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.claude\05-Claude Dashboard\r4.5 compared\"/>
    </mc:Choice>
  </mc:AlternateContent>
  <xr:revisionPtr revIDLastSave="0" documentId="8_{FD5B48DF-685A-4F23-A608-014CE4CEB114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00_README" sheetId="1" r:id="rId1"/>
    <sheet name="01_指標庫" sheetId="2" r:id="rId2"/>
    <sheet name="02A_每日分段" sheetId="3" r:id="rId3"/>
    <sheet name="05_統計摘要" sheetId="4" r:id="rId4"/>
    <sheet name="06_監察面板" sheetId="5" r:id="rId5"/>
    <sheet name="07_L1政策步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5" l="1"/>
  <c r="H10" i="5"/>
  <c r="H9" i="5"/>
  <c r="H8" i="5"/>
  <c r="C7" i="5"/>
  <c r="H7" i="5" s="1"/>
  <c r="B14" i="4"/>
  <c r="B13" i="4"/>
  <c r="B12" i="4"/>
  <c r="B11" i="4"/>
  <c r="B10" i="4"/>
  <c r="B9" i="4"/>
  <c r="B8" i="4"/>
  <c r="B7" i="4"/>
  <c r="B6" i="4"/>
  <c r="B5" i="4"/>
  <c r="B4" i="4"/>
  <c r="BC2519" i="3"/>
  <c r="BA2519" i="3"/>
  <c r="BB2519" i="3" s="1"/>
  <c r="AV2519" i="3"/>
  <c r="AU2519" i="3"/>
  <c r="AT2519" i="3"/>
  <c r="AS2519" i="3"/>
  <c r="AR2519" i="3"/>
  <c r="AQ2519" i="3"/>
  <c r="AP2519" i="3"/>
  <c r="AO2519" i="3"/>
  <c r="AN2519" i="3"/>
  <c r="AM2519" i="3"/>
  <c r="AL2519" i="3"/>
  <c r="AB2519" i="3"/>
  <c r="AA2519" i="3"/>
  <c r="T2519" i="3"/>
  <c r="S2519" i="3"/>
  <c r="P2519" i="3"/>
  <c r="O2519" i="3"/>
  <c r="N2519" i="3"/>
  <c r="M2519" i="3"/>
  <c r="L2519" i="3"/>
  <c r="BC2518" i="3"/>
  <c r="BA2518" i="3"/>
  <c r="AV2518" i="3"/>
  <c r="AU2518" i="3"/>
  <c r="AT2518" i="3"/>
  <c r="AS2518" i="3"/>
  <c r="AR2518" i="3"/>
  <c r="AQ2518" i="3"/>
  <c r="AP2518" i="3"/>
  <c r="AO2518" i="3"/>
  <c r="AN2518" i="3"/>
  <c r="AL2518" i="3"/>
  <c r="AB2518" i="3"/>
  <c r="AM2518" i="3" s="1"/>
  <c r="AA2518" i="3"/>
  <c r="T2518" i="3"/>
  <c r="S2518" i="3"/>
  <c r="P2518" i="3"/>
  <c r="O2518" i="3"/>
  <c r="N2518" i="3"/>
  <c r="M2518" i="3"/>
  <c r="L2518" i="3"/>
  <c r="BC2517" i="3"/>
  <c r="BA2517" i="3"/>
  <c r="BB2517" i="3" s="1"/>
  <c r="AV2517" i="3"/>
  <c r="AU2517" i="3"/>
  <c r="AT2517" i="3"/>
  <c r="AS2517" i="3"/>
  <c r="AR2517" i="3"/>
  <c r="AQ2517" i="3"/>
  <c r="AP2517" i="3"/>
  <c r="AO2517" i="3"/>
  <c r="AN2517" i="3"/>
  <c r="AM2517" i="3"/>
  <c r="AL2517" i="3"/>
  <c r="AB2517" i="3"/>
  <c r="AA2517" i="3"/>
  <c r="T2517" i="3"/>
  <c r="S2517" i="3"/>
  <c r="P2517" i="3"/>
  <c r="O2517" i="3"/>
  <c r="N2517" i="3"/>
  <c r="M2517" i="3"/>
  <c r="L2517" i="3"/>
  <c r="BC2516" i="3"/>
  <c r="BA2516" i="3"/>
  <c r="BB2516" i="3" s="1"/>
  <c r="AW2516" i="3"/>
  <c r="AV2516" i="3"/>
  <c r="AU2516" i="3"/>
  <c r="AT2516" i="3"/>
  <c r="AS2516" i="3"/>
  <c r="AR2516" i="3"/>
  <c r="AQ2516" i="3"/>
  <c r="AP2516" i="3"/>
  <c r="AO2516" i="3"/>
  <c r="AN2516" i="3"/>
  <c r="AL2516" i="3"/>
  <c r="AB2516" i="3"/>
  <c r="AM2516" i="3" s="1"/>
  <c r="AA2516" i="3"/>
  <c r="T2516" i="3"/>
  <c r="S2516" i="3"/>
  <c r="P2516" i="3"/>
  <c r="O2516" i="3"/>
  <c r="N2516" i="3"/>
  <c r="M2516" i="3"/>
  <c r="L2516" i="3"/>
  <c r="AX2516" i="3" s="1"/>
  <c r="Y2516" i="3" s="1"/>
  <c r="BC2515" i="3"/>
  <c r="BA2515" i="3"/>
  <c r="BB2515" i="3" s="1"/>
  <c r="AV2515" i="3"/>
  <c r="AU2515" i="3"/>
  <c r="AT2515" i="3"/>
  <c r="AS2515" i="3"/>
  <c r="AR2515" i="3"/>
  <c r="AQ2515" i="3"/>
  <c r="AP2515" i="3"/>
  <c r="AO2515" i="3"/>
  <c r="AN2515" i="3"/>
  <c r="AB2515" i="3"/>
  <c r="AM2515" i="3" s="1"/>
  <c r="AA2515" i="3"/>
  <c r="T2515" i="3"/>
  <c r="S2515" i="3"/>
  <c r="P2515" i="3"/>
  <c r="O2515" i="3"/>
  <c r="N2515" i="3"/>
  <c r="M2515" i="3"/>
  <c r="L2515" i="3"/>
  <c r="BC2514" i="3"/>
  <c r="BA2514" i="3"/>
  <c r="BB2514" i="3" s="1"/>
  <c r="AV2514" i="3"/>
  <c r="AU2514" i="3"/>
  <c r="AT2514" i="3"/>
  <c r="AS2514" i="3"/>
  <c r="AR2514" i="3"/>
  <c r="AQ2514" i="3"/>
  <c r="AP2514" i="3"/>
  <c r="AO2514" i="3"/>
  <c r="AN2514" i="3"/>
  <c r="AM2514" i="3"/>
  <c r="AB2514" i="3"/>
  <c r="AA2514" i="3"/>
  <c r="T2514" i="3"/>
  <c r="S2514" i="3"/>
  <c r="P2514" i="3"/>
  <c r="O2514" i="3"/>
  <c r="N2514" i="3"/>
  <c r="M2514" i="3"/>
  <c r="L2514" i="3"/>
  <c r="BC2513" i="3"/>
  <c r="BA2513" i="3"/>
  <c r="BB2513" i="3" s="1"/>
  <c r="AV2513" i="3"/>
  <c r="AU2513" i="3"/>
  <c r="AT2513" i="3"/>
  <c r="AS2513" i="3"/>
  <c r="AR2513" i="3"/>
  <c r="AQ2513" i="3"/>
  <c r="AP2513" i="3"/>
  <c r="AO2513" i="3"/>
  <c r="AN2513" i="3"/>
  <c r="AB2513" i="3"/>
  <c r="AM2513" i="3" s="1"/>
  <c r="AA2513" i="3"/>
  <c r="T2513" i="3"/>
  <c r="S2513" i="3"/>
  <c r="P2513" i="3"/>
  <c r="O2513" i="3"/>
  <c r="N2513" i="3"/>
  <c r="M2513" i="3"/>
  <c r="L2513" i="3"/>
  <c r="BC2512" i="3"/>
  <c r="BB2512" i="3"/>
  <c r="BA2512" i="3"/>
  <c r="AV2512" i="3"/>
  <c r="AU2512" i="3"/>
  <c r="AT2512" i="3"/>
  <c r="AS2512" i="3"/>
  <c r="AR2512" i="3"/>
  <c r="AQ2512" i="3"/>
  <c r="AP2512" i="3"/>
  <c r="AO2512" i="3"/>
  <c r="AN2512" i="3"/>
  <c r="AL2512" i="3"/>
  <c r="AB2512" i="3"/>
  <c r="AA2512" i="3"/>
  <c r="T2512" i="3"/>
  <c r="S2512" i="3"/>
  <c r="P2512" i="3"/>
  <c r="O2512" i="3"/>
  <c r="N2512" i="3"/>
  <c r="M2512" i="3"/>
  <c r="L2512" i="3"/>
  <c r="BC2511" i="3"/>
  <c r="BA2511" i="3"/>
  <c r="AW2511" i="3"/>
  <c r="AV2511" i="3"/>
  <c r="AU2511" i="3"/>
  <c r="AT2511" i="3"/>
  <c r="AS2511" i="3"/>
  <c r="AR2511" i="3"/>
  <c r="AQ2511" i="3"/>
  <c r="AP2511" i="3"/>
  <c r="AO2511" i="3"/>
  <c r="AN2511" i="3"/>
  <c r="AM2511" i="3"/>
  <c r="AB2511" i="3"/>
  <c r="AA2511" i="3"/>
  <c r="AL2511" i="3" s="1"/>
  <c r="T2511" i="3"/>
  <c r="S2511" i="3"/>
  <c r="BB2511" i="3" s="1"/>
  <c r="P2511" i="3"/>
  <c r="O2511" i="3"/>
  <c r="N2511" i="3"/>
  <c r="M2511" i="3"/>
  <c r="L2511" i="3"/>
  <c r="BC2510" i="3"/>
  <c r="BA2510" i="3"/>
  <c r="BB2510" i="3" s="1"/>
  <c r="AV2510" i="3"/>
  <c r="AU2510" i="3"/>
  <c r="AT2510" i="3"/>
  <c r="AS2510" i="3"/>
  <c r="AR2510" i="3"/>
  <c r="AQ2510" i="3"/>
  <c r="AP2510" i="3"/>
  <c r="AO2510" i="3"/>
  <c r="AN2510" i="3"/>
  <c r="AM2510" i="3"/>
  <c r="AL2510" i="3"/>
  <c r="AB2510" i="3"/>
  <c r="AA2510" i="3"/>
  <c r="T2510" i="3"/>
  <c r="S2510" i="3"/>
  <c r="P2510" i="3"/>
  <c r="O2510" i="3"/>
  <c r="N2510" i="3"/>
  <c r="M2510" i="3"/>
  <c r="L2510" i="3"/>
  <c r="BC2509" i="3"/>
  <c r="BA2509" i="3"/>
  <c r="BB2509" i="3" s="1"/>
  <c r="AW2509" i="3" s="1"/>
  <c r="AX2509" i="3"/>
  <c r="Y2509" i="3" s="1"/>
  <c r="AV2509" i="3"/>
  <c r="AU2509" i="3"/>
  <c r="AT2509" i="3"/>
  <c r="AS2509" i="3"/>
  <c r="AR2509" i="3"/>
  <c r="AQ2509" i="3"/>
  <c r="AP2509" i="3"/>
  <c r="AO2509" i="3"/>
  <c r="AN2509" i="3"/>
  <c r="AL2509" i="3"/>
  <c r="AB2509" i="3"/>
  <c r="AM2509" i="3" s="1"/>
  <c r="AA2509" i="3"/>
  <c r="T2509" i="3"/>
  <c r="S2509" i="3"/>
  <c r="P2509" i="3"/>
  <c r="O2509" i="3"/>
  <c r="N2509" i="3"/>
  <c r="M2509" i="3"/>
  <c r="L2509" i="3"/>
  <c r="BC2508" i="3"/>
  <c r="BA2508" i="3"/>
  <c r="BB2508" i="3" s="1"/>
  <c r="AV2508" i="3"/>
  <c r="AU2508" i="3"/>
  <c r="AT2508" i="3"/>
  <c r="AS2508" i="3"/>
  <c r="AR2508" i="3"/>
  <c r="AQ2508" i="3"/>
  <c r="AP2508" i="3"/>
  <c r="AO2508" i="3"/>
  <c r="AN2508" i="3"/>
  <c r="AM2508" i="3"/>
  <c r="AB2508" i="3"/>
  <c r="AA2508" i="3"/>
  <c r="AW2508" i="3" s="1"/>
  <c r="T2508" i="3"/>
  <c r="S2508" i="3"/>
  <c r="P2508" i="3"/>
  <c r="O2508" i="3"/>
  <c r="N2508" i="3"/>
  <c r="M2508" i="3"/>
  <c r="L2508" i="3"/>
  <c r="BC2507" i="3"/>
  <c r="BA2507" i="3"/>
  <c r="BB2507" i="3" s="1"/>
  <c r="AW2507" i="3"/>
  <c r="AV2507" i="3"/>
  <c r="AU2507" i="3"/>
  <c r="AT2507" i="3"/>
  <c r="AS2507" i="3"/>
  <c r="AR2507" i="3"/>
  <c r="AQ2507" i="3"/>
  <c r="AP2507" i="3"/>
  <c r="AO2507" i="3"/>
  <c r="AN2507" i="3"/>
  <c r="AL2507" i="3"/>
  <c r="AB2507" i="3"/>
  <c r="AM2507" i="3" s="1"/>
  <c r="AA2507" i="3"/>
  <c r="T2507" i="3"/>
  <c r="S2507" i="3"/>
  <c r="P2507" i="3"/>
  <c r="O2507" i="3"/>
  <c r="N2507" i="3"/>
  <c r="M2507" i="3"/>
  <c r="L2507" i="3"/>
  <c r="BC2506" i="3"/>
  <c r="BB2506" i="3"/>
  <c r="BA2506" i="3"/>
  <c r="AV2506" i="3"/>
  <c r="AU2506" i="3"/>
  <c r="AT2506" i="3"/>
  <c r="AS2506" i="3"/>
  <c r="AR2506" i="3"/>
  <c r="AQ2506" i="3"/>
  <c r="AP2506" i="3"/>
  <c r="AO2506" i="3"/>
  <c r="AN2506" i="3"/>
  <c r="AB2506" i="3"/>
  <c r="AM2506" i="3" s="1"/>
  <c r="AA2506" i="3"/>
  <c r="T2506" i="3"/>
  <c r="S2506" i="3"/>
  <c r="P2506" i="3"/>
  <c r="O2506" i="3"/>
  <c r="N2506" i="3"/>
  <c r="M2506" i="3"/>
  <c r="L2506" i="3"/>
  <c r="BC2505" i="3"/>
  <c r="BA2505" i="3"/>
  <c r="BB2505" i="3" s="1"/>
  <c r="AV2505" i="3"/>
  <c r="AU2505" i="3"/>
  <c r="AT2505" i="3"/>
  <c r="AS2505" i="3"/>
  <c r="AR2505" i="3"/>
  <c r="AQ2505" i="3"/>
  <c r="AP2505" i="3"/>
  <c r="AO2505" i="3"/>
  <c r="AN2505" i="3"/>
  <c r="AM2505" i="3"/>
  <c r="AB2505" i="3"/>
  <c r="AA2505" i="3"/>
  <c r="T2505" i="3"/>
  <c r="S2505" i="3"/>
  <c r="P2505" i="3"/>
  <c r="O2505" i="3"/>
  <c r="N2505" i="3"/>
  <c r="M2505" i="3"/>
  <c r="L2505" i="3"/>
  <c r="BC2504" i="3"/>
  <c r="BB2504" i="3"/>
  <c r="BA2504" i="3"/>
  <c r="AV2504" i="3"/>
  <c r="AU2504" i="3"/>
  <c r="AT2504" i="3"/>
  <c r="AS2504" i="3"/>
  <c r="AR2504" i="3"/>
  <c r="AQ2504" i="3"/>
  <c r="AP2504" i="3"/>
  <c r="AO2504" i="3"/>
  <c r="AN2504" i="3"/>
  <c r="AB2504" i="3"/>
  <c r="AM2504" i="3" s="1"/>
  <c r="AA2504" i="3"/>
  <c r="AL2504" i="3" s="1"/>
  <c r="T2504" i="3"/>
  <c r="S2504" i="3"/>
  <c r="P2504" i="3"/>
  <c r="O2504" i="3"/>
  <c r="N2504" i="3"/>
  <c r="M2504" i="3"/>
  <c r="L2504" i="3"/>
  <c r="BC2503" i="3"/>
  <c r="BB2503" i="3"/>
  <c r="BA2503" i="3"/>
  <c r="AV2503" i="3"/>
  <c r="AU2503" i="3"/>
  <c r="AT2503" i="3"/>
  <c r="AS2503" i="3"/>
  <c r="AR2503" i="3"/>
  <c r="AQ2503" i="3"/>
  <c r="AP2503" i="3"/>
  <c r="AO2503" i="3"/>
  <c r="AN2503" i="3"/>
  <c r="AM2503" i="3"/>
  <c r="AL2503" i="3"/>
  <c r="AB2503" i="3"/>
  <c r="AA2503" i="3"/>
  <c r="T2503" i="3"/>
  <c r="S2503" i="3"/>
  <c r="P2503" i="3"/>
  <c r="O2503" i="3"/>
  <c r="N2503" i="3"/>
  <c r="M2503" i="3"/>
  <c r="L2503" i="3"/>
  <c r="BC2502" i="3"/>
  <c r="BA2502" i="3"/>
  <c r="AV2502" i="3"/>
  <c r="AU2502" i="3"/>
  <c r="AT2502" i="3"/>
  <c r="AS2502" i="3"/>
  <c r="AR2502" i="3"/>
  <c r="AQ2502" i="3"/>
  <c r="AP2502" i="3"/>
  <c r="AO2502" i="3"/>
  <c r="AN2502" i="3"/>
  <c r="AM2502" i="3"/>
  <c r="AB2502" i="3"/>
  <c r="AA2502" i="3"/>
  <c r="T2502" i="3"/>
  <c r="S2502" i="3"/>
  <c r="BB2502" i="3" s="1"/>
  <c r="P2502" i="3"/>
  <c r="O2502" i="3"/>
  <c r="N2502" i="3"/>
  <c r="M2502" i="3"/>
  <c r="L2502" i="3"/>
  <c r="BC2501" i="3"/>
  <c r="BA2501" i="3"/>
  <c r="BB2501" i="3" s="1"/>
  <c r="AV2501" i="3"/>
  <c r="AU2501" i="3"/>
  <c r="AT2501" i="3"/>
  <c r="AS2501" i="3"/>
  <c r="AR2501" i="3"/>
  <c r="AQ2501" i="3"/>
  <c r="AP2501" i="3"/>
  <c r="AO2501" i="3"/>
  <c r="AN2501" i="3"/>
  <c r="AM2501" i="3"/>
  <c r="AL2501" i="3"/>
  <c r="AB2501" i="3"/>
  <c r="AA2501" i="3"/>
  <c r="T2501" i="3"/>
  <c r="S2501" i="3"/>
  <c r="P2501" i="3"/>
  <c r="O2501" i="3"/>
  <c r="N2501" i="3"/>
  <c r="M2501" i="3"/>
  <c r="L2501" i="3"/>
  <c r="BC2500" i="3"/>
  <c r="BA2500" i="3"/>
  <c r="BB2500" i="3" s="1"/>
  <c r="AW2500" i="3" s="1"/>
  <c r="AX2500" i="3" s="1"/>
  <c r="Y2500" i="3" s="1"/>
  <c r="AV2500" i="3"/>
  <c r="AU2500" i="3"/>
  <c r="AT2500" i="3"/>
  <c r="AS2500" i="3"/>
  <c r="AR2500" i="3"/>
  <c r="AQ2500" i="3"/>
  <c r="AP2500" i="3"/>
  <c r="AO2500" i="3"/>
  <c r="AN2500" i="3"/>
  <c r="AL2500" i="3"/>
  <c r="AB2500" i="3"/>
  <c r="AM2500" i="3" s="1"/>
  <c r="AA2500" i="3"/>
  <c r="T2500" i="3"/>
  <c r="S2500" i="3"/>
  <c r="P2500" i="3"/>
  <c r="O2500" i="3"/>
  <c r="N2500" i="3"/>
  <c r="M2500" i="3"/>
  <c r="L2500" i="3"/>
  <c r="BC2499" i="3"/>
  <c r="BA2499" i="3"/>
  <c r="AV2499" i="3"/>
  <c r="AU2499" i="3"/>
  <c r="AT2499" i="3"/>
  <c r="AS2499" i="3"/>
  <c r="AR2499" i="3"/>
  <c r="AQ2499" i="3"/>
  <c r="AP2499" i="3"/>
  <c r="AO2499" i="3"/>
  <c r="AN2499" i="3"/>
  <c r="AB2499" i="3"/>
  <c r="AM2499" i="3" s="1"/>
  <c r="AA2499" i="3"/>
  <c r="T2499" i="3"/>
  <c r="S2499" i="3"/>
  <c r="P2499" i="3"/>
  <c r="O2499" i="3"/>
  <c r="N2499" i="3"/>
  <c r="M2499" i="3"/>
  <c r="L2499" i="3"/>
  <c r="BC2498" i="3"/>
  <c r="BA2498" i="3"/>
  <c r="BB2498" i="3" s="1"/>
  <c r="AW2498" i="3" s="1"/>
  <c r="AV2498" i="3"/>
  <c r="AU2498" i="3"/>
  <c r="AT2498" i="3"/>
  <c r="AS2498" i="3"/>
  <c r="AR2498" i="3"/>
  <c r="AQ2498" i="3"/>
  <c r="AP2498" i="3"/>
  <c r="AO2498" i="3"/>
  <c r="AN2498" i="3"/>
  <c r="AL2498" i="3"/>
  <c r="AB2498" i="3"/>
  <c r="AM2498" i="3" s="1"/>
  <c r="AA2498" i="3"/>
  <c r="T2498" i="3"/>
  <c r="S2498" i="3"/>
  <c r="P2498" i="3"/>
  <c r="O2498" i="3"/>
  <c r="N2498" i="3"/>
  <c r="M2498" i="3"/>
  <c r="L2498" i="3"/>
  <c r="BC2497" i="3"/>
  <c r="BA2497" i="3"/>
  <c r="BB2497" i="3" s="1"/>
  <c r="AW2497" i="3" s="1"/>
  <c r="AV2497" i="3"/>
  <c r="AU2497" i="3"/>
  <c r="AT2497" i="3"/>
  <c r="AS2497" i="3"/>
  <c r="AR2497" i="3"/>
  <c r="AQ2497" i="3"/>
  <c r="AP2497" i="3"/>
  <c r="AO2497" i="3"/>
  <c r="AN2497" i="3"/>
  <c r="AM2497" i="3"/>
  <c r="AB2497" i="3"/>
  <c r="AA2497" i="3"/>
  <c r="AL2497" i="3" s="1"/>
  <c r="T2497" i="3"/>
  <c r="S2497" i="3"/>
  <c r="P2497" i="3"/>
  <c r="O2497" i="3"/>
  <c r="N2497" i="3"/>
  <c r="M2497" i="3"/>
  <c r="L2497" i="3"/>
  <c r="BC2496" i="3"/>
  <c r="BA2496" i="3"/>
  <c r="AV2496" i="3"/>
  <c r="AU2496" i="3"/>
  <c r="AT2496" i="3"/>
  <c r="AS2496" i="3"/>
  <c r="AR2496" i="3"/>
  <c r="AQ2496" i="3"/>
  <c r="AP2496" i="3"/>
  <c r="AO2496" i="3"/>
  <c r="AN2496" i="3"/>
  <c r="AM2496" i="3"/>
  <c r="AB2496" i="3"/>
  <c r="AA2496" i="3"/>
  <c r="T2496" i="3"/>
  <c r="S2496" i="3"/>
  <c r="P2496" i="3"/>
  <c r="O2496" i="3"/>
  <c r="N2496" i="3"/>
  <c r="M2496" i="3"/>
  <c r="L2496" i="3"/>
  <c r="BC2495" i="3"/>
  <c r="BA2495" i="3"/>
  <c r="AV2495" i="3"/>
  <c r="AU2495" i="3"/>
  <c r="AT2495" i="3"/>
  <c r="AS2495" i="3"/>
  <c r="AR2495" i="3"/>
  <c r="AQ2495" i="3"/>
  <c r="AP2495" i="3"/>
  <c r="AO2495" i="3"/>
  <c r="AN2495" i="3"/>
  <c r="AL2495" i="3"/>
  <c r="AB2495" i="3"/>
  <c r="AA2495" i="3"/>
  <c r="T2495" i="3"/>
  <c r="S2495" i="3"/>
  <c r="BB2495" i="3" s="1"/>
  <c r="P2495" i="3"/>
  <c r="O2495" i="3"/>
  <c r="N2495" i="3"/>
  <c r="M2495" i="3"/>
  <c r="L2495" i="3"/>
  <c r="BC2494" i="3"/>
  <c r="BB2494" i="3"/>
  <c r="AW2494" i="3" s="1"/>
  <c r="BA2494" i="3"/>
  <c r="AV2494" i="3"/>
  <c r="AU2494" i="3"/>
  <c r="AT2494" i="3"/>
  <c r="AS2494" i="3"/>
  <c r="AR2494" i="3"/>
  <c r="AQ2494" i="3"/>
  <c r="AP2494" i="3"/>
  <c r="AO2494" i="3"/>
  <c r="AN2494" i="3"/>
  <c r="AL2494" i="3"/>
  <c r="AB2494" i="3"/>
  <c r="AM2494" i="3" s="1"/>
  <c r="AA2494" i="3"/>
  <c r="T2494" i="3"/>
  <c r="S2494" i="3"/>
  <c r="P2494" i="3"/>
  <c r="O2494" i="3"/>
  <c r="N2494" i="3"/>
  <c r="M2494" i="3"/>
  <c r="L2494" i="3"/>
  <c r="BC2493" i="3"/>
  <c r="BA2493" i="3"/>
  <c r="BB2493" i="3" s="1"/>
  <c r="AV2493" i="3"/>
  <c r="AU2493" i="3"/>
  <c r="AT2493" i="3"/>
  <c r="AS2493" i="3"/>
  <c r="AR2493" i="3"/>
  <c r="AQ2493" i="3"/>
  <c r="AP2493" i="3"/>
  <c r="AO2493" i="3"/>
  <c r="AN2493" i="3"/>
  <c r="AM2493" i="3"/>
  <c r="AB2493" i="3"/>
  <c r="AA2493" i="3"/>
  <c r="T2493" i="3"/>
  <c r="S2493" i="3"/>
  <c r="P2493" i="3"/>
  <c r="O2493" i="3"/>
  <c r="N2493" i="3"/>
  <c r="M2493" i="3"/>
  <c r="L2493" i="3"/>
  <c r="BC2492" i="3"/>
  <c r="BA2492" i="3"/>
  <c r="BB2492" i="3" s="1"/>
  <c r="AV2492" i="3"/>
  <c r="AU2492" i="3"/>
  <c r="AT2492" i="3"/>
  <c r="AS2492" i="3"/>
  <c r="AR2492" i="3"/>
  <c r="AQ2492" i="3"/>
  <c r="AP2492" i="3"/>
  <c r="AO2492" i="3"/>
  <c r="AN2492" i="3"/>
  <c r="AM2492" i="3"/>
  <c r="AL2492" i="3"/>
  <c r="AB2492" i="3"/>
  <c r="AA2492" i="3"/>
  <c r="T2492" i="3"/>
  <c r="S2492" i="3"/>
  <c r="P2492" i="3"/>
  <c r="O2492" i="3"/>
  <c r="N2492" i="3"/>
  <c r="M2492" i="3"/>
  <c r="L2492" i="3"/>
  <c r="BC2491" i="3"/>
  <c r="BA2491" i="3"/>
  <c r="AV2491" i="3"/>
  <c r="AU2491" i="3"/>
  <c r="AT2491" i="3"/>
  <c r="AS2491" i="3"/>
  <c r="AR2491" i="3"/>
  <c r="AQ2491" i="3"/>
  <c r="AP2491" i="3"/>
  <c r="AO2491" i="3"/>
  <c r="AN2491" i="3"/>
  <c r="AL2491" i="3"/>
  <c r="AB2491" i="3"/>
  <c r="AM2491" i="3" s="1"/>
  <c r="AA2491" i="3"/>
  <c r="T2491" i="3"/>
  <c r="S2491" i="3"/>
  <c r="P2491" i="3"/>
  <c r="O2491" i="3"/>
  <c r="N2491" i="3"/>
  <c r="M2491" i="3"/>
  <c r="L2491" i="3"/>
  <c r="BC2490" i="3"/>
  <c r="BA2490" i="3"/>
  <c r="BB2490" i="3" s="1"/>
  <c r="AV2490" i="3"/>
  <c r="AU2490" i="3"/>
  <c r="AT2490" i="3"/>
  <c r="AS2490" i="3"/>
  <c r="AR2490" i="3"/>
  <c r="AQ2490" i="3"/>
  <c r="AP2490" i="3"/>
  <c r="AO2490" i="3"/>
  <c r="AN2490" i="3"/>
  <c r="AM2490" i="3"/>
  <c r="AB2490" i="3"/>
  <c r="AA2490" i="3"/>
  <c r="T2490" i="3"/>
  <c r="S2490" i="3"/>
  <c r="P2490" i="3"/>
  <c r="O2490" i="3"/>
  <c r="N2490" i="3"/>
  <c r="M2490" i="3"/>
  <c r="L2490" i="3"/>
  <c r="BC2489" i="3"/>
  <c r="AW2489" i="3" s="1"/>
  <c r="BA2489" i="3"/>
  <c r="BB2489" i="3" s="1"/>
  <c r="AV2489" i="3"/>
  <c r="AU2489" i="3"/>
  <c r="AT2489" i="3"/>
  <c r="AS2489" i="3"/>
  <c r="AR2489" i="3"/>
  <c r="AQ2489" i="3"/>
  <c r="AP2489" i="3"/>
  <c r="AO2489" i="3"/>
  <c r="AN2489" i="3"/>
  <c r="AL2489" i="3"/>
  <c r="AX2489" i="3" s="1"/>
  <c r="Y2489" i="3" s="1"/>
  <c r="AB2489" i="3"/>
  <c r="AM2489" i="3" s="1"/>
  <c r="AA2489" i="3"/>
  <c r="T2489" i="3"/>
  <c r="S2489" i="3"/>
  <c r="P2489" i="3"/>
  <c r="O2489" i="3"/>
  <c r="N2489" i="3"/>
  <c r="M2489" i="3"/>
  <c r="L2489" i="3"/>
  <c r="BC2488" i="3"/>
  <c r="BB2488" i="3"/>
  <c r="BA2488" i="3"/>
  <c r="AW2488" i="3"/>
  <c r="AV2488" i="3"/>
  <c r="AU2488" i="3"/>
  <c r="AT2488" i="3"/>
  <c r="AS2488" i="3"/>
  <c r="AR2488" i="3"/>
  <c r="AQ2488" i="3"/>
  <c r="AP2488" i="3"/>
  <c r="AO2488" i="3"/>
  <c r="AN2488" i="3"/>
  <c r="AL2488" i="3"/>
  <c r="AB2488" i="3"/>
  <c r="AM2488" i="3" s="1"/>
  <c r="AA2488" i="3"/>
  <c r="T2488" i="3"/>
  <c r="S2488" i="3"/>
  <c r="P2488" i="3"/>
  <c r="O2488" i="3"/>
  <c r="N2488" i="3"/>
  <c r="M2488" i="3"/>
  <c r="L2488" i="3"/>
  <c r="BC2487" i="3"/>
  <c r="BA2487" i="3"/>
  <c r="BB2487" i="3" s="1"/>
  <c r="AV2487" i="3"/>
  <c r="AU2487" i="3"/>
  <c r="AT2487" i="3"/>
  <c r="AS2487" i="3"/>
  <c r="AR2487" i="3"/>
  <c r="AQ2487" i="3"/>
  <c r="AP2487" i="3"/>
  <c r="AO2487" i="3"/>
  <c r="AN2487" i="3"/>
  <c r="AM2487" i="3"/>
  <c r="AB2487" i="3"/>
  <c r="AA2487" i="3"/>
  <c r="T2487" i="3"/>
  <c r="S2487" i="3"/>
  <c r="P2487" i="3"/>
  <c r="O2487" i="3"/>
  <c r="N2487" i="3"/>
  <c r="M2487" i="3"/>
  <c r="L2487" i="3"/>
  <c r="BC2486" i="3"/>
  <c r="BA2486" i="3"/>
  <c r="AV2486" i="3"/>
  <c r="AU2486" i="3"/>
  <c r="AT2486" i="3"/>
  <c r="AS2486" i="3"/>
  <c r="AR2486" i="3"/>
  <c r="AQ2486" i="3"/>
  <c r="AP2486" i="3"/>
  <c r="AO2486" i="3"/>
  <c r="AN2486" i="3"/>
  <c r="AB2486" i="3"/>
  <c r="AM2486" i="3" s="1"/>
  <c r="AA2486" i="3"/>
  <c r="T2486" i="3"/>
  <c r="S2486" i="3"/>
  <c r="BB2486" i="3" s="1"/>
  <c r="P2486" i="3"/>
  <c r="O2486" i="3"/>
  <c r="N2486" i="3"/>
  <c r="M2486" i="3"/>
  <c r="L2486" i="3"/>
  <c r="BC2485" i="3"/>
  <c r="BB2485" i="3"/>
  <c r="BA2485" i="3"/>
  <c r="AV2485" i="3"/>
  <c r="AU2485" i="3"/>
  <c r="AT2485" i="3"/>
  <c r="AS2485" i="3"/>
  <c r="AR2485" i="3"/>
  <c r="AQ2485" i="3"/>
  <c r="AP2485" i="3"/>
  <c r="AO2485" i="3"/>
  <c r="AN2485" i="3"/>
  <c r="AL2485" i="3"/>
  <c r="AB2485" i="3"/>
  <c r="AA2485" i="3"/>
  <c r="T2485" i="3"/>
  <c r="S2485" i="3"/>
  <c r="P2485" i="3"/>
  <c r="O2485" i="3"/>
  <c r="N2485" i="3"/>
  <c r="M2485" i="3"/>
  <c r="L2485" i="3"/>
  <c r="BC2484" i="3"/>
  <c r="BA2484" i="3"/>
  <c r="AV2484" i="3"/>
  <c r="AU2484" i="3"/>
  <c r="AT2484" i="3"/>
  <c r="AS2484" i="3"/>
  <c r="AR2484" i="3"/>
  <c r="AQ2484" i="3"/>
  <c r="AP2484" i="3"/>
  <c r="AO2484" i="3"/>
  <c r="AN2484" i="3"/>
  <c r="AM2484" i="3"/>
  <c r="AB2484" i="3"/>
  <c r="AA2484" i="3"/>
  <c r="T2484" i="3"/>
  <c r="S2484" i="3"/>
  <c r="BB2484" i="3" s="1"/>
  <c r="P2484" i="3"/>
  <c r="O2484" i="3"/>
  <c r="N2484" i="3"/>
  <c r="M2484" i="3"/>
  <c r="L2484" i="3"/>
  <c r="BC2483" i="3"/>
  <c r="BA2483" i="3"/>
  <c r="BB2483" i="3" s="1"/>
  <c r="AX2483" i="3"/>
  <c r="Y2483" i="3" s="1"/>
  <c r="AV2483" i="3"/>
  <c r="AU2483" i="3"/>
  <c r="AT2483" i="3"/>
  <c r="AS2483" i="3"/>
  <c r="AR2483" i="3"/>
  <c r="AQ2483" i="3"/>
  <c r="AP2483" i="3"/>
  <c r="AO2483" i="3"/>
  <c r="AN2483" i="3"/>
  <c r="AM2483" i="3"/>
  <c r="AL2483" i="3"/>
  <c r="AB2483" i="3"/>
  <c r="AW2483" i="3" s="1"/>
  <c r="AA2483" i="3"/>
  <c r="T2483" i="3"/>
  <c r="S2483" i="3"/>
  <c r="P2483" i="3"/>
  <c r="O2483" i="3"/>
  <c r="N2483" i="3"/>
  <c r="M2483" i="3"/>
  <c r="L2483" i="3"/>
  <c r="BC2482" i="3"/>
  <c r="BB2482" i="3"/>
  <c r="AW2482" i="3" s="1"/>
  <c r="AX2482" i="3" s="1"/>
  <c r="Y2482" i="3" s="1"/>
  <c r="BA2482" i="3"/>
  <c r="AV2482" i="3"/>
  <c r="AU2482" i="3"/>
  <c r="AT2482" i="3"/>
  <c r="AS2482" i="3"/>
  <c r="AR2482" i="3"/>
  <c r="AQ2482" i="3"/>
  <c r="AP2482" i="3"/>
  <c r="AO2482" i="3"/>
  <c r="AN2482" i="3"/>
  <c r="AL2482" i="3"/>
  <c r="AB2482" i="3"/>
  <c r="AM2482" i="3" s="1"/>
  <c r="AA2482" i="3"/>
  <c r="T2482" i="3"/>
  <c r="S2482" i="3"/>
  <c r="P2482" i="3"/>
  <c r="O2482" i="3"/>
  <c r="N2482" i="3"/>
  <c r="M2482" i="3"/>
  <c r="L2482" i="3"/>
  <c r="BC2481" i="3"/>
  <c r="BA2481" i="3"/>
  <c r="BB2481" i="3" s="1"/>
  <c r="AV2481" i="3"/>
  <c r="AU2481" i="3"/>
  <c r="AT2481" i="3"/>
  <c r="AS2481" i="3"/>
  <c r="AR2481" i="3"/>
  <c r="AQ2481" i="3"/>
  <c r="AP2481" i="3"/>
  <c r="AO2481" i="3"/>
  <c r="AN2481" i="3"/>
  <c r="AM2481" i="3"/>
  <c r="AB2481" i="3"/>
  <c r="AA2481" i="3"/>
  <c r="AW2481" i="3" s="1"/>
  <c r="T2481" i="3"/>
  <c r="S2481" i="3"/>
  <c r="P2481" i="3"/>
  <c r="O2481" i="3"/>
  <c r="N2481" i="3"/>
  <c r="M2481" i="3"/>
  <c r="L2481" i="3"/>
  <c r="BC2480" i="3"/>
  <c r="BA2480" i="3"/>
  <c r="AV2480" i="3"/>
  <c r="AU2480" i="3"/>
  <c r="AT2480" i="3"/>
  <c r="AS2480" i="3"/>
  <c r="AR2480" i="3"/>
  <c r="AQ2480" i="3"/>
  <c r="AP2480" i="3"/>
  <c r="AO2480" i="3"/>
  <c r="AN2480" i="3"/>
  <c r="AL2480" i="3"/>
  <c r="AB2480" i="3"/>
  <c r="AM2480" i="3" s="1"/>
  <c r="AA2480" i="3"/>
  <c r="T2480" i="3"/>
  <c r="S2480" i="3"/>
  <c r="P2480" i="3"/>
  <c r="O2480" i="3"/>
  <c r="N2480" i="3"/>
  <c r="M2480" i="3"/>
  <c r="L2480" i="3"/>
  <c r="BC2479" i="3"/>
  <c r="BB2479" i="3"/>
  <c r="BA2479" i="3"/>
  <c r="AW2479" i="3"/>
  <c r="AX2479" i="3" s="1"/>
  <c r="Y2479" i="3" s="1"/>
  <c r="AV2479" i="3"/>
  <c r="AU2479" i="3"/>
  <c r="AT2479" i="3"/>
  <c r="AS2479" i="3"/>
  <c r="AR2479" i="3"/>
  <c r="AQ2479" i="3"/>
  <c r="AP2479" i="3"/>
  <c r="AO2479" i="3"/>
  <c r="AN2479" i="3"/>
  <c r="AL2479" i="3"/>
  <c r="AB2479" i="3"/>
  <c r="AM2479" i="3" s="1"/>
  <c r="AA2479" i="3"/>
  <c r="T2479" i="3"/>
  <c r="S2479" i="3"/>
  <c r="P2479" i="3"/>
  <c r="O2479" i="3"/>
  <c r="N2479" i="3"/>
  <c r="M2479" i="3"/>
  <c r="L2479" i="3"/>
  <c r="BC2478" i="3"/>
  <c r="BA2478" i="3"/>
  <c r="AV2478" i="3"/>
  <c r="AU2478" i="3"/>
  <c r="AT2478" i="3"/>
  <c r="AS2478" i="3"/>
  <c r="AR2478" i="3"/>
  <c r="AQ2478" i="3"/>
  <c r="AP2478" i="3"/>
  <c r="AO2478" i="3"/>
  <c r="AN2478" i="3"/>
  <c r="AM2478" i="3"/>
  <c r="AB2478" i="3"/>
  <c r="AA2478" i="3"/>
  <c r="T2478" i="3"/>
  <c r="S2478" i="3"/>
  <c r="P2478" i="3"/>
  <c r="O2478" i="3"/>
  <c r="N2478" i="3"/>
  <c r="M2478" i="3"/>
  <c r="L2478" i="3"/>
  <c r="BC2477" i="3"/>
  <c r="BB2477" i="3"/>
  <c r="BA2477" i="3"/>
  <c r="AV2477" i="3"/>
  <c r="AU2477" i="3"/>
  <c r="AT2477" i="3"/>
  <c r="AS2477" i="3"/>
  <c r="AR2477" i="3"/>
  <c r="AQ2477" i="3"/>
  <c r="AP2477" i="3"/>
  <c r="AO2477" i="3"/>
  <c r="AN2477" i="3"/>
  <c r="AM2477" i="3"/>
  <c r="AL2477" i="3"/>
  <c r="AB2477" i="3"/>
  <c r="AA2477" i="3"/>
  <c r="AW2477" i="3" s="1"/>
  <c r="T2477" i="3"/>
  <c r="S2477" i="3"/>
  <c r="P2477" i="3"/>
  <c r="O2477" i="3"/>
  <c r="N2477" i="3"/>
  <c r="M2477" i="3"/>
  <c r="L2477" i="3"/>
  <c r="BC2476" i="3"/>
  <c r="BB2476" i="3"/>
  <c r="BA2476" i="3"/>
  <c r="AW2476" i="3"/>
  <c r="AV2476" i="3"/>
  <c r="AU2476" i="3"/>
  <c r="AT2476" i="3"/>
  <c r="AS2476" i="3"/>
  <c r="AR2476" i="3"/>
  <c r="AQ2476" i="3"/>
  <c r="AP2476" i="3"/>
  <c r="AO2476" i="3"/>
  <c r="AN2476" i="3"/>
  <c r="AM2476" i="3"/>
  <c r="AL2476" i="3"/>
  <c r="AB2476" i="3"/>
  <c r="AA2476" i="3"/>
  <c r="T2476" i="3"/>
  <c r="S2476" i="3"/>
  <c r="P2476" i="3"/>
  <c r="O2476" i="3"/>
  <c r="N2476" i="3"/>
  <c r="M2476" i="3"/>
  <c r="L2476" i="3"/>
  <c r="BC2475" i="3"/>
  <c r="BB2475" i="3"/>
  <c r="BA2475" i="3"/>
  <c r="AV2475" i="3"/>
  <c r="AU2475" i="3"/>
  <c r="AT2475" i="3"/>
  <c r="AS2475" i="3"/>
  <c r="AR2475" i="3"/>
  <c r="AQ2475" i="3"/>
  <c r="AP2475" i="3"/>
  <c r="AO2475" i="3"/>
  <c r="AN2475" i="3"/>
  <c r="AB2475" i="3"/>
  <c r="AM2475" i="3" s="1"/>
  <c r="AA2475" i="3"/>
  <c r="T2475" i="3"/>
  <c r="S2475" i="3"/>
  <c r="P2475" i="3"/>
  <c r="O2475" i="3"/>
  <c r="N2475" i="3"/>
  <c r="M2475" i="3"/>
  <c r="L2475" i="3"/>
  <c r="BC2474" i="3"/>
  <c r="BA2474" i="3"/>
  <c r="BB2474" i="3" s="1"/>
  <c r="AV2474" i="3"/>
  <c r="AU2474" i="3"/>
  <c r="AT2474" i="3"/>
  <c r="AS2474" i="3"/>
  <c r="AR2474" i="3"/>
  <c r="AQ2474" i="3"/>
  <c r="AP2474" i="3"/>
  <c r="AO2474" i="3"/>
  <c r="AN2474" i="3"/>
  <c r="AM2474" i="3"/>
  <c r="AL2474" i="3"/>
  <c r="AB2474" i="3"/>
  <c r="AA2474" i="3"/>
  <c r="T2474" i="3"/>
  <c r="S2474" i="3"/>
  <c r="P2474" i="3"/>
  <c r="O2474" i="3"/>
  <c r="N2474" i="3"/>
  <c r="M2474" i="3"/>
  <c r="L2474" i="3"/>
  <c r="BC2473" i="3"/>
  <c r="BA2473" i="3"/>
  <c r="BB2473" i="3" s="1"/>
  <c r="AW2473" i="3" s="1"/>
  <c r="AV2473" i="3"/>
  <c r="AU2473" i="3"/>
  <c r="AT2473" i="3"/>
  <c r="AS2473" i="3"/>
  <c r="AR2473" i="3"/>
  <c r="AQ2473" i="3"/>
  <c r="AP2473" i="3"/>
  <c r="AO2473" i="3"/>
  <c r="AN2473" i="3"/>
  <c r="AL2473" i="3"/>
  <c r="AB2473" i="3"/>
  <c r="AM2473" i="3" s="1"/>
  <c r="AA2473" i="3"/>
  <c r="T2473" i="3"/>
  <c r="S2473" i="3"/>
  <c r="P2473" i="3"/>
  <c r="O2473" i="3"/>
  <c r="N2473" i="3"/>
  <c r="M2473" i="3"/>
  <c r="L2473" i="3"/>
  <c r="BC2472" i="3"/>
  <c r="BA2472" i="3"/>
  <c r="AV2472" i="3"/>
  <c r="AU2472" i="3"/>
  <c r="AT2472" i="3"/>
  <c r="AS2472" i="3"/>
  <c r="AR2472" i="3"/>
  <c r="AQ2472" i="3"/>
  <c r="AP2472" i="3"/>
  <c r="AO2472" i="3"/>
  <c r="AN2472" i="3"/>
  <c r="AB2472" i="3"/>
  <c r="AM2472" i="3" s="1"/>
  <c r="AA2472" i="3"/>
  <c r="T2472" i="3"/>
  <c r="S2472" i="3"/>
  <c r="P2472" i="3"/>
  <c r="O2472" i="3"/>
  <c r="N2472" i="3"/>
  <c r="M2472" i="3"/>
  <c r="L2472" i="3"/>
  <c r="BC2471" i="3"/>
  <c r="BA2471" i="3"/>
  <c r="AV2471" i="3"/>
  <c r="AU2471" i="3"/>
  <c r="AT2471" i="3"/>
  <c r="AS2471" i="3"/>
  <c r="AR2471" i="3"/>
  <c r="AQ2471" i="3"/>
  <c r="AP2471" i="3"/>
  <c r="AO2471" i="3"/>
  <c r="AN2471" i="3"/>
  <c r="AL2471" i="3"/>
  <c r="AB2471" i="3"/>
  <c r="AM2471" i="3" s="1"/>
  <c r="AA2471" i="3"/>
  <c r="T2471" i="3"/>
  <c r="S2471" i="3"/>
  <c r="P2471" i="3"/>
  <c r="O2471" i="3"/>
  <c r="N2471" i="3"/>
  <c r="M2471" i="3"/>
  <c r="L2471" i="3"/>
  <c r="BC2470" i="3"/>
  <c r="BA2470" i="3"/>
  <c r="BB2470" i="3" s="1"/>
  <c r="AW2470" i="3" s="1"/>
  <c r="AX2470" i="3" s="1"/>
  <c r="Y2470" i="3" s="1"/>
  <c r="AV2470" i="3"/>
  <c r="AU2470" i="3"/>
  <c r="AT2470" i="3"/>
  <c r="AS2470" i="3"/>
  <c r="AR2470" i="3"/>
  <c r="AQ2470" i="3"/>
  <c r="AP2470" i="3"/>
  <c r="AO2470" i="3"/>
  <c r="AN2470" i="3"/>
  <c r="AM2470" i="3"/>
  <c r="AB2470" i="3"/>
  <c r="AA2470" i="3"/>
  <c r="AL2470" i="3" s="1"/>
  <c r="T2470" i="3"/>
  <c r="S2470" i="3"/>
  <c r="P2470" i="3"/>
  <c r="O2470" i="3"/>
  <c r="N2470" i="3"/>
  <c r="M2470" i="3"/>
  <c r="L2470" i="3"/>
  <c r="BC2469" i="3"/>
  <c r="BA2469" i="3"/>
  <c r="AV2469" i="3"/>
  <c r="AU2469" i="3"/>
  <c r="AT2469" i="3"/>
  <c r="AS2469" i="3"/>
  <c r="AR2469" i="3"/>
  <c r="AQ2469" i="3"/>
  <c r="AP2469" i="3"/>
  <c r="AO2469" i="3"/>
  <c r="AN2469" i="3"/>
  <c r="AM2469" i="3"/>
  <c r="AB2469" i="3"/>
  <c r="AA2469" i="3"/>
  <c r="T2469" i="3"/>
  <c r="S2469" i="3"/>
  <c r="P2469" i="3"/>
  <c r="O2469" i="3"/>
  <c r="N2469" i="3"/>
  <c r="M2469" i="3"/>
  <c r="L2469" i="3"/>
  <c r="BC2468" i="3"/>
  <c r="BB2468" i="3"/>
  <c r="BA2468" i="3"/>
  <c r="AV2468" i="3"/>
  <c r="AU2468" i="3"/>
  <c r="AT2468" i="3"/>
  <c r="AS2468" i="3"/>
  <c r="AR2468" i="3"/>
  <c r="AQ2468" i="3"/>
  <c r="AP2468" i="3"/>
  <c r="AO2468" i="3"/>
  <c r="AN2468" i="3"/>
  <c r="AB2468" i="3"/>
  <c r="AM2468" i="3" s="1"/>
  <c r="AA2468" i="3"/>
  <c r="AL2468" i="3" s="1"/>
  <c r="T2468" i="3"/>
  <c r="S2468" i="3"/>
  <c r="P2468" i="3"/>
  <c r="O2468" i="3"/>
  <c r="N2468" i="3"/>
  <c r="M2468" i="3"/>
  <c r="L2468" i="3"/>
  <c r="BC2467" i="3"/>
  <c r="BB2467" i="3"/>
  <c r="BA2467" i="3"/>
  <c r="AW2467" i="3"/>
  <c r="AV2467" i="3"/>
  <c r="AU2467" i="3"/>
  <c r="AT2467" i="3"/>
  <c r="AS2467" i="3"/>
  <c r="AR2467" i="3"/>
  <c r="AQ2467" i="3"/>
  <c r="AP2467" i="3"/>
  <c r="AO2467" i="3"/>
  <c r="AN2467" i="3"/>
  <c r="AL2467" i="3"/>
  <c r="AB2467" i="3"/>
  <c r="AM2467" i="3" s="1"/>
  <c r="AA2467" i="3"/>
  <c r="T2467" i="3"/>
  <c r="S2467" i="3"/>
  <c r="P2467" i="3"/>
  <c r="O2467" i="3"/>
  <c r="N2467" i="3"/>
  <c r="M2467" i="3"/>
  <c r="L2467" i="3"/>
  <c r="BC2466" i="3"/>
  <c r="BA2466" i="3"/>
  <c r="BB2466" i="3" s="1"/>
  <c r="AV2466" i="3"/>
  <c r="AU2466" i="3"/>
  <c r="AT2466" i="3"/>
  <c r="AS2466" i="3"/>
  <c r="AR2466" i="3"/>
  <c r="AQ2466" i="3"/>
  <c r="AP2466" i="3"/>
  <c r="AO2466" i="3"/>
  <c r="AN2466" i="3"/>
  <c r="AB2466" i="3"/>
  <c r="AM2466" i="3" s="1"/>
  <c r="AA2466" i="3"/>
  <c r="T2466" i="3"/>
  <c r="S2466" i="3"/>
  <c r="P2466" i="3"/>
  <c r="O2466" i="3"/>
  <c r="N2466" i="3"/>
  <c r="M2466" i="3"/>
  <c r="L2466" i="3"/>
  <c r="BC2465" i="3"/>
  <c r="BA2465" i="3"/>
  <c r="BB2465" i="3" s="1"/>
  <c r="AV2465" i="3"/>
  <c r="AU2465" i="3"/>
  <c r="AT2465" i="3"/>
  <c r="AS2465" i="3"/>
  <c r="AR2465" i="3"/>
  <c r="AQ2465" i="3"/>
  <c r="AP2465" i="3"/>
  <c r="AO2465" i="3"/>
  <c r="AN2465" i="3"/>
  <c r="AL2465" i="3"/>
  <c r="AB2465" i="3"/>
  <c r="AA2465" i="3"/>
  <c r="T2465" i="3"/>
  <c r="S2465" i="3"/>
  <c r="P2465" i="3"/>
  <c r="O2465" i="3"/>
  <c r="N2465" i="3"/>
  <c r="M2465" i="3"/>
  <c r="L2465" i="3"/>
  <c r="BC2464" i="3"/>
  <c r="BB2464" i="3"/>
  <c r="AW2464" i="3" s="1"/>
  <c r="AX2464" i="3" s="1"/>
  <c r="Y2464" i="3" s="1"/>
  <c r="BA2464" i="3"/>
  <c r="AV2464" i="3"/>
  <c r="AU2464" i="3"/>
  <c r="AT2464" i="3"/>
  <c r="AS2464" i="3"/>
  <c r="AR2464" i="3"/>
  <c r="AQ2464" i="3"/>
  <c r="AP2464" i="3"/>
  <c r="AO2464" i="3"/>
  <c r="AN2464" i="3"/>
  <c r="AL2464" i="3"/>
  <c r="AB2464" i="3"/>
  <c r="AM2464" i="3" s="1"/>
  <c r="AA2464" i="3"/>
  <c r="T2464" i="3"/>
  <c r="S2464" i="3"/>
  <c r="P2464" i="3"/>
  <c r="O2464" i="3"/>
  <c r="N2464" i="3"/>
  <c r="M2464" i="3"/>
  <c r="L2464" i="3"/>
  <c r="BC2463" i="3"/>
  <c r="BA2463" i="3"/>
  <c r="BB2463" i="3" s="1"/>
  <c r="AV2463" i="3"/>
  <c r="AU2463" i="3"/>
  <c r="AT2463" i="3"/>
  <c r="AS2463" i="3"/>
  <c r="AR2463" i="3"/>
  <c r="AQ2463" i="3"/>
  <c r="AP2463" i="3"/>
  <c r="AO2463" i="3"/>
  <c r="AN2463" i="3"/>
  <c r="AM2463" i="3"/>
  <c r="AB2463" i="3"/>
  <c r="AA2463" i="3"/>
  <c r="T2463" i="3"/>
  <c r="S2463" i="3"/>
  <c r="P2463" i="3"/>
  <c r="O2463" i="3"/>
  <c r="N2463" i="3"/>
  <c r="M2463" i="3"/>
  <c r="L2463" i="3"/>
  <c r="BC2462" i="3"/>
  <c r="BA2462" i="3"/>
  <c r="AV2462" i="3"/>
  <c r="AU2462" i="3"/>
  <c r="AT2462" i="3"/>
  <c r="AS2462" i="3"/>
  <c r="AR2462" i="3"/>
  <c r="AQ2462" i="3"/>
  <c r="AP2462" i="3"/>
  <c r="AO2462" i="3"/>
  <c r="AN2462" i="3"/>
  <c r="AL2462" i="3"/>
  <c r="AB2462" i="3"/>
  <c r="AM2462" i="3" s="1"/>
  <c r="AA2462" i="3"/>
  <c r="T2462" i="3"/>
  <c r="S2462" i="3"/>
  <c r="P2462" i="3"/>
  <c r="O2462" i="3"/>
  <c r="N2462" i="3"/>
  <c r="M2462" i="3"/>
  <c r="L2462" i="3"/>
  <c r="BC2461" i="3"/>
  <c r="BA2461" i="3"/>
  <c r="BB2461" i="3" s="1"/>
  <c r="AW2461" i="3"/>
  <c r="AX2461" i="3" s="1"/>
  <c r="Y2461" i="3" s="1"/>
  <c r="AV2461" i="3"/>
  <c r="AU2461" i="3"/>
  <c r="AT2461" i="3"/>
  <c r="AS2461" i="3"/>
  <c r="AR2461" i="3"/>
  <c r="AQ2461" i="3"/>
  <c r="AP2461" i="3"/>
  <c r="AO2461" i="3"/>
  <c r="AN2461" i="3"/>
  <c r="AL2461" i="3"/>
  <c r="AB2461" i="3"/>
  <c r="AM2461" i="3" s="1"/>
  <c r="AA2461" i="3"/>
  <c r="T2461" i="3"/>
  <c r="S2461" i="3"/>
  <c r="P2461" i="3"/>
  <c r="O2461" i="3"/>
  <c r="N2461" i="3"/>
  <c r="M2461" i="3"/>
  <c r="L2461" i="3"/>
  <c r="BC2460" i="3"/>
  <c r="BA2460" i="3"/>
  <c r="BB2460" i="3" s="1"/>
  <c r="AV2460" i="3"/>
  <c r="AU2460" i="3"/>
  <c r="AT2460" i="3"/>
  <c r="AS2460" i="3"/>
  <c r="AR2460" i="3"/>
  <c r="AQ2460" i="3"/>
  <c r="AP2460" i="3"/>
  <c r="AO2460" i="3"/>
  <c r="AN2460" i="3"/>
  <c r="AM2460" i="3"/>
  <c r="AB2460" i="3"/>
  <c r="AA2460" i="3"/>
  <c r="T2460" i="3"/>
  <c r="S2460" i="3"/>
  <c r="P2460" i="3"/>
  <c r="O2460" i="3"/>
  <c r="N2460" i="3"/>
  <c r="M2460" i="3"/>
  <c r="L2460" i="3"/>
  <c r="BC2459" i="3"/>
  <c r="BB2459" i="3"/>
  <c r="BA2459" i="3"/>
  <c r="AV2459" i="3"/>
  <c r="AU2459" i="3"/>
  <c r="AT2459" i="3"/>
  <c r="AS2459" i="3"/>
  <c r="AR2459" i="3"/>
  <c r="AQ2459" i="3"/>
  <c r="AP2459" i="3"/>
  <c r="AO2459" i="3"/>
  <c r="AN2459" i="3"/>
  <c r="AM2459" i="3"/>
  <c r="AB2459" i="3"/>
  <c r="AA2459" i="3"/>
  <c r="T2459" i="3"/>
  <c r="S2459" i="3"/>
  <c r="P2459" i="3"/>
  <c r="O2459" i="3"/>
  <c r="N2459" i="3"/>
  <c r="M2459" i="3"/>
  <c r="L2459" i="3"/>
  <c r="BC2458" i="3"/>
  <c r="BB2458" i="3"/>
  <c r="AW2458" i="3" s="1"/>
  <c r="AX2458" i="3" s="1"/>
  <c r="Y2458" i="3" s="1"/>
  <c r="BA2458" i="3"/>
  <c r="AV2458" i="3"/>
  <c r="AU2458" i="3"/>
  <c r="AT2458" i="3"/>
  <c r="AS2458" i="3"/>
  <c r="AR2458" i="3"/>
  <c r="AQ2458" i="3"/>
  <c r="AP2458" i="3"/>
  <c r="AO2458" i="3"/>
  <c r="AN2458" i="3"/>
  <c r="AM2458" i="3"/>
  <c r="AL2458" i="3"/>
  <c r="AB2458" i="3"/>
  <c r="AA2458" i="3"/>
  <c r="T2458" i="3"/>
  <c r="S2458" i="3"/>
  <c r="P2458" i="3"/>
  <c r="O2458" i="3"/>
  <c r="N2458" i="3"/>
  <c r="M2458" i="3"/>
  <c r="L2458" i="3"/>
  <c r="BC2457" i="3"/>
  <c r="BA2457" i="3"/>
  <c r="AV2457" i="3"/>
  <c r="AU2457" i="3"/>
  <c r="AT2457" i="3"/>
  <c r="AS2457" i="3"/>
  <c r="AR2457" i="3"/>
  <c r="AQ2457" i="3"/>
  <c r="AP2457" i="3"/>
  <c r="AO2457" i="3"/>
  <c r="AN2457" i="3"/>
  <c r="AB2457" i="3"/>
  <c r="AW2457" i="3" s="1"/>
  <c r="AA2457" i="3"/>
  <c r="AL2457" i="3" s="1"/>
  <c r="T2457" i="3"/>
  <c r="S2457" i="3"/>
  <c r="BB2457" i="3" s="1"/>
  <c r="P2457" i="3"/>
  <c r="O2457" i="3"/>
  <c r="N2457" i="3"/>
  <c r="M2457" i="3"/>
  <c r="L2457" i="3"/>
  <c r="BC2456" i="3"/>
  <c r="BA2456" i="3"/>
  <c r="BB2456" i="3" s="1"/>
  <c r="AV2456" i="3"/>
  <c r="AU2456" i="3"/>
  <c r="AT2456" i="3"/>
  <c r="AS2456" i="3"/>
  <c r="AR2456" i="3"/>
  <c r="AQ2456" i="3"/>
  <c r="AP2456" i="3"/>
  <c r="AO2456" i="3"/>
  <c r="AN2456" i="3"/>
  <c r="AL2456" i="3"/>
  <c r="AB2456" i="3"/>
  <c r="AA2456" i="3"/>
  <c r="T2456" i="3"/>
  <c r="S2456" i="3"/>
  <c r="P2456" i="3"/>
  <c r="O2456" i="3"/>
  <c r="N2456" i="3"/>
  <c r="M2456" i="3"/>
  <c r="L2456" i="3"/>
  <c r="BC2455" i="3"/>
  <c r="BB2455" i="3"/>
  <c r="BA2455" i="3"/>
  <c r="AV2455" i="3"/>
  <c r="AU2455" i="3"/>
  <c r="AT2455" i="3"/>
  <c r="AS2455" i="3"/>
  <c r="AR2455" i="3"/>
  <c r="AQ2455" i="3"/>
  <c r="AP2455" i="3"/>
  <c r="AO2455" i="3"/>
  <c r="AN2455" i="3"/>
  <c r="AB2455" i="3"/>
  <c r="AM2455" i="3" s="1"/>
  <c r="AA2455" i="3"/>
  <c r="AL2455" i="3" s="1"/>
  <c r="T2455" i="3"/>
  <c r="S2455" i="3"/>
  <c r="P2455" i="3"/>
  <c r="O2455" i="3"/>
  <c r="N2455" i="3"/>
  <c r="M2455" i="3"/>
  <c r="L2455" i="3"/>
  <c r="BC2454" i="3"/>
  <c r="BA2454" i="3"/>
  <c r="AV2454" i="3"/>
  <c r="AU2454" i="3"/>
  <c r="AT2454" i="3"/>
  <c r="AS2454" i="3"/>
  <c r="AR2454" i="3"/>
  <c r="AQ2454" i="3"/>
  <c r="AP2454" i="3"/>
  <c r="AO2454" i="3"/>
  <c r="AN2454" i="3"/>
  <c r="AB2454" i="3"/>
  <c r="AM2454" i="3" s="1"/>
  <c r="AA2454" i="3"/>
  <c r="T2454" i="3"/>
  <c r="S2454" i="3"/>
  <c r="P2454" i="3"/>
  <c r="O2454" i="3"/>
  <c r="N2454" i="3"/>
  <c r="M2454" i="3"/>
  <c r="L2454" i="3"/>
  <c r="BC2453" i="3"/>
  <c r="BA2453" i="3"/>
  <c r="BB2453" i="3" s="1"/>
  <c r="AW2453" i="3" s="1"/>
  <c r="AV2453" i="3"/>
  <c r="AU2453" i="3"/>
  <c r="AT2453" i="3"/>
  <c r="AS2453" i="3"/>
  <c r="AR2453" i="3"/>
  <c r="AQ2453" i="3"/>
  <c r="AP2453" i="3"/>
  <c r="AO2453" i="3"/>
  <c r="AN2453" i="3"/>
  <c r="AL2453" i="3"/>
  <c r="AB2453" i="3"/>
  <c r="AM2453" i="3" s="1"/>
  <c r="AA2453" i="3"/>
  <c r="T2453" i="3"/>
  <c r="S2453" i="3"/>
  <c r="P2453" i="3"/>
  <c r="O2453" i="3"/>
  <c r="N2453" i="3"/>
  <c r="M2453" i="3"/>
  <c r="AX2453" i="3" s="1"/>
  <c r="Y2453" i="3" s="1"/>
  <c r="L2453" i="3"/>
  <c r="BC2452" i="3"/>
  <c r="BA2452" i="3"/>
  <c r="BB2452" i="3" s="1"/>
  <c r="AW2452" i="3" s="1"/>
  <c r="AX2452" i="3" s="1"/>
  <c r="Y2452" i="3" s="1"/>
  <c r="AV2452" i="3"/>
  <c r="AU2452" i="3"/>
  <c r="AT2452" i="3"/>
  <c r="AS2452" i="3"/>
  <c r="AR2452" i="3"/>
  <c r="AQ2452" i="3"/>
  <c r="AP2452" i="3"/>
  <c r="AO2452" i="3"/>
  <c r="AN2452" i="3"/>
  <c r="AM2452" i="3"/>
  <c r="AB2452" i="3"/>
  <c r="AA2452" i="3"/>
  <c r="AL2452" i="3" s="1"/>
  <c r="T2452" i="3"/>
  <c r="S2452" i="3"/>
  <c r="P2452" i="3"/>
  <c r="O2452" i="3"/>
  <c r="N2452" i="3"/>
  <c r="M2452" i="3"/>
  <c r="L2452" i="3"/>
  <c r="BC2451" i="3"/>
  <c r="BA2451" i="3"/>
  <c r="AV2451" i="3"/>
  <c r="AU2451" i="3"/>
  <c r="AT2451" i="3"/>
  <c r="AS2451" i="3"/>
  <c r="AR2451" i="3"/>
  <c r="AQ2451" i="3"/>
  <c r="AP2451" i="3"/>
  <c r="AO2451" i="3"/>
  <c r="AN2451" i="3"/>
  <c r="AM2451" i="3"/>
  <c r="AB2451" i="3"/>
  <c r="AA2451" i="3"/>
  <c r="T2451" i="3"/>
  <c r="S2451" i="3"/>
  <c r="P2451" i="3"/>
  <c r="O2451" i="3"/>
  <c r="N2451" i="3"/>
  <c r="M2451" i="3"/>
  <c r="L2451" i="3"/>
  <c r="BC2450" i="3"/>
  <c r="BA2450" i="3"/>
  <c r="BB2450" i="3" s="1"/>
  <c r="AV2450" i="3"/>
  <c r="AU2450" i="3"/>
  <c r="AT2450" i="3"/>
  <c r="AS2450" i="3"/>
  <c r="AR2450" i="3"/>
  <c r="AQ2450" i="3"/>
  <c r="AP2450" i="3"/>
  <c r="AO2450" i="3"/>
  <c r="AN2450" i="3"/>
  <c r="AB2450" i="3"/>
  <c r="AA2450" i="3"/>
  <c r="AL2450" i="3" s="1"/>
  <c r="T2450" i="3"/>
  <c r="S2450" i="3"/>
  <c r="P2450" i="3"/>
  <c r="O2450" i="3"/>
  <c r="N2450" i="3"/>
  <c r="M2450" i="3"/>
  <c r="L2450" i="3"/>
  <c r="BC2449" i="3"/>
  <c r="BB2449" i="3"/>
  <c r="BA2449" i="3"/>
  <c r="AV2449" i="3"/>
  <c r="AU2449" i="3"/>
  <c r="AT2449" i="3"/>
  <c r="AS2449" i="3"/>
  <c r="AR2449" i="3"/>
  <c r="AQ2449" i="3"/>
  <c r="AP2449" i="3"/>
  <c r="AO2449" i="3"/>
  <c r="AN2449" i="3"/>
  <c r="AL2449" i="3"/>
  <c r="AB2449" i="3"/>
  <c r="AA2449" i="3"/>
  <c r="T2449" i="3"/>
  <c r="S2449" i="3"/>
  <c r="P2449" i="3"/>
  <c r="O2449" i="3"/>
  <c r="N2449" i="3"/>
  <c r="M2449" i="3"/>
  <c r="L2449" i="3"/>
  <c r="BC2448" i="3"/>
  <c r="BA2448" i="3"/>
  <c r="BB2448" i="3" s="1"/>
  <c r="AW2448" i="3" s="1"/>
  <c r="AX2448" i="3" s="1"/>
  <c r="Y2448" i="3" s="1"/>
  <c r="AV2448" i="3"/>
  <c r="AU2448" i="3"/>
  <c r="AT2448" i="3"/>
  <c r="AS2448" i="3"/>
  <c r="AR2448" i="3"/>
  <c r="AQ2448" i="3"/>
  <c r="AP2448" i="3"/>
  <c r="AO2448" i="3"/>
  <c r="AN2448" i="3"/>
  <c r="AM2448" i="3"/>
  <c r="AB2448" i="3"/>
  <c r="AA2448" i="3"/>
  <c r="AL2448" i="3" s="1"/>
  <c r="T2448" i="3"/>
  <c r="S2448" i="3"/>
  <c r="P2448" i="3"/>
  <c r="O2448" i="3"/>
  <c r="N2448" i="3"/>
  <c r="M2448" i="3"/>
  <c r="L2448" i="3"/>
  <c r="BC2447" i="3"/>
  <c r="BA2447" i="3"/>
  <c r="BB2447" i="3" s="1"/>
  <c r="AV2447" i="3"/>
  <c r="AU2447" i="3"/>
  <c r="AT2447" i="3"/>
  <c r="AS2447" i="3"/>
  <c r="AR2447" i="3"/>
  <c r="AQ2447" i="3"/>
  <c r="AP2447" i="3"/>
  <c r="AO2447" i="3"/>
  <c r="AN2447" i="3"/>
  <c r="AL2447" i="3"/>
  <c r="AB2447" i="3"/>
  <c r="AA2447" i="3"/>
  <c r="T2447" i="3"/>
  <c r="S2447" i="3"/>
  <c r="P2447" i="3"/>
  <c r="O2447" i="3"/>
  <c r="N2447" i="3"/>
  <c r="M2447" i="3"/>
  <c r="L2447" i="3"/>
  <c r="BC2446" i="3"/>
  <c r="BA2446" i="3"/>
  <c r="AV2446" i="3"/>
  <c r="AU2446" i="3"/>
  <c r="AT2446" i="3"/>
  <c r="AS2446" i="3"/>
  <c r="AR2446" i="3"/>
  <c r="AQ2446" i="3"/>
  <c r="AP2446" i="3"/>
  <c r="AO2446" i="3"/>
  <c r="AN2446" i="3"/>
  <c r="AB2446" i="3"/>
  <c r="AA2446" i="3"/>
  <c r="AL2446" i="3" s="1"/>
  <c r="T2446" i="3"/>
  <c r="S2446" i="3"/>
  <c r="BB2446" i="3" s="1"/>
  <c r="P2446" i="3"/>
  <c r="O2446" i="3"/>
  <c r="N2446" i="3"/>
  <c r="M2446" i="3"/>
  <c r="L2446" i="3"/>
  <c r="BC2445" i="3"/>
  <c r="BA2445" i="3"/>
  <c r="BB2445" i="3" s="1"/>
  <c r="AV2445" i="3"/>
  <c r="AU2445" i="3"/>
  <c r="AT2445" i="3"/>
  <c r="AS2445" i="3"/>
  <c r="AR2445" i="3"/>
  <c r="AQ2445" i="3"/>
  <c r="AP2445" i="3"/>
  <c r="AO2445" i="3"/>
  <c r="AN2445" i="3"/>
  <c r="AM2445" i="3"/>
  <c r="AL2445" i="3"/>
  <c r="AB2445" i="3"/>
  <c r="AA2445" i="3"/>
  <c r="T2445" i="3"/>
  <c r="S2445" i="3"/>
  <c r="P2445" i="3"/>
  <c r="O2445" i="3"/>
  <c r="N2445" i="3"/>
  <c r="M2445" i="3"/>
  <c r="L2445" i="3"/>
  <c r="BC2444" i="3"/>
  <c r="BA2444" i="3"/>
  <c r="BB2444" i="3" s="1"/>
  <c r="AW2444" i="3" s="1"/>
  <c r="AX2444" i="3" s="1"/>
  <c r="Y2444" i="3" s="1"/>
  <c r="AV2444" i="3"/>
  <c r="AU2444" i="3"/>
  <c r="AT2444" i="3"/>
  <c r="AS2444" i="3"/>
  <c r="AR2444" i="3"/>
  <c r="AQ2444" i="3"/>
  <c r="AP2444" i="3"/>
  <c r="AO2444" i="3"/>
  <c r="AN2444" i="3"/>
  <c r="AL2444" i="3"/>
  <c r="AB2444" i="3"/>
  <c r="AM2444" i="3" s="1"/>
  <c r="AA2444" i="3"/>
  <c r="T2444" i="3"/>
  <c r="S2444" i="3"/>
  <c r="P2444" i="3"/>
  <c r="O2444" i="3"/>
  <c r="N2444" i="3"/>
  <c r="M2444" i="3"/>
  <c r="L2444" i="3"/>
  <c r="BC2443" i="3"/>
  <c r="BB2443" i="3"/>
  <c r="BA2443" i="3"/>
  <c r="AV2443" i="3"/>
  <c r="AU2443" i="3"/>
  <c r="AT2443" i="3"/>
  <c r="AS2443" i="3"/>
  <c r="AR2443" i="3"/>
  <c r="AQ2443" i="3"/>
  <c r="AP2443" i="3"/>
  <c r="AO2443" i="3"/>
  <c r="AN2443" i="3"/>
  <c r="AB2443" i="3"/>
  <c r="AM2443" i="3" s="1"/>
  <c r="AA2443" i="3"/>
  <c r="T2443" i="3"/>
  <c r="S2443" i="3"/>
  <c r="P2443" i="3"/>
  <c r="O2443" i="3"/>
  <c r="N2443" i="3"/>
  <c r="M2443" i="3"/>
  <c r="L2443" i="3"/>
  <c r="BC2442" i="3"/>
  <c r="BA2442" i="3"/>
  <c r="BB2442" i="3" s="1"/>
  <c r="AW2442" i="3" s="1"/>
  <c r="AV2442" i="3"/>
  <c r="AU2442" i="3"/>
  <c r="AT2442" i="3"/>
  <c r="AS2442" i="3"/>
  <c r="AR2442" i="3"/>
  <c r="AQ2442" i="3"/>
  <c r="AP2442" i="3"/>
  <c r="AO2442" i="3"/>
  <c r="AN2442" i="3"/>
  <c r="AM2442" i="3"/>
  <c r="AB2442" i="3"/>
  <c r="AA2442" i="3"/>
  <c r="AL2442" i="3" s="1"/>
  <c r="T2442" i="3"/>
  <c r="S2442" i="3"/>
  <c r="P2442" i="3"/>
  <c r="O2442" i="3"/>
  <c r="N2442" i="3"/>
  <c r="M2442" i="3"/>
  <c r="L2442" i="3"/>
  <c r="BC2441" i="3"/>
  <c r="BA2441" i="3"/>
  <c r="BB2441" i="3" s="1"/>
  <c r="AW2441" i="3"/>
  <c r="AV2441" i="3"/>
  <c r="AU2441" i="3"/>
  <c r="AT2441" i="3"/>
  <c r="AS2441" i="3"/>
  <c r="AR2441" i="3"/>
  <c r="AQ2441" i="3"/>
  <c r="AP2441" i="3"/>
  <c r="AO2441" i="3"/>
  <c r="AN2441" i="3"/>
  <c r="AL2441" i="3"/>
  <c r="AB2441" i="3"/>
  <c r="AM2441" i="3" s="1"/>
  <c r="AA2441" i="3"/>
  <c r="T2441" i="3"/>
  <c r="S2441" i="3"/>
  <c r="P2441" i="3"/>
  <c r="O2441" i="3"/>
  <c r="N2441" i="3"/>
  <c r="M2441" i="3"/>
  <c r="L2441" i="3"/>
  <c r="BC2440" i="3"/>
  <c r="BB2440" i="3"/>
  <c r="BA2440" i="3"/>
  <c r="AV2440" i="3"/>
  <c r="AU2440" i="3"/>
  <c r="AT2440" i="3"/>
  <c r="AS2440" i="3"/>
  <c r="AR2440" i="3"/>
  <c r="AQ2440" i="3"/>
  <c r="AP2440" i="3"/>
  <c r="AO2440" i="3"/>
  <c r="AN2440" i="3"/>
  <c r="AL2440" i="3"/>
  <c r="AB2440" i="3"/>
  <c r="AA2440" i="3"/>
  <c r="T2440" i="3"/>
  <c r="S2440" i="3"/>
  <c r="P2440" i="3"/>
  <c r="O2440" i="3"/>
  <c r="N2440" i="3"/>
  <c r="M2440" i="3"/>
  <c r="L2440" i="3"/>
  <c r="BC2439" i="3"/>
  <c r="BB2439" i="3"/>
  <c r="BA2439" i="3"/>
  <c r="AV2439" i="3"/>
  <c r="AU2439" i="3"/>
  <c r="AT2439" i="3"/>
  <c r="AS2439" i="3"/>
  <c r="AR2439" i="3"/>
  <c r="AQ2439" i="3"/>
  <c r="AP2439" i="3"/>
  <c r="AO2439" i="3"/>
  <c r="AN2439" i="3"/>
  <c r="AB2439" i="3"/>
  <c r="AM2439" i="3" s="1"/>
  <c r="AA2439" i="3"/>
  <c r="AL2439" i="3" s="1"/>
  <c r="T2439" i="3"/>
  <c r="S2439" i="3"/>
  <c r="P2439" i="3"/>
  <c r="O2439" i="3"/>
  <c r="N2439" i="3"/>
  <c r="M2439" i="3"/>
  <c r="L2439" i="3"/>
  <c r="BC2438" i="3"/>
  <c r="BA2438" i="3"/>
  <c r="BB2438" i="3" s="1"/>
  <c r="AV2438" i="3"/>
  <c r="AU2438" i="3"/>
  <c r="AT2438" i="3"/>
  <c r="AS2438" i="3"/>
  <c r="AR2438" i="3"/>
  <c r="AQ2438" i="3"/>
  <c r="AP2438" i="3"/>
  <c r="AO2438" i="3"/>
  <c r="AN2438" i="3"/>
  <c r="AM2438" i="3"/>
  <c r="AL2438" i="3"/>
  <c r="AB2438" i="3"/>
  <c r="AA2438" i="3"/>
  <c r="T2438" i="3"/>
  <c r="S2438" i="3"/>
  <c r="P2438" i="3"/>
  <c r="O2438" i="3"/>
  <c r="N2438" i="3"/>
  <c r="M2438" i="3"/>
  <c r="L2438" i="3"/>
  <c r="BC2437" i="3"/>
  <c r="BA2437" i="3"/>
  <c r="BB2437" i="3" s="1"/>
  <c r="AV2437" i="3"/>
  <c r="AU2437" i="3"/>
  <c r="AT2437" i="3"/>
  <c r="AS2437" i="3"/>
  <c r="AR2437" i="3"/>
  <c r="AQ2437" i="3"/>
  <c r="AP2437" i="3"/>
  <c r="AO2437" i="3"/>
  <c r="AN2437" i="3"/>
  <c r="AL2437" i="3"/>
  <c r="AB2437" i="3"/>
  <c r="AA2437" i="3"/>
  <c r="T2437" i="3"/>
  <c r="S2437" i="3"/>
  <c r="P2437" i="3"/>
  <c r="O2437" i="3"/>
  <c r="N2437" i="3"/>
  <c r="M2437" i="3"/>
  <c r="L2437" i="3"/>
  <c r="BC2436" i="3"/>
  <c r="BA2436" i="3"/>
  <c r="AV2436" i="3"/>
  <c r="AU2436" i="3"/>
  <c r="AT2436" i="3"/>
  <c r="AS2436" i="3"/>
  <c r="AR2436" i="3"/>
  <c r="AQ2436" i="3"/>
  <c r="AP2436" i="3"/>
  <c r="AO2436" i="3"/>
  <c r="AN2436" i="3"/>
  <c r="AM2436" i="3"/>
  <c r="AB2436" i="3"/>
  <c r="AA2436" i="3"/>
  <c r="T2436" i="3"/>
  <c r="S2436" i="3"/>
  <c r="P2436" i="3"/>
  <c r="O2436" i="3"/>
  <c r="N2436" i="3"/>
  <c r="M2436" i="3"/>
  <c r="L2436" i="3"/>
  <c r="BC2435" i="3"/>
  <c r="BA2435" i="3"/>
  <c r="BB2435" i="3" s="1"/>
  <c r="AW2435" i="3"/>
  <c r="AX2435" i="3" s="1"/>
  <c r="Y2435" i="3" s="1"/>
  <c r="AV2435" i="3"/>
  <c r="AU2435" i="3"/>
  <c r="AT2435" i="3"/>
  <c r="AS2435" i="3"/>
  <c r="AR2435" i="3"/>
  <c r="AQ2435" i="3"/>
  <c r="AP2435" i="3"/>
  <c r="AO2435" i="3"/>
  <c r="AN2435" i="3"/>
  <c r="AL2435" i="3"/>
  <c r="AB2435" i="3"/>
  <c r="AM2435" i="3" s="1"/>
  <c r="AA2435" i="3"/>
  <c r="T2435" i="3"/>
  <c r="S2435" i="3"/>
  <c r="P2435" i="3"/>
  <c r="O2435" i="3"/>
  <c r="N2435" i="3"/>
  <c r="M2435" i="3"/>
  <c r="L2435" i="3"/>
  <c r="BC2434" i="3"/>
  <c r="BA2434" i="3"/>
  <c r="BB2434" i="3" s="1"/>
  <c r="AV2434" i="3"/>
  <c r="AU2434" i="3"/>
  <c r="AT2434" i="3"/>
  <c r="AS2434" i="3"/>
  <c r="AR2434" i="3"/>
  <c r="AQ2434" i="3"/>
  <c r="AP2434" i="3"/>
  <c r="AO2434" i="3"/>
  <c r="AN2434" i="3"/>
  <c r="AB2434" i="3"/>
  <c r="AM2434" i="3" s="1"/>
  <c r="AA2434" i="3"/>
  <c r="T2434" i="3"/>
  <c r="S2434" i="3"/>
  <c r="P2434" i="3"/>
  <c r="O2434" i="3"/>
  <c r="N2434" i="3"/>
  <c r="M2434" i="3"/>
  <c r="L2434" i="3"/>
  <c r="BC2433" i="3"/>
  <c r="BA2433" i="3"/>
  <c r="BB2433" i="3" s="1"/>
  <c r="AV2433" i="3"/>
  <c r="AU2433" i="3"/>
  <c r="AT2433" i="3"/>
  <c r="AS2433" i="3"/>
  <c r="AR2433" i="3"/>
  <c r="AQ2433" i="3"/>
  <c r="AP2433" i="3"/>
  <c r="AO2433" i="3"/>
  <c r="AN2433" i="3"/>
  <c r="AM2433" i="3"/>
  <c r="AB2433" i="3"/>
  <c r="AA2433" i="3"/>
  <c r="AL2433" i="3" s="1"/>
  <c r="T2433" i="3"/>
  <c r="S2433" i="3"/>
  <c r="P2433" i="3"/>
  <c r="O2433" i="3"/>
  <c r="N2433" i="3"/>
  <c r="M2433" i="3"/>
  <c r="L2433" i="3"/>
  <c r="BC2432" i="3"/>
  <c r="BA2432" i="3"/>
  <c r="BB2432" i="3" s="1"/>
  <c r="AV2432" i="3"/>
  <c r="AU2432" i="3"/>
  <c r="AT2432" i="3"/>
  <c r="AS2432" i="3"/>
  <c r="AR2432" i="3"/>
  <c r="AQ2432" i="3"/>
  <c r="AP2432" i="3"/>
  <c r="AO2432" i="3"/>
  <c r="AN2432" i="3"/>
  <c r="AL2432" i="3"/>
  <c r="AB2432" i="3"/>
  <c r="AM2432" i="3" s="1"/>
  <c r="AA2432" i="3"/>
  <c r="AW2432" i="3" s="1"/>
  <c r="T2432" i="3"/>
  <c r="S2432" i="3"/>
  <c r="P2432" i="3"/>
  <c r="O2432" i="3"/>
  <c r="N2432" i="3"/>
  <c r="M2432" i="3"/>
  <c r="L2432" i="3"/>
  <c r="BC2431" i="3"/>
  <c r="BB2431" i="3"/>
  <c r="BA2431" i="3"/>
  <c r="AV2431" i="3"/>
  <c r="AU2431" i="3"/>
  <c r="AT2431" i="3"/>
  <c r="AS2431" i="3"/>
  <c r="AR2431" i="3"/>
  <c r="AQ2431" i="3"/>
  <c r="AP2431" i="3"/>
  <c r="AO2431" i="3"/>
  <c r="AN2431" i="3"/>
  <c r="AM2431" i="3"/>
  <c r="AL2431" i="3"/>
  <c r="AB2431" i="3"/>
  <c r="AW2431" i="3" s="1"/>
  <c r="AA2431" i="3"/>
  <c r="T2431" i="3"/>
  <c r="S2431" i="3"/>
  <c r="P2431" i="3"/>
  <c r="O2431" i="3"/>
  <c r="N2431" i="3"/>
  <c r="M2431" i="3"/>
  <c r="L2431" i="3"/>
  <c r="BC2430" i="3"/>
  <c r="BA2430" i="3"/>
  <c r="AV2430" i="3"/>
  <c r="AU2430" i="3"/>
  <c r="AT2430" i="3"/>
  <c r="AS2430" i="3"/>
  <c r="AR2430" i="3"/>
  <c r="AQ2430" i="3"/>
  <c r="AP2430" i="3"/>
  <c r="AO2430" i="3"/>
  <c r="AN2430" i="3"/>
  <c r="AB2430" i="3"/>
  <c r="AM2430" i="3" s="1"/>
  <c r="AA2430" i="3"/>
  <c r="AL2430" i="3" s="1"/>
  <c r="Y2430" i="3"/>
  <c r="T2430" i="3"/>
  <c r="S2430" i="3"/>
  <c r="BB2430" i="3" s="1"/>
  <c r="AW2430" i="3" s="1"/>
  <c r="AX2430" i="3" s="1"/>
  <c r="P2430" i="3"/>
  <c r="O2430" i="3"/>
  <c r="N2430" i="3"/>
  <c r="M2430" i="3"/>
  <c r="L2430" i="3"/>
  <c r="BC2429" i="3"/>
  <c r="BA2429" i="3"/>
  <c r="BB2429" i="3" s="1"/>
  <c r="AV2429" i="3"/>
  <c r="AU2429" i="3"/>
  <c r="AT2429" i="3"/>
  <c r="AS2429" i="3"/>
  <c r="AR2429" i="3"/>
  <c r="AQ2429" i="3"/>
  <c r="AP2429" i="3"/>
  <c r="AO2429" i="3"/>
  <c r="AN2429" i="3"/>
  <c r="AM2429" i="3"/>
  <c r="AL2429" i="3"/>
  <c r="AB2429" i="3"/>
  <c r="AW2429" i="3" s="1"/>
  <c r="AA2429" i="3"/>
  <c r="T2429" i="3"/>
  <c r="S2429" i="3"/>
  <c r="P2429" i="3"/>
  <c r="O2429" i="3"/>
  <c r="N2429" i="3"/>
  <c r="M2429" i="3"/>
  <c r="L2429" i="3"/>
  <c r="BC2428" i="3"/>
  <c r="BA2428" i="3"/>
  <c r="AW2428" i="3"/>
  <c r="AV2428" i="3"/>
  <c r="AU2428" i="3"/>
  <c r="AT2428" i="3"/>
  <c r="AS2428" i="3"/>
  <c r="AR2428" i="3"/>
  <c r="AQ2428" i="3"/>
  <c r="AP2428" i="3"/>
  <c r="AO2428" i="3"/>
  <c r="AN2428" i="3"/>
  <c r="AL2428" i="3"/>
  <c r="AB2428" i="3"/>
  <c r="AM2428" i="3" s="1"/>
  <c r="AA2428" i="3"/>
  <c r="T2428" i="3"/>
  <c r="S2428" i="3"/>
  <c r="BB2428" i="3" s="1"/>
  <c r="P2428" i="3"/>
  <c r="O2428" i="3"/>
  <c r="N2428" i="3"/>
  <c r="M2428" i="3"/>
  <c r="L2428" i="3"/>
  <c r="BC2427" i="3"/>
  <c r="BA2427" i="3"/>
  <c r="AV2427" i="3"/>
  <c r="AU2427" i="3"/>
  <c r="AT2427" i="3"/>
  <c r="AS2427" i="3"/>
  <c r="AR2427" i="3"/>
  <c r="AQ2427" i="3"/>
  <c r="AP2427" i="3"/>
  <c r="AO2427" i="3"/>
  <c r="AN2427" i="3"/>
  <c r="AL2427" i="3"/>
  <c r="AB2427" i="3"/>
  <c r="AM2427" i="3" s="1"/>
  <c r="AA2427" i="3"/>
  <c r="T2427" i="3"/>
  <c r="S2427" i="3"/>
  <c r="P2427" i="3"/>
  <c r="O2427" i="3"/>
  <c r="N2427" i="3"/>
  <c r="M2427" i="3"/>
  <c r="L2427" i="3"/>
  <c r="BC2426" i="3"/>
  <c r="BA2426" i="3"/>
  <c r="AV2426" i="3"/>
  <c r="AU2426" i="3"/>
  <c r="AT2426" i="3"/>
  <c r="AS2426" i="3"/>
  <c r="AR2426" i="3"/>
  <c r="AQ2426" i="3"/>
  <c r="AP2426" i="3"/>
  <c r="AO2426" i="3"/>
  <c r="AN2426" i="3"/>
  <c r="AL2426" i="3"/>
  <c r="AB2426" i="3"/>
  <c r="AA2426" i="3"/>
  <c r="T2426" i="3"/>
  <c r="S2426" i="3"/>
  <c r="BB2426" i="3" s="1"/>
  <c r="P2426" i="3"/>
  <c r="O2426" i="3"/>
  <c r="N2426" i="3"/>
  <c r="M2426" i="3"/>
  <c r="L2426" i="3"/>
  <c r="BC2425" i="3"/>
  <c r="BA2425" i="3"/>
  <c r="AV2425" i="3"/>
  <c r="AU2425" i="3"/>
  <c r="AT2425" i="3"/>
  <c r="AS2425" i="3"/>
  <c r="AR2425" i="3"/>
  <c r="AQ2425" i="3"/>
  <c r="AP2425" i="3"/>
  <c r="AO2425" i="3"/>
  <c r="AN2425" i="3"/>
  <c r="AM2425" i="3"/>
  <c r="AL2425" i="3"/>
  <c r="AB2425" i="3"/>
  <c r="AW2425" i="3" s="1"/>
  <c r="AA2425" i="3"/>
  <c r="T2425" i="3"/>
  <c r="S2425" i="3"/>
  <c r="BB2425" i="3" s="1"/>
  <c r="P2425" i="3"/>
  <c r="O2425" i="3"/>
  <c r="N2425" i="3"/>
  <c r="M2425" i="3"/>
  <c r="L2425" i="3"/>
  <c r="BC2424" i="3"/>
  <c r="BB2424" i="3"/>
  <c r="AW2424" i="3" s="1"/>
  <c r="AX2424" i="3" s="1"/>
  <c r="Y2424" i="3" s="1"/>
  <c r="BA2424" i="3"/>
  <c r="AV2424" i="3"/>
  <c r="AU2424" i="3"/>
  <c r="AT2424" i="3"/>
  <c r="AS2424" i="3"/>
  <c r="AR2424" i="3"/>
  <c r="AQ2424" i="3"/>
  <c r="AP2424" i="3"/>
  <c r="AO2424" i="3"/>
  <c r="AN2424" i="3"/>
  <c r="AM2424" i="3"/>
  <c r="AB2424" i="3"/>
  <c r="AA2424" i="3"/>
  <c r="AL2424" i="3" s="1"/>
  <c r="T2424" i="3"/>
  <c r="S2424" i="3"/>
  <c r="P2424" i="3"/>
  <c r="O2424" i="3"/>
  <c r="N2424" i="3"/>
  <c r="M2424" i="3"/>
  <c r="L2424" i="3"/>
  <c r="BC2423" i="3"/>
  <c r="BB2423" i="3"/>
  <c r="BA2423" i="3"/>
  <c r="AV2423" i="3"/>
  <c r="AU2423" i="3"/>
  <c r="AT2423" i="3"/>
  <c r="AS2423" i="3"/>
  <c r="AR2423" i="3"/>
  <c r="AQ2423" i="3"/>
  <c r="AP2423" i="3"/>
  <c r="AO2423" i="3"/>
  <c r="AN2423" i="3"/>
  <c r="AL2423" i="3"/>
  <c r="AB2423" i="3"/>
  <c r="AM2423" i="3" s="1"/>
  <c r="AA2423" i="3"/>
  <c r="T2423" i="3"/>
  <c r="S2423" i="3"/>
  <c r="P2423" i="3"/>
  <c r="O2423" i="3"/>
  <c r="N2423" i="3"/>
  <c r="M2423" i="3"/>
  <c r="L2423" i="3"/>
  <c r="BC2422" i="3"/>
  <c r="BA2422" i="3"/>
  <c r="AV2422" i="3"/>
  <c r="AU2422" i="3"/>
  <c r="AT2422" i="3"/>
  <c r="AS2422" i="3"/>
  <c r="AR2422" i="3"/>
  <c r="AQ2422" i="3"/>
  <c r="AP2422" i="3"/>
  <c r="AO2422" i="3"/>
  <c r="AN2422" i="3"/>
  <c r="AM2422" i="3"/>
  <c r="AL2422" i="3"/>
  <c r="AB2422" i="3"/>
  <c r="AA2422" i="3"/>
  <c r="T2422" i="3"/>
  <c r="S2422" i="3"/>
  <c r="BB2422" i="3" s="1"/>
  <c r="AW2422" i="3" s="1"/>
  <c r="AX2422" i="3" s="1"/>
  <c r="Y2422" i="3" s="1"/>
  <c r="P2422" i="3"/>
  <c r="O2422" i="3"/>
  <c r="N2422" i="3"/>
  <c r="M2422" i="3"/>
  <c r="L2422" i="3"/>
  <c r="BC2421" i="3"/>
  <c r="BA2421" i="3"/>
  <c r="AW2421" i="3"/>
  <c r="AX2421" i="3" s="1"/>
  <c r="Y2421" i="3" s="1"/>
  <c r="AV2421" i="3"/>
  <c r="AU2421" i="3"/>
  <c r="AT2421" i="3"/>
  <c r="AS2421" i="3"/>
  <c r="AR2421" i="3"/>
  <c r="AQ2421" i="3"/>
  <c r="AP2421" i="3"/>
  <c r="AO2421" i="3"/>
  <c r="AN2421" i="3"/>
  <c r="AM2421" i="3"/>
  <c r="AB2421" i="3"/>
  <c r="AA2421" i="3"/>
  <c r="AL2421" i="3" s="1"/>
  <c r="T2421" i="3"/>
  <c r="S2421" i="3"/>
  <c r="BB2421" i="3" s="1"/>
  <c r="P2421" i="3"/>
  <c r="O2421" i="3"/>
  <c r="N2421" i="3"/>
  <c r="M2421" i="3"/>
  <c r="L2421" i="3"/>
  <c r="BC2420" i="3"/>
  <c r="AW2420" i="3" s="1"/>
  <c r="AX2420" i="3" s="1"/>
  <c r="Y2420" i="3" s="1"/>
  <c r="BA2420" i="3"/>
  <c r="BB2420" i="3" s="1"/>
  <c r="AV2420" i="3"/>
  <c r="AU2420" i="3"/>
  <c r="AT2420" i="3"/>
  <c r="AS2420" i="3"/>
  <c r="AR2420" i="3"/>
  <c r="AQ2420" i="3"/>
  <c r="AP2420" i="3"/>
  <c r="AO2420" i="3"/>
  <c r="AN2420" i="3"/>
  <c r="AM2420" i="3"/>
  <c r="AL2420" i="3"/>
  <c r="AB2420" i="3"/>
  <c r="AA2420" i="3"/>
  <c r="T2420" i="3"/>
  <c r="S2420" i="3"/>
  <c r="P2420" i="3"/>
  <c r="O2420" i="3"/>
  <c r="N2420" i="3"/>
  <c r="M2420" i="3"/>
  <c r="L2420" i="3"/>
  <c r="BC2419" i="3"/>
  <c r="BA2419" i="3"/>
  <c r="BB2419" i="3" s="1"/>
  <c r="AW2419" i="3"/>
  <c r="AV2419" i="3"/>
  <c r="AU2419" i="3"/>
  <c r="AT2419" i="3"/>
  <c r="AS2419" i="3"/>
  <c r="AR2419" i="3"/>
  <c r="AQ2419" i="3"/>
  <c r="AP2419" i="3"/>
  <c r="AO2419" i="3"/>
  <c r="AN2419" i="3"/>
  <c r="AL2419" i="3"/>
  <c r="AB2419" i="3"/>
  <c r="AM2419" i="3" s="1"/>
  <c r="AA2419" i="3"/>
  <c r="T2419" i="3"/>
  <c r="S2419" i="3"/>
  <c r="P2419" i="3"/>
  <c r="O2419" i="3"/>
  <c r="N2419" i="3"/>
  <c r="M2419" i="3"/>
  <c r="L2419" i="3"/>
  <c r="BC2418" i="3"/>
  <c r="BA2418" i="3"/>
  <c r="AV2418" i="3"/>
  <c r="AU2418" i="3"/>
  <c r="AT2418" i="3"/>
  <c r="AS2418" i="3"/>
  <c r="AR2418" i="3"/>
  <c r="AQ2418" i="3"/>
  <c r="AP2418" i="3"/>
  <c r="AO2418" i="3"/>
  <c r="AN2418" i="3"/>
  <c r="AL2418" i="3"/>
  <c r="AB2418" i="3"/>
  <c r="AM2418" i="3" s="1"/>
  <c r="AA2418" i="3"/>
  <c r="T2418" i="3"/>
  <c r="S2418" i="3"/>
  <c r="P2418" i="3"/>
  <c r="O2418" i="3"/>
  <c r="N2418" i="3"/>
  <c r="M2418" i="3"/>
  <c r="L2418" i="3"/>
  <c r="BC2417" i="3"/>
  <c r="BA2417" i="3"/>
  <c r="BB2417" i="3" s="1"/>
  <c r="AW2417" i="3" s="1"/>
  <c r="AX2417" i="3" s="1"/>
  <c r="Y2417" i="3" s="1"/>
  <c r="AV2417" i="3"/>
  <c r="AU2417" i="3"/>
  <c r="AT2417" i="3"/>
  <c r="AS2417" i="3"/>
  <c r="AR2417" i="3"/>
  <c r="AQ2417" i="3"/>
  <c r="AP2417" i="3"/>
  <c r="AO2417" i="3"/>
  <c r="AN2417" i="3"/>
  <c r="AB2417" i="3"/>
  <c r="AM2417" i="3" s="1"/>
  <c r="AA2417" i="3"/>
  <c r="AL2417" i="3" s="1"/>
  <c r="T2417" i="3"/>
  <c r="S2417" i="3"/>
  <c r="P2417" i="3"/>
  <c r="O2417" i="3"/>
  <c r="N2417" i="3"/>
  <c r="M2417" i="3"/>
  <c r="L2417" i="3"/>
  <c r="BC2416" i="3"/>
  <c r="BA2416" i="3"/>
  <c r="BB2416" i="3" s="1"/>
  <c r="AV2416" i="3"/>
  <c r="AU2416" i="3"/>
  <c r="AT2416" i="3"/>
  <c r="AS2416" i="3"/>
  <c r="AR2416" i="3"/>
  <c r="AQ2416" i="3"/>
  <c r="AP2416" i="3"/>
  <c r="AO2416" i="3"/>
  <c r="AN2416" i="3"/>
  <c r="AB2416" i="3"/>
  <c r="AM2416" i="3" s="1"/>
  <c r="AA2416" i="3"/>
  <c r="T2416" i="3"/>
  <c r="S2416" i="3"/>
  <c r="P2416" i="3"/>
  <c r="O2416" i="3"/>
  <c r="N2416" i="3"/>
  <c r="M2416" i="3"/>
  <c r="L2416" i="3"/>
  <c r="BC2415" i="3"/>
  <c r="BA2415" i="3"/>
  <c r="AW2415" i="3"/>
  <c r="AV2415" i="3"/>
  <c r="AU2415" i="3"/>
  <c r="AT2415" i="3"/>
  <c r="AS2415" i="3"/>
  <c r="AR2415" i="3"/>
  <c r="AQ2415" i="3"/>
  <c r="AP2415" i="3"/>
  <c r="AO2415" i="3"/>
  <c r="AN2415" i="3"/>
  <c r="AM2415" i="3"/>
  <c r="AB2415" i="3"/>
  <c r="AA2415" i="3"/>
  <c r="AL2415" i="3" s="1"/>
  <c r="T2415" i="3"/>
  <c r="S2415" i="3"/>
  <c r="BB2415" i="3" s="1"/>
  <c r="P2415" i="3"/>
  <c r="O2415" i="3"/>
  <c r="N2415" i="3"/>
  <c r="M2415" i="3"/>
  <c r="L2415" i="3"/>
  <c r="BC2414" i="3"/>
  <c r="BA2414" i="3"/>
  <c r="BB2414" i="3" s="1"/>
  <c r="AW2414" i="3" s="1"/>
  <c r="AX2414" i="3" s="1"/>
  <c r="Y2414" i="3" s="1"/>
  <c r="AV2414" i="3"/>
  <c r="AU2414" i="3"/>
  <c r="AT2414" i="3"/>
  <c r="AS2414" i="3"/>
  <c r="AR2414" i="3"/>
  <c r="AQ2414" i="3"/>
  <c r="AP2414" i="3"/>
  <c r="AO2414" i="3"/>
  <c r="AN2414" i="3"/>
  <c r="AL2414" i="3"/>
  <c r="AB2414" i="3"/>
  <c r="AM2414" i="3" s="1"/>
  <c r="AA2414" i="3"/>
  <c r="T2414" i="3"/>
  <c r="S2414" i="3"/>
  <c r="P2414" i="3"/>
  <c r="O2414" i="3"/>
  <c r="N2414" i="3"/>
  <c r="M2414" i="3"/>
  <c r="L2414" i="3"/>
  <c r="BC2413" i="3"/>
  <c r="BB2413" i="3"/>
  <c r="BA2413" i="3"/>
  <c r="AV2413" i="3"/>
  <c r="AU2413" i="3"/>
  <c r="AT2413" i="3"/>
  <c r="AS2413" i="3"/>
  <c r="AR2413" i="3"/>
  <c r="AQ2413" i="3"/>
  <c r="AP2413" i="3"/>
  <c r="AO2413" i="3"/>
  <c r="AN2413" i="3"/>
  <c r="AM2413" i="3"/>
  <c r="AL2413" i="3"/>
  <c r="AB2413" i="3"/>
  <c r="AW2413" i="3" s="1"/>
  <c r="AA2413" i="3"/>
  <c r="T2413" i="3"/>
  <c r="S2413" i="3"/>
  <c r="P2413" i="3"/>
  <c r="O2413" i="3"/>
  <c r="N2413" i="3"/>
  <c r="M2413" i="3"/>
  <c r="L2413" i="3"/>
  <c r="BC2412" i="3"/>
  <c r="BA2412" i="3"/>
  <c r="AV2412" i="3"/>
  <c r="AU2412" i="3"/>
  <c r="AT2412" i="3"/>
  <c r="AS2412" i="3"/>
  <c r="AR2412" i="3"/>
  <c r="AQ2412" i="3"/>
  <c r="AP2412" i="3"/>
  <c r="AO2412" i="3"/>
  <c r="AN2412" i="3"/>
  <c r="AL2412" i="3"/>
  <c r="AB2412" i="3"/>
  <c r="AM2412" i="3" s="1"/>
  <c r="AA2412" i="3"/>
  <c r="T2412" i="3"/>
  <c r="S2412" i="3"/>
  <c r="P2412" i="3"/>
  <c r="O2412" i="3"/>
  <c r="N2412" i="3"/>
  <c r="M2412" i="3"/>
  <c r="L2412" i="3"/>
  <c r="BC2411" i="3"/>
  <c r="BA2411" i="3"/>
  <c r="BB2411" i="3" s="1"/>
  <c r="AW2411" i="3"/>
  <c r="AX2411" i="3" s="1"/>
  <c r="Y2411" i="3" s="1"/>
  <c r="AV2411" i="3"/>
  <c r="AU2411" i="3"/>
  <c r="AT2411" i="3"/>
  <c r="AS2411" i="3"/>
  <c r="AR2411" i="3"/>
  <c r="AQ2411" i="3"/>
  <c r="AP2411" i="3"/>
  <c r="AO2411" i="3"/>
  <c r="AN2411" i="3"/>
  <c r="AL2411" i="3"/>
  <c r="AB2411" i="3"/>
  <c r="AM2411" i="3" s="1"/>
  <c r="AA2411" i="3"/>
  <c r="T2411" i="3"/>
  <c r="S2411" i="3"/>
  <c r="P2411" i="3"/>
  <c r="O2411" i="3"/>
  <c r="N2411" i="3"/>
  <c r="M2411" i="3"/>
  <c r="L2411" i="3"/>
  <c r="BC2410" i="3"/>
  <c r="BB2410" i="3"/>
  <c r="BA2410" i="3"/>
  <c r="AV2410" i="3"/>
  <c r="AU2410" i="3"/>
  <c r="AT2410" i="3"/>
  <c r="AS2410" i="3"/>
  <c r="AR2410" i="3"/>
  <c r="AQ2410" i="3"/>
  <c r="AP2410" i="3"/>
  <c r="AO2410" i="3"/>
  <c r="AN2410" i="3"/>
  <c r="AM2410" i="3"/>
  <c r="AL2410" i="3"/>
  <c r="AB2410" i="3"/>
  <c r="AA2410" i="3"/>
  <c r="AW2410" i="3" s="1"/>
  <c r="T2410" i="3"/>
  <c r="S2410" i="3"/>
  <c r="P2410" i="3"/>
  <c r="O2410" i="3"/>
  <c r="N2410" i="3"/>
  <c r="M2410" i="3"/>
  <c r="L2410" i="3"/>
  <c r="BC2409" i="3"/>
  <c r="BA2409" i="3"/>
  <c r="AV2409" i="3"/>
  <c r="AU2409" i="3"/>
  <c r="AT2409" i="3"/>
  <c r="AS2409" i="3"/>
  <c r="AR2409" i="3"/>
  <c r="AQ2409" i="3"/>
  <c r="AP2409" i="3"/>
  <c r="AO2409" i="3"/>
  <c r="AN2409" i="3"/>
  <c r="AB2409" i="3"/>
  <c r="AM2409" i="3" s="1"/>
  <c r="AA2409" i="3"/>
  <c r="T2409" i="3"/>
  <c r="S2409" i="3"/>
  <c r="P2409" i="3"/>
  <c r="O2409" i="3"/>
  <c r="N2409" i="3"/>
  <c r="M2409" i="3"/>
  <c r="L2409" i="3"/>
  <c r="BC2408" i="3"/>
  <c r="BB2408" i="3"/>
  <c r="BA2408" i="3"/>
  <c r="AV2408" i="3"/>
  <c r="AU2408" i="3"/>
  <c r="AT2408" i="3"/>
  <c r="AS2408" i="3"/>
  <c r="AR2408" i="3"/>
  <c r="AQ2408" i="3"/>
  <c r="AP2408" i="3"/>
  <c r="AO2408" i="3"/>
  <c r="AN2408" i="3"/>
  <c r="AB2408" i="3"/>
  <c r="AM2408" i="3" s="1"/>
  <c r="AA2408" i="3"/>
  <c r="T2408" i="3"/>
  <c r="S2408" i="3"/>
  <c r="P2408" i="3"/>
  <c r="O2408" i="3"/>
  <c r="N2408" i="3"/>
  <c r="M2408" i="3"/>
  <c r="L2408" i="3"/>
  <c r="BC2407" i="3"/>
  <c r="BB2407" i="3"/>
  <c r="AW2407" i="3" s="1"/>
  <c r="BA2407" i="3"/>
  <c r="AV2407" i="3"/>
  <c r="AU2407" i="3"/>
  <c r="AT2407" i="3"/>
  <c r="AS2407" i="3"/>
  <c r="AR2407" i="3"/>
  <c r="AQ2407" i="3"/>
  <c r="AP2407" i="3"/>
  <c r="AO2407" i="3"/>
  <c r="AN2407" i="3"/>
  <c r="AM2407" i="3"/>
  <c r="AB2407" i="3"/>
  <c r="AA2407" i="3"/>
  <c r="AL2407" i="3" s="1"/>
  <c r="T2407" i="3"/>
  <c r="S2407" i="3"/>
  <c r="P2407" i="3"/>
  <c r="O2407" i="3"/>
  <c r="N2407" i="3"/>
  <c r="M2407" i="3"/>
  <c r="L2407" i="3"/>
  <c r="BC2406" i="3"/>
  <c r="BB2406" i="3"/>
  <c r="BA2406" i="3"/>
  <c r="AV2406" i="3"/>
  <c r="AU2406" i="3"/>
  <c r="AT2406" i="3"/>
  <c r="AS2406" i="3"/>
  <c r="AR2406" i="3"/>
  <c r="AQ2406" i="3"/>
  <c r="AP2406" i="3"/>
  <c r="AO2406" i="3"/>
  <c r="AN2406" i="3"/>
  <c r="AM2406" i="3"/>
  <c r="AB2406" i="3"/>
  <c r="AA2406" i="3"/>
  <c r="T2406" i="3"/>
  <c r="S2406" i="3"/>
  <c r="P2406" i="3"/>
  <c r="O2406" i="3"/>
  <c r="N2406" i="3"/>
  <c r="M2406" i="3"/>
  <c r="L2406" i="3"/>
  <c r="BC2405" i="3"/>
  <c r="BA2405" i="3"/>
  <c r="BB2405" i="3" s="1"/>
  <c r="AV2405" i="3"/>
  <c r="AU2405" i="3"/>
  <c r="AT2405" i="3"/>
  <c r="AS2405" i="3"/>
  <c r="AR2405" i="3"/>
  <c r="AQ2405" i="3"/>
  <c r="AP2405" i="3"/>
  <c r="AO2405" i="3"/>
  <c r="AN2405" i="3"/>
  <c r="AM2405" i="3"/>
  <c r="AL2405" i="3"/>
  <c r="AB2405" i="3"/>
  <c r="AA2405" i="3"/>
  <c r="T2405" i="3"/>
  <c r="S2405" i="3"/>
  <c r="P2405" i="3"/>
  <c r="O2405" i="3"/>
  <c r="N2405" i="3"/>
  <c r="M2405" i="3"/>
  <c r="L2405" i="3"/>
  <c r="BC2404" i="3"/>
  <c r="BA2404" i="3"/>
  <c r="BB2404" i="3" s="1"/>
  <c r="AW2404" i="3" s="1"/>
  <c r="AX2404" i="3" s="1"/>
  <c r="Y2404" i="3" s="1"/>
  <c r="AV2404" i="3"/>
  <c r="AU2404" i="3"/>
  <c r="AT2404" i="3"/>
  <c r="AS2404" i="3"/>
  <c r="AR2404" i="3"/>
  <c r="AQ2404" i="3"/>
  <c r="AP2404" i="3"/>
  <c r="AO2404" i="3"/>
  <c r="AN2404" i="3"/>
  <c r="AL2404" i="3"/>
  <c r="AB2404" i="3"/>
  <c r="AM2404" i="3" s="1"/>
  <c r="AA2404" i="3"/>
  <c r="T2404" i="3"/>
  <c r="S2404" i="3"/>
  <c r="P2404" i="3"/>
  <c r="O2404" i="3"/>
  <c r="N2404" i="3"/>
  <c r="M2404" i="3"/>
  <c r="L2404" i="3"/>
  <c r="BC2403" i="3"/>
  <c r="BA2403" i="3"/>
  <c r="BB2403" i="3" s="1"/>
  <c r="AV2403" i="3"/>
  <c r="AU2403" i="3"/>
  <c r="AT2403" i="3"/>
  <c r="AS2403" i="3"/>
  <c r="AR2403" i="3"/>
  <c r="AQ2403" i="3"/>
  <c r="AP2403" i="3"/>
  <c r="AO2403" i="3"/>
  <c r="AN2403" i="3"/>
  <c r="AL2403" i="3"/>
  <c r="AB2403" i="3"/>
  <c r="AM2403" i="3" s="1"/>
  <c r="AA2403" i="3"/>
  <c r="T2403" i="3"/>
  <c r="S2403" i="3"/>
  <c r="P2403" i="3"/>
  <c r="O2403" i="3"/>
  <c r="N2403" i="3"/>
  <c r="M2403" i="3"/>
  <c r="L2403" i="3"/>
  <c r="BC2402" i="3"/>
  <c r="BA2402" i="3"/>
  <c r="BB2402" i="3" s="1"/>
  <c r="AV2402" i="3"/>
  <c r="AU2402" i="3"/>
  <c r="AT2402" i="3"/>
  <c r="AS2402" i="3"/>
  <c r="AR2402" i="3"/>
  <c r="AQ2402" i="3"/>
  <c r="AP2402" i="3"/>
  <c r="AO2402" i="3"/>
  <c r="AN2402" i="3"/>
  <c r="AL2402" i="3"/>
  <c r="AB2402" i="3"/>
  <c r="AM2402" i="3" s="1"/>
  <c r="AA2402" i="3"/>
  <c r="T2402" i="3"/>
  <c r="S2402" i="3"/>
  <c r="P2402" i="3"/>
  <c r="O2402" i="3"/>
  <c r="N2402" i="3"/>
  <c r="M2402" i="3"/>
  <c r="L2402" i="3"/>
  <c r="BC2401" i="3"/>
  <c r="BA2401" i="3"/>
  <c r="BB2401" i="3" s="1"/>
  <c r="AV2401" i="3"/>
  <c r="AU2401" i="3"/>
  <c r="AT2401" i="3"/>
  <c r="AS2401" i="3"/>
  <c r="AR2401" i="3"/>
  <c r="AQ2401" i="3"/>
  <c r="AP2401" i="3"/>
  <c r="AO2401" i="3"/>
  <c r="AN2401" i="3"/>
  <c r="AL2401" i="3"/>
  <c r="AB2401" i="3"/>
  <c r="AM2401" i="3" s="1"/>
  <c r="AA2401" i="3"/>
  <c r="AW2401" i="3" s="1"/>
  <c r="AX2401" i="3" s="1"/>
  <c r="Y2401" i="3" s="1"/>
  <c r="T2401" i="3"/>
  <c r="S2401" i="3"/>
  <c r="P2401" i="3"/>
  <c r="O2401" i="3"/>
  <c r="N2401" i="3"/>
  <c r="M2401" i="3"/>
  <c r="L2401" i="3"/>
  <c r="BC2400" i="3"/>
  <c r="BA2400" i="3"/>
  <c r="BB2400" i="3" s="1"/>
  <c r="AV2400" i="3"/>
  <c r="AU2400" i="3"/>
  <c r="AT2400" i="3"/>
  <c r="AS2400" i="3"/>
  <c r="AR2400" i="3"/>
  <c r="AQ2400" i="3"/>
  <c r="AP2400" i="3"/>
  <c r="AO2400" i="3"/>
  <c r="AN2400" i="3"/>
  <c r="AL2400" i="3"/>
  <c r="AB2400" i="3"/>
  <c r="AM2400" i="3" s="1"/>
  <c r="AA2400" i="3"/>
  <c r="T2400" i="3"/>
  <c r="S2400" i="3"/>
  <c r="P2400" i="3"/>
  <c r="O2400" i="3"/>
  <c r="N2400" i="3"/>
  <c r="M2400" i="3"/>
  <c r="L2400" i="3"/>
  <c r="BC2399" i="3"/>
  <c r="BA2399" i="3"/>
  <c r="BB2399" i="3" s="1"/>
  <c r="AV2399" i="3"/>
  <c r="AU2399" i="3"/>
  <c r="AT2399" i="3"/>
  <c r="AS2399" i="3"/>
  <c r="AR2399" i="3"/>
  <c r="AQ2399" i="3"/>
  <c r="AP2399" i="3"/>
  <c r="AO2399" i="3"/>
  <c r="AN2399" i="3"/>
  <c r="AB2399" i="3"/>
  <c r="AM2399" i="3" s="1"/>
  <c r="AA2399" i="3"/>
  <c r="T2399" i="3"/>
  <c r="S2399" i="3"/>
  <c r="P2399" i="3"/>
  <c r="O2399" i="3"/>
  <c r="N2399" i="3"/>
  <c r="M2399" i="3"/>
  <c r="L2399" i="3"/>
  <c r="BC2398" i="3"/>
  <c r="BA2398" i="3"/>
  <c r="BB2398" i="3" s="1"/>
  <c r="AV2398" i="3"/>
  <c r="AU2398" i="3"/>
  <c r="AT2398" i="3"/>
  <c r="AS2398" i="3"/>
  <c r="AR2398" i="3"/>
  <c r="AQ2398" i="3"/>
  <c r="AP2398" i="3"/>
  <c r="AO2398" i="3"/>
  <c r="AN2398" i="3"/>
  <c r="AB2398" i="3"/>
  <c r="AM2398" i="3" s="1"/>
  <c r="AA2398" i="3"/>
  <c r="T2398" i="3"/>
  <c r="S2398" i="3"/>
  <c r="P2398" i="3"/>
  <c r="O2398" i="3"/>
  <c r="N2398" i="3"/>
  <c r="M2398" i="3"/>
  <c r="L2398" i="3"/>
  <c r="BC2397" i="3"/>
  <c r="BA2397" i="3"/>
  <c r="BB2397" i="3" s="1"/>
  <c r="AW2397" i="3"/>
  <c r="AV2397" i="3"/>
  <c r="AU2397" i="3"/>
  <c r="AT2397" i="3"/>
  <c r="AS2397" i="3"/>
  <c r="AR2397" i="3"/>
  <c r="AQ2397" i="3"/>
  <c r="AP2397" i="3"/>
  <c r="AO2397" i="3"/>
  <c r="AN2397" i="3"/>
  <c r="AM2397" i="3"/>
  <c r="AB2397" i="3"/>
  <c r="AA2397" i="3"/>
  <c r="AL2397" i="3" s="1"/>
  <c r="T2397" i="3"/>
  <c r="S2397" i="3"/>
  <c r="P2397" i="3"/>
  <c r="O2397" i="3"/>
  <c r="N2397" i="3"/>
  <c r="M2397" i="3"/>
  <c r="L2397" i="3"/>
  <c r="BC2396" i="3"/>
  <c r="BA2396" i="3"/>
  <c r="BB2396" i="3" s="1"/>
  <c r="AW2396" i="3"/>
  <c r="AX2396" i="3" s="1"/>
  <c r="Y2396" i="3" s="1"/>
  <c r="AV2396" i="3"/>
  <c r="AU2396" i="3"/>
  <c r="AT2396" i="3"/>
  <c r="AS2396" i="3"/>
  <c r="AR2396" i="3"/>
  <c r="AQ2396" i="3"/>
  <c r="AP2396" i="3"/>
  <c r="AO2396" i="3"/>
  <c r="AN2396" i="3"/>
  <c r="AB2396" i="3"/>
  <c r="AM2396" i="3" s="1"/>
  <c r="AA2396" i="3"/>
  <c r="AL2396" i="3" s="1"/>
  <c r="T2396" i="3"/>
  <c r="S2396" i="3"/>
  <c r="P2396" i="3"/>
  <c r="O2396" i="3"/>
  <c r="N2396" i="3"/>
  <c r="M2396" i="3"/>
  <c r="L2396" i="3"/>
  <c r="BC2395" i="3"/>
  <c r="BA2395" i="3"/>
  <c r="BB2395" i="3" s="1"/>
  <c r="AV2395" i="3"/>
  <c r="AU2395" i="3"/>
  <c r="AT2395" i="3"/>
  <c r="AS2395" i="3"/>
  <c r="AR2395" i="3"/>
  <c r="AQ2395" i="3"/>
  <c r="AP2395" i="3"/>
  <c r="AO2395" i="3"/>
  <c r="AN2395" i="3"/>
  <c r="AL2395" i="3"/>
  <c r="AB2395" i="3"/>
  <c r="AW2395" i="3" s="1"/>
  <c r="AA2395" i="3"/>
  <c r="T2395" i="3"/>
  <c r="S2395" i="3"/>
  <c r="P2395" i="3"/>
  <c r="O2395" i="3"/>
  <c r="N2395" i="3"/>
  <c r="M2395" i="3"/>
  <c r="L2395" i="3"/>
  <c r="BC2394" i="3"/>
  <c r="BA2394" i="3"/>
  <c r="BB2394" i="3" s="1"/>
  <c r="AW2394" i="3" s="1"/>
  <c r="AX2394" i="3" s="1"/>
  <c r="Y2394" i="3" s="1"/>
  <c r="AV2394" i="3"/>
  <c r="AU2394" i="3"/>
  <c r="AT2394" i="3"/>
  <c r="AS2394" i="3"/>
  <c r="AR2394" i="3"/>
  <c r="AQ2394" i="3"/>
  <c r="AP2394" i="3"/>
  <c r="AO2394" i="3"/>
  <c r="AN2394" i="3"/>
  <c r="AB2394" i="3"/>
  <c r="AM2394" i="3" s="1"/>
  <c r="AA2394" i="3"/>
  <c r="AL2394" i="3" s="1"/>
  <c r="T2394" i="3"/>
  <c r="S2394" i="3"/>
  <c r="P2394" i="3"/>
  <c r="O2394" i="3"/>
  <c r="N2394" i="3"/>
  <c r="M2394" i="3"/>
  <c r="L2394" i="3"/>
  <c r="BC2393" i="3"/>
  <c r="BA2393" i="3"/>
  <c r="BB2393" i="3" s="1"/>
  <c r="AV2393" i="3"/>
  <c r="AU2393" i="3"/>
  <c r="AT2393" i="3"/>
  <c r="AS2393" i="3"/>
  <c r="AR2393" i="3"/>
  <c r="AQ2393" i="3"/>
  <c r="AP2393" i="3"/>
  <c r="AO2393" i="3"/>
  <c r="AN2393" i="3"/>
  <c r="AL2393" i="3"/>
  <c r="AB2393" i="3"/>
  <c r="AA2393" i="3"/>
  <c r="T2393" i="3"/>
  <c r="S2393" i="3"/>
  <c r="P2393" i="3"/>
  <c r="O2393" i="3"/>
  <c r="N2393" i="3"/>
  <c r="M2393" i="3"/>
  <c r="L2393" i="3"/>
  <c r="BC2392" i="3"/>
  <c r="BB2392" i="3"/>
  <c r="BA2392" i="3"/>
  <c r="AW2392" i="3"/>
  <c r="AX2392" i="3" s="1"/>
  <c r="Y2392" i="3" s="1"/>
  <c r="AV2392" i="3"/>
  <c r="AU2392" i="3"/>
  <c r="AT2392" i="3"/>
  <c r="AS2392" i="3"/>
  <c r="AR2392" i="3"/>
  <c r="AQ2392" i="3"/>
  <c r="AP2392" i="3"/>
  <c r="AO2392" i="3"/>
  <c r="AN2392" i="3"/>
  <c r="AB2392" i="3"/>
  <c r="AM2392" i="3" s="1"/>
  <c r="AA2392" i="3"/>
  <c r="AL2392" i="3" s="1"/>
  <c r="T2392" i="3"/>
  <c r="S2392" i="3"/>
  <c r="P2392" i="3"/>
  <c r="O2392" i="3"/>
  <c r="N2392" i="3"/>
  <c r="M2392" i="3"/>
  <c r="L2392" i="3"/>
  <c r="BC2391" i="3"/>
  <c r="BA2391" i="3"/>
  <c r="AV2391" i="3"/>
  <c r="AU2391" i="3"/>
  <c r="AT2391" i="3"/>
  <c r="AS2391" i="3"/>
  <c r="AR2391" i="3"/>
  <c r="AQ2391" i="3"/>
  <c r="AP2391" i="3"/>
  <c r="AO2391" i="3"/>
  <c r="AN2391" i="3"/>
  <c r="AB2391" i="3"/>
  <c r="AM2391" i="3" s="1"/>
  <c r="AA2391" i="3"/>
  <c r="T2391" i="3"/>
  <c r="S2391" i="3"/>
  <c r="P2391" i="3"/>
  <c r="O2391" i="3"/>
  <c r="N2391" i="3"/>
  <c r="M2391" i="3"/>
  <c r="L2391" i="3"/>
  <c r="BC2390" i="3"/>
  <c r="BA2390" i="3"/>
  <c r="BB2390" i="3" s="1"/>
  <c r="AV2390" i="3"/>
  <c r="AU2390" i="3"/>
  <c r="AT2390" i="3"/>
  <c r="AS2390" i="3"/>
  <c r="AR2390" i="3"/>
  <c r="AQ2390" i="3"/>
  <c r="AP2390" i="3"/>
  <c r="AO2390" i="3"/>
  <c r="AN2390" i="3"/>
  <c r="AB2390" i="3"/>
  <c r="AM2390" i="3" s="1"/>
  <c r="AA2390" i="3"/>
  <c r="T2390" i="3"/>
  <c r="S2390" i="3"/>
  <c r="P2390" i="3"/>
  <c r="O2390" i="3"/>
  <c r="N2390" i="3"/>
  <c r="M2390" i="3"/>
  <c r="L2390" i="3"/>
  <c r="BC2389" i="3"/>
  <c r="BA2389" i="3"/>
  <c r="AV2389" i="3"/>
  <c r="AU2389" i="3"/>
  <c r="AT2389" i="3"/>
  <c r="AS2389" i="3"/>
  <c r="AR2389" i="3"/>
  <c r="AQ2389" i="3"/>
  <c r="AP2389" i="3"/>
  <c r="AO2389" i="3"/>
  <c r="AN2389" i="3"/>
  <c r="AL2389" i="3"/>
  <c r="AB2389" i="3"/>
  <c r="AM2389" i="3" s="1"/>
  <c r="AA2389" i="3"/>
  <c r="T2389" i="3"/>
  <c r="S2389" i="3"/>
  <c r="P2389" i="3"/>
  <c r="O2389" i="3"/>
  <c r="N2389" i="3"/>
  <c r="M2389" i="3"/>
  <c r="L2389" i="3"/>
  <c r="BC2388" i="3"/>
  <c r="BA2388" i="3"/>
  <c r="BB2388" i="3" s="1"/>
  <c r="AV2388" i="3"/>
  <c r="AU2388" i="3"/>
  <c r="AT2388" i="3"/>
  <c r="AS2388" i="3"/>
  <c r="AR2388" i="3"/>
  <c r="AQ2388" i="3"/>
  <c r="AP2388" i="3"/>
  <c r="AO2388" i="3"/>
  <c r="AN2388" i="3"/>
  <c r="AM2388" i="3"/>
  <c r="AB2388" i="3"/>
  <c r="AA2388" i="3"/>
  <c r="T2388" i="3"/>
  <c r="S2388" i="3"/>
  <c r="P2388" i="3"/>
  <c r="O2388" i="3"/>
  <c r="N2388" i="3"/>
  <c r="M2388" i="3"/>
  <c r="L2388" i="3"/>
  <c r="BC2387" i="3"/>
  <c r="BB2387" i="3"/>
  <c r="BA2387" i="3"/>
  <c r="AV2387" i="3"/>
  <c r="AU2387" i="3"/>
  <c r="AT2387" i="3"/>
  <c r="AS2387" i="3"/>
  <c r="AR2387" i="3"/>
  <c r="AQ2387" i="3"/>
  <c r="AP2387" i="3"/>
  <c r="AO2387" i="3"/>
  <c r="AN2387" i="3"/>
  <c r="AM2387" i="3"/>
  <c r="AL2387" i="3"/>
  <c r="AB2387" i="3"/>
  <c r="AA2387" i="3"/>
  <c r="AW2387" i="3" s="1"/>
  <c r="T2387" i="3"/>
  <c r="S2387" i="3"/>
  <c r="P2387" i="3"/>
  <c r="O2387" i="3"/>
  <c r="N2387" i="3"/>
  <c r="M2387" i="3"/>
  <c r="AX2387" i="3" s="1"/>
  <c r="Y2387" i="3" s="1"/>
  <c r="L2387" i="3"/>
  <c r="BC2386" i="3"/>
  <c r="BA2386" i="3"/>
  <c r="BB2386" i="3" s="1"/>
  <c r="AV2386" i="3"/>
  <c r="AU2386" i="3"/>
  <c r="AT2386" i="3"/>
  <c r="AS2386" i="3"/>
  <c r="AR2386" i="3"/>
  <c r="AQ2386" i="3"/>
  <c r="AP2386" i="3"/>
  <c r="AO2386" i="3"/>
  <c r="AN2386" i="3"/>
  <c r="AL2386" i="3"/>
  <c r="AB2386" i="3"/>
  <c r="AA2386" i="3"/>
  <c r="T2386" i="3"/>
  <c r="S2386" i="3"/>
  <c r="P2386" i="3"/>
  <c r="O2386" i="3"/>
  <c r="N2386" i="3"/>
  <c r="M2386" i="3"/>
  <c r="L2386" i="3"/>
  <c r="BC2385" i="3"/>
  <c r="BA2385" i="3"/>
  <c r="BB2385" i="3" s="1"/>
  <c r="AV2385" i="3"/>
  <c r="AU2385" i="3"/>
  <c r="AT2385" i="3"/>
  <c r="AS2385" i="3"/>
  <c r="AR2385" i="3"/>
  <c r="AQ2385" i="3"/>
  <c r="AP2385" i="3"/>
  <c r="AO2385" i="3"/>
  <c r="AN2385" i="3"/>
  <c r="AM2385" i="3"/>
  <c r="AB2385" i="3"/>
  <c r="AA2385" i="3"/>
  <c r="AW2385" i="3" s="1"/>
  <c r="T2385" i="3"/>
  <c r="S2385" i="3"/>
  <c r="P2385" i="3"/>
  <c r="O2385" i="3"/>
  <c r="N2385" i="3"/>
  <c r="M2385" i="3"/>
  <c r="L2385" i="3"/>
  <c r="BC2384" i="3"/>
  <c r="BA2384" i="3"/>
  <c r="BB2384" i="3" s="1"/>
  <c r="AW2384" i="3"/>
  <c r="AV2384" i="3"/>
  <c r="AU2384" i="3"/>
  <c r="AT2384" i="3"/>
  <c r="AS2384" i="3"/>
  <c r="AR2384" i="3"/>
  <c r="AQ2384" i="3"/>
  <c r="AP2384" i="3"/>
  <c r="AO2384" i="3"/>
  <c r="AN2384" i="3"/>
  <c r="AM2384" i="3"/>
  <c r="AL2384" i="3"/>
  <c r="AB2384" i="3"/>
  <c r="AA2384" i="3"/>
  <c r="T2384" i="3"/>
  <c r="S2384" i="3"/>
  <c r="P2384" i="3"/>
  <c r="O2384" i="3"/>
  <c r="N2384" i="3"/>
  <c r="M2384" i="3"/>
  <c r="L2384" i="3"/>
  <c r="BC2383" i="3"/>
  <c r="BA2383" i="3"/>
  <c r="AV2383" i="3"/>
  <c r="AU2383" i="3"/>
  <c r="AT2383" i="3"/>
  <c r="AS2383" i="3"/>
  <c r="AR2383" i="3"/>
  <c r="AQ2383" i="3"/>
  <c r="AP2383" i="3"/>
  <c r="AO2383" i="3"/>
  <c r="AN2383" i="3"/>
  <c r="AB2383" i="3"/>
  <c r="AM2383" i="3" s="1"/>
  <c r="AA2383" i="3"/>
  <c r="T2383" i="3"/>
  <c r="S2383" i="3"/>
  <c r="BB2383" i="3" s="1"/>
  <c r="P2383" i="3"/>
  <c r="O2383" i="3"/>
  <c r="N2383" i="3"/>
  <c r="M2383" i="3"/>
  <c r="L2383" i="3"/>
  <c r="BC2382" i="3"/>
  <c r="BA2382" i="3"/>
  <c r="BB2382" i="3" s="1"/>
  <c r="AV2382" i="3"/>
  <c r="AU2382" i="3"/>
  <c r="AT2382" i="3"/>
  <c r="AS2382" i="3"/>
  <c r="AR2382" i="3"/>
  <c r="AQ2382" i="3"/>
  <c r="AP2382" i="3"/>
  <c r="AO2382" i="3"/>
  <c r="AN2382" i="3"/>
  <c r="AM2382" i="3"/>
  <c r="AL2382" i="3"/>
  <c r="AB2382" i="3"/>
  <c r="AA2382" i="3"/>
  <c r="T2382" i="3"/>
  <c r="S2382" i="3"/>
  <c r="P2382" i="3"/>
  <c r="O2382" i="3"/>
  <c r="N2382" i="3"/>
  <c r="M2382" i="3"/>
  <c r="L2382" i="3"/>
  <c r="BC2381" i="3"/>
  <c r="BA2381" i="3"/>
  <c r="BB2381" i="3" s="1"/>
  <c r="AW2381" i="3"/>
  <c r="AV2381" i="3"/>
  <c r="AU2381" i="3"/>
  <c r="AT2381" i="3"/>
  <c r="AS2381" i="3"/>
  <c r="AR2381" i="3"/>
  <c r="AQ2381" i="3"/>
  <c r="AP2381" i="3"/>
  <c r="AO2381" i="3"/>
  <c r="AN2381" i="3"/>
  <c r="AB2381" i="3"/>
  <c r="AM2381" i="3" s="1"/>
  <c r="AA2381" i="3"/>
  <c r="AL2381" i="3" s="1"/>
  <c r="T2381" i="3"/>
  <c r="S2381" i="3"/>
  <c r="P2381" i="3"/>
  <c r="O2381" i="3"/>
  <c r="N2381" i="3"/>
  <c r="M2381" i="3"/>
  <c r="AX2381" i="3" s="1"/>
  <c r="Y2381" i="3" s="1"/>
  <c r="L2381" i="3"/>
  <c r="BC2380" i="3"/>
  <c r="BB2380" i="3"/>
  <c r="BA2380" i="3"/>
  <c r="AV2380" i="3"/>
  <c r="AU2380" i="3"/>
  <c r="AT2380" i="3"/>
  <c r="AS2380" i="3"/>
  <c r="AR2380" i="3"/>
  <c r="AQ2380" i="3"/>
  <c r="AP2380" i="3"/>
  <c r="AO2380" i="3"/>
  <c r="AN2380" i="3"/>
  <c r="AB2380" i="3"/>
  <c r="AM2380" i="3" s="1"/>
  <c r="AA2380" i="3"/>
  <c r="T2380" i="3"/>
  <c r="S2380" i="3"/>
  <c r="P2380" i="3"/>
  <c r="O2380" i="3"/>
  <c r="N2380" i="3"/>
  <c r="M2380" i="3"/>
  <c r="L2380" i="3"/>
  <c r="BC2379" i="3"/>
  <c r="BA2379" i="3"/>
  <c r="BB2379" i="3" s="1"/>
  <c r="AW2379" i="3"/>
  <c r="AX2379" i="3" s="1"/>
  <c r="Y2379" i="3" s="1"/>
  <c r="AV2379" i="3"/>
  <c r="AU2379" i="3"/>
  <c r="AT2379" i="3"/>
  <c r="AS2379" i="3"/>
  <c r="AR2379" i="3"/>
  <c r="AQ2379" i="3"/>
  <c r="AP2379" i="3"/>
  <c r="AO2379" i="3"/>
  <c r="AN2379" i="3"/>
  <c r="AM2379" i="3"/>
  <c r="AB2379" i="3"/>
  <c r="AA2379" i="3"/>
  <c r="AL2379" i="3" s="1"/>
  <c r="T2379" i="3"/>
  <c r="S2379" i="3"/>
  <c r="P2379" i="3"/>
  <c r="O2379" i="3"/>
  <c r="N2379" i="3"/>
  <c r="M2379" i="3"/>
  <c r="L2379" i="3"/>
  <c r="BC2378" i="3"/>
  <c r="BA2378" i="3"/>
  <c r="BB2378" i="3" s="1"/>
  <c r="AW2378" i="3" s="1"/>
  <c r="AV2378" i="3"/>
  <c r="AU2378" i="3"/>
  <c r="AT2378" i="3"/>
  <c r="AS2378" i="3"/>
  <c r="AR2378" i="3"/>
  <c r="AQ2378" i="3"/>
  <c r="AP2378" i="3"/>
  <c r="AO2378" i="3"/>
  <c r="AN2378" i="3"/>
  <c r="AB2378" i="3"/>
  <c r="AM2378" i="3" s="1"/>
  <c r="AA2378" i="3"/>
  <c r="AL2378" i="3" s="1"/>
  <c r="T2378" i="3"/>
  <c r="S2378" i="3"/>
  <c r="P2378" i="3"/>
  <c r="O2378" i="3"/>
  <c r="N2378" i="3"/>
  <c r="M2378" i="3"/>
  <c r="L2378" i="3"/>
  <c r="BC2377" i="3"/>
  <c r="BA2377" i="3"/>
  <c r="AV2377" i="3"/>
  <c r="AU2377" i="3"/>
  <c r="AT2377" i="3"/>
  <c r="AS2377" i="3"/>
  <c r="AR2377" i="3"/>
  <c r="AQ2377" i="3"/>
  <c r="AP2377" i="3"/>
  <c r="AO2377" i="3"/>
  <c r="AN2377" i="3"/>
  <c r="AM2377" i="3"/>
  <c r="AL2377" i="3"/>
  <c r="AB2377" i="3"/>
  <c r="AA2377" i="3"/>
  <c r="T2377" i="3"/>
  <c r="S2377" i="3"/>
  <c r="BB2377" i="3" s="1"/>
  <c r="AW2377" i="3" s="1"/>
  <c r="P2377" i="3"/>
  <c r="O2377" i="3"/>
  <c r="N2377" i="3"/>
  <c r="M2377" i="3"/>
  <c r="L2377" i="3"/>
  <c r="BC2376" i="3"/>
  <c r="BA2376" i="3"/>
  <c r="BB2376" i="3" s="1"/>
  <c r="AV2376" i="3"/>
  <c r="AU2376" i="3"/>
  <c r="AT2376" i="3"/>
  <c r="AS2376" i="3"/>
  <c r="AR2376" i="3"/>
  <c r="AQ2376" i="3"/>
  <c r="AP2376" i="3"/>
  <c r="AO2376" i="3"/>
  <c r="AN2376" i="3"/>
  <c r="AM2376" i="3"/>
  <c r="AB2376" i="3"/>
  <c r="AA2376" i="3"/>
  <c r="T2376" i="3"/>
  <c r="S2376" i="3"/>
  <c r="P2376" i="3"/>
  <c r="O2376" i="3"/>
  <c r="N2376" i="3"/>
  <c r="M2376" i="3"/>
  <c r="L2376" i="3"/>
  <c r="BC2375" i="3"/>
  <c r="BA2375" i="3"/>
  <c r="BB2375" i="3" s="1"/>
  <c r="AV2375" i="3"/>
  <c r="AU2375" i="3"/>
  <c r="AT2375" i="3"/>
  <c r="AS2375" i="3"/>
  <c r="AR2375" i="3"/>
  <c r="AQ2375" i="3"/>
  <c r="AP2375" i="3"/>
  <c r="AO2375" i="3"/>
  <c r="AN2375" i="3"/>
  <c r="AB2375" i="3"/>
  <c r="AM2375" i="3" s="1"/>
  <c r="AA2375" i="3"/>
  <c r="T2375" i="3"/>
  <c r="S2375" i="3"/>
  <c r="P2375" i="3"/>
  <c r="O2375" i="3"/>
  <c r="N2375" i="3"/>
  <c r="M2375" i="3"/>
  <c r="L2375" i="3"/>
  <c r="BC2374" i="3"/>
  <c r="BA2374" i="3"/>
  <c r="BB2374" i="3" s="1"/>
  <c r="AW2374" i="3" s="1"/>
  <c r="AX2374" i="3" s="1"/>
  <c r="Y2374" i="3" s="1"/>
  <c r="AV2374" i="3"/>
  <c r="AU2374" i="3"/>
  <c r="AT2374" i="3"/>
  <c r="AS2374" i="3"/>
  <c r="AR2374" i="3"/>
  <c r="AQ2374" i="3"/>
  <c r="AP2374" i="3"/>
  <c r="AO2374" i="3"/>
  <c r="AN2374" i="3"/>
  <c r="AM2374" i="3"/>
  <c r="AB2374" i="3"/>
  <c r="AA2374" i="3"/>
  <c r="AL2374" i="3" s="1"/>
  <c r="T2374" i="3"/>
  <c r="S2374" i="3"/>
  <c r="P2374" i="3"/>
  <c r="O2374" i="3"/>
  <c r="N2374" i="3"/>
  <c r="M2374" i="3"/>
  <c r="L2374" i="3"/>
  <c r="BC2373" i="3"/>
  <c r="BA2373" i="3"/>
  <c r="BB2373" i="3" s="1"/>
  <c r="AV2373" i="3"/>
  <c r="AU2373" i="3"/>
  <c r="AT2373" i="3"/>
  <c r="AS2373" i="3"/>
  <c r="AR2373" i="3"/>
  <c r="AQ2373" i="3"/>
  <c r="AP2373" i="3"/>
  <c r="AO2373" i="3"/>
  <c r="AN2373" i="3"/>
  <c r="AB2373" i="3"/>
  <c r="AM2373" i="3" s="1"/>
  <c r="AA2373" i="3"/>
  <c r="T2373" i="3"/>
  <c r="S2373" i="3"/>
  <c r="P2373" i="3"/>
  <c r="O2373" i="3"/>
  <c r="N2373" i="3"/>
  <c r="M2373" i="3"/>
  <c r="L2373" i="3"/>
  <c r="BC2372" i="3"/>
  <c r="BA2372" i="3"/>
  <c r="AV2372" i="3"/>
  <c r="AU2372" i="3"/>
  <c r="AT2372" i="3"/>
  <c r="AS2372" i="3"/>
  <c r="AR2372" i="3"/>
  <c r="AQ2372" i="3"/>
  <c r="AP2372" i="3"/>
  <c r="AO2372" i="3"/>
  <c r="AN2372" i="3"/>
  <c r="AL2372" i="3"/>
  <c r="AB2372" i="3"/>
  <c r="AA2372" i="3"/>
  <c r="T2372" i="3"/>
  <c r="S2372" i="3"/>
  <c r="BB2372" i="3" s="1"/>
  <c r="P2372" i="3"/>
  <c r="O2372" i="3"/>
  <c r="N2372" i="3"/>
  <c r="M2372" i="3"/>
  <c r="L2372" i="3"/>
  <c r="BC2371" i="3"/>
  <c r="BA2371" i="3"/>
  <c r="BB2371" i="3" s="1"/>
  <c r="AW2371" i="3"/>
  <c r="AV2371" i="3"/>
  <c r="AU2371" i="3"/>
  <c r="AT2371" i="3"/>
  <c r="AS2371" i="3"/>
  <c r="AR2371" i="3"/>
  <c r="AQ2371" i="3"/>
  <c r="AP2371" i="3"/>
  <c r="AO2371" i="3"/>
  <c r="AN2371" i="3"/>
  <c r="AB2371" i="3"/>
  <c r="AM2371" i="3" s="1"/>
  <c r="AA2371" i="3"/>
  <c r="AL2371" i="3" s="1"/>
  <c r="T2371" i="3"/>
  <c r="S2371" i="3"/>
  <c r="P2371" i="3"/>
  <c r="O2371" i="3"/>
  <c r="N2371" i="3"/>
  <c r="M2371" i="3"/>
  <c r="L2371" i="3"/>
  <c r="BC2370" i="3"/>
  <c r="BA2370" i="3"/>
  <c r="BB2370" i="3" s="1"/>
  <c r="AV2370" i="3"/>
  <c r="AU2370" i="3"/>
  <c r="AT2370" i="3"/>
  <c r="AS2370" i="3"/>
  <c r="AR2370" i="3"/>
  <c r="AQ2370" i="3"/>
  <c r="AP2370" i="3"/>
  <c r="AO2370" i="3"/>
  <c r="AN2370" i="3"/>
  <c r="AM2370" i="3"/>
  <c r="AB2370" i="3"/>
  <c r="AA2370" i="3"/>
  <c r="T2370" i="3"/>
  <c r="S2370" i="3"/>
  <c r="P2370" i="3"/>
  <c r="O2370" i="3"/>
  <c r="N2370" i="3"/>
  <c r="M2370" i="3"/>
  <c r="L2370" i="3"/>
  <c r="BC2369" i="3"/>
  <c r="BB2369" i="3"/>
  <c r="BA2369" i="3"/>
  <c r="AW2369" i="3"/>
  <c r="AX2369" i="3" s="1"/>
  <c r="Y2369" i="3" s="1"/>
  <c r="AV2369" i="3"/>
  <c r="AU2369" i="3"/>
  <c r="AT2369" i="3"/>
  <c r="AS2369" i="3"/>
  <c r="AR2369" i="3"/>
  <c r="AQ2369" i="3"/>
  <c r="AP2369" i="3"/>
  <c r="AO2369" i="3"/>
  <c r="AN2369" i="3"/>
  <c r="AM2369" i="3"/>
  <c r="AB2369" i="3"/>
  <c r="AA2369" i="3"/>
  <c r="AL2369" i="3" s="1"/>
  <c r="T2369" i="3"/>
  <c r="S2369" i="3"/>
  <c r="P2369" i="3"/>
  <c r="O2369" i="3"/>
  <c r="N2369" i="3"/>
  <c r="M2369" i="3"/>
  <c r="L2369" i="3"/>
  <c r="BC2368" i="3"/>
  <c r="BB2368" i="3"/>
  <c r="BA2368" i="3"/>
  <c r="AV2368" i="3"/>
  <c r="AU2368" i="3"/>
  <c r="AT2368" i="3"/>
  <c r="AS2368" i="3"/>
  <c r="AR2368" i="3"/>
  <c r="AQ2368" i="3"/>
  <c r="AP2368" i="3"/>
  <c r="AO2368" i="3"/>
  <c r="AN2368" i="3"/>
  <c r="AM2368" i="3"/>
  <c r="AL2368" i="3"/>
  <c r="AB2368" i="3"/>
  <c r="AA2368" i="3"/>
  <c r="T2368" i="3"/>
  <c r="S2368" i="3"/>
  <c r="P2368" i="3"/>
  <c r="O2368" i="3"/>
  <c r="N2368" i="3"/>
  <c r="M2368" i="3"/>
  <c r="L2368" i="3"/>
  <c r="BC2367" i="3"/>
  <c r="BA2367" i="3"/>
  <c r="BB2367" i="3" s="1"/>
  <c r="AW2367" i="3"/>
  <c r="AV2367" i="3"/>
  <c r="AU2367" i="3"/>
  <c r="AT2367" i="3"/>
  <c r="AS2367" i="3"/>
  <c r="AR2367" i="3"/>
  <c r="AQ2367" i="3"/>
  <c r="AP2367" i="3"/>
  <c r="AO2367" i="3"/>
  <c r="AN2367" i="3"/>
  <c r="AM2367" i="3"/>
  <c r="AB2367" i="3"/>
  <c r="AA2367" i="3"/>
  <c r="AL2367" i="3" s="1"/>
  <c r="T2367" i="3"/>
  <c r="S2367" i="3"/>
  <c r="P2367" i="3"/>
  <c r="O2367" i="3"/>
  <c r="N2367" i="3"/>
  <c r="M2367" i="3"/>
  <c r="L2367" i="3"/>
  <c r="BC2366" i="3"/>
  <c r="BA2366" i="3"/>
  <c r="BB2366" i="3" s="1"/>
  <c r="AV2366" i="3"/>
  <c r="AU2366" i="3"/>
  <c r="AT2366" i="3"/>
  <c r="AS2366" i="3"/>
  <c r="AR2366" i="3"/>
  <c r="AQ2366" i="3"/>
  <c r="AP2366" i="3"/>
  <c r="AO2366" i="3"/>
  <c r="AN2366" i="3"/>
  <c r="AB2366" i="3"/>
  <c r="AM2366" i="3" s="1"/>
  <c r="AA2366" i="3"/>
  <c r="AW2366" i="3" s="1"/>
  <c r="T2366" i="3"/>
  <c r="S2366" i="3"/>
  <c r="P2366" i="3"/>
  <c r="O2366" i="3"/>
  <c r="N2366" i="3"/>
  <c r="M2366" i="3"/>
  <c r="L2366" i="3"/>
  <c r="BC2365" i="3"/>
  <c r="BA2365" i="3"/>
  <c r="BB2365" i="3" s="1"/>
  <c r="AV2365" i="3"/>
  <c r="AU2365" i="3"/>
  <c r="AT2365" i="3"/>
  <c r="AS2365" i="3"/>
  <c r="AR2365" i="3"/>
  <c r="AQ2365" i="3"/>
  <c r="AP2365" i="3"/>
  <c r="AO2365" i="3"/>
  <c r="AN2365" i="3"/>
  <c r="AB2365" i="3"/>
  <c r="AM2365" i="3" s="1"/>
  <c r="AA2365" i="3"/>
  <c r="T2365" i="3"/>
  <c r="S2365" i="3"/>
  <c r="P2365" i="3"/>
  <c r="O2365" i="3"/>
  <c r="N2365" i="3"/>
  <c r="M2365" i="3"/>
  <c r="L2365" i="3"/>
  <c r="BC2364" i="3"/>
  <c r="BA2364" i="3"/>
  <c r="BB2364" i="3" s="1"/>
  <c r="AV2364" i="3"/>
  <c r="AU2364" i="3"/>
  <c r="AT2364" i="3"/>
  <c r="AS2364" i="3"/>
  <c r="AR2364" i="3"/>
  <c r="AQ2364" i="3"/>
  <c r="AP2364" i="3"/>
  <c r="AO2364" i="3"/>
  <c r="AN2364" i="3"/>
  <c r="AM2364" i="3"/>
  <c r="AB2364" i="3"/>
  <c r="AA2364" i="3"/>
  <c r="T2364" i="3"/>
  <c r="S2364" i="3"/>
  <c r="P2364" i="3"/>
  <c r="O2364" i="3"/>
  <c r="N2364" i="3"/>
  <c r="M2364" i="3"/>
  <c r="L2364" i="3"/>
  <c r="BC2363" i="3"/>
  <c r="BA2363" i="3"/>
  <c r="AV2363" i="3"/>
  <c r="AU2363" i="3"/>
  <c r="AT2363" i="3"/>
  <c r="AS2363" i="3"/>
  <c r="AR2363" i="3"/>
  <c r="AQ2363" i="3"/>
  <c r="AP2363" i="3"/>
  <c r="AO2363" i="3"/>
  <c r="AN2363" i="3"/>
  <c r="AL2363" i="3"/>
  <c r="AB2363" i="3"/>
  <c r="AM2363" i="3" s="1"/>
  <c r="AA2363" i="3"/>
  <c r="T2363" i="3"/>
  <c r="S2363" i="3"/>
  <c r="BB2363" i="3" s="1"/>
  <c r="P2363" i="3"/>
  <c r="O2363" i="3"/>
  <c r="N2363" i="3"/>
  <c r="M2363" i="3"/>
  <c r="L2363" i="3"/>
  <c r="BC2362" i="3"/>
  <c r="BA2362" i="3"/>
  <c r="AV2362" i="3"/>
  <c r="AU2362" i="3"/>
  <c r="AT2362" i="3"/>
  <c r="AS2362" i="3"/>
  <c r="AR2362" i="3"/>
  <c r="AQ2362" i="3"/>
  <c r="AP2362" i="3"/>
  <c r="AO2362" i="3"/>
  <c r="AN2362" i="3"/>
  <c r="AM2362" i="3"/>
  <c r="AB2362" i="3"/>
  <c r="AA2362" i="3"/>
  <c r="AL2362" i="3" s="1"/>
  <c r="T2362" i="3"/>
  <c r="S2362" i="3"/>
  <c r="P2362" i="3"/>
  <c r="O2362" i="3"/>
  <c r="N2362" i="3"/>
  <c r="M2362" i="3"/>
  <c r="L2362" i="3"/>
  <c r="BC2361" i="3"/>
  <c r="BA2361" i="3"/>
  <c r="AV2361" i="3"/>
  <c r="AU2361" i="3"/>
  <c r="AT2361" i="3"/>
  <c r="AS2361" i="3"/>
  <c r="AR2361" i="3"/>
  <c r="AQ2361" i="3"/>
  <c r="AP2361" i="3"/>
  <c r="AO2361" i="3"/>
  <c r="AN2361" i="3"/>
  <c r="AM2361" i="3"/>
  <c r="AB2361" i="3"/>
  <c r="AA2361" i="3"/>
  <c r="T2361" i="3"/>
  <c r="S2361" i="3"/>
  <c r="BB2361" i="3" s="1"/>
  <c r="P2361" i="3"/>
  <c r="O2361" i="3"/>
  <c r="N2361" i="3"/>
  <c r="M2361" i="3"/>
  <c r="L2361" i="3"/>
  <c r="BC2360" i="3"/>
  <c r="BA2360" i="3"/>
  <c r="BB2360" i="3" s="1"/>
  <c r="AV2360" i="3"/>
  <c r="AU2360" i="3"/>
  <c r="AT2360" i="3"/>
  <c r="AS2360" i="3"/>
  <c r="AR2360" i="3"/>
  <c r="AQ2360" i="3"/>
  <c r="AP2360" i="3"/>
  <c r="AO2360" i="3"/>
  <c r="AN2360" i="3"/>
  <c r="AM2360" i="3"/>
  <c r="AB2360" i="3"/>
  <c r="AA2360" i="3"/>
  <c r="AW2360" i="3" s="1"/>
  <c r="T2360" i="3"/>
  <c r="S2360" i="3"/>
  <c r="P2360" i="3"/>
  <c r="O2360" i="3"/>
  <c r="N2360" i="3"/>
  <c r="M2360" i="3"/>
  <c r="L2360" i="3"/>
  <c r="BC2359" i="3"/>
  <c r="BA2359" i="3"/>
  <c r="BB2359" i="3" s="1"/>
  <c r="AW2359" i="3"/>
  <c r="AV2359" i="3"/>
  <c r="AU2359" i="3"/>
  <c r="AT2359" i="3"/>
  <c r="AS2359" i="3"/>
  <c r="AR2359" i="3"/>
  <c r="AQ2359" i="3"/>
  <c r="AP2359" i="3"/>
  <c r="AO2359" i="3"/>
  <c r="AN2359" i="3"/>
  <c r="AL2359" i="3"/>
  <c r="AB2359" i="3"/>
  <c r="AM2359" i="3" s="1"/>
  <c r="AA2359" i="3"/>
  <c r="T2359" i="3"/>
  <c r="S2359" i="3"/>
  <c r="P2359" i="3"/>
  <c r="O2359" i="3"/>
  <c r="N2359" i="3"/>
  <c r="M2359" i="3"/>
  <c r="L2359" i="3"/>
  <c r="BC2358" i="3"/>
  <c r="BB2358" i="3"/>
  <c r="BA2358" i="3"/>
  <c r="AV2358" i="3"/>
  <c r="AU2358" i="3"/>
  <c r="AT2358" i="3"/>
  <c r="AS2358" i="3"/>
  <c r="AR2358" i="3"/>
  <c r="AQ2358" i="3"/>
  <c r="AP2358" i="3"/>
  <c r="AO2358" i="3"/>
  <c r="AN2358" i="3"/>
  <c r="AM2358" i="3"/>
  <c r="AB2358" i="3"/>
  <c r="AA2358" i="3"/>
  <c r="T2358" i="3"/>
  <c r="S2358" i="3"/>
  <c r="P2358" i="3"/>
  <c r="O2358" i="3"/>
  <c r="N2358" i="3"/>
  <c r="M2358" i="3"/>
  <c r="L2358" i="3"/>
  <c r="BC2357" i="3"/>
  <c r="BA2357" i="3"/>
  <c r="BB2357" i="3" s="1"/>
  <c r="AV2357" i="3"/>
  <c r="AU2357" i="3"/>
  <c r="AT2357" i="3"/>
  <c r="AS2357" i="3"/>
  <c r="AR2357" i="3"/>
  <c r="AQ2357" i="3"/>
  <c r="AP2357" i="3"/>
  <c r="AO2357" i="3"/>
  <c r="AN2357" i="3"/>
  <c r="AB2357" i="3"/>
  <c r="AM2357" i="3" s="1"/>
  <c r="AA2357" i="3"/>
  <c r="T2357" i="3"/>
  <c r="S2357" i="3"/>
  <c r="P2357" i="3"/>
  <c r="O2357" i="3"/>
  <c r="N2357" i="3"/>
  <c r="M2357" i="3"/>
  <c r="L2357" i="3"/>
  <c r="BC2356" i="3"/>
  <c r="BA2356" i="3"/>
  <c r="BB2356" i="3" s="1"/>
  <c r="AW2356" i="3" s="1"/>
  <c r="AV2356" i="3"/>
  <c r="AU2356" i="3"/>
  <c r="AT2356" i="3"/>
  <c r="AS2356" i="3"/>
  <c r="AR2356" i="3"/>
  <c r="AQ2356" i="3"/>
  <c r="AP2356" i="3"/>
  <c r="AO2356" i="3"/>
  <c r="AN2356" i="3"/>
  <c r="AM2356" i="3"/>
  <c r="AL2356" i="3"/>
  <c r="AB2356" i="3"/>
  <c r="AA2356" i="3"/>
  <c r="T2356" i="3"/>
  <c r="S2356" i="3"/>
  <c r="P2356" i="3"/>
  <c r="O2356" i="3"/>
  <c r="N2356" i="3"/>
  <c r="M2356" i="3"/>
  <c r="L2356" i="3"/>
  <c r="BC2355" i="3"/>
  <c r="BB2355" i="3"/>
  <c r="BA2355" i="3"/>
  <c r="AV2355" i="3"/>
  <c r="AU2355" i="3"/>
  <c r="AT2355" i="3"/>
  <c r="AS2355" i="3"/>
  <c r="AR2355" i="3"/>
  <c r="AQ2355" i="3"/>
  <c r="AP2355" i="3"/>
  <c r="AO2355" i="3"/>
  <c r="AN2355" i="3"/>
  <c r="AM2355" i="3"/>
  <c r="AB2355" i="3"/>
  <c r="AA2355" i="3"/>
  <c r="T2355" i="3"/>
  <c r="S2355" i="3"/>
  <c r="P2355" i="3"/>
  <c r="O2355" i="3"/>
  <c r="N2355" i="3"/>
  <c r="M2355" i="3"/>
  <c r="L2355" i="3"/>
  <c r="BC2354" i="3"/>
  <c r="BB2354" i="3"/>
  <c r="BA2354" i="3"/>
  <c r="AV2354" i="3"/>
  <c r="AU2354" i="3"/>
  <c r="AT2354" i="3"/>
  <c r="AS2354" i="3"/>
  <c r="AR2354" i="3"/>
  <c r="AQ2354" i="3"/>
  <c r="AP2354" i="3"/>
  <c r="AO2354" i="3"/>
  <c r="AN2354" i="3"/>
  <c r="AB2354" i="3"/>
  <c r="AA2354" i="3"/>
  <c r="AL2354" i="3" s="1"/>
  <c r="T2354" i="3"/>
  <c r="S2354" i="3"/>
  <c r="P2354" i="3"/>
  <c r="O2354" i="3"/>
  <c r="N2354" i="3"/>
  <c r="M2354" i="3"/>
  <c r="L2354" i="3"/>
  <c r="BC2353" i="3"/>
  <c r="BB2353" i="3"/>
  <c r="BA2353" i="3"/>
  <c r="AV2353" i="3"/>
  <c r="AU2353" i="3"/>
  <c r="AT2353" i="3"/>
  <c r="AS2353" i="3"/>
  <c r="AR2353" i="3"/>
  <c r="AQ2353" i="3"/>
  <c r="AP2353" i="3"/>
  <c r="AO2353" i="3"/>
  <c r="AN2353" i="3"/>
  <c r="AM2353" i="3"/>
  <c r="AL2353" i="3"/>
  <c r="AB2353" i="3"/>
  <c r="AA2353" i="3"/>
  <c r="T2353" i="3"/>
  <c r="S2353" i="3"/>
  <c r="P2353" i="3"/>
  <c r="O2353" i="3"/>
  <c r="N2353" i="3"/>
  <c r="M2353" i="3"/>
  <c r="L2353" i="3"/>
  <c r="BC2352" i="3"/>
  <c r="BA2352" i="3"/>
  <c r="BB2352" i="3" s="1"/>
  <c r="AW2352" i="3" s="1"/>
  <c r="AX2352" i="3" s="1"/>
  <c r="Y2352" i="3" s="1"/>
  <c r="AV2352" i="3"/>
  <c r="AU2352" i="3"/>
  <c r="AT2352" i="3"/>
  <c r="AS2352" i="3"/>
  <c r="AR2352" i="3"/>
  <c r="AQ2352" i="3"/>
  <c r="AP2352" i="3"/>
  <c r="AO2352" i="3"/>
  <c r="AN2352" i="3"/>
  <c r="AM2352" i="3"/>
  <c r="AB2352" i="3"/>
  <c r="AA2352" i="3"/>
  <c r="AL2352" i="3" s="1"/>
  <c r="T2352" i="3"/>
  <c r="S2352" i="3"/>
  <c r="P2352" i="3"/>
  <c r="O2352" i="3"/>
  <c r="N2352" i="3"/>
  <c r="M2352" i="3"/>
  <c r="L2352" i="3"/>
  <c r="BC2351" i="3"/>
  <c r="BB2351" i="3"/>
  <c r="BA2351" i="3"/>
  <c r="AV2351" i="3"/>
  <c r="AU2351" i="3"/>
  <c r="AT2351" i="3"/>
  <c r="AS2351" i="3"/>
  <c r="AR2351" i="3"/>
  <c r="AQ2351" i="3"/>
  <c r="AP2351" i="3"/>
  <c r="AO2351" i="3"/>
  <c r="AN2351" i="3"/>
  <c r="AM2351" i="3"/>
  <c r="AL2351" i="3"/>
  <c r="AB2351" i="3"/>
  <c r="AA2351" i="3"/>
  <c r="T2351" i="3"/>
  <c r="S2351" i="3"/>
  <c r="P2351" i="3"/>
  <c r="O2351" i="3"/>
  <c r="N2351" i="3"/>
  <c r="M2351" i="3"/>
  <c r="L2351" i="3"/>
  <c r="BC2350" i="3"/>
  <c r="BA2350" i="3"/>
  <c r="AV2350" i="3"/>
  <c r="AU2350" i="3"/>
  <c r="AT2350" i="3"/>
  <c r="AS2350" i="3"/>
  <c r="AR2350" i="3"/>
  <c r="AQ2350" i="3"/>
  <c r="AP2350" i="3"/>
  <c r="AO2350" i="3"/>
  <c r="AN2350" i="3"/>
  <c r="AM2350" i="3"/>
  <c r="AL2350" i="3"/>
  <c r="AB2350" i="3"/>
  <c r="AA2350" i="3"/>
  <c r="T2350" i="3"/>
  <c r="S2350" i="3"/>
  <c r="BB2350" i="3" s="1"/>
  <c r="AW2350" i="3" s="1"/>
  <c r="P2350" i="3"/>
  <c r="O2350" i="3"/>
  <c r="N2350" i="3"/>
  <c r="M2350" i="3"/>
  <c r="L2350" i="3"/>
  <c r="BC2349" i="3"/>
  <c r="BA2349" i="3"/>
  <c r="BB2349" i="3" s="1"/>
  <c r="AV2349" i="3"/>
  <c r="AU2349" i="3"/>
  <c r="AT2349" i="3"/>
  <c r="AS2349" i="3"/>
  <c r="AR2349" i="3"/>
  <c r="AQ2349" i="3"/>
  <c r="AP2349" i="3"/>
  <c r="AO2349" i="3"/>
  <c r="AN2349" i="3"/>
  <c r="AB2349" i="3"/>
  <c r="AM2349" i="3" s="1"/>
  <c r="AA2349" i="3"/>
  <c r="T2349" i="3"/>
  <c r="S2349" i="3"/>
  <c r="P2349" i="3"/>
  <c r="O2349" i="3"/>
  <c r="N2349" i="3"/>
  <c r="M2349" i="3"/>
  <c r="L2349" i="3"/>
  <c r="BC2348" i="3"/>
  <c r="BA2348" i="3"/>
  <c r="BB2348" i="3" s="1"/>
  <c r="AV2348" i="3"/>
  <c r="AU2348" i="3"/>
  <c r="AT2348" i="3"/>
  <c r="AS2348" i="3"/>
  <c r="AR2348" i="3"/>
  <c r="AQ2348" i="3"/>
  <c r="AP2348" i="3"/>
  <c r="AO2348" i="3"/>
  <c r="AN2348" i="3"/>
  <c r="AM2348" i="3"/>
  <c r="AB2348" i="3"/>
  <c r="AA2348" i="3"/>
  <c r="T2348" i="3"/>
  <c r="S2348" i="3"/>
  <c r="P2348" i="3"/>
  <c r="O2348" i="3"/>
  <c r="N2348" i="3"/>
  <c r="M2348" i="3"/>
  <c r="L2348" i="3"/>
  <c r="BC2347" i="3"/>
  <c r="BA2347" i="3"/>
  <c r="BB2347" i="3" s="1"/>
  <c r="AW2347" i="3"/>
  <c r="AV2347" i="3"/>
  <c r="AU2347" i="3"/>
  <c r="AT2347" i="3"/>
  <c r="AS2347" i="3"/>
  <c r="AR2347" i="3"/>
  <c r="AQ2347" i="3"/>
  <c r="AP2347" i="3"/>
  <c r="AO2347" i="3"/>
  <c r="AN2347" i="3"/>
  <c r="AM2347" i="3"/>
  <c r="AB2347" i="3"/>
  <c r="AA2347" i="3"/>
  <c r="AL2347" i="3" s="1"/>
  <c r="T2347" i="3"/>
  <c r="S2347" i="3"/>
  <c r="P2347" i="3"/>
  <c r="O2347" i="3"/>
  <c r="N2347" i="3"/>
  <c r="M2347" i="3"/>
  <c r="L2347" i="3"/>
  <c r="BC2346" i="3"/>
  <c r="BA2346" i="3"/>
  <c r="BB2346" i="3" s="1"/>
  <c r="AV2346" i="3"/>
  <c r="AU2346" i="3"/>
  <c r="AT2346" i="3"/>
  <c r="AS2346" i="3"/>
  <c r="AR2346" i="3"/>
  <c r="AQ2346" i="3"/>
  <c r="AP2346" i="3"/>
  <c r="AO2346" i="3"/>
  <c r="AN2346" i="3"/>
  <c r="AB2346" i="3"/>
  <c r="AM2346" i="3" s="1"/>
  <c r="AA2346" i="3"/>
  <c r="T2346" i="3"/>
  <c r="S2346" i="3"/>
  <c r="P2346" i="3"/>
  <c r="O2346" i="3"/>
  <c r="N2346" i="3"/>
  <c r="M2346" i="3"/>
  <c r="L2346" i="3"/>
  <c r="BC2345" i="3"/>
  <c r="BA2345" i="3"/>
  <c r="AV2345" i="3"/>
  <c r="AU2345" i="3"/>
  <c r="AT2345" i="3"/>
  <c r="AS2345" i="3"/>
  <c r="AR2345" i="3"/>
  <c r="AQ2345" i="3"/>
  <c r="AP2345" i="3"/>
  <c r="AO2345" i="3"/>
  <c r="AN2345" i="3"/>
  <c r="AL2345" i="3"/>
  <c r="AB2345" i="3"/>
  <c r="AA2345" i="3"/>
  <c r="T2345" i="3"/>
  <c r="S2345" i="3"/>
  <c r="BB2345" i="3" s="1"/>
  <c r="P2345" i="3"/>
  <c r="O2345" i="3"/>
  <c r="N2345" i="3"/>
  <c r="M2345" i="3"/>
  <c r="L2345" i="3"/>
  <c r="BC2344" i="3"/>
  <c r="BA2344" i="3"/>
  <c r="BB2344" i="3" s="1"/>
  <c r="AW2344" i="3"/>
  <c r="AX2344" i="3" s="1"/>
  <c r="Y2344" i="3" s="1"/>
  <c r="AV2344" i="3"/>
  <c r="AU2344" i="3"/>
  <c r="AT2344" i="3"/>
  <c r="AS2344" i="3"/>
  <c r="AR2344" i="3"/>
  <c r="AQ2344" i="3"/>
  <c r="AP2344" i="3"/>
  <c r="AO2344" i="3"/>
  <c r="AN2344" i="3"/>
  <c r="AM2344" i="3"/>
  <c r="AB2344" i="3"/>
  <c r="AA2344" i="3"/>
  <c r="AL2344" i="3" s="1"/>
  <c r="T2344" i="3"/>
  <c r="S2344" i="3"/>
  <c r="P2344" i="3"/>
  <c r="O2344" i="3"/>
  <c r="N2344" i="3"/>
  <c r="M2344" i="3"/>
  <c r="L2344" i="3"/>
  <c r="BC2343" i="3"/>
  <c r="BA2343" i="3"/>
  <c r="BB2343" i="3" s="1"/>
  <c r="AW2343" i="3"/>
  <c r="AX2343" i="3" s="1"/>
  <c r="Y2343" i="3" s="1"/>
  <c r="AV2343" i="3"/>
  <c r="AU2343" i="3"/>
  <c r="AT2343" i="3"/>
  <c r="AS2343" i="3"/>
  <c r="AR2343" i="3"/>
  <c r="AQ2343" i="3"/>
  <c r="AP2343" i="3"/>
  <c r="AO2343" i="3"/>
  <c r="AN2343" i="3"/>
  <c r="AM2343" i="3"/>
  <c r="AB2343" i="3"/>
  <c r="AA2343" i="3"/>
  <c r="AL2343" i="3" s="1"/>
  <c r="T2343" i="3"/>
  <c r="S2343" i="3"/>
  <c r="P2343" i="3"/>
  <c r="O2343" i="3"/>
  <c r="N2343" i="3"/>
  <c r="M2343" i="3"/>
  <c r="L2343" i="3"/>
  <c r="BC2342" i="3"/>
  <c r="BB2342" i="3"/>
  <c r="BA2342" i="3"/>
  <c r="AV2342" i="3"/>
  <c r="AU2342" i="3"/>
  <c r="AT2342" i="3"/>
  <c r="AS2342" i="3"/>
  <c r="AR2342" i="3"/>
  <c r="AQ2342" i="3"/>
  <c r="AP2342" i="3"/>
  <c r="AO2342" i="3"/>
  <c r="AN2342" i="3"/>
  <c r="AM2342" i="3"/>
  <c r="AL2342" i="3"/>
  <c r="AB2342" i="3"/>
  <c r="AA2342" i="3"/>
  <c r="T2342" i="3"/>
  <c r="S2342" i="3"/>
  <c r="P2342" i="3"/>
  <c r="O2342" i="3"/>
  <c r="N2342" i="3"/>
  <c r="M2342" i="3"/>
  <c r="L2342" i="3"/>
  <c r="BC2341" i="3"/>
  <c r="BA2341" i="3"/>
  <c r="BB2341" i="3" s="1"/>
  <c r="AV2341" i="3"/>
  <c r="AU2341" i="3"/>
  <c r="AT2341" i="3"/>
  <c r="AS2341" i="3"/>
  <c r="AR2341" i="3"/>
  <c r="AQ2341" i="3"/>
  <c r="AP2341" i="3"/>
  <c r="AO2341" i="3"/>
  <c r="AN2341" i="3"/>
  <c r="AL2341" i="3"/>
  <c r="AB2341" i="3"/>
  <c r="AA2341" i="3"/>
  <c r="T2341" i="3"/>
  <c r="S2341" i="3"/>
  <c r="P2341" i="3"/>
  <c r="O2341" i="3"/>
  <c r="N2341" i="3"/>
  <c r="M2341" i="3"/>
  <c r="L2341" i="3"/>
  <c r="BC2340" i="3"/>
  <c r="BA2340" i="3"/>
  <c r="AV2340" i="3"/>
  <c r="AU2340" i="3"/>
  <c r="AT2340" i="3"/>
  <c r="AS2340" i="3"/>
  <c r="AR2340" i="3"/>
  <c r="AQ2340" i="3"/>
  <c r="AP2340" i="3"/>
  <c r="AO2340" i="3"/>
  <c r="AN2340" i="3"/>
  <c r="AB2340" i="3"/>
  <c r="AM2340" i="3" s="1"/>
  <c r="AA2340" i="3"/>
  <c r="AL2340" i="3" s="1"/>
  <c r="T2340" i="3"/>
  <c r="S2340" i="3"/>
  <c r="P2340" i="3"/>
  <c r="O2340" i="3"/>
  <c r="N2340" i="3"/>
  <c r="M2340" i="3"/>
  <c r="L2340" i="3"/>
  <c r="BC2339" i="3"/>
  <c r="BA2339" i="3"/>
  <c r="BB2339" i="3" s="1"/>
  <c r="AV2339" i="3"/>
  <c r="AU2339" i="3"/>
  <c r="AT2339" i="3"/>
  <c r="AS2339" i="3"/>
  <c r="AR2339" i="3"/>
  <c r="AQ2339" i="3"/>
  <c r="AP2339" i="3"/>
  <c r="AO2339" i="3"/>
  <c r="AN2339" i="3"/>
  <c r="AB2339" i="3"/>
  <c r="AM2339" i="3" s="1"/>
  <c r="AA2339" i="3"/>
  <c r="T2339" i="3"/>
  <c r="S2339" i="3"/>
  <c r="P2339" i="3"/>
  <c r="O2339" i="3"/>
  <c r="N2339" i="3"/>
  <c r="M2339" i="3"/>
  <c r="L2339" i="3"/>
  <c r="BC2338" i="3"/>
  <c r="BB2338" i="3"/>
  <c r="BA2338" i="3"/>
  <c r="AV2338" i="3"/>
  <c r="AU2338" i="3"/>
  <c r="AT2338" i="3"/>
  <c r="AS2338" i="3"/>
  <c r="AR2338" i="3"/>
  <c r="AQ2338" i="3"/>
  <c r="AP2338" i="3"/>
  <c r="AO2338" i="3"/>
  <c r="AN2338" i="3"/>
  <c r="AM2338" i="3"/>
  <c r="AB2338" i="3"/>
  <c r="AA2338" i="3"/>
  <c r="AW2338" i="3" s="1"/>
  <c r="T2338" i="3"/>
  <c r="S2338" i="3"/>
  <c r="P2338" i="3"/>
  <c r="O2338" i="3"/>
  <c r="N2338" i="3"/>
  <c r="M2338" i="3"/>
  <c r="L2338" i="3"/>
  <c r="BC2337" i="3"/>
  <c r="BB2337" i="3"/>
  <c r="BA2337" i="3"/>
  <c r="AV2337" i="3"/>
  <c r="AU2337" i="3"/>
  <c r="AT2337" i="3"/>
  <c r="AS2337" i="3"/>
  <c r="AR2337" i="3"/>
  <c r="AQ2337" i="3"/>
  <c r="AP2337" i="3"/>
  <c r="AO2337" i="3"/>
  <c r="AN2337" i="3"/>
  <c r="AM2337" i="3"/>
  <c r="AB2337" i="3"/>
  <c r="AA2337" i="3"/>
  <c r="T2337" i="3"/>
  <c r="S2337" i="3"/>
  <c r="P2337" i="3"/>
  <c r="O2337" i="3"/>
  <c r="N2337" i="3"/>
  <c r="M2337" i="3"/>
  <c r="L2337" i="3"/>
  <c r="BC2336" i="3"/>
  <c r="BA2336" i="3"/>
  <c r="BB2336" i="3" s="1"/>
  <c r="AV2336" i="3"/>
  <c r="AU2336" i="3"/>
  <c r="AT2336" i="3"/>
  <c r="AS2336" i="3"/>
  <c r="AR2336" i="3"/>
  <c r="AQ2336" i="3"/>
  <c r="AP2336" i="3"/>
  <c r="AO2336" i="3"/>
  <c r="AN2336" i="3"/>
  <c r="AL2336" i="3"/>
  <c r="AB2336" i="3"/>
  <c r="AM2336" i="3" s="1"/>
  <c r="AA2336" i="3"/>
  <c r="T2336" i="3"/>
  <c r="S2336" i="3"/>
  <c r="P2336" i="3"/>
  <c r="O2336" i="3"/>
  <c r="N2336" i="3"/>
  <c r="M2336" i="3"/>
  <c r="L2336" i="3"/>
  <c r="BC2335" i="3"/>
  <c r="BA2335" i="3"/>
  <c r="BB2335" i="3" s="1"/>
  <c r="AV2335" i="3"/>
  <c r="AU2335" i="3"/>
  <c r="AT2335" i="3"/>
  <c r="AS2335" i="3"/>
  <c r="AR2335" i="3"/>
  <c r="AQ2335" i="3"/>
  <c r="AP2335" i="3"/>
  <c r="AO2335" i="3"/>
  <c r="AN2335" i="3"/>
  <c r="AM2335" i="3"/>
  <c r="AB2335" i="3"/>
  <c r="AW2335" i="3" s="1"/>
  <c r="AA2335" i="3"/>
  <c r="AL2335" i="3" s="1"/>
  <c r="T2335" i="3"/>
  <c r="S2335" i="3"/>
  <c r="P2335" i="3"/>
  <c r="O2335" i="3"/>
  <c r="N2335" i="3"/>
  <c r="M2335" i="3"/>
  <c r="L2335" i="3"/>
  <c r="BC2334" i="3"/>
  <c r="BA2334" i="3"/>
  <c r="AV2334" i="3"/>
  <c r="AU2334" i="3"/>
  <c r="AT2334" i="3"/>
  <c r="AS2334" i="3"/>
  <c r="AR2334" i="3"/>
  <c r="AQ2334" i="3"/>
  <c r="AP2334" i="3"/>
  <c r="AO2334" i="3"/>
  <c r="AN2334" i="3"/>
  <c r="AM2334" i="3"/>
  <c r="AB2334" i="3"/>
  <c r="AA2334" i="3"/>
  <c r="AL2334" i="3" s="1"/>
  <c r="T2334" i="3"/>
  <c r="S2334" i="3"/>
  <c r="BB2334" i="3" s="1"/>
  <c r="P2334" i="3"/>
  <c r="O2334" i="3"/>
  <c r="N2334" i="3"/>
  <c r="M2334" i="3"/>
  <c r="L2334" i="3"/>
  <c r="BC2333" i="3"/>
  <c r="BB2333" i="3"/>
  <c r="BA2333" i="3"/>
  <c r="AV2333" i="3"/>
  <c r="AU2333" i="3"/>
  <c r="AT2333" i="3"/>
  <c r="AS2333" i="3"/>
  <c r="AR2333" i="3"/>
  <c r="AQ2333" i="3"/>
  <c r="AP2333" i="3"/>
  <c r="AO2333" i="3"/>
  <c r="AN2333" i="3"/>
  <c r="AB2333" i="3"/>
  <c r="AM2333" i="3" s="1"/>
  <c r="AA2333" i="3"/>
  <c r="T2333" i="3"/>
  <c r="S2333" i="3"/>
  <c r="P2333" i="3"/>
  <c r="O2333" i="3"/>
  <c r="N2333" i="3"/>
  <c r="M2333" i="3"/>
  <c r="L2333" i="3"/>
  <c r="BC2332" i="3"/>
  <c r="BA2332" i="3"/>
  <c r="BB2332" i="3" s="1"/>
  <c r="AW2332" i="3"/>
  <c r="AV2332" i="3"/>
  <c r="AU2332" i="3"/>
  <c r="AT2332" i="3"/>
  <c r="AS2332" i="3"/>
  <c r="AR2332" i="3"/>
  <c r="AQ2332" i="3"/>
  <c r="AP2332" i="3"/>
  <c r="AO2332" i="3"/>
  <c r="AN2332" i="3"/>
  <c r="AL2332" i="3"/>
  <c r="AB2332" i="3"/>
  <c r="AM2332" i="3" s="1"/>
  <c r="AA2332" i="3"/>
  <c r="T2332" i="3"/>
  <c r="S2332" i="3"/>
  <c r="P2332" i="3"/>
  <c r="O2332" i="3"/>
  <c r="N2332" i="3"/>
  <c r="M2332" i="3"/>
  <c r="L2332" i="3"/>
  <c r="BC2331" i="3"/>
  <c r="BB2331" i="3"/>
  <c r="AW2331" i="3" s="1"/>
  <c r="BA2331" i="3"/>
  <c r="AV2331" i="3"/>
  <c r="AU2331" i="3"/>
  <c r="AT2331" i="3"/>
  <c r="AS2331" i="3"/>
  <c r="AR2331" i="3"/>
  <c r="AQ2331" i="3"/>
  <c r="AP2331" i="3"/>
  <c r="AO2331" i="3"/>
  <c r="AN2331" i="3"/>
  <c r="AB2331" i="3"/>
  <c r="AM2331" i="3" s="1"/>
  <c r="AA2331" i="3"/>
  <c r="AL2331" i="3" s="1"/>
  <c r="T2331" i="3"/>
  <c r="S2331" i="3"/>
  <c r="P2331" i="3"/>
  <c r="O2331" i="3"/>
  <c r="N2331" i="3"/>
  <c r="M2331" i="3"/>
  <c r="L2331" i="3"/>
  <c r="BC2330" i="3"/>
  <c r="BA2330" i="3"/>
  <c r="BB2330" i="3" s="1"/>
  <c r="AV2330" i="3"/>
  <c r="AU2330" i="3"/>
  <c r="AT2330" i="3"/>
  <c r="AS2330" i="3"/>
  <c r="AR2330" i="3"/>
  <c r="AQ2330" i="3"/>
  <c r="AP2330" i="3"/>
  <c r="AO2330" i="3"/>
  <c r="AN2330" i="3"/>
  <c r="AB2330" i="3"/>
  <c r="AM2330" i="3" s="1"/>
  <c r="AA2330" i="3"/>
  <c r="T2330" i="3"/>
  <c r="S2330" i="3"/>
  <c r="P2330" i="3"/>
  <c r="O2330" i="3"/>
  <c r="N2330" i="3"/>
  <c r="M2330" i="3"/>
  <c r="L2330" i="3"/>
  <c r="BC2329" i="3"/>
  <c r="BA2329" i="3"/>
  <c r="BB2329" i="3" s="1"/>
  <c r="AW2329" i="3" s="1"/>
  <c r="AV2329" i="3"/>
  <c r="AU2329" i="3"/>
  <c r="AT2329" i="3"/>
  <c r="AS2329" i="3"/>
  <c r="AR2329" i="3"/>
  <c r="AQ2329" i="3"/>
  <c r="AP2329" i="3"/>
  <c r="AO2329" i="3"/>
  <c r="AN2329" i="3"/>
  <c r="AB2329" i="3"/>
  <c r="AM2329" i="3" s="1"/>
  <c r="AA2329" i="3"/>
  <c r="AL2329" i="3" s="1"/>
  <c r="T2329" i="3"/>
  <c r="S2329" i="3"/>
  <c r="P2329" i="3"/>
  <c r="O2329" i="3"/>
  <c r="N2329" i="3"/>
  <c r="M2329" i="3"/>
  <c r="L2329" i="3"/>
  <c r="BC2328" i="3"/>
  <c r="BA2328" i="3"/>
  <c r="AV2328" i="3"/>
  <c r="AU2328" i="3"/>
  <c r="AT2328" i="3"/>
  <c r="AS2328" i="3"/>
  <c r="AR2328" i="3"/>
  <c r="AQ2328" i="3"/>
  <c r="AP2328" i="3"/>
  <c r="AO2328" i="3"/>
  <c r="AN2328" i="3"/>
  <c r="AB2328" i="3"/>
  <c r="AM2328" i="3" s="1"/>
  <c r="AA2328" i="3"/>
  <c r="T2328" i="3"/>
  <c r="S2328" i="3"/>
  <c r="BB2328" i="3" s="1"/>
  <c r="P2328" i="3"/>
  <c r="O2328" i="3"/>
  <c r="N2328" i="3"/>
  <c r="M2328" i="3"/>
  <c r="L2328" i="3"/>
  <c r="BC2327" i="3"/>
  <c r="BA2327" i="3"/>
  <c r="AV2327" i="3"/>
  <c r="AU2327" i="3"/>
  <c r="AT2327" i="3"/>
  <c r="AS2327" i="3"/>
  <c r="AR2327" i="3"/>
  <c r="AQ2327" i="3"/>
  <c r="AP2327" i="3"/>
  <c r="AO2327" i="3"/>
  <c r="AN2327" i="3"/>
  <c r="AB2327" i="3"/>
  <c r="AM2327" i="3" s="1"/>
  <c r="AA2327" i="3"/>
  <c r="T2327" i="3"/>
  <c r="S2327" i="3"/>
  <c r="BB2327" i="3" s="1"/>
  <c r="P2327" i="3"/>
  <c r="O2327" i="3"/>
  <c r="N2327" i="3"/>
  <c r="M2327" i="3"/>
  <c r="L2327" i="3"/>
  <c r="BC2326" i="3"/>
  <c r="BA2326" i="3"/>
  <c r="BB2326" i="3" s="1"/>
  <c r="AW2326" i="3" s="1"/>
  <c r="AX2326" i="3" s="1"/>
  <c r="Y2326" i="3" s="1"/>
  <c r="AV2326" i="3"/>
  <c r="AU2326" i="3"/>
  <c r="AT2326" i="3"/>
  <c r="AS2326" i="3"/>
  <c r="AR2326" i="3"/>
  <c r="AQ2326" i="3"/>
  <c r="AP2326" i="3"/>
  <c r="AO2326" i="3"/>
  <c r="AN2326" i="3"/>
  <c r="AB2326" i="3"/>
  <c r="AM2326" i="3" s="1"/>
  <c r="AA2326" i="3"/>
  <c r="AL2326" i="3" s="1"/>
  <c r="T2326" i="3"/>
  <c r="S2326" i="3"/>
  <c r="P2326" i="3"/>
  <c r="O2326" i="3"/>
  <c r="N2326" i="3"/>
  <c r="M2326" i="3"/>
  <c r="L2326" i="3"/>
  <c r="BC2325" i="3"/>
  <c r="BB2325" i="3"/>
  <c r="BA2325" i="3"/>
  <c r="AV2325" i="3"/>
  <c r="AU2325" i="3"/>
  <c r="AT2325" i="3"/>
  <c r="AS2325" i="3"/>
  <c r="AR2325" i="3"/>
  <c r="AQ2325" i="3"/>
  <c r="AP2325" i="3"/>
  <c r="AO2325" i="3"/>
  <c r="AN2325" i="3"/>
  <c r="AM2325" i="3"/>
  <c r="AB2325" i="3"/>
  <c r="AA2325" i="3"/>
  <c r="T2325" i="3"/>
  <c r="S2325" i="3"/>
  <c r="P2325" i="3"/>
  <c r="O2325" i="3"/>
  <c r="N2325" i="3"/>
  <c r="M2325" i="3"/>
  <c r="L2325" i="3"/>
  <c r="BC2324" i="3"/>
  <c r="BA2324" i="3"/>
  <c r="BB2324" i="3" s="1"/>
  <c r="AV2324" i="3"/>
  <c r="AU2324" i="3"/>
  <c r="AT2324" i="3"/>
  <c r="AS2324" i="3"/>
  <c r="AR2324" i="3"/>
  <c r="AQ2324" i="3"/>
  <c r="AP2324" i="3"/>
  <c r="AO2324" i="3"/>
  <c r="AN2324" i="3"/>
  <c r="AB2324" i="3"/>
  <c r="AM2324" i="3" s="1"/>
  <c r="AA2324" i="3"/>
  <c r="T2324" i="3"/>
  <c r="S2324" i="3"/>
  <c r="P2324" i="3"/>
  <c r="O2324" i="3"/>
  <c r="N2324" i="3"/>
  <c r="M2324" i="3"/>
  <c r="L2324" i="3"/>
  <c r="BC2323" i="3"/>
  <c r="BB2323" i="3"/>
  <c r="BA2323" i="3"/>
  <c r="AW2323" i="3"/>
  <c r="AX2323" i="3" s="1"/>
  <c r="Y2323" i="3" s="1"/>
  <c r="AV2323" i="3"/>
  <c r="AU2323" i="3"/>
  <c r="AT2323" i="3"/>
  <c r="AS2323" i="3"/>
  <c r="AR2323" i="3"/>
  <c r="AQ2323" i="3"/>
  <c r="AP2323" i="3"/>
  <c r="AO2323" i="3"/>
  <c r="AN2323" i="3"/>
  <c r="AM2323" i="3"/>
  <c r="AL2323" i="3"/>
  <c r="AB2323" i="3"/>
  <c r="AA2323" i="3"/>
  <c r="T2323" i="3"/>
  <c r="S2323" i="3"/>
  <c r="P2323" i="3"/>
  <c r="O2323" i="3"/>
  <c r="N2323" i="3"/>
  <c r="M2323" i="3"/>
  <c r="L2323" i="3"/>
  <c r="BC2322" i="3"/>
  <c r="BB2322" i="3"/>
  <c r="BA2322" i="3"/>
  <c r="AV2322" i="3"/>
  <c r="AU2322" i="3"/>
  <c r="AT2322" i="3"/>
  <c r="AS2322" i="3"/>
  <c r="AR2322" i="3"/>
  <c r="AQ2322" i="3"/>
  <c r="AP2322" i="3"/>
  <c r="AO2322" i="3"/>
  <c r="AN2322" i="3"/>
  <c r="AB2322" i="3"/>
  <c r="AM2322" i="3" s="1"/>
  <c r="AA2322" i="3"/>
  <c r="T2322" i="3"/>
  <c r="S2322" i="3"/>
  <c r="P2322" i="3"/>
  <c r="O2322" i="3"/>
  <c r="N2322" i="3"/>
  <c r="M2322" i="3"/>
  <c r="L2322" i="3"/>
  <c r="BC2321" i="3"/>
  <c r="BA2321" i="3"/>
  <c r="AV2321" i="3"/>
  <c r="AU2321" i="3"/>
  <c r="AT2321" i="3"/>
  <c r="AS2321" i="3"/>
  <c r="AR2321" i="3"/>
  <c r="AQ2321" i="3"/>
  <c r="AP2321" i="3"/>
  <c r="AO2321" i="3"/>
  <c r="AN2321" i="3"/>
  <c r="AB2321" i="3"/>
  <c r="AM2321" i="3" s="1"/>
  <c r="AA2321" i="3"/>
  <c r="AL2321" i="3" s="1"/>
  <c r="T2321" i="3"/>
  <c r="S2321" i="3"/>
  <c r="P2321" i="3"/>
  <c r="O2321" i="3"/>
  <c r="N2321" i="3"/>
  <c r="M2321" i="3"/>
  <c r="L2321" i="3"/>
  <c r="BC2320" i="3"/>
  <c r="BA2320" i="3"/>
  <c r="BB2320" i="3" s="1"/>
  <c r="AV2320" i="3"/>
  <c r="AU2320" i="3"/>
  <c r="AT2320" i="3"/>
  <c r="AS2320" i="3"/>
  <c r="AR2320" i="3"/>
  <c r="AQ2320" i="3"/>
  <c r="AP2320" i="3"/>
  <c r="AO2320" i="3"/>
  <c r="AN2320" i="3"/>
  <c r="AM2320" i="3"/>
  <c r="AB2320" i="3"/>
  <c r="AW2320" i="3" s="1"/>
  <c r="AA2320" i="3"/>
  <c r="AL2320" i="3" s="1"/>
  <c r="T2320" i="3"/>
  <c r="S2320" i="3"/>
  <c r="P2320" i="3"/>
  <c r="O2320" i="3"/>
  <c r="N2320" i="3"/>
  <c r="M2320" i="3"/>
  <c r="L2320" i="3"/>
  <c r="BC2319" i="3"/>
  <c r="BA2319" i="3"/>
  <c r="BB2319" i="3" s="1"/>
  <c r="AV2319" i="3"/>
  <c r="AU2319" i="3"/>
  <c r="AT2319" i="3"/>
  <c r="AS2319" i="3"/>
  <c r="AR2319" i="3"/>
  <c r="AQ2319" i="3"/>
  <c r="AP2319" i="3"/>
  <c r="AO2319" i="3"/>
  <c r="AN2319" i="3"/>
  <c r="AM2319" i="3"/>
  <c r="AL2319" i="3"/>
  <c r="AB2319" i="3"/>
  <c r="AA2319" i="3"/>
  <c r="T2319" i="3"/>
  <c r="S2319" i="3"/>
  <c r="P2319" i="3"/>
  <c r="O2319" i="3"/>
  <c r="N2319" i="3"/>
  <c r="M2319" i="3"/>
  <c r="L2319" i="3"/>
  <c r="BC2318" i="3"/>
  <c r="BA2318" i="3"/>
  <c r="BB2318" i="3" s="1"/>
  <c r="AW2318" i="3"/>
  <c r="AX2318" i="3" s="1"/>
  <c r="Y2318" i="3" s="1"/>
  <c r="AV2318" i="3"/>
  <c r="AU2318" i="3"/>
  <c r="AT2318" i="3"/>
  <c r="AS2318" i="3"/>
  <c r="AR2318" i="3"/>
  <c r="AQ2318" i="3"/>
  <c r="AP2318" i="3"/>
  <c r="AO2318" i="3"/>
  <c r="AN2318" i="3"/>
  <c r="AB2318" i="3"/>
  <c r="AM2318" i="3" s="1"/>
  <c r="AA2318" i="3"/>
  <c r="AL2318" i="3" s="1"/>
  <c r="T2318" i="3"/>
  <c r="S2318" i="3"/>
  <c r="P2318" i="3"/>
  <c r="O2318" i="3"/>
  <c r="N2318" i="3"/>
  <c r="M2318" i="3"/>
  <c r="L2318" i="3"/>
  <c r="BC2317" i="3"/>
  <c r="BA2317" i="3"/>
  <c r="BB2317" i="3" s="1"/>
  <c r="AV2317" i="3"/>
  <c r="AU2317" i="3"/>
  <c r="AT2317" i="3"/>
  <c r="AS2317" i="3"/>
  <c r="AR2317" i="3"/>
  <c r="AQ2317" i="3"/>
  <c r="AP2317" i="3"/>
  <c r="AO2317" i="3"/>
  <c r="AN2317" i="3"/>
  <c r="AB2317" i="3"/>
  <c r="AM2317" i="3" s="1"/>
  <c r="AA2317" i="3"/>
  <c r="T2317" i="3"/>
  <c r="S2317" i="3"/>
  <c r="P2317" i="3"/>
  <c r="O2317" i="3"/>
  <c r="N2317" i="3"/>
  <c r="M2317" i="3"/>
  <c r="L2317" i="3"/>
  <c r="BC2316" i="3"/>
  <c r="BA2316" i="3"/>
  <c r="AW2316" i="3"/>
  <c r="AV2316" i="3"/>
  <c r="AU2316" i="3"/>
  <c r="AT2316" i="3"/>
  <c r="AS2316" i="3"/>
  <c r="AR2316" i="3"/>
  <c r="AQ2316" i="3"/>
  <c r="AP2316" i="3"/>
  <c r="AO2316" i="3"/>
  <c r="AN2316" i="3"/>
  <c r="AM2316" i="3"/>
  <c r="AB2316" i="3"/>
  <c r="AA2316" i="3"/>
  <c r="AL2316" i="3" s="1"/>
  <c r="T2316" i="3"/>
  <c r="S2316" i="3"/>
  <c r="BB2316" i="3" s="1"/>
  <c r="P2316" i="3"/>
  <c r="O2316" i="3"/>
  <c r="N2316" i="3"/>
  <c r="M2316" i="3"/>
  <c r="L2316" i="3"/>
  <c r="BC2315" i="3"/>
  <c r="BA2315" i="3"/>
  <c r="AV2315" i="3"/>
  <c r="AU2315" i="3"/>
  <c r="AT2315" i="3"/>
  <c r="AS2315" i="3"/>
  <c r="AR2315" i="3"/>
  <c r="AQ2315" i="3"/>
  <c r="AP2315" i="3"/>
  <c r="AO2315" i="3"/>
  <c r="AN2315" i="3"/>
  <c r="AB2315" i="3"/>
  <c r="AM2315" i="3" s="1"/>
  <c r="AA2315" i="3"/>
  <c r="T2315" i="3"/>
  <c r="S2315" i="3"/>
  <c r="BB2315" i="3" s="1"/>
  <c r="P2315" i="3"/>
  <c r="O2315" i="3"/>
  <c r="N2315" i="3"/>
  <c r="M2315" i="3"/>
  <c r="L2315" i="3"/>
  <c r="BC2314" i="3"/>
  <c r="BA2314" i="3"/>
  <c r="AV2314" i="3"/>
  <c r="AU2314" i="3"/>
  <c r="AT2314" i="3"/>
  <c r="AS2314" i="3"/>
  <c r="AR2314" i="3"/>
  <c r="AQ2314" i="3"/>
  <c r="AP2314" i="3"/>
  <c r="AO2314" i="3"/>
  <c r="AN2314" i="3"/>
  <c r="AL2314" i="3"/>
  <c r="AB2314" i="3"/>
  <c r="AA2314" i="3"/>
  <c r="T2314" i="3"/>
  <c r="S2314" i="3"/>
  <c r="P2314" i="3"/>
  <c r="O2314" i="3"/>
  <c r="N2314" i="3"/>
  <c r="M2314" i="3"/>
  <c r="L2314" i="3"/>
  <c r="BC2313" i="3"/>
  <c r="BA2313" i="3"/>
  <c r="BB2313" i="3" s="1"/>
  <c r="AW2313" i="3"/>
  <c r="AV2313" i="3"/>
  <c r="AU2313" i="3"/>
  <c r="AT2313" i="3"/>
  <c r="AS2313" i="3"/>
  <c r="AR2313" i="3"/>
  <c r="AQ2313" i="3"/>
  <c r="AP2313" i="3"/>
  <c r="AO2313" i="3"/>
  <c r="AN2313" i="3"/>
  <c r="AM2313" i="3"/>
  <c r="AB2313" i="3"/>
  <c r="AA2313" i="3"/>
  <c r="AL2313" i="3" s="1"/>
  <c r="T2313" i="3"/>
  <c r="S2313" i="3"/>
  <c r="P2313" i="3"/>
  <c r="O2313" i="3"/>
  <c r="N2313" i="3"/>
  <c r="M2313" i="3"/>
  <c r="L2313" i="3"/>
  <c r="BC2312" i="3"/>
  <c r="BA2312" i="3"/>
  <c r="BB2312" i="3" s="1"/>
  <c r="AV2312" i="3"/>
  <c r="AU2312" i="3"/>
  <c r="AT2312" i="3"/>
  <c r="AS2312" i="3"/>
  <c r="AR2312" i="3"/>
  <c r="AQ2312" i="3"/>
  <c r="AP2312" i="3"/>
  <c r="AO2312" i="3"/>
  <c r="AN2312" i="3"/>
  <c r="AB2312" i="3"/>
  <c r="AM2312" i="3" s="1"/>
  <c r="AA2312" i="3"/>
  <c r="T2312" i="3"/>
  <c r="S2312" i="3"/>
  <c r="P2312" i="3"/>
  <c r="O2312" i="3"/>
  <c r="N2312" i="3"/>
  <c r="M2312" i="3"/>
  <c r="L2312" i="3"/>
  <c r="BC2311" i="3"/>
  <c r="BB2311" i="3"/>
  <c r="BA2311" i="3"/>
  <c r="AW2311" i="3"/>
  <c r="AV2311" i="3"/>
  <c r="AU2311" i="3"/>
  <c r="AT2311" i="3"/>
  <c r="AS2311" i="3"/>
  <c r="AR2311" i="3"/>
  <c r="AQ2311" i="3"/>
  <c r="AP2311" i="3"/>
  <c r="AO2311" i="3"/>
  <c r="AN2311" i="3"/>
  <c r="AL2311" i="3"/>
  <c r="AB2311" i="3"/>
  <c r="AM2311" i="3" s="1"/>
  <c r="AA2311" i="3"/>
  <c r="T2311" i="3"/>
  <c r="S2311" i="3"/>
  <c r="P2311" i="3"/>
  <c r="O2311" i="3"/>
  <c r="N2311" i="3"/>
  <c r="M2311" i="3"/>
  <c r="L2311" i="3"/>
  <c r="BC2310" i="3"/>
  <c r="BA2310" i="3"/>
  <c r="AV2310" i="3"/>
  <c r="AU2310" i="3"/>
  <c r="AT2310" i="3"/>
  <c r="AS2310" i="3"/>
  <c r="AR2310" i="3"/>
  <c r="AQ2310" i="3"/>
  <c r="AP2310" i="3"/>
  <c r="AO2310" i="3"/>
  <c r="AN2310" i="3"/>
  <c r="AB2310" i="3"/>
  <c r="AM2310" i="3" s="1"/>
  <c r="AA2310" i="3"/>
  <c r="AL2310" i="3" s="1"/>
  <c r="T2310" i="3"/>
  <c r="S2310" i="3"/>
  <c r="BB2310" i="3" s="1"/>
  <c r="AW2310" i="3" s="1"/>
  <c r="AX2310" i="3" s="1"/>
  <c r="Y2310" i="3" s="1"/>
  <c r="P2310" i="3"/>
  <c r="O2310" i="3"/>
  <c r="N2310" i="3"/>
  <c r="M2310" i="3"/>
  <c r="L2310" i="3"/>
  <c r="BC2309" i="3"/>
  <c r="BA2309" i="3"/>
  <c r="AV2309" i="3"/>
  <c r="AU2309" i="3"/>
  <c r="AT2309" i="3"/>
  <c r="AS2309" i="3"/>
  <c r="AR2309" i="3"/>
  <c r="AQ2309" i="3"/>
  <c r="AP2309" i="3"/>
  <c r="AO2309" i="3"/>
  <c r="AN2309" i="3"/>
  <c r="AM2309" i="3"/>
  <c r="AL2309" i="3"/>
  <c r="AB2309" i="3"/>
  <c r="AA2309" i="3"/>
  <c r="T2309" i="3"/>
  <c r="S2309" i="3"/>
  <c r="BB2309" i="3" s="1"/>
  <c r="P2309" i="3"/>
  <c r="O2309" i="3"/>
  <c r="N2309" i="3"/>
  <c r="M2309" i="3"/>
  <c r="L2309" i="3"/>
  <c r="BC2308" i="3"/>
  <c r="BA2308" i="3"/>
  <c r="BB2308" i="3" s="1"/>
  <c r="AW2308" i="3"/>
  <c r="AV2308" i="3"/>
  <c r="AU2308" i="3"/>
  <c r="AT2308" i="3"/>
  <c r="AS2308" i="3"/>
  <c r="AR2308" i="3"/>
  <c r="AQ2308" i="3"/>
  <c r="AP2308" i="3"/>
  <c r="AO2308" i="3"/>
  <c r="AN2308" i="3"/>
  <c r="AB2308" i="3"/>
  <c r="AM2308" i="3" s="1"/>
  <c r="AA2308" i="3"/>
  <c r="AL2308" i="3" s="1"/>
  <c r="T2308" i="3"/>
  <c r="S2308" i="3"/>
  <c r="P2308" i="3"/>
  <c r="O2308" i="3"/>
  <c r="N2308" i="3"/>
  <c r="M2308" i="3"/>
  <c r="L2308" i="3"/>
  <c r="BC2307" i="3"/>
  <c r="BA2307" i="3"/>
  <c r="BB2307" i="3" s="1"/>
  <c r="AV2307" i="3"/>
  <c r="AU2307" i="3"/>
  <c r="AT2307" i="3"/>
  <c r="AS2307" i="3"/>
  <c r="AR2307" i="3"/>
  <c r="AQ2307" i="3"/>
  <c r="AP2307" i="3"/>
  <c r="AO2307" i="3"/>
  <c r="AN2307" i="3"/>
  <c r="AB2307" i="3"/>
  <c r="AM2307" i="3" s="1"/>
  <c r="AA2307" i="3"/>
  <c r="T2307" i="3"/>
  <c r="S2307" i="3"/>
  <c r="P2307" i="3"/>
  <c r="O2307" i="3"/>
  <c r="N2307" i="3"/>
  <c r="M2307" i="3"/>
  <c r="L2307" i="3"/>
  <c r="BC2306" i="3"/>
  <c r="BB2306" i="3"/>
  <c r="BA2306" i="3"/>
  <c r="AV2306" i="3"/>
  <c r="AU2306" i="3"/>
  <c r="AT2306" i="3"/>
  <c r="AS2306" i="3"/>
  <c r="AR2306" i="3"/>
  <c r="AQ2306" i="3"/>
  <c r="AP2306" i="3"/>
  <c r="AO2306" i="3"/>
  <c r="AN2306" i="3"/>
  <c r="AM2306" i="3"/>
  <c r="AL2306" i="3"/>
  <c r="AB2306" i="3"/>
  <c r="AA2306" i="3"/>
  <c r="AW2306" i="3" s="1"/>
  <c r="T2306" i="3"/>
  <c r="S2306" i="3"/>
  <c r="P2306" i="3"/>
  <c r="O2306" i="3"/>
  <c r="N2306" i="3"/>
  <c r="M2306" i="3"/>
  <c r="L2306" i="3"/>
  <c r="BC2305" i="3"/>
  <c r="BA2305" i="3"/>
  <c r="BB2305" i="3" s="1"/>
  <c r="AV2305" i="3"/>
  <c r="AU2305" i="3"/>
  <c r="AT2305" i="3"/>
  <c r="AS2305" i="3"/>
  <c r="AR2305" i="3"/>
  <c r="AQ2305" i="3"/>
  <c r="AP2305" i="3"/>
  <c r="AO2305" i="3"/>
  <c r="AN2305" i="3"/>
  <c r="AL2305" i="3"/>
  <c r="AB2305" i="3"/>
  <c r="AA2305" i="3"/>
  <c r="T2305" i="3"/>
  <c r="S2305" i="3"/>
  <c r="P2305" i="3"/>
  <c r="O2305" i="3"/>
  <c r="N2305" i="3"/>
  <c r="M2305" i="3"/>
  <c r="L2305" i="3"/>
  <c r="BC2304" i="3"/>
  <c r="BA2304" i="3"/>
  <c r="AV2304" i="3"/>
  <c r="AU2304" i="3"/>
  <c r="AT2304" i="3"/>
  <c r="AS2304" i="3"/>
  <c r="AR2304" i="3"/>
  <c r="AQ2304" i="3"/>
  <c r="AP2304" i="3"/>
  <c r="AO2304" i="3"/>
  <c r="AN2304" i="3"/>
  <c r="AB2304" i="3"/>
  <c r="AM2304" i="3" s="1"/>
  <c r="AA2304" i="3"/>
  <c r="T2304" i="3"/>
  <c r="S2304" i="3"/>
  <c r="BB2304" i="3" s="1"/>
  <c r="P2304" i="3"/>
  <c r="O2304" i="3"/>
  <c r="N2304" i="3"/>
  <c r="M2304" i="3"/>
  <c r="L2304" i="3"/>
  <c r="BC2303" i="3"/>
  <c r="BA2303" i="3"/>
  <c r="AV2303" i="3"/>
  <c r="AU2303" i="3"/>
  <c r="AT2303" i="3"/>
  <c r="AS2303" i="3"/>
  <c r="AR2303" i="3"/>
  <c r="AQ2303" i="3"/>
  <c r="AP2303" i="3"/>
  <c r="AO2303" i="3"/>
  <c r="AN2303" i="3"/>
  <c r="AM2303" i="3"/>
  <c r="AB2303" i="3"/>
  <c r="AA2303" i="3"/>
  <c r="AL2303" i="3" s="1"/>
  <c r="T2303" i="3"/>
  <c r="S2303" i="3"/>
  <c r="P2303" i="3"/>
  <c r="O2303" i="3"/>
  <c r="N2303" i="3"/>
  <c r="M2303" i="3"/>
  <c r="L2303" i="3"/>
  <c r="BC2302" i="3"/>
  <c r="BA2302" i="3"/>
  <c r="BB2302" i="3" s="1"/>
  <c r="AW2302" i="3" s="1"/>
  <c r="AX2302" i="3" s="1"/>
  <c r="Y2302" i="3" s="1"/>
  <c r="AV2302" i="3"/>
  <c r="AU2302" i="3"/>
  <c r="AT2302" i="3"/>
  <c r="AS2302" i="3"/>
  <c r="AR2302" i="3"/>
  <c r="AQ2302" i="3"/>
  <c r="AP2302" i="3"/>
  <c r="AO2302" i="3"/>
  <c r="AN2302" i="3"/>
  <c r="AL2302" i="3"/>
  <c r="AB2302" i="3"/>
  <c r="AM2302" i="3" s="1"/>
  <c r="AA2302" i="3"/>
  <c r="T2302" i="3"/>
  <c r="S2302" i="3"/>
  <c r="P2302" i="3"/>
  <c r="O2302" i="3"/>
  <c r="N2302" i="3"/>
  <c r="M2302" i="3"/>
  <c r="L2302" i="3"/>
  <c r="BC2301" i="3"/>
  <c r="BA2301" i="3"/>
  <c r="BB2301" i="3" s="1"/>
  <c r="AV2301" i="3"/>
  <c r="AU2301" i="3"/>
  <c r="AT2301" i="3"/>
  <c r="AS2301" i="3"/>
  <c r="AR2301" i="3"/>
  <c r="AQ2301" i="3"/>
  <c r="AP2301" i="3"/>
  <c r="AO2301" i="3"/>
  <c r="AN2301" i="3"/>
  <c r="AB2301" i="3"/>
  <c r="AM2301" i="3" s="1"/>
  <c r="AA2301" i="3"/>
  <c r="T2301" i="3"/>
  <c r="S2301" i="3"/>
  <c r="P2301" i="3"/>
  <c r="O2301" i="3"/>
  <c r="N2301" i="3"/>
  <c r="M2301" i="3"/>
  <c r="L2301" i="3"/>
  <c r="BC2300" i="3"/>
  <c r="BB2300" i="3"/>
  <c r="BA2300" i="3"/>
  <c r="AW2300" i="3"/>
  <c r="AV2300" i="3"/>
  <c r="AU2300" i="3"/>
  <c r="AT2300" i="3"/>
  <c r="AS2300" i="3"/>
  <c r="AR2300" i="3"/>
  <c r="AQ2300" i="3"/>
  <c r="AP2300" i="3"/>
  <c r="AO2300" i="3"/>
  <c r="AN2300" i="3"/>
  <c r="AM2300" i="3"/>
  <c r="AL2300" i="3"/>
  <c r="AB2300" i="3"/>
  <c r="AA2300" i="3"/>
  <c r="T2300" i="3"/>
  <c r="S2300" i="3"/>
  <c r="P2300" i="3"/>
  <c r="O2300" i="3"/>
  <c r="AX2300" i="3" s="1"/>
  <c r="Y2300" i="3" s="1"/>
  <c r="N2300" i="3"/>
  <c r="M2300" i="3"/>
  <c r="L2300" i="3"/>
  <c r="BC2299" i="3"/>
  <c r="BA2299" i="3"/>
  <c r="BB2299" i="3" s="1"/>
  <c r="AV2299" i="3"/>
  <c r="AU2299" i="3"/>
  <c r="AT2299" i="3"/>
  <c r="AS2299" i="3"/>
  <c r="AR2299" i="3"/>
  <c r="AQ2299" i="3"/>
  <c r="AP2299" i="3"/>
  <c r="AO2299" i="3"/>
  <c r="AN2299" i="3"/>
  <c r="AM2299" i="3"/>
  <c r="AL2299" i="3"/>
  <c r="AB2299" i="3"/>
  <c r="AA2299" i="3"/>
  <c r="T2299" i="3"/>
  <c r="S2299" i="3"/>
  <c r="P2299" i="3"/>
  <c r="O2299" i="3"/>
  <c r="N2299" i="3"/>
  <c r="M2299" i="3"/>
  <c r="L2299" i="3"/>
  <c r="BC2298" i="3"/>
  <c r="BA2298" i="3"/>
  <c r="BB2298" i="3" s="1"/>
  <c r="AV2298" i="3"/>
  <c r="AU2298" i="3"/>
  <c r="AT2298" i="3"/>
  <c r="AS2298" i="3"/>
  <c r="AR2298" i="3"/>
  <c r="AQ2298" i="3"/>
  <c r="AP2298" i="3"/>
  <c r="AO2298" i="3"/>
  <c r="AN2298" i="3"/>
  <c r="AM2298" i="3"/>
  <c r="AB2298" i="3"/>
  <c r="AA2298" i="3"/>
  <c r="T2298" i="3"/>
  <c r="S2298" i="3"/>
  <c r="P2298" i="3"/>
  <c r="O2298" i="3"/>
  <c r="N2298" i="3"/>
  <c r="M2298" i="3"/>
  <c r="L2298" i="3"/>
  <c r="BC2297" i="3"/>
  <c r="BA2297" i="3"/>
  <c r="AV2297" i="3"/>
  <c r="AU2297" i="3"/>
  <c r="AT2297" i="3"/>
  <c r="AS2297" i="3"/>
  <c r="AR2297" i="3"/>
  <c r="AQ2297" i="3"/>
  <c r="AP2297" i="3"/>
  <c r="AO2297" i="3"/>
  <c r="AN2297" i="3"/>
  <c r="AB2297" i="3"/>
  <c r="AM2297" i="3" s="1"/>
  <c r="AA2297" i="3"/>
  <c r="T2297" i="3"/>
  <c r="S2297" i="3"/>
  <c r="P2297" i="3"/>
  <c r="O2297" i="3"/>
  <c r="N2297" i="3"/>
  <c r="M2297" i="3"/>
  <c r="L2297" i="3"/>
  <c r="BC2296" i="3"/>
  <c r="BB2296" i="3"/>
  <c r="BA2296" i="3"/>
  <c r="AV2296" i="3"/>
  <c r="AU2296" i="3"/>
  <c r="AT2296" i="3"/>
  <c r="AS2296" i="3"/>
  <c r="AR2296" i="3"/>
  <c r="AQ2296" i="3"/>
  <c r="AP2296" i="3"/>
  <c r="AO2296" i="3"/>
  <c r="AN2296" i="3"/>
  <c r="AM2296" i="3"/>
  <c r="AL2296" i="3"/>
  <c r="AB2296" i="3"/>
  <c r="AA2296" i="3"/>
  <c r="T2296" i="3"/>
  <c r="S2296" i="3"/>
  <c r="P2296" i="3"/>
  <c r="O2296" i="3"/>
  <c r="N2296" i="3"/>
  <c r="M2296" i="3"/>
  <c r="L2296" i="3"/>
  <c r="BC2295" i="3"/>
  <c r="BB2295" i="3"/>
  <c r="AW2295" i="3" s="1"/>
  <c r="BA2295" i="3"/>
  <c r="AV2295" i="3"/>
  <c r="AU2295" i="3"/>
  <c r="AT2295" i="3"/>
  <c r="AS2295" i="3"/>
  <c r="AR2295" i="3"/>
  <c r="AQ2295" i="3"/>
  <c r="AP2295" i="3"/>
  <c r="AO2295" i="3"/>
  <c r="AN2295" i="3"/>
  <c r="AL2295" i="3"/>
  <c r="AB2295" i="3"/>
  <c r="AM2295" i="3" s="1"/>
  <c r="AA2295" i="3"/>
  <c r="T2295" i="3"/>
  <c r="S2295" i="3"/>
  <c r="P2295" i="3"/>
  <c r="O2295" i="3"/>
  <c r="N2295" i="3"/>
  <c r="M2295" i="3"/>
  <c r="L2295" i="3"/>
  <c r="BC2294" i="3"/>
  <c r="BA2294" i="3"/>
  <c r="AV2294" i="3"/>
  <c r="AU2294" i="3"/>
  <c r="AT2294" i="3"/>
  <c r="AS2294" i="3"/>
  <c r="AR2294" i="3"/>
  <c r="AQ2294" i="3"/>
  <c r="AP2294" i="3"/>
  <c r="AO2294" i="3"/>
  <c r="AN2294" i="3"/>
  <c r="AB2294" i="3"/>
  <c r="AM2294" i="3" s="1"/>
  <c r="AA2294" i="3"/>
  <c r="T2294" i="3"/>
  <c r="S2294" i="3"/>
  <c r="P2294" i="3"/>
  <c r="O2294" i="3"/>
  <c r="N2294" i="3"/>
  <c r="M2294" i="3"/>
  <c r="L2294" i="3"/>
  <c r="BC2293" i="3"/>
  <c r="BB2293" i="3"/>
  <c r="BA2293" i="3"/>
  <c r="AV2293" i="3"/>
  <c r="AU2293" i="3"/>
  <c r="AT2293" i="3"/>
  <c r="AS2293" i="3"/>
  <c r="AR2293" i="3"/>
  <c r="AQ2293" i="3"/>
  <c r="AP2293" i="3"/>
  <c r="AO2293" i="3"/>
  <c r="AN2293" i="3"/>
  <c r="AM2293" i="3"/>
  <c r="AL2293" i="3"/>
  <c r="AB2293" i="3"/>
  <c r="AW2293" i="3" s="1"/>
  <c r="AA2293" i="3"/>
  <c r="T2293" i="3"/>
  <c r="S2293" i="3"/>
  <c r="P2293" i="3"/>
  <c r="O2293" i="3"/>
  <c r="N2293" i="3"/>
  <c r="M2293" i="3"/>
  <c r="L2293" i="3"/>
  <c r="BC2292" i="3"/>
  <c r="BA2292" i="3"/>
  <c r="BB2292" i="3" s="1"/>
  <c r="AV2292" i="3"/>
  <c r="AU2292" i="3"/>
  <c r="AT2292" i="3"/>
  <c r="AS2292" i="3"/>
  <c r="AR2292" i="3"/>
  <c r="AQ2292" i="3"/>
  <c r="AP2292" i="3"/>
  <c r="AO2292" i="3"/>
  <c r="AN2292" i="3"/>
  <c r="AL2292" i="3"/>
  <c r="AB2292" i="3"/>
  <c r="AM2292" i="3" s="1"/>
  <c r="AA2292" i="3"/>
  <c r="T2292" i="3"/>
  <c r="S2292" i="3"/>
  <c r="P2292" i="3"/>
  <c r="O2292" i="3"/>
  <c r="N2292" i="3"/>
  <c r="M2292" i="3"/>
  <c r="L2292" i="3"/>
  <c r="BC2291" i="3"/>
  <c r="BB2291" i="3"/>
  <c r="BA2291" i="3"/>
  <c r="AV2291" i="3"/>
  <c r="AU2291" i="3"/>
  <c r="AT2291" i="3"/>
  <c r="AS2291" i="3"/>
  <c r="AR2291" i="3"/>
  <c r="AQ2291" i="3"/>
  <c r="AP2291" i="3"/>
  <c r="AO2291" i="3"/>
  <c r="AN2291" i="3"/>
  <c r="AM2291" i="3"/>
  <c r="AL2291" i="3"/>
  <c r="AB2291" i="3"/>
  <c r="AA2291" i="3"/>
  <c r="AW2291" i="3" s="1"/>
  <c r="T2291" i="3"/>
  <c r="S2291" i="3"/>
  <c r="P2291" i="3"/>
  <c r="O2291" i="3"/>
  <c r="N2291" i="3"/>
  <c r="M2291" i="3"/>
  <c r="L2291" i="3"/>
  <c r="BC2290" i="3"/>
  <c r="BA2290" i="3"/>
  <c r="BB2290" i="3" s="1"/>
  <c r="AW2290" i="3" s="1"/>
  <c r="AV2290" i="3"/>
  <c r="AU2290" i="3"/>
  <c r="AT2290" i="3"/>
  <c r="AS2290" i="3"/>
  <c r="AR2290" i="3"/>
  <c r="AQ2290" i="3"/>
  <c r="AP2290" i="3"/>
  <c r="AO2290" i="3"/>
  <c r="AN2290" i="3"/>
  <c r="AB2290" i="3"/>
  <c r="AM2290" i="3" s="1"/>
  <c r="AA2290" i="3"/>
  <c r="AL2290" i="3" s="1"/>
  <c r="T2290" i="3"/>
  <c r="S2290" i="3"/>
  <c r="P2290" i="3"/>
  <c r="O2290" i="3"/>
  <c r="N2290" i="3"/>
  <c r="M2290" i="3"/>
  <c r="L2290" i="3"/>
  <c r="BC2289" i="3"/>
  <c r="BA2289" i="3"/>
  <c r="BB2289" i="3" s="1"/>
  <c r="AW2289" i="3" s="1"/>
  <c r="AX2289" i="3" s="1"/>
  <c r="Y2289" i="3" s="1"/>
  <c r="AV2289" i="3"/>
  <c r="AU2289" i="3"/>
  <c r="AT2289" i="3"/>
  <c r="AS2289" i="3"/>
  <c r="AR2289" i="3"/>
  <c r="AQ2289" i="3"/>
  <c r="AP2289" i="3"/>
  <c r="AO2289" i="3"/>
  <c r="AN2289" i="3"/>
  <c r="AM2289" i="3"/>
  <c r="AB2289" i="3"/>
  <c r="AA2289" i="3"/>
  <c r="AL2289" i="3" s="1"/>
  <c r="T2289" i="3"/>
  <c r="S2289" i="3"/>
  <c r="P2289" i="3"/>
  <c r="O2289" i="3"/>
  <c r="N2289" i="3"/>
  <c r="M2289" i="3"/>
  <c r="L2289" i="3"/>
  <c r="BC2288" i="3"/>
  <c r="BB2288" i="3"/>
  <c r="BA2288" i="3"/>
  <c r="AV2288" i="3"/>
  <c r="AU2288" i="3"/>
  <c r="AT2288" i="3"/>
  <c r="AS2288" i="3"/>
  <c r="AR2288" i="3"/>
  <c r="AQ2288" i="3"/>
  <c r="AP2288" i="3"/>
  <c r="AO2288" i="3"/>
  <c r="AN2288" i="3"/>
  <c r="AB2288" i="3"/>
  <c r="AM2288" i="3" s="1"/>
  <c r="AA2288" i="3"/>
  <c r="T2288" i="3"/>
  <c r="S2288" i="3"/>
  <c r="P2288" i="3"/>
  <c r="O2288" i="3"/>
  <c r="N2288" i="3"/>
  <c r="M2288" i="3"/>
  <c r="L2288" i="3"/>
  <c r="BC2287" i="3"/>
  <c r="BA2287" i="3"/>
  <c r="BB2287" i="3" s="1"/>
  <c r="AW2287" i="3" s="1"/>
  <c r="AX2287" i="3" s="1"/>
  <c r="Y2287" i="3" s="1"/>
  <c r="AV2287" i="3"/>
  <c r="AU2287" i="3"/>
  <c r="AT2287" i="3"/>
  <c r="AS2287" i="3"/>
  <c r="AR2287" i="3"/>
  <c r="AQ2287" i="3"/>
  <c r="AP2287" i="3"/>
  <c r="AO2287" i="3"/>
  <c r="AN2287" i="3"/>
  <c r="AL2287" i="3"/>
  <c r="AB2287" i="3"/>
  <c r="AM2287" i="3" s="1"/>
  <c r="AA2287" i="3"/>
  <c r="T2287" i="3"/>
  <c r="S2287" i="3"/>
  <c r="P2287" i="3"/>
  <c r="O2287" i="3"/>
  <c r="N2287" i="3"/>
  <c r="M2287" i="3"/>
  <c r="L2287" i="3"/>
  <c r="BC2286" i="3"/>
  <c r="BB2286" i="3"/>
  <c r="BA2286" i="3"/>
  <c r="AV2286" i="3"/>
  <c r="AU2286" i="3"/>
  <c r="AT2286" i="3"/>
  <c r="AS2286" i="3"/>
  <c r="AR2286" i="3"/>
  <c r="AQ2286" i="3"/>
  <c r="AP2286" i="3"/>
  <c r="AO2286" i="3"/>
  <c r="AN2286" i="3"/>
  <c r="AL2286" i="3"/>
  <c r="AB2286" i="3"/>
  <c r="AM2286" i="3" s="1"/>
  <c r="AA2286" i="3"/>
  <c r="T2286" i="3"/>
  <c r="S2286" i="3"/>
  <c r="P2286" i="3"/>
  <c r="O2286" i="3"/>
  <c r="N2286" i="3"/>
  <c r="M2286" i="3"/>
  <c r="L2286" i="3"/>
  <c r="BC2285" i="3"/>
  <c r="BA2285" i="3"/>
  <c r="AV2285" i="3"/>
  <c r="AU2285" i="3"/>
  <c r="AT2285" i="3"/>
  <c r="AS2285" i="3"/>
  <c r="AR2285" i="3"/>
  <c r="AQ2285" i="3"/>
  <c r="AP2285" i="3"/>
  <c r="AO2285" i="3"/>
  <c r="AN2285" i="3"/>
  <c r="AM2285" i="3"/>
  <c r="AL2285" i="3"/>
  <c r="AB2285" i="3"/>
  <c r="AA2285" i="3"/>
  <c r="T2285" i="3"/>
  <c r="S2285" i="3"/>
  <c r="P2285" i="3"/>
  <c r="O2285" i="3"/>
  <c r="N2285" i="3"/>
  <c r="M2285" i="3"/>
  <c r="L2285" i="3"/>
  <c r="BC2284" i="3"/>
  <c r="BA2284" i="3"/>
  <c r="BB2284" i="3" s="1"/>
  <c r="AV2284" i="3"/>
  <c r="AU2284" i="3"/>
  <c r="AT2284" i="3"/>
  <c r="AS2284" i="3"/>
  <c r="AR2284" i="3"/>
  <c r="AQ2284" i="3"/>
  <c r="AP2284" i="3"/>
  <c r="AO2284" i="3"/>
  <c r="AN2284" i="3"/>
  <c r="AB2284" i="3"/>
  <c r="AM2284" i="3" s="1"/>
  <c r="AA2284" i="3"/>
  <c r="T2284" i="3"/>
  <c r="S2284" i="3"/>
  <c r="P2284" i="3"/>
  <c r="O2284" i="3"/>
  <c r="N2284" i="3"/>
  <c r="M2284" i="3"/>
  <c r="L2284" i="3"/>
  <c r="BC2283" i="3"/>
  <c r="BA2283" i="3"/>
  <c r="BB2283" i="3" s="1"/>
  <c r="AV2283" i="3"/>
  <c r="AU2283" i="3"/>
  <c r="AT2283" i="3"/>
  <c r="AS2283" i="3"/>
  <c r="AR2283" i="3"/>
  <c r="AQ2283" i="3"/>
  <c r="AP2283" i="3"/>
  <c r="AO2283" i="3"/>
  <c r="AN2283" i="3"/>
  <c r="AM2283" i="3"/>
  <c r="AL2283" i="3"/>
  <c r="AB2283" i="3"/>
  <c r="AA2283" i="3"/>
  <c r="AW2283" i="3" s="1"/>
  <c r="T2283" i="3"/>
  <c r="S2283" i="3"/>
  <c r="P2283" i="3"/>
  <c r="O2283" i="3"/>
  <c r="N2283" i="3"/>
  <c r="M2283" i="3"/>
  <c r="L2283" i="3"/>
  <c r="BC2282" i="3"/>
  <c r="BA2282" i="3"/>
  <c r="AV2282" i="3"/>
  <c r="AU2282" i="3"/>
  <c r="AT2282" i="3"/>
  <c r="AS2282" i="3"/>
  <c r="AR2282" i="3"/>
  <c r="AQ2282" i="3"/>
  <c r="AP2282" i="3"/>
  <c r="AO2282" i="3"/>
  <c r="AN2282" i="3"/>
  <c r="AM2282" i="3"/>
  <c r="AB2282" i="3"/>
  <c r="AA2282" i="3"/>
  <c r="AL2282" i="3" s="1"/>
  <c r="T2282" i="3"/>
  <c r="S2282" i="3"/>
  <c r="BB2282" i="3" s="1"/>
  <c r="AW2282" i="3" s="1"/>
  <c r="AX2282" i="3" s="1"/>
  <c r="Y2282" i="3" s="1"/>
  <c r="P2282" i="3"/>
  <c r="O2282" i="3"/>
  <c r="N2282" i="3"/>
  <c r="M2282" i="3"/>
  <c r="L2282" i="3"/>
  <c r="BC2281" i="3"/>
  <c r="BA2281" i="3"/>
  <c r="BB2281" i="3" s="1"/>
  <c r="AV2281" i="3"/>
  <c r="AU2281" i="3"/>
  <c r="AT2281" i="3"/>
  <c r="AS2281" i="3"/>
  <c r="AR2281" i="3"/>
  <c r="AQ2281" i="3"/>
  <c r="AP2281" i="3"/>
  <c r="AO2281" i="3"/>
  <c r="AN2281" i="3"/>
  <c r="AM2281" i="3"/>
  <c r="AL2281" i="3"/>
  <c r="AB2281" i="3"/>
  <c r="AA2281" i="3"/>
  <c r="T2281" i="3"/>
  <c r="S2281" i="3"/>
  <c r="P2281" i="3"/>
  <c r="O2281" i="3"/>
  <c r="N2281" i="3"/>
  <c r="M2281" i="3"/>
  <c r="L2281" i="3"/>
  <c r="BC2280" i="3"/>
  <c r="BB2280" i="3"/>
  <c r="BA2280" i="3"/>
  <c r="AW2280" i="3"/>
  <c r="AV2280" i="3"/>
  <c r="AU2280" i="3"/>
  <c r="AT2280" i="3"/>
  <c r="AS2280" i="3"/>
  <c r="AR2280" i="3"/>
  <c r="AQ2280" i="3"/>
  <c r="AP2280" i="3"/>
  <c r="AO2280" i="3"/>
  <c r="AN2280" i="3"/>
  <c r="AB2280" i="3"/>
  <c r="AM2280" i="3" s="1"/>
  <c r="AA2280" i="3"/>
  <c r="AL2280" i="3" s="1"/>
  <c r="T2280" i="3"/>
  <c r="S2280" i="3"/>
  <c r="P2280" i="3"/>
  <c r="O2280" i="3"/>
  <c r="N2280" i="3"/>
  <c r="M2280" i="3"/>
  <c r="L2280" i="3"/>
  <c r="BC2279" i="3"/>
  <c r="BA2279" i="3"/>
  <c r="AV2279" i="3"/>
  <c r="AU2279" i="3"/>
  <c r="AT2279" i="3"/>
  <c r="AS2279" i="3"/>
  <c r="AR2279" i="3"/>
  <c r="AQ2279" i="3"/>
  <c r="AP2279" i="3"/>
  <c r="AO2279" i="3"/>
  <c r="AN2279" i="3"/>
  <c r="AB2279" i="3"/>
  <c r="AM2279" i="3" s="1"/>
  <c r="AA2279" i="3"/>
  <c r="AL2279" i="3" s="1"/>
  <c r="T2279" i="3"/>
  <c r="S2279" i="3"/>
  <c r="BB2279" i="3" s="1"/>
  <c r="P2279" i="3"/>
  <c r="O2279" i="3"/>
  <c r="N2279" i="3"/>
  <c r="M2279" i="3"/>
  <c r="L2279" i="3"/>
  <c r="BC2278" i="3"/>
  <c r="BB2278" i="3"/>
  <c r="BA2278" i="3"/>
  <c r="AV2278" i="3"/>
  <c r="AU2278" i="3"/>
  <c r="AT2278" i="3"/>
  <c r="AS2278" i="3"/>
  <c r="AR2278" i="3"/>
  <c r="AQ2278" i="3"/>
  <c r="AP2278" i="3"/>
  <c r="AO2278" i="3"/>
  <c r="AN2278" i="3"/>
  <c r="AM2278" i="3"/>
  <c r="AL2278" i="3"/>
  <c r="AB2278" i="3"/>
  <c r="AA2278" i="3"/>
  <c r="T2278" i="3"/>
  <c r="S2278" i="3"/>
  <c r="P2278" i="3"/>
  <c r="O2278" i="3"/>
  <c r="N2278" i="3"/>
  <c r="M2278" i="3"/>
  <c r="L2278" i="3"/>
  <c r="BC2277" i="3"/>
  <c r="BA2277" i="3"/>
  <c r="BB2277" i="3" s="1"/>
  <c r="AW2277" i="3"/>
  <c r="AV2277" i="3"/>
  <c r="AU2277" i="3"/>
  <c r="AT2277" i="3"/>
  <c r="AS2277" i="3"/>
  <c r="AR2277" i="3"/>
  <c r="AQ2277" i="3"/>
  <c r="AP2277" i="3"/>
  <c r="AO2277" i="3"/>
  <c r="AN2277" i="3"/>
  <c r="AM2277" i="3"/>
  <c r="AL2277" i="3"/>
  <c r="AB2277" i="3"/>
  <c r="AA2277" i="3"/>
  <c r="T2277" i="3"/>
  <c r="S2277" i="3"/>
  <c r="P2277" i="3"/>
  <c r="O2277" i="3"/>
  <c r="N2277" i="3"/>
  <c r="M2277" i="3"/>
  <c r="L2277" i="3"/>
  <c r="BC2276" i="3"/>
  <c r="BA2276" i="3"/>
  <c r="AV2276" i="3"/>
  <c r="AU2276" i="3"/>
  <c r="AT2276" i="3"/>
  <c r="AS2276" i="3"/>
  <c r="AR2276" i="3"/>
  <c r="AQ2276" i="3"/>
  <c r="AP2276" i="3"/>
  <c r="AO2276" i="3"/>
  <c r="AN2276" i="3"/>
  <c r="AM2276" i="3"/>
  <c r="AB2276" i="3"/>
  <c r="AA2276" i="3"/>
  <c r="T2276" i="3"/>
  <c r="S2276" i="3"/>
  <c r="P2276" i="3"/>
  <c r="O2276" i="3"/>
  <c r="N2276" i="3"/>
  <c r="M2276" i="3"/>
  <c r="L2276" i="3"/>
  <c r="BC2275" i="3"/>
  <c r="BA2275" i="3"/>
  <c r="BB2275" i="3" s="1"/>
  <c r="AW2275" i="3" s="1"/>
  <c r="AV2275" i="3"/>
  <c r="AU2275" i="3"/>
  <c r="AT2275" i="3"/>
  <c r="AS2275" i="3"/>
  <c r="AR2275" i="3"/>
  <c r="AQ2275" i="3"/>
  <c r="AP2275" i="3"/>
  <c r="AO2275" i="3"/>
  <c r="AN2275" i="3"/>
  <c r="AM2275" i="3"/>
  <c r="AL2275" i="3"/>
  <c r="AB2275" i="3"/>
  <c r="AA2275" i="3"/>
  <c r="T2275" i="3"/>
  <c r="S2275" i="3"/>
  <c r="P2275" i="3"/>
  <c r="O2275" i="3"/>
  <c r="N2275" i="3"/>
  <c r="M2275" i="3"/>
  <c r="L2275" i="3"/>
  <c r="BC2274" i="3"/>
  <c r="BB2274" i="3"/>
  <c r="BA2274" i="3"/>
  <c r="AV2274" i="3"/>
  <c r="AU2274" i="3"/>
  <c r="AT2274" i="3"/>
  <c r="AS2274" i="3"/>
  <c r="AR2274" i="3"/>
  <c r="AQ2274" i="3"/>
  <c r="AP2274" i="3"/>
  <c r="AO2274" i="3"/>
  <c r="AN2274" i="3"/>
  <c r="AL2274" i="3"/>
  <c r="AB2274" i="3"/>
  <c r="AA2274" i="3"/>
  <c r="T2274" i="3"/>
  <c r="S2274" i="3"/>
  <c r="P2274" i="3"/>
  <c r="O2274" i="3"/>
  <c r="N2274" i="3"/>
  <c r="M2274" i="3"/>
  <c r="L2274" i="3"/>
  <c r="BC2273" i="3"/>
  <c r="BA2273" i="3"/>
  <c r="BB2273" i="3" s="1"/>
  <c r="AV2273" i="3"/>
  <c r="AU2273" i="3"/>
  <c r="AT2273" i="3"/>
  <c r="AS2273" i="3"/>
  <c r="AR2273" i="3"/>
  <c r="AQ2273" i="3"/>
  <c r="AP2273" i="3"/>
  <c r="AO2273" i="3"/>
  <c r="AN2273" i="3"/>
  <c r="AM2273" i="3"/>
  <c r="AL2273" i="3"/>
  <c r="AB2273" i="3"/>
  <c r="AA2273" i="3"/>
  <c r="T2273" i="3"/>
  <c r="S2273" i="3"/>
  <c r="P2273" i="3"/>
  <c r="O2273" i="3"/>
  <c r="N2273" i="3"/>
  <c r="M2273" i="3"/>
  <c r="L2273" i="3"/>
  <c r="BC2272" i="3"/>
  <c r="BA2272" i="3"/>
  <c r="BB2272" i="3" s="1"/>
  <c r="AW2272" i="3" s="1"/>
  <c r="AX2272" i="3"/>
  <c r="Y2272" i="3" s="1"/>
  <c r="AV2272" i="3"/>
  <c r="AU2272" i="3"/>
  <c r="AT2272" i="3"/>
  <c r="AS2272" i="3"/>
  <c r="AR2272" i="3"/>
  <c r="AQ2272" i="3"/>
  <c r="AP2272" i="3"/>
  <c r="AO2272" i="3"/>
  <c r="AN2272" i="3"/>
  <c r="AM2272" i="3"/>
  <c r="AL2272" i="3"/>
  <c r="AB2272" i="3"/>
  <c r="AA2272" i="3"/>
  <c r="T2272" i="3"/>
  <c r="S2272" i="3"/>
  <c r="P2272" i="3"/>
  <c r="O2272" i="3"/>
  <c r="N2272" i="3"/>
  <c r="M2272" i="3"/>
  <c r="L2272" i="3"/>
  <c r="BC2271" i="3"/>
  <c r="BA2271" i="3"/>
  <c r="BB2271" i="3" s="1"/>
  <c r="AV2271" i="3"/>
  <c r="AU2271" i="3"/>
  <c r="AT2271" i="3"/>
  <c r="AS2271" i="3"/>
  <c r="AR2271" i="3"/>
  <c r="AQ2271" i="3"/>
  <c r="AP2271" i="3"/>
  <c r="AO2271" i="3"/>
  <c r="AN2271" i="3"/>
  <c r="AB2271" i="3"/>
  <c r="AM2271" i="3" s="1"/>
  <c r="AA2271" i="3"/>
  <c r="T2271" i="3"/>
  <c r="S2271" i="3"/>
  <c r="P2271" i="3"/>
  <c r="O2271" i="3"/>
  <c r="N2271" i="3"/>
  <c r="M2271" i="3"/>
  <c r="L2271" i="3"/>
  <c r="BC2270" i="3"/>
  <c r="BA2270" i="3"/>
  <c r="AV2270" i="3"/>
  <c r="AU2270" i="3"/>
  <c r="AT2270" i="3"/>
  <c r="AS2270" i="3"/>
  <c r="AR2270" i="3"/>
  <c r="AQ2270" i="3"/>
  <c r="AP2270" i="3"/>
  <c r="AO2270" i="3"/>
  <c r="AN2270" i="3"/>
  <c r="AM2270" i="3"/>
  <c r="AL2270" i="3"/>
  <c r="AB2270" i="3"/>
  <c r="AA2270" i="3"/>
  <c r="T2270" i="3"/>
  <c r="S2270" i="3"/>
  <c r="BB2270" i="3" s="1"/>
  <c r="AW2270" i="3" s="1"/>
  <c r="P2270" i="3"/>
  <c r="O2270" i="3"/>
  <c r="N2270" i="3"/>
  <c r="M2270" i="3"/>
  <c r="L2270" i="3"/>
  <c r="BC2269" i="3"/>
  <c r="BB2269" i="3"/>
  <c r="AW2269" i="3" s="1"/>
  <c r="AX2269" i="3" s="1"/>
  <c r="Y2269" i="3" s="1"/>
  <c r="BA2269" i="3"/>
  <c r="AV2269" i="3"/>
  <c r="AU2269" i="3"/>
  <c r="AT2269" i="3"/>
  <c r="AS2269" i="3"/>
  <c r="AR2269" i="3"/>
  <c r="AQ2269" i="3"/>
  <c r="AP2269" i="3"/>
  <c r="AO2269" i="3"/>
  <c r="AN2269" i="3"/>
  <c r="AL2269" i="3"/>
  <c r="AB2269" i="3"/>
  <c r="AM2269" i="3" s="1"/>
  <c r="AA2269" i="3"/>
  <c r="T2269" i="3"/>
  <c r="S2269" i="3"/>
  <c r="P2269" i="3"/>
  <c r="O2269" i="3"/>
  <c r="N2269" i="3"/>
  <c r="M2269" i="3"/>
  <c r="L2269" i="3"/>
  <c r="BC2268" i="3"/>
  <c r="BA2268" i="3"/>
  <c r="BB2268" i="3" s="1"/>
  <c r="AV2268" i="3"/>
  <c r="AU2268" i="3"/>
  <c r="AT2268" i="3"/>
  <c r="AS2268" i="3"/>
  <c r="AR2268" i="3"/>
  <c r="AQ2268" i="3"/>
  <c r="AP2268" i="3"/>
  <c r="AO2268" i="3"/>
  <c r="AN2268" i="3"/>
  <c r="AL2268" i="3"/>
  <c r="AB2268" i="3"/>
  <c r="AM2268" i="3" s="1"/>
  <c r="AA2268" i="3"/>
  <c r="T2268" i="3"/>
  <c r="S2268" i="3"/>
  <c r="P2268" i="3"/>
  <c r="O2268" i="3"/>
  <c r="N2268" i="3"/>
  <c r="M2268" i="3"/>
  <c r="L2268" i="3"/>
  <c r="BC2267" i="3"/>
  <c r="BA2267" i="3"/>
  <c r="BB2267" i="3" s="1"/>
  <c r="AW2267" i="3" s="1"/>
  <c r="AX2267" i="3" s="1"/>
  <c r="Y2267" i="3" s="1"/>
  <c r="AV2267" i="3"/>
  <c r="AU2267" i="3"/>
  <c r="AT2267" i="3"/>
  <c r="AS2267" i="3"/>
  <c r="AR2267" i="3"/>
  <c r="AQ2267" i="3"/>
  <c r="AP2267" i="3"/>
  <c r="AO2267" i="3"/>
  <c r="AN2267" i="3"/>
  <c r="AB2267" i="3"/>
  <c r="AM2267" i="3" s="1"/>
  <c r="AA2267" i="3"/>
  <c r="AL2267" i="3" s="1"/>
  <c r="T2267" i="3"/>
  <c r="S2267" i="3"/>
  <c r="P2267" i="3"/>
  <c r="O2267" i="3"/>
  <c r="N2267" i="3"/>
  <c r="M2267" i="3"/>
  <c r="L2267" i="3"/>
  <c r="BC2266" i="3"/>
  <c r="BA2266" i="3"/>
  <c r="BB2266" i="3" s="1"/>
  <c r="AV2266" i="3"/>
  <c r="AU2266" i="3"/>
  <c r="AT2266" i="3"/>
  <c r="AS2266" i="3"/>
  <c r="AR2266" i="3"/>
  <c r="AQ2266" i="3"/>
  <c r="AP2266" i="3"/>
  <c r="AO2266" i="3"/>
  <c r="AN2266" i="3"/>
  <c r="AB2266" i="3"/>
  <c r="AM2266" i="3" s="1"/>
  <c r="AA2266" i="3"/>
  <c r="T2266" i="3"/>
  <c r="S2266" i="3"/>
  <c r="P2266" i="3"/>
  <c r="O2266" i="3"/>
  <c r="N2266" i="3"/>
  <c r="M2266" i="3"/>
  <c r="L2266" i="3"/>
  <c r="BC2265" i="3"/>
  <c r="BA2265" i="3"/>
  <c r="BB2265" i="3" s="1"/>
  <c r="AW2265" i="3" s="1"/>
  <c r="AX2265" i="3" s="1"/>
  <c r="Y2265" i="3" s="1"/>
  <c r="AV2265" i="3"/>
  <c r="AU2265" i="3"/>
  <c r="AT2265" i="3"/>
  <c r="AS2265" i="3"/>
  <c r="AR2265" i="3"/>
  <c r="AQ2265" i="3"/>
  <c r="AP2265" i="3"/>
  <c r="AO2265" i="3"/>
  <c r="AN2265" i="3"/>
  <c r="AM2265" i="3"/>
  <c r="AL2265" i="3"/>
  <c r="AB2265" i="3"/>
  <c r="AA2265" i="3"/>
  <c r="T2265" i="3"/>
  <c r="S2265" i="3"/>
  <c r="P2265" i="3"/>
  <c r="O2265" i="3"/>
  <c r="N2265" i="3"/>
  <c r="M2265" i="3"/>
  <c r="L2265" i="3"/>
  <c r="BC2264" i="3"/>
  <c r="BB2264" i="3"/>
  <c r="BA2264" i="3"/>
  <c r="AW2264" i="3"/>
  <c r="AV2264" i="3"/>
  <c r="AU2264" i="3"/>
  <c r="AT2264" i="3"/>
  <c r="AS2264" i="3"/>
  <c r="AR2264" i="3"/>
  <c r="AQ2264" i="3"/>
  <c r="AP2264" i="3"/>
  <c r="AO2264" i="3"/>
  <c r="AN2264" i="3"/>
  <c r="AM2264" i="3"/>
  <c r="AB2264" i="3"/>
  <c r="AA2264" i="3"/>
  <c r="AL2264" i="3" s="1"/>
  <c r="T2264" i="3"/>
  <c r="S2264" i="3"/>
  <c r="P2264" i="3"/>
  <c r="O2264" i="3"/>
  <c r="N2264" i="3"/>
  <c r="M2264" i="3"/>
  <c r="L2264" i="3"/>
  <c r="BC2263" i="3"/>
  <c r="BA2263" i="3"/>
  <c r="AV2263" i="3"/>
  <c r="AU2263" i="3"/>
  <c r="AT2263" i="3"/>
  <c r="AS2263" i="3"/>
  <c r="AR2263" i="3"/>
  <c r="AQ2263" i="3"/>
  <c r="AP2263" i="3"/>
  <c r="AO2263" i="3"/>
  <c r="AN2263" i="3"/>
  <c r="AB2263" i="3"/>
  <c r="AM2263" i="3" s="1"/>
  <c r="AA2263" i="3"/>
  <c r="T2263" i="3"/>
  <c r="S2263" i="3"/>
  <c r="P2263" i="3"/>
  <c r="O2263" i="3"/>
  <c r="N2263" i="3"/>
  <c r="M2263" i="3"/>
  <c r="L2263" i="3"/>
  <c r="BC2262" i="3"/>
  <c r="BA2262" i="3"/>
  <c r="BB2262" i="3" s="1"/>
  <c r="AW2262" i="3" s="1"/>
  <c r="AX2262" i="3" s="1"/>
  <c r="AV2262" i="3"/>
  <c r="AU2262" i="3"/>
  <c r="AT2262" i="3"/>
  <c r="AS2262" i="3"/>
  <c r="AR2262" i="3"/>
  <c r="AQ2262" i="3"/>
  <c r="AP2262" i="3"/>
  <c r="AO2262" i="3"/>
  <c r="AN2262" i="3"/>
  <c r="AM2262" i="3"/>
  <c r="AB2262" i="3"/>
  <c r="AA2262" i="3"/>
  <c r="AL2262" i="3" s="1"/>
  <c r="Y2262" i="3"/>
  <c r="T2262" i="3"/>
  <c r="S2262" i="3"/>
  <c r="P2262" i="3"/>
  <c r="O2262" i="3"/>
  <c r="N2262" i="3"/>
  <c r="M2262" i="3"/>
  <c r="L2262" i="3"/>
  <c r="BC2261" i="3"/>
  <c r="BA2261" i="3"/>
  <c r="BB2261" i="3" s="1"/>
  <c r="AV2261" i="3"/>
  <c r="AU2261" i="3"/>
  <c r="AT2261" i="3"/>
  <c r="AS2261" i="3"/>
  <c r="AR2261" i="3"/>
  <c r="AQ2261" i="3"/>
  <c r="AP2261" i="3"/>
  <c r="AO2261" i="3"/>
  <c r="AN2261" i="3"/>
  <c r="AM2261" i="3"/>
  <c r="AL2261" i="3"/>
  <c r="AB2261" i="3"/>
  <c r="AA2261" i="3"/>
  <c r="T2261" i="3"/>
  <c r="S2261" i="3"/>
  <c r="P2261" i="3"/>
  <c r="O2261" i="3"/>
  <c r="N2261" i="3"/>
  <c r="M2261" i="3"/>
  <c r="L2261" i="3"/>
  <c r="BC2260" i="3"/>
  <c r="BA2260" i="3"/>
  <c r="BB2260" i="3" s="1"/>
  <c r="AW2260" i="3"/>
  <c r="AV2260" i="3"/>
  <c r="AU2260" i="3"/>
  <c r="AT2260" i="3"/>
  <c r="AS2260" i="3"/>
  <c r="AR2260" i="3"/>
  <c r="AQ2260" i="3"/>
  <c r="AP2260" i="3"/>
  <c r="AO2260" i="3"/>
  <c r="AN2260" i="3"/>
  <c r="AL2260" i="3"/>
  <c r="AB2260" i="3"/>
  <c r="AM2260" i="3" s="1"/>
  <c r="AA2260" i="3"/>
  <c r="T2260" i="3"/>
  <c r="S2260" i="3"/>
  <c r="P2260" i="3"/>
  <c r="O2260" i="3"/>
  <c r="N2260" i="3"/>
  <c r="M2260" i="3"/>
  <c r="L2260" i="3"/>
  <c r="BC2259" i="3"/>
  <c r="BB2259" i="3"/>
  <c r="BA2259" i="3"/>
  <c r="AV2259" i="3"/>
  <c r="AU2259" i="3"/>
  <c r="AT2259" i="3"/>
  <c r="AS2259" i="3"/>
  <c r="AR2259" i="3"/>
  <c r="AQ2259" i="3"/>
  <c r="AP2259" i="3"/>
  <c r="AO2259" i="3"/>
  <c r="AN2259" i="3"/>
  <c r="AB2259" i="3"/>
  <c r="AM2259" i="3" s="1"/>
  <c r="AA2259" i="3"/>
  <c r="T2259" i="3"/>
  <c r="S2259" i="3"/>
  <c r="P2259" i="3"/>
  <c r="O2259" i="3"/>
  <c r="N2259" i="3"/>
  <c r="M2259" i="3"/>
  <c r="L2259" i="3"/>
  <c r="BC2258" i="3"/>
  <c r="BA2258" i="3"/>
  <c r="AV2258" i="3"/>
  <c r="AU2258" i="3"/>
  <c r="AT2258" i="3"/>
  <c r="AS2258" i="3"/>
  <c r="AR2258" i="3"/>
  <c r="AQ2258" i="3"/>
  <c r="AP2258" i="3"/>
  <c r="AO2258" i="3"/>
  <c r="AN2258" i="3"/>
  <c r="AM2258" i="3"/>
  <c r="AB2258" i="3"/>
  <c r="AA2258" i="3"/>
  <c r="T2258" i="3"/>
  <c r="S2258" i="3"/>
  <c r="P2258" i="3"/>
  <c r="O2258" i="3"/>
  <c r="N2258" i="3"/>
  <c r="M2258" i="3"/>
  <c r="L2258" i="3"/>
  <c r="BC2257" i="3"/>
  <c r="BB2257" i="3"/>
  <c r="AW2257" i="3" s="1"/>
  <c r="AX2257" i="3" s="1"/>
  <c r="Y2257" i="3" s="1"/>
  <c r="BA2257" i="3"/>
  <c r="AV2257" i="3"/>
  <c r="AU2257" i="3"/>
  <c r="AT2257" i="3"/>
  <c r="AS2257" i="3"/>
  <c r="AR2257" i="3"/>
  <c r="AQ2257" i="3"/>
  <c r="AP2257" i="3"/>
  <c r="AO2257" i="3"/>
  <c r="AN2257" i="3"/>
  <c r="AB2257" i="3"/>
  <c r="AM2257" i="3" s="1"/>
  <c r="AA2257" i="3"/>
  <c r="AL2257" i="3" s="1"/>
  <c r="T2257" i="3"/>
  <c r="S2257" i="3"/>
  <c r="P2257" i="3"/>
  <c r="O2257" i="3"/>
  <c r="N2257" i="3"/>
  <c r="M2257" i="3"/>
  <c r="L2257" i="3"/>
  <c r="BC2256" i="3"/>
  <c r="BB2256" i="3"/>
  <c r="BA2256" i="3"/>
  <c r="AV2256" i="3"/>
  <c r="AU2256" i="3"/>
  <c r="AT2256" i="3"/>
  <c r="AS2256" i="3"/>
  <c r="AR2256" i="3"/>
  <c r="AQ2256" i="3"/>
  <c r="AP2256" i="3"/>
  <c r="AO2256" i="3"/>
  <c r="AN2256" i="3"/>
  <c r="AM2256" i="3"/>
  <c r="AL2256" i="3"/>
  <c r="AB2256" i="3"/>
  <c r="AA2256" i="3"/>
  <c r="T2256" i="3"/>
  <c r="S2256" i="3"/>
  <c r="P2256" i="3"/>
  <c r="O2256" i="3"/>
  <c r="N2256" i="3"/>
  <c r="M2256" i="3"/>
  <c r="L2256" i="3"/>
  <c r="BC2255" i="3"/>
  <c r="BA2255" i="3"/>
  <c r="BB2255" i="3" s="1"/>
  <c r="AW2255" i="3"/>
  <c r="AV2255" i="3"/>
  <c r="AU2255" i="3"/>
  <c r="AT2255" i="3"/>
  <c r="AS2255" i="3"/>
  <c r="AR2255" i="3"/>
  <c r="AQ2255" i="3"/>
  <c r="AP2255" i="3"/>
  <c r="AO2255" i="3"/>
  <c r="AN2255" i="3"/>
  <c r="AL2255" i="3"/>
  <c r="AB2255" i="3"/>
  <c r="AM2255" i="3" s="1"/>
  <c r="AA2255" i="3"/>
  <c r="T2255" i="3"/>
  <c r="S2255" i="3"/>
  <c r="P2255" i="3"/>
  <c r="O2255" i="3"/>
  <c r="N2255" i="3"/>
  <c r="M2255" i="3"/>
  <c r="L2255" i="3"/>
  <c r="BC2254" i="3"/>
  <c r="BA2254" i="3"/>
  <c r="AV2254" i="3"/>
  <c r="AU2254" i="3"/>
  <c r="AT2254" i="3"/>
  <c r="AS2254" i="3"/>
  <c r="AR2254" i="3"/>
  <c r="AQ2254" i="3"/>
  <c r="AP2254" i="3"/>
  <c r="AO2254" i="3"/>
  <c r="AN2254" i="3"/>
  <c r="AM2254" i="3"/>
  <c r="AB2254" i="3"/>
  <c r="AA2254" i="3"/>
  <c r="AL2254" i="3" s="1"/>
  <c r="T2254" i="3"/>
  <c r="S2254" i="3"/>
  <c r="P2254" i="3"/>
  <c r="O2254" i="3"/>
  <c r="N2254" i="3"/>
  <c r="M2254" i="3"/>
  <c r="L2254" i="3"/>
  <c r="BC2253" i="3"/>
  <c r="BA2253" i="3"/>
  <c r="BB2253" i="3" s="1"/>
  <c r="AV2253" i="3"/>
  <c r="AU2253" i="3"/>
  <c r="AT2253" i="3"/>
  <c r="AS2253" i="3"/>
  <c r="AR2253" i="3"/>
  <c r="AQ2253" i="3"/>
  <c r="AP2253" i="3"/>
  <c r="AO2253" i="3"/>
  <c r="AN2253" i="3"/>
  <c r="AB2253" i="3"/>
  <c r="AA2253" i="3"/>
  <c r="AL2253" i="3" s="1"/>
  <c r="T2253" i="3"/>
  <c r="S2253" i="3"/>
  <c r="P2253" i="3"/>
  <c r="O2253" i="3"/>
  <c r="N2253" i="3"/>
  <c r="M2253" i="3"/>
  <c r="L2253" i="3"/>
  <c r="BC2252" i="3"/>
  <c r="BA2252" i="3"/>
  <c r="AV2252" i="3"/>
  <c r="AU2252" i="3"/>
  <c r="AT2252" i="3"/>
  <c r="AS2252" i="3"/>
  <c r="AR2252" i="3"/>
  <c r="AQ2252" i="3"/>
  <c r="AP2252" i="3"/>
  <c r="AO2252" i="3"/>
  <c r="AN2252" i="3"/>
  <c r="AB2252" i="3"/>
  <c r="AM2252" i="3" s="1"/>
  <c r="AA2252" i="3"/>
  <c r="T2252" i="3"/>
  <c r="S2252" i="3"/>
  <c r="BB2252" i="3" s="1"/>
  <c r="P2252" i="3"/>
  <c r="O2252" i="3"/>
  <c r="N2252" i="3"/>
  <c r="M2252" i="3"/>
  <c r="L2252" i="3"/>
  <c r="BC2251" i="3"/>
  <c r="BB2251" i="3"/>
  <c r="BA2251" i="3"/>
  <c r="AV2251" i="3"/>
  <c r="AU2251" i="3"/>
  <c r="AT2251" i="3"/>
  <c r="AS2251" i="3"/>
  <c r="AR2251" i="3"/>
  <c r="AQ2251" i="3"/>
  <c r="AP2251" i="3"/>
  <c r="AO2251" i="3"/>
  <c r="AN2251" i="3"/>
  <c r="AM2251" i="3"/>
  <c r="AL2251" i="3"/>
  <c r="AB2251" i="3"/>
  <c r="AA2251" i="3"/>
  <c r="T2251" i="3"/>
  <c r="S2251" i="3"/>
  <c r="P2251" i="3"/>
  <c r="O2251" i="3"/>
  <c r="N2251" i="3"/>
  <c r="M2251" i="3"/>
  <c r="L2251" i="3"/>
  <c r="BC2250" i="3"/>
  <c r="BA2250" i="3"/>
  <c r="BB2250" i="3" s="1"/>
  <c r="AW2250" i="3"/>
  <c r="AV2250" i="3"/>
  <c r="AU2250" i="3"/>
  <c r="AT2250" i="3"/>
  <c r="AS2250" i="3"/>
  <c r="AR2250" i="3"/>
  <c r="AQ2250" i="3"/>
  <c r="AP2250" i="3"/>
  <c r="AO2250" i="3"/>
  <c r="AN2250" i="3"/>
  <c r="AM2250" i="3"/>
  <c r="AL2250" i="3"/>
  <c r="AB2250" i="3"/>
  <c r="AA2250" i="3"/>
  <c r="T2250" i="3"/>
  <c r="S2250" i="3"/>
  <c r="P2250" i="3"/>
  <c r="O2250" i="3"/>
  <c r="N2250" i="3"/>
  <c r="M2250" i="3"/>
  <c r="L2250" i="3"/>
  <c r="AX2250" i="3" s="1"/>
  <c r="Y2250" i="3" s="1"/>
  <c r="BC2249" i="3"/>
  <c r="BA2249" i="3"/>
  <c r="AV2249" i="3"/>
  <c r="AU2249" i="3"/>
  <c r="AT2249" i="3"/>
  <c r="AS2249" i="3"/>
  <c r="AR2249" i="3"/>
  <c r="AQ2249" i="3"/>
  <c r="AP2249" i="3"/>
  <c r="AO2249" i="3"/>
  <c r="AN2249" i="3"/>
  <c r="AB2249" i="3"/>
  <c r="AM2249" i="3" s="1"/>
  <c r="AA2249" i="3"/>
  <c r="T2249" i="3"/>
  <c r="S2249" i="3"/>
  <c r="P2249" i="3"/>
  <c r="O2249" i="3"/>
  <c r="N2249" i="3"/>
  <c r="M2249" i="3"/>
  <c r="L2249" i="3"/>
  <c r="BC2248" i="3"/>
  <c r="BA2248" i="3"/>
  <c r="BB2248" i="3" s="1"/>
  <c r="AW2248" i="3" s="1"/>
  <c r="AV2248" i="3"/>
  <c r="AU2248" i="3"/>
  <c r="AT2248" i="3"/>
  <c r="AS2248" i="3"/>
  <c r="AR2248" i="3"/>
  <c r="AQ2248" i="3"/>
  <c r="AP2248" i="3"/>
  <c r="AO2248" i="3"/>
  <c r="AN2248" i="3"/>
  <c r="AM2248" i="3"/>
  <c r="AL2248" i="3"/>
  <c r="AB2248" i="3"/>
  <c r="AA2248" i="3"/>
  <c r="T2248" i="3"/>
  <c r="S2248" i="3"/>
  <c r="P2248" i="3"/>
  <c r="O2248" i="3"/>
  <c r="N2248" i="3"/>
  <c r="M2248" i="3"/>
  <c r="L2248" i="3"/>
  <c r="BC2247" i="3"/>
  <c r="BA2247" i="3"/>
  <c r="AV2247" i="3"/>
  <c r="AU2247" i="3"/>
  <c r="AT2247" i="3"/>
  <c r="AS2247" i="3"/>
  <c r="AR2247" i="3"/>
  <c r="AQ2247" i="3"/>
  <c r="AP2247" i="3"/>
  <c r="AO2247" i="3"/>
  <c r="AN2247" i="3"/>
  <c r="AL2247" i="3"/>
  <c r="AB2247" i="3"/>
  <c r="AA2247" i="3"/>
  <c r="T2247" i="3"/>
  <c r="S2247" i="3"/>
  <c r="BB2247" i="3" s="1"/>
  <c r="P2247" i="3"/>
  <c r="O2247" i="3"/>
  <c r="N2247" i="3"/>
  <c r="M2247" i="3"/>
  <c r="L2247" i="3"/>
  <c r="BC2246" i="3"/>
  <c r="BA2246" i="3"/>
  <c r="BB2246" i="3" s="1"/>
  <c r="AV2246" i="3"/>
  <c r="AU2246" i="3"/>
  <c r="AT2246" i="3"/>
  <c r="AS2246" i="3"/>
  <c r="AR2246" i="3"/>
  <c r="AQ2246" i="3"/>
  <c r="AP2246" i="3"/>
  <c r="AO2246" i="3"/>
  <c r="AN2246" i="3"/>
  <c r="AM2246" i="3"/>
  <c r="AL2246" i="3"/>
  <c r="AB2246" i="3"/>
  <c r="AA2246" i="3"/>
  <c r="T2246" i="3"/>
  <c r="S2246" i="3"/>
  <c r="P2246" i="3"/>
  <c r="O2246" i="3"/>
  <c r="N2246" i="3"/>
  <c r="M2246" i="3"/>
  <c r="L2246" i="3"/>
  <c r="BC2245" i="3"/>
  <c r="BA2245" i="3"/>
  <c r="AV2245" i="3"/>
  <c r="AU2245" i="3"/>
  <c r="AT2245" i="3"/>
  <c r="AS2245" i="3"/>
  <c r="AR2245" i="3"/>
  <c r="AQ2245" i="3"/>
  <c r="AP2245" i="3"/>
  <c r="AO2245" i="3"/>
  <c r="AN2245" i="3"/>
  <c r="AM2245" i="3"/>
  <c r="AL2245" i="3"/>
  <c r="AB2245" i="3"/>
  <c r="AA2245" i="3"/>
  <c r="T2245" i="3"/>
  <c r="S2245" i="3"/>
  <c r="P2245" i="3"/>
  <c r="O2245" i="3"/>
  <c r="N2245" i="3"/>
  <c r="M2245" i="3"/>
  <c r="L2245" i="3"/>
  <c r="BC2244" i="3"/>
  <c r="BB2244" i="3"/>
  <c r="BA2244" i="3"/>
  <c r="AV2244" i="3"/>
  <c r="AU2244" i="3"/>
  <c r="AT2244" i="3"/>
  <c r="AS2244" i="3"/>
  <c r="AR2244" i="3"/>
  <c r="AQ2244" i="3"/>
  <c r="AP2244" i="3"/>
  <c r="AO2244" i="3"/>
  <c r="AN2244" i="3"/>
  <c r="AB2244" i="3"/>
  <c r="AM2244" i="3" s="1"/>
  <c r="AA2244" i="3"/>
  <c r="AW2244" i="3" s="1"/>
  <c r="T2244" i="3"/>
  <c r="S2244" i="3"/>
  <c r="P2244" i="3"/>
  <c r="O2244" i="3"/>
  <c r="N2244" i="3"/>
  <c r="M2244" i="3"/>
  <c r="L2244" i="3"/>
  <c r="BC2243" i="3"/>
  <c r="BA2243" i="3"/>
  <c r="BB2243" i="3" s="1"/>
  <c r="AW2243" i="3" s="1"/>
  <c r="AX2243" i="3" s="1"/>
  <c r="Y2243" i="3" s="1"/>
  <c r="AV2243" i="3"/>
  <c r="AU2243" i="3"/>
  <c r="AT2243" i="3"/>
  <c r="AS2243" i="3"/>
  <c r="AR2243" i="3"/>
  <c r="AQ2243" i="3"/>
  <c r="AP2243" i="3"/>
  <c r="AO2243" i="3"/>
  <c r="AN2243" i="3"/>
  <c r="AM2243" i="3"/>
  <c r="AB2243" i="3"/>
  <c r="AA2243" i="3"/>
  <c r="AL2243" i="3" s="1"/>
  <c r="T2243" i="3"/>
  <c r="S2243" i="3"/>
  <c r="P2243" i="3"/>
  <c r="O2243" i="3"/>
  <c r="N2243" i="3"/>
  <c r="M2243" i="3"/>
  <c r="L2243" i="3"/>
  <c r="BC2242" i="3"/>
  <c r="BB2242" i="3"/>
  <c r="BA2242" i="3"/>
  <c r="AV2242" i="3"/>
  <c r="AU2242" i="3"/>
  <c r="AT2242" i="3"/>
  <c r="AS2242" i="3"/>
  <c r="AR2242" i="3"/>
  <c r="AQ2242" i="3"/>
  <c r="AP2242" i="3"/>
  <c r="AO2242" i="3"/>
  <c r="AN2242" i="3"/>
  <c r="AM2242" i="3"/>
  <c r="AB2242" i="3"/>
  <c r="AA2242" i="3"/>
  <c r="AL2242" i="3" s="1"/>
  <c r="T2242" i="3"/>
  <c r="S2242" i="3"/>
  <c r="P2242" i="3"/>
  <c r="O2242" i="3"/>
  <c r="N2242" i="3"/>
  <c r="M2242" i="3"/>
  <c r="L2242" i="3"/>
  <c r="BC2241" i="3"/>
  <c r="BB2241" i="3"/>
  <c r="BA2241" i="3"/>
  <c r="AV2241" i="3"/>
  <c r="AU2241" i="3"/>
  <c r="AT2241" i="3"/>
  <c r="AS2241" i="3"/>
  <c r="AR2241" i="3"/>
  <c r="AQ2241" i="3"/>
  <c r="AP2241" i="3"/>
  <c r="AO2241" i="3"/>
  <c r="AN2241" i="3"/>
  <c r="AL2241" i="3"/>
  <c r="AB2241" i="3"/>
  <c r="AW2241" i="3" s="1"/>
  <c r="AA2241" i="3"/>
  <c r="T2241" i="3"/>
  <c r="S2241" i="3"/>
  <c r="P2241" i="3"/>
  <c r="O2241" i="3"/>
  <c r="N2241" i="3"/>
  <c r="M2241" i="3"/>
  <c r="L2241" i="3"/>
  <c r="BC2240" i="3"/>
  <c r="BB2240" i="3"/>
  <c r="BA2240" i="3"/>
  <c r="AV2240" i="3"/>
  <c r="AU2240" i="3"/>
  <c r="AT2240" i="3"/>
  <c r="AS2240" i="3"/>
  <c r="AR2240" i="3"/>
  <c r="AQ2240" i="3"/>
  <c r="AP2240" i="3"/>
  <c r="AO2240" i="3"/>
  <c r="AN2240" i="3"/>
  <c r="AB2240" i="3"/>
  <c r="AM2240" i="3" s="1"/>
  <c r="AA2240" i="3"/>
  <c r="AW2240" i="3" s="1"/>
  <c r="T2240" i="3"/>
  <c r="S2240" i="3"/>
  <c r="P2240" i="3"/>
  <c r="O2240" i="3"/>
  <c r="N2240" i="3"/>
  <c r="M2240" i="3"/>
  <c r="L2240" i="3"/>
  <c r="BC2239" i="3"/>
  <c r="BA2239" i="3"/>
  <c r="BB2239" i="3" s="1"/>
  <c r="AV2239" i="3"/>
  <c r="AU2239" i="3"/>
  <c r="AT2239" i="3"/>
  <c r="AS2239" i="3"/>
  <c r="AR2239" i="3"/>
  <c r="AQ2239" i="3"/>
  <c r="AP2239" i="3"/>
  <c r="AO2239" i="3"/>
  <c r="AN2239" i="3"/>
  <c r="AM2239" i="3"/>
  <c r="AL2239" i="3"/>
  <c r="AB2239" i="3"/>
  <c r="AA2239" i="3"/>
  <c r="T2239" i="3"/>
  <c r="S2239" i="3"/>
  <c r="P2239" i="3"/>
  <c r="O2239" i="3"/>
  <c r="N2239" i="3"/>
  <c r="M2239" i="3"/>
  <c r="L2239" i="3"/>
  <c r="BC2238" i="3"/>
  <c r="BA2238" i="3"/>
  <c r="BB2238" i="3" s="1"/>
  <c r="AW2238" i="3" s="1"/>
  <c r="AX2238" i="3" s="1"/>
  <c r="Y2238" i="3" s="1"/>
  <c r="AV2238" i="3"/>
  <c r="AU2238" i="3"/>
  <c r="AT2238" i="3"/>
  <c r="AS2238" i="3"/>
  <c r="AR2238" i="3"/>
  <c r="AQ2238" i="3"/>
  <c r="AP2238" i="3"/>
  <c r="AO2238" i="3"/>
  <c r="AN2238" i="3"/>
  <c r="AM2238" i="3"/>
  <c r="AB2238" i="3"/>
  <c r="AA2238" i="3"/>
  <c r="AL2238" i="3" s="1"/>
  <c r="T2238" i="3"/>
  <c r="S2238" i="3"/>
  <c r="P2238" i="3"/>
  <c r="O2238" i="3"/>
  <c r="N2238" i="3"/>
  <c r="M2238" i="3"/>
  <c r="L2238" i="3"/>
  <c r="BC2237" i="3"/>
  <c r="BA2237" i="3"/>
  <c r="AV2237" i="3"/>
  <c r="AU2237" i="3"/>
  <c r="AT2237" i="3"/>
  <c r="AS2237" i="3"/>
  <c r="AR2237" i="3"/>
  <c r="AQ2237" i="3"/>
  <c r="AP2237" i="3"/>
  <c r="AO2237" i="3"/>
  <c r="AN2237" i="3"/>
  <c r="AB2237" i="3"/>
  <c r="AM2237" i="3" s="1"/>
  <c r="AA2237" i="3"/>
  <c r="T2237" i="3"/>
  <c r="S2237" i="3"/>
  <c r="BB2237" i="3" s="1"/>
  <c r="P2237" i="3"/>
  <c r="O2237" i="3"/>
  <c r="N2237" i="3"/>
  <c r="M2237" i="3"/>
  <c r="L2237" i="3"/>
  <c r="BC2236" i="3"/>
  <c r="BB2236" i="3"/>
  <c r="BA2236" i="3"/>
  <c r="AW2236" i="3"/>
  <c r="AV2236" i="3"/>
  <c r="AU2236" i="3"/>
  <c r="AT2236" i="3"/>
  <c r="AS2236" i="3"/>
  <c r="AR2236" i="3"/>
  <c r="AQ2236" i="3"/>
  <c r="AP2236" i="3"/>
  <c r="AO2236" i="3"/>
  <c r="AN2236" i="3"/>
  <c r="AB2236" i="3"/>
  <c r="AM2236" i="3" s="1"/>
  <c r="AA2236" i="3"/>
  <c r="AL2236" i="3" s="1"/>
  <c r="T2236" i="3"/>
  <c r="S2236" i="3"/>
  <c r="P2236" i="3"/>
  <c r="O2236" i="3"/>
  <c r="N2236" i="3"/>
  <c r="M2236" i="3"/>
  <c r="L2236" i="3"/>
  <c r="BC2235" i="3"/>
  <c r="BA2235" i="3"/>
  <c r="BB2235" i="3" s="1"/>
  <c r="AW2235" i="3"/>
  <c r="AX2235" i="3" s="1"/>
  <c r="AV2235" i="3"/>
  <c r="AU2235" i="3"/>
  <c r="AT2235" i="3"/>
  <c r="AS2235" i="3"/>
  <c r="AR2235" i="3"/>
  <c r="AQ2235" i="3"/>
  <c r="AP2235" i="3"/>
  <c r="AO2235" i="3"/>
  <c r="AN2235" i="3"/>
  <c r="AB2235" i="3"/>
  <c r="AM2235" i="3" s="1"/>
  <c r="AA2235" i="3"/>
  <c r="AL2235" i="3" s="1"/>
  <c r="Y2235" i="3"/>
  <c r="T2235" i="3"/>
  <c r="S2235" i="3"/>
  <c r="P2235" i="3"/>
  <c r="O2235" i="3"/>
  <c r="N2235" i="3"/>
  <c r="M2235" i="3"/>
  <c r="L2235" i="3"/>
  <c r="BC2234" i="3"/>
  <c r="BB2234" i="3"/>
  <c r="BA2234" i="3"/>
  <c r="AW2234" i="3"/>
  <c r="AV2234" i="3"/>
  <c r="AU2234" i="3"/>
  <c r="AT2234" i="3"/>
  <c r="AS2234" i="3"/>
  <c r="AR2234" i="3"/>
  <c r="AQ2234" i="3"/>
  <c r="AP2234" i="3"/>
  <c r="AO2234" i="3"/>
  <c r="AN2234" i="3"/>
  <c r="AM2234" i="3"/>
  <c r="AB2234" i="3"/>
  <c r="AA2234" i="3"/>
  <c r="AL2234" i="3" s="1"/>
  <c r="T2234" i="3"/>
  <c r="S2234" i="3"/>
  <c r="P2234" i="3"/>
  <c r="O2234" i="3"/>
  <c r="N2234" i="3"/>
  <c r="M2234" i="3"/>
  <c r="L2234" i="3"/>
  <c r="BC2233" i="3"/>
  <c r="BA2233" i="3"/>
  <c r="AV2233" i="3"/>
  <c r="AU2233" i="3"/>
  <c r="AT2233" i="3"/>
  <c r="AS2233" i="3"/>
  <c r="AR2233" i="3"/>
  <c r="AQ2233" i="3"/>
  <c r="AP2233" i="3"/>
  <c r="AO2233" i="3"/>
  <c r="AN2233" i="3"/>
  <c r="AM2233" i="3"/>
  <c r="AB2233" i="3"/>
  <c r="AA2233" i="3"/>
  <c r="AL2233" i="3" s="1"/>
  <c r="T2233" i="3"/>
  <c r="S2233" i="3"/>
  <c r="P2233" i="3"/>
  <c r="O2233" i="3"/>
  <c r="N2233" i="3"/>
  <c r="M2233" i="3"/>
  <c r="L2233" i="3"/>
  <c r="BC2232" i="3"/>
  <c r="BB2232" i="3"/>
  <c r="BA2232" i="3"/>
  <c r="AV2232" i="3"/>
  <c r="AU2232" i="3"/>
  <c r="AT2232" i="3"/>
  <c r="AS2232" i="3"/>
  <c r="AR2232" i="3"/>
  <c r="AQ2232" i="3"/>
  <c r="AP2232" i="3"/>
  <c r="AO2232" i="3"/>
  <c r="AN2232" i="3"/>
  <c r="AM2232" i="3"/>
  <c r="AL2232" i="3"/>
  <c r="AB2232" i="3"/>
  <c r="AW2232" i="3" s="1"/>
  <c r="AA2232" i="3"/>
  <c r="T2232" i="3"/>
  <c r="S2232" i="3"/>
  <c r="P2232" i="3"/>
  <c r="O2232" i="3"/>
  <c r="N2232" i="3"/>
  <c r="M2232" i="3"/>
  <c r="L2232" i="3"/>
  <c r="BC2231" i="3"/>
  <c r="BA2231" i="3"/>
  <c r="AV2231" i="3"/>
  <c r="AU2231" i="3"/>
  <c r="AT2231" i="3"/>
  <c r="AS2231" i="3"/>
  <c r="AR2231" i="3"/>
  <c r="AQ2231" i="3"/>
  <c r="AP2231" i="3"/>
  <c r="AO2231" i="3"/>
  <c r="AN2231" i="3"/>
  <c r="AB2231" i="3"/>
  <c r="AM2231" i="3" s="1"/>
  <c r="AA2231" i="3"/>
  <c r="T2231" i="3"/>
  <c r="S2231" i="3"/>
  <c r="BB2231" i="3" s="1"/>
  <c r="P2231" i="3"/>
  <c r="O2231" i="3"/>
  <c r="N2231" i="3"/>
  <c r="M2231" i="3"/>
  <c r="L2231" i="3"/>
  <c r="BC2230" i="3"/>
  <c r="BA2230" i="3"/>
  <c r="BB2230" i="3" s="1"/>
  <c r="AV2230" i="3"/>
  <c r="AU2230" i="3"/>
  <c r="AT2230" i="3"/>
  <c r="AS2230" i="3"/>
  <c r="AR2230" i="3"/>
  <c r="AQ2230" i="3"/>
  <c r="AP2230" i="3"/>
  <c r="AO2230" i="3"/>
  <c r="AN2230" i="3"/>
  <c r="AL2230" i="3"/>
  <c r="AB2230" i="3"/>
  <c r="AM2230" i="3" s="1"/>
  <c r="AA2230" i="3"/>
  <c r="T2230" i="3"/>
  <c r="S2230" i="3"/>
  <c r="P2230" i="3"/>
  <c r="O2230" i="3"/>
  <c r="N2230" i="3"/>
  <c r="M2230" i="3"/>
  <c r="L2230" i="3"/>
  <c r="BC2229" i="3"/>
  <c r="BA2229" i="3"/>
  <c r="AV2229" i="3"/>
  <c r="AU2229" i="3"/>
  <c r="AT2229" i="3"/>
  <c r="AS2229" i="3"/>
  <c r="AR2229" i="3"/>
  <c r="AQ2229" i="3"/>
  <c r="AP2229" i="3"/>
  <c r="AO2229" i="3"/>
  <c r="AN2229" i="3"/>
  <c r="AM2229" i="3"/>
  <c r="AB2229" i="3"/>
  <c r="AA2229" i="3"/>
  <c r="AL2229" i="3" s="1"/>
  <c r="T2229" i="3"/>
  <c r="S2229" i="3"/>
  <c r="BB2229" i="3" s="1"/>
  <c r="P2229" i="3"/>
  <c r="O2229" i="3"/>
  <c r="N2229" i="3"/>
  <c r="M2229" i="3"/>
  <c r="L2229" i="3"/>
  <c r="BC2228" i="3"/>
  <c r="BA2228" i="3"/>
  <c r="BB2228" i="3" s="1"/>
  <c r="AV2228" i="3"/>
  <c r="AU2228" i="3"/>
  <c r="AT2228" i="3"/>
  <c r="AS2228" i="3"/>
  <c r="AR2228" i="3"/>
  <c r="AQ2228" i="3"/>
  <c r="AP2228" i="3"/>
  <c r="AO2228" i="3"/>
  <c r="AN2228" i="3"/>
  <c r="AM2228" i="3"/>
  <c r="AL2228" i="3"/>
  <c r="AB2228" i="3"/>
  <c r="AA2228" i="3"/>
  <c r="T2228" i="3"/>
  <c r="S2228" i="3"/>
  <c r="P2228" i="3"/>
  <c r="O2228" i="3"/>
  <c r="N2228" i="3"/>
  <c r="M2228" i="3"/>
  <c r="L2228" i="3"/>
  <c r="BC2227" i="3"/>
  <c r="BB2227" i="3"/>
  <c r="BA2227" i="3"/>
  <c r="AW2227" i="3"/>
  <c r="AV2227" i="3"/>
  <c r="AU2227" i="3"/>
  <c r="AT2227" i="3"/>
  <c r="AS2227" i="3"/>
  <c r="AR2227" i="3"/>
  <c r="AQ2227" i="3"/>
  <c r="AP2227" i="3"/>
  <c r="AO2227" i="3"/>
  <c r="AN2227" i="3"/>
  <c r="AL2227" i="3"/>
  <c r="AB2227" i="3"/>
  <c r="AM2227" i="3" s="1"/>
  <c r="AA2227" i="3"/>
  <c r="T2227" i="3"/>
  <c r="S2227" i="3"/>
  <c r="P2227" i="3"/>
  <c r="O2227" i="3"/>
  <c r="N2227" i="3"/>
  <c r="M2227" i="3"/>
  <c r="L2227" i="3"/>
  <c r="BC2226" i="3"/>
  <c r="BB2226" i="3"/>
  <c r="BA2226" i="3"/>
  <c r="AV2226" i="3"/>
  <c r="AU2226" i="3"/>
  <c r="AT2226" i="3"/>
  <c r="AS2226" i="3"/>
  <c r="AR2226" i="3"/>
  <c r="AQ2226" i="3"/>
  <c r="AP2226" i="3"/>
  <c r="AO2226" i="3"/>
  <c r="AN2226" i="3"/>
  <c r="AB2226" i="3"/>
  <c r="AM2226" i="3" s="1"/>
  <c r="AA2226" i="3"/>
  <c r="T2226" i="3"/>
  <c r="S2226" i="3"/>
  <c r="P2226" i="3"/>
  <c r="O2226" i="3"/>
  <c r="N2226" i="3"/>
  <c r="M2226" i="3"/>
  <c r="L2226" i="3"/>
  <c r="BC2225" i="3"/>
  <c r="BB2225" i="3"/>
  <c r="BA2225" i="3"/>
  <c r="AW2225" i="3"/>
  <c r="AV2225" i="3"/>
  <c r="AU2225" i="3"/>
  <c r="AT2225" i="3"/>
  <c r="AS2225" i="3"/>
  <c r="AR2225" i="3"/>
  <c r="AQ2225" i="3"/>
  <c r="AP2225" i="3"/>
  <c r="AO2225" i="3"/>
  <c r="AN2225" i="3"/>
  <c r="AM2225" i="3"/>
  <c r="AB2225" i="3"/>
  <c r="AA2225" i="3"/>
  <c r="AL2225" i="3" s="1"/>
  <c r="T2225" i="3"/>
  <c r="S2225" i="3"/>
  <c r="P2225" i="3"/>
  <c r="O2225" i="3"/>
  <c r="N2225" i="3"/>
  <c r="M2225" i="3"/>
  <c r="L2225" i="3"/>
  <c r="BC2224" i="3"/>
  <c r="BA2224" i="3"/>
  <c r="BB2224" i="3" s="1"/>
  <c r="AV2224" i="3"/>
  <c r="AU2224" i="3"/>
  <c r="AT2224" i="3"/>
  <c r="AS2224" i="3"/>
  <c r="AR2224" i="3"/>
  <c r="AQ2224" i="3"/>
  <c r="AP2224" i="3"/>
  <c r="AO2224" i="3"/>
  <c r="AN2224" i="3"/>
  <c r="AB2224" i="3"/>
  <c r="AM2224" i="3" s="1"/>
  <c r="AA2224" i="3"/>
  <c r="T2224" i="3"/>
  <c r="S2224" i="3"/>
  <c r="P2224" i="3"/>
  <c r="O2224" i="3"/>
  <c r="N2224" i="3"/>
  <c r="M2224" i="3"/>
  <c r="L2224" i="3"/>
  <c r="BC2223" i="3"/>
  <c r="BB2223" i="3"/>
  <c r="BA2223" i="3"/>
  <c r="AV2223" i="3"/>
  <c r="AU2223" i="3"/>
  <c r="AT2223" i="3"/>
  <c r="AS2223" i="3"/>
  <c r="AR2223" i="3"/>
  <c r="AQ2223" i="3"/>
  <c r="AP2223" i="3"/>
  <c r="AO2223" i="3"/>
  <c r="AN2223" i="3"/>
  <c r="AL2223" i="3"/>
  <c r="AB2223" i="3"/>
  <c r="AW2223" i="3" s="1"/>
  <c r="AA2223" i="3"/>
  <c r="T2223" i="3"/>
  <c r="S2223" i="3"/>
  <c r="P2223" i="3"/>
  <c r="O2223" i="3"/>
  <c r="N2223" i="3"/>
  <c r="M2223" i="3"/>
  <c r="L2223" i="3"/>
  <c r="BC2222" i="3"/>
  <c r="BB2222" i="3"/>
  <c r="AW2222" i="3" s="1"/>
  <c r="BA2222" i="3"/>
  <c r="AV2222" i="3"/>
  <c r="AU2222" i="3"/>
  <c r="AT2222" i="3"/>
  <c r="AS2222" i="3"/>
  <c r="AR2222" i="3"/>
  <c r="AQ2222" i="3"/>
  <c r="AP2222" i="3"/>
  <c r="AO2222" i="3"/>
  <c r="AN2222" i="3"/>
  <c r="AB2222" i="3"/>
  <c r="AM2222" i="3" s="1"/>
  <c r="AA2222" i="3"/>
  <c r="AL2222" i="3" s="1"/>
  <c r="T2222" i="3"/>
  <c r="S2222" i="3"/>
  <c r="P2222" i="3"/>
  <c r="O2222" i="3"/>
  <c r="N2222" i="3"/>
  <c r="M2222" i="3"/>
  <c r="L2222" i="3"/>
  <c r="BC2221" i="3"/>
  <c r="BA2221" i="3"/>
  <c r="BB2221" i="3" s="1"/>
  <c r="AV2221" i="3"/>
  <c r="AU2221" i="3"/>
  <c r="AT2221" i="3"/>
  <c r="AS2221" i="3"/>
  <c r="AR2221" i="3"/>
  <c r="AQ2221" i="3"/>
  <c r="AP2221" i="3"/>
  <c r="AO2221" i="3"/>
  <c r="AN2221" i="3"/>
  <c r="AB2221" i="3"/>
  <c r="AM2221" i="3" s="1"/>
  <c r="AA2221" i="3"/>
  <c r="T2221" i="3"/>
  <c r="S2221" i="3"/>
  <c r="P2221" i="3"/>
  <c r="O2221" i="3"/>
  <c r="N2221" i="3"/>
  <c r="M2221" i="3"/>
  <c r="L2221" i="3"/>
  <c r="BC2220" i="3"/>
  <c r="BA2220" i="3"/>
  <c r="BB2220" i="3" s="1"/>
  <c r="AV2220" i="3"/>
  <c r="AU2220" i="3"/>
  <c r="AT2220" i="3"/>
  <c r="AS2220" i="3"/>
  <c r="AR2220" i="3"/>
  <c r="AQ2220" i="3"/>
  <c r="AP2220" i="3"/>
  <c r="AO2220" i="3"/>
  <c r="AN2220" i="3"/>
  <c r="AM2220" i="3"/>
  <c r="AB2220" i="3"/>
  <c r="AA2220" i="3"/>
  <c r="T2220" i="3"/>
  <c r="S2220" i="3"/>
  <c r="P2220" i="3"/>
  <c r="O2220" i="3"/>
  <c r="N2220" i="3"/>
  <c r="M2220" i="3"/>
  <c r="L2220" i="3"/>
  <c r="BC2219" i="3"/>
  <c r="BA2219" i="3"/>
  <c r="BB2219" i="3" s="1"/>
  <c r="AV2219" i="3"/>
  <c r="AU2219" i="3"/>
  <c r="AT2219" i="3"/>
  <c r="AS2219" i="3"/>
  <c r="AR2219" i="3"/>
  <c r="AQ2219" i="3"/>
  <c r="AP2219" i="3"/>
  <c r="AO2219" i="3"/>
  <c r="AN2219" i="3"/>
  <c r="AL2219" i="3"/>
  <c r="AB2219" i="3"/>
  <c r="AM2219" i="3" s="1"/>
  <c r="AA2219" i="3"/>
  <c r="T2219" i="3"/>
  <c r="S2219" i="3"/>
  <c r="P2219" i="3"/>
  <c r="O2219" i="3"/>
  <c r="N2219" i="3"/>
  <c r="M2219" i="3"/>
  <c r="L2219" i="3"/>
  <c r="BC2218" i="3"/>
  <c r="BA2218" i="3"/>
  <c r="BB2218" i="3" s="1"/>
  <c r="AW2218" i="3"/>
  <c r="AV2218" i="3"/>
  <c r="AU2218" i="3"/>
  <c r="AT2218" i="3"/>
  <c r="AS2218" i="3"/>
  <c r="AR2218" i="3"/>
  <c r="AQ2218" i="3"/>
  <c r="AP2218" i="3"/>
  <c r="AO2218" i="3"/>
  <c r="AN2218" i="3"/>
  <c r="AL2218" i="3"/>
  <c r="AB2218" i="3"/>
  <c r="AM2218" i="3" s="1"/>
  <c r="AA2218" i="3"/>
  <c r="T2218" i="3"/>
  <c r="S2218" i="3"/>
  <c r="P2218" i="3"/>
  <c r="O2218" i="3"/>
  <c r="N2218" i="3"/>
  <c r="AX2218" i="3" s="1"/>
  <c r="Y2218" i="3" s="1"/>
  <c r="M2218" i="3"/>
  <c r="L2218" i="3"/>
  <c r="BC2217" i="3"/>
  <c r="BB2217" i="3"/>
  <c r="BA2217" i="3"/>
  <c r="AV2217" i="3"/>
  <c r="AU2217" i="3"/>
  <c r="AT2217" i="3"/>
  <c r="AS2217" i="3"/>
  <c r="AR2217" i="3"/>
  <c r="AQ2217" i="3"/>
  <c r="AP2217" i="3"/>
  <c r="AO2217" i="3"/>
  <c r="AN2217" i="3"/>
  <c r="AL2217" i="3"/>
  <c r="AB2217" i="3"/>
  <c r="AA2217" i="3"/>
  <c r="T2217" i="3"/>
  <c r="S2217" i="3"/>
  <c r="P2217" i="3"/>
  <c r="O2217" i="3"/>
  <c r="N2217" i="3"/>
  <c r="M2217" i="3"/>
  <c r="L2217" i="3"/>
  <c r="BC2216" i="3"/>
  <c r="BB2216" i="3"/>
  <c r="BA2216" i="3"/>
  <c r="AW2216" i="3"/>
  <c r="AV2216" i="3"/>
  <c r="AU2216" i="3"/>
  <c r="AT2216" i="3"/>
  <c r="AS2216" i="3"/>
  <c r="AR2216" i="3"/>
  <c r="AQ2216" i="3"/>
  <c r="AP2216" i="3"/>
  <c r="AO2216" i="3"/>
  <c r="AN2216" i="3"/>
  <c r="AM2216" i="3"/>
  <c r="AB2216" i="3"/>
  <c r="AA2216" i="3"/>
  <c r="AL2216" i="3" s="1"/>
  <c r="T2216" i="3"/>
  <c r="S2216" i="3"/>
  <c r="P2216" i="3"/>
  <c r="O2216" i="3"/>
  <c r="N2216" i="3"/>
  <c r="M2216" i="3"/>
  <c r="L2216" i="3"/>
  <c r="BC2215" i="3"/>
  <c r="BA2215" i="3"/>
  <c r="BB2215" i="3" s="1"/>
  <c r="AV2215" i="3"/>
  <c r="AU2215" i="3"/>
  <c r="AT2215" i="3"/>
  <c r="AS2215" i="3"/>
  <c r="AR2215" i="3"/>
  <c r="AQ2215" i="3"/>
  <c r="AP2215" i="3"/>
  <c r="AO2215" i="3"/>
  <c r="AN2215" i="3"/>
  <c r="AB2215" i="3"/>
  <c r="AM2215" i="3" s="1"/>
  <c r="AA2215" i="3"/>
  <c r="T2215" i="3"/>
  <c r="S2215" i="3"/>
  <c r="P2215" i="3"/>
  <c r="O2215" i="3"/>
  <c r="N2215" i="3"/>
  <c r="M2215" i="3"/>
  <c r="L2215" i="3"/>
  <c r="BC2214" i="3"/>
  <c r="BB2214" i="3"/>
  <c r="BA2214" i="3"/>
  <c r="AV2214" i="3"/>
  <c r="AU2214" i="3"/>
  <c r="AT2214" i="3"/>
  <c r="AS2214" i="3"/>
  <c r="AR2214" i="3"/>
  <c r="AQ2214" i="3"/>
  <c r="AP2214" i="3"/>
  <c r="AO2214" i="3"/>
  <c r="AN2214" i="3"/>
  <c r="AL2214" i="3"/>
  <c r="AB2214" i="3"/>
  <c r="AA2214" i="3"/>
  <c r="T2214" i="3"/>
  <c r="S2214" i="3"/>
  <c r="P2214" i="3"/>
  <c r="O2214" i="3"/>
  <c r="N2214" i="3"/>
  <c r="M2214" i="3"/>
  <c r="L2214" i="3"/>
  <c r="BC2213" i="3"/>
  <c r="BA2213" i="3"/>
  <c r="AV2213" i="3"/>
  <c r="AU2213" i="3"/>
  <c r="AT2213" i="3"/>
  <c r="AS2213" i="3"/>
  <c r="AR2213" i="3"/>
  <c r="AQ2213" i="3"/>
  <c r="AP2213" i="3"/>
  <c r="AO2213" i="3"/>
  <c r="AN2213" i="3"/>
  <c r="AB2213" i="3"/>
  <c r="AM2213" i="3" s="1"/>
  <c r="AA2213" i="3"/>
  <c r="T2213" i="3"/>
  <c r="S2213" i="3"/>
  <c r="BB2213" i="3" s="1"/>
  <c r="P2213" i="3"/>
  <c r="O2213" i="3"/>
  <c r="N2213" i="3"/>
  <c r="M2213" i="3"/>
  <c r="L2213" i="3"/>
  <c r="BC2212" i="3"/>
  <c r="BA2212" i="3"/>
  <c r="BB2212" i="3" s="1"/>
  <c r="AV2212" i="3"/>
  <c r="AU2212" i="3"/>
  <c r="AT2212" i="3"/>
  <c r="AS2212" i="3"/>
  <c r="AR2212" i="3"/>
  <c r="AQ2212" i="3"/>
  <c r="AP2212" i="3"/>
  <c r="AO2212" i="3"/>
  <c r="AN2212" i="3"/>
  <c r="AM2212" i="3"/>
  <c r="AL2212" i="3"/>
  <c r="AB2212" i="3"/>
  <c r="AA2212" i="3"/>
  <c r="T2212" i="3"/>
  <c r="S2212" i="3"/>
  <c r="P2212" i="3"/>
  <c r="O2212" i="3"/>
  <c r="N2212" i="3"/>
  <c r="M2212" i="3"/>
  <c r="L2212" i="3"/>
  <c r="BC2211" i="3"/>
  <c r="BA2211" i="3"/>
  <c r="AV2211" i="3"/>
  <c r="AU2211" i="3"/>
  <c r="AT2211" i="3"/>
  <c r="AS2211" i="3"/>
  <c r="AR2211" i="3"/>
  <c r="AQ2211" i="3"/>
  <c r="AP2211" i="3"/>
  <c r="AO2211" i="3"/>
  <c r="AN2211" i="3"/>
  <c r="AM2211" i="3"/>
  <c r="AB2211" i="3"/>
  <c r="AA2211" i="3"/>
  <c r="AL2211" i="3" s="1"/>
  <c r="T2211" i="3"/>
  <c r="S2211" i="3"/>
  <c r="P2211" i="3"/>
  <c r="O2211" i="3"/>
  <c r="N2211" i="3"/>
  <c r="M2211" i="3"/>
  <c r="L2211" i="3"/>
  <c r="BC2210" i="3"/>
  <c r="BA2210" i="3"/>
  <c r="AV2210" i="3"/>
  <c r="AU2210" i="3"/>
  <c r="AT2210" i="3"/>
  <c r="AS2210" i="3"/>
  <c r="AR2210" i="3"/>
  <c r="AQ2210" i="3"/>
  <c r="AP2210" i="3"/>
  <c r="AO2210" i="3"/>
  <c r="AN2210" i="3"/>
  <c r="AM2210" i="3"/>
  <c r="AL2210" i="3"/>
  <c r="AB2210" i="3"/>
  <c r="AA2210" i="3"/>
  <c r="T2210" i="3"/>
  <c r="S2210" i="3"/>
  <c r="BB2210" i="3" s="1"/>
  <c r="P2210" i="3"/>
  <c r="O2210" i="3"/>
  <c r="N2210" i="3"/>
  <c r="M2210" i="3"/>
  <c r="L2210" i="3"/>
  <c r="BC2209" i="3"/>
  <c r="BA2209" i="3"/>
  <c r="BB2209" i="3" s="1"/>
  <c r="AW2209" i="3"/>
  <c r="AV2209" i="3"/>
  <c r="AU2209" i="3"/>
  <c r="AT2209" i="3"/>
  <c r="AS2209" i="3"/>
  <c r="AR2209" i="3"/>
  <c r="AQ2209" i="3"/>
  <c r="AP2209" i="3"/>
  <c r="AO2209" i="3"/>
  <c r="AN2209" i="3"/>
  <c r="AL2209" i="3"/>
  <c r="AB2209" i="3"/>
  <c r="AM2209" i="3" s="1"/>
  <c r="AA2209" i="3"/>
  <c r="T2209" i="3"/>
  <c r="S2209" i="3"/>
  <c r="P2209" i="3"/>
  <c r="O2209" i="3"/>
  <c r="N2209" i="3"/>
  <c r="M2209" i="3"/>
  <c r="L2209" i="3"/>
  <c r="BC2208" i="3"/>
  <c r="BA2208" i="3"/>
  <c r="BB2208" i="3" s="1"/>
  <c r="AW2208" i="3" s="1"/>
  <c r="AX2208" i="3" s="1"/>
  <c r="Y2208" i="3" s="1"/>
  <c r="AV2208" i="3"/>
  <c r="AU2208" i="3"/>
  <c r="AT2208" i="3"/>
  <c r="AS2208" i="3"/>
  <c r="AR2208" i="3"/>
  <c r="AQ2208" i="3"/>
  <c r="AP2208" i="3"/>
  <c r="AO2208" i="3"/>
  <c r="AN2208" i="3"/>
  <c r="AB2208" i="3"/>
  <c r="AM2208" i="3" s="1"/>
  <c r="AA2208" i="3"/>
  <c r="AL2208" i="3" s="1"/>
  <c r="T2208" i="3"/>
  <c r="S2208" i="3"/>
  <c r="P2208" i="3"/>
  <c r="O2208" i="3"/>
  <c r="N2208" i="3"/>
  <c r="M2208" i="3"/>
  <c r="L2208" i="3"/>
  <c r="BC2207" i="3"/>
  <c r="BB2207" i="3"/>
  <c r="BA2207" i="3"/>
  <c r="AV2207" i="3"/>
  <c r="AU2207" i="3"/>
  <c r="AT2207" i="3"/>
  <c r="AS2207" i="3"/>
  <c r="AR2207" i="3"/>
  <c r="AQ2207" i="3"/>
  <c r="AP2207" i="3"/>
  <c r="AO2207" i="3"/>
  <c r="AN2207" i="3"/>
  <c r="AM2207" i="3"/>
  <c r="AB2207" i="3"/>
  <c r="AA2207" i="3"/>
  <c r="T2207" i="3"/>
  <c r="S2207" i="3"/>
  <c r="P2207" i="3"/>
  <c r="O2207" i="3"/>
  <c r="N2207" i="3"/>
  <c r="M2207" i="3"/>
  <c r="L2207" i="3"/>
  <c r="BC2206" i="3"/>
  <c r="BA2206" i="3"/>
  <c r="AV2206" i="3"/>
  <c r="AU2206" i="3"/>
  <c r="AT2206" i="3"/>
  <c r="AS2206" i="3"/>
  <c r="AR2206" i="3"/>
  <c r="AQ2206" i="3"/>
  <c r="AP2206" i="3"/>
  <c r="AO2206" i="3"/>
  <c r="AN2206" i="3"/>
  <c r="AB2206" i="3"/>
  <c r="AM2206" i="3" s="1"/>
  <c r="AA2206" i="3"/>
  <c r="AL2206" i="3" s="1"/>
  <c r="T2206" i="3"/>
  <c r="S2206" i="3"/>
  <c r="P2206" i="3"/>
  <c r="O2206" i="3"/>
  <c r="N2206" i="3"/>
  <c r="M2206" i="3"/>
  <c r="L2206" i="3"/>
  <c r="BC2205" i="3"/>
  <c r="BB2205" i="3"/>
  <c r="BA2205" i="3"/>
  <c r="AV2205" i="3"/>
  <c r="AU2205" i="3"/>
  <c r="AT2205" i="3"/>
  <c r="AS2205" i="3"/>
  <c r="AR2205" i="3"/>
  <c r="AQ2205" i="3"/>
  <c r="AP2205" i="3"/>
  <c r="AO2205" i="3"/>
  <c r="AN2205" i="3"/>
  <c r="AM2205" i="3"/>
  <c r="AL2205" i="3"/>
  <c r="AB2205" i="3"/>
  <c r="AA2205" i="3"/>
  <c r="T2205" i="3"/>
  <c r="S2205" i="3"/>
  <c r="P2205" i="3"/>
  <c r="O2205" i="3"/>
  <c r="N2205" i="3"/>
  <c r="M2205" i="3"/>
  <c r="L2205" i="3"/>
  <c r="BC2204" i="3"/>
  <c r="BA2204" i="3"/>
  <c r="BB2204" i="3" s="1"/>
  <c r="AV2204" i="3"/>
  <c r="AU2204" i="3"/>
  <c r="AT2204" i="3"/>
  <c r="AS2204" i="3"/>
  <c r="AR2204" i="3"/>
  <c r="AQ2204" i="3"/>
  <c r="AP2204" i="3"/>
  <c r="AO2204" i="3"/>
  <c r="AN2204" i="3"/>
  <c r="AL2204" i="3"/>
  <c r="AB2204" i="3"/>
  <c r="AM2204" i="3" s="1"/>
  <c r="AA2204" i="3"/>
  <c r="T2204" i="3"/>
  <c r="S2204" i="3"/>
  <c r="P2204" i="3"/>
  <c r="O2204" i="3"/>
  <c r="N2204" i="3"/>
  <c r="M2204" i="3"/>
  <c r="L2204" i="3"/>
  <c r="BC2203" i="3"/>
  <c r="BA2203" i="3"/>
  <c r="BB2203" i="3" s="1"/>
  <c r="AV2203" i="3"/>
  <c r="AU2203" i="3"/>
  <c r="AT2203" i="3"/>
  <c r="AS2203" i="3"/>
  <c r="AR2203" i="3"/>
  <c r="AQ2203" i="3"/>
  <c r="AP2203" i="3"/>
  <c r="AO2203" i="3"/>
  <c r="AN2203" i="3"/>
  <c r="AL2203" i="3"/>
  <c r="AB2203" i="3"/>
  <c r="AM2203" i="3" s="1"/>
  <c r="AA2203" i="3"/>
  <c r="T2203" i="3"/>
  <c r="S2203" i="3"/>
  <c r="P2203" i="3"/>
  <c r="O2203" i="3"/>
  <c r="N2203" i="3"/>
  <c r="M2203" i="3"/>
  <c r="L2203" i="3"/>
  <c r="BC2202" i="3"/>
  <c r="BA2202" i="3"/>
  <c r="BB2202" i="3" s="1"/>
  <c r="AV2202" i="3"/>
  <c r="AU2202" i="3"/>
  <c r="AT2202" i="3"/>
  <c r="AS2202" i="3"/>
  <c r="AR2202" i="3"/>
  <c r="AQ2202" i="3"/>
  <c r="AP2202" i="3"/>
  <c r="AO2202" i="3"/>
  <c r="AN2202" i="3"/>
  <c r="AM2202" i="3"/>
  <c r="AB2202" i="3"/>
  <c r="AA2202" i="3"/>
  <c r="T2202" i="3"/>
  <c r="S2202" i="3"/>
  <c r="P2202" i="3"/>
  <c r="O2202" i="3"/>
  <c r="N2202" i="3"/>
  <c r="M2202" i="3"/>
  <c r="L2202" i="3"/>
  <c r="BC2201" i="3"/>
  <c r="BB2201" i="3"/>
  <c r="BA2201" i="3"/>
  <c r="AV2201" i="3"/>
  <c r="AU2201" i="3"/>
  <c r="AT2201" i="3"/>
  <c r="AS2201" i="3"/>
  <c r="AR2201" i="3"/>
  <c r="AQ2201" i="3"/>
  <c r="AP2201" i="3"/>
  <c r="AO2201" i="3"/>
  <c r="AN2201" i="3"/>
  <c r="AM2201" i="3"/>
  <c r="AL2201" i="3"/>
  <c r="AB2201" i="3"/>
  <c r="AA2201" i="3"/>
  <c r="T2201" i="3"/>
  <c r="S2201" i="3"/>
  <c r="P2201" i="3"/>
  <c r="O2201" i="3"/>
  <c r="N2201" i="3"/>
  <c r="M2201" i="3"/>
  <c r="L2201" i="3"/>
  <c r="BC2200" i="3"/>
  <c r="BA2200" i="3"/>
  <c r="AV2200" i="3"/>
  <c r="AU2200" i="3"/>
  <c r="AT2200" i="3"/>
  <c r="AS2200" i="3"/>
  <c r="AR2200" i="3"/>
  <c r="AQ2200" i="3"/>
  <c r="AP2200" i="3"/>
  <c r="AO2200" i="3"/>
  <c r="AN2200" i="3"/>
  <c r="AB2200" i="3"/>
  <c r="AM2200" i="3" s="1"/>
  <c r="AA2200" i="3"/>
  <c r="T2200" i="3"/>
  <c r="S2200" i="3"/>
  <c r="BB2200" i="3" s="1"/>
  <c r="P2200" i="3"/>
  <c r="O2200" i="3"/>
  <c r="N2200" i="3"/>
  <c r="M2200" i="3"/>
  <c r="L2200" i="3"/>
  <c r="BC2199" i="3"/>
  <c r="BA2199" i="3"/>
  <c r="BB2199" i="3" s="1"/>
  <c r="AV2199" i="3"/>
  <c r="AU2199" i="3"/>
  <c r="AT2199" i="3"/>
  <c r="AS2199" i="3"/>
  <c r="AR2199" i="3"/>
  <c r="AQ2199" i="3"/>
  <c r="AP2199" i="3"/>
  <c r="AO2199" i="3"/>
  <c r="AN2199" i="3"/>
  <c r="AL2199" i="3"/>
  <c r="AB2199" i="3"/>
  <c r="AM2199" i="3" s="1"/>
  <c r="AA2199" i="3"/>
  <c r="T2199" i="3"/>
  <c r="S2199" i="3"/>
  <c r="P2199" i="3"/>
  <c r="O2199" i="3"/>
  <c r="N2199" i="3"/>
  <c r="M2199" i="3"/>
  <c r="L2199" i="3"/>
  <c r="BC2198" i="3"/>
  <c r="BB2198" i="3"/>
  <c r="BA2198" i="3"/>
  <c r="AW2198" i="3"/>
  <c r="AV2198" i="3"/>
  <c r="AU2198" i="3"/>
  <c r="AT2198" i="3"/>
  <c r="AS2198" i="3"/>
  <c r="AR2198" i="3"/>
  <c r="AQ2198" i="3"/>
  <c r="AP2198" i="3"/>
  <c r="AO2198" i="3"/>
  <c r="AN2198" i="3"/>
  <c r="AM2198" i="3"/>
  <c r="AB2198" i="3"/>
  <c r="AA2198" i="3"/>
  <c r="AL2198" i="3" s="1"/>
  <c r="T2198" i="3"/>
  <c r="S2198" i="3"/>
  <c r="P2198" i="3"/>
  <c r="O2198" i="3"/>
  <c r="N2198" i="3"/>
  <c r="AX2198" i="3" s="1"/>
  <c r="Y2198" i="3" s="1"/>
  <c r="M2198" i="3"/>
  <c r="L2198" i="3"/>
  <c r="BC2197" i="3"/>
  <c r="BA2197" i="3"/>
  <c r="AV2197" i="3"/>
  <c r="AU2197" i="3"/>
  <c r="AT2197" i="3"/>
  <c r="AS2197" i="3"/>
  <c r="AR2197" i="3"/>
  <c r="AQ2197" i="3"/>
  <c r="AP2197" i="3"/>
  <c r="AO2197" i="3"/>
  <c r="AN2197" i="3"/>
  <c r="AM2197" i="3"/>
  <c r="AB2197" i="3"/>
  <c r="AA2197" i="3"/>
  <c r="AW2197" i="3" s="1"/>
  <c r="T2197" i="3"/>
  <c r="S2197" i="3"/>
  <c r="BB2197" i="3" s="1"/>
  <c r="P2197" i="3"/>
  <c r="O2197" i="3"/>
  <c r="N2197" i="3"/>
  <c r="M2197" i="3"/>
  <c r="L2197" i="3"/>
  <c r="BC2196" i="3"/>
  <c r="BB2196" i="3"/>
  <c r="BA2196" i="3"/>
  <c r="AV2196" i="3"/>
  <c r="AU2196" i="3"/>
  <c r="AT2196" i="3"/>
  <c r="AS2196" i="3"/>
  <c r="AR2196" i="3"/>
  <c r="AQ2196" i="3"/>
  <c r="AP2196" i="3"/>
  <c r="AO2196" i="3"/>
  <c r="AN2196" i="3"/>
  <c r="AM2196" i="3"/>
  <c r="AL2196" i="3"/>
  <c r="AB2196" i="3"/>
  <c r="AW2196" i="3" s="1"/>
  <c r="AA2196" i="3"/>
  <c r="T2196" i="3"/>
  <c r="S2196" i="3"/>
  <c r="P2196" i="3"/>
  <c r="O2196" i="3"/>
  <c r="N2196" i="3"/>
  <c r="M2196" i="3"/>
  <c r="L2196" i="3"/>
  <c r="BC2195" i="3"/>
  <c r="BA2195" i="3"/>
  <c r="BB2195" i="3" s="1"/>
  <c r="AW2195" i="3" s="1"/>
  <c r="AX2195" i="3" s="1"/>
  <c r="Y2195" i="3" s="1"/>
  <c r="AV2195" i="3"/>
  <c r="AU2195" i="3"/>
  <c r="AT2195" i="3"/>
  <c r="AS2195" i="3"/>
  <c r="AR2195" i="3"/>
  <c r="AQ2195" i="3"/>
  <c r="AP2195" i="3"/>
  <c r="AO2195" i="3"/>
  <c r="AN2195" i="3"/>
  <c r="AL2195" i="3"/>
  <c r="AB2195" i="3"/>
  <c r="AM2195" i="3" s="1"/>
  <c r="AA2195" i="3"/>
  <c r="T2195" i="3"/>
  <c r="S2195" i="3"/>
  <c r="P2195" i="3"/>
  <c r="O2195" i="3"/>
  <c r="N2195" i="3"/>
  <c r="M2195" i="3"/>
  <c r="L2195" i="3"/>
  <c r="BC2194" i="3"/>
  <c r="BA2194" i="3"/>
  <c r="BB2194" i="3" s="1"/>
  <c r="AV2194" i="3"/>
  <c r="AU2194" i="3"/>
  <c r="AT2194" i="3"/>
  <c r="AS2194" i="3"/>
  <c r="AR2194" i="3"/>
  <c r="AQ2194" i="3"/>
  <c r="AP2194" i="3"/>
  <c r="AO2194" i="3"/>
  <c r="AN2194" i="3"/>
  <c r="AB2194" i="3"/>
  <c r="AM2194" i="3" s="1"/>
  <c r="AA2194" i="3"/>
  <c r="AW2194" i="3" s="1"/>
  <c r="T2194" i="3"/>
  <c r="S2194" i="3"/>
  <c r="P2194" i="3"/>
  <c r="O2194" i="3"/>
  <c r="N2194" i="3"/>
  <c r="M2194" i="3"/>
  <c r="L2194" i="3"/>
  <c r="BC2193" i="3"/>
  <c r="BA2193" i="3"/>
  <c r="BB2193" i="3" s="1"/>
  <c r="AV2193" i="3"/>
  <c r="AU2193" i="3"/>
  <c r="AT2193" i="3"/>
  <c r="AS2193" i="3"/>
  <c r="AR2193" i="3"/>
  <c r="AQ2193" i="3"/>
  <c r="AP2193" i="3"/>
  <c r="AO2193" i="3"/>
  <c r="AN2193" i="3"/>
  <c r="AM2193" i="3"/>
  <c r="AL2193" i="3"/>
  <c r="AB2193" i="3"/>
  <c r="AA2193" i="3"/>
  <c r="T2193" i="3"/>
  <c r="S2193" i="3"/>
  <c r="P2193" i="3"/>
  <c r="O2193" i="3"/>
  <c r="N2193" i="3"/>
  <c r="M2193" i="3"/>
  <c r="L2193" i="3"/>
  <c r="BC2192" i="3"/>
  <c r="BA2192" i="3"/>
  <c r="BB2192" i="3" s="1"/>
  <c r="AV2192" i="3"/>
  <c r="AU2192" i="3"/>
  <c r="AT2192" i="3"/>
  <c r="AS2192" i="3"/>
  <c r="AR2192" i="3"/>
  <c r="AQ2192" i="3"/>
  <c r="AP2192" i="3"/>
  <c r="AO2192" i="3"/>
  <c r="AN2192" i="3"/>
  <c r="AB2192" i="3"/>
  <c r="AM2192" i="3" s="1"/>
  <c r="AA2192" i="3"/>
  <c r="T2192" i="3"/>
  <c r="S2192" i="3"/>
  <c r="P2192" i="3"/>
  <c r="O2192" i="3"/>
  <c r="N2192" i="3"/>
  <c r="M2192" i="3"/>
  <c r="L2192" i="3"/>
  <c r="BC2191" i="3"/>
  <c r="BB2191" i="3"/>
  <c r="AW2191" i="3" s="1"/>
  <c r="AX2191" i="3" s="1"/>
  <c r="Y2191" i="3" s="1"/>
  <c r="BA2191" i="3"/>
  <c r="AV2191" i="3"/>
  <c r="AU2191" i="3"/>
  <c r="AT2191" i="3"/>
  <c r="AS2191" i="3"/>
  <c r="AR2191" i="3"/>
  <c r="AQ2191" i="3"/>
  <c r="AP2191" i="3"/>
  <c r="AO2191" i="3"/>
  <c r="AN2191" i="3"/>
  <c r="AB2191" i="3"/>
  <c r="AM2191" i="3" s="1"/>
  <c r="AA2191" i="3"/>
  <c r="AL2191" i="3" s="1"/>
  <c r="T2191" i="3"/>
  <c r="S2191" i="3"/>
  <c r="P2191" i="3"/>
  <c r="O2191" i="3"/>
  <c r="N2191" i="3"/>
  <c r="M2191" i="3"/>
  <c r="L2191" i="3"/>
  <c r="BC2190" i="3"/>
  <c r="BA2190" i="3"/>
  <c r="AV2190" i="3"/>
  <c r="AU2190" i="3"/>
  <c r="AT2190" i="3"/>
  <c r="AS2190" i="3"/>
  <c r="AR2190" i="3"/>
  <c r="AQ2190" i="3"/>
  <c r="AP2190" i="3"/>
  <c r="AO2190" i="3"/>
  <c r="AN2190" i="3"/>
  <c r="AB2190" i="3"/>
  <c r="AA2190" i="3"/>
  <c r="AL2190" i="3" s="1"/>
  <c r="T2190" i="3"/>
  <c r="S2190" i="3"/>
  <c r="P2190" i="3"/>
  <c r="O2190" i="3"/>
  <c r="N2190" i="3"/>
  <c r="M2190" i="3"/>
  <c r="L2190" i="3"/>
  <c r="BC2189" i="3"/>
  <c r="BB2189" i="3"/>
  <c r="BA2189" i="3"/>
  <c r="AW2189" i="3"/>
  <c r="AV2189" i="3"/>
  <c r="AU2189" i="3"/>
  <c r="AT2189" i="3"/>
  <c r="AS2189" i="3"/>
  <c r="AR2189" i="3"/>
  <c r="AQ2189" i="3"/>
  <c r="AP2189" i="3"/>
  <c r="AO2189" i="3"/>
  <c r="AN2189" i="3"/>
  <c r="AM2189" i="3"/>
  <c r="AB2189" i="3"/>
  <c r="AA2189" i="3"/>
  <c r="AL2189" i="3" s="1"/>
  <c r="T2189" i="3"/>
  <c r="S2189" i="3"/>
  <c r="P2189" i="3"/>
  <c r="O2189" i="3"/>
  <c r="N2189" i="3"/>
  <c r="M2189" i="3"/>
  <c r="L2189" i="3"/>
  <c r="BC2188" i="3"/>
  <c r="BA2188" i="3"/>
  <c r="BB2188" i="3" s="1"/>
  <c r="AV2188" i="3"/>
  <c r="AU2188" i="3"/>
  <c r="AT2188" i="3"/>
  <c r="AS2188" i="3"/>
  <c r="AR2188" i="3"/>
  <c r="AQ2188" i="3"/>
  <c r="AP2188" i="3"/>
  <c r="AO2188" i="3"/>
  <c r="AN2188" i="3"/>
  <c r="AM2188" i="3"/>
  <c r="AL2188" i="3"/>
  <c r="AB2188" i="3"/>
  <c r="AA2188" i="3"/>
  <c r="T2188" i="3"/>
  <c r="S2188" i="3"/>
  <c r="P2188" i="3"/>
  <c r="O2188" i="3"/>
  <c r="N2188" i="3"/>
  <c r="M2188" i="3"/>
  <c r="L2188" i="3"/>
  <c r="BC2187" i="3"/>
  <c r="BB2187" i="3"/>
  <c r="BA2187" i="3"/>
  <c r="AV2187" i="3"/>
  <c r="AU2187" i="3"/>
  <c r="AT2187" i="3"/>
  <c r="AS2187" i="3"/>
  <c r="AR2187" i="3"/>
  <c r="AQ2187" i="3"/>
  <c r="AP2187" i="3"/>
  <c r="AO2187" i="3"/>
  <c r="AN2187" i="3"/>
  <c r="AM2187" i="3"/>
  <c r="AL2187" i="3"/>
  <c r="AB2187" i="3"/>
  <c r="AA2187" i="3"/>
  <c r="T2187" i="3"/>
  <c r="S2187" i="3"/>
  <c r="P2187" i="3"/>
  <c r="O2187" i="3"/>
  <c r="N2187" i="3"/>
  <c r="M2187" i="3"/>
  <c r="L2187" i="3"/>
  <c r="BC2186" i="3"/>
  <c r="BB2186" i="3"/>
  <c r="BA2186" i="3"/>
  <c r="AV2186" i="3"/>
  <c r="AU2186" i="3"/>
  <c r="AT2186" i="3"/>
  <c r="AS2186" i="3"/>
  <c r="AR2186" i="3"/>
  <c r="AQ2186" i="3"/>
  <c r="AP2186" i="3"/>
  <c r="AO2186" i="3"/>
  <c r="AN2186" i="3"/>
  <c r="AB2186" i="3"/>
  <c r="AM2186" i="3" s="1"/>
  <c r="AA2186" i="3"/>
  <c r="AW2186" i="3" s="1"/>
  <c r="T2186" i="3"/>
  <c r="S2186" i="3"/>
  <c r="P2186" i="3"/>
  <c r="O2186" i="3"/>
  <c r="N2186" i="3"/>
  <c r="M2186" i="3"/>
  <c r="L2186" i="3"/>
  <c r="BC2185" i="3"/>
  <c r="BB2185" i="3"/>
  <c r="BA2185" i="3"/>
  <c r="AV2185" i="3"/>
  <c r="AU2185" i="3"/>
  <c r="AT2185" i="3"/>
  <c r="AS2185" i="3"/>
  <c r="AR2185" i="3"/>
  <c r="AQ2185" i="3"/>
  <c r="AP2185" i="3"/>
  <c r="AO2185" i="3"/>
  <c r="AN2185" i="3"/>
  <c r="AM2185" i="3"/>
  <c r="AL2185" i="3"/>
  <c r="AB2185" i="3"/>
  <c r="AA2185" i="3"/>
  <c r="T2185" i="3"/>
  <c r="S2185" i="3"/>
  <c r="P2185" i="3"/>
  <c r="O2185" i="3"/>
  <c r="N2185" i="3"/>
  <c r="M2185" i="3"/>
  <c r="L2185" i="3"/>
  <c r="BC2184" i="3"/>
  <c r="BA2184" i="3"/>
  <c r="BB2184" i="3" s="1"/>
  <c r="AV2184" i="3"/>
  <c r="AU2184" i="3"/>
  <c r="AT2184" i="3"/>
  <c r="AS2184" i="3"/>
  <c r="AR2184" i="3"/>
  <c r="AQ2184" i="3"/>
  <c r="AP2184" i="3"/>
  <c r="AO2184" i="3"/>
  <c r="AN2184" i="3"/>
  <c r="AM2184" i="3"/>
  <c r="AL2184" i="3"/>
  <c r="AB2184" i="3"/>
  <c r="AA2184" i="3"/>
  <c r="T2184" i="3"/>
  <c r="S2184" i="3"/>
  <c r="P2184" i="3"/>
  <c r="O2184" i="3"/>
  <c r="N2184" i="3"/>
  <c r="M2184" i="3"/>
  <c r="L2184" i="3"/>
  <c r="BC2183" i="3"/>
  <c r="BA2183" i="3"/>
  <c r="BB2183" i="3" s="1"/>
  <c r="AV2183" i="3"/>
  <c r="AU2183" i="3"/>
  <c r="AT2183" i="3"/>
  <c r="AS2183" i="3"/>
  <c r="AR2183" i="3"/>
  <c r="AQ2183" i="3"/>
  <c r="AP2183" i="3"/>
  <c r="AO2183" i="3"/>
  <c r="AN2183" i="3"/>
  <c r="AM2183" i="3"/>
  <c r="AL2183" i="3"/>
  <c r="AB2183" i="3"/>
  <c r="AA2183" i="3"/>
  <c r="T2183" i="3"/>
  <c r="S2183" i="3"/>
  <c r="P2183" i="3"/>
  <c r="O2183" i="3"/>
  <c r="N2183" i="3"/>
  <c r="M2183" i="3"/>
  <c r="L2183" i="3"/>
  <c r="BC2182" i="3"/>
  <c r="BB2182" i="3"/>
  <c r="BA2182" i="3"/>
  <c r="AW2182" i="3"/>
  <c r="AV2182" i="3"/>
  <c r="AU2182" i="3"/>
  <c r="AT2182" i="3"/>
  <c r="AS2182" i="3"/>
  <c r="AR2182" i="3"/>
  <c r="AQ2182" i="3"/>
  <c r="AP2182" i="3"/>
  <c r="AO2182" i="3"/>
  <c r="AN2182" i="3"/>
  <c r="AL2182" i="3"/>
  <c r="AB2182" i="3"/>
  <c r="AM2182" i="3" s="1"/>
  <c r="AA2182" i="3"/>
  <c r="T2182" i="3"/>
  <c r="S2182" i="3"/>
  <c r="P2182" i="3"/>
  <c r="O2182" i="3"/>
  <c r="N2182" i="3"/>
  <c r="AX2182" i="3" s="1"/>
  <c r="Y2182" i="3" s="1"/>
  <c r="M2182" i="3"/>
  <c r="L2182" i="3"/>
  <c r="BC2181" i="3"/>
  <c r="BA2181" i="3"/>
  <c r="BB2181" i="3" s="1"/>
  <c r="AV2181" i="3"/>
  <c r="AU2181" i="3"/>
  <c r="AT2181" i="3"/>
  <c r="AS2181" i="3"/>
  <c r="AR2181" i="3"/>
  <c r="AQ2181" i="3"/>
  <c r="AP2181" i="3"/>
  <c r="AO2181" i="3"/>
  <c r="AN2181" i="3"/>
  <c r="AB2181" i="3"/>
  <c r="AM2181" i="3" s="1"/>
  <c r="AA2181" i="3"/>
  <c r="T2181" i="3"/>
  <c r="S2181" i="3"/>
  <c r="P2181" i="3"/>
  <c r="O2181" i="3"/>
  <c r="N2181" i="3"/>
  <c r="M2181" i="3"/>
  <c r="L2181" i="3"/>
  <c r="BC2180" i="3"/>
  <c r="BB2180" i="3"/>
  <c r="BA2180" i="3"/>
  <c r="AW2180" i="3"/>
  <c r="AV2180" i="3"/>
  <c r="AU2180" i="3"/>
  <c r="AT2180" i="3"/>
  <c r="AS2180" i="3"/>
  <c r="AR2180" i="3"/>
  <c r="AQ2180" i="3"/>
  <c r="AP2180" i="3"/>
  <c r="AO2180" i="3"/>
  <c r="AN2180" i="3"/>
  <c r="AM2180" i="3"/>
  <c r="AB2180" i="3"/>
  <c r="AA2180" i="3"/>
  <c r="AL2180" i="3" s="1"/>
  <c r="T2180" i="3"/>
  <c r="S2180" i="3"/>
  <c r="P2180" i="3"/>
  <c r="O2180" i="3"/>
  <c r="N2180" i="3"/>
  <c r="M2180" i="3"/>
  <c r="L2180" i="3"/>
  <c r="BC2179" i="3"/>
  <c r="BA2179" i="3"/>
  <c r="BB2179" i="3" s="1"/>
  <c r="AW2179" i="3" s="1"/>
  <c r="AX2179" i="3" s="1"/>
  <c r="Y2179" i="3" s="1"/>
  <c r="AV2179" i="3"/>
  <c r="AU2179" i="3"/>
  <c r="AT2179" i="3"/>
  <c r="AS2179" i="3"/>
  <c r="AR2179" i="3"/>
  <c r="AQ2179" i="3"/>
  <c r="AP2179" i="3"/>
  <c r="AO2179" i="3"/>
  <c r="AN2179" i="3"/>
  <c r="AB2179" i="3"/>
  <c r="AM2179" i="3" s="1"/>
  <c r="AA2179" i="3"/>
  <c r="AL2179" i="3" s="1"/>
  <c r="T2179" i="3"/>
  <c r="S2179" i="3"/>
  <c r="P2179" i="3"/>
  <c r="O2179" i="3"/>
  <c r="N2179" i="3"/>
  <c r="M2179" i="3"/>
  <c r="L2179" i="3"/>
  <c r="BC2178" i="3"/>
  <c r="BB2178" i="3"/>
  <c r="BA2178" i="3"/>
  <c r="AV2178" i="3"/>
  <c r="AU2178" i="3"/>
  <c r="AT2178" i="3"/>
  <c r="AS2178" i="3"/>
  <c r="AR2178" i="3"/>
  <c r="AQ2178" i="3"/>
  <c r="AP2178" i="3"/>
  <c r="AO2178" i="3"/>
  <c r="AN2178" i="3"/>
  <c r="AL2178" i="3"/>
  <c r="AB2178" i="3"/>
  <c r="AA2178" i="3"/>
  <c r="T2178" i="3"/>
  <c r="S2178" i="3"/>
  <c r="P2178" i="3"/>
  <c r="O2178" i="3"/>
  <c r="N2178" i="3"/>
  <c r="M2178" i="3"/>
  <c r="L2178" i="3"/>
  <c r="BC2177" i="3"/>
  <c r="BA2177" i="3"/>
  <c r="BB2177" i="3" s="1"/>
  <c r="AV2177" i="3"/>
  <c r="AU2177" i="3"/>
  <c r="AT2177" i="3"/>
  <c r="AS2177" i="3"/>
  <c r="AR2177" i="3"/>
  <c r="AQ2177" i="3"/>
  <c r="AP2177" i="3"/>
  <c r="AO2177" i="3"/>
  <c r="AN2177" i="3"/>
  <c r="AB2177" i="3"/>
  <c r="AM2177" i="3" s="1"/>
  <c r="AA2177" i="3"/>
  <c r="T2177" i="3"/>
  <c r="S2177" i="3"/>
  <c r="P2177" i="3"/>
  <c r="O2177" i="3"/>
  <c r="N2177" i="3"/>
  <c r="M2177" i="3"/>
  <c r="L2177" i="3"/>
  <c r="BC2176" i="3"/>
  <c r="BA2176" i="3"/>
  <c r="BB2176" i="3" s="1"/>
  <c r="AV2176" i="3"/>
  <c r="AU2176" i="3"/>
  <c r="AT2176" i="3"/>
  <c r="AS2176" i="3"/>
  <c r="AR2176" i="3"/>
  <c r="AQ2176" i="3"/>
  <c r="AP2176" i="3"/>
  <c r="AO2176" i="3"/>
  <c r="AN2176" i="3"/>
  <c r="AB2176" i="3"/>
  <c r="AM2176" i="3" s="1"/>
  <c r="AA2176" i="3"/>
  <c r="T2176" i="3"/>
  <c r="S2176" i="3"/>
  <c r="P2176" i="3"/>
  <c r="O2176" i="3"/>
  <c r="N2176" i="3"/>
  <c r="M2176" i="3"/>
  <c r="L2176" i="3"/>
  <c r="BC2175" i="3"/>
  <c r="BA2175" i="3"/>
  <c r="AV2175" i="3"/>
  <c r="AU2175" i="3"/>
  <c r="AT2175" i="3"/>
  <c r="AS2175" i="3"/>
  <c r="AR2175" i="3"/>
  <c r="AQ2175" i="3"/>
  <c r="AP2175" i="3"/>
  <c r="AO2175" i="3"/>
  <c r="AN2175" i="3"/>
  <c r="AB2175" i="3"/>
  <c r="AM2175" i="3" s="1"/>
  <c r="AA2175" i="3"/>
  <c r="T2175" i="3"/>
  <c r="S2175" i="3"/>
  <c r="BB2175" i="3" s="1"/>
  <c r="P2175" i="3"/>
  <c r="O2175" i="3"/>
  <c r="N2175" i="3"/>
  <c r="M2175" i="3"/>
  <c r="L2175" i="3"/>
  <c r="BC2174" i="3"/>
  <c r="BA2174" i="3"/>
  <c r="AV2174" i="3"/>
  <c r="AU2174" i="3"/>
  <c r="AT2174" i="3"/>
  <c r="AS2174" i="3"/>
  <c r="AR2174" i="3"/>
  <c r="AQ2174" i="3"/>
  <c r="AP2174" i="3"/>
  <c r="AO2174" i="3"/>
  <c r="AN2174" i="3"/>
  <c r="AB2174" i="3"/>
  <c r="AM2174" i="3" s="1"/>
  <c r="AA2174" i="3"/>
  <c r="T2174" i="3"/>
  <c r="S2174" i="3"/>
  <c r="BB2174" i="3" s="1"/>
  <c r="P2174" i="3"/>
  <c r="O2174" i="3"/>
  <c r="N2174" i="3"/>
  <c r="M2174" i="3"/>
  <c r="L2174" i="3"/>
  <c r="BC2173" i="3"/>
  <c r="BA2173" i="3"/>
  <c r="AV2173" i="3"/>
  <c r="AU2173" i="3"/>
  <c r="AT2173" i="3"/>
  <c r="AS2173" i="3"/>
  <c r="AR2173" i="3"/>
  <c r="AQ2173" i="3"/>
  <c r="AP2173" i="3"/>
  <c r="AO2173" i="3"/>
  <c r="AN2173" i="3"/>
  <c r="AL2173" i="3"/>
  <c r="AB2173" i="3"/>
  <c r="AM2173" i="3" s="1"/>
  <c r="AA2173" i="3"/>
  <c r="T2173" i="3"/>
  <c r="S2173" i="3"/>
  <c r="BB2173" i="3" s="1"/>
  <c r="AW2173" i="3" s="1"/>
  <c r="P2173" i="3"/>
  <c r="O2173" i="3"/>
  <c r="N2173" i="3"/>
  <c r="M2173" i="3"/>
  <c r="L2173" i="3"/>
  <c r="BC2172" i="3"/>
  <c r="BA2172" i="3"/>
  <c r="BB2172" i="3" s="1"/>
  <c r="AV2172" i="3"/>
  <c r="AU2172" i="3"/>
  <c r="AT2172" i="3"/>
  <c r="AS2172" i="3"/>
  <c r="AR2172" i="3"/>
  <c r="AQ2172" i="3"/>
  <c r="AP2172" i="3"/>
  <c r="AO2172" i="3"/>
  <c r="AN2172" i="3"/>
  <c r="AL2172" i="3"/>
  <c r="AB2172" i="3"/>
  <c r="AM2172" i="3" s="1"/>
  <c r="AA2172" i="3"/>
  <c r="T2172" i="3"/>
  <c r="S2172" i="3"/>
  <c r="P2172" i="3"/>
  <c r="O2172" i="3"/>
  <c r="N2172" i="3"/>
  <c r="M2172" i="3"/>
  <c r="L2172" i="3"/>
  <c r="BC2171" i="3"/>
  <c r="BB2171" i="3"/>
  <c r="BA2171" i="3"/>
  <c r="AW2171" i="3"/>
  <c r="AV2171" i="3"/>
  <c r="AU2171" i="3"/>
  <c r="AT2171" i="3"/>
  <c r="AS2171" i="3"/>
  <c r="AR2171" i="3"/>
  <c r="AQ2171" i="3"/>
  <c r="AP2171" i="3"/>
  <c r="AO2171" i="3"/>
  <c r="AN2171" i="3"/>
  <c r="AM2171" i="3"/>
  <c r="AB2171" i="3"/>
  <c r="AA2171" i="3"/>
  <c r="AL2171" i="3" s="1"/>
  <c r="T2171" i="3"/>
  <c r="S2171" i="3"/>
  <c r="P2171" i="3"/>
  <c r="O2171" i="3"/>
  <c r="N2171" i="3"/>
  <c r="M2171" i="3"/>
  <c r="L2171" i="3"/>
  <c r="AX2171" i="3" s="1"/>
  <c r="Y2171" i="3" s="1"/>
  <c r="BC2170" i="3"/>
  <c r="BA2170" i="3"/>
  <c r="BB2170" i="3" s="1"/>
  <c r="AV2170" i="3"/>
  <c r="AU2170" i="3"/>
  <c r="AT2170" i="3"/>
  <c r="AS2170" i="3"/>
  <c r="AR2170" i="3"/>
  <c r="AQ2170" i="3"/>
  <c r="AP2170" i="3"/>
  <c r="AO2170" i="3"/>
  <c r="AN2170" i="3"/>
  <c r="AL2170" i="3"/>
  <c r="AB2170" i="3"/>
  <c r="AM2170" i="3" s="1"/>
  <c r="AA2170" i="3"/>
  <c r="T2170" i="3"/>
  <c r="S2170" i="3"/>
  <c r="P2170" i="3"/>
  <c r="O2170" i="3"/>
  <c r="N2170" i="3"/>
  <c r="M2170" i="3"/>
  <c r="L2170" i="3"/>
  <c r="BC2169" i="3"/>
  <c r="BB2169" i="3"/>
  <c r="BA2169" i="3"/>
  <c r="AV2169" i="3"/>
  <c r="AU2169" i="3"/>
  <c r="AT2169" i="3"/>
  <c r="AS2169" i="3"/>
  <c r="AR2169" i="3"/>
  <c r="AQ2169" i="3"/>
  <c r="AP2169" i="3"/>
  <c r="AO2169" i="3"/>
  <c r="AN2169" i="3"/>
  <c r="AM2169" i="3"/>
  <c r="AL2169" i="3"/>
  <c r="AB2169" i="3"/>
  <c r="AA2169" i="3"/>
  <c r="T2169" i="3"/>
  <c r="S2169" i="3"/>
  <c r="P2169" i="3"/>
  <c r="O2169" i="3"/>
  <c r="N2169" i="3"/>
  <c r="M2169" i="3"/>
  <c r="L2169" i="3"/>
  <c r="BC2168" i="3"/>
  <c r="BA2168" i="3"/>
  <c r="BB2168" i="3" s="1"/>
  <c r="AW2168" i="3" s="1"/>
  <c r="AV2168" i="3"/>
  <c r="AU2168" i="3"/>
  <c r="AT2168" i="3"/>
  <c r="AS2168" i="3"/>
  <c r="AR2168" i="3"/>
  <c r="AQ2168" i="3"/>
  <c r="AP2168" i="3"/>
  <c r="AO2168" i="3"/>
  <c r="AN2168" i="3"/>
  <c r="AL2168" i="3"/>
  <c r="AB2168" i="3"/>
  <c r="AM2168" i="3" s="1"/>
  <c r="AA2168" i="3"/>
  <c r="T2168" i="3"/>
  <c r="S2168" i="3"/>
  <c r="P2168" i="3"/>
  <c r="O2168" i="3"/>
  <c r="N2168" i="3"/>
  <c r="M2168" i="3"/>
  <c r="L2168" i="3"/>
  <c r="BC2167" i="3"/>
  <c r="BB2167" i="3"/>
  <c r="BA2167" i="3"/>
  <c r="AV2167" i="3"/>
  <c r="AU2167" i="3"/>
  <c r="AT2167" i="3"/>
  <c r="AS2167" i="3"/>
  <c r="AR2167" i="3"/>
  <c r="AQ2167" i="3"/>
  <c r="AP2167" i="3"/>
  <c r="AO2167" i="3"/>
  <c r="AN2167" i="3"/>
  <c r="AL2167" i="3"/>
  <c r="AB2167" i="3"/>
  <c r="AM2167" i="3" s="1"/>
  <c r="AA2167" i="3"/>
  <c r="T2167" i="3"/>
  <c r="S2167" i="3"/>
  <c r="P2167" i="3"/>
  <c r="O2167" i="3"/>
  <c r="N2167" i="3"/>
  <c r="M2167" i="3"/>
  <c r="L2167" i="3"/>
  <c r="BC2166" i="3"/>
  <c r="BB2166" i="3"/>
  <c r="AW2166" i="3" s="1"/>
  <c r="AX2166" i="3" s="1"/>
  <c r="Y2166" i="3" s="1"/>
  <c r="BA2166" i="3"/>
  <c r="AV2166" i="3"/>
  <c r="AU2166" i="3"/>
  <c r="AT2166" i="3"/>
  <c r="AS2166" i="3"/>
  <c r="AR2166" i="3"/>
  <c r="AQ2166" i="3"/>
  <c r="AP2166" i="3"/>
  <c r="AO2166" i="3"/>
  <c r="AN2166" i="3"/>
  <c r="AL2166" i="3"/>
  <c r="AB2166" i="3"/>
  <c r="AM2166" i="3" s="1"/>
  <c r="AA2166" i="3"/>
  <c r="T2166" i="3"/>
  <c r="S2166" i="3"/>
  <c r="P2166" i="3"/>
  <c r="O2166" i="3"/>
  <c r="N2166" i="3"/>
  <c r="M2166" i="3"/>
  <c r="L2166" i="3"/>
  <c r="BC2165" i="3"/>
  <c r="BA2165" i="3"/>
  <c r="AV2165" i="3"/>
  <c r="AU2165" i="3"/>
  <c r="AT2165" i="3"/>
  <c r="AS2165" i="3"/>
  <c r="AR2165" i="3"/>
  <c r="AQ2165" i="3"/>
  <c r="AP2165" i="3"/>
  <c r="AO2165" i="3"/>
  <c r="AN2165" i="3"/>
  <c r="AL2165" i="3"/>
  <c r="AB2165" i="3"/>
  <c r="AM2165" i="3" s="1"/>
  <c r="AA2165" i="3"/>
  <c r="T2165" i="3"/>
  <c r="S2165" i="3"/>
  <c r="BB2165" i="3" s="1"/>
  <c r="P2165" i="3"/>
  <c r="O2165" i="3"/>
  <c r="N2165" i="3"/>
  <c r="M2165" i="3"/>
  <c r="L2165" i="3"/>
  <c r="BC2164" i="3"/>
  <c r="BB2164" i="3"/>
  <c r="BA2164" i="3"/>
  <c r="AV2164" i="3"/>
  <c r="AU2164" i="3"/>
  <c r="AT2164" i="3"/>
  <c r="AS2164" i="3"/>
  <c r="AR2164" i="3"/>
  <c r="AQ2164" i="3"/>
  <c r="AP2164" i="3"/>
  <c r="AO2164" i="3"/>
  <c r="AN2164" i="3"/>
  <c r="AL2164" i="3"/>
  <c r="AB2164" i="3"/>
  <c r="AM2164" i="3" s="1"/>
  <c r="AA2164" i="3"/>
  <c r="AW2164" i="3" s="1"/>
  <c r="T2164" i="3"/>
  <c r="S2164" i="3"/>
  <c r="P2164" i="3"/>
  <c r="O2164" i="3"/>
  <c r="N2164" i="3"/>
  <c r="M2164" i="3"/>
  <c r="L2164" i="3"/>
  <c r="BC2163" i="3"/>
  <c r="BB2163" i="3"/>
  <c r="BA2163" i="3"/>
  <c r="AX2163" i="3"/>
  <c r="Y2163" i="3" s="1"/>
  <c r="AW2163" i="3"/>
  <c r="AV2163" i="3"/>
  <c r="AU2163" i="3"/>
  <c r="AT2163" i="3"/>
  <c r="AS2163" i="3"/>
  <c r="AR2163" i="3"/>
  <c r="AQ2163" i="3"/>
  <c r="AP2163" i="3"/>
  <c r="AO2163" i="3"/>
  <c r="AN2163" i="3"/>
  <c r="AM2163" i="3"/>
  <c r="AB2163" i="3"/>
  <c r="AA2163" i="3"/>
  <c r="AL2163" i="3" s="1"/>
  <c r="T2163" i="3"/>
  <c r="S2163" i="3"/>
  <c r="P2163" i="3"/>
  <c r="O2163" i="3"/>
  <c r="N2163" i="3"/>
  <c r="M2163" i="3"/>
  <c r="L2163" i="3"/>
  <c r="BC2162" i="3"/>
  <c r="BB2162" i="3"/>
  <c r="BA2162" i="3"/>
  <c r="AV2162" i="3"/>
  <c r="AU2162" i="3"/>
  <c r="AT2162" i="3"/>
  <c r="AS2162" i="3"/>
  <c r="AR2162" i="3"/>
  <c r="AQ2162" i="3"/>
  <c r="AP2162" i="3"/>
  <c r="AO2162" i="3"/>
  <c r="AN2162" i="3"/>
  <c r="AM2162" i="3"/>
  <c r="AB2162" i="3"/>
  <c r="AA2162" i="3"/>
  <c r="T2162" i="3"/>
  <c r="S2162" i="3"/>
  <c r="P2162" i="3"/>
  <c r="O2162" i="3"/>
  <c r="N2162" i="3"/>
  <c r="M2162" i="3"/>
  <c r="L2162" i="3"/>
  <c r="BC2161" i="3"/>
  <c r="BB2161" i="3"/>
  <c r="BA2161" i="3"/>
  <c r="AV2161" i="3"/>
  <c r="AU2161" i="3"/>
  <c r="AT2161" i="3"/>
  <c r="AS2161" i="3"/>
  <c r="AR2161" i="3"/>
  <c r="AQ2161" i="3"/>
  <c r="AP2161" i="3"/>
  <c r="AO2161" i="3"/>
  <c r="AN2161" i="3"/>
  <c r="AM2161" i="3"/>
  <c r="AB2161" i="3"/>
  <c r="AA2161" i="3"/>
  <c r="T2161" i="3"/>
  <c r="S2161" i="3"/>
  <c r="P2161" i="3"/>
  <c r="O2161" i="3"/>
  <c r="N2161" i="3"/>
  <c r="M2161" i="3"/>
  <c r="L2161" i="3"/>
  <c r="BC2160" i="3"/>
  <c r="BB2160" i="3"/>
  <c r="BA2160" i="3"/>
  <c r="AV2160" i="3"/>
  <c r="AU2160" i="3"/>
  <c r="AT2160" i="3"/>
  <c r="AS2160" i="3"/>
  <c r="AR2160" i="3"/>
  <c r="AQ2160" i="3"/>
  <c r="AP2160" i="3"/>
  <c r="AO2160" i="3"/>
  <c r="AN2160" i="3"/>
  <c r="AL2160" i="3"/>
  <c r="AB2160" i="3"/>
  <c r="AA2160" i="3"/>
  <c r="T2160" i="3"/>
  <c r="S2160" i="3"/>
  <c r="P2160" i="3"/>
  <c r="O2160" i="3"/>
  <c r="N2160" i="3"/>
  <c r="M2160" i="3"/>
  <c r="L2160" i="3"/>
  <c r="BC2159" i="3"/>
  <c r="BB2159" i="3"/>
  <c r="BA2159" i="3"/>
  <c r="AV2159" i="3"/>
  <c r="AU2159" i="3"/>
  <c r="AT2159" i="3"/>
  <c r="AS2159" i="3"/>
  <c r="AR2159" i="3"/>
  <c r="AQ2159" i="3"/>
  <c r="AP2159" i="3"/>
  <c r="AO2159" i="3"/>
  <c r="AN2159" i="3"/>
  <c r="AB2159" i="3"/>
  <c r="AM2159" i="3" s="1"/>
  <c r="AA2159" i="3"/>
  <c r="T2159" i="3"/>
  <c r="S2159" i="3"/>
  <c r="P2159" i="3"/>
  <c r="O2159" i="3"/>
  <c r="N2159" i="3"/>
  <c r="M2159" i="3"/>
  <c r="L2159" i="3"/>
  <c r="BC2158" i="3"/>
  <c r="BB2158" i="3"/>
  <c r="BA2158" i="3"/>
  <c r="AV2158" i="3"/>
  <c r="AU2158" i="3"/>
  <c r="AT2158" i="3"/>
  <c r="AS2158" i="3"/>
  <c r="AR2158" i="3"/>
  <c r="AQ2158" i="3"/>
  <c r="AP2158" i="3"/>
  <c r="AO2158" i="3"/>
  <c r="AN2158" i="3"/>
  <c r="AM2158" i="3"/>
  <c r="AL2158" i="3"/>
  <c r="AB2158" i="3"/>
  <c r="AA2158" i="3"/>
  <c r="T2158" i="3"/>
  <c r="S2158" i="3"/>
  <c r="P2158" i="3"/>
  <c r="O2158" i="3"/>
  <c r="N2158" i="3"/>
  <c r="M2158" i="3"/>
  <c r="L2158" i="3"/>
  <c r="BC2157" i="3"/>
  <c r="BB2157" i="3"/>
  <c r="BA2157" i="3"/>
  <c r="AV2157" i="3"/>
  <c r="AU2157" i="3"/>
  <c r="AT2157" i="3"/>
  <c r="AS2157" i="3"/>
  <c r="AR2157" i="3"/>
  <c r="AQ2157" i="3"/>
  <c r="AP2157" i="3"/>
  <c r="AO2157" i="3"/>
  <c r="AN2157" i="3"/>
  <c r="AL2157" i="3"/>
  <c r="AB2157" i="3"/>
  <c r="AM2157" i="3" s="1"/>
  <c r="AA2157" i="3"/>
  <c r="T2157" i="3"/>
  <c r="S2157" i="3"/>
  <c r="P2157" i="3"/>
  <c r="O2157" i="3"/>
  <c r="N2157" i="3"/>
  <c r="M2157" i="3"/>
  <c r="L2157" i="3"/>
  <c r="BC2156" i="3"/>
  <c r="BB2156" i="3"/>
  <c r="BA2156" i="3"/>
  <c r="AV2156" i="3"/>
  <c r="AU2156" i="3"/>
  <c r="AT2156" i="3"/>
  <c r="AS2156" i="3"/>
  <c r="AR2156" i="3"/>
  <c r="AQ2156" i="3"/>
  <c r="AP2156" i="3"/>
  <c r="AO2156" i="3"/>
  <c r="AN2156" i="3"/>
  <c r="AL2156" i="3"/>
  <c r="AB2156" i="3"/>
  <c r="AM2156" i="3" s="1"/>
  <c r="AA2156" i="3"/>
  <c r="T2156" i="3"/>
  <c r="S2156" i="3"/>
  <c r="P2156" i="3"/>
  <c r="O2156" i="3"/>
  <c r="N2156" i="3"/>
  <c r="M2156" i="3"/>
  <c r="L2156" i="3"/>
  <c r="BC2155" i="3"/>
  <c r="BB2155" i="3"/>
  <c r="BA2155" i="3"/>
  <c r="AV2155" i="3"/>
  <c r="AU2155" i="3"/>
  <c r="AT2155" i="3"/>
  <c r="AS2155" i="3"/>
  <c r="AR2155" i="3"/>
  <c r="AQ2155" i="3"/>
  <c r="AP2155" i="3"/>
  <c r="AO2155" i="3"/>
  <c r="AN2155" i="3"/>
  <c r="AB2155" i="3"/>
  <c r="AM2155" i="3" s="1"/>
  <c r="AA2155" i="3"/>
  <c r="T2155" i="3"/>
  <c r="S2155" i="3"/>
  <c r="P2155" i="3"/>
  <c r="O2155" i="3"/>
  <c r="N2155" i="3"/>
  <c r="M2155" i="3"/>
  <c r="L2155" i="3"/>
  <c r="BC2154" i="3"/>
  <c r="BB2154" i="3"/>
  <c r="BA2154" i="3"/>
  <c r="AW2154" i="3"/>
  <c r="AV2154" i="3"/>
  <c r="AU2154" i="3"/>
  <c r="AT2154" i="3"/>
  <c r="AS2154" i="3"/>
  <c r="AR2154" i="3"/>
  <c r="AQ2154" i="3"/>
  <c r="AP2154" i="3"/>
  <c r="AO2154" i="3"/>
  <c r="AN2154" i="3"/>
  <c r="AM2154" i="3"/>
  <c r="AL2154" i="3"/>
  <c r="AB2154" i="3"/>
  <c r="AA2154" i="3"/>
  <c r="T2154" i="3"/>
  <c r="S2154" i="3"/>
  <c r="P2154" i="3"/>
  <c r="O2154" i="3"/>
  <c r="N2154" i="3"/>
  <c r="M2154" i="3"/>
  <c r="L2154" i="3"/>
  <c r="BC2153" i="3"/>
  <c r="BB2153" i="3"/>
  <c r="AW2153" i="3" s="1"/>
  <c r="BA2153" i="3"/>
  <c r="AV2153" i="3"/>
  <c r="AU2153" i="3"/>
  <c r="AT2153" i="3"/>
  <c r="AS2153" i="3"/>
  <c r="AR2153" i="3"/>
  <c r="AQ2153" i="3"/>
  <c r="AP2153" i="3"/>
  <c r="AO2153" i="3"/>
  <c r="AN2153" i="3"/>
  <c r="AM2153" i="3"/>
  <c r="AB2153" i="3"/>
  <c r="AA2153" i="3"/>
  <c r="AL2153" i="3" s="1"/>
  <c r="T2153" i="3"/>
  <c r="S2153" i="3"/>
  <c r="P2153" i="3"/>
  <c r="O2153" i="3"/>
  <c r="N2153" i="3"/>
  <c r="M2153" i="3"/>
  <c r="L2153" i="3"/>
  <c r="BC2152" i="3"/>
  <c r="AW2152" i="3" s="1"/>
  <c r="BB2152" i="3"/>
  <c r="BA2152" i="3"/>
  <c r="AV2152" i="3"/>
  <c r="AU2152" i="3"/>
  <c r="AT2152" i="3"/>
  <c r="AS2152" i="3"/>
  <c r="AR2152" i="3"/>
  <c r="AQ2152" i="3"/>
  <c r="AP2152" i="3"/>
  <c r="AO2152" i="3"/>
  <c r="AN2152" i="3"/>
  <c r="AM2152" i="3"/>
  <c r="AL2152" i="3"/>
  <c r="AB2152" i="3"/>
  <c r="AA2152" i="3"/>
  <c r="T2152" i="3"/>
  <c r="S2152" i="3"/>
  <c r="P2152" i="3"/>
  <c r="O2152" i="3"/>
  <c r="N2152" i="3"/>
  <c r="M2152" i="3"/>
  <c r="L2152" i="3"/>
  <c r="BC2151" i="3"/>
  <c r="BA2151" i="3"/>
  <c r="BB2151" i="3" s="1"/>
  <c r="AW2151" i="3" s="1"/>
  <c r="AX2151" i="3" s="1"/>
  <c r="Y2151" i="3" s="1"/>
  <c r="AV2151" i="3"/>
  <c r="AU2151" i="3"/>
  <c r="AT2151" i="3"/>
  <c r="AS2151" i="3"/>
  <c r="AR2151" i="3"/>
  <c r="AQ2151" i="3"/>
  <c r="AP2151" i="3"/>
  <c r="AO2151" i="3"/>
  <c r="AN2151" i="3"/>
  <c r="AM2151" i="3"/>
  <c r="AL2151" i="3"/>
  <c r="AB2151" i="3"/>
  <c r="AA2151" i="3"/>
  <c r="T2151" i="3"/>
  <c r="S2151" i="3"/>
  <c r="P2151" i="3"/>
  <c r="O2151" i="3"/>
  <c r="N2151" i="3"/>
  <c r="M2151" i="3"/>
  <c r="L2151" i="3"/>
  <c r="BC2150" i="3"/>
  <c r="BB2150" i="3"/>
  <c r="BA2150" i="3"/>
  <c r="AV2150" i="3"/>
  <c r="AU2150" i="3"/>
  <c r="AT2150" i="3"/>
  <c r="AS2150" i="3"/>
  <c r="AR2150" i="3"/>
  <c r="AQ2150" i="3"/>
  <c r="AP2150" i="3"/>
  <c r="AO2150" i="3"/>
  <c r="AN2150" i="3"/>
  <c r="AB2150" i="3"/>
  <c r="AM2150" i="3" s="1"/>
  <c r="AA2150" i="3"/>
  <c r="T2150" i="3"/>
  <c r="S2150" i="3"/>
  <c r="P2150" i="3"/>
  <c r="O2150" i="3"/>
  <c r="N2150" i="3"/>
  <c r="M2150" i="3"/>
  <c r="L2150" i="3"/>
  <c r="BC2149" i="3"/>
  <c r="BA2149" i="3"/>
  <c r="BB2149" i="3" s="1"/>
  <c r="AW2149" i="3"/>
  <c r="AV2149" i="3"/>
  <c r="AU2149" i="3"/>
  <c r="AT2149" i="3"/>
  <c r="AS2149" i="3"/>
  <c r="AR2149" i="3"/>
  <c r="AQ2149" i="3"/>
  <c r="AP2149" i="3"/>
  <c r="AO2149" i="3"/>
  <c r="AN2149" i="3"/>
  <c r="AM2149" i="3"/>
  <c r="AL2149" i="3"/>
  <c r="AB2149" i="3"/>
  <c r="AA2149" i="3"/>
  <c r="T2149" i="3"/>
  <c r="S2149" i="3"/>
  <c r="P2149" i="3"/>
  <c r="O2149" i="3"/>
  <c r="N2149" i="3"/>
  <c r="M2149" i="3"/>
  <c r="L2149" i="3"/>
  <c r="BC2148" i="3"/>
  <c r="BA2148" i="3"/>
  <c r="BB2148" i="3" s="1"/>
  <c r="AW2148" i="3"/>
  <c r="AV2148" i="3"/>
  <c r="AU2148" i="3"/>
  <c r="AT2148" i="3"/>
  <c r="AS2148" i="3"/>
  <c r="AR2148" i="3"/>
  <c r="AQ2148" i="3"/>
  <c r="AP2148" i="3"/>
  <c r="AO2148" i="3"/>
  <c r="AN2148" i="3"/>
  <c r="AM2148" i="3"/>
  <c r="AB2148" i="3"/>
  <c r="AA2148" i="3"/>
  <c r="AL2148" i="3" s="1"/>
  <c r="T2148" i="3"/>
  <c r="S2148" i="3"/>
  <c r="P2148" i="3"/>
  <c r="O2148" i="3"/>
  <c r="N2148" i="3"/>
  <c r="M2148" i="3"/>
  <c r="L2148" i="3"/>
  <c r="AX2148" i="3" s="1"/>
  <c r="Y2148" i="3" s="1"/>
  <c r="BC2147" i="3"/>
  <c r="BA2147" i="3"/>
  <c r="AV2147" i="3"/>
  <c r="AU2147" i="3"/>
  <c r="AT2147" i="3"/>
  <c r="AS2147" i="3"/>
  <c r="AR2147" i="3"/>
  <c r="AQ2147" i="3"/>
  <c r="AP2147" i="3"/>
  <c r="AO2147" i="3"/>
  <c r="AN2147" i="3"/>
  <c r="AB2147" i="3"/>
  <c r="AM2147" i="3" s="1"/>
  <c r="AA2147" i="3"/>
  <c r="T2147" i="3"/>
  <c r="S2147" i="3"/>
  <c r="BB2147" i="3" s="1"/>
  <c r="P2147" i="3"/>
  <c r="O2147" i="3"/>
  <c r="N2147" i="3"/>
  <c r="M2147" i="3"/>
  <c r="L2147" i="3"/>
  <c r="BC2146" i="3"/>
  <c r="BA2146" i="3"/>
  <c r="BB2146" i="3" s="1"/>
  <c r="AW2146" i="3" s="1"/>
  <c r="AV2146" i="3"/>
  <c r="AU2146" i="3"/>
  <c r="AT2146" i="3"/>
  <c r="AS2146" i="3"/>
  <c r="AR2146" i="3"/>
  <c r="AQ2146" i="3"/>
  <c r="AP2146" i="3"/>
  <c r="AO2146" i="3"/>
  <c r="AN2146" i="3"/>
  <c r="AM2146" i="3"/>
  <c r="AL2146" i="3"/>
  <c r="AB2146" i="3"/>
  <c r="AA2146" i="3"/>
  <c r="T2146" i="3"/>
  <c r="S2146" i="3"/>
  <c r="P2146" i="3"/>
  <c r="O2146" i="3"/>
  <c r="N2146" i="3"/>
  <c r="M2146" i="3"/>
  <c r="L2146" i="3"/>
  <c r="BC2145" i="3"/>
  <c r="BB2145" i="3"/>
  <c r="BA2145" i="3"/>
  <c r="AW2145" i="3"/>
  <c r="AV2145" i="3"/>
  <c r="AU2145" i="3"/>
  <c r="AT2145" i="3"/>
  <c r="AS2145" i="3"/>
  <c r="AR2145" i="3"/>
  <c r="AQ2145" i="3"/>
  <c r="AP2145" i="3"/>
  <c r="AO2145" i="3"/>
  <c r="AN2145" i="3"/>
  <c r="AB2145" i="3"/>
  <c r="AM2145" i="3" s="1"/>
  <c r="AA2145" i="3"/>
  <c r="AL2145" i="3" s="1"/>
  <c r="T2145" i="3"/>
  <c r="S2145" i="3"/>
  <c r="P2145" i="3"/>
  <c r="O2145" i="3"/>
  <c r="N2145" i="3"/>
  <c r="M2145" i="3"/>
  <c r="L2145" i="3"/>
  <c r="BC2144" i="3"/>
  <c r="BA2144" i="3"/>
  <c r="BB2144" i="3" s="1"/>
  <c r="AV2144" i="3"/>
  <c r="AU2144" i="3"/>
  <c r="AT2144" i="3"/>
  <c r="AS2144" i="3"/>
  <c r="AR2144" i="3"/>
  <c r="AQ2144" i="3"/>
  <c r="AP2144" i="3"/>
  <c r="AO2144" i="3"/>
  <c r="AN2144" i="3"/>
  <c r="AM2144" i="3"/>
  <c r="AL2144" i="3"/>
  <c r="AB2144" i="3"/>
  <c r="AA2144" i="3"/>
  <c r="T2144" i="3"/>
  <c r="S2144" i="3"/>
  <c r="P2144" i="3"/>
  <c r="O2144" i="3"/>
  <c r="N2144" i="3"/>
  <c r="M2144" i="3"/>
  <c r="L2144" i="3"/>
  <c r="BC2143" i="3"/>
  <c r="BB2143" i="3"/>
  <c r="BA2143" i="3"/>
  <c r="AV2143" i="3"/>
  <c r="AU2143" i="3"/>
  <c r="AT2143" i="3"/>
  <c r="AS2143" i="3"/>
  <c r="AR2143" i="3"/>
  <c r="AQ2143" i="3"/>
  <c r="AP2143" i="3"/>
  <c r="AO2143" i="3"/>
  <c r="AN2143" i="3"/>
  <c r="AB2143" i="3"/>
  <c r="AM2143" i="3" s="1"/>
  <c r="AA2143" i="3"/>
  <c r="T2143" i="3"/>
  <c r="S2143" i="3"/>
  <c r="P2143" i="3"/>
  <c r="O2143" i="3"/>
  <c r="N2143" i="3"/>
  <c r="M2143" i="3"/>
  <c r="L2143" i="3"/>
  <c r="BC2142" i="3"/>
  <c r="BB2142" i="3"/>
  <c r="BA2142" i="3"/>
  <c r="AV2142" i="3"/>
  <c r="AU2142" i="3"/>
  <c r="AT2142" i="3"/>
  <c r="AS2142" i="3"/>
  <c r="AR2142" i="3"/>
  <c r="AQ2142" i="3"/>
  <c r="AP2142" i="3"/>
  <c r="AO2142" i="3"/>
  <c r="AN2142" i="3"/>
  <c r="AL2142" i="3"/>
  <c r="AB2142" i="3"/>
  <c r="AA2142" i="3"/>
  <c r="T2142" i="3"/>
  <c r="S2142" i="3"/>
  <c r="P2142" i="3"/>
  <c r="O2142" i="3"/>
  <c r="N2142" i="3"/>
  <c r="M2142" i="3"/>
  <c r="L2142" i="3"/>
  <c r="BC2141" i="3"/>
  <c r="BA2141" i="3"/>
  <c r="BB2141" i="3" s="1"/>
  <c r="AW2141" i="3" s="1"/>
  <c r="AV2141" i="3"/>
  <c r="AU2141" i="3"/>
  <c r="AT2141" i="3"/>
  <c r="AS2141" i="3"/>
  <c r="AR2141" i="3"/>
  <c r="AQ2141" i="3"/>
  <c r="AP2141" i="3"/>
  <c r="AO2141" i="3"/>
  <c r="AN2141" i="3"/>
  <c r="AM2141" i="3"/>
  <c r="AB2141" i="3"/>
  <c r="AA2141" i="3"/>
  <c r="AL2141" i="3" s="1"/>
  <c r="T2141" i="3"/>
  <c r="S2141" i="3"/>
  <c r="P2141" i="3"/>
  <c r="O2141" i="3"/>
  <c r="N2141" i="3"/>
  <c r="M2141" i="3"/>
  <c r="L2141" i="3"/>
  <c r="BC2140" i="3"/>
  <c r="BA2140" i="3"/>
  <c r="BB2140" i="3" s="1"/>
  <c r="AV2140" i="3"/>
  <c r="AU2140" i="3"/>
  <c r="AT2140" i="3"/>
  <c r="AS2140" i="3"/>
  <c r="AR2140" i="3"/>
  <c r="AQ2140" i="3"/>
  <c r="AP2140" i="3"/>
  <c r="AO2140" i="3"/>
  <c r="AN2140" i="3"/>
  <c r="AM2140" i="3"/>
  <c r="AL2140" i="3"/>
  <c r="AB2140" i="3"/>
  <c r="AA2140" i="3"/>
  <c r="T2140" i="3"/>
  <c r="S2140" i="3"/>
  <c r="P2140" i="3"/>
  <c r="O2140" i="3"/>
  <c r="N2140" i="3"/>
  <c r="M2140" i="3"/>
  <c r="L2140" i="3"/>
  <c r="BC2139" i="3"/>
  <c r="BA2139" i="3"/>
  <c r="BB2139" i="3" s="1"/>
  <c r="AW2139" i="3"/>
  <c r="AX2139" i="3" s="1"/>
  <c r="Y2139" i="3" s="1"/>
  <c r="AV2139" i="3"/>
  <c r="AU2139" i="3"/>
  <c r="AT2139" i="3"/>
  <c r="AS2139" i="3"/>
  <c r="AR2139" i="3"/>
  <c r="AQ2139" i="3"/>
  <c r="AP2139" i="3"/>
  <c r="AO2139" i="3"/>
  <c r="AN2139" i="3"/>
  <c r="AB2139" i="3"/>
  <c r="AM2139" i="3" s="1"/>
  <c r="AA2139" i="3"/>
  <c r="AL2139" i="3" s="1"/>
  <c r="T2139" i="3"/>
  <c r="S2139" i="3"/>
  <c r="P2139" i="3"/>
  <c r="O2139" i="3"/>
  <c r="N2139" i="3"/>
  <c r="M2139" i="3"/>
  <c r="L2139" i="3"/>
  <c r="BC2138" i="3"/>
  <c r="BA2138" i="3"/>
  <c r="AV2138" i="3"/>
  <c r="AU2138" i="3"/>
  <c r="AT2138" i="3"/>
  <c r="AS2138" i="3"/>
  <c r="AR2138" i="3"/>
  <c r="AQ2138" i="3"/>
  <c r="AP2138" i="3"/>
  <c r="AO2138" i="3"/>
  <c r="AN2138" i="3"/>
  <c r="AM2138" i="3"/>
  <c r="AB2138" i="3"/>
  <c r="AA2138" i="3"/>
  <c r="T2138" i="3"/>
  <c r="S2138" i="3"/>
  <c r="P2138" i="3"/>
  <c r="O2138" i="3"/>
  <c r="N2138" i="3"/>
  <c r="M2138" i="3"/>
  <c r="L2138" i="3"/>
  <c r="BC2137" i="3"/>
  <c r="BA2137" i="3"/>
  <c r="BB2137" i="3" s="1"/>
  <c r="AW2137" i="3" s="1"/>
  <c r="AV2137" i="3"/>
  <c r="AU2137" i="3"/>
  <c r="AT2137" i="3"/>
  <c r="AS2137" i="3"/>
  <c r="AR2137" i="3"/>
  <c r="AQ2137" i="3"/>
  <c r="AP2137" i="3"/>
  <c r="AO2137" i="3"/>
  <c r="AN2137" i="3"/>
  <c r="AM2137" i="3"/>
  <c r="AL2137" i="3"/>
  <c r="AB2137" i="3"/>
  <c r="AA2137" i="3"/>
  <c r="T2137" i="3"/>
  <c r="S2137" i="3"/>
  <c r="P2137" i="3"/>
  <c r="O2137" i="3"/>
  <c r="N2137" i="3"/>
  <c r="M2137" i="3"/>
  <c r="L2137" i="3"/>
  <c r="BC2136" i="3"/>
  <c r="BA2136" i="3"/>
  <c r="AV2136" i="3"/>
  <c r="AU2136" i="3"/>
  <c r="AT2136" i="3"/>
  <c r="AS2136" i="3"/>
  <c r="AR2136" i="3"/>
  <c r="AQ2136" i="3"/>
  <c r="AP2136" i="3"/>
  <c r="AO2136" i="3"/>
  <c r="AN2136" i="3"/>
  <c r="AM2136" i="3"/>
  <c r="AB2136" i="3"/>
  <c r="AA2136" i="3"/>
  <c r="T2136" i="3"/>
  <c r="S2136" i="3"/>
  <c r="BB2136" i="3" s="1"/>
  <c r="P2136" i="3"/>
  <c r="O2136" i="3"/>
  <c r="N2136" i="3"/>
  <c r="M2136" i="3"/>
  <c r="L2136" i="3"/>
  <c r="BC2135" i="3"/>
  <c r="BA2135" i="3"/>
  <c r="AV2135" i="3"/>
  <c r="AU2135" i="3"/>
  <c r="AT2135" i="3"/>
  <c r="AS2135" i="3"/>
  <c r="AR2135" i="3"/>
  <c r="AQ2135" i="3"/>
  <c r="AP2135" i="3"/>
  <c r="AO2135" i="3"/>
  <c r="AN2135" i="3"/>
  <c r="AM2135" i="3"/>
  <c r="AL2135" i="3"/>
  <c r="AB2135" i="3"/>
  <c r="AA2135" i="3"/>
  <c r="T2135" i="3"/>
  <c r="S2135" i="3"/>
  <c r="P2135" i="3"/>
  <c r="O2135" i="3"/>
  <c r="N2135" i="3"/>
  <c r="M2135" i="3"/>
  <c r="L2135" i="3"/>
  <c r="BC2134" i="3"/>
  <c r="BA2134" i="3"/>
  <c r="BB2134" i="3" s="1"/>
  <c r="AW2134" i="3" s="1"/>
  <c r="AX2134" i="3" s="1"/>
  <c r="Y2134" i="3" s="1"/>
  <c r="AV2134" i="3"/>
  <c r="AU2134" i="3"/>
  <c r="AT2134" i="3"/>
  <c r="AS2134" i="3"/>
  <c r="AR2134" i="3"/>
  <c r="AQ2134" i="3"/>
  <c r="AP2134" i="3"/>
  <c r="AO2134" i="3"/>
  <c r="AN2134" i="3"/>
  <c r="AB2134" i="3"/>
  <c r="AM2134" i="3" s="1"/>
  <c r="AA2134" i="3"/>
  <c r="AL2134" i="3" s="1"/>
  <c r="T2134" i="3"/>
  <c r="S2134" i="3"/>
  <c r="P2134" i="3"/>
  <c r="O2134" i="3"/>
  <c r="N2134" i="3"/>
  <c r="M2134" i="3"/>
  <c r="L2134" i="3"/>
  <c r="BC2133" i="3"/>
  <c r="BB2133" i="3"/>
  <c r="BA2133" i="3"/>
  <c r="AV2133" i="3"/>
  <c r="AU2133" i="3"/>
  <c r="AT2133" i="3"/>
  <c r="AS2133" i="3"/>
  <c r="AR2133" i="3"/>
  <c r="AQ2133" i="3"/>
  <c r="AP2133" i="3"/>
  <c r="AO2133" i="3"/>
  <c r="AN2133" i="3"/>
  <c r="AM2133" i="3"/>
  <c r="AB2133" i="3"/>
  <c r="AA2133" i="3"/>
  <c r="T2133" i="3"/>
  <c r="S2133" i="3"/>
  <c r="P2133" i="3"/>
  <c r="O2133" i="3"/>
  <c r="N2133" i="3"/>
  <c r="M2133" i="3"/>
  <c r="L2133" i="3"/>
  <c r="BC2132" i="3"/>
  <c r="BA2132" i="3"/>
  <c r="BB2132" i="3" s="1"/>
  <c r="AW2132" i="3" s="1"/>
  <c r="AV2132" i="3"/>
  <c r="AU2132" i="3"/>
  <c r="AT2132" i="3"/>
  <c r="AS2132" i="3"/>
  <c r="AR2132" i="3"/>
  <c r="AQ2132" i="3"/>
  <c r="AP2132" i="3"/>
  <c r="AO2132" i="3"/>
  <c r="AN2132" i="3"/>
  <c r="AM2132" i="3"/>
  <c r="AB2132" i="3"/>
  <c r="AA2132" i="3"/>
  <c r="AL2132" i="3" s="1"/>
  <c r="T2132" i="3"/>
  <c r="S2132" i="3"/>
  <c r="P2132" i="3"/>
  <c r="O2132" i="3"/>
  <c r="N2132" i="3"/>
  <c r="M2132" i="3"/>
  <c r="L2132" i="3"/>
  <c r="BC2131" i="3"/>
  <c r="BB2131" i="3"/>
  <c r="BA2131" i="3"/>
  <c r="AV2131" i="3"/>
  <c r="AU2131" i="3"/>
  <c r="AT2131" i="3"/>
  <c r="AS2131" i="3"/>
  <c r="AR2131" i="3"/>
  <c r="AQ2131" i="3"/>
  <c r="AP2131" i="3"/>
  <c r="AO2131" i="3"/>
  <c r="AN2131" i="3"/>
  <c r="AL2131" i="3"/>
  <c r="AB2131" i="3"/>
  <c r="AM2131" i="3" s="1"/>
  <c r="AA2131" i="3"/>
  <c r="T2131" i="3"/>
  <c r="S2131" i="3"/>
  <c r="P2131" i="3"/>
  <c r="O2131" i="3"/>
  <c r="N2131" i="3"/>
  <c r="M2131" i="3"/>
  <c r="L2131" i="3"/>
  <c r="BC2130" i="3"/>
  <c r="BA2130" i="3"/>
  <c r="AV2130" i="3"/>
  <c r="AU2130" i="3"/>
  <c r="AT2130" i="3"/>
  <c r="AS2130" i="3"/>
  <c r="AR2130" i="3"/>
  <c r="AQ2130" i="3"/>
  <c r="AP2130" i="3"/>
  <c r="AO2130" i="3"/>
  <c r="AN2130" i="3"/>
  <c r="AB2130" i="3"/>
  <c r="AA2130" i="3"/>
  <c r="AL2130" i="3" s="1"/>
  <c r="T2130" i="3"/>
  <c r="S2130" i="3"/>
  <c r="P2130" i="3"/>
  <c r="O2130" i="3"/>
  <c r="N2130" i="3"/>
  <c r="M2130" i="3"/>
  <c r="L2130" i="3"/>
  <c r="BC2129" i="3"/>
  <c r="BA2129" i="3"/>
  <c r="BB2129" i="3" s="1"/>
  <c r="AW2129" i="3"/>
  <c r="AV2129" i="3"/>
  <c r="AU2129" i="3"/>
  <c r="AT2129" i="3"/>
  <c r="AS2129" i="3"/>
  <c r="AR2129" i="3"/>
  <c r="AQ2129" i="3"/>
  <c r="AP2129" i="3"/>
  <c r="AO2129" i="3"/>
  <c r="AN2129" i="3"/>
  <c r="AM2129" i="3"/>
  <c r="AB2129" i="3"/>
  <c r="AA2129" i="3"/>
  <c r="AL2129" i="3" s="1"/>
  <c r="T2129" i="3"/>
  <c r="S2129" i="3"/>
  <c r="P2129" i="3"/>
  <c r="O2129" i="3"/>
  <c r="N2129" i="3"/>
  <c r="M2129" i="3"/>
  <c r="L2129" i="3"/>
  <c r="BC2128" i="3"/>
  <c r="BA2128" i="3"/>
  <c r="BB2128" i="3" s="1"/>
  <c r="AW2128" i="3"/>
  <c r="AV2128" i="3"/>
  <c r="AU2128" i="3"/>
  <c r="AT2128" i="3"/>
  <c r="AS2128" i="3"/>
  <c r="AR2128" i="3"/>
  <c r="AQ2128" i="3"/>
  <c r="AP2128" i="3"/>
  <c r="AO2128" i="3"/>
  <c r="AN2128" i="3"/>
  <c r="AM2128" i="3"/>
  <c r="AL2128" i="3"/>
  <c r="AB2128" i="3"/>
  <c r="AA2128" i="3"/>
  <c r="T2128" i="3"/>
  <c r="S2128" i="3"/>
  <c r="P2128" i="3"/>
  <c r="O2128" i="3"/>
  <c r="N2128" i="3"/>
  <c r="M2128" i="3"/>
  <c r="L2128" i="3"/>
  <c r="BC2127" i="3"/>
  <c r="BB2127" i="3"/>
  <c r="BA2127" i="3"/>
  <c r="AV2127" i="3"/>
  <c r="AU2127" i="3"/>
  <c r="AT2127" i="3"/>
  <c r="AS2127" i="3"/>
  <c r="AR2127" i="3"/>
  <c r="AQ2127" i="3"/>
  <c r="AP2127" i="3"/>
  <c r="AO2127" i="3"/>
  <c r="AN2127" i="3"/>
  <c r="AL2127" i="3"/>
  <c r="AB2127" i="3"/>
  <c r="AM2127" i="3" s="1"/>
  <c r="AA2127" i="3"/>
  <c r="AW2127" i="3" s="1"/>
  <c r="T2127" i="3"/>
  <c r="S2127" i="3"/>
  <c r="P2127" i="3"/>
  <c r="O2127" i="3"/>
  <c r="N2127" i="3"/>
  <c r="M2127" i="3"/>
  <c r="L2127" i="3"/>
  <c r="BC2126" i="3"/>
  <c r="BA2126" i="3"/>
  <c r="BB2126" i="3" s="1"/>
  <c r="AV2126" i="3"/>
  <c r="AU2126" i="3"/>
  <c r="AT2126" i="3"/>
  <c r="AS2126" i="3"/>
  <c r="AR2126" i="3"/>
  <c r="AQ2126" i="3"/>
  <c r="AP2126" i="3"/>
  <c r="AO2126" i="3"/>
  <c r="AN2126" i="3"/>
  <c r="AB2126" i="3"/>
  <c r="AM2126" i="3" s="1"/>
  <c r="AA2126" i="3"/>
  <c r="T2126" i="3"/>
  <c r="S2126" i="3"/>
  <c r="P2126" i="3"/>
  <c r="O2126" i="3"/>
  <c r="N2126" i="3"/>
  <c r="M2126" i="3"/>
  <c r="L2126" i="3"/>
  <c r="BC2125" i="3"/>
  <c r="BB2125" i="3"/>
  <c r="BA2125" i="3"/>
  <c r="AV2125" i="3"/>
  <c r="AU2125" i="3"/>
  <c r="AT2125" i="3"/>
  <c r="AS2125" i="3"/>
  <c r="AR2125" i="3"/>
  <c r="AQ2125" i="3"/>
  <c r="AP2125" i="3"/>
  <c r="AO2125" i="3"/>
  <c r="AN2125" i="3"/>
  <c r="AB2125" i="3"/>
  <c r="AA2125" i="3"/>
  <c r="AL2125" i="3" s="1"/>
  <c r="T2125" i="3"/>
  <c r="S2125" i="3"/>
  <c r="P2125" i="3"/>
  <c r="O2125" i="3"/>
  <c r="N2125" i="3"/>
  <c r="M2125" i="3"/>
  <c r="L2125" i="3"/>
  <c r="BC2124" i="3"/>
  <c r="BB2124" i="3"/>
  <c r="BA2124" i="3"/>
  <c r="AW2124" i="3"/>
  <c r="AV2124" i="3"/>
  <c r="AU2124" i="3"/>
  <c r="AT2124" i="3"/>
  <c r="AS2124" i="3"/>
  <c r="AR2124" i="3"/>
  <c r="AQ2124" i="3"/>
  <c r="AP2124" i="3"/>
  <c r="AO2124" i="3"/>
  <c r="AN2124" i="3"/>
  <c r="AM2124" i="3"/>
  <c r="AL2124" i="3"/>
  <c r="AB2124" i="3"/>
  <c r="AA2124" i="3"/>
  <c r="T2124" i="3"/>
  <c r="S2124" i="3"/>
  <c r="P2124" i="3"/>
  <c r="O2124" i="3"/>
  <c r="N2124" i="3"/>
  <c r="M2124" i="3"/>
  <c r="L2124" i="3"/>
  <c r="BC2123" i="3"/>
  <c r="BA2123" i="3"/>
  <c r="AV2123" i="3"/>
  <c r="AU2123" i="3"/>
  <c r="AT2123" i="3"/>
  <c r="AS2123" i="3"/>
  <c r="AR2123" i="3"/>
  <c r="AQ2123" i="3"/>
  <c r="AP2123" i="3"/>
  <c r="AO2123" i="3"/>
  <c r="AN2123" i="3"/>
  <c r="AM2123" i="3"/>
  <c r="AB2123" i="3"/>
  <c r="AA2123" i="3"/>
  <c r="AL2123" i="3" s="1"/>
  <c r="T2123" i="3"/>
  <c r="S2123" i="3"/>
  <c r="BB2123" i="3" s="1"/>
  <c r="P2123" i="3"/>
  <c r="O2123" i="3"/>
  <c r="N2123" i="3"/>
  <c r="M2123" i="3"/>
  <c r="L2123" i="3"/>
  <c r="BC2122" i="3"/>
  <c r="BA2122" i="3"/>
  <c r="AV2122" i="3"/>
  <c r="AU2122" i="3"/>
  <c r="AT2122" i="3"/>
  <c r="AS2122" i="3"/>
  <c r="AR2122" i="3"/>
  <c r="AQ2122" i="3"/>
  <c r="AP2122" i="3"/>
  <c r="AO2122" i="3"/>
  <c r="AN2122" i="3"/>
  <c r="AM2122" i="3"/>
  <c r="AB2122" i="3"/>
  <c r="AA2122" i="3"/>
  <c r="T2122" i="3"/>
  <c r="S2122" i="3"/>
  <c r="BB2122" i="3" s="1"/>
  <c r="P2122" i="3"/>
  <c r="O2122" i="3"/>
  <c r="N2122" i="3"/>
  <c r="M2122" i="3"/>
  <c r="L2122" i="3"/>
  <c r="BC2121" i="3"/>
  <c r="BA2121" i="3"/>
  <c r="BB2121" i="3" s="1"/>
  <c r="AV2121" i="3"/>
  <c r="AU2121" i="3"/>
  <c r="AT2121" i="3"/>
  <c r="AS2121" i="3"/>
  <c r="AR2121" i="3"/>
  <c r="AQ2121" i="3"/>
  <c r="AP2121" i="3"/>
  <c r="AO2121" i="3"/>
  <c r="AN2121" i="3"/>
  <c r="AB2121" i="3"/>
  <c r="AA2121" i="3"/>
  <c r="AL2121" i="3" s="1"/>
  <c r="T2121" i="3"/>
  <c r="S2121" i="3"/>
  <c r="P2121" i="3"/>
  <c r="O2121" i="3"/>
  <c r="N2121" i="3"/>
  <c r="M2121" i="3"/>
  <c r="L2121" i="3"/>
  <c r="BC2120" i="3"/>
  <c r="BA2120" i="3"/>
  <c r="AV2120" i="3"/>
  <c r="AU2120" i="3"/>
  <c r="AT2120" i="3"/>
  <c r="AS2120" i="3"/>
  <c r="AR2120" i="3"/>
  <c r="AQ2120" i="3"/>
  <c r="AP2120" i="3"/>
  <c r="AO2120" i="3"/>
  <c r="AN2120" i="3"/>
  <c r="AM2120" i="3"/>
  <c r="AL2120" i="3"/>
  <c r="AB2120" i="3"/>
  <c r="AA2120" i="3"/>
  <c r="T2120" i="3"/>
  <c r="S2120" i="3"/>
  <c r="P2120" i="3"/>
  <c r="O2120" i="3"/>
  <c r="N2120" i="3"/>
  <c r="M2120" i="3"/>
  <c r="L2120" i="3"/>
  <c r="BC2119" i="3"/>
  <c r="BA2119" i="3"/>
  <c r="BB2119" i="3" s="1"/>
  <c r="AW2119" i="3" s="1"/>
  <c r="AX2119" i="3" s="1"/>
  <c r="Y2119" i="3" s="1"/>
  <c r="AV2119" i="3"/>
  <c r="AU2119" i="3"/>
  <c r="AT2119" i="3"/>
  <c r="AS2119" i="3"/>
  <c r="AR2119" i="3"/>
  <c r="AQ2119" i="3"/>
  <c r="AP2119" i="3"/>
  <c r="AO2119" i="3"/>
  <c r="AN2119" i="3"/>
  <c r="AM2119" i="3"/>
  <c r="AL2119" i="3"/>
  <c r="AB2119" i="3"/>
  <c r="AA2119" i="3"/>
  <c r="T2119" i="3"/>
  <c r="S2119" i="3"/>
  <c r="P2119" i="3"/>
  <c r="O2119" i="3"/>
  <c r="N2119" i="3"/>
  <c r="M2119" i="3"/>
  <c r="L2119" i="3"/>
  <c r="BC2118" i="3"/>
  <c r="BB2118" i="3"/>
  <c r="BA2118" i="3"/>
  <c r="AW2118" i="3"/>
  <c r="AV2118" i="3"/>
  <c r="AU2118" i="3"/>
  <c r="AT2118" i="3"/>
  <c r="AS2118" i="3"/>
  <c r="AR2118" i="3"/>
  <c r="AQ2118" i="3"/>
  <c r="AP2118" i="3"/>
  <c r="AO2118" i="3"/>
  <c r="AN2118" i="3"/>
  <c r="AM2118" i="3"/>
  <c r="AL2118" i="3"/>
  <c r="AB2118" i="3"/>
  <c r="AA2118" i="3"/>
  <c r="T2118" i="3"/>
  <c r="S2118" i="3"/>
  <c r="P2118" i="3"/>
  <c r="O2118" i="3"/>
  <c r="N2118" i="3"/>
  <c r="M2118" i="3"/>
  <c r="L2118" i="3"/>
  <c r="BC2117" i="3"/>
  <c r="BA2117" i="3"/>
  <c r="BB2117" i="3" s="1"/>
  <c r="AV2117" i="3"/>
  <c r="AU2117" i="3"/>
  <c r="AT2117" i="3"/>
  <c r="AS2117" i="3"/>
  <c r="AR2117" i="3"/>
  <c r="AQ2117" i="3"/>
  <c r="AP2117" i="3"/>
  <c r="AO2117" i="3"/>
  <c r="AN2117" i="3"/>
  <c r="AM2117" i="3"/>
  <c r="AB2117" i="3"/>
  <c r="AA2117" i="3"/>
  <c r="T2117" i="3"/>
  <c r="S2117" i="3"/>
  <c r="P2117" i="3"/>
  <c r="O2117" i="3"/>
  <c r="N2117" i="3"/>
  <c r="M2117" i="3"/>
  <c r="L2117" i="3"/>
  <c r="BC2116" i="3"/>
  <c r="BB2116" i="3"/>
  <c r="BA2116" i="3"/>
  <c r="AV2116" i="3"/>
  <c r="AU2116" i="3"/>
  <c r="AT2116" i="3"/>
  <c r="AS2116" i="3"/>
  <c r="AR2116" i="3"/>
  <c r="AQ2116" i="3"/>
  <c r="AP2116" i="3"/>
  <c r="AO2116" i="3"/>
  <c r="AN2116" i="3"/>
  <c r="AB2116" i="3"/>
  <c r="AM2116" i="3" s="1"/>
  <c r="AA2116" i="3"/>
  <c r="T2116" i="3"/>
  <c r="S2116" i="3"/>
  <c r="P2116" i="3"/>
  <c r="O2116" i="3"/>
  <c r="N2116" i="3"/>
  <c r="M2116" i="3"/>
  <c r="L2116" i="3"/>
  <c r="BC2115" i="3"/>
  <c r="BB2115" i="3"/>
  <c r="BA2115" i="3"/>
  <c r="AV2115" i="3"/>
  <c r="AU2115" i="3"/>
  <c r="AT2115" i="3"/>
  <c r="AS2115" i="3"/>
  <c r="AR2115" i="3"/>
  <c r="AQ2115" i="3"/>
  <c r="AP2115" i="3"/>
  <c r="AO2115" i="3"/>
  <c r="AN2115" i="3"/>
  <c r="AL2115" i="3"/>
  <c r="AB2115" i="3"/>
  <c r="AM2115" i="3" s="1"/>
  <c r="AA2115" i="3"/>
  <c r="T2115" i="3"/>
  <c r="S2115" i="3"/>
  <c r="P2115" i="3"/>
  <c r="O2115" i="3"/>
  <c r="N2115" i="3"/>
  <c r="M2115" i="3"/>
  <c r="L2115" i="3"/>
  <c r="BC2114" i="3"/>
  <c r="BB2114" i="3"/>
  <c r="BA2114" i="3"/>
  <c r="AW2114" i="3"/>
  <c r="AV2114" i="3"/>
  <c r="AU2114" i="3"/>
  <c r="AT2114" i="3"/>
  <c r="AS2114" i="3"/>
  <c r="AR2114" i="3"/>
  <c r="AQ2114" i="3"/>
  <c r="AP2114" i="3"/>
  <c r="AO2114" i="3"/>
  <c r="AN2114" i="3"/>
  <c r="AM2114" i="3"/>
  <c r="AL2114" i="3"/>
  <c r="AB2114" i="3"/>
  <c r="AA2114" i="3"/>
  <c r="T2114" i="3"/>
  <c r="S2114" i="3"/>
  <c r="P2114" i="3"/>
  <c r="O2114" i="3"/>
  <c r="N2114" i="3"/>
  <c r="M2114" i="3"/>
  <c r="L2114" i="3"/>
  <c r="BC2113" i="3"/>
  <c r="BA2113" i="3"/>
  <c r="AV2113" i="3"/>
  <c r="AU2113" i="3"/>
  <c r="AT2113" i="3"/>
  <c r="AS2113" i="3"/>
  <c r="AR2113" i="3"/>
  <c r="AQ2113" i="3"/>
  <c r="AP2113" i="3"/>
  <c r="AO2113" i="3"/>
  <c r="AN2113" i="3"/>
  <c r="AB2113" i="3"/>
  <c r="AM2113" i="3" s="1"/>
  <c r="AA2113" i="3"/>
  <c r="AW2113" i="3" s="1"/>
  <c r="T2113" i="3"/>
  <c r="S2113" i="3"/>
  <c r="BB2113" i="3" s="1"/>
  <c r="P2113" i="3"/>
  <c r="O2113" i="3"/>
  <c r="N2113" i="3"/>
  <c r="M2113" i="3"/>
  <c r="L2113" i="3"/>
  <c r="BC2112" i="3"/>
  <c r="BA2112" i="3"/>
  <c r="BB2112" i="3" s="1"/>
  <c r="AW2112" i="3" s="1"/>
  <c r="AX2112" i="3"/>
  <c r="Y2112" i="3" s="1"/>
  <c r="AV2112" i="3"/>
  <c r="AU2112" i="3"/>
  <c r="AT2112" i="3"/>
  <c r="AS2112" i="3"/>
  <c r="AR2112" i="3"/>
  <c r="AQ2112" i="3"/>
  <c r="AP2112" i="3"/>
  <c r="AO2112" i="3"/>
  <c r="AN2112" i="3"/>
  <c r="AB2112" i="3"/>
  <c r="AM2112" i="3" s="1"/>
  <c r="AA2112" i="3"/>
  <c r="AL2112" i="3" s="1"/>
  <c r="T2112" i="3"/>
  <c r="S2112" i="3"/>
  <c r="P2112" i="3"/>
  <c r="O2112" i="3"/>
  <c r="N2112" i="3"/>
  <c r="M2112" i="3"/>
  <c r="L2112" i="3"/>
  <c r="BC2111" i="3"/>
  <c r="BA2111" i="3"/>
  <c r="AV2111" i="3"/>
  <c r="AU2111" i="3"/>
  <c r="AT2111" i="3"/>
  <c r="AS2111" i="3"/>
  <c r="AR2111" i="3"/>
  <c r="AQ2111" i="3"/>
  <c r="AP2111" i="3"/>
  <c r="AO2111" i="3"/>
  <c r="AN2111" i="3"/>
  <c r="AL2111" i="3"/>
  <c r="AB2111" i="3"/>
  <c r="AM2111" i="3" s="1"/>
  <c r="AA2111" i="3"/>
  <c r="T2111" i="3"/>
  <c r="S2111" i="3"/>
  <c r="BB2111" i="3" s="1"/>
  <c r="P2111" i="3"/>
  <c r="O2111" i="3"/>
  <c r="N2111" i="3"/>
  <c r="M2111" i="3"/>
  <c r="L2111" i="3"/>
  <c r="BC2110" i="3"/>
  <c r="BA2110" i="3"/>
  <c r="BB2110" i="3" s="1"/>
  <c r="AW2110" i="3"/>
  <c r="AV2110" i="3"/>
  <c r="AU2110" i="3"/>
  <c r="AT2110" i="3"/>
  <c r="AS2110" i="3"/>
  <c r="AR2110" i="3"/>
  <c r="AQ2110" i="3"/>
  <c r="AP2110" i="3"/>
  <c r="AO2110" i="3"/>
  <c r="AN2110" i="3"/>
  <c r="AM2110" i="3"/>
  <c r="AL2110" i="3"/>
  <c r="AB2110" i="3"/>
  <c r="AA2110" i="3"/>
  <c r="T2110" i="3"/>
  <c r="S2110" i="3"/>
  <c r="P2110" i="3"/>
  <c r="O2110" i="3"/>
  <c r="N2110" i="3"/>
  <c r="M2110" i="3"/>
  <c r="L2110" i="3"/>
  <c r="BC2109" i="3"/>
  <c r="BA2109" i="3"/>
  <c r="BB2109" i="3" s="1"/>
  <c r="AW2109" i="3" s="1"/>
  <c r="AX2109" i="3" s="1"/>
  <c r="Y2109" i="3" s="1"/>
  <c r="AV2109" i="3"/>
  <c r="AU2109" i="3"/>
  <c r="AT2109" i="3"/>
  <c r="AS2109" i="3"/>
  <c r="AR2109" i="3"/>
  <c r="AQ2109" i="3"/>
  <c r="AP2109" i="3"/>
  <c r="AO2109" i="3"/>
  <c r="AN2109" i="3"/>
  <c r="AM2109" i="3"/>
  <c r="AL2109" i="3"/>
  <c r="AB2109" i="3"/>
  <c r="AA2109" i="3"/>
  <c r="T2109" i="3"/>
  <c r="S2109" i="3"/>
  <c r="P2109" i="3"/>
  <c r="O2109" i="3"/>
  <c r="N2109" i="3"/>
  <c r="M2109" i="3"/>
  <c r="L2109" i="3"/>
  <c r="BC2108" i="3"/>
  <c r="BA2108" i="3"/>
  <c r="BB2108" i="3" s="1"/>
  <c r="AV2108" i="3"/>
  <c r="AU2108" i="3"/>
  <c r="AT2108" i="3"/>
  <c r="AS2108" i="3"/>
  <c r="AR2108" i="3"/>
  <c r="AQ2108" i="3"/>
  <c r="AP2108" i="3"/>
  <c r="AO2108" i="3"/>
  <c r="AN2108" i="3"/>
  <c r="AB2108" i="3"/>
  <c r="AM2108" i="3" s="1"/>
  <c r="AA2108" i="3"/>
  <c r="AW2108" i="3" s="1"/>
  <c r="T2108" i="3"/>
  <c r="S2108" i="3"/>
  <c r="P2108" i="3"/>
  <c r="O2108" i="3"/>
  <c r="N2108" i="3"/>
  <c r="M2108" i="3"/>
  <c r="L2108" i="3"/>
  <c r="BC2107" i="3"/>
  <c r="BA2107" i="3"/>
  <c r="BB2107" i="3" s="1"/>
  <c r="AV2107" i="3"/>
  <c r="AU2107" i="3"/>
  <c r="AT2107" i="3"/>
  <c r="AS2107" i="3"/>
  <c r="AR2107" i="3"/>
  <c r="AQ2107" i="3"/>
  <c r="AP2107" i="3"/>
  <c r="AO2107" i="3"/>
  <c r="AN2107" i="3"/>
  <c r="AB2107" i="3"/>
  <c r="AM2107" i="3" s="1"/>
  <c r="AA2107" i="3"/>
  <c r="T2107" i="3"/>
  <c r="S2107" i="3"/>
  <c r="P2107" i="3"/>
  <c r="O2107" i="3"/>
  <c r="N2107" i="3"/>
  <c r="M2107" i="3"/>
  <c r="L2107" i="3"/>
  <c r="BC2106" i="3"/>
  <c r="BB2106" i="3"/>
  <c r="AW2106" i="3" s="1"/>
  <c r="AX2106" i="3" s="1"/>
  <c r="Y2106" i="3" s="1"/>
  <c r="BA2106" i="3"/>
  <c r="AV2106" i="3"/>
  <c r="AU2106" i="3"/>
  <c r="AT2106" i="3"/>
  <c r="AS2106" i="3"/>
  <c r="AR2106" i="3"/>
  <c r="AQ2106" i="3"/>
  <c r="AP2106" i="3"/>
  <c r="AO2106" i="3"/>
  <c r="AN2106" i="3"/>
  <c r="AL2106" i="3"/>
  <c r="AB2106" i="3"/>
  <c r="AM2106" i="3" s="1"/>
  <c r="AA2106" i="3"/>
  <c r="T2106" i="3"/>
  <c r="S2106" i="3"/>
  <c r="P2106" i="3"/>
  <c r="O2106" i="3"/>
  <c r="N2106" i="3"/>
  <c r="M2106" i="3"/>
  <c r="L2106" i="3"/>
  <c r="BC2105" i="3"/>
  <c r="BA2105" i="3"/>
  <c r="BB2105" i="3" s="1"/>
  <c r="AW2105" i="3" s="1"/>
  <c r="AX2105" i="3" s="1"/>
  <c r="Y2105" i="3" s="1"/>
  <c r="AV2105" i="3"/>
  <c r="AU2105" i="3"/>
  <c r="AT2105" i="3"/>
  <c r="AS2105" i="3"/>
  <c r="AR2105" i="3"/>
  <c r="AQ2105" i="3"/>
  <c r="AP2105" i="3"/>
  <c r="AO2105" i="3"/>
  <c r="AN2105" i="3"/>
  <c r="AM2105" i="3"/>
  <c r="AL2105" i="3"/>
  <c r="AB2105" i="3"/>
  <c r="AA2105" i="3"/>
  <c r="T2105" i="3"/>
  <c r="S2105" i="3"/>
  <c r="P2105" i="3"/>
  <c r="O2105" i="3"/>
  <c r="N2105" i="3"/>
  <c r="M2105" i="3"/>
  <c r="L2105" i="3"/>
  <c r="BC2104" i="3"/>
  <c r="BA2104" i="3"/>
  <c r="BB2104" i="3" s="1"/>
  <c r="AV2104" i="3"/>
  <c r="AU2104" i="3"/>
  <c r="AT2104" i="3"/>
  <c r="AS2104" i="3"/>
  <c r="AR2104" i="3"/>
  <c r="AQ2104" i="3"/>
  <c r="AP2104" i="3"/>
  <c r="AO2104" i="3"/>
  <c r="AN2104" i="3"/>
  <c r="AM2104" i="3"/>
  <c r="AL2104" i="3"/>
  <c r="AB2104" i="3"/>
  <c r="AA2104" i="3"/>
  <c r="T2104" i="3"/>
  <c r="S2104" i="3"/>
  <c r="P2104" i="3"/>
  <c r="O2104" i="3"/>
  <c r="N2104" i="3"/>
  <c r="M2104" i="3"/>
  <c r="L2104" i="3"/>
  <c r="BC2103" i="3"/>
  <c r="BA2103" i="3"/>
  <c r="BB2103" i="3" s="1"/>
  <c r="AW2103" i="3"/>
  <c r="AV2103" i="3"/>
  <c r="AU2103" i="3"/>
  <c r="AT2103" i="3"/>
  <c r="AS2103" i="3"/>
  <c r="AR2103" i="3"/>
  <c r="AQ2103" i="3"/>
  <c r="AP2103" i="3"/>
  <c r="AO2103" i="3"/>
  <c r="AN2103" i="3"/>
  <c r="AB2103" i="3"/>
  <c r="AM2103" i="3" s="1"/>
  <c r="AA2103" i="3"/>
  <c r="AL2103" i="3" s="1"/>
  <c r="T2103" i="3"/>
  <c r="S2103" i="3"/>
  <c r="P2103" i="3"/>
  <c r="O2103" i="3"/>
  <c r="N2103" i="3"/>
  <c r="M2103" i="3"/>
  <c r="L2103" i="3"/>
  <c r="BC2102" i="3"/>
  <c r="BA2102" i="3"/>
  <c r="BB2102" i="3" s="1"/>
  <c r="AV2102" i="3"/>
  <c r="AU2102" i="3"/>
  <c r="AT2102" i="3"/>
  <c r="AS2102" i="3"/>
  <c r="AR2102" i="3"/>
  <c r="AQ2102" i="3"/>
  <c r="AP2102" i="3"/>
  <c r="AO2102" i="3"/>
  <c r="AN2102" i="3"/>
  <c r="AM2102" i="3"/>
  <c r="AL2102" i="3"/>
  <c r="AB2102" i="3"/>
  <c r="AA2102" i="3"/>
  <c r="T2102" i="3"/>
  <c r="S2102" i="3"/>
  <c r="P2102" i="3"/>
  <c r="O2102" i="3"/>
  <c r="N2102" i="3"/>
  <c r="M2102" i="3"/>
  <c r="L2102" i="3"/>
  <c r="BC2101" i="3"/>
  <c r="BA2101" i="3"/>
  <c r="BB2101" i="3" s="1"/>
  <c r="AW2101" i="3"/>
  <c r="AV2101" i="3"/>
  <c r="AU2101" i="3"/>
  <c r="AT2101" i="3"/>
  <c r="AS2101" i="3"/>
  <c r="AR2101" i="3"/>
  <c r="AQ2101" i="3"/>
  <c r="AP2101" i="3"/>
  <c r="AO2101" i="3"/>
  <c r="AN2101" i="3"/>
  <c r="AM2101" i="3"/>
  <c r="AL2101" i="3"/>
  <c r="AB2101" i="3"/>
  <c r="AA2101" i="3"/>
  <c r="T2101" i="3"/>
  <c r="S2101" i="3"/>
  <c r="P2101" i="3"/>
  <c r="O2101" i="3"/>
  <c r="N2101" i="3"/>
  <c r="M2101" i="3"/>
  <c r="L2101" i="3"/>
  <c r="BC2100" i="3"/>
  <c r="BB2100" i="3"/>
  <c r="BA2100" i="3"/>
  <c r="AW2100" i="3"/>
  <c r="AV2100" i="3"/>
  <c r="AU2100" i="3"/>
  <c r="AT2100" i="3"/>
  <c r="AS2100" i="3"/>
  <c r="AR2100" i="3"/>
  <c r="AQ2100" i="3"/>
  <c r="AP2100" i="3"/>
  <c r="AO2100" i="3"/>
  <c r="AN2100" i="3"/>
  <c r="AB2100" i="3"/>
  <c r="AM2100" i="3" s="1"/>
  <c r="AA2100" i="3"/>
  <c r="AL2100" i="3" s="1"/>
  <c r="T2100" i="3"/>
  <c r="S2100" i="3"/>
  <c r="P2100" i="3"/>
  <c r="O2100" i="3"/>
  <c r="N2100" i="3"/>
  <c r="M2100" i="3"/>
  <c r="L2100" i="3"/>
  <c r="BC2099" i="3"/>
  <c r="BA2099" i="3"/>
  <c r="AV2099" i="3"/>
  <c r="AU2099" i="3"/>
  <c r="AT2099" i="3"/>
  <c r="AS2099" i="3"/>
  <c r="AR2099" i="3"/>
  <c r="AQ2099" i="3"/>
  <c r="AP2099" i="3"/>
  <c r="AO2099" i="3"/>
  <c r="AN2099" i="3"/>
  <c r="AM2099" i="3"/>
  <c r="AB2099" i="3"/>
  <c r="AA2099" i="3"/>
  <c r="T2099" i="3"/>
  <c r="S2099" i="3"/>
  <c r="P2099" i="3"/>
  <c r="O2099" i="3"/>
  <c r="N2099" i="3"/>
  <c r="M2099" i="3"/>
  <c r="L2099" i="3"/>
  <c r="BC2098" i="3"/>
  <c r="BA2098" i="3"/>
  <c r="BB2098" i="3" s="1"/>
  <c r="AW2098" i="3" s="1"/>
  <c r="AX2098" i="3" s="1"/>
  <c r="Y2098" i="3" s="1"/>
  <c r="AV2098" i="3"/>
  <c r="AU2098" i="3"/>
  <c r="AT2098" i="3"/>
  <c r="AS2098" i="3"/>
  <c r="AR2098" i="3"/>
  <c r="AQ2098" i="3"/>
  <c r="AP2098" i="3"/>
  <c r="AO2098" i="3"/>
  <c r="AN2098" i="3"/>
  <c r="AB2098" i="3"/>
  <c r="AM2098" i="3" s="1"/>
  <c r="AA2098" i="3"/>
  <c r="AL2098" i="3" s="1"/>
  <c r="T2098" i="3"/>
  <c r="S2098" i="3"/>
  <c r="P2098" i="3"/>
  <c r="O2098" i="3"/>
  <c r="N2098" i="3"/>
  <c r="M2098" i="3"/>
  <c r="L2098" i="3"/>
  <c r="BC2097" i="3"/>
  <c r="BB2097" i="3"/>
  <c r="BA2097" i="3"/>
  <c r="AV2097" i="3"/>
  <c r="AU2097" i="3"/>
  <c r="AT2097" i="3"/>
  <c r="AS2097" i="3"/>
  <c r="AR2097" i="3"/>
  <c r="AQ2097" i="3"/>
  <c r="AP2097" i="3"/>
  <c r="AO2097" i="3"/>
  <c r="AN2097" i="3"/>
  <c r="AL2097" i="3"/>
  <c r="AB2097" i="3"/>
  <c r="AA2097" i="3"/>
  <c r="T2097" i="3"/>
  <c r="S2097" i="3"/>
  <c r="P2097" i="3"/>
  <c r="O2097" i="3"/>
  <c r="N2097" i="3"/>
  <c r="M2097" i="3"/>
  <c r="L2097" i="3"/>
  <c r="BC2096" i="3"/>
  <c r="AW2096" i="3" s="1"/>
  <c r="BB2096" i="3"/>
  <c r="BA2096" i="3"/>
  <c r="AV2096" i="3"/>
  <c r="AU2096" i="3"/>
  <c r="AT2096" i="3"/>
  <c r="AS2096" i="3"/>
  <c r="AR2096" i="3"/>
  <c r="AQ2096" i="3"/>
  <c r="AP2096" i="3"/>
  <c r="AO2096" i="3"/>
  <c r="AN2096" i="3"/>
  <c r="AM2096" i="3"/>
  <c r="AL2096" i="3"/>
  <c r="AB2096" i="3"/>
  <c r="AA2096" i="3"/>
  <c r="T2096" i="3"/>
  <c r="S2096" i="3"/>
  <c r="P2096" i="3"/>
  <c r="O2096" i="3"/>
  <c r="N2096" i="3"/>
  <c r="M2096" i="3"/>
  <c r="L2096" i="3"/>
  <c r="BC2095" i="3"/>
  <c r="BA2095" i="3"/>
  <c r="AV2095" i="3"/>
  <c r="AU2095" i="3"/>
  <c r="AT2095" i="3"/>
  <c r="AS2095" i="3"/>
  <c r="AR2095" i="3"/>
  <c r="AQ2095" i="3"/>
  <c r="AP2095" i="3"/>
  <c r="AO2095" i="3"/>
  <c r="AN2095" i="3"/>
  <c r="AM2095" i="3"/>
  <c r="AB2095" i="3"/>
  <c r="AA2095" i="3"/>
  <c r="T2095" i="3"/>
  <c r="S2095" i="3"/>
  <c r="BB2095" i="3" s="1"/>
  <c r="P2095" i="3"/>
  <c r="O2095" i="3"/>
  <c r="N2095" i="3"/>
  <c r="M2095" i="3"/>
  <c r="L2095" i="3"/>
  <c r="BC2094" i="3"/>
  <c r="BA2094" i="3"/>
  <c r="BB2094" i="3" s="1"/>
  <c r="AV2094" i="3"/>
  <c r="AU2094" i="3"/>
  <c r="AT2094" i="3"/>
  <c r="AS2094" i="3"/>
  <c r="AR2094" i="3"/>
  <c r="AQ2094" i="3"/>
  <c r="AP2094" i="3"/>
  <c r="AO2094" i="3"/>
  <c r="AN2094" i="3"/>
  <c r="AB2094" i="3"/>
  <c r="AA2094" i="3"/>
  <c r="AL2094" i="3" s="1"/>
  <c r="T2094" i="3"/>
  <c r="S2094" i="3"/>
  <c r="P2094" i="3"/>
  <c r="O2094" i="3"/>
  <c r="N2094" i="3"/>
  <c r="M2094" i="3"/>
  <c r="L2094" i="3"/>
  <c r="BC2093" i="3"/>
  <c r="BA2093" i="3"/>
  <c r="BB2093" i="3" s="1"/>
  <c r="AV2093" i="3"/>
  <c r="AU2093" i="3"/>
  <c r="AT2093" i="3"/>
  <c r="AS2093" i="3"/>
  <c r="AR2093" i="3"/>
  <c r="AQ2093" i="3"/>
  <c r="AP2093" i="3"/>
  <c r="AO2093" i="3"/>
  <c r="AN2093" i="3"/>
  <c r="AB2093" i="3"/>
  <c r="AM2093" i="3" s="1"/>
  <c r="AA2093" i="3"/>
  <c r="T2093" i="3"/>
  <c r="S2093" i="3"/>
  <c r="P2093" i="3"/>
  <c r="O2093" i="3"/>
  <c r="N2093" i="3"/>
  <c r="M2093" i="3"/>
  <c r="L2093" i="3"/>
  <c r="BC2092" i="3"/>
  <c r="BA2092" i="3"/>
  <c r="BB2092" i="3" s="1"/>
  <c r="AW2092" i="3" s="1"/>
  <c r="AX2092" i="3" s="1"/>
  <c r="Y2092" i="3" s="1"/>
  <c r="AV2092" i="3"/>
  <c r="AU2092" i="3"/>
  <c r="AT2092" i="3"/>
  <c r="AS2092" i="3"/>
  <c r="AR2092" i="3"/>
  <c r="AQ2092" i="3"/>
  <c r="AP2092" i="3"/>
  <c r="AO2092" i="3"/>
  <c r="AN2092" i="3"/>
  <c r="AM2092" i="3"/>
  <c r="AL2092" i="3"/>
  <c r="AB2092" i="3"/>
  <c r="AA2092" i="3"/>
  <c r="T2092" i="3"/>
  <c r="S2092" i="3"/>
  <c r="P2092" i="3"/>
  <c r="O2092" i="3"/>
  <c r="N2092" i="3"/>
  <c r="M2092" i="3"/>
  <c r="L2092" i="3"/>
  <c r="BC2091" i="3"/>
  <c r="BA2091" i="3"/>
  <c r="BB2091" i="3" s="1"/>
  <c r="AV2091" i="3"/>
  <c r="AU2091" i="3"/>
  <c r="AT2091" i="3"/>
  <c r="AS2091" i="3"/>
  <c r="AR2091" i="3"/>
  <c r="AQ2091" i="3"/>
  <c r="AP2091" i="3"/>
  <c r="AO2091" i="3"/>
  <c r="AN2091" i="3"/>
  <c r="AL2091" i="3"/>
  <c r="AB2091" i="3"/>
  <c r="AM2091" i="3" s="1"/>
  <c r="AA2091" i="3"/>
  <c r="T2091" i="3"/>
  <c r="S2091" i="3"/>
  <c r="P2091" i="3"/>
  <c r="O2091" i="3"/>
  <c r="N2091" i="3"/>
  <c r="M2091" i="3"/>
  <c r="L2091" i="3"/>
  <c r="BC2090" i="3"/>
  <c r="BA2090" i="3"/>
  <c r="AV2090" i="3"/>
  <c r="AU2090" i="3"/>
  <c r="AT2090" i="3"/>
  <c r="AS2090" i="3"/>
  <c r="AR2090" i="3"/>
  <c r="AQ2090" i="3"/>
  <c r="AP2090" i="3"/>
  <c r="AO2090" i="3"/>
  <c r="AN2090" i="3"/>
  <c r="AL2090" i="3"/>
  <c r="AB2090" i="3"/>
  <c r="AM2090" i="3" s="1"/>
  <c r="AA2090" i="3"/>
  <c r="T2090" i="3"/>
  <c r="S2090" i="3"/>
  <c r="P2090" i="3"/>
  <c r="O2090" i="3"/>
  <c r="N2090" i="3"/>
  <c r="M2090" i="3"/>
  <c r="L2090" i="3"/>
  <c r="BC2089" i="3"/>
  <c r="BA2089" i="3"/>
  <c r="AV2089" i="3"/>
  <c r="AU2089" i="3"/>
  <c r="AT2089" i="3"/>
  <c r="AS2089" i="3"/>
  <c r="AR2089" i="3"/>
  <c r="AQ2089" i="3"/>
  <c r="AP2089" i="3"/>
  <c r="AO2089" i="3"/>
  <c r="AN2089" i="3"/>
  <c r="AB2089" i="3"/>
  <c r="AM2089" i="3" s="1"/>
  <c r="AA2089" i="3"/>
  <c r="AL2089" i="3" s="1"/>
  <c r="T2089" i="3"/>
  <c r="S2089" i="3"/>
  <c r="BB2089" i="3" s="1"/>
  <c r="AW2089" i="3" s="1"/>
  <c r="AX2089" i="3" s="1"/>
  <c r="Y2089" i="3" s="1"/>
  <c r="P2089" i="3"/>
  <c r="O2089" i="3"/>
  <c r="N2089" i="3"/>
  <c r="M2089" i="3"/>
  <c r="L2089" i="3"/>
  <c r="BC2088" i="3"/>
  <c r="BB2088" i="3"/>
  <c r="BA2088" i="3"/>
  <c r="AV2088" i="3"/>
  <c r="AU2088" i="3"/>
  <c r="AT2088" i="3"/>
  <c r="AS2088" i="3"/>
  <c r="AR2088" i="3"/>
  <c r="AQ2088" i="3"/>
  <c r="AP2088" i="3"/>
  <c r="AO2088" i="3"/>
  <c r="AN2088" i="3"/>
  <c r="AM2088" i="3"/>
  <c r="AL2088" i="3"/>
  <c r="AB2088" i="3"/>
  <c r="AA2088" i="3"/>
  <c r="T2088" i="3"/>
  <c r="S2088" i="3"/>
  <c r="P2088" i="3"/>
  <c r="O2088" i="3"/>
  <c r="N2088" i="3"/>
  <c r="M2088" i="3"/>
  <c r="L2088" i="3"/>
  <c r="BC2087" i="3"/>
  <c r="BA2087" i="3"/>
  <c r="BB2087" i="3" s="1"/>
  <c r="AW2087" i="3"/>
  <c r="AV2087" i="3"/>
  <c r="AU2087" i="3"/>
  <c r="AT2087" i="3"/>
  <c r="AS2087" i="3"/>
  <c r="AR2087" i="3"/>
  <c r="AQ2087" i="3"/>
  <c r="AP2087" i="3"/>
  <c r="AO2087" i="3"/>
  <c r="AN2087" i="3"/>
  <c r="AM2087" i="3"/>
  <c r="AL2087" i="3"/>
  <c r="AB2087" i="3"/>
  <c r="AA2087" i="3"/>
  <c r="T2087" i="3"/>
  <c r="S2087" i="3"/>
  <c r="P2087" i="3"/>
  <c r="O2087" i="3"/>
  <c r="N2087" i="3"/>
  <c r="M2087" i="3"/>
  <c r="L2087" i="3"/>
  <c r="BC2086" i="3"/>
  <c r="BA2086" i="3"/>
  <c r="AV2086" i="3"/>
  <c r="AU2086" i="3"/>
  <c r="AT2086" i="3"/>
  <c r="AS2086" i="3"/>
  <c r="AR2086" i="3"/>
  <c r="AQ2086" i="3"/>
  <c r="AP2086" i="3"/>
  <c r="AO2086" i="3"/>
  <c r="AN2086" i="3"/>
  <c r="AB2086" i="3"/>
  <c r="AM2086" i="3" s="1"/>
  <c r="AA2086" i="3"/>
  <c r="T2086" i="3"/>
  <c r="S2086" i="3"/>
  <c r="BB2086" i="3" s="1"/>
  <c r="P2086" i="3"/>
  <c r="O2086" i="3"/>
  <c r="N2086" i="3"/>
  <c r="M2086" i="3"/>
  <c r="L2086" i="3"/>
  <c r="BC2085" i="3"/>
  <c r="BA2085" i="3"/>
  <c r="AV2085" i="3"/>
  <c r="AU2085" i="3"/>
  <c r="AT2085" i="3"/>
  <c r="AS2085" i="3"/>
  <c r="AR2085" i="3"/>
  <c r="AQ2085" i="3"/>
  <c r="AP2085" i="3"/>
  <c r="AO2085" i="3"/>
  <c r="AN2085" i="3"/>
  <c r="AB2085" i="3"/>
  <c r="AA2085" i="3"/>
  <c r="AL2085" i="3" s="1"/>
  <c r="T2085" i="3"/>
  <c r="S2085" i="3"/>
  <c r="P2085" i="3"/>
  <c r="O2085" i="3"/>
  <c r="N2085" i="3"/>
  <c r="M2085" i="3"/>
  <c r="L2085" i="3"/>
  <c r="BC2084" i="3"/>
  <c r="BA2084" i="3"/>
  <c r="BB2084" i="3" s="1"/>
  <c r="AW2084" i="3" s="1"/>
  <c r="AX2084" i="3" s="1"/>
  <c r="Y2084" i="3" s="1"/>
  <c r="AV2084" i="3"/>
  <c r="AU2084" i="3"/>
  <c r="AT2084" i="3"/>
  <c r="AS2084" i="3"/>
  <c r="AR2084" i="3"/>
  <c r="AQ2084" i="3"/>
  <c r="AP2084" i="3"/>
  <c r="AO2084" i="3"/>
  <c r="AN2084" i="3"/>
  <c r="AB2084" i="3"/>
  <c r="AM2084" i="3" s="1"/>
  <c r="AA2084" i="3"/>
  <c r="AL2084" i="3" s="1"/>
  <c r="T2084" i="3"/>
  <c r="S2084" i="3"/>
  <c r="P2084" i="3"/>
  <c r="O2084" i="3"/>
  <c r="N2084" i="3"/>
  <c r="M2084" i="3"/>
  <c r="L2084" i="3"/>
  <c r="BC2083" i="3"/>
  <c r="BB2083" i="3"/>
  <c r="BA2083" i="3"/>
  <c r="AW2083" i="3"/>
  <c r="AV2083" i="3"/>
  <c r="AU2083" i="3"/>
  <c r="AT2083" i="3"/>
  <c r="AS2083" i="3"/>
  <c r="AR2083" i="3"/>
  <c r="AQ2083" i="3"/>
  <c r="AP2083" i="3"/>
  <c r="AO2083" i="3"/>
  <c r="AN2083" i="3"/>
  <c r="AM2083" i="3"/>
  <c r="AL2083" i="3"/>
  <c r="AB2083" i="3"/>
  <c r="AA2083" i="3"/>
  <c r="T2083" i="3"/>
  <c r="S2083" i="3"/>
  <c r="P2083" i="3"/>
  <c r="O2083" i="3"/>
  <c r="N2083" i="3"/>
  <c r="M2083" i="3"/>
  <c r="L2083" i="3"/>
  <c r="BC2082" i="3"/>
  <c r="BB2082" i="3"/>
  <c r="BA2082" i="3"/>
  <c r="AV2082" i="3"/>
  <c r="AU2082" i="3"/>
  <c r="AT2082" i="3"/>
  <c r="AS2082" i="3"/>
  <c r="AR2082" i="3"/>
  <c r="AQ2082" i="3"/>
  <c r="AP2082" i="3"/>
  <c r="AO2082" i="3"/>
  <c r="AN2082" i="3"/>
  <c r="AL2082" i="3"/>
  <c r="AB2082" i="3"/>
  <c r="AW2082" i="3" s="1"/>
  <c r="AA2082" i="3"/>
  <c r="T2082" i="3"/>
  <c r="S2082" i="3"/>
  <c r="P2082" i="3"/>
  <c r="O2082" i="3"/>
  <c r="N2082" i="3"/>
  <c r="M2082" i="3"/>
  <c r="L2082" i="3"/>
  <c r="BC2081" i="3"/>
  <c r="BA2081" i="3"/>
  <c r="AV2081" i="3"/>
  <c r="AU2081" i="3"/>
  <c r="AT2081" i="3"/>
  <c r="AS2081" i="3"/>
  <c r="AR2081" i="3"/>
  <c r="AQ2081" i="3"/>
  <c r="AP2081" i="3"/>
  <c r="AO2081" i="3"/>
  <c r="AN2081" i="3"/>
  <c r="AM2081" i="3"/>
  <c r="AB2081" i="3"/>
  <c r="AA2081" i="3"/>
  <c r="T2081" i="3"/>
  <c r="S2081" i="3"/>
  <c r="P2081" i="3"/>
  <c r="O2081" i="3"/>
  <c r="N2081" i="3"/>
  <c r="M2081" i="3"/>
  <c r="L2081" i="3"/>
  <c r="BC2080" i="3"/>
  <c r="BA2080" i="3"/>
  <c r="BB2080" i="3" s="1"/>
  <c r="AW2080" i="3" s="1"/>
  <c r="AX2080" i="3" s="1"/>
  <c r="Y2080" i="3" s="1"/>
  <c r="AV2080" i="3"/>
  <c r="AU2080" i="3"/>
  <c r="AT2080" i="3"/>
  <c r="AS2080" i="3"/>
  <c r="AR2080" i="3"/>
  <c r="AQ2080" i="3"/>
  <c r="AP2080" i="3"/>
  <c r="AO2080" i="3"/>
  <c r="AN2080" i="3"/>
  <c r="AB2080" i="3"/>
  <c r="AM2080" i="3" s="1"/>
  <c r="AA2080" i="3"/>
  <c r="AL2080" i="3" s="1"/>
  <c r="T2080" i="3"/>
  <c r="S2080" i="3"/>
  <c r="P2080" i="3"/>
  <c r="O2080" i="3"/>
  <c r="N2080" i="3"/>
  <c r="M2080" i="3"/>
  <c r="L2080" i="3"/>
  <c r="BC2079" i="3"/>
  <c r="BB2079" i="3"/>
  <c r="BA2079" i="3"/>
  <c r="AV2079" i="3"/>
  <c r="AU2079" i="3"/>
  <c r="AT2079" i="3"/>
  <c r="AS2079" i="3"/>
  <c r="AR2079" i="3"/>
  <c r="AQ2079" i="3"/>
  <c r="AP2079" i="3"/>
  <c r="AO2079" i="3"/>
  <c r="AN2079" i="3"/>
  <c r="AB2079" i="3"/>
  <c r="AM2079" i="3" s="1"/>
  <c r="AA2079" i="3"/>
  <c r="T2079" i="3"/>
  <c r="S2079" i="3"/>
  <c r="P2079" i="3"/>
  <c r="O2079" i="3"/>
  <c r="N2079" i="3"/>
  <c r="M2079" i="3"/>
  <c r="L2079" i="3"/>
  <c r="BC2078" i="3"/>
  <c r="BB2078" i="3"/>
  <c r="BA2078" i="3"/>
  <c r="AV2078" i="3"/>
  <c r="AU2078" i="3"/>
  <c r="AT2078" i="3"/>
  <c r="AS2078" i="3"/>
  <c r="AR2078" i="3"/>
  <c r="AQ2078" i="3"/>
  <c r="AP2078" i="3"/>
  <c r="AO2078" i="3"/>
  <c r="AN2078" i="3"/>
  <c r="AM2078" i="3"/>
  <c r="AL2078" i="3"/>
  <c r="AB2078" i="3"/>
  <c r="AA2078" i="3"/>
  <c r="T2078" i="3"/>
  <c r="S2078" i="3"/>
  <c r="P2078" i="3"/>
  <c r="O2078" i="3"/>
  <c r="N2078" i="3"/>
  <c r="M2078" i="3"/>
  <c r="L2078" i="3"/>
  <c r="BC2077" i="3"/>
  <c r="BB2077" i="3"/>
  <c r="BA2077" i="3"/>
  <c r="AV2077" i="3"/>
  <c r="AU2077" i="3"/>
  <c r="AT2077" i="3"/>
  <c r="AS2077" i="3"/>
  <c r="AR2077" i="3"/>
  <c r="AQ2077" i="3"/>
  <c r="AP2077" i="3"/>
  <c r="AO2077" i="3"/>
  <c r="AN2077" i="3"/>
  <c r="AB2077" i="3"/>
  <c r="AM2077" i="3" s="1"/>
  <c r="AA2077" i="3"/>
  <c r="T2077" i="3"/>
  <c r="S2077" i="3"/>
  <c r="P2077" i="3"/>
  <c r="O2077" i="3"/>
  <c r="N2077" i="3"/>
  <c r="M2077" i="3"/>
  <c r="L2077" i="3"/>
  <c r="BC2076" i="3"/>
  <c r="BA2076" i="3"/>
  <c r="BB2076" i="3" s="1"/>
  <c r="AW2076" i="3" s="1"/>
  <c r="AX2076" i="3" s="1"/>
  <c r="Y2076" i="3" s="1"/>
  <c r="AV2076" i="3"/>
  <c r="AU2076" i="3"/>
  <c r="AT2076" i="3"/>
  <c r="AS2076" i="3"/>
  <c r="AR2076" i="3"/>
  <c r="AQ2076" i="3"/>
  <c r="AP2076" i="3"/>
  <c r="AO2076" i="3"/>
  <c r="AN2076" i="3"/>
  <c r="AB2076" i="3"/>
  <c r="AM2076" i="3" s="1"/>
  <c r="AA2076" i="3"/>
  <c r="AL2076" i="3" s="1"/>
  <c r="T2076" i="3"/>
  <c r="S2076" i="3"/>
  <c r="P2076" i="3"/>
  <c r="O2076" i="3"/>
  <c r="N2076" i="3"/>
  <c r="M2076" i="3"/>
  <c r="L2076" i="3"/>
  <c r="BC2075" i="3"/>
  <c r="BB2075" i="3"/>
  <c r="BA2075" i="3"/>
  <c r="AV2075" i="3"/>
  <c r="AU2075" i="3"/>
  <c r="AT2075" i="3"/>
  <c r="AS2075" i="3"/>
  <c r="AR2075" i="3"/>
  <c r="AQ2075" i="3"/>
  <c r="AP2075" i="3"/>
  <c r="AO2075" i="3"/>
  <c r="AN2075" i="3"/>
  <c r="AL2075" i="3"/>
  <c r="AB2075" i="3"/>
  <c r="AM2075" i="3" s="1"/>
  <c r="AA2075" i="3"/>
  <c r="T2075" i="3"/>
  <c r="S2075" i="3"/>
  <c r="P2075" i="3"/>
  <c r="O2075" i="3"/>
  <c r="N2075" i="3"/>
  <c r="M2075" i="3"/>
  <c r="L2075" i="3"/>
  <c r="BC2074" i="3"/>
  <c r="AW2074" i="3" s="1"/>
  <c r="AX2074" i="3" s="1"/>
  <c r="BB2074" i="3"/>
  <c r="BA2074" i="3"/>
  <c r="AV2074" i="3"/>
  <c r="AU2074" i="3"/>
  <c r="AT2074" i="3"/>
  <c r="AS2074" i="3"/>
  <c r="AR2074" i="3"/>
  <c r="AQ2074" i="3"/>
  <c r="AP2074" i="3"/>
  <c r="AO2074" i="3"/>
  <c r="AN2074" i="3"/>
  <c r="AM2074" i="3"/>
  <c r="AL2074" i="3"/>
  <c r="AB2074" i="3"/>
  <c r="AA2074" i="3"/>
  <c r="Y2074" i="3"/>
  <c r="T2074" i="3"/>
  <c r="S2074" i="3"/>
  <c r="P2074" i="3"/>
  <c r="O2074" i="3"/>
  <c r="N2074" i="3"/>
  <c r="M2074" i="3"/>
  <c r="L2074" i="3"/>
  <c r="BC2073" i="3"/>
  <c r="BA2073" i="3"/>
  <c r="AW2073" i="3"/>
  <c r="AX2073" i="3" s="1"/>
  <c r="Y2073" i="3" s="1"/>
  <c r="AV2073" i="3"/>
  <c r="AU2073" i="3"/>
  <c r="AT2073" i="3"/>
  <c r="AS2073" i="3"/>
  <c r="AR2073" i="3"/>
  <c r="AQ2073" i="3"/>
  <c r="AP2073" i="3"/>
  <c r="AO2073" i="3"/>
  <c r="AN2073" i="3"/>
  <c r="AM2073" i="3"/>
  <c r="AB2073" i="3"/>
  <c r="AA2073" i="3"/>
  <c r="AL2073" i="3" s="1"/>
  <c r="T2073" i="3"/>
  <c r="S2073" i="3"/>
  <c r="BB2073" i="3" s="1"/>
  <c r="P2073" i="3"/>
  <c r="O2073" i="3"/>
  <c r="N2073" i="3"/>
  <c r="M2073" i="3"/>
  <c r="L2073" i="3"/>
  <c r="BC2072" i="3"/>
  <c r="BA2072" i="3"/>
  <c r="AV2072" i="3"/>
  <c r="AU2072" i="3"/>
  <c r="AT2072" i="3"/>
  <c r="AS2072" i="3"/>
  <c r="AR2072" i="3"/>
  <c r="AQ2072" i="3"/>
  <c r="AP2072" i="3"/>
  <c r="AO2072" i="3"/>
  <c r="AN2072" i="3"/>
  <c r="AM2072" i="3"/>
  <c r="AB2072" i="3"/>
  <c r="AA2072" i="3"/>
  <c r="T2072" i="3"/>
  <c r="S2072" i="3"/>
  <c r="P2072" i="3"/>
  <c r="O2072" i="3"/>
  <c r="N2072" i="3"/>
  <c r="M2072" i="3"/>
  <c r="L2072" i="3"/>
  <c r="BC2071" i="3"/>
  <c r="BA2071" i="3"/>
  <c r="BB2071" i="3" s="1"/>
  <c r="AV2071" i="3"/>
  <c r="AU2071" i="3"/>
  <c r="AT2071" i="3"/>
  <c r="AS2071" i="3"/>
  <c r="AR2071" i="3"/>
  <c r="AQ2071" i="3"/>
  <c r="AP2071" i="3"/>
  <c r="AO2071" i="3"/>
  <c r="AN2071" i="3"/>
  <c r="AB2071" i="3"/>
  <c r="AM2071" i="3" s="1"/>
  <c r="AA2071" i="3"/>
  <c r="T2071" i="3"/>
  <c r="S2071" i="3"/>
  <c r="P2071" i="3"/>
  <c r="O2071" i="3"/>
  <c r="N2071" i="3"/>
  <c r="M2071" i="3"/>
  <c r="L2071" i="3"/>
  <c r="BC2070" i="3"/>
  <c r="BB2070" i="3"/>
  <c r="BA2070" i="3"/>
  <c r="AW2070" i="3"/>
  <c r="AV2070" i="3"/>
  <c r="AU2070" i="3"/>
  <c r="AT2070" i="3"/>
  <c r="AS2070" i="3"/>
  <c r="AR2070" i="3"/>
  <c r="AQ2070" i="3"/>
  <c r="AP2070" i="3"/>
  <c r="AO2070" i="3"/>
  <c r="AN2070" i="3"/>
  <c r="AL2070" i="3"/>
  <c r="AB2070" i="3"/>
  <c r="AM2070" i="3" s="1"/>
  <c r="AA2070" i="3"/>
  <c r="T2070" i="3"/>
  <c r="S2070" i="3"/>
  <c r="P2070" i="3"/>
  <c r="O2070" i="3"/>
  <c r="N2070" i="3"/>
  <c r="M2070" i="3"/>
  <c r="L2070" i="3"/>
  <c r="BC2069" i="3"/>
  <c r="BA2069" i="3"/>
  <c r="AW2069" i="3"/>
  <c r="AX2069" i="3" s="1"/>
  <c r="Y2069" i="3" s="1"/>
  <c r="AV2069" i="3"/>
  <c r="AU2069" i="3"/>
  <c r="AT2069" i="3"/>
  <c r="AS2069" i="3"/>
  <c r="AR2069" i="3"/>
  <c r="AQ2069" i="3"/>
  <c r="AP2069" i="3"/>
  <c r="AO2069" i="3"/>
  <c r="AN2069" i="3"/>
  <c r="AM2069" i="3"/>
  <c r="AB2069" i="3"/>
  <c r="AA2069" i="3"/>
  <c r="AL2069" i="3" s="1"/>
  <c r="T2069" i="3"/>
  <c r="S2069" i="3"/>
  <c r="BB2069" i="3" s="1"/>
  <c r="P2069" i="3"/>
  <c r="O2069" i="3"/>
  <c r="N2069" i="3"/>
  <c r="M2069" i="3"/>
  <c r="L2069" i="3"/>
  <c r="BC2068" i="3"/>
  <c r="BA2068" i="3"/>
  <c r="AV2068" i="3"/>
  <c r="AU2068" i="3"/>
  <c r="AT2068" i="3"/>
  <c r="AS2068" i="3"/>
  <c r="AR2068" i="3"/>
  <c r="AQ2068" i="3"/>
  <c r="AP2068" i="3"/>
  <c r="AO2068" i="3"/>
  <c r="AN2068" i="3"/>
  <c r="AM2068" i="3"/>
  <c r="AL2068" i="3"/>
  <c r="AB2068" i="3"/>
  <c r="AA2068" i="3"/>
  <c r="T2068" i="3"/>
  <c r="S2068" i="3"/>
  <c r="BB2068" i="3" s="1"/>
  <c r="P2068" i="3"/>
  <c r="O2068" i="3"/>
  <c r="N2068" i="3"/>
  <c r="M2068" i="3"/>
  <c r="L2068" i="3"/>
  <c r="BC2067" i="3"/>
  <c r="BA2067" i="3"/>
  <c r="AV2067" i="3"/>
  <c r="AU2067" i="3"/>
  <c r="AT2067" i="3"/>
  <c r="AS2067" i="3"/>
  <c r="AR2067" i="3"/>
  <c r="AQ2067" i="3"/>
  <c r="AP2067" i="3"/>
  <c r="AO2067" i="3"/>
  <c r="AN2067" i="3"/>
  <c r="AB2067" i="3"/>
  <c r="AM2067" i="3" s="1"/>
  <c r="AA2067" i="3"/>
  <c r="AL2067" i="3" s="1"/>
  <c r="T2067" i="3"/>
  <c r="S2067" i="3"/>
  <c r="P2067" i="3"/>
  <c r="O2067" i="3"/>
  <c r="N2067" i="3"/>
  <c r="M2067" i="3"/>
  <c r="L2067" i="3"/>
  <c r="BC2066" i="3"/>
  <c r="BA2066" i="3"/>
  <c r="AV2066" i="3"/>
  <c r="AU2066" i="3"/>
  <c r="AT2066" i="3"/>
  <c r="AS2066" i="3"/>
  <c r="AR2066" i="3"/>
  <c r="AQ2066" i="3"/>
  <c r="AP2066" i="3"/>
  <c r="AO2066" i="3"/>
  <c r="AN2066" i="3"/>
  <c r="AL2066" i="3"/>
  <c r="AB2066" i="3"/>
  <c r="AA2066" i="3"/>
  <c r="T2066" i="3"/>
  <c r="S2066" i="3"/>
  <c r="BB2066" i="3" s="1"/>
  <c r="P2066" i="3"/>
  <c r="O2066" i="3"/>
  <c r="N2066" i="3"/>
  <c r="M2066" i="3"/>
  <c r="L2066" i="3"/>
  <c r="BC2065" i="3"/>
  <c r="BB2065" i="3"/>
  <c r="BA2065" i="3"/>
  <c r="AW2065" i="3"/>
  <c r="AV2065" i="3"/>
  <c r="AU2065" i="3"/>
  <c r="AT2065" i="3"/>
  <c r="AS2065" i="3"/>
  <c r="AR2065" i="3"/>
  <c r="AQ2065" i="3"/>
  <c r="AP2065" i="3"/>
  <c r="AO2065" i="3"/>
  <c r="AN2065" i="3"/>
  <c r="AM2065" i="3"/>
  <c r="AL2065" i="3"/>
  <c r="AB2065" i="3"/>
  <c r="AA2065" i="3"/>
  <c r="T2065" i="3"/>
  <c r="S2065" i="3"/>
  <c r="P2065" i="3"/>
  <c r="O2065" i="3"/>
  <c r="N2065" i="3"/>
  <c r="M2065" i="3"/>
  <c r="L2065" i="3"/>
  <c r="BC2064" i="3"/>
  <c r="BA2064" i="3"/>
  <c r="BB2064" i="3" s="1"/>
  <c r="AV2064" i="3"/>
  <c r="AU2064" i="3"/>
  <c r="AT2064" i="3"/>
  <c r="AS2064" i="3"/>
  <c r="AR2064" i="3"/>
  <c r="AQ2064" i="3"/>
  <c r="AP2064" i="3"/>
  <c r="AO2064" i="3"/>
  <c r="AN2064" i="3"/>
  <c r="AL2064" i="3"/>
  <c r="AB2064" i="3"/>
  <c r="AA2064" i="3"/>
  <c r="T2064" i="3"/>
  <c r="S2064" i="3"/>
  <c r="P2064" i="3"/>
  <c r="O2064" i="3"/>
  <c r="N2064" i="3"/>
  <c r="M2064" i="3"/>
  <c r="L2064" i="3"/>
  <c r="BC2063" i="3"/>
  <c r="BA2063" i="3"/>
  <c r="BB2063" i="3" s="1"/>
  <c r="AV2063" i="3"/>
  <c r="AU2063" i="3"/>
  <c r="AT2063" i="3"/>
  <c r="AS2063" i="3"/>
  <c r="AR2063" i="3"/>
  <c r="AQ2063" i="3"/>
  <c r="AP2063" i="3"/>
  <c r="AO2063" i="3"/>
  <c r="AN2063" i="3"/>
  <c r="AM2063" i="3"/>
  <c r="AL2063" i="3"/>
  <c r="AB2063" i="3"/>
  <c r="AA2063" i="3"/>
  <c r="T2063" i="3"/>
  <c r="S2063" i="3"/>
  <c r="P2063" i="3"/>
  <c r="O2063" i="3"/>
  <c r="N2063" i="3"/>
  <c r="M2063" i="3"/>
  <c r="L2063" i="3"/>
  <c r="BC2062" i="3"/>
  <c r="BB2062" i="3"/>
  <c r="BA2062" i="3"/>
  <c r="AW2062" i="3"/>
  <c r="AV2062" i="3"/>
  <c r="AU2062" i="3"/>
  <c r="AT2062" i="3"/>
  <c r="AS2062" i="3"/>
  <c r="AR2062" i="3"/>
  <c r="AQ2062" i="3"/>
  <c r="AP2062" i="3"/>
  <c r="AO2062" i="3"/>
  <c r="AN2062" i="3"/>
  <c r="AB2062" i="3"/>
  <c r="AM2062" i="3" s="1"/>
  <c r="AA2062" i="3"/>
  <c r="AL2062" i="3" s="1"/>
  <c r="T2062" i="3"/>
  <c r="S2062" i="3"/>
  <c r="P2062" i="3"/>
  <c r="O2062" i="3"/>
  <c r="N2062" i="3"/>
  <c r="M2062" i="3"/>
  <c r="AX2062" i="3" s="1"/>
  <c r="Y2062" i="3" s="1"/>
  <c r="L2062" i="3"/>
  <c r="BC2061" i="3"/>
  <c r="BB2061" i="3"/>
  <c r="BA2061" i="3"/>
  <c r="AW2061" i="3"/>
  <c r="AX2061" i="3" s="1"/>
  <c r="Y2061" i="3" s="1"/>
  <c r="AV2061" i="3"/>
  <c r="AU2061" i="3"/>
  <c r="AT2061" i="3"/>
  <c r="AS2061" i="3"/>
  <c r="AR2061" i="3"/>
  <c r="AQ2061" i="3"/>
  <c r="AP2061" i="3"/>
  <c r="AO2061" i="3"/>
  <c r="AN2061" i="3"/>
  <c r="AB2061" i="3"/>
  <c r="AM2061" i="3" s="1"/>
  <c r="AA2061" i="3"/>
  <c r="AL2061" i="3" s="1"/>
  <c r="T2061" i="3"/>
  <c r="S2061" i="3"/>
  <c r="P2061" i="3"/>
  <c r="O2061" i="3"/>
  <c r="N2061" i="3"/>
  <c r="M2061" i="3"/>
  <c r="L2061" i="3"/>
  <c r="BC2060" i="3"/>
  <c r="BB2060" i="3"/>
  <c r="AW2060" i="3" s="1"/>
  <c r="BA2060" i="3"/>
  <c r="AV2060" i="3"/>
  <c r="AU2060" i="3"/>
  <c r="AT2060" i="3"/>
  <c r="AS2060" i="3"/>
  <c r="AR2060" i="3"/>
  <c r="AQ2060" i="3"/>
  <c r="AP2060" i="3"/>
  <c r="AO2060" i="3"/>
  <c r="AN2060" i="3"/>
  <c r="AM2060" i="3"/>
  <c r="AL2060" i="3"/>
  <c r="AB2060" i="3"/>
  <c r="AA2060" i="3"/>
  <c r="T2060" i="3"/>
  <c r="S2060" i="3"/>
  <c r="P2060" i="3"/>
  <c r="O2060" i="3"/>
  <c r="N2060" i="3"/>
  <c r="M2060" i="3"/>
  <c r="L2060" i="3"/>
  <c r="BC2059" i="3"/>
  <c r="BA2059" i="3"/>
  <c r="BB2059" i="3" s="1"/>
  <c r="AV2059" i="3"/>
  <c r="AU2059" i="3"/>
  <c r="AT2059" i="3"/>
  <c r="AS2059" i="3"/>
  <c r="AR2059" i="3"/>
  <c r="AQ2059" i="3"/>
  <c r="AP2059" i="3"/>
  <c r="AO2059" i="3"/>
  <c r="AN2059" i="3"/>
  <c r="AB2059" i="3"/>
  <c r="AM2059" i="3" s="1"/>
  <c r="AA2059" i="3"/>
  <c r="T2059" i="3"/>
  <c r="S2059" i="3"/>
  <c r="P2059" i="3"/>
  <c r="O2059" i="3"/>
  <c r="N2059" i="3"/>
  <c r="M2059" i="3"/>
  <c r="L2059" i="3"/>
  <c r="BC2058" i="3"/>
  <c r="BA2058" i="3"/>
  <c r="AW2058" i="3"/>
  <c r="AV2058" i="3"/>
  <c r="AU2058" i="3"/>
  <c r="AT2058" i="3"/>
  <c r="AS2058" i="3"/>
  <c r="AR2058" i="3"/>
  <c r="AQ2058" i="3"/>
  <c r="AP2058" i="3"/>
  <c r="AO2058" i="3"/>
  <c r="AN2058" i="3"/>
  <c r="AB2058" i="3"/>
  <c r="AM2058" i="3" s="1"/>
  <c r="AA2058" i="3"/>
  <c r="AL2058" i="3" s="1"/>
  <c r="T2058" i="3"/>
  <c r="S2058" i="3"/>
  <c r="BB2058" i="3" s="1"/>
  <c r="P2058" i="3"/>
  <c r="O2058" i="3"/>
  <c r="N2058" i="3"/>
  <c r="M2058" i="3"/>
  <c r="L2058" i="3"/>
  <c r="BC2057" i="3"/>
  <c r="BA2057" i="3"/>
  <c r="BB2057" i="3" s="1"/>
  <c r="AW2057" i="3" s="1"/>
  <c r="AX2057" i="3" s="1"/>
  <c r="Y2057" i="3" s="1"/>
  <c r="AV2057" i="3"/>
  <c r="AU2057" i="3"/>
  <c r="AT2057" i="3"/>
  <c r="AS2057" i="3"/>
  <c r="AR2057" i="3"/>
  <c r="AQ2057" i="3"/>
  <c r="AP2057" i="3"/>
  <c r="AO2057" i="3"/>
  <c r="AN2057" i="3"/>
  <c r="AB2057" i="3"/>
  <c r="AM2057" i="3" s="1"/>
  <c r="AA2057" i="3"/>
  <c r="AL2057" i="3" s="1"/>
  <c r="T2057" i="3"/>
  <c r="S2057" i="3"/>
  <c r="P2057" i="3"/>
  <c r="O2057" i="3"/>
  <c r="N2057" i="3"/>
  <c r="M2057" i="3"/>
  <c r="L2057" i="3"/>
  <c r="BC2056" i="3"/>
  <c r="BA2056" i="3"/>
  <c r="AV2056" i="3"/>
  <c r="AU2056" i="3"/>
  <c r="AT2056" i="3"/>
  <c r="AS2056" i="3"/>
  <c r="AR2056" i="3"/>
  <c r="AQ2056" i="3"/>
  <c r="AP2056" i="3"/>
  <c r="AO2056" i="3"/>
  <c r="AN2056" i="3"/>
  <c r="AM2056" i="3"/>
  <c r="AL2056" i="3"/>
  <c r="AB2056" i="3"/>
  <c r="AA2056" i="3"/>
  <c r="T2056" i="3"/>
  <c r="S2056" i="3"/>
  <c r="P2056" i="3"/>
  <c r="O2056" i="3"/>
  <c r="N2056" i="3"/>
  <c r="M2056" i="3"/>
  <c r="L2056" i="3"/>
  <c r="BC2055" i="3"/>
  <c r="BB2055" i="3"/>
  <c r="BA2055" i="3"/>
  <c r="AW2055" i="3"/>
  <c r="AV2055" i="3"/>
  <c r="AU2055" i="3"/>
  <c r="AT2055" i="3"/>
  <c r="AS2055" i="3"/>
  <c r="AR2055" i="3"/>
  <c r="AQ2055" i="3"/>
  <c r="AP2055" i="3"/>
  <c r="AO2055" i="3"/>
  <c r="AN2055" i="3"/>
  <c r="AM2055" i="3"/>
  <c r="AL2055" i="3"/>
  <c r="AB2055" i="3"/>
  <c r="AA2055" i="3"/>
  <c r="T2055" i="3"/>
  <c r="S2055" i="3"/>
  <c r="P2055" i="3"/>
  <c r="O2055" i="3"/>
  <c r="N2055" i="3"/>
  <c r="M2055" i="3"/>
  <c r="L2055" i="3"/>
  <c r="BC2054" i="3"/>
  <c r="BA2054" i="3"/>
  <c r="BB2054" i="3" s="1"/>
  <c r="AW2054" i="3"/>
  <c r="AV2054" i="3"/>
  <c r="AU2054" i="3"/>
  <c r="AT2054" i="3"/>
  <c r="AS2054" i="3"/>
  <c r="AR2054" i="3"/>
  <c r="AQ2054" i="3"/>
  <c r="AP2054" i="3"/>
  <c r="AO2054" i="3"/>
  <c r="AN2054" i="3"/>
  <c r="AB2054" i="3"/>
  <c r="AM2054" i="3" s="1"/>
  <c r="AA2054" i="3"/>
  <c r="AL2054" i="3" s="1"/>
  <c r="T2054" i="3"/>
  <c r="S2054" i="3"/>
  <c r="P2054" i="3"/>
  <c r="O2054" i="3"/>
  <c r="N2054" i="3"/>
  <c r="M2054" i="3"/>
  <c r="L2054" i="3"/>
  <c r="BC2053" i="3"/>
  <c r="BB2053" i="3"/>
  <c r="BA2053" i="3"/>
  <c r="AV2053" i="3"/>
  <c r="AU2053" i="3"/>
  <c r="AT2053" i="3"/>
  <c r="AS2053" i="3"/>
  <c r="AR2053" i="3"/>
  <c r="AQ2053" i="3"/>
  <c r="AP2053" i="3"/>
  <c r="AO2053" i="3"/>
  <c r="AN2053" i="3"/>
  <c r="AB2053" i="3"/>
  <c r="AM2053" i="3" s="1"/>
  <c r="AA2053" i="3"/>
  <c r="T2053" i="3"/>
  <c r="S2053" i="3"/>
  <c r="P2053" i="3"/>
  <c r="O2053" i="3"/>
  <c r="N2053" i="3"/>
  <c r="M2053" i="3"/>
  <c r="L2053" i="3"/>
  <c r="BC2052" i="3"/>
  <c r="AW2052" i="3" s="1"/>
  <c r="AX2052" i="3" s="1"/>
  <c r="Y2052" i="3" s="1"/>
  <c r="BA2052" i="3"/>
  <c r="AV2052" i="3"/>
  <c r="AU2052" i="3"/>
  <c r="AT2052" i="3"/>
  <c r="AS2052" i="3"/>
  <c r="AR2052" i="3"/>
  <c r="AQ2052" i="3"/>
  <c r="AP2052" i="3"/>
  <c r="AO2052" i="3"/>
  <c r="AN2052" i="3"/>
  <c r="AL2052" i="3"/>
  <c r="AB2052" i="3"/>
  <c r="AM2052" i="3" s="1"/>
  <c r="AA2052" i="3"/>
  <c r="T2052" i="3"/>
  <c r="S2052" i="3"/>
  <c r="BB2052" i="3" s="1"/>
  <c r="P2052" i="3"/>
  <c r="O2052" i="3"/>
  <c r="N2052" i="3"/>
  <c r="M2052" i="3"/>
  <c r="L2052" i="3"/>
  <c r="BC2051" i="3"/>
  <c r="BA2051" i="3"/>
  <c r="BB2051" i="3" s="1"/>
  <c r="AW2051" i="3" s="1"/>
  <c r="AX2051" i="3"/>
  <c r="Y2051" i="3" s="1"/>
  <c r="AV2051" i="3"/>
  <c r="AU2051" i="3"/>
  <c r="AT2051" i="3"/>
  <c r="AS2051" i="3"/>
  <c r="AR2051" i="3"/>
  <c r="AQ2051" i="3"/>
  <c r="AP2051" i="3"/>
  <c r="AO2051" i="3"/>
  <c r="AN2051" i="3"/>
  <c r="AL2051" i="3"/>
  <c r="AB2051" i="3"/>
  <c r="AM2051" i="3" s="1"/>
  <c r="AA2051" i="3"/>
  <c r="T2051" i="3"/>
  <c r="S2051" i="3"/>
  <c r="P2051" i="3"/>
  <c r="O2051" i="3"/>
  <c r="N2051" i="3"/>
  <c r="M2051" i="3"/>
  <c r="L2051" i="3"/>
  <c r="BC2050" i="3"/>
  <c r="BA2050" i="3"/>
  <c r="BB2050" i="3" s="1"/>
  <c r="AV2050" i="3"/>
  <c r="AU2050" i="3"/>
  <c r="AT2050" i="3"/>
  <c r="AS2050" i="3"/>
  <c r="AR2050" i="3"/>
  <c r="AQ2050" i="3"/>
  <c r="AP2050" i="3"/>
  <c r="AO2050" i="3"/>
  <c r="AN2050" i="3"/>
  <c r="AM2050" i="3"/>
  <c r="AB2050" i="3"/>
  <c r="AA2050" i="3"/>
  <c r="T2050" i="3"/>
  <c r="S2050" i="3"/>
  <c r="P2050" i="3"/>
  <c r="O2050" i="3"/>
  <c r="N2050" i="3"/>
  <c r="M2050" i="3"/>
  <c r="L2050" i="3"/>
  <c r="BC2049" i="3"/>
  <c r="BA2049" i="3"/>
  <c r="BB2049" i="3" s="1"/>
  <c r="AV2049" i="3"/>
  <c r="AU2049" i="3"/>
  <c r="AT2049" i="3"/>
  <c r="AS2049" i="3"/>
  <c r="AR2049" i="3"/>
  <c r="AQ2049" i="3"/>
  <c r="AP2049" i="3"/>
  <c r="AO2049" i="3"/>
  <c r="AN2049" i="3"/>
  <c r="AB2049" i="3"/>
  <c r="AA2049" i="3"/>
  <c r="AL2049" i="3" s="1"/>
  <c r="T2049" i="3"/>
  <c r="S2049" i="3"/>
  <c r="P2049" i="3"/>
  <c r="O2049" i="3"/>
  <c r="N2049" i="3"/>
  <c r="M2049" i="3"/>
  <c r="L2049" i="3"/>
  <c r="BC2048" i="3"/>
  <c r="BA2048" i="3"/>
  <c r="BB2048" i="3" s="1"/>
  <c r="AV2048" i="3"/>
  <c r="AU2048" i="3"/>
  <c r="AT2048" i="3"/>
  <c r="AS2048" i="3"/>
  <c r="AR2048" i="3"/>
  <c r="AQ2048" i="3"/>
  <c r="AP2048" i="3"/>
  <c r="AO2048" i="3"/>
  <c r="AN2048" i="3"/>
  <c r="AM2048" i="3"/>
  <c r="AB2048" i="3"/>
  <c r="AA2048" i="3"/>
  <c r="T2048" i="3"/>
  <c r="S2048" i="3"/>
  <c r="P2048" i="3"/>
  <c r="O2048" i="3"/>
  <c r="N2048" i="3"/>
  <c r="M2048" i="3"/>
  <c r="L2048" i="3"/>
  <c r="BC2047" i="3"/>
  <c r="BB2047" i="3"/>
  <c r="BA2047" i="3"/>
  <c r="AW2047" i="3"/>
  <c r="AX2047" i="3" s="1"/>
  <c r="Y2047" i="3" s="1"/>
  <c r="AV2047" i="3"/>
  <c r="AU2047" i="3"/>
  <c r="AT2047" i="3"/>
  <c r="AS2047" i="3"/>
  <c r="AR2047" i="3"/>
  <c r="AQ2047" i="3"/>
  <c r="AP2047" i="3"/>
  <c r="AO2047" i="3"/>
  <c r="AN2047" i="3"/>
  <c r="AL2047" i="3"/>
  <c r="AB2047" i="3"/>
  <c r="AM2047" i="3" s="1"/>
  <c r="AA2047" i="3"/>
  <c r="T2047" i="3"/>
  <c r="S2047" i="3"/>
  <c r="P2047" i="3"/>
  <c r="O2047" i="3"/>
  <c r="N2047" i="3"/>
  <c r="M2047" i="3"/>
  <c r="L2047" i="3"/>
  <c r="BC2046" i="3"/>
  <c r="BB2046" i="3"/>
  <c r="BA2046" i="3"/>
  <c r="AV2046" i="3"/>
  <c r="AU2046" i="3"/>
  <c r="AT2046" i="3"/>
  <c r="AS2046" i="3"/>
  <c r="AR2046" i="3"/>
  <c r="AQ2046" i="3"/>
  <c r="AP2046" i="3"/>
  <c r="AO2046" i="3"/>
  <c r="AN2046" i="3"/>
  <c r="AB2046" i="3"/>
  <c r="AA2046" i="3"/>
  <c r="AL2046" i="3" s="1"/>
  <c r="T2046" i="3"/>
  <c r="S2046" i="3"/>
  <c r="P2046" i="3"/>
  <c r="O2046" i="3"/>
  <c r="N2046" i="3"/>
  <c r="M2046" i="3"/>
  <c r="L2046" i="3"/>
  <c r="BC2045" i="3"/>
  <c r="BA2045" i="3"/>
  <c r="AV2045" i="3"/>
  <c r="AU2045" i="3"/>
  <c r="AT2045" i="3"/>
  <c r="AS2045" i="3"/>
  <c r="AR2045" i="3"/>
  <c r="AQ2045" i="3"/>
  <c r="AP2045" i="3"/>
  <c r="AO2045" i="3"/>
  <c r="AN2045" i="3"/>
  <c r="AL2045" i="3"/>
  <c r="AB2045" i="3"/>
  <c r="AM2045" i="3" s="1"/>
  <c r="AA2045" i="3"/>
  <c r="T2045" i="3"/>
  <c r="S2045" i="3"/>
  <c r="P2045" i="3"/>
  <c r="O2045" i="3"/>
  <c r="N2045" i="3"/>
  <c r="M2045" i="3"/>
  <c r="L2045" i="3"/>
  <c r="BC2044" i="3"/>
  <c r="BA2044" i="3"/>
  <c r="BB2044" i="3" s="1"/>
  <c r="AV2044" i="3"/>
  <c r="AU2044" i="3"/>
  <c r="AT2044" i="3"/>
  <c r="AS2044" i="3"/>
  <c r="AR2044" i="3"/>
  <c r="AQ2044" i="3"/>
  <c r="AP2044" i="3"/>
  <c r="AO2044" i="3"/>
  <c r="AN2044" i="3"/>
  <c r="AM2044" i="3"/>
  <c r="AB2044" i="3"/>
  <c r="AA2044" i="3"/>
  <c r="T2044" i="3"/>
  <c r="S2044" i="3"/>
  <c r="P2044" i="3"/>
  <c r="O2044" i="3"/>
  <c r="N2044" i="3"/>
  <c r="M2044" i="3"/>
  <c r="L2044" i="3"/>
  <c r="BC2043" i="3"/>
  <c r="BA2043" i="3"/>
  <c r="BB2043" i="3" s="1"/>
  <c r="AW2043" i="3"/>
  <c r="AV2043" i="3"/>
  <c r="AU2043" i="3"/>
  <c r="AT2043" i="3"/>
  <c r="AS2043" i="3"/>
  <c r="AR2043" i="3"/>
  <c r="AQ2043" i="3"/>
  <c r="AP2043" i="3"/>
  <c r="AO2043" i="3"/>
  <c r="AN2043" i="3"/>
  <c r="AM2043" i="3"/>
  <c r="AL2043" i="3"/>
  <c r="AB2043" i="3"/>
  <c r="AA2043" i="3"/>
  <c r="T2043" i="3"/>
  <c r="S2043" i="3"/>
  <c r="P2043" i="3"/>
  <c r="O2043" i="3"/>
  <c r="N2043" i="3"/>
  <c r="M2043" i="3"/>
  <c r="L2043" i="3"/>
  <c r="BC2042" i="3"/>
  <c r="BB2042" i="3"/>
  <c r="BA2042" i="3"/>
  <c r="AV2042" i="3"/>
  <c r="AU2042" i="3"/>
  <c r="AT2042" i="3"/>
  <c r="AS2042" i="3"/>
  <c r="AR2042" i="3"/>
  <c r="AQ2042" i="3"/>
  <c r="AP2042" i="3"/>
  <c r="AO2042" i="3"/>
  <c r="AN2042" i="3"/>
  <c r="AM2042" i="3"/>
  <c r="AB2042" i="3"/>
  <c r="AA2042" i="3"/>
  <c r="T2042" i="3"/>
  <c r="S2042" i="3"/>
  <c r="P2042" i="3"/>
  <c r="O2042" i="3"/>
  <c r="N2042" i="3"/>
  <c r="M2042" i="3"/>
  <c r="L2042" i="3"/>
  <c r="BC2041" i="3"/>
  <c r="BA2041" i="3"/>
  <c r="BB2041" i="3" s="1"/>
  <c r="AV2041" i="3"/>
  <c r="AU2041" i="3"/>
  <c r="AT2041" i="3"/>
  <c r="AS2041" i="3"/>
  <c r="AR2041" i="3"/>
  <c r="AQ2041" i="3"/>
  <c r="AP2041" i="3"/>
  <c r="AO2041" i="3"/>
  <c r="AN2041" i="3"/>
  <c r="AB2041" i="3"/>
  <c r="AM2041" i="3" s="1"/>
  <c r="AA2041" i="3"/>
  <c r="T2041" i="3"/>
  <c r="S2041" i="3"/>
  <c r="P2041" i="3"/>
  <c r="O2041" i="3"/>
  <c r="N2041" i="3"/>
  <c r="M2041" i="3"/>
  <c r="L2041" i="3"/>
  <c r="BC2040" i="3"/>
  <c r="BA2040" i="3"/>
  <c r="BB2040" i="3" s="1"/>
  <c r="AW2040" i="3"/>
  <c r="AV2040" i="3"/>
  <c r="AU2040" i="3"/>
  <c r="AT2040" i="3"/>
  <c r="AS2040" i="3"/>
  <c r="AR2040" i="3"/>
  <c r="AQ2040" i="3"/>
  <c r="AP2040" i="3"/>
  <c r="AO2040" i="3"/>
  <c r="AN2040" i="3"/>
  <c r="AB2040" i="3"/>
  <c r="AM2040" i="3" s="1"/>
  <c r="AA2040" i="3"/>
  <c r="AL2040" i="3" s="1"/>
  <c r="T2040" i="3"/>
  <c r="S2040" i="3"/>
  <c r="P2040" i="3"/>
  <c r="O2040" i="3"/>
  <c r="N2040" i="3"/>
  <c r="M2040" i="3"/>
  <c r="AX2040" i="3" s="1"/>
  <c r="Y2040" i="3" s="1"/>
  <c r="L2040" i="3"/>
  <c r="BC2039" i="3"/>
  <c r="BA2039" i="3"/>
  <c r="AV2039" i="3"/>
  <c r="AU2039" i="3"/>
  <c r="AT2039" i="3"/>
  <c r="AS2039" i="3"/>
  <c r="AR2039" i="3"/>
  <c r="AQ2039" i="3"/>
  <c r="AP2039" i="3"/>
  <c r="AO2039" i="3"/>
  <c r="AN2039" i="3"/>
  <c r="AM2039" i="3"/>
  <c r="AB2039" i="3"/>
  <c r="AA2039" i="3"/>
  <c r="T2039" i="3"/>
  <c r="S2039" i="3"/>
  <c r="BB2039" i="3" s="1"/>
  <c r="P2039" i="3"/>
  <c r="O2039" i="3"/>
  <c r="N2039" i="3"/>
  <c r="M2039" i="3"/>
  <c r="L2039" i="3"/>
  <c r="BC2038" i="3"/>
  <c r="BB2038" i="3"/>
  <c r="BA2038" i="3"/>
  <c r="AW2038" i="3"/>
  <c r="AV2038" i="3"/>
  <c r="AU2038" i="3"/>
  <c r="AT2038" i="3"/>
  <c r="AS2038" i="3"/>
  <c r="AR2038" i="3"/>
  <c r="AQ2038" i="3"/>
  <c r="AP2038" i="3"/>
  <c r="AO2038" i="3"/>
  <c r="AN2038" i="3"/>
  <c r="AL2038" i="3"/>
  <c r="AB2038" i="3"/>
  <c r="AM2038" i="3" s="1"/>
  <c r="AA2038" i="3"/>
  <c r="T2038" i="3"/>
  <c r="S2038" i="3"/>
  <c r="P2038" i="3"/>
  <c r="O2038" i="3"/>
  <c r="N2038" i="3"/>
  <c r="AX2038" i="3" s="1"/>
  <c r="Y2038" i="3" s="1"/>
  <c r="M2038" i="3"/>
  <c r="L2038" i="3"/>
  <c r="BC2037" i="3"/>
  <c r="BA2037" i="3"/>
  <c r="AW2037" i="3"/>
  <c r="AX2037" i="3" s="1"/>
  <c r="Y2037" i="3" s="1"/>
  <c r="AV2037" i="3"/>
  <c r="AU2037" i="3"/>
  <c r="AT2037" i="3"/>
  <c r="AS2037" i="3"/>
  <c r="AR2037" i="3"/>
  <c r="AQ2037" i="3"/>
  <c r="AP2037" i="3"/>
  <c r="AO2037" i="3"/>
  <c r="AN2037" i="3"/>
  <c r="AL2037" i="3"/>
  <c r="AB2037" i="3"/>
  <c r="AM2037" i="3" s="1"/>
  <c r="AA2037" i="3"/>
  <c r="T2037" i="3"/>
  <c r="S2037" i="3"/>
  <c r="BB2037" i="3" s="1"/>
  <c r="P2037" i="3"/>
  <c r="O2037" i="3"/>
  <c r="N2037" i="3"/>
  <c r="M2037" i="3"/>
  <c r="L2037" i="3"/>
  <c r="BC2036" i="3"/>
  <c r="BA2036" i="3"/>
  <c r="AV2036" i="3"/>
  <c r="AU2036" i="3"/>
  <c r="AT2036" i="3"/>
  <c r="AS2036" i="3"/>
  <c r="AR2036" i="3"/>
  <c r="AQ2036" i="3"/>
  <c r="AP2036" i="3"/>
  <c r="AO2036" i="3"/>
  <c r="AN2036" i="3"/>
  <c r="AM2036" i="3"/>
  <c r="AL2036" i="3"/>
  <c r="AB2036" i="3"/>
  <c r="AA2036" i="3"/>
  <c r="T2036" i="3"/>
  <c r="S2036" i="3"/>
  <c r="P2036" i="3"/>
  <c r="O2036" i="3"/>
  <c r="N2036" i="3"/>
  <c r="M2036" i="3"/>
  <c r="L2036" i="3"/>
  <c r="BC2035" i="3"/>
  <c r="BA2035" i="3"/>
  <c r="BB2035" i="3" s="1"/>
  <c r="AW2035" i="3" s="1"/>
  <c r="AX2035" i="3" s="1"/>
  <c r="Y2035" i="3" s="1"/>
  <c r="AV2035" i="3"/>
  <c r="AU2035" i="3"/>
  <c r="AT2035" i="3"/>
  <c r="AS2035" i="3"/>
  <c r="AR2035" i="3"/>
  <c r="AQ2035" i="3"/>
  <c r="AP2035" i="3"/>
  <c r="AO2035" i="3"/>
  <c r="AN2035" i="3"/>
  <c r="AM2035" i="3"/>
  <c r="AB2035" i="3"/>
  <c r="AA2035" i="3"/>
  <c r="AL2035" i="3" s="1"/>
  <c r="T2035" i="3"/>
  <c r="S2035" i="3"/>
  <c r="P2035" i="3"/>
  <c r="O2035" i="3"/>
  <c r="N2035" i="3"/>
  <c r="M2035" i="3"/>
  <c r="L2035" i="3"/>
  <c r="BC2034" i="3"/>
  <c r="BA2034" i="3"/>
  <c r="BB2034" i="3" s="1"/>
  <c r="AV2034" i="3"/>
  <c r="AU2034" i="3"/>
  <c r="AT2034" i="3"/>
  <c r="AS2034" i="3"/>
  <c r="AR2034" i="3"/>
  <c r="AQ2034" i="3"/>
  <c r="AP2034" i="3"/>
  <c r="AO2034" i="3"/>
  <c r="AN2034" i="3"/>
  <c r="AM2034" i="3"/>
  <c r="AB2034" i="3"/>
  <c r="AA2034" i="3"/>
  <c r="T2034" i="3"/>
  <c r="S2034" i="3"/>
  <c r="P2034" i="3"/>
  <c r="O2034" i="3"/>
  <c r="N2034" i="3"/>
  <c r="M2034" i="3"/>
  <c r="L2034" i="3"/>
  <c r="BC2033" i="3"/>
  <c r="BA2033" i="3"/>
  <c r="BB2033" i="3" s="1"/>
  <c r="AV2033" i="3"/>
  <c r="AU2033" i="3"/>
  <c r="AT2033" i="3"/>
  <c r="AS2033" i="3"/>
  <c r="AR2033" i="3"/>
  <c r="AQ2033" i="3"/>
  <c r="AP2033" i="3"/>
  <c r="AO2033" i="3"/>
  <c r="AN2033" i="3"/>
  <c r="AB2033" i="3"/>
  <c r="AM2033" i="3" s="1"/>
  <c r="AA2033" i="3"/>
  <c r="T2033" i="3"/>
  <c r="S2033" i="3"/>
  <c r="P2033" i="3"/>
  <c r="O2033" i="3"/>
  <c r="N2033" i="3"/>
  <c r="M2033" i="3"/>
  <c r="L2033" i="3"/>
  <c r="BC2032" i="3"/>
  <c r="BB2032" i="3"/>
  <c r="AW2032" i="3" s="1"/>
  <c r="BA2032" i="3"/>
  <c r="AV2032" i="3"/>
  <c r="AU2032" i="3"/>
  <c r="AT2032" i="3"/>
  <c r="AS2032" i="3"/>
  <c r="AR2032" i="3"/>
  <c r="AQ2032" i="3"/>
  <c r="AP2032" i="3"/>
  <c r="AO2032" i="3"/>
  <c r="AN2032" i="3"/>
  <c r="AM2032" i="3"/>
  <c r="AL2032" i="3"/>
  <c r="AB2032" i="3"/>
  <c r="AA2032" i="3"/>
  <c r="T2032" i="3"/>
  <c r="S2032" i="3"/>
  <c r="P2032" i="3"/>
  <c r="O2032" i="3"/>
  <c r="N2032" i="3"/>
  <c r="M2032" i="3"/>
  <c r="L2032" i="3"/>
  <c r="BC2031" i="3"/>
  <c r="BB2031" i="3"/>
  <c r="AW2031" i="3" s="1"/>
  <c r="AX2031" i="3" s="1"/>
  <c r="Y2031" i="3" s="1"/>
  <c r="BA2031" i="3"/>
  <c r="AV2031" i="3"/>
  <c r="AU2031" i="3"/>
  <c r="AT2031" i="3"/>
  <c r="AS2031" i="3"/>
  <c r="AR2031" i="3"/>
  <c r="AQ2031" i="3"/>
  <c r="AP2031" i="3"/>
  <c r="AO2031" i="3"/>
  <c r="AN2031" i="3"/>
  <c r="AM2031" i="3"/>
  <c r="AL2031" i="3"/>
  <c r="AB2031" i="3"/>
  <c r="AA2031" i="3"/>
  <c r="T2031" i="3"/>
  <c r="S2031" i="3"/>
  <c r="P2031" i="3"/>
  <c r="O2031" i="3"/>
  <c r="N2031" i="3"/>
  <c r="M2031" i="3"/>
  <c r="L2031" i="3"/>
  <c r="BC2030" i="3"/>
  <c r="BA2030" i="3"/>
  <c r="BB2030" i="3" s="1"/>
  <c r="AV2030" i="3"/>
  <c r="AU2030" i="3"/>
  <c r="AT2030" i="3"/>
  <c r="AS2030" i="3"/>
  <c r="AR2030" i="3"/>
  <c r="AQ2030" i="3"/>
  <c r="AP2030" i="3"/>
  <c r="AO2030" i="3"/>
  <c r="AN2030" i="3"/>
  <c r="AM2030" i="3"/>
  <c r="AL2030" i="3"/>
  <c r="AB2030" i="3"/>
  <c r="AA2030" i="3"/>
  <c r="T2030" i="3"/>
  <c r="S2030" i="3"/>
  <c r="P2030" i="3"/>
  <c r="O2030" i="3"/>
  <c r="N2030" i="3"/>
  <c r="M2030" i="3"/>
  <c r="L2030" i="3"/>
  <c r="BC2029" i="3"/>
  <c r="BA2029" i="3"/>
  <c r="BB2029" i="3" s="1"/>
  <c r="AV2029" i="3"/>
  <c r="AU2029" i="3"/>
  <c r="AT2029" i="3"/>
  <c r="AS2029" i="3"/>
  <c r="AR2029" i="3"/>
  <c r="AQ2029" i="3"/>
  <c r="AP2029" i="3"/>
  <c r="AO2029" i="3"/>
  <c r="AN2029" i="3"/>
  <c r="AB2029" i="3"/>
  <c r="AA2029" i="3"/>
  <c r="AL2029" i="3" s="1"/>
  <c r="T2029" i="3"/>
  <c r="S2029" i="3"/>
  <c r="P2029" i="3"/>
  <c r="O2029" i="3"/>
  <c r="N2029" i="3"/>
  <c r="M2029" i="3"/>
  <c r="L2029" i="3"/>
  <c r="BC2028" i="3"/>
  <c r="BA2028" i="3"/>
  <c r="BB2028" i="3" s="1"/>
  <c r="AW2028" i="3"/>
  <c r="AV2028" i="3"/>
  <c r="AU2028" i="3"/>
  <c r="AT2028" i="3"/>
  <c r="AS2028" i="3"/>
  <c r="AR2028" i="3"/>
  <c r="AQ2028" i="3"/>
  <c r="AP2028" i="3"/>
  <c r="AO2028" i="3"/>
  <c r="AN2028" i="3"/>
  <c r="AM2028" i="3"/>
  <c r="AB2028" i="3"/>
  <c r="AA2028" i="3"/>
  <c r="AL2028" i="3" s="1"/>
  <c r="T2028" i="3"/>
  <c r="S2028" i="3"/>
  <c r="P2028" i="3"/>
  <c r="O2028" i="3"/>
  <c r="N2028" i="3"/>
  <c r="M2028" i="3"/>
  <c r="L2028" i="3"/>
  <c r="BC2027" i="3"/>
  <c r="BB2027" i="3"/>
  <c r="BA2027" i="3"/>
  <c r="AW2027" i="3"/>
  <c r="AV2027" i="3"/>
  <c r="AU2027" i="3"/>
  <c r="AT2027" i="3"/>
  <c r="AS2027" i="3"/>
  <c r="AR2027" i="3"/>
  <c r="AQ2027" i="3"/>
  <c r="AP2027" i="3"/>
  <c r="AO2027" i="3"/>
  <c r="AN2027" i="3"/>
  <c r="AM2027" i="3"/>
  <c r="AL2027" i="3"/>
  <c r="AB2027" i="3"/>
  <c r="AA2027" i="3"/>
  <c r="T2027" i="3"/>
  <c r="S2027" i="3"/>
  <c r="P2027" i="3"/>
  <c r="O2027" i="3"/>
  <c r="N2027" i="3"/>
  <c r="M2027" i="3"/>
  <c r="L2027" i="3"/>
  <c r="BC2026" i="3"/>
  <c r="BB2026" i="3"/>
  <c r="BA2026" i="3"/>
  <c r="AW2026" i="3"/>
  <c r="AV2026" i="3"/>
  <c r="AU2026" i="3"/>
  <c r="AT2026" i="3"/>
  <c r="AS2026" i="3"/>
  <c r="AR2026" i="3"/>
  <c r="AQ2026" i="3"/>
  <c r="AP2026" i="3"/>
  <c r="AO2026" i="3"/>
  <c r="AN2026" i="3"/>
  <c r="AM2026" i="3"/>
  <c r="AL2026" i="3"/>
  <c r="AB2026" i="3"/>
  <c r="AA2026" i="3"/>
  <c r="T2026" i="3"/>
  <c r="S2026" i="3"/>
  <c r="P2026" i="3"/>
  <c r="O2026" i="3"/>
  <c r="N2026" i="3"/>
  <c r="M2026" i="3"/>
  <c r="L2026" i="3"/>
  <c r="BC2025" i="3"/>
  <c r="BA2025" i="3"/>
  <c r="BB2025" i="3" s="1"/>
  <c r="AV2025" i="3"/>
  <c r="AU2025" i="3"/>
  <c r="AT2025" i="3"/>
  <c r="AS2025" i="3"/>
  <c r="AR2025" i="3"/>
  <c r="AQ2025" i="3"/>
  <c r="AP2025" i="3"/>
  <c r="AO2025" i="3"/>
  <c r="AN2025" i="3"/>
  <c r="AB2025" i="3"/>
  <c r="AM2025" i="3" s="1"/>
  <c r="AA2025" i="3"/>
  <c r="T2025" i="3"/>
  <c r="S2025" i="3"/>
  <c r="P2025" i="3"/>
  <c r="O2025" i="3"/>
  <c r="N2025" i="3"/>
  <c r="M2025" i="3"/>
  <c r="L2025" i="3"/>
  <c r="BC2024" i="3"/>
  <c r="BA2024" i="3"/>
  <c r="AV2024" i="3"/>
  <c r="AU2024" i="3"/>
  <c r="AT2024" i="3"/>
  <c r="AS2024" i="3"/>
  <c r="AR2024" i="3"/>
  <c r="AQ2024" i="3"/>
  <c r="AP2024" i="3"/>
  <c r="AO2024" i="3"/>
  <c r="AN2024" i="3"/>
  <c r="AB2024" i="3"/>
  <c r="AM2024" i="3" s="1"/>
  <c r="AA2024" i="3"/>
  <c r="T2024" i="3"/>
  <c r="S2024" i="3"/>
  <c r="P2024" i="3"/>
  <c r="O2024" i="3"/>
  <c r="N2024" i="3"/>
  <c r="M2024" i="3"/>
  <c r="L2024" i="3"/>
  <c r="BC2023" i="3"/>
  <c r="BB2023" i="3"/>
  <c r="BA2023" i="3"/>
  <c r="AV2023" i="3"/>
  <c r="AU2023" i="3"/>
  <c r="AT2023" i="3"/>
  <c r="AS2023" i="3"/>
  <c r="AR2023" i="3"/>
  <c r="AQ2023" i="3"/>
  <c r="AP2023" i="3"/>
  <c r="AO2023" i="3"/>
  <c r="AN2023" i="3"/>
  <c r="AL2023" i="3"/>
  <c r="AB2023" i="3"/>
  <c r="AM2023" i="3" s="1"/>
  <c r="AA2023" i="3"/>
  <c r="T2023" i="3"/>
  <c r="S2023" i="3"/>
  <c r="P2023" i="3"/>
  <c r="O2023" i="3"/>
  <c r="N2023" i="3"/>
  <c r="M2023" i="3"/>
  <c r="L2023" i="3"/>
  <c r="BC2022" i="3"/>
  <c r="BB2022" i="3"/>
  <c r="AW2022" i="3" s="1"/>
  <c r="BA2022" i="3"/>
  <c r="AV2022" i="3"/>
  <c r="AU2022" i="3"/>
  <c r="AT2022" i="3"/>
  <c r="AS2022" i="3"/>
  <c r="AR2022" i="3"/>
  <c r="AQ2022" i="3"/>
  <c r="AP2022" i="3"/>
  <c r="AO2022" i="3"/>
  <c r="AN2022" i="3"/>
  <c r="AM2022" i="3"/>
  <c r="AL2022" i="3"/>
  <c r="AB2022" i="3"/>
  <c r="AA2022" i="3"/>
  <c r="T2022" i="3"/>
  <c r="S2022" i="3"/>
  <c r="P2022" i="3"/>
  <c r="O2022" i="3"/>
  <c r="N2022" i="3"/>
  <c r="M2022" i="3"/>
  <c r="L2022" i="3"/>
  <c r="BC2021" i="3"/>
  <c r="BB2021" i="3"/>
  <c r="BA2021" i="3"/>
  <c r="AV2021" i="3"/>
  <c r="AU2021" i="3"/>
  <c r="AT2021" i="3"/>
  <c r="AS2021" i="3"/>
  <c r="AR2021" i="3"/>
  <c r="AQ2021" i="3"/>
  <c r="AP2021" i="3"/>
  <c r="AO2021" i="3"/>
  <c r="AN2021" i="3"/>
  <c r="AB2021" i="3"/>
  <c r="AM2021" i="3" s="1"/>
  <c r="AA2021" i="3"/>
  <c r="T2021" i="3"/>
  <c r="S2021" i="3"/>
  <c r="P2021" i="3"/>
  <c r="O2021" i="3"/>
  <c r="N2021" i="3"/>
  <c r="M2021" i="3"/>
  <c r="L2021" i="3"/>
  <c r="BC2020" i="3"/>
  <c r="BA2020" i="3"/>
  <c r="AV2020" i="3"/>
  <c r="AU2020" i="3"/>
  <c r="AT2020" i="3"/>
  <c r="AS2020" i="3"/>
  <c r="AR2020" i="3"/>
  <c r="AQ2020" i="3"/>
  <c r="AP2020" i="3"/>
  <c r="AO2020" i="3"/>
  <c r="AN2020" i="3"/>
  <c r="AB2020" i="3"/>
  <c r="AA2020" i="3"/>
  <c r="AL2020" i="3" s="1"/>
  <c r="T2020" i="3"/>
  <c r="S2020" i="3"/>
  <c r="P2020" i="3"/>
  <c r="O2020" i="3"/>
  <c r="N2020" i="3"/>
  <c r="M2020" i="3"/>
  <c r="L2020" i="3"/>
  <c r="BC2019" i="3"/>
  <c r="BB2019" i="3"/>
  <c r="BA2019" i="3"/>
  <c r="AV2019" i="3"/>
  <c r="AU2019" i="3"/>
  <c r="AT2019" i="3"/>
  <c r="AS2019" i="3"/>
  <c r="AR2019" i="3"/>
  <c r="AQ2019" i="3"/>
  <c r="AP2019" i="3"/>
  <c r="AO2019" i="3"/>
  <c r="AN2019" i="3"/>
  <c r="AM2019" i="3"/>
  <c r="AL2019" i="3"/>
  <c r="AB2019" i="3"/>
  <c r="AW2019" i="3" s="1"/>
  <c r="AA2019" i="3"/>
  <c r="T2019" i="3"/>
  <c r="S2019" i="3"/>
  <c r="P2019" i="3"/>
  <c r="O2019" i="3"/>
  <c r="N2019" i="3"/>
  <c r="M2019" i="3"/>
  <c r="L2019" i="3"/>
  <c r="BC2018" i="3"/>
  <c r="BB2018" i="3"/>
  <c r="BA2018" i="3"/>
  <c r="AW2018" i="3"/>
  <c r="AV2018" i="3"/>
  <c r="AU2018" i="3"/>
  <c r="AT2018" i="3"/>
  <c r="AS2018" i="3"/>
  <c r="AR2018" i="3"/>
  <c r="AQ2018" i="3"/>
  <c r="AP2018" i="3"/>
  <c r="AO2018" i="3"/>
  <c r="AN2018" i="3"/>
  <c r="AM2018" i="3"/>
  <c r="AL2018" i="3"/>
  <c r="AB2018" i="3"/>
  <c r="AA2018" i="3"/>
  <c r="T2018" i="3"/>
  <c r="S2018" i="3"/>
  <c r="P2018" i="3"/>
  <c r="O2018" i="3"/>
  <c r="N2018" i="3"/>
  <c r="M2018" i="3"/>
  <c r="L2018" i="3"/>
  <c r="BC2017" i="3"/>
  <c r="BB2017" i="3"/>
  <c r="BA2017" i="3"/>
  <c r="AV2017" i="3"/>
  <c r="AU2017" i="3"/>
  <c r="AT2017" i="3"/>
  <c r="AS2017" i="3"/>
  <c r="AR2017" i="3"/>
  <c r="AQ2017" i="3"/>
  <c r="AP2017" i="3"/>
  <c r="AO2017" i="3"/>
  <c r="AN2017" i="3"/>
  <c r="AL2017" i="3"/>
  <c r="AB2017" i="3"/>
  <c r="AM2017" i="3" s="1"/>
  <c r="AA2017" i="3"/>
  <c r="T2017" i="3"/>
  <c r="S2017" i="3"/>
  <c r="P2017" i="3"/>
  <c r="O2017" i="3"/>
  <c r="N2017" i="3"/>
  <c r="M2017" i="3"/>
  <c r="L2017" i="3"/>
  <c r="BC2016" i="3"/>
  <c r="BA2016" i="3"/>
  <c r="BB2016" i="3" s="1"/>
  <c r="AV2016" i="3"/>
  <c r="AU2016" i="3"/>
  <c r="AT2016" i="3"/>
  <c r="AS2016" i="3"/>
  <c r="AR2016" i="3"/>
  <c r="AQ2016" i="3"/>
  <c r="AP2016" i="3"/>
  <c r="AO2016" i="3"/>
  <c r="AN2016" i="3"/>
  <c r="AM2016" i="3"/>
  <c r="AB2016" i="3"/>
  <c r="AA2016" i="3"/>
  <c r="AW2016" i="3" s="1"/>
  <c r="T2016" i="3"/>
  <c r="S2016" i="3"/>
  <c r="P2016" i="3"/>
  <c r="O2016" i="3"/>
  <c r="N2016" i="3"/>
  <c r="M2016" i="3"/>
  <c r="L2016" i="3"/>
  <c r="BC2015" i="3"/>
  <c r="BA2015" i="3"/>
  <c r="BB2015" i="3" s="1"/>
  <c r="AW2015" i="3" s="1"/>
  <c r="AX2015" i="3" s="1"/>
  <c r="AV2015" i="3"/>
  <c r="AU2015" i="3"/>
  <c r="AT2015" i="3"/>
  <c r="AS2015" i="3"/>
  <c r="AR2015" i="3"/>
  <c r="AQ2015" i="3"/>
  <c r="AP2015" i="3"/>
  <c r="AO2015" i="3"/>
  <c r="AN2015" i="3"/>
  <c r="AB2015" i="3"/>
  <c r="AM2015" i="3" s="1"/>
  <c r="AA2015" i="3"/>
  <c r="AL2015" i="3" s="1"/>
  <c r="Y2015" i="3"/>
  <c r="T2015" i="3"/>
  <c r="S2015" i="3"/>
  <c r="P2015" i="3"/>
  <c r="O2015" i="3"/>
  <c r="N2015" i="3"/>
  <c r="M2015" i="3"/>
  <c r="L2015" i="3"/>
  <c r="BC2014" i="3"/>
  <c r="BB2014" i="3"/>
  <c r="BA2014" i="3"/>
  <c r="AV2014" i="3"/>
  <c r="AU2014" i="3"/>
  <c r="AT2014" i="3"/>
  <c r="AS2014" i="3"/>
  <c r="AR2014" i="3"/>
  <c r="AQ2014" i="3"/>
  <c r="AP2014" i="3"/>
  <c r="AO2014" i="3"/>
  <c r="AN2014" i="3"/>
  <c r="AB2014" i="3"/>
  <c r="AM2014" i="3" s="1"/>
  <c r="AA2014" i="3"/>
  <c r="T2014" i="3"/>
  <c r="S2014" i="3"/>
  <c r="P2014" i="3"/>
  <c r="O2014" i="3"/>
  <c r="N2014" i="3"/>
  <c r="M2014" i="3"/>
  <c r="L2014" i="3"/>
  <c r="BC2013" i="3"/>
  <c r="BA2013" i="3"/>
  <c r="AV2013" i="3"/>
  <c r="AU2013" i="3"/>
  <c r="AT2013" i="3"/>
  <c r="AS2013" i="3"/>
  <c r="AR2013" i="3"/>
  <c r="AQ2013" i="3"/>
  <c r="AP2013" i="3"/>
  <c r="AO2013" i="3"/>
  <c r="AN2013" i="3"/>
  <c r="AM2013" i="3"/>
  <c r="AL2013" i="3"/>
  <c r="AB2013" i="3"/>
  <c r="AA2013" i="3"/>
  <c r="T2013" i="3"/>
  <c r="S2013" i="3"/>
  <c r="P2013" i="3"/>
  <c r="O2013" i="3"/>
  <c r="N2013" i="3"/>
  <c r="M2013" i="3"/>
  <c r="L2013" i="3"/>
  <c r="BC2012" i="3"/>
  <c r="BA2012" i="3"/>
  <c r="BB2012" i="3" s="1"/>
  <c r="AV2012" i="3"/>
  <c r="AU2012" i="3"/>
  <c r="AT2012" i="3"/>
  <c r="AS2012" i="3"/>
  <c r="AR2012" i="3"/>
  <c r="AQ2012" i="3"/>
  <c r="AP2012" i="3"/>
  <c r="AO2012" i="3"/>
  <c r="AN2012" i="3"/>
  <c r="AB2012" i="3"/>
  <c r="AM2012" i="3" s="1"/>
  <c r="AA2012" i="3"/>
  <c r="T2012" i="3"/>
  <c r="S2012" i="3"/>
  <c r="P2012" i="3"/>
  <c r="O2012" i="3"/>
  <c r="N2012" i="3"/>
  <c r="M2012" i="3"/>
  <c r="L2012" i="3"/>
  <c r="BC2011" i="3"/>
  <c r="BA2011" i="3"/>
  <c r="AV2011" i="3"/>
  <c r="AU2011" i="3"/>
  <c r="AT2011" i="3"/>
  <c r="AS2011" i="3"/>
  <c r="AR2011" i="3"/>
  <c r="AQ2011" i="3"/>
  <c r="AP2011" i="3"/>
  <c r="AO2011" i="3"/>
  <c r="AN2011" i="3"/>
  <c r="AB2011" i="3"/>
  <c r="AA2011" i="3"/>
  <c r="AL2011" i="3" s="1"/>
  <c r="T2011" i="3"/>
  <c r="S2011" i="3"/>
  <c r="P2011" i="3"/>
  <c r="O2011" i="3"/>
  <c r="N2011" i="3"/>
  <c r="M2011" i="3"/>
  <c r="L2011" i="3"/>
  <c r="BC2010" i="3"/>
  <c r="BA2010" i="3"/>
  <c r="BB2010" i="3" s="1"/>
  <c r="AW2010" i="3"/>
  <c r="AX2010" i="3" s="1"/>
  <c r="Y2010" i="3" s="1"/>
  <c r="AV2010" i="3"/>
  <c r="AU2010" i="3"/>
  <c r="AT2010" i="3"/>
  <c r="AS2010" i="3"/>
  <c r="AR2010" i="3"/>
  <c r="AQ2010" i="3"/>
  <c r="AP2010" i="3"/>
  <c r="AO2010" i="3"/>
  <c r="AN2010" i="3"/>
  <c r="AM2010" i="3"/>
  <c r="AB2010" i="3"/>
  <c r="AA2010" i="3"/>
  <c r="AL2010" i="3" s="1"/>
  <c r="T2010" i="3"/>
  <c r="S2010" i="3"/>
  <c r="P2010" i="3"/>
  <c r="O2010" i="3"/>
  <c r="N2010" i="3"/>
  <c r="M2010" i="3"/>
  <c r="L2010" i="3"/>
  <c r="BC2009" i="3"/>
  <c r="BB2009" i="3"/>
  <c r="BA2009" i="3"/>
  <c r="AW2009" i="3"/>
  <c r="AV2009" i="3"/>
  <c r="AU2009" i="3"/>
  <c r="AT2009" i="3"/>
  <c r="AS2009" i="3"/>
  <c r="AR2009" i="3"/>
  <c r="AQ2009" i="3"/>
  <c r="AP2009" i="3"/>
  <c r="AO2009" i="3"/>
  <c r="AN2009" i="3"/>
  <c r="AM2009" i="3"/>
  <c r="AL2009" i="3"/>
  <c r="AB2009" i="3"/>
  <c r="AA2009" i="3"/>
  <c r="T2009" i="3"/>
  <c r="S2009" i="3"/>
  <c r="P2009" i="3"/>
  <c r="O2009" i="3"/>
  <c r="N2009" i="3"/>
  <c r="M2009" i="3"/>
  <c r="L2009" i="3"/>
  <c r="BC2008" i="3"/>
  <c r="BA2008" i="3"/>
  <c r="AV2008" i="3"/>
  <c r="AU2008" i="3"/>
  <c r="AT2008" i="3"/>
  <c r="AS2008" i="3"/>
  <c r="AR2008" i="3"/>
  <c r="AQ2008" i="3"/>
  <c r="AP2008" i="3"/>
  <c r="AO2008" i="3"/>
  <c r="AN2008" i="3"/>
  <c r="AB2008" i="3"/>
  <c r="AM2008" i="3" s="1"/>
  <c r="AA2008" i="3"/>
  <c r="T2008" i="3"/>
  <c r="S2008" i="3"/>
  <c r="P2008" i="3"/>
  <c r="O2008" i="3"/>
  <c r="N2008" i="3"/>
  <c r="M2008" i="3"/>
  <c r="L2008" i="3"/>
  <c r="BC2007" i="3"/>
  <c r="BA2007" i="3"/>
  <c r="BB2007" i="3" s="1"/>
  <c r="AV2007" i="3"/>
  <c r="AU2007" i="3"/>
  <c r="AT2007" i="3"/>
  <c r="AS2007" i="3"/>
  <c r="AR2007" i="3"/>
  <c r="AQ2007" i="3"/>
  <c r="AP2007" i="3"/>
  <c r="AO2007" i="3"/>
  <c r="AN2007" i="3"/>
  <c r="AL2007" i="3"/>
  <c r="AB2007" i="3"/>
  <c r="AM2007" i="3" s="1"/>
  <c r="AA2007" i="3"/>
  <c r="AW2007" i="3" s="1"/>
  <c r="T2007" i="3"/>
  <c r="S2007" i="3"/>
  <c r="P2007" i="3"/>
  <c r="O2007" i="3"/>
  <c r="N2007" i="3"/>
  <c r="M2007" i="3"/>
  <c r="L2007" i="3"/>
  <c r="BC2006" i="3"/>
  <c r="BA2006" i="3"/>
  <c r="BB2006" i="3" s="1"/>
  <c r="AW2006" i="3" s="1"/>
  <c r="AX2006" i="3" s="1"/>
  <c r="Y2006" i="3" s="1"/>
  <c r="AV2006" i="3"/>
  <c r="AU2006" i="3"/>
  <c r="AT2006" i="3"/>
  <c r="AS2006" i="3"/>
  <c r="AR2006" i="3"/>
  <c r="AQ2006" i="3"/>
  <c r="AP2006" i="3"/>
  <c r="AO2006" i="3"/>
  <c r="AN2006" i="3"/>
  <c r="AB2006" i="3"/>
  <c r="AM2006" i="3" s="1"/>
  <c r="AA2006" i="3"/>
  <c r="AL2006" i="3" s="1"/>
  <c r="T2006" i="3"/>
  <c r="S2006" i="3"/>
  <c r="P2006" i="3"/>
  <c r="O2006" i="3"/>
  <c r="N2006" i="3"/>
  <c r="M2006" i="3"/>
  <c r="L2006" i="3"/>
  <c r="BC2005" i="3"/>
  <c r="BB2005" i="3"/>
  <c r="BA2005" i="3"/>
  <c r="AV2005" i="3"/>
  <c r="AU2005" i="3"/>
  <c r="AT2005" i="3"/>
  <c r="AS2005" i="3"/>
  <c r="AR2005" i="3"/>
  <c r="AQ2005" i="3"/>
  <c r="AP2005" i="3"/>
  <c r="AO2005" i="3"/>
  <c r="AN2005" i="3"/>
  <c r="AB2005" i="3"/>
  <c r="AM2005" i="3" s="1"/>
  <c r="AA2005" i="3"/>
  <c r="T2005" i="3"/>
  <c r="S2005" i="3"/>
  <c r="P2005" i="3"/>
  <c r="O2005" i="3"/>
  <c r="N2005" i="3"/>
  <c r="M2005" i="3"/>
  <c r="L2005" i="3"/>
  <c r="BC2004" i="3"/>
  <c r="BB2004" i="3"/>
  <c r="AW2004" i="3" s="1"/>
  <c r="BA2004" i="3"/>
  <c r="AV2004" i="3"/>
  <c r="AU2004" i="3"/>
  <c r="AT2004" i="3"/>
  <c r="AS2004" i="3"/>
  <c r="AR2004" i="3"/>
  <c r="AQ2004" i="3"/>
  <c r="AP2004" i="3"/>
  <c r="AO2004" i="3"/>
  <c r="AN2004" i="3"/>
  <c r="AM2004" i="3"/>
  <c r="AL2004" i="3"/>
  <c r="AB2004" i="3"/>
  <c r="AA2004" i="3"/>
  <c r="T2004" i="3"/>
  <c r="S2004" i="3"/>
  <c r="P2004" i="3"/>
  <c r="O2004" i="3"/>
  <c r="N2004" i="3"/>
  <c r="M2004" i="3"/>
  <c r="L2004" i="3"/>
  <c r="BC2003" i="3"/>
  <c r="BB2003" i="3"/>
  <c r="BA2003" i="3"/>
  <c r="AV2003" i="3"/>
  <c r="AU2003" i="3"/>
  <c r="AT2003" i="3"/>
  <c r="AS2003" i="3"/>
  <c r="AR2003" i="3"/>
  <c r="AQ2003" i="3"/>
  <c r="AP2003" i="3"/>
  <c r="AO2003" i="3"/>
  <c r="AN2003" i="3"/>
  <c r="AB2003" i="3"/>
  <c r="AM2003" i="3" s="1"/>
  <c r="AA2003" i="3"/>
  <c r="T2003" i="3"/>
  <c r="S2003" i="3"/>
  <c r="P2003" i="3"/>
  <c r="O2003" i="3"/>
  <c r="N2003" i="3"/>
  <c r="M2003" i="3"/>
  <c r="L2003" i="3"/>
  <c r="BC2002" i="3"/>
  <c r="BA2002" i="3"/>
  <c r="BB2002" i="3" s="1"/>
  <c r="AV2002" i="3"/>
  <c r="AU2002" i="3"/>
  <c r="AT2002" i="3"/>
  <c r="AS2002" i="3"/>
  <c r="AR2002" i="3"/>
  <c r="AQ2002" i="3"/>
  <c r="AP2002" i="3"/>
  <c r="AO2002" i="3"/>
  <c r="AN2002" i="3"/>
  <c r="AB2002" i="3"/>
  <c r="AA2002" i="3"/>
  <c r="AL2002" i="3" s="1"/>
  <c r="T2002" i="3"/>
  <c r="S2002" i="3"/>
  <c r="P2002" i="3"/>
  <c r="O2002" i="3"/>
  <c r="N2002" i="3"/>
  <c r="M2002" i="3"/>
  <c r="L2002" i="3"/>
  <c r="BC2001" i="3"/>
  <c r="BB2001" i="3"/>
  <c r="BA2001" i="3"/>
  <c r="AV2001" i="3"/>
  <c r="AU2001" i="3"/>
  <c r="AT2001" i="3"/>
  <c r="AS2001" i="3"/>
  <c r="AR2001" i="3"/>
  <c r="AQ2001" i="3"/>
  <c r="AP2001" i="3"/>
  <c r="AO2001" i="3"/>
  <c r="AN2001" i="3"/>
  <c r="AM2001" i="3"/>
  <c r="AL2001" i="3"/>
  <c r="AB2001" i="3"/>
  <c r="AW2001" i="3" s="1"/>
  <c r="AA2001" i="3"/>
  <c r="T2001" i="3"/>
  <c r="S2001" i="3"/>
  <c r="P2001" i="3"/>
  <c r="O2001" i="3"/>
  <c r="N2001" i="3"/>
  <c r="M2001" i="3"/>
  <c r="L2001" i="3"/>
  <c r="BC2000" i="3"/>
  <c r="AW2000" i="3" s="1"/>
  <c r="AX2000" i="3" s="1"/>
  <c r="Y2000" i="3" s="1"/>
  <c r="BB2000" i="3"/>
  <c r="BA2000" i="3"/>
  <c r="AV2000" i="3"/>
  <c r="AU2000" i="3"/>
  <c r="AT2000" i="3"/>
  <c r="AS2000" i="3"/>
  <c r="AR2000" i="3"/>
  <c r="AQ2000" i="3"/>
  <c r="AP2000" i="3"/>
  <c r="AO2000" i="3"/>
  <c r="AN2000" i="3"/>
  <c r="AM2000" i="3"/>
  <c r="AL2000" i="3"/>
  <c r="AB2000" i="3"/>
  <c r="AA2000" i="3"/>
  <c r="T2000" i="3"/>
  <c r="S2000" i="3"/>
  <c r="P2000" i="3"/>
  <c r="O2000" i="3"/>
  <c r="N2000" i="3"/>
  <c r="M2000" i="3"/>
  <c r="L2000" i="3"/>
  <c r="BC1999" i="3"/>
  <c r="BA1999" i="3"/>
  <c r="BB1999" i="3" s="1"/>
  <c r="AV1999" i="3"/>
  <c r="AU1999" i="3"/>
  <c r="AT1999" i="3"/>
  <c r="AS1999" i="3"/>
  <c r="AR1999" i="3"/>
  <c r="AQ1999" i="3"/>
  <c r="AP1999" i="3"/>
  <c r="AO1999" i="3"/>
  <c r="AN1999" i="3"/>
  <c r="AB1999" i="3"/>
  <c r="AM1999" i="3" s="1"/>
  <c r="AA1999" i="3"/>
  <c r="T1999" i="3"/>
  <c r="S1999" i="3"/>
  <c r="P1999" i="3"/>
  <c r="O1999" i="3"/>
  <c r="N1999" i="3"/>
  <c r="M1999" i="3"/>
  <c r="L1999" i="3"/>
  <c r="BC1998" i="3"/>
  <c r="BA1998" i="3"/>
  <c r="AV1998" i="3"/>
  <c r="AU1998" i="3"/>
  <c r="AT1998" i="3"/>
  <c r="AS1998" i="3"/>
  <c r="AR1998" i="3"/>
  <c r="AQ1998" i="3"/>
  <c r="AP1998" i="3"/>
  <c r="AO1998" i="3"/>
  <c r="AN1998" i="3"/>
  <c r="AL1998" i="3"/>
  <c r="AB1998" i="3"/>
  <c r="AM1998" i="3" s="1"/>
  <c r="AA1998" i="3"/>
  <c r="T1998" i="3"/>
  <c r="S1998" i="3"/>
  <c r="P1998" i="3"/>
  <c r="O1998" i="3"/>
  <c r="N1998" i="3"/>
  <c r="M1998" i="3"/>
  <c r="L1998" i="3"/>
  <c r="BC1997" i="3"/>
  <c r="BA1997" i="3"/>
  <c r="BB1997" i="3" s="1"/>
  <c r="AV1997" i="3"/>
  <c r="AU1997" i="3"/>
  <c r="AT1997" i="3"/>
  <c r="AS1997" i="3"/>
  <c r="AR1997" i="3"/>
  <c r="AQ1997" i="3"/>
  <c r="AP1997" i="3"/>
  <c r="AO1997" i="3"/>
  <c r="AN1997" i="3"/>
  <c r="AB1997" i="3"/>
  <c r="AM1997" i="3" s="1"/>
  <c r="AA1997" i="3"/>
  <c r="T1997" i="3"/>
  <c r="S1997" i="3"/>
  <c r="P1997" i="3"/>
  <c r="O1997" i="3"/>
  <c r="N1997" i="3"/>
  <c r="M1997" i="3"/>
  <c r="L1997" i="3"/>
  <c r="BC1996" i="3"/>
  <c r="BB1996" i="3"/>
  <c r="BA1996" i="3"/>
  <c r="AW1996" i="3"/>
  <c r="AX1996" i="3" s="1"/>
  <c r="Y1996" i="3" s="1"/>
  <c r="AV1996" i="3"/>
  <c r="AU1996" i="3"/>
  <c r="AT1996" i="3"/>
  <c r="AS1996" i="3"/>
  <c r="AR1996" i="3"/>
  <c r="AQ1996" i="3"/>
  <c r="AP1996" i="3"/>
  <c r="AO1996" i="3"/>
  <c r="AN1996" i="3"/>
  <c r="AB1996" i="3"/>
  <c r="AM1996" i="3" s="1"/>
  <c r="AA1996" i="3"/>
  <c r="AL1996" i="3" s="1"/>
  <c r="T1996" i="3"/>
  <c r="S1996" i="3"/>
  <c r="P1996" i="3"/>
  <c r="O1996" i="3"/>
  <c r="N1996" i="3"/>
  <c r="M1996" i="3"/>
  <c r="L1996" i="3"/>
  <c r="BC1995" i="3"/>
  <c r="AW1995" i="3" s="1"/>
  <c r="BB1995" i="3"/>
  <c r="BA1995" i="3"/>
  <c r="AV1995" i="3"/>
  <c r="AU1995" i="3"/>
  <c r="AT1995" i="3"/>
  <c r="AS1995" i="3"/>
  <c r="AR1995" i="3"/>
  <c r="AQ1995" i="3"/>
  <c r="AP1995" i="3"/>
  <c r="AO1995" i="3"/>
  <c r="AN1995" i="3"/>
  <c r="AM1995" i="3"/>
  <c r="AL1995" i="3"/>
  <c r="AB1995" i="3"/>
  <c r="AA1995" i="3"/>
  <c r="T1995" i="3"/>
  <c r="S1995" i="3"/>
  <c r="P1995" i="3"/>
  <c r="O1995" i="3"/>
  <c r="N1995" i="3"/>
  <c r="M1995" i="3"/>
  <c r="L1995" i="3"/>
  <c r="BC1994" i="3"/>
  <c r="BA1994" i="3"/>
  <c r="BB1994" i="3" s="1"/>
  <c r="AV1994" i="3"/>
  <c r="AU1994" i="3"/>
  <c r="AT1994" i="3"/>
  <c r="AS1994" i="3"/>
  <c r="AR1994" i="3"/>
  <c r="AQ1994" i="3"/>
  <c r="AP1994" i="3"/>
  <c r="AO1994" i="3"/>
  <c r="AN1994" i="3"/>
  <c r="AL1994" i="3"/>
  <c r="AB1994" i="3"/>
  <c r="AM1994" i="3" s="1"/>
  <c r="AA1994" i="3"/>
  <c r="T1994" i="3"/>
  <c r="S1994" i="3"/>
  <c r="P1994" i="3"/>
  <c r="O1994" i="3"/>
  <c r="N1994" i="3"/>
  <c r="M1994" i="3"/>
  <c r="L1994" i="3"/>
  <c r="BC1993" i="3"/>
  <c r="BA1993" i="3"/>
  <c r="BB1993" i="3" s="1"/>
  <c r="AW1993" i="3" s="1"/>
  <c r="AX1993" i="3" s="1"/>
  <c r="Y1993" i="3" s="1"/>
  <c r="AV1993" i="3"/>
  <c r="AU1993" i="3"/>
  <c r="AT1993" i="3"/>
  <c r="AS1993" i="3"/>
  <c r="AR1993" i="3"/>
  <c r="AQ1993" i="3"/>
  <c r="AP1993" i="3"/>
  <c r="AO1993" i="3"/>
  <c r="AN1993" i="3"/>
  <c r="AB1993" i="3"/>
  <c r="AM1993" i="3" s="1"/>
  <c r="AA1993" i="3"/>
  <c r="AL1993" i="3" s="1"/>
  <c r="T1993" i="3"/>
  <c r="S1993" i="3"/>
  <c r="P1993" i="3"/>
  <c r="O1993" i="3"/>
  <c r="N1993" i="3"/>
  <c r="M1993" i="3"/>
  <c r="L1993" i="3"/>
  <c r="BC1992" i="3"/>
  <c r="BB1992" i="3"/>
  <c r="BA1992" i="3"/>
  <c r="AV1992" i="3"/>
  <c r="AU1992" i="3"/>
  <c r="AT1992" i="3"/>
  <c r="AS1992" i="3"/>
  <c r="AR1992" i="3"/>
  <c r="AQ1992" i="3"/>
  <c r="AP1992" i="3"/>
  <c r="AO1992" i="3"/>
  <c r="AN1992" i="3"/>
  <c r="AB1992" i="3"/>
  <c r="AM1992" i="3" s="1"/>
  <c r="AA1992" i="3"/>
  <c r="T1992" i="3"/>
  <c r="S1992" i="3"/>
  <c r="P1992" i="3"/>
  <c r="O1992" i="3"/>
  <c r="N1992" i="3"/>
  <c r="M1992" i="3"/>
  <c r="L1992" i="3"/>
  <c r="BC1991" i="3"/>
  <c r="BB1991" i="3"/>
  <c r="BA1991" i="3"/>
  <c r="AW1991" i="3"/>
  <c r="AV1991" i="3"/>
  <c r="AU1991" i="3"/>
  <c r="AT1991" i="3"/>
  <c r="AS1991" i="3"/>
  <c r="AR1991" i="3"/>
  <c r="AQ1991" i="3"/>
  <c r="AP1991" i="3"/>
  <c r="AO1991" i="3"/>
  <c r="AN1991" i="3"/>
  <c r="AM1991" i="3"/>
  <c r="AL1991" i="3"/>
  <c r="AB1991" i="3"/>
  <c r="AA1991" i="3"/>
  <c r="T1991" i="3"/>
  <c r="S1991" i="3"/>
  <c r="P1991" i="3"/>
  <c r="O1991" i="3"/>
  <c r="N1991" i="3"/>
  <c r="M1991" i="3"/>
  <c r="L1991" i="3"/>
  <c r="BC1990" i="3"/>
  <c r="BA1990" i="3"/>
  <c r="BB1990" i="3" s="1"/>
  <c r="AW1990" i="3" s="1"/>
  <c r="AX1990" i="3" s="1"/>
  <c r="Y1990" i="3" s="1"/>
  <c r="AV1990" i="3"/>
  <c r="AU1990" i="3"/>
  <c r="AT1990" i="3"/>
  <c r="AS1990" i="3"/>
  <c r="AR1990" i="3"/>
  <c r="AQ1990" i="3"/>
  <c r="AP1990" i="3"/>
  <c r="AO1990" i="3"/>
  <c r="AN1990" i="3"/>
  <c r="AM1990" i="3"/>
  <c r="AB1990" i="3"/>
  <c r="AA1990" i="3"/>
  <c r="AL1990" i="3" s="1"/>
  <c r="T1990" i="3"/>
  <c r="S1990" i="3"/>
  <c r="P1990" i="3"/>
  <c r="O1990" i="3"/>
  <c r="N1990" i="3"/>
  <c r="M1990" i="3"/>
  <c r="L1990" i="3"/>
  <c r="BC1989" i="3"/>
  <c r="BA1989" i="3"/>
  <c r="AV1989" i="3"/>
  <c r="AU1989" i="3"/>
  <c r="AT1989" i="3"/>
  <c r="AS1989" i="3"/>
  <c r="AR1989" i="3"/>
  <c r="AQ1989" i="3"/>
  <c r="AP1989" i="3"/>
  <c r="AO1989" i="3"/>
  <c r="AN1989" i="3"/>
  <c r="AB1989" i="3"/>
  <c r="AM1989" i="3" s="1"/>
  <c r="AA1989" i="3"/>
  <c r="T1989" i="3"/>
  <c r="S1989" i="3"/>
  <c r="P1989" i="3"/>
  <c r="O1989" i="3"/>
  <c r="N1989" i="3"/>
  <c r="M1989" i="3"/>
  <c r="L1989" i="3"/>
  <c r="BC1988" i="3"/>
  <c r="BA1988" i="3"/>
  <c r="BB1988" i="3" s="1"/>
  <c r="AW1988" i="3" s="1"/>
  <c r="AX1988" i="3" s="1"/>
  <c r="Y1988" i="3" s="1"/>
  <c r="AV1988" i="3"/>
  <c r="AU1988" i="3"/>
  <c r="AT1988" i="3"/>
  <c r="AS1988" i="3"/>
  <c r="AR1988" i="3"/>
  <c r="AQ1988" i="3"/>
  <c r="AP1988" i="3"/>
  <c r="AO1988" i="3"/>
  <c r="AN1988" i="3"/>
  <c r="AB1988" i="3"/>
  <c r="AM1988" i="3" s="1"/>
  <c r="AA1988" i="3"/>
  <c r="AL1988" i="3" s="1"/>
  <c r="T1988" i="3"/>
  <c r="S1988" i="3"/>
  <c r="P1988" i="3"/>
  <c r="O1988" i="3"/>
  <c r="N1988" i="3"/>
  <c r="M1988" i="3"/>
  <c r="L1988" i="3"/>
  <c r="BC1987" i="3"/>
  <c r="BB1987" i="3"/>
  <c r="BA1987" i="3"/>
  <c r="AV1987" i="3"/>
  <c r="AU1987" i="3"/>
  <c r="AT1987" i="3"/>
  <c r="AS1987" i="3"/>
  <c r="AR1987" i="3"/>
  <c r="AQ1987" i="3"/>
  <c r="AP1987" i="3"/>
  <c r="AO1987" i="3"/>
  <c r="AN1987" i="3"/>
  <c r="AL1987" i="3"/>
  <c r="AB1987" i="3"/>
  <c r="AA1987" i="3"/>
  <c r="T1987" i="3"/>
  <c r="S1987" i="3"/>
  <c r="P1987" i="3"/>
  <c r="O1987" i="3"/>
  <c r="N1987" i="3"/>
  <c r="M1987" i="3"/>
  <c r="L1987" i="3"/>
  <c r="BC1986" i="3"/>
  <c r="BA1986" i="3"/>
  <c r="BB1986" i="3" s="1"/>
  <c r="AV1986" i="3"/>
  <c r="AU1986" i="3"/>
  <c r="AT1986" i="3"/>
  <c r="AS1986" i="3"/>
  <c r="AR1986" i="3"/>
  <c r="AQ1986" i="3"/>
  <c r="AP1986" i="3"/>
  <c r="AO1986" i="3"/>
  <c r="AN1986" i="3"/>
  <c r="AM1986" i="3"/>
  <c r="AB1986" i="3"/>
  <c r="AA1986" i="3"/>
  <c r="AL1986" i="3" s="1"/>
  <c r="T1986" i="3"/>
  <c r="S1986" i="3"/>
  <c r="P1986" i="3"/>
  <c r="O1986" i="3"/>
  <c r="N1986" i="3"/>
  <c r="M1986" i="3"/>
  <c r="L1986" i="3"/>
  <c r="BC1985" i="3"/>
  <c r="BB1985" i="3"/>
  <c r="BA1985" i="3"/>
  <c r="AV1985" i="3"/>
  <c r="AU1985" i="3"/>
  <c r="AT1985" i="3"/>
  <c r="AS1985" i="3"/>
  <c r="AR1985" i="3"/>
  <c r="AQ1985" i="3"/>
  <c r="AP1985" i="3"/>
  <c r="AO1985" i="3"/>
  <c r="AN1985" i="3"/>
  <c r="AL1985" i="3"/>
  <c r="AB1985" i="3"/>
  <c r="AM1985" i="3" s="1"/>
  <c r="AA1985" i="3"/>
  <c r="T1985" i="3"/>
  <c r="S1985" i="3"/>
  <c r="P1985" i="3"/>
  <c r="O1985" i="3"/>
  <c r="N1985" i="3"/>
  <c r="M1985" i="3"/>
  <c r="L1985" i="3"/>
  <c r="BC1984" i="3"/>
  <c r="BA1984" i="3"/>
  <c r="AV1984" i="3"/>
  <c r="AU1984" i="3"/>
  <c r="AT1984" i="3"/>
  <c r="AS1984" i="3"/>
  <c r="AR1984" i="3"/>
  <c r="AQ1984" i="3"/>
  <c r="AP1984" i="3"/>
  <c r="AO1984" i="3"/>
  <c r="AN1984" i="3"/>
  <c r="AB1984" i="3"/>
  <c r="AM1984" i="3" s="1"/>
  <c r="AA1984" i="3"/>
  <c r="AL1984" i="3" s="1"/>
  <c r="T1984" i="3"/>
  <c r="S1984" i="3"/>
  <c r="P1984" i="3"/>
  <c r="O1984" i="3"/>
  <c r="N1984" i="3"/>
  <c r="M1984" i="3"/>
  <c r="L1984" i="3"/>
  <c r="BC1983" i="3"/>
  <c r="BA1983" i="3"/>
  <c r="BB1983" i="3" s="1"/>
  <c r="AV1983" i="3"/>
  <c r="AU1983" i="3"/>
  <c r="AT1983" i="3"/>
  <c r="AS1983" i="3"/>
  <c r="AR1983" i="3"/>
  <c r="AQ1983" i="3"/>
  <c r="AP1983" i="3"/>
  <c r="AO1983" i="3"/>
  <c r="AN1983" i="3"/>
  <c r="AL1983" i="3"/>
  <c r="AB1983" i="3"/>
  <c r="AM1983" i="3" s="1"/>
  <c r="AA1983" i="3"/>
  <c r="T1983" i="3"/>
  <c r="S1983" i="3"/>
  <c r="P1983" i="3"/>
  <c r="O1983" i="3"/>
  <c r="N1983" i="3"/>
  <c r="M1983" i="3"/>
  <c r="L1983" i="3"/>
  <c r="BC1982" i="3"/>
  <c r="BB1982" i="3"/>
  <c r="BA1982" i="3"/>
  <c r="AW1982" i="3"/>
  <c r="AV1982" i="3"/>
  <c r="AU1982" i="3"/>
  <c r="AT1982" i="3"/>
  <c r="AS1982" i="3"/>
  <c r="AR1982" i="3"/>
  <c r="AQ1982" i="3"/>
  <c r="AP1982" i="3"/>
  <c r="AO1982" i="3"/>
  <c r="AN1982" i="3"/>
  <c r="AM1982" i="3"/>
  <c r="AL1982" i="3"/>
  <c r="AB1982" i="3"/>
  <c r="AA1982" i="3"/>
  <c r="T1982" i="3"/>
  <c r="S1982" i="3"/>
  <c r="P1982" i="3"/>
  <c r="O1982" i="3"/>
  <c r="N1982" i="3"/>
  <c r="M1982" i="3"/>
  <c r="L1982" i="3"/>
  <c r="BC1981" i="3"/>
  <c r="BA1981" i="3"/>
  <c r="BB1981" i="3" s="1"/>
  <c r="AV1981" i="3"/>
  <c r="AU1981" i="3"/>
  <c r="AT1981" i="3"/>
  <c r="AS1981" i="3"/>
  <c r="AR1981" i="3"/>
  <c r="AQ1981" i="3"/>
  <c r="AP1981" i="3"/>
  <c r="AO1981" i="3"/>
  <c r="AN1981" i="3"/>
  <c r="AL1981" i="3"/>
  <c r="AB1981" i="3"/>
  <c r="AM1981" i="3" s="1"/>
  <c r="AA1981" i="3"/>
  <c r="T1981" i="3"/>
  <c r="S1981" i="3"/>
  <c r="P1981" i="3"/>
  <c r="O1981" i="3"/>
  <c r="N1981" i="3"/>
  <c r="M1981" i="3"/>
  <c r="L1981" i="3"/>
  <c r="BC1980" i="3"/>
  <c r="BA1980" i="3"/>
  <c r="AV1980" i="3"/>
  <c r="AU1980" i="3"/>
  <c r="AT1980" i="3"/>
  <c r="AS1980" i="3"/>
  <c r="AR1980" i="3"/>
  <c r="AQ1980" i="3"/>
  <c r="AP1980" i="3"/>
  <c r="AO1980" i="3"/>
  <c r="AN1980" i="3"/>
  <c r="AL1980" i="3"/>
  <c r="AB1980" i="3"/>
  <c r="AM1980" i="3" s="1"/>
  <c r="AA1980" i="3"/>
  <c r="T1980" i="3"/>
  <c r="S1980" i="3"/>
  <c r="P1980" i="3"/>
  <c r="O1980" i="3"/>
  <c r="N1980" i="3"/>
  <c r="M1980" i="3"/>
  <c r="L1980" i="3"/>
  <c r="BC1979" i="3"/>
  <c r="BB1979" i="3"/>
  <c r="BA1979" i="3"/>
  <c r="AW1979" i="3"/>
  <c r="AX1979" i="3" s="1"/>
  <c r="Y1979" i="3" s="1"/>
  <c r="AV1979" i="3"/>
  <c r="AU1979" i="3"/>
  <c r="AT1979" i="3"/>
  <c r="AS1979" i="3"/>
  <c r="AR1979" i="3"/>
  <c r="AQ1979" i="3"/>
  <c r="AP1979" i="3"/>
  <c r="AO1979" i="3"/>
  <c r="AN1979" i="3"/>
  <c r="AB1979" i="3"/>
  <c r="AM1979" i="3" s="1"/>
  <c r="AA1979" i="3"/>
  <c r="AL1979" i="3" s="1"/>
  <c r="T1979" i="3"/>
  <c r="S1979" i="3"/>
  <c r="P1979" i="3"/>
  <c r="O1979" i="3"/>
  <c r="N1979" i="3"/>
  <c r="M1979" i="3"/>
  <c r="L1979" i="3"/>
  <c r="BC1978" i="3"/>
  <c r="BB1978" i="3"/>
  <c r="BA1978" i="3"/>
  <c r="AV1978" i="3"/>
  <c r="AU1978" i="3"/>
  <c r="AT1978" i="3"/>
  <c r="AS1978" i="3"/>
  <c r="AR1978" i="3"/>
  <c r="AQ1978" i="3"/>
  <c r="AP1978" i="3"/>
  <c r="AO1978" i="3"/>
  <c r="AN1978" i="3"/>
  <c r="AB1978" i="3"/>
  <c r="AM1978" i="3" s="1"/>
  <c r="AA1978" i="3"/>
  <c r="T1978" i="3"/>
  <c r="S1978" i="3"/>
  <c r="P1978" i="3"/>
  <c r="O1978" i="3"/>
  <c r="N1978" i="3"/>
  <c r="M1978" i="3"/>
  <c r="L1978" i="3"/>
  <c r="BC1977" i="3"/>
  <c r="BA1977" i="3"/>
  <c r="BB1977" i="3" s="1"/>
  <c r="AW1977" i="3" s="1"/>
  <c r="AV1977" i="3"/>
  <c r="AU1977" i="3"/>
  <c r="AT1977" i="3"/>
  <c r="AS1977" i="3"/>
  <c r="AR1977" i="3"/>
  <c r="AQ1977" i="3"/>
  <c r="AP1977" i="3"/>
  <c r="AO1977" i="3"/>
  <c r="AN1977" i="3"/>
  <c r="AM1977" i="3"/>
  <c r="AB1977" i="3"/>
  <c r="AA1977" i="3"/>
  <c r="AL1977" i="3" s="1"/>
  <c r="T1977" i="3"/>
  <c r="S1977" i="3"/>
  <c r="P1977" i="3"/>
  <c r="O1977" i="3"/>
  <c r="N1977" i="3"/>
  <c r="M1977" i="3"/>
  <c r="L1977" i="3"/>
  <c r="BC1976" i="3"/>
  <c r="BA1976" i="3"/>
  <c r="AV1976" i="3"/>
  <c r="AU1976" i="3"/>
  <c r="AT1976" i="3"/>
  <c r="AS1976" i="3"/>
  <c r="AR1976" i="3"/>
  <c r="AQ1976" i="3"/>
  <c r="AP1976" i="3"/>
  <c r="AO1976" i="3"/>
  <c r="AN1976" i="3"/>
  <c r="AM1976" i="3"/>
  <c r="AB1976" i="3"/>
  <c r="AA1976" i="3"/>
  <c r="T1976" i="3"/>
  <c r="S1976" i="3"/>
  <c r="BB1976" i="3" s="1"/>
  <c r="P1976" i="3"/>
  <c r="O1976" i="3"/>
  <c r="N1976" i="3"/>
  <c r="M1976" i="3"/>
  <c r="L1976" i="3"/>
  <c r="BC1975" i="3"/>
  <c r="BA1975" i="3"/>
  <c r="AV1975" i="3"/>
  <c r="AU1975" i="3"/>
  <c r="AT1975" i="3"/>
  <c r="AS1975" i="3"/>
  <c r="AR1975" i="3"/>
  <c r="AQ1975" i="3"/>
  <c r="AP1975" i="3"/>
  <c r="AO1975" i="3"/>
  <c r="AN1975" i="3"/>
  <c r="AB1975" i="3"/>
  <c r="AM1975" i="3" s="1"/>
  <c r="AA1975" i="3"/>
  <c r="AL1975" i="3" s="1"/>
  <c r="T1975" i="3"/>
  <c r="S1975" i="3"/>
  <c r="P1975" i="3"/>
  <c r="O1975" i="3"/>
  <c r="N1975" i="3"/>
  <c r="M1975" i="3"/>
  <c r="L1975" i="3"/>
  <c r="BC1974" i="3"/>
  <c r="BA1974" i="3"/>
  <c r="AV1974" i="3"/>
  <c r="AU1974" i="3"/>
  <c r="AT1974" i="3"/>
  <c r="AS1974" i="3"/>
  <c r="AR1974" i="3"/>
  <c r="AQ1974" i="3"/>
  <c r="AP1974" i="3"/>
  <c r="AO1974" i="3"/>
  <c r="AN1974" i="3"/>
  <c r="AM1974" i="3"/>
  <c r="AB1974" i="3"/>
  <c r="AA1974" i="3"/>
  <c r="T1974" i="3"/>
  <c r="S1974" i="3"/>
  <c r="P1974" i="3"/>
  <c r="O1974" i="3"/>
  <c r="N1974" i="3"/>
  <c r="M1974" i="3"/>
  <c r="L1974" i="3"/>
  <c r="BC1973" i="3"/>
  <c r="BB1973" i="3"/>
  <c r="BA1973" i="3"/>
  <c r="AW1973" i="3"/>
  <c r="AV1973" i="3"/>
  <c r="AU1973" i="3"/>
  <c r="AT1973" i="3"/>
  <c r="AS1973" i="3"/>
  <c r="AR1973" i="3"/>
  <c r="AQ1973" i="3"/>
  <c r="AP1973" i="3"/>
  <c r="AO1973" i="3"/>
  <c r="AN1973" i="3"/>
  <c r="AM1973" i="3"/>
  <c r="AL1973" i="3"/>
  <c r="AB1973" i="3"/>
  <c r="AA1973" i="3"/>
  <c r="T1973" i="3"/>
  <c r="S1973" i="3"/>
  <c r="P1973" i="3"/>
  <c r="O1973" i="3"/>
  <c r="N1973" i="3"/>
  <c r="M1973" i="3"/>
  <c r="L1973" i="3"/>
  <c r="BC1972" i="3"/>
  <c r="BA1972" i="3"/>
  <c r="BB1972" i="3" s="1"/>
  <c r="AW1972" i="3" s="1"/>
  <c r="AX1972" i="3" s="1"/>
  <c r="Y1972" i="3" s="1"/>
  <c r="AV1972" i="3"/>
  <c r="AU1972" i="3"/>
  <c r="AT1972" i="3"/>
  <c r="AS1972" i="3"/>
  <c r="AR1972" i="3"/>
  <c r="AQ1972" i="3"/>
  <c r="AP1972" i="3"/>
  <c r="AO1972" i="3"/>
  <c r="AN1972" i="3"/>
  <c r="AB1972" i="3"/>
  <c r="AM1972" i="3" s="1"/>
  <c r="AA1972" i="3"/>
  <c r="AL1972" i="3" s="1"/>
  <c r="T1972" i="3"/>
  <c r="S1972" i="3"/>
  <c r="P1972" i="3"/>
  <c r="O1972" i="3"/>
  <c r="N1972" i="3"/>
  <c r="M1972" i="3"/>
  <c r="L1972" i="3"/>
  <c r="BC1971" i="3"/>
  <c r="BA1971" i="3"/>
  <c r="AV1971" i="3"/>
  <c r="AU1971" i="3"/>
  <c r="AT1971" i="3"/>
  <c r="AS1971" i="3"/>
  <c r="AR1971" i="3"/>
  <c r="AQ1971" i="3"/>
  <c r="AP1971" i="3"/>
  <c r="AO1971" i="3"/>
  <c r="AN1971" i="3"/>
  <c r="AL1971" i="3"/>
  <c r="AB1971" i="3"/>
  <c r="AM1971" i="3" s="1"/>
  <c r="AA1971" i="3"/>
  <c r="T1971" i="3"/>
  <c r="S1971" i="3"/>
  <c r="P1971" i="3"/>
  <c r="O1971" i="3"/>
  <c r="N1971" i="3"/>
  <c r="M1971" i="3"/>
  <c r="L1971" i="3"/>
  <c r="BC1970" i="3"/>
  <c r="BA1970" i="3"/>
  <c r="AV1970" i="3"/>
  <c r="AU1970" i="3"/>
  <c r="AT1970" i="3"/>
  <c r="AS1970" i="3"/>
  <c r="AR1970" i="3"/>
  <c r="AQ1970" i="3"/>
  <c r="AP1970" i="3"/>
  <c r="AO1970" i="3"/>
  <c r="AN1970" i="3"/>
  <c r="AB1970" i="3"/>
  <c r="AM1970" i="3" s="1"/>
  <c r="AA1970" i="3"/>
  <c r="T1970" i="3"/>
  <c r="S1970" i="3"/>
  <c r="BB1970" i="3" s="1"/>
  <c r="P1970" i="3"/>
  <c r="O1970" i="3"/>
  <c r="N1970" i="3"/>
  <c r="M1970" i="3"/>
  <c r="L1970" i="3"/>
  <c r="BC1969" i="3"/>
  <c r="BB1969" i="3"/>
  <c r="BA1969" i="3"/>
  <c r="AV1969" i="3"/>
  <c r="AU1969" i="3"/>
  <c r="AT1969" i="3"/>
  <c r="AS1969" i="3"/>
  <c r="AR1969" i="3"/>
  <c r="AQ1969" i="3"/>
  <c r="AP1969" i="3"/>
  <c r="AO1969" i="3"/>
  <c r="AN1969" i="3"/>
  <c r="AM1969" i="3"/>
  <c r="AB1969" i="3"/>
  <c r="AA1969" i="3"/>
  <c r="AW1969" i="3" s="1"/>
  <c r="T1969" i="3"/>
  <c r="S1969" i="3"/>
  <c r="P1969" i="3"/>
  <c r="O1969" i="3"/>
  <c r="N1969" i="3"/>
  <c r="M1969" i="3"/>
  <c r="L1969" i="3"/>
  <c r="BC1968" i="3"/>
  <c r="BA1968" i="3"/>
  <c r="BB1968" i="3" s="1"/>
  <c r="AW1968" i="3" s="1"/>
  <c r="AV1968" i="3"/>
  <c r="AU1968" i="3"/>
  <c r="AT1968" i="3"/>
  <c r="AS1968" i="3"/>
  <c r="AR1968" i="3"/>
  <c r="AQ1968" i="3"/>
  <c r="AP1968" i="3"/>
  <c r="AO1968" i="3"/>
  <c r="AN1968" i="3"/>
  <c r="AM1968" i="3"/>
  <c r="AB1968" i="3"/>
  <c r="AA1968" i="3"/>
  <c r="AL1968" i="3" s="1"/>
  <c r="T1968" i="3"/>
  <c r="S1968" i="3"/>
  <c r="P1968" i="3"/>
  <c r="O1968" i="3"/>
  <c r="N1968" i="3"/>
  <c r="M1968" i="3"/>
  <c r="L1968" i="3"/>
  <c r="BC1967" i="3"/>
  <c r="BA1967" i="3"/>
  <c r="BB1967" i="3" s="1"/>
  <c r="AV1967" i="3"/>
  <c r="AU1967" i="3"/>
  <c r="AT1967" i="3"/>
  <c r="AS1967" i="3"/>
  <c r="AR1967" i="3"/>
  <c r="AQ1967" i="3"/>
  <c r="AP1967" i="3"/>
  <c r="AO1967" i="3"/>
  <c r="AN1967" i="3"/>
  <c r="AM1967" i="3"/>
  <c r="AL1967" i="3"/>
  <c r="AB1967" i="3"/>
  <c r="AA1967" i="3"/>
  <c r="T1967" i="3"/>
  <c r="S1967" i="3"/>
  <c r="P1967" i="3"/>
  <c r="O1967" i="3"/>
  <c r="N1967" i="3"/>
  <c r="M1967" i="3"/>
  <c r="L1967" i="3"/>
  <c r="BC1966" i="3"/>
  <c r="BA1966" i="3"/>
  <c r="BB1966" i="3" s="1"/>
  <c r="AW1966" i="3"/>
  <c r="AV1966" i="3"/>
  <c r="AU1966" i="3"/>
  <c r="AT1966" i="3"/>
  <c r="AS1966" i="3"/>
  <c r="AR1966" i="3"/>
  <c r="AQ1966" i="3"/>
  <c r="AP1966" i="3"/>
  <c r="AO1966" i="3"/>
  <c r="AN1966" i="3"/>
  <c r="AB1966" i="3"/>
  <c r="AM1966" i="3" s="1"/>
  <c r="AA1966" i="3"/>
  <c r="AL1966" i="3" s="1"/>
  <c r="T1966" i="3"/>
  <c r="S1966" i="3"/>
  <c r="P1966" i="3"/>
  <c r="O1966" i="3"/>
  <c r="N1966" i="3"/>
  <c r="M1966" i="3"/>
  <c r="L1966" i="3"/>
  <c r="BC1965" i="3"/>
  <c r="BB1965" i="3"/>
  <c r="BA1965" i="3"/>
  <c r="AV1965" i="3"/>
  <c r="AU1965" i="3"/>
  <c r="AT1965" i="3"/>
  <c r="AS1965" i="3"/>
  <c r="AR1965" i="3"/>
  <c r="AQ1965" i="3"/>
  <c r="AP1965" i="3"/>
  <c r="AO1965" i="3"/>
  <c r="AN1965" i="3"/>
  <c r="AL1965" i="3"/>
  <c r="AB1965" i="3"/>
  <c r="AM1965" i="3" s="1"/>
  <c r="AA1965" i="3"/>
  <c r="T1965" i="3"/>
  <c r="S1965" i="3"/>
  <c r="P1965" i="3"/>
  <c r="O1965" i="3"/>
  <c r="N1965" i="3"/>
  <c r="M1965" i="3"/>
  <c r="L1965" i="3"/>
  <c r="BC1964" i="3"/>
  <c r="AW1964" i="3" s="1"/>
  <c r="BB1964" i="3"/>
  <c r="BA1964" i="3"/>
  <c r="AV1964" i="3"/>
  <c r="AU1964" i="3"/>
  <c r="AT1964" i="3"/>
  <c r="AS1964" i="3"/>
  <c r="AR1964" i="3"/>
  <c r="AQ1964" i="3"/>
  <c r="AP1964" i="3"/>
  <c r="AO1964" i="3"/>
  <c r="AN1964" i="3"/>
  <c r="AM1964" i="3"/>
  <c r="AL1964" i="3"/>
  <c r="AB1964" i="3"/>
  <c r="AA1964" i="3"/>
  <c r="T1964" i="3"/>
  <c r="S1964" i="3"/>
  <c r="P1964" i="3"/>
  <c r="O1964" i="3"/>
  <c r="N1964" i="3"/>
  <c r="M1964" i="3"/>
  <c r="L1964" i="3"/>
  <c r="BC1963" i="3"/>
  <c r="BA1963" i="3"/>
  <c r="BB1963" i="3" s="1"/>
  <c r="AW1963" i="3" s="1"/>
  <c r="AX1963" i="3" s="1"/>
  <c r="Y1963" i="3" s="1"/>
  <c r="AV1963" i="3"/>
  <c r="AU1963" i="3"/>
  <c r="AT1963" i="3"/>
  <c r="AS1963" i="3"/>
  <c r="AR1963" i="3"/>
  <c r="AQ1963" i="3"/>
  <c r="AP1963" i="3"/>
  <c r="AO1963" i="3"/>
  <c r="AN1963" i="3"/>
  <c r="AB1963" i="3"/>
  <c r="AM1963" i="3" s="1"/>
  <c r="AA1963" i="3"/>
  <c r="AL1963" i="3" s="1"/>
  <c r="T1963" i="3"/>
  <c r="S1963" i="3"/>
  <c r="P1963" i="3"/>
  <c r="O1963" i="3"/>
  <c r="N1963" i="3"/>
  <c r="M1963" i="3"/>
  <c r="L1963" i="3"/>
  <c r="BC1962" i="3"/>
  <c r="BA1962" i="3"/>
  <c r="AV1962" i="3"/>
  <c r="AU1962" i="3"/>
  <c r="AT1962" i="3"/>
  <c r="AS1962" i="3"/>
  <c r="AR1962" i="3"/>
  <c r="AQ1962" i="3"/>
  <c r="AP1962" i="3"/>
  <c r="AO1962" i="3"/>
  <c r="AN1962" i="3"/>
  <c r="AB1962" i="3"/>
  <c r="AM1962" i="3" s="1"/>
  <c r="AA1962" i="3"/>
  <c r="T1962" i="3"/>
  <c r="S1962" i="3"/>
  <c r="P1962" i="3"/>
  <c r="O1962" i="3"/>
  <c r="N1962" i="3"/>
  <c r="M1962" i="3"/>
  <c r="L1962" i="3"/>
  <c r="BC1961" i="3"/>
  <c r="BA1961" i="3"/>
  <c r="AV1961" i="3"/>
  <c r="AU1961" i="3"/>
  <c r="AT1961" i="3"/>
  <c r="AS1961" i="3"/>
  <c r="AR1961" i="3"/>
  <c r="AQ1961" i="3"/>
  <c r="AP1961" i="3"/>
  <c r="AO1961" i="3"/>
  <c r="AN1961" i="3"/>
  <c r="AL1961" i="3"/>
  <c r="AB1961" i="3"/>
  <c r="AM1961" i="3" s="1"/>
  <c r="AA1961" i="3"/>
  <c r="T1961" i="3"/>
  <c r="S1961" i="3"/>
  <c r="BB1961" i="3" s="1"/>
  <c r="P1961" i="3"/>
  <c r="O1961" i="3"/>
  <c r="N1961" i="3"/>
  <c r="M1961" i="3"/>
  <c r="L1961" i="3"/>
  <c r="BC1960" i="3"/>
  <c r="BB1960" i="3"/>
  <c r="BA1960" i="3"/>
  <c r="AW1960" i="3"/>
  <c r="AX1960" i="3" s="1"/>
  <c r="Y1960" i="3" s="1"/>
  <c r="AV1960" i="3"/>
  <c r="AU1960" i="3"/>
  <c r="AT1960" i="3"/>
  <c r="AS1960" i="3"/>
  <c r="AR1960" i="3"/>
  <c r="AQ1960" i="3"/>
  <c r="AP1960" i="3"/>
  <c r="AO1960" i="3"/>
  <c r="AN1960" i="3"/>
  <c r="AL1960" i="3"/>
  <c r="AB1960" i="3"/>
  <c r="AM1960" i="3" s="1"/>
  <c r="AA1960" i="3"/>
  <c r="T1960" i="3"/>
  <c r="S1960" i="3"/>
  <c r="P1960" i="3"/>
  <c r="O1960" i="3"/>
  <c r="N1960" i="3"/>
  <c r="M1960" i="3"/>
  <c r="L1960" i="3"/>
  <c r="BC1959" i="3"/>
  <c r="BA1959" i="3"/>
  <c r="BB1959" i="3" s="1"/>
  <c r="AW1959" i="3" s="1"/>
  <c r="AX1959" i="3" s="1"/>
  <c r="Y1959" i="3" s="1"/>
  <c r="AV1959" i="3"/>
  <c r="AU1959" i="3"/>
  <c r="AT1959" i="3"/>
  <c r="AS1959" i="3"/>
  <c r="AR1959" i="3"/>
  <c r="AQ1959" i="3"/>
  <c r="AP1959" i="3"/>
  <c r="AO1959" i="3"/>
  <c r="AN1959" i="3"/>
  <c r="AM1959" i="3"/>
  <c r="AB1959" i="3"/>
  <c r="AA1959" i="3"/>
  <c r="AL1959" i="3" s="1"/>
  <c r="T1959" i="3"/>
  <c r="S1959" i="3"/>
  <c r="P1959" i="3"/>
  <c r="O1959" i="3"/>
  <c r="N1959" i="3"/>
  <c r="M1959" i="3"/>
  <c r="L1959" i="3"/>
  <c r="BC1958" i="3"/>
  <c r="BA1958" i="3"/>
  <c r="BB1958" i="3" s="1"/>
  <c r="AV1958" i="3"/>
  <c r="AU1958" i="3"/>
  <c r="AT1958" i="3"/>
  <c r="AS1958" i="3"/>
  <c r="AR1958" i="3"/>
  <c r="AQ1958" i="3"/>
  <c r="AP1958" i="3"/>
  <c r="AO1958" i="3"/>
  <c r="AN1958" i="3"/>
  <c r="AM1958" i="3"/>
  <c r="AL1958" i="3"/>
  <c r="AB1958" i="3"/>
  <c r="AA1958" i="3"/>
  <c r="T1958" i="3"/>
  <c r="S1958" i="3"/>
  <c r="P1958" i="3"/>
  <c r="O1958" i="3"/>
  <c r="N1958" i="3"/>
  <c r="M1958" i="3"/>
  <c r="L1958" i="3"/>
  <c r="BC1957" i="3"/>
  <c r="BB1957" i="3"/>
  <c r="BA1957" i="3"/>
  <c r="AW1957" i="3"/>
  <c r="AV1957" i="3"/>
  <c r="AU1957" i="3"/>
  <c r="AT1957" i="3"/>
  <c r="AS1957" i="3"/>
  <c r="AR1957" i="3"/>
  <c r="AQ1957" i="3"/>
  <c r="AP1957" i="3"/>
  <c r="AO1957" i="3"/>
  <c r="AN1957" i="3"/>
  <c r="AB1957" i="3"/>
  <c r="AM1957" i="3" s="1"/>
  <c r="AA1957" i="3"/>
  <c r="AL1957" i="3" s="1"/>
  <c r="T1957" i="3"/>
  <c r="S1957" i="3"/>
  <c r="P1957" i="3"/>
  <c r="O1957" i="3"/>
  <c r="N1957" i="3"/>
  <c r="M1957" i="3"/>
  <c r="L1957" i="3"/>
  <c r="BC1956" i="3"/>
  <c r="BA1956" i="3"/>
  <c r="AV1956" i="3"/>
  <c r="AU1956" i="3"/>
  <c r="AT1956" i="3"/>
  <c r="AS1956" i="3"/>
  <c r="AR1956" i="3"/>
  <c r="AQ1956" i="3"/>
  <c r="AP1956" i="3"/>
  <c r="AO1956" i="3"/>
  <c r="AN1956" i="3"/>
  <c r="AL1956" i="3"/>
  <c r="AB1956" i="3"/>
  <c r="AM1956" i="3" s="1"/>
  <c r="AA1956" i="3"/>
  <c r="T1956" i="3"/>
  <c r="S1956" i="3"/>
  <c r="BB1956" i="3" s="1"/>
  <c r="P1956" i="3"/>
  <c r="O1956" i="3"/>
  <c r="N1956" i="3"/>
  <c r="M1956" i="3"/>
  <c r="L1956" i="3"/>
  <c r="BC1955" i="3"/>
  <c r="BB1955" i="3"/>
  <c r="BA1955" i="3"/>
  <c r="AW1955" i="3"/>
  <c r="AV1955" i="3"/>
  <c r="AU1955" i="3"/>
  <c r="AT1955" i="3"/>
  <c r="AS1955" i="3"/>
  <c r="AR1955" i="3"/>
  <c r="AQ1955" i="3"/>
  <c r="AP1955" i="3"/>
  <c r="AO1955" i="3"/>
  <c r="AN1955" i="3"/>
  <c r="AM1955" i="3"/>
  <c r="AL1955" i="3"/>
  <c r="AB1955" i="3"/>
  <c r="AA1955" i="3"/>
  <c r="T1955" i="3"/>
  <c r="S1955" i="3"/>
  <c r="P1955" i="3"/>
  <c r="O1955" i="3"/>
  <c r="N1955" i="3"/>
  <c r="M1955" i="3"/>
  <c r="L1955" i="3"/>
  <c r="AX1955" i="3" s="1"/>
  <c r="Y1955" i="3" s="1"/>
  <c r="BC1954" i="3"/>
  <c r="BA1954" i="3"/>
  <c r="BB1954" i="3" s="1"/>
  <c r="AW1954" i="3" s="1"/>
  <c r="AX1954" i="3" s="1"/>
  <c r="Y1954" i="3" s="1"/>
  <c r="AV1954" i="3"/>
  <c r="AU1954" i="3"/>
  <c r="AT1954" i="3"/>
  <c r="AS1954" i="3"/>
  <c r="AR1954" i="3"/>
  <c r="AQ1954" i="3"/>
  <c r="AP1954" i="3"/>
  <c r="AO1954" i="3"/>
  <c r="AN1954" i="3"/>
  <c r="AL1954" i="3"/>
  <c r="AB1954" i="3"/>
  <c r="AM1954" i="3" s="1"/>
  <c r="AA1954" i="3"/>
  <c r="T1954" i="3"/>
  <c r="S1954" i="3"/>
  <c r="P1954" i="3"/>
  <c r="O1954" i="3"/>
  <c r="N1954" i="3"/>
  <c r="M1954" i="3"/>
  <c r="L1954" i="3"/>
  <c r="BC1953" i="3"/>
  <c r="BA1953" i="3"/>
  <c r="BB1953" i="3" s="1"/>
  <c r="AV1953" i="3"/>
  <c r="AU1953" i="3"/>
  <c r="AT1953" i="3"/>
  <c r="AS1953" i="3"/>
  <c r="AR1953" i="3"/>
  <c r="AQ1953" i="3"/>
  <c r="AP1953" i="3"/>
  <c r="AO1953" i="3"/>
  <c r="AN1953" i="3"/>
  <c r="AL1953" i="3"/>
  <c r="AB1953" i="3"/>
  <c r="AM1953" i="3" s="1"/>
  <c r="AA1953" i="3"/>
  <c r="T1953" i="3"/>
  <c r="S1953" i="3"/>
  <c r="P1953" i="3"/>
  <c r="O1953" i="3"/>
  <c r="N1953" i="3"/>
  <c r="M1953" i="3"/>
  <c r="L1953" i="3"/>
  <c r="BC1952" i="3"/>
  <c r="BA1952" i="3"/>
  <c r="BB1952" i="3" s="1"/>
  <c r="AW1952" i="3" s="1"/>
  <c r="AV1952" i="3"/>
  <c r="AU1952" i="3"/>
  <c r="AT1952" i="3"/>
  <c r="AS1952" i="3"/>
  <c r="AR1952" i="3"/>
  <c r="AQ1952" i="3"/>
  <c r="AP1952" i="3"/>
  <c r="AO1952" i="3"/>
  <c r="AN1952" i="3"/>
  <c r="AL1952" i="3"/>
  <c r="AB1952" i="3"/>
  <c r="AM1952" i="3" s="1"/>
  <c r="AA1952" i="3"/>
  <c r="T1952" i="3"/>
  <c r="S1952" i="3"/>
  <c r="P1952" i="3"/>
  <c r="AX1952" i="3" s="1"/>
  <c r="Y1952" i="3" s="1"/>
  <c r="O1952" i="3"/>
  <c r="N1952" i="3"/>
  <c r="M1952" i="3"/>
  <c r="L1952" i="3"/>
  <c r="BC1951" i="3"/>
  <c r="BB1951" i="3"/>
  <c r="BA1951" i="3"/>
  <c r="AV1951" i="3"/>
  <c r="AU1951" i="3"/>
  <c r="AT1951" i="3"/>
  <c r="AS1951" i="3"/>
  <c r="AR1951" i="3"/>
  <c r="AQ1951" i="3"/>
  <c r="AP1951" i="3"/>
  <c r="AO1951" i="3"/>
  <c r="AN1951" i="3"/>
  <c r="AL1951" i="3"/>
  <c r="AB1951" i="3"/>
  <c r="AM1951" i="3" s="1"/>
  <c r="AA1951" i="3"/>
  <c r="T1951" i="3"/>
  <c r="S1951" i="3"/>
  <c r="P1951" i="3"/>
  <c r="O1951" i="3"/>
  <c r="N1951" i="3"/>
  <c r="M1951" i="3"/>
  <c r="L1951" i="3"/>
  <c r="BC1950" i="3"/>
  <c r="BA1950" i="3"/>
  <c r="AV1950" i="3"/>
  <c r="AU1950" i="3"/>
  <c r="AT1950" i="3"/>
  <c r="AS1950" i="3"/>
  <c r="AR1950" i="3"/>
  <c r="AQ1950" i="3"/>
  <c r="AP1950" i="3"/>
  <c r="AO1950" i="3"/>
  <c r="AN1950" i="3"/>
  <c r="AM1950" i="3"/>
  <c r="AB1950" i="3"/>
  <c r="AA1950" i="3"/>
  <c r="AL1950" i="3" s="1"/>
  <c r="T1950" i="3"/>
  <c r="S1950" i="3"/>
  <c r="BB1950" i="3" s="1"/>
  <c r="AW1950" i="3" s="1"/>
  <c r="AX1950" i="3" s="1"/>
  <c r="Y1950" i="3" s="1"/>
  <c r="P1950" i="3"/>
  <c r="O1950" i="3"/>
  <c r="N1950" i="3"/>
  <c r="M1950" i="3"/>
  <c r="L1950" i="3"/>
  <c r="BC1949" i="3"/>
  <c r="BB1949" i="3"/>
  <c r="BA1949" i="3"/>
  <c r="AV1949" i="3"/>
  <c r="AU1949" i="3"/>
  <c r="AT1949" i="3"/>
  <c r="AS1949" i="3"/>
  <c r="AR1949" i="3"/>
  <c r="AQ1949" i="3"/>
  <c r="AP1949" i="3"/>
  <c r="AO1949" i="3"/>
  <c r="AN1949" i="3"/>
  <c r="AB1949" i="3"/>
  <c r="AM1949" i="3" s="1"/>
  <c r="AA1949" i="3"/>
  <c r="T1949" i="3"/>
  <c r="S1949" i="3"/>
  <c r="P1949" i="3"/>
  <c r="O1949" i="3"/>
  <c r="N1949" i="3"/>
  <c r="M1949" i="3"/>
  <c r="L1949" i="3"/>
  <c r="BC1948" i="3"/>
  <c r="BB1948" i="3"/>
  <c r="BA1948" i="3"/>
  <c r="AV1948" i="3"/>
  <c r="AU1948" i="3"/>
  <c r="AT1948" i="3"/>
  <c r="AS1948" i="3"/>
  <c r="AR1948" i="3"/>
  <c r="AQ1948" i="3"/>
  <c r="AP1948" i="3"/>
  <c r="AO1948" i="3"/>
  <c r="AN1948" i="3"/>
  <c r="AB1948" i="3"/>
  <c r="AM1948" i="3" s="1"/>
  <c r="AA1948" i="3"/>
  <c r="T1948" i="3"/>
  <c r="S1948" i="3"/>
  <c r="P1948" i="3"/>
  <c r="O1948" i="3"/>
  <c r="N1948" i="3"/>
  <c r="M1948" i="3"/>
  <c r="L1948" i="3"/>
  <c r="BC1947" i="3"/>
  <c r="BA1947" i="3"/>
  <c r="AV1947" i="3"/>
  <c r="AU1947" i="3"/>
  <c r="AT1947" i="3"/>
  <c r="AS1947" i="3"/>
  <c r="AR1947" i="3"/>
  <c r="AQ1947" i="3"/>
  <c r="AP1947" i="3"/>
  <c r="AO1947" i="3"/>
  <c r="AN1947" i="3"/>
  <c r="AB1947" i="3"/>
  <c r="AW1947" i="3" s="1"/>
  <c r="AA1947" i="3"/>
  <c r="AL1947" i="3" s="1"/>
  <c r="T1947" i="3"/>
  <c r="S1947" i="3"/>
  <c r="BB1947" i="3" s="1"/>
  <c r="P1947" i="3"/>
  <c r="O1947" i="3"/>
  <c r="N1947" i="3"/>
  <c r="M1947" i="3"/>
  <c r="L1947" i="3"/>
  <c r="BC1946" i="3"/>
  <c r="BB1946" i="3"/>
  <c r="AW1946" i="3" s="1"/>
  <c r="BA1946" i="3"/>
  <c r="AX1946" i="3"/>
  <c r="Y1946" i="3" s="1"/>
  <c r="AV1946" i="3"/>
  <c r="AU1946" i="3"/>
  <c r="AT1946" i="3"/>
  <c r="AS1946" i="3"/>
  <c r="AR1946" i="3"/>
  <c r="AQ1946" i="3"/>
  <c r="AP1946" i="3"/>
  <c r="AO1946" i="3"/>
  <c r="AN1946" i="3"/>
  <c r="AM1946" i="3"/>
  <c r="AL1946" i="3"/>
  <c r="AB1946" i="3"/>
  <c r="AA1946" i="3"/>
  <c r="T1946" i="3"/>
  <c r="S1946" i="3"/>
  <c r="P1946" i="3"/>
  <c r="O1946" i="3"/>
  <c r="N1946" i="3"/>
  <c r="M1946" i="3"/>
  <c r="L1946" i="3"/>
  <c r="BC1945" i="3"/>
  <c r="BB1945" i="3"/>
  <c r="BA1945" i="3"/>
  <c r="AV1945" i="3"/>
  <c r="AU1945" i="3"/>
  <c r="AT1945" i="3"/>
  <c r="AS1945" i="3"/>
  <c r="AR1945" i="3"/>
  <c r="AQ1945" i="3"/>
  <c r="AP1945" i="3"/>
  <c r="AO1945" i="3"/>
  <c r="AN1945" i="3"/>
  <c r="AB1945" i="3"/>
  <c r="AA1945" i="3"/>
  <c r="AL1945" i="3" s="1"/>
  <c r="T1945" i="3"/>
  <c r="S1945" i="3"/>
  <c r="P1945" i="3"/>
  <c r="O1945" i="3"/>
  <c r="N1945" i="3"/>
  <c r="M1945" i="3"/>
  <c r="L1945" i="3"/>
  <c r="BC1944" i="3"/>
  <c r="BA1944" i="3"/>
  <c r="BB1944" i="3" s="1"/>
  <c r="AV1944" i="3"/>
  <c r="AU1944" i="3"/>
  <c r="AT1944" i="3"/>
  <c r="AS1944" i="3"/>
  <c r="AR1944" i="3"/>
  <c r="AQ1944" i="3"/>
  <c r="AP1944" i="3"/>
  <c r="AO1944" i="3"/>
  <c r="AN1944" i="3"/>
  <c r="AM1944" i="3"/>
  <c r="AB1944" i="3"/>
  <c r="AA1944" i="3"/>
  <c r="T1944" i="3"/>
  <c r="S1944" i="3"/>
  <c r="P1944" i="3"/>
  <c r="O1944" i="3"/>
  <c r="N1944" i="3"/>
  <c r="M1944" i="3"/>
  <c r="L1944" i="3"/>
  <c r="BC1943" i="3"/>
  <c r="BA1943" i="3"/>
  <c r="BB1943" i="3" s="1"/>
  <c r="AW1943" i="3" s="1"/>
  <c r="AV1943" i="3"/>
  <c r="AU1943" i="3"/>
  <c r="AT1943" i="3"/>
  <c r="AS1943" i="3"/>
  <c r="AR1943" i="3"/>
  <c r="AQ1943" i="3"/>
  <c r="AP1943" i="3"/>
  <c r="AO1943" i="3"/>
  <c r="AN1943" i="3"/>
  <c r="AB1943" i="3"/>
  <c r="AM1943" i="3" s="1"/>
  <c r="AA1943" i="3"/>
  <c r="AL1943" i="3" s="1"/>
  <c r="T1943" i="3"/>
  <c r="S1943" i="3"/>
  <c r="P1943" i="3"/>
  <c r="O1943" i="3"/>
  <c r="N1943" i="3"/>
  <c r="M1943" i="3"/>
  <c r="L1943" i="3"/>
  <c r="BC1942" i="3"/>
  <c r="BB1942" i="3"/>
  <c r="BA1942" i="3"/>
  <c r="AV1942" i="3"/>
  <c r="AU1942" i="3"/>
  <c r="AT1942" i="3"/>
  <c r="AS1942" i="3"/>
  <c r="AR1942" i="3"/>
  <c r="AQ1942" i="3"/>
  <c r="AP1942" i="3"/>
  <c r="AO1942" i="3"/>
  <c r="AN1942" i="3"/>
  <c r="AB1942" i="3"/>
  <c r="AM1942" i="3" s="1"/>
  <c r="AA1942" i="3"/>
  <c r="T1942" i="3"/>
  <c r="S1942" i="3"/>
  <c r="P1942" i="3"/>
  <c r="O1942" i="3"/>
  <c r="N1942" i="3"/>
  <c r="M1942" i="3"/>
  <c r="L1942" i="3"/>
  <c r="BC1941" i="3"/>
  <c r="BB1941" i="3"/>
  <c r="BA1941" i="3"/>
  <c r="AW1941" i="3"/>
  <c r="AV1941" i="3"/>
  <c r="AU1941" i="3"/>
  <c r="AT1941" i="3"/>
  <c r="AS1941" i="3"/>
  <c r="AR1941" i="3"/>
  <c r="AQ1941" i="3"/>
  <c r="AP1941" i="3"/>
  <c r="AO1941" i="3"/>
  <c r="AN1941" i="3"/>
  <c r="AB1941" i="3"/>
  <c r="AM1941" i="3" s="1"/>
  <c r="AA1941" i="3"/>
  <c r="AL1941" i="3" s="1"/>
  <c r="T1941" i="3"/>
  <c r="S1941" i="3"/>
  <c r="P1941" i="3"/>
  <c r="O1941" i="3"/>
  <c r="N1941" i="3"/>
  <c r="M1941" i="3"/>
  <c r="L1941" i="3"/>
  <c r="BC1940" i="3"/>
  <c r="BB1940" i="3"/>
  <c r="BA1940" i="3"/>
  <c r="AV1940" i="3"/>
  <c r="AU1940" i="3"/>
  <c r="AT1940" i="3"/>
  <c r="AS1940" i="3"/>
  <c r="AR1940" i="3"/>
  <c r="AQ1940" i="3"/>
  <c r="AP1940" i="3"/>
  <c r="AO1940" i="3"/>
  <c r="AN1940" i="3"/>
  <c r="AB1940" i="3"/>
  <c r="AM1940" i="3" s="1"/>
  <c r="AA1940" i="3"/>
  <c r="T1940" i="3"/>
  <c r="S1940" i="3"/>
  <c r="P1940" i="3"/>
  <c r="O1940" i="3"/>
  <c r="N1940" i="3"/>
  <c r="M1940" i="3"/>
  <c r="L1940" i="3"/>
  <c r="BC1939" i="3"/>
  <c r="BA1939" i="3"/>
  <c r="BB1939" i="3" s="1"/>
  <c r="AV1939" i="3"/>
  <c r="AU1939" i="3"/>
  <c r="AT1939" i="3"/>
  <c r="AS1939" i="3"/>
  <c r="AR1939" i="3"/>
  <c r="AQ1939" i="3"/>
  <c r="AP1939" i="3"/>
  <c r="AO1939" i="3"/>
  <c r="AN1939" i="3"/>
  <c r="AB1939" i="3"/>
  <c r="AM1939" i="3" s="1"/>
  <c r="AA1939" i="3"/>
  <c r="T1939" i="3"/>
  <c r="S1939" i="3"/>
  <c r="P1939" i="3"/>
  <c r="O1939" i="3"/>
  <c r="N1939" i="3"/>
  <c r="M1939" i="3"/>
  <c r="L1939" i="3"/>
  <c r="BC1938" i="3"/>
  <c r="BB1938" i="3"/>
  <c r="BA1938" i="3"/>
  <c r="AW1938" i="3"/>
  <c r="AV1938" i="3"/>
  <c r="AU1938" i="3"/>
  <c r="AT1938" i="3"/>
  <c r="AS1938" i="3"/>
  <c r="AR1938" i="3"/>
  <c r="AQ1938" i="3"/>
  <c r="AP1938" i="3"/>
  <c r="AO1938" i="3"/>
  <c r="AN1938" i="3"/>
  <c r="AM1938" i="3"/>
  <c r="AB1938" i="3"/>
  <c r="AA1938" i="3"/>
  <c r="AL1938" i="3" s="1"/>
  <c r="T1938" i="3"/>
  <c r="S1938" i="3"/>
  <c r="P1938" i="3"/>
  <c r="O1938" i="3"/>
  <c r="N1938" i="3"/>
  <c r="M1938" i="3"/>
  <c r="L1938" i="3"/>
  <c r="BC1937" i="3"/>
  <c r="BB1937" i="3"/>
  <c r="BA1937" i="3"/>
  <c r="AV1937" i="3"/>
  <c r="AU1937" i="3"/>
  <c r="AT1937" i="3"/>
  <c r="AS1937" i="3"/>
  <c r="AR1937" i="3"/>
  <c r="AQ1937" i="3"/>
  <c r="AP1937" i="3"/>
  <c r="AO1937" i="3"/>
  <c r="AN1937" i="3"/>
  <c r="AB1937" i="3"/>
  <c r="AM1937" i="3" s="1"/>
  <c r="AA1937" i="3"/>
  <c r="T1937" i="3"/>
  <c r="S1937" i="3"/>
  <c r="P1937" i="3"/>
  <c r="O1937" i="3"/>
  <c r="N1937" i="3"/>
  <c r="M1937" i="3"/>
  <c r="L1937" i="3"/>
  <c r="BC1936" i="3"/>
  <c r="BB1936" i="3"/>
  <c r="BA1936" i="3"/>
  <c r="AW1936" i="3"/>
  <c r="AV1936" i="3"/>
  <c r="AU1936" i="3"/>
  <c r="AT1936" i="3"/>
  <c r="AS1936" i="3"/>
  <c r="AR1936" i="3"/>
  <c r="AQ1936" i="3"/>
  <c r="AP1936" i="3"/>
  <c r="AO1936" i="3"/>
  <c r="AN1936" i="3"/>
  <c r="AL1936" i="3"/>
  <c r="AB1936" i="3"/>
  <c r="AM1936" i="3" s="1"/>
  <c r="AA1936" i="3"/>
  <c r="T1936" i="3"/>
  <c r="S1936" i="3"/>
  <c r="P1936" i="3"/>
  <c r="O1936" i="3"/>
  <c r="N1936" i="3"/>
  <c r="M1936" i="3"/>
  <c r="L1936" i="3"/>
  <c r="BC1935" i="3"/>
  <c r="BA1935" i="3"/>
  <c r="AW1935" i="3"/>
  <c r="AX1935" i="3" s="1"/>
  <c r="Y1935" i="3" s="1"/>
  <c r="AV1935" i="3"/>
  <c r="AU1935" i="3"/>
  <c r="AT1935" i="3"/>
  <c r="AS1935" i="3"/>
  <c r="AR1935" i="3"/>
  <c r="AQ1935" i="3"/>
  <c r="AP1935" i="3"/>
  <c r="AO1935" i="3"/>
  <c r="AN1935" i="3"/>
  <c r="AB1935" i="3"/>
  <c r="AM1935" i="3" s="1"/>
  <c r="AA1935" i="3"/>
  <c r="AL1935" i="3" s="1"/>
  <c r="T1935" i="3"/>
  <c r="S1935" i="3"/>
  <c r="BB1935" i="3" s="1"/>
  <c r="P1935" i="3"/>
  <c r="O1935" i="3"/>
  <c r="N1935" i="3"/>
  <c r="M1935" i="3"/>
  <c r="L1935" i="3"/>
  <c r="BC1934" i="3"/>
  <c r="BB1934" i="3"/>
  <c r="BA1934" i="3"/>
  <c r="AV1934" i="3"/>
  <c r="AU1934" i="3"/>
  <c r="AT1934" i="3"/>
  <c r="AS1934" i="3"/>
  <c r="AR1934" i="3"/>
  <c r="AQ1934" i="3"/>
  <c r="AP1934" i="3"/>
  <c r="AO1934" i="3"/>
  <c r="AN1934" i="3"/>
  <c r="AB1934" i="3"/>
  <c r="AM1934" i="3" s="1"/>
  <c r="AA1934" i="3"/>
  <c r="T1934" i="3"/>
  <c r="S1934" i="3"/>
  <c r="P1934" i="3"/>
  <c r="O1934" i="3"/>
  <c r="N1934" i="3"/>
  <c r="M1934" i="3"/>
  <c r="L1934" i="3"/>
  <c r="BC1933" i="3"/>
  <c r="BA1933" i="3"/>
  <c r="BB1933" i="3" s="1"/>
  <c r="AW1933" i="3" s="1"/>
  <c r="AV1933" i="3"/>
  <c r="AU1933" i="3"/>
  <c r="AT1933" i="3"/>
  <c r="AS1933" i="3"/>
  <c r="AR1933" i="3"/>
  <c r="AQ1933" i="3"/>
  <c r="AP1933" i="3"/>
  <c r="AO1933" i="3"/>
  <c r="AN1933" i="3"/>
  <c r="AB1933" i="3"/>
  <c r="AM1933" i="3" s="1"/>
  <c r="AA1933" i="3"/>
  <c r="AL1933" i="3" s="1"/>
  <c r="T1933" i="3"/>
  <c r="S1933" i="3"/>
  <c r="P1933" i="3"/>
  <c r="O1933" i="3"/>
  <c r="N1933" i="3"/>
  <c r="M1933" i="3"/>
  <c r="L1933" i="3"/>
  <c r="BC1932" i="3"/>
  <c r="BA1932" i="3"/>
  <c r="BB1932" i="3" s="1"/>
  <c r="AV1932" i="3"/>
  <c r="AU1932" i="3"/>
  <c r="AT1932" i="3"/>
  <c r="AS1932" i="3"/>
  <c r="AR1932" i="3"/>
  <c r="AQ1932" i="3"/>
  <c r="AP1932" i="3"/>
  <c r="AO1932" i="3"/>
  <c r="AN1932" i="3"/>
  <c r="AB1932" i="3"/>
  <c r="AM1932" i="3" s="1"/>
  <c r="AA1932" i="3"/>
  <c r="T1932" i="3"/>
  <c r="S1932" i="3"/>
  <c r="P1932" i="3"/>
  <c r="O1932" i="3"/>
  <c r="N1932" i="3"/>
  <c r="M1932" i="3"/>
  <c r="L1932" i="3"/>
  <c r="BC1931" i="3"/>
  <c r="BA1931" i="3"/>
  <c r="BB1931" i="3" s="1"/>
  <c r="AW1931" i="3" s="1"/>
  <c r="AV1931" i="3"/>
  <c r="AU1931" i="3"/>
  <c r="AT1931" i="3"/>
  <c r="AS1931" i="3"/>
  <c r="AR1931" i="3"/>
  <c r="AQ1931" i="3"/>
  <c r="AP1931" i="3"/>
  <c r="AO1931" i="3"/>
  <c r="AN1931" i="3"/>
  <c r="AL1931" i="3"/>
  <c r="AB1931" i="3"/>
  <c r="AM1931" i="3" s="1"/>
  <c r="AA1931" i="3"/>
  <c r="T1931" i="3"/>
  <c r="S1931" i="3"/>
  <c r="P1931" i="3"/>
  <c r="O1931" i="3"/>
  <c r="N1931" i="3"/>
  <c r="M1931" i="3"/>
  <c r="L1931" i="3"/>
  <c r="BC1930" i="3"/>
  <c r="BA1930" i="3"/>
  <c r="BB1930" i="3" s="1"/>
  <c r="AV1930" i="3"/>
  <c r="AU1930" i="3"/>
  <c r="AT1930" i="3"/>
  <c r="AS1930" i="3"/>
  <c r="AR1930" i="3"/>
  <c r="AQ1930" i="3"/>
  <c r="AP1930" i="3"/>
  <c r="AO1930" i="3"/>
  <c r="AN1930" i="3"/>
  <c r="AB1930" i="3"/>
  <c r="AA1930" i="3"/>
  <c r="AL1930" i="3" s="1"/>
  <c r="T1930" i="3"/>
  <c r="S1930" i="3"/>
  <c r="P1930" i="3"/>
  <c r="O1930" i="3"/>
  <c r="N1930" i="3"/>
  <c r="M1930" i="3"/>
  <c r="L1930" i="3"/>
  <c r="BC1929" i="3"/>
  <c r="BA1929" i="3"/>
  <c r="BB1929" i="3" s="1"/>
  <c r="AV1929" i="3"/>
  <c r="AU1929" i="3"/>
  <c r="AT1929" i="3"/>
  <c r="AS1929" i="3"/>
  <c r="AR1929" i="3"/>
  <c r="AQ1929" i="3"/>
  <c r="AP1929" i="3"/>
  <c r="AO1929" i="3"/>
  <c r="AN1929" i="3"/>
  <c r="AM1929" i="3"/>
  <c r="AB1929" i="3"/>
  <c r="AA1929" i="3"/>
  <c r="T1929" i="3"/>
  <c r="S1929" i="3"/>
  <c r="P1929" i="3"/>
  <c r="O1929" i="3"/>
  <c r="N1929" i="3"/>
  <c r="M1929" i="3"/>
  <c r="L1929" i="3"/>
  <c r="BC1928" i="3"/>
  <c r="BA1928" i="3"/>
  <c r="AV1928" i="3"/>
  <c r="AU1928" i="3"/>
  <c r="AT1928" i="3"/>
  <c r="AS1928" i="3"/>
  <c r="AR1928" i="3"/>
  <c r="AQ1928" i="3"/>
  <c r="AP1928" i="3"/>
  <c r="AO1928" i="3"/>
  <c r="AN1928" i="3"/>
  <c r="AM1928" i="3"/>
  <c r="AB1928" i="3"/>
  <c r="AA1928" i="3"/>
  <c r="AL1928" i="3" s="1"/>
  <c r="T1928" i="3"/>
  <c r="S1928" i="3"/>
  <c r="P1928" i="3"/>
  <c r="O1928" i="3"/>
  <c r="N1928" i="3"/>
  <c r="M1928" i="3"/>
  <c r="L1928" i="3"/>
  <c r="BC1927" i="3"/>
  <c r="BB1927" i="3"/>
  <c r="BA1927" i="3"/>
  <c r="AV1927" i="3"/>
  <c r="AU1927" i="3"/>
  <c r="AT1927" i="3"/>
  <c r="AS1927" i="3"/>
  <c r="AR1927" i="3"/>
  <c r="AQ1927" i="3"/>
  <c r="AP1927" i="3"/>
  <c r="AO1927" i="3"/>
  <c r="AN1927" i="3"/>
  <c r="AL1927" i="3"/>
  <c r="AB1927" i="3"/>
  <c r="AW1927" i="3" s="1"/>
  <c r="AA1927" i="3"/>
  <c r="T1927" i="3"/>
  <c r="S1927" i="3"/>
  <c r="P1927" i="3"/>
  <c r="O1927" i="3"/>
  <c r="N1927" i="3"/>
  <c r="M1927" i="3"/>
  <c r="L1927" i="3"/>
  <c r="BC1926" i="3"/>
  <c r="BA1926" i="3"/>
  <c r="BB1926" i="3" s="1"/>
  <c r="AW1926" i="3" s="1"/>
  <c r="AV1926" i="3"/>
  <c r="AU1926" i="3"/>
  <c r="AT1926" i="3"/>
  <c r="AS1926" i="3"/>
  <c r="AR1926" i="3"/>
  <c r="AQ1926" i="3"/>
  <c r="AP1926" i="3"/>
  <c r="AO1926" i="3"/>
  <c r="AN1926" i="3"/>
  <c r="AM1926" i="3"/>
  <c r="AB1926" i="3"/>
  <c r="AA1926" i="3"/>
  <c r="AL1926" i="3" s="1"/>
  <c r="T1926" i="3"/>
  <c r="S1926" i="3"/>
  <c r="P1926" i="3"/>
  <c r="O1926" i="3"/>
  <c r="N1926" i="3"/>
  <c r="M1926" i="3"/>
  <c r="L1926" i="3"/>
  <c r="BC1925" i="3"/>
  <c r="BB1925" i="3"/>
  <c r="BA1925" i="3"/>
  <c r="AV1925" i="3"/>
  <c r="AU1925" i="3"/>
  <c r="AT1925" i="3"/>
  <c r="AS1925" i="3"/>
  <c r="AR1925" i="3"/>
  <c r="AQ1925" i="3"/>
  <c r="AP1925" i="3"/>
  <c r="AO1925" i="3"/>
  <c r="AN1925" i="3"/>
  <c r="AB1925" i="3"/>
  <c r="AM1925" i="3" s="1"/>
  <c r="AA1925" i="3"/>
  <c r="T1925" i="3"/>
  <c r="S1925" i="3"/>
  <c r="P1925" i="3"/>
  <c r="O1925" i="3"/>
  <c r="N1925" i="3"/>
  <c r="M1925" i="3"/>
  <c r="L1925" i="3"/>
  <c r="BC1924" i="3"/>
  <c r="BA1924" i="3"/>
  <c r="BB1924" i="3" s="1"/>
  <c r="AV1924" i="3"/>
  <c r="AU1924" i="3"/>
  <c r="AT1924" i="3"/>
  <c r="AS1924" i="3"/>
  <c r="AR1924" i="3"/>
  <c r="AQ1924" i="3"/>
  <c r="AP1924" i="3"/>
  <c r="AO1924" i="3"/>
  <c r="AN1924" i="3"/>
  <c r="AB1924" i="3"/>
  <c r="AM1924" i="3" s="1"/>
  <c r="AA1924" i="3"/>
  <c r="AW1924" i="3" s="1"/>
  <c r="T1924" i="3"/>
  <c r="S1924" i="3"/>
  <c r="P1924" i="3"/>
  <c r="O1924" i="3"/>
  <c r="N1924" i="3"/>
  <c r="M1924" i="3"/>
  <c r="L1924" i="3"/>
  <c r="BC1923" i="3"/>
  <c r="BB1923" i="3"/>
  <c r="BA1923" i="3"/>
  <c r="AV1923" i="3"/>
  <c r="AU1923" i="3"/>
  <c r="AT1923" i="3"/>
  <c r="AS1923" i="3"/>
  <c r="AR1923" i="3"/>
  <c r="AQ1923" i="3"/>
  <c r="AP1923" i="3"/>
  <c r="AO1923" i="3"/>
  <c r="AN1923" i="3"/>
  <c r="AL1923" i="3"/>
  <c r="AB1923" i="3"/>
  <c r="AM1923" i="3" s="1"/>
  <c r="AA1923" i="3"/>
  <c r="T1923" i="3"/>
  <c r="S1923" i="3"/>
  <c r="P1923" i="3"/>
  <c r="O1923" i="3"/>
  <c r="N1923" i="3"/>
  <c r="M1923" i="3"/>
  <c r="L1923" i="3"/>
  <c r="BC1922" i="3"/>
  <c r="BA1922" i="3"/>
  <c r="BB1922" i="3" s="1"/>
  <c r="AW1922" i="3" s="1"/>
  <c r="AX1922" i="3" s="1"/>
  <c r="Y1922" i="3" s="1"/>
  <c r="AV1922" i="3"/>
  <c r="AU1922" i="3"/>
  <c r="AT1922" i="3"/>
  <c r="AS1922" i="3"/>
  <c r="AR1922" i="3"/>
  <c r="AQ1922" i="3"/>
  <c r="AP1922" i="3"/>
  <c r="AO1922" i="3"/>
  <c r="AN1922" i="3"/>
  <c r="AL1922" i="3"/>
  <c r="AB1922" i="3"/>
  <c r="AM1922" i="3" s="1"/>
  <c r="AA1922" i="3"/>
  <c r="T1922" i="3"/>
  <c r="S1922" i="3"/>
  <c r="P1922" i="3"/>
  <c r="O1922" i="3"/>
  <c r="N1922" i="3"/>
  <c r="M1922" i="3"/>
  <c r="L1922" i="3"/>
  <c r="BC1921" i="3"/>
  <c r="BB1921" i="3"/>
  <c r="BA1921" i="3"/>
  <c r="AW1921" i="3"/>
  <c r="AV1921" i="3"/>
  <c r="AU1921" i="3"/>
  <c r="AT1921" i="3"/>
  <c r="AS1921" i="3"/>
  <c r="AR1921" i="3"/>
  <c r="AQ1921" i="3"/>
  <c r="AP1921" i="3"/>
  <c r="AO1921" i="3"/>
  <c r="AN1921" i="3"/>
  <c r="AM1921" i="3"/>
  <c r="AL1921" i="3"/>
  <c r="AB1921" i="3"/>
  <c r="AA1921" i="3"/>
  <c r="T1921" i="3"/>
  <c r="S1921" i="3"/>
  <c r="P1921" i="3"/>
  <c r="O1921" i="3"/>
  <c r="N1921" i="3"/>
  <c r="M1921" i="3"/>
  <c r="L1921" i="3"/>
  <c r="BC1920" i="3"/>
  <c r="BB1920" i="3"/>
  <c r="BA1920" i="3"/>
  <c r="AW1920" i="3"/>
  <c r="AV1920" i="3"/>
  <c r="AU1920" i="3"/>
  <c r="AT1920" i="3"/>
  <c r="AS1920" i="3"/>
  <c r="AR1920" i="3"/>
  <c r="AQ1920" i="3"/>
  <c r="AP1920" i="3"/>
  <c r="AO1920" i="3"/>
  <c r="AN1920" i="3"/>
  <c r="AM1920" i="3"/>
  <c r="AB1920" i="3"/>
  <c r="AA1920" i="3"/>
  <c r="AL1920" i="3" s="1"/>
  <c r="T1920" i="3"/>
  <c r="S1920" i="3"/>
  <c r="P1920" i="3"/>
  <c r="O1920" i="3"/>
  <c r="N1920" i="3"/>
  <c r="M1920" i="3"/>
  <c r="L1920" i="3"/>
  <c r="BC1919" i="3"/>
  <c r="BB1919" i="3"/>
  <c r="BA1919" i="3"/>
  <c r="AV1919" i="3"/>
  <c r="AU1919" i="3"/>
  <c r="AT1919" i="3"/>
  <c r="AS1919" i="3"/>
  <c r="AR1919" i="3"/>
  <c r="AQ1919" i="3"/>
  <c r="AP1919" i="3"/>
  <c r="AO1919" i="3"/>
  <c r="AN1919" i="3"/>
  <c r="AM1919" i="3"/>
  <c r="AL1919" i="3"/>
  <c r="AB1919" i="3"/>
  <c r="AA1919" i="3"/>
  <c r="T1919" i="3"/>
  <c r="S1919" i="3"/>
  <c r="P1919" i="3"/>
  <c r="O1919" i="3"/>
  <c r="N1919" i="3"/>
  <c r="M1919" i="3"/>
  <c r="L1919" i="3"/>
  <c r="BC1918" i="3"/>
  <c r="BB1918" i="3"/>
  <c r="BA1918" i="3"/>
  <c r="AW1918" i="3"/>
  <c r="AX1918" i="3" s="1"/>
  <c r="Y1918" i="3" s="1"/>
  <c r="AV1918" i="3"/>
  <c r="AU1918" i="3"/>
  <c r="AT1918" i="3"/>
  <c r="AS1918" i="3"/>
  <c r="AR1918" i="3"/>
  <c r="AQ1918" i="3"/>
  <c r="AP1918" i="3"/>
  <c r="AO1918" i="3"/>
  <c r="AN1918" i="3"/>
  <c r="AM1918" i="3"/>
  <c r="AL1918" i="3"/>
  <c r="AB1918" i="3"/>
  <c r="AA1918" i="3"/>
  <c r="T1918" i="3"/>
  <c r="S1918" i="3"/>
  <c r="P1918" i="3"/>
  <c r="O1918" i="3"/>
  <c r="N1918" i="3"/>
  <c r="M1918" i="3"/>
  <c r="L1918" i="3"/>
  <c r="BC1917" i="3"/>
  <c r="BB1917" i="3"/>
  <c r="BA1917" i="3"/>
  <c r="AW1917" i="3"/>
  <c r="AX1917" i="3" s="1"/>
  <c r="Y1917" i="3" s="1"/>
  <c r="AV1917" i="3"/>
  <c r="AU1917" i="3"/>
  <c r="AT1917" i="3"/>
  <c r="AS1917" i="3"/>
  <c r="AR1917" i="3"/>
  <c r="AQ1917" i="3"/>
  <c r="AP1917" i="3"/>
  <c r="AO1917" i="3"/>
  <c r="AN1917" i="3"/>
  <c r="AB1917" i="3"/>
  <c r="AM1917" i="3" s="1"/>
  <c r="AA1917" i="3"/>
  <c r="AL1917" i="3" s="1"/>
  <c r="T1917" i="3"/>
  <c r="S1917" i="3"/>
  <c r="P1917" i="3"/>
  <c r="O1917" i="3"/>
  <c r="N1917" i="3"/>
  <c r="M1917" i="3"/>
  <c r="L1917" i="3"/>
  <c r="BC1916" i="3"/>
  <c r="BB1916" i="3"/>
  <c r="BA1916" i="3"/>
  <c r="AV1916" i="3"/>
  <c r="AU1916" i="3"/>
  <c r="AT1916" i="3"/>
  <c r="AS1916" i="3"/>
  <c r="AR1916" i="3"/>
  <c r="AQ1916" i="3"/>
  <c r="AP1916" i="3"/>
  <c r="AO1916" i="3"/>
  <c r="AN1916" i="3"/>
  <c r="AM1916" i="3"/>
  <c r="AL1916" i="3"/>
  <c r="AB1916" i="3"/>
  <c r="AA1916" i="3"/>
  <c r="T1916" i="3"/>
  <c r="S1916" i="3"/>
  <c r="P1916" i="3"/>
  <c r="O1916" i="3"/>
  <c r="N1916" i="3"/>
  <c r="M1916" i="3"/>
  <c r="L1916" i="3"/>
  <c r="BC1915" i="3"/>
  <c r="BA1915" i="3"/>
  <c r="BB1915" i="3" s="1"/>
  <c r="AV1915" i="3"/>
  <c r="AU1915" i="3"/>
  <c r="AT1915" i="3"/>
  <c r="AS1915" i="3"/>
  <c r="AR1915" i="3"/>
  <c r="AQ1915" i="3"/>
  <c r="AP1915" i="3"/>
  <c r="AO1915" i="3"/>
  <c r="AN1915" i="3"/>
  <c r="AB1915" i="3"/>
  <c r="AM1915" i="3" s="1"/>
  <c r="AA1915" i="3"/>
  <c r="T1915" i="3"/>
  <c r="S1915" i="3"/>
  <c r="P1915" i="3"/>
  <c r="O1915" i="3"/>
  <c r="N1915" i="3"/>
  <c r="M1915" i="3"/>
  <c r="L1915" i="3"/>
  <c r="BC1914" i="3"/>
  <c r="BA1914" i="3"/>
  <c r="AV1914" i="3"/>
  <c r="AU1914" i="3"/>
  <c r="AT1914" i="3"/>
  <c r="AS1914" i="3"/>
  <c r="AR1914" i="3"/>
  <c r="AQ1914" i="3"/>
  <c r="AP1914" i="3"/>
  <c r="AO1914" i="3"/>
  <c r="AN1914" i="3"/>
  <c r="AM1914" i="3"/>
  <c r="AB1914" i="3"/>
  <c r="AA1914" i="3"/>
  <c r="T1914" i="3"/>
  <c r="S1914" i="3"/>
  <c r="P1914" i="3"/>
  <c r="O1914" i="3"/>
  <c r="N1914" i="3"/>
  <c r="M1914" i="3"/>
  <c r="L1914" i="3"/>
  <c r="BC1913" i="3"/>
  <c r="BA1913" i="3"/>
  <c r="AV1913" i="3"/>
  <c r="AU1913" i="3"/>
  <c r="AT1913" i="3"/>
  <c r="AS1913" i="3"/>
  <c r="AR1913" i="3"/>
  <c r="AQ1913" i="3"/>
  <c r="AP1913" i="3"/>
  <c r="AO1913" i="3"/>
  <c r="AN1913" i="3"/>
  <c r="AB1913" i="3"/>
  <c r="AM1913" i="3" s="1"/>
  <c r="AA1913" i="3"/>
  <c r="AL1913" i="3" s="1"/>
  <c r="T1913" i="3"/>
  <c r="S1913" i="3"/>
  <c r="BB1913" i="3" s="1"/>
  <c r="AW1913" i="3" s="1"/>
  <c r="AX1913" i="3" s="1"/>
  <c r="Y1913" i="3" s="1"/>
  <c r="P1913" i="3"/>
  <c r="O1913" i="3"/>
  <c r="N1913" i="3"/>
  <c r="M1913" i="3"/>
  <c r="L1913" i="3"/>
  <c r="BC1912" i="3"/>
  <c r="BB1912" i="3"/>
  <c r="BA1912" i="3"/>
  <c r="AV1912" i="3"/>
  <c r="AU1912" i="3"/>
  <c r="AT1912" i="3"/>
  <c r="AS1912" i="3"/>
  <c r="AR1912" i="3"/>
  <c r="AQ1912" i="3"/>
  <c r="AP1912" i="3"/>
  <c r="AO1912" i="3"/>
  <c r="AN1912" i="3"/>
  <c r="AB1912" i="3"/>
  <c r="AM1912" i="3" s="1"/>
  <c r="AA1912" i="3"/>
  <c r="T1912" i="3"/>
  <c r="S1912" i="3"/>
  <c r="P1912" i="3"/>
  <c r="O1912" i="3"/>
  <c r="N1912" i="3"/>
  <c r="M1912" i="3"/>
  <c r="L1912" i="3"/>
  <c r="BC1911" i="3"/>
  <c r="BA1911" i="3"/>
  <c r="AV1911" i="3"/>
  <c r="AU1911" i="3"/>
  <c r="AT1911" i="3"/>
  <c r="AS1911" i="3"/>
  <c r="AR1911" i="3"/>
  <c r="AQ1911" i="3"/>
  <c r="AP1911" i="3"/>
  <c r="AO1911" i="3"/>
  <c r="AN1911" i="3"/>
  <c r="AM1911" i="3"/>
  <c r="AB1911" i="3"/>
  <c r="AA1911" i="3"/>
  <c r="AL1911" i="3" s="1"/>
  <c r="T1911" i="3"/>
  <c r="S1911" i="3"/>
  <c r="BB1911" i="3" s="1"/>
  <c r="AW1911" i="3" s="1"/>
  <c r="P1911" i="3"/>
  <c r="O1911" i="3"/>
  <c r="N1911" i="3"/>
  <c r="M1911" i="3"/>
  <c r="L1911" i="3"/>
  <c r="BC1910" i="3"/>
  <c r="BA1910" i="3"/>
  <c r="AV1910" i="3"/>
  <c r="AU1910" i="3"/>
  <c r="AT1910" i="3"/>
  <c r="AS1910" i="3"/>
  <c r="AR1910" i="3"/>
  <c r="AQ1910" i="3"/>
  <c r="AP1910" i="3"/>
  <c r="AO1910" i="3"/>
  <c r="AN1910" i="3"/>
  <c r="AB1910" i="3"/>
  <c r="AM1910" i="3" s="1"/>
  <c r="AA1910" i="3"/>
  <c r="AL1910" i="3" s="1"/>
  <c r="T1910" i="3"/>
  <c r="S1910" i="3"/>
  <c r="BB1910" i="3" s="1"/>
  <c r="P1910" i="3"/>
  <c r="O1910" i="3"/>
  <c r="N1910" i="3"/>
  <c r="M1910" i="3"/>
  <c r="L1910" i="3"/>
  <c r="BC1909" i="3"/>
  <c r="BB1909" i="3"/>
  <c r="BA1909" i="3"/>
  <c r="AV1909" i="3"/>
  <c r="AU1909" i="3"/>
  <c r="AT1909" i="3"/>
  <c r="AS1909" i="3"/>
  <c r="AR1909" i="3"/>
  <c r="AQ1909" i="3"/>
  <c r="AP1909" i="3"/>
  <c r="AO1909" i="3"/>
  <c r="AN1909" i="3"/>
  <c r="AM1909" i="3"/>
  <c r="AL1909" i="3"/>
  <c r="AB1909" i="3"/>
  <c r="AA1909" i="3"/>
  <c r="T1909" i="3"/>
  <c r="S1909" i="3"/>
  <c r="P1909" i="3"/>
  <c r="O1909" i="3"/>
  <c r="N1909" i="3"/>
  <c r="M1909" i="3"/>
  <c r="L1909" i="3"/>
  <c r="BC1908" i="3"/>
  <c r="BB1908" i="3"/>
  <c r="BA1908" i="3"/>
  <c r="AW1908" i="3"/>
  <c r="AV1908" i="3"/>
  <c r="AU1908" i="3"/>
  <c r="AT1908" i="3"/>
  <c r="AS1908" i="3"/>
  <c r="AR1908" i="3"/>
  <c r="AQ1908" i="3"/>
  <c r="AP1908" i="3"/>
  <c r="AO1908" i="3"/>
  <c r="AN1908" i="3"/>
  <c r="AL1908" i="3"/>
  <c r="AB1908" i="3"/>
  <c r="AM1908" i="3" s="1"/>
  <c r="AA1908" i="3"/>
  <c r="T1908" i="3"/>
  <c r="S1908" i="3"/>
  <c r="P1908" i="3"/>
  <c r="O1908" i="3"/>
  <c r="N1908" i="3"/>
  <c r="M1908" i="3"/>
  <c r="L1908" i="3"/>
  <c r="BC1907" i="3"/>
  <c r="BB1907" i="3"/>
  <c r="BA1907" i="3"/>
  <c r="AV1907" i="3"/>
  <c r="AU1907" i="3"/>
  <c r="AT1907" i="3"/>
  <c r="AS1907" i="3"/>
  <c r="AR1907" i="3"/>
  <c r="AQ1907" i="3"/>
  <c r="AP1907" i="3"/>
  <c r="AO1907" i="3"/>
  <c r="AN1907" i="3"/>
  <c r="AB1907" i="3"/>
  <c r="AM1907" i="3" s="1"/>
  <c r="AA1907" i="3"/>
  <c r="T1907" i="3"/>
  <c r="S1907" i="3"/>
  <c r="P1907" i="3"/>
  <c r="O1907" i="3"/>
  <c r="N1907" i="3"/>
  <c r="M1907" i="3"/>
  <c r="L1907" i="3"/>
  <c r="BC1906" i="3"/>
  <c r="BA1906" i="3"/>
  <c r="AV1906" i="3"/>
  <c r="AU1906" i="3"/>
  <c r="AT1906" i="3"/>
  <c r="AS1906" i="3"/>
  <c r="AR1906" i="3"/>
  <c r="AQ1906" i="3"/>
  <c r="AP1906" i="3"/>
  <c r="AO1906" i="3"/>
  <c r="AN1906" i="3"/>
  <c r="AL1906" i="3"/>
  <c r="AB1906" i="3"/>
  <c r="AA1906" i="3"/>
  <c r="T1906" i="3"/>
  <c r="S1906" i="3"/>
  <c r="BB1906" i="3" s="1"/>
  <c r="P1906" i="3"/>
  <c r="O1906" i="3"/>
  <c r="N1906" i="3"/>
  <c r="M1906" i="3"/>
  <c r="L1906" i="3"/>
  <c r="BC1905" i="3"/>
  <c r="BA1905" i="3"/>
  <c r="AV1905" i="3"/>
  <c r="AU1905" i="3"/>
  <c r="AT1905" i="3"/>
  <c r="AS1905" i="3"/>
  <c r="AR1905" i="3"/>
  <c r="AQ1905" i="3"/>
  <c r="AP1905" i="3"/>
  <c r="AO1905" i="3"/>
  <c r="AN1905" i="3"/>
  <c r="AB1905" i="3"/>
  <c r="AM1905" i="3" s="1"/>
  <c r="AA1905" i="3"/>
  <c r="T1905" i="3"/>
  <c r="S1905" i="3"/>
  <c r="P1905" i="3"/>
  <c r="O1905" i="3"/>
  <c r="N1905" i="3"/>
  <c r="M1905" i="3"/>
  <c r="L1905" i="3"/>
  <c r="BC1904" i="3"/>
  <c r="BA1904" i="3"/>
  <c r="BB1904" i="3" s="1"/>
  <c r="AV1904" i="3"/>
  <c r="AU1904" i="3"/>
  <c r="AT1904" i="3"/>
  <c r="AS1904" i="3"/>
  <c r="AR1904" i="3"/>
  <c r="AQ1904" i="3"/>
  <c r="AP1904" i="3"/>
  <c r="AO1904" i="3"/>
  <c r="AN1904" i="3"/>
  <c r="AL1904" i="3"/>
  <c r="AB1904" i="3"/>
  <c r="AM1904" i="3" s="1"/>
  <c r="AA1904" i="3"/>
  <c r="T1904" i="3"/>
  <c r="S1904" i="3"/>
  <c r="P1904" i="3"/>
  <c r="O1904" i="3"/>
  <c r="N1904" i="3"/>
  <c r="M1904" i="3"/>
  <c r="L1904" i="3"/>
  <c r="BC1903" i="3"/>
  <c r="BA1903" i="3"/>
  <c r="BB1903" i="3" s="1"/>
  <c r="AW1903" i="3" s="1"/>
  <c r="AX1903" i="3" s="1"/>
  <c r="Y1903" i="3" s="1"/>
  <c r="AV1903" i="3"/>
  <c r="AU1903" i="3"/>
  <c r="AT1903" i="3"/>
  <c r="AS1903" i="3"/>
  <c r="AR1903" i="3"/>
  <c r="AQ1903" i="3"/>
  <c r="AP1903" i="3"/>
  <c r="AO1903" i="3"/>
  <c r="AN1903" i="3"/>
  <c r="AB1903" i="3"/>
  <c r="AM1903" i="3" s="1"/>
  <c r="AA1903" i="3"/>
  <c r="AL1903" i="3" s="1"/>
  <c r="T1903" i="3"/>
  <c r="S1903" i="3"/>
  <c r="P1903" i="3"/>
  <c r="O1903" i="3"/>
  <c r="N1903" i="3"/>
  <c r="M1903" i="3"/>
  <c r="L1903" i="3"/>
  <c r="BC1902" i="3"/>
  <c r="BA1902" i="3"/>
  <c r="BB1902" i="3" s="1"/>
  <c r="AV1902" i="3"/>
  <c r="AU1902" i="3"/>
  <c r="AT1902" i="3"/>
  <c r="AS1902" i="3"/>
  <c r="AR1902" i="3"/>
  <c r="AQ1902" i="3"/>
  <c r="AP1902" i="3"/>
  <c r="AO1902" i="3"/>
  <c r="AN1902" i="3"/>
  <c r="AM1902" i="3"/>
  <c r="AB1902" i="3"/>
  <c r="AA1902" i="3"/>
  <c r="AL1902" i="3" s="1"/>
  <c r="T1902" i="3"/>
  <c r="S1902" i="3"/>
  <c r="P1902" i="3"/>
  <c r="O1902" i="3"/>
  <c r="N1902" i="3"/>
  <c r="M1902" i="3"/>
  <c r="L1902" i="3"/>
  <c r="BC1901" i="3"/>
  <c r="BA1901" i="3"/>
  <c r="BB1901" i="3" s="1"/>
  <c r="AV1901" i="3"/>
  <c r="AU1901" i="3"/>
  <c r="AT1901" i="3"/>
  <c r="AS1901" i="3"/>
  <c r="AR1901" i="3"/>
  <c r="AQ1901" i="3"/>
  <c r="AP1901" i="3"/>
  <c r="AO1901" i="3"/>
  <c r="AN1901" i="3"/>
  <c r="AL1901" i="3"/>
  <c r="AB1901" i="3"/>
  <c r="AM1901" i="3" s="1"/>
  <c r="AA1901" i="3"/>
  <c r="AW1901" i="3" s="1"/>
  <c r="T1901" i="3"/>
  <c r="S1901" i="3"/>
  <c r="P1901" i="3"/>
  <c r="O1901" i="3"/>
  <c r="N1901" i="3"/>
  <c r="M1901" i="3"/>
  <c r="L1901" i="3"/>
  <c r="BC1900" i="3"/>
  <c r="BB1900" i="3"/>
  <c r="BA1900" i="3"/>
  <c r="AW1900" i="3"/>
  <c r="AV1900" i="3"/>
  <c r="AU1900" i="3"/>
  <c r="AT1900" i="3"/>
  <c r="AS1900" i="3"/>
  <c r="AR1900" i="3"/>
  <c r="AQ1900" i="3"/>
  <c r="AP1900" i="3"/>
  <c r="AO1900" i="3"/>
  <c r="AN1900" i="3"/>
  <c r="AL1900" i="3"/>
  <c r="AB1900" i="3"/>
  <c r="AM1900" i="3" s="1"/>
  <c r="AA1900" i="3"/>
  <c r="T1900" i="3"/>
  <c r="S1900" i="3"/>
  <c r="P1900" i="3"/>
  <c r="O1900" i="3"/>
  <c r="N1900" i="3"/>
  <c r="AX1900" i="3" s="1"/>
  <c r="Y1900" i="3" s="1"/>
  <c r="M1900" i="3"/>
  <c r="L1900" i="3"/>
  <c r="BC1899" i="3"/>
  <c r="BB1899" i="3"/>
  <c r="BA1899" i="3"/>
  <c r="AV1899" i="3"/>
  <c r="AU1899" i="3"/>
  <c r="AT1899" i="3"/>
  <c r="AS1899" i="3"/>
  <c r="AR1899" i="3"/>
  <c r="AQ1899" i="3"/>
  <c r="AP1899" i="3"/>
  <c r="AO1899" i="3"/>
  <c r="AN1899" i="3"/>
  <c r="AB1899" i="3"/>
  <c r="AM1899" i="3" s="1"/>
  <c r="AA1899" i="3"/>
  <c r="T1899" i="3"/>
  <c r="S1899" i="3"/>
  <c r="P1899" i="3"/>
  <c r="O1899" i="3"/>
  <c r="N1899" i="3"/>
  <c r="M1899" i="3"/>
  <c r="L1899" i="3"/>
  <c r="BC1898" i="3"/>
  <c r="BB1898" i="3"/>
  <c r="BA1898" i="3"/>
  <c r="AV1898" i="3"/>
  <c r="AU1898" i="3"/>
  <c r="AT1898" i="3"/>
  <c r="AS1898" i="3"/>
  <c r="AR1898" i="3"/>
  <c r="AQ1898" i="3"/>
  <c r="AP1898" i="3"/>
  <c r="AO1898" i="3"/>
  <c r="AN1898" i="3"/>
  <c r="AB1898" i="3"/>
  <c r="AM1898" i="3" s="1"/>
  <c r="AA1898" i="3"/>
  <c r="T1898" i="3"/>
  <c r="S1898" i="3"/>
  <c r="P1898" i="3"/>
  <c r="O1898" i="3"/>
  <c r="N1898" i="3"/>
  <c r="M1898" i="3"/>
  <c r="L1898" i="3"/>
  <c r="BC1897" i="3"/>
  <c r="BA1897" i="3"/>
  <c r="BB1897" i="3" s="1"/>
  <c r="AV1897" i="3"/>
  <c r="AU1897" i="3"/>
  <c r="AT1897" i="3"/>
  <c r="AS1897" i="3"/>
  <c r="AR1897" i="3"/>
  <c r="AQ1897" i="3"/>
  <c r="AP1897" i="3"/>
  <c r="AO1897" i="3"/>
  <c r="AN1897" i="3"/>
  <c r="AL1897" i="3"/>
  <c r="AB1897" i="3"/>
  <c r="AM1897" i="3" s="1"/>
  <c r="AA1897" i="3"/>
  <c r="T1897" i="3"/>
  <c r="S1897" i="3"/>
  <c r="P1897" i="3"/>
  <c r="O1897" i="3"/>
  <c r="N1897" i="3"/>
  <c r="M1897" i="3"/>
  <c r="L1897" i="3"/>
  <c r="BC1896" i="3"/>
  <c r="BB1896" i="3"/>
  <c r="BA1896" i="3"/>
  <c r="AV1896" i="3"/>
  <c r="AU1896" i="3"/>
  <c r="AT1896" i="3"/>
  <c r="AS1896" i="3"/>
  <c r="AR1896" i="3"/>
  <c r="AQ1896" i="3"/>
  <c r="AP1896" i="3"/>
  <c r="AO1896" i="3"/>
  <c r="AN1896" i="3"/>
  <c r="AB1896" i="3"/>
  <c r="AM1896" i="3" s="1"/>
  <c r="AA1896" i="3"/>
  <c r="AW1896" i="3" s="1"/>
  <c r="T1896" i="3"/>
  <c r="S1896" i="3"/>
  <c r="P1896" i="3"/>
  <c r="O1896" i="3"/>
  <c r="N1896" i="3"/>
  <c r="M1896" i="3"/>
  <c r="L1896" i="3"/>
  <c r="BC1895" i="3"/>
  <c r="BA1895" i="3"/>
  <c r="BB1895" i="3" s="1"/>
  <c r="AW1895" i="3"/>
  <c r="AX1895" i="3" s="1"/>
  <c r="Y1895" i="3" s="1"/>
  <c r="AV1895" i="3"/>
  <c r="AU1895" i="3"/>
  <c r="AT1895" i="3"/>
  <c r="AS1895" i="3"/>
  <c r="AR1895" i="3"/>
  <c r="AQ1895" i="3"/>
  <c r="AP1895" i="3"/>
  <c r="AO1895" i="3"/>
  <c r="AN1895" i="3"/>
  <c r="AB1895" i="3"/>
  <c r="AM1895" i="3" s="1"/>
  <c r="AA1895" i="3"/>
  <c r="AL1895" i="3" s="1"/>
  <c r="T1895" i="3"/>
  <c r="S1895" i="3"/>
  <c r="P1895" i="3"/>
  <c r="O1895" i="3"/>
  <c r="N1895" i="3"/>
  <c r="M1895" i="3"/>
  <c r="L1895" i="3"/>
  <c r="BC1894" i="3"/>
  <c r="BA1894" i="3"/>
  <c r="BB1894" i="3" s="1"/>
  <c r="AV1894" i="3"/>
  <c r="AU1894" i="3"/>
  <c r="AT1894" i="3"/>
  <c r="AS1894" i="3"/>
  <c r="AR1894" i="3"/>
  <c r="AQ1894" i="3"/>
  <c r="AP1894" i="3"/>
  <c r="AO1894" i="3"/>
  <c r="AN1894" i="3"/>
  <c r="AM1894" i="3"/>
  <c r="AB1894" i="3"/>
  <c r="AA1894" i="3"/>
  <c r="T1894" i="3"/>
  <c r="S1894" i="3"/>
  <c r="P1894" i="3"/>
  <c r="O1894" i="3"/>
  <c r="N1894" i="3"/>
  <c r="M1894" i="3"/>
  <c r="L1894" i="3"/>
  <c r="BC1893" i="3"/>
  <c r="BA1893" i="3"/>
  <c r="BB1893" i="3" s="1"/>
  <c r="AW1893" i="3" s="1"/>
  <c r="AX1893" i="3" s="1"/>
  <c r="Y1893" i="3" s="1"/>
  <c r="AV1893" i="3"/>
  <c r="AU1893" i="3"/>
  <c r="AT1893" i="3"/>
  <c r="AS1893" i="3"/>
  <c r="AR1893" i="3"/>
  <c r="AQ1893" i="3"/>
  <c r="AP1893" i="3"/>
  <c r="AO1893" i="3"/>
  <c r="AN1893" i="3"/>
  <c r="AM1893" i="3"/>
  <c r="AB1893" i="3"/>
  <c r="AA1893" i="3"/>
  <c r="AL1893" i="3" s="1"/>
  <c r="T1893" i="3"/>
  <c r="S1893" i="3"/>
  <c r="P1893" i="3"/>
  <c r="O1893" i="3"/>
  <c r="N1893" i="3"/>
  <c r="M1893" i="3"/>
  <c r="L1893" i="3"/>
  <c r="BC1892" i="3"/>
  <c r="BA1892" i="3"/>
  <c r="BB1892" i="3" s="1"/>
  <c r="AW1892" i="3" s="1"/>
  <c r="AX1892" i="3" s="1"/>
  <c r="Y1892" i="3" s="1"/>
  <c r="AV1892" i="3"/>
  <c r="AU1892" i="3"/>
  <c r="AT1892" i="3"/>
  <c r="AS1892" i="3"/>
  <c r="AR1892" i="3"/>
  <c r="AQ1892" i="3"/>
  <c r="AP1892" i="3"/>
  <c r="AO1892" i="3"/>
  <c r="AN1892" i="3"/>
  <c r="AB1892" i="3"/>
  <c r="AM1892" i="3" s="1"/>
  <c r="AA1892" i="3"/>
  <c r="AL1892" i="3" s="1"/>
  <c r="T1892" i="3"/>
  <c r="S1892" i="3"/>
  <c r="P1892" i="3"/>
  <c r="O1892" i="3"/>
  <c r="N1892" i="3"/>
  <c r="M1892" i="3"/>
  <c r="L1892" i="3"/>
  <c r="BC1891" i="3"/>
  <c r="BB1891" i="3"/>
  <c r="BA1891" i="3"/>
  <c r="AV1891" i="3"/>
  <c r="AU1891" i="3"/>
  <c r="AT1891" i="3"/>
  <c r="AS1891" i="3"/>
  <c r="AR1891" i="3"/>
  <c r="AQ1891" i="3"/>
  <c r="AP1891" i="3"/>
  <c r="AO1891" i="3"/>
  <c r="AN1891" i="3"/>
  <c r="AL1891" i="3"/>
  <c r="AB1891" i="3"/>
  <c r="AW1891" i="3" s="1"/>
  <c r="AA1891" i="3"/>
  <c r="T1891" i="3"/>
  <c r="S1891" i="3"/>
  <c r="P1891" i="3"/>
  <c r="O1891" i="3"/>
  <c r="N1891" i="3"/>
  <c r="M1891" i="3"/>
  <c r="L1891" i="3"/>
  <c r="BC1890" i="3"/>
  <c r="BB1890" i="3"/>
  <c r="AW1890" i="3" s="1"/>
  <c r="AX1890" i="3" s="1"/>
  <c r="Y1890" i="3" s="1"/>
  <c r="BA1890" i="3"/>
  <c r="AV1890" i="3"/>
  <c r="AU1890" i="3"/>
  <c r="AT1890" i="3"/>
  <c r="AS1890" i="3"/>
  <c r="AR1890" i="3"/>
  <c r="AQ1890" i="3"/>
  <c r="AP1890" i="3"/>
  <c r="AO1890" i="3"/>
  <c r="AN1890" i="3"/>
  <c r="AB1890" i="3"/>
  <c r="AM1890" i="3" s="1"/>
  <c r="AA1890" i="3"/>
  <c r="AL1890" i="3" s="1"/>
  <c r="T1890" i="3"/>
  <c r="S1890" i="3"/>
  <c r="P1890" i="3"/>
  <c r="O1890" i="3"/>
  <c r="N1890" i="3"/>
  <c r="M1890" i="3"/>
  <c r="L1890" i="3"/>
  <c r="BC1889" i="3"/>
  <c r="BB1889" i="3"/>
  <c r="BA1889" i="3"/>
  <c r="AV1889" i="3"/>
  <c r="AU1889" i="3"/>
  <c r="AT1889" i="3"/>
  <c r="AS1889" i="3"/>
  <c r="AR1889" i="3"/>
  <c r="AQ1889" i="3"/>
  <c r="AP1889" i="3"/>
  <c r="AO1889" i="3"/>
  <c r="AN1889" i="3"/>
  <c r="AL1889" i="3"/>
  <c r="AB1889" i="3"/>
  <c r="AM1889" i="3" s="1"/>
  <c r="AA1889" i="3"/>
  <c r="T1889" i="3"/>
  <c r="S1889" i="3"/>
  <c r="P1889" i="3"/>
  <c r="O1889" i="3"/>
  <c r="N1889" i="3"/>
  <c r="M1889" i="3"/>
  <c r="L1889" i="3"/>
  <c r="BC1888" i="3"/>
  <c r="BA1888" i="3"/>
  <c r="BB1888" i="3" s="1"/>
  <c r="AW1888" i="3" s="1"/>
  <c r="AX1888" i="3" s="1"/>
  <c r="AV1888" i="3"/>
  <c r="AU1888" i="3"/>
  <c r="AT1888" i="3"/>
  <c r="AS1888" i="3"/>
  <c r="AR1888" i="3"/>
  <c r="AQ1888" i="3"/>
  <c r="AP1888" i="3"/>
  <c r="AO1888" i="3"/>
  <c r="AN1888" i="3"/>
  <c r="AB1888" i="3"/>
  <c r="AM1888" i="3" s="1"/>
  <c r="AA1888" i="3"/>
  <c r="AL1888" i="3" s="1"/>
  <c r="T1888" i="3"/>
  <c r="S1888" i="3"/>
  <c r="P1888" i="3"/>
  <c r="O1888" i="3"/>
  <c r="N1888" i="3"/>
  <c r="M1888" i="3"/>
  <c r="L1888" i="3"/>
  <c r="BC1887" i="3"/>
  <c r="BA1887" i="3"/>
  <c r="AV1887" i="3"/>
  <c r="AU1887" i="3"/>
  <c r="AT1887" i="3"/>
  <c r="AS1887" i="3"/>
  <c r="AR1887" i="3"/>
  <c r="AQ1887" i="3"/>
  <c r="AP1887" i="3"/>
  <c r="AO1887" i="3"/>
  <c r="AN1887" i="3"/>
  <c r="AB1887" i="3"/>
  <c r="AM1887" i="3" s="1"/>
  <c r="AA1887" i="3"/>
  <c r="T1887" i="3"/>
  <c r="S1887" i="3"/>
  <c r="P1887" i="3"/>
  <c r="O1887" i="3"/>
  <c r="N1887" i="3"/>
  <c r="M1887" i="3"/>
  <c r="L1887" i="3"/>
  <c r="BC1886" i="3"/>
  <c r="BA1886" i="3"/>
  <c r="AV1886" i="3"/>
  <c r="AU1886" i="3"/>
  <c r="AT1886" i="3"/>
  <c r="AS1886" i="3"/>
  <c r="AR1886" i="3"/>
  <c r="AQ1886" i="3"/>
  <c r="AP1886" i="3"/>
  <c r="AO1886" i="3"/>
  <c r="AN1886" i="3"/>
  <c r="AB1886" i="3"/>
  <c r="AM1886" i="3" s="1"/>
  <c r="AA1886" i="3"/>
  <c r="AW1886" i="3" s="1"/>
  <c r="T1886" i="3"/>
  <c r="S1886" i="3"/>
  <c r="BB1886" i="3" s="1"/>
  <c r="P1886" i="3"/>
  <c r="O1886" i="3"/>
  <c r="N1886" i="3"/>
  <c r="M1886" i="3"/>
  <c r="L1886" i="3"/>
  <c r="BC1885" i="3"/>
  <c r="BA1885" i="3"/>
  <c r="BB1885" i="3" s="1"/>
  <c r="AW1885" i="3" s="1"/>
  <c r="AV1885" i="3"/>
  <c r="AU1885" i="3"/>
  <c r="AT1885" i="3"/>
  <c r="AS1885" i="3"/>
  <c r="AR1885" i="3"/>
  <c r="AQ1885" i="3"/>
  <c r="AP1885" i="3"/>
  <c r="AO1885" i="3"/>
  <c r="AN1885" i="3"/>
  <c r="AM1885" i="3"/>
  <c r="AB1885" i="3"/>
  <c r="AA1885" i="3"/>
  <c r="AL1885" i="3" s="1"/>
  <c r="AX1885" i="3" s="1"/>
  <c r="Y1885" i="3" s="1"/>
  <c r="T1885" i="3"/>
  <c r="S1885" i="3"/>
  <c r="P1885" i="3"/>
  <c r="O1885" i="3"/>
  <c r="N1885" i="3"/>
  <c r="M1885" i="3"/>
  <c r="L1885" i="3"/>
  <c r="BC1884" i="3"/>
  <c r="BA1884" i="3"/>
  <c r="AV1884" i="3"/>
  <c r="AU1884" i="3"/>
  <c r="AT1884" i="3"/>
  <c r="AS1884" i="3"/>
  <c r="AR1884" i="3"/>
  <c r="AQ1884" i="3"/>
  <c r="AP1884" i="3"/>
  <c r="AO1884" i="3"/>
  <c r="AN1884" i="3"/>
  <c r="AM1884" i="3"/>
  <c r="AB1884" i="3"/>
  <c r="AA1884" i="3"/>
  <c r="T1884" i="3"/>
  <c r="S1884" i="3"/>
  <c r="P1884" i="3"/>
  <c r="O1884" i="3"/>
  <c r="N1884" i="3"/>
  <c r="M1884" i="3"/>
  <c r="L1884" i="3"/>
  <c r="BC1883" i="3"/>
  <c r="BB1883" i="3"/>
  <c r="BA1883" i="3"/>
  <c r="AW1883" i="3"/>
  <c r="AV1883" i="3"/>
  <c r="AU1883" i="3"/>
  <c r="AT1883" i="3"/>
  <c r="AS1883" i="3"/>
  <c r="AR1883" i="3"/>
  <c r="AQ1883" i="3"/>
  <c r="AP1883" i="3"/>
  <c r="AO1883" i="3"/>
  <c r="AN1883" i="3"/>
  <c r="AM1883" i="3"/>
  <c r="AL1883" i="3"/>
  <c r="AB1883" i="3"/>
  <c r="AA1883" i="3"/>
  <c r="T1883" i="3"/>
  <c r="S1883" i="3"/>
  <c r="P1883" i="3"/>
  <c r="O1883" i="3"/>
  <c r="N1883" i="3"/>
  <c r="M1883" i="3"/>
  <c r="L1883" i="3"/>
  <c r="BC1882" i="3"/>
  <c r="BB1882" i="3"/>
  <c r="BA1882" i="3"/>
  <c r="AW1882" i="3"/>
  <c r="AX1882" i="3" s="1"/>
  <c r="Y1882" i="3" s="1"/>
  <c r="AV1882" i="3"/>
  <c r="AU1882" i="3"/>
  <c r="AT1882" i="3"/>
  <c r="AS1882" i="3"/>
  <c r="AR1882" i="3"/>
  <c r="AQ1882" i="3"/>
  <c r="AP1882" i="3"/>
  <c r="AO1882" i="3"/>
  <c r="AN1882" i="3"/>
  <c r="AL1882" i="3"/>
  <c r="AB1882" i="3"/>
  <c r="AM1882" i="3" s="1"/>
  <c r="AA1882" i="3"/>
  <c r="T1882" i="3"/>
  <c r="S1882" i="3"/>
  <c r="P1882" i="3"/>
  <c r="O1882" i="3"/>
  <c r="N1882" i="3"/>
  <c r="M1882" i="3"/>
  <c r="L1882" i="3"/>
  <c r="BC1881" i="3"/>
  <c r="BB1881" i="3"/>
  <c r="BA1881" i="3"/>
  <c r="AV1881" i="3"/>
  <c r="AU1881" i="3"/>
  <c r="AT1881" i="3"/>
  <c r="AS1881" i="3"/>
  <c r="AR1881" i="3"/>
  <c r="AQ1881" i="3"/>
  <c r="AP1881" i="3"/>
  <c r="AO1881" i="3"/>
  <c r="AN1881" i="3"/>
  <c r="AB1881" i="3"/>
  <c r="AM1881" i="3" s="1"/>
  <c r="AA1881" i="3"/>
  <c r="T1881" i="3"/>
  <c r="S1881" i="3"/>
  <c r="P1881" i="3"/>
  <c r="O1881" i="3"/>
  <c r="N1881" i="3"/>
  <c r="M1881" i="3"/>
  <c r="L1881" i="3"/>
  <c r="BC1880" i="3"/>
  <c r="BB1880" i="3"/>
  <c r="BA1880" i="3"/>
  <c r="AV1880" i="3"/>
  <c r="AU1880" i="3"/>
  <c r="AT1880" i="3"/>
  <c r="AS1880" i="3"/>
  <c r="AR1880" i="3"/>
  <c r="AQ1880" i="3"/>
  <c r="AP1880" i="3"/>
  <c r="AO1880" i="3"/>
  <c r="AN1880" i="3"/>
  <c r="AM1880" i="3"/>
  <c r="AB1880" i="3"/>
  <c r="AA1880" i="3"/>
  <c r="T1880" i="3"/>
  <c r="S1880" i="3"/>
  <c r="P1880" i="3"/>
  <c r="O1880" i="3"/>
  <c r="N1880" i="3"/>
  <c r="M1880" i="3"/>
  <c r="L1880" i="3"/>
  <c r="BC1879" i="3"/>
  <c r="BA1879" i="3"/>
  <c r="AV1879" i="3"/>
  <c r="AU1879" i="3"/>
  <c r="AT1879" i="3"/>
  <c r="AS1879" i="3"/>
  <c r="AR1879" i="3"/>
  <c r="AQ1879" i="3"/>
  <c r="AP1879" i="3"/>
  <c r="AO1879" i="3"/>
  <c r="AN1879" i="3"/>
  <c r="AB1879" i="3"/>
  <c r="AM1879" i="3" s="1"/>
  <c r="AA1879" i="3"/>
  <c r="T1879" i="3"/>
  <c r="S1879" i="3"/>
  <c r="BB1879" i="3" s="1"/>
  <c r="P1879" i="3"/>
  <c r="O1879" i="3"/>
  <c r="N1879" i="3"/>
  <c r="M1879" i="3"/>
  <c r="L1879" i="3"/>
  <c r="BC1878" i="3"/>
  <c r="BA1878" i="3"/>
  <c r="BB1878" i="3" s="1"/>
  <c r="AV1878" i="3"/>
  <c r="AU1878" i="3"/>
  <c r="AT1878" i="3"/>
  <c r="AS1878" i="3"/>
  <c r="AR1878" i="3"/>
  <c r="AQ1878" i="3"/>
  <c r="AP1878" i="3"/>
  <c r="AO1878" i="3"/>
  <c r="AN1878" i="3"/>
  <c r="AM1878" i="3"/>
  <c r="AL1878" i="3"/>
  <c r="AB1878" i="3"/>
  <c r="AA1878" i="3"/>
  <c r="T1878" i="3"/>
  <c r="S1878" i="3"/>
  <c r="P1878" i="3"/>
  <c r="O1878" i="3"/>
  <c r="N1878" i="3"/>
  <c r="M1878" i="3"/>
  <c r="L1878" i="3"/>
  <c r="BC1877" i="3"/>
  <c r="BA1877" i="3"/>
  <c r="AV1877" i="3"/>
  <c r="AU1877" i="3"/>
  <c r="AT1877" i="3"/>
  <c r="AS1877" i="3"/>
  <c r="AR1877" i="3"/>
  <c r="AQ1877" i="3"/>
  <c r="AP1877" i="3"/>
  <c r="AO1877" i="3"/>
  <c r="AN1877" i="3"/>
  <c r="AB1877" i="3"/>
  <c r="AM1877" i="3" s="1"/>
  <c r="AA1877" i="3"/>
  <c r="AL1877" i="3" s="1"/>
  <c r="T1877" i="3"/>
  <c r="S1877" i="3"/>
  <c r="BB1877" i="3" s="1"/>
  <c r="AW1877" i="3" s="1"/>
  <c r="P1877" i="3"/>
  <c r="O1877" i="3"/>
  <c r="N1877" i="3"/>
  <c r="M1877" i="3"/>
  <c r="L1877" i="3"/>
  <c r="BC1876" i="3"/>
  <c r="BB1876" i="3"/>
  <c r="BA1876" i="3"/>
  <c r="AV1876" i="3"/>
  <c r="AU1876" i="3"/>
  <c r="AT1876" i="3"/>
  <c r="AS1876" i="3"/>
  <c r="AR1876" i="3"/>
  <c r="AQ1876" i="3"/>
  <c r="AP1876" i="3"/>
  <c r="AO1876" i="3"/>
  <c r="AN1876" i="3"/>
  <c r="AM1876" i="3"/>
  <c r="AL1876" i="3"/>
  <c r="AB1876" i="3"/>
  <c r="AA1876" i="3"/>
  <c r="T1876" i="3"/>
  <c r="S1876" i="3"/>
  <c r="P1876" i="3"/>
  <c r="O1876" i="3"/>
  <c r="N1876" i="3"/>
  <c r="M1876" i="3"/>
  <c r="L1876" i="3"/>
  <c r="BC1875" i="3"/>
  <c r="BA1875" i="3"/>
  <c r="BB1875" i="3" s="1"/>
  <c r="AW1875" i="3"/>
  <c r="AV1875" i="3"/>
  <c r="AU1875" i="3"/>
  <c r="AT1875" i="3"/>
  <c r="AS1875" i="3"/>
  <c r="AR1875" i="3"/>
  <c r="AQ1875" i="3"/>
  <c r="AP1875" i="3"/>
  <c r="AO1875" i="3"/>
  <c r="AN1875" i="3"/>
  <c r="AM1875" i="3"/>
  <c r="AB1875" i="3"/>
  <c r="AA1875" i="3"/>
  <c r="AL1875" i="3" s="1"/>
  <c r="T1875" i="3"/>
  <c r="S1875" i="3"/>
  <c r="P1875" i="3"/>
  <c r="O1875" i="3"/>
  <c r="N1875" i="3"/>
  <c r="M1875" i="3"/>
  <c r="L1875" i="3"/>
  <c r="BC1874" i="3"/>
  <c r="BA1874" i="3"/>
  <c r="AV1874" i="3"/>
  <c r="AU1874" i="3"/>
  <c r="AT1874" i="3"/>
  <c r="AS1874" i="3"/>
  <c r="AR1874" i="3"/>
  <c r="AQ1874" i="3"/>
  <c r="AP1874" i="3"/>
  <c r="AO1874" i="3"/>
  <c r="AN1874" i="3"/>
  <c r="AM1874" i="3"/>
  <c r="AB1874" i="3"/>
  <c r="AA1874" i="3"/>
  <c r="T1874" i="3"/>
  <c r="S1874" i="3"/>
  <c r="BB1874" i="3" s="1"/>
  <c r="P1874" i="3"/>
  <c r="O1874" i="3"/>
  <c r="N1874" i="3"/>
  <c r="M1874" i="3"/>
  <c r="L1874" i="3"/>
  <c r="BC1873" i="3"/>
  <c r="BB1873" i="3"/>
  <c r="BA1873" i="3"/>
  <c r="AW1873" i="3"/>
  <c r="AV1873" i="3"/>
  <c r="AU1873" i="3"/>
  <c r="AT1873" i="3"/>
  <c r="AS1873" i="3"/>
  <c r="AR1873" i="3"/>
  <c r="AQ1873" i="3"/>
  <c r="AP1873" i="3"/>
  <c r="AO1873" i="3"/>
  <c r="AN1873" i="3"/>
  <c r="AM1873" i="3"/>
  <c r="AL1873" i="3"/>
  <c r="AB1873" i="3"/>
  <c r="AA1873" i="3"/>
  <c r="T1873" i="3"/>
  <c r="S1873" i="3"/>
  <c r="P1873" i="3"/>
  <c r="O1873" i="3"/>
  <c r="N1873" i="3"/>
  <c r="M1873" i="3"/>
  <c r="L1873" i="3"/>
  <c r="BC1872" i="3"/>
  <c r="BA1872" i="3"/>
  <c r="AW1872" i="3"/>
  <c r="AV1872" i="3"/>
  <c r="AU1872" i="3"/>
  <c r="AT1872" i="3"/>
  <c r="AS1872" i="3"/>
  <c r="AR1872" i="3"/>
  <c r="AQ1872" i="3"/>
  <c r="AP1872" i="3"/>
  <c r="AO1872" i="3"/>
  <c r="AN1872" i="3"/>
  <c r="AB1872" i="3"/>
  <c r="AM1872" i="3" s="1"/>
  <c r="AA1872" i="3"/>
  <c r="AL1872" i="3" s="1"/>
  <c r="T1872" i="3"/>
  <c r="S1872" i="3"/>
  <c r="BB1872" i="3" s="1"/>
  <c r="P1872" i="3"/>
  <c r="O1872" i="3"/>
  <c r="N1872" i="3"/>
  <c r="M1872" i="3"/>
  <c r="L1872" i="3"/>
  <c r="BC1871" i="3"/>
  <c r="BA1871" i="3"/>
  <c r="BB1871" i="3" s="1"/>
  <c r="AV1871" i="3"/>
  <c r="AU1871" i="3"/>
  <c r="AT1871" i="3"/>
  <c r="AS1871" i="3"/>
  <c r="AR1871" i="3"/>
  <c r="AQ1871" i="3"/>
  <c r="AP1871" i="3"/>
  <c r="AO1871" i="3"/>
  <c r="AN1871" i="3"/>
  <c r="AM1871" i="3"/>
  <c r="AL1871" i="3"/>
  <c r="AB1871" i="3"/>
  <c r="AA1871" i="3"/>
  <c r="T1871" i="3"/>
  <c r="S1871" i="3"/>
  <c r="P1871" i="3"/>
  <c r="O1871" i="3"/>
  <c r="N1871" i="3"/>
  <c r="M1871" i="3"/>
  <c r="L1871" i="3"/>
  <c r="BC1870" i="3"/>
  <c r="BA1870" i="3"/>
  <c r="AW1870" i="3"/>
  <c r="AV1870" i="3"/>
  <c r="AU1870" i="3"/>
  <c r="AT1870" i="3"/>
  <c r="AS1870" i="3"/>
  <c r="AR1870" i="3"/>
  <c r="AQ1870" i="3"/>
  <c r="AP1870" i="3"/>
  <c r="AO1870" i="3"/>
  <c r="AN1870" i="3"/>
  <c r="AB1870" i="3"/>
  <c r="AM1870" i="3" s="1"/>
  <c r="AA1870" i="3"/>
  <c r="AL1870" i="3" s="1"/>
  <c r="AX1870" i="3" s="1"/>
  <c r="Y1870" i="3" s="1"/>
  <c r="T1870" i="3"/>
  <c r="S1870" i="3"/>
  <c r="BB1870" i="3" s="1"/>
  <c r="P1870" i="3"/>
  <c r="O1870" i="3"/>
  <c r="N1870" i="3"/>
  <c r="M1870" i="3"/>
  <c r="L1870" i="3"/>
  <c r="BC1869" i="3"/>
  <c r="BA1869" i="3"/>
  <c r="AV1869" i="3"/>
  <c r="AU1869" i="3"/>
  <c r="AT1869" i="3"/>
  <c r="AS1869" i="3"/>
  <c r="AR1869" i="3"/>
  <c r="AQ1869" i="3"/>
  <c r="AP1869" i="3"/>
  <c r="AO1869" i="3"/>
  <c r="AN1869" i="3"/>
  <c r="AB1869" i="3"/>
  <c r="AM1869" i="3" s="1"/>
  <c r="AA1869" i="3"/>
  <c r="T1869" i="3"/>
  <c r="S1869" i="3"/>
  <c r="P1869" i="3"/>
  <c r="O1869" i="3"/>
  <c r="N1869" i="3"/>
  <c r="M1869" i="3"/>
  <c r="L1869" i="3"/>
  <c r="BC1868" i="3"/>
  <c r="BA1868" i="3"/>
  <c r="BB1868" i="3" s="1"/>
  <c r="AV1868" i="3"/>
  <c r="AU1868" i="3"/>
  <c r="AT1868" i="3"/>
  <c r="AS1868" i="3"/>
  <c r="AR1868" i="3"/>
  <c r="AQ1868" i="3"/>
  <c r="AP1868" i="3"/>
  <c r="AO1868" i="3"/>
  <c r="AN1868" i="3"/>
  <c r="AL1868" i="3"/>
  <c r="AB1868" i="3"/>
  <c r="AM1868" i="3" s="1"/>
  <c r="AA1868" i="3"/>
  <c r="T1868" i="3"/>
  <c r="S1868" i="3"/>
  <c r="P1868" i="3"/>
  <c r="O1868" i="3"/>
  <c r="N1868" i="3"/>
  <c r="M1868" i="3"/>
  <c r="L1868" i="3"/>
  <c r="BC1867" i="3"/>
  <c r="BA1867" i="3"/>
  <c r="BB1867" i="3" s="1"/>
  <c r="AW1867" i="3" s="1"/>
  <c r="AX1867" i="3" s="1"/>
  <c r="Y1867" i="3" s="1"/>
  <c r="AV1867" i="3"/>
  <c r="AU1867" i="3"/>
  <c r="AT1867" i="3"/>
  <c r="AS1867" i="3"/>
  <c r="AR1867" i="3"/>
  <c r="AQ1867" i="3"/>
  <c r="AP1867" i="3"/>
  <c r="AO1867" i="3"/>
  <c r="AN1867" i="3"/>
  <c r="AB1867" i="3"/>
  <c r="AM1867" i="3" s="1"/>
  <c r="AA1867" i="3"/>
  <c r="AL1867" i="3" s="1"/>
  <c r="T1867" i="3"/>
  <c r="S1867" i="3"/>
  <c r="P1867" i="3"/>
  <c r="O1867" i="3"/>
  <c r="N1867" i="3"/>
  <c r="M1867" i="3"/>
  <c r="L1867" i="3"/>
  <c r="BC1866" i="3"/>
  <c r="BA1866" i="3"/>
  <c r="BB1866" i="3" s="1"/>
  <c r="AV1866" i="3"/>
  <c r="AU1866" i="3"/>
  <c r="AT1866" i="3"/>
  <c r="AS1866" i="3"/>
  <c r="AR1866" i="3"/>
  <c r="AQ1866" i="3"/>
  <c r="AP1866" i="3"/>
  <c r="AO1866" i="3"/>
  <c r="AN1866" i="3"/>
  <c r="AM1866" i="3"/>
  <c r="AB1866" i="3"/>
  <c r="AA1866" i="3"/>
  <c r="T1866" i="3"/>
  <c r="S1866" i="3"/>
  <c r="P1866" i="3"/>
  <c r="O1866" i="3"/>
  <c r="N1866" i="3"/>
  <c r="M1866" i="3"/>
  <c r="L1866" i="3"/>
  <c r="BC1865" i="3"/>
  <c r="BA1865" i="3"/>
  <c r="BB1865" i="3" s="1"/>
  <c r="AW1865" i="3" s="1"/>
  <c r="AV1865" i="3"/>
  <c r="AU1865" i="3"/>
  <c r="AT1865" i="3"/>
  <c r="AS1865" i="3"/>
  <c r="AR1865" i="3"/>
  <c r="AQ1865" i="3"/>
  <c r="AP1865" i="3"/>
  <c r="AO1865" i="3"/>
  <c r="AN1865" i="3"/>
  <c r="AM1865" i="3"/>
  <c r="AB1865" i="3"/>
  <c r="AA1865" i="3"/>
  <c r="AL1865" i="3" s="1"/>
  <c r="T1865" i="3"/>
  <c r="S1865" i="3"/>
  <c r="P1865" i="3"/>
  <c r="O1865" i="3"/>
  <c r="N1865" i="3"/>
  <c r="M1865" i="3"/>
  <c r="L1865" i="3"/>
  <c r="BC1864" i="3"/>
  <c r="BB1864" i="3"/>
  <c r="BA1864" i="3"/>
  <c r="AW1864" i="3"/>
  <c r="AV1864" i="3"/>
  <c r="AU1864" i="3"/>
  <c r="AT1864" i="3"/>
  <c r="AS1864" i="3"/>
  <c r="AR1864" i="3"/>
  <c r="AQ1864" i="3"/>
  <c r="AP1864" i="3"/>
  <c r="AO1864" i="3"/>
  <c r="AN1864" i="3"/>
  <c r="AL1864" i="3"/>
  <c r="AB1864" i="3"/>
  <c r="AM1864" i="3" s="1"/>
  <c r="AA1864" i="3"/>
  <c r="T1864" i="3"/>
  <c r="S1864" i="3"/>
  <c r="P1864" i="3"/>
  <c r="O1864" i="3"/>
  <c r="N1864" i="3"/>
  <c r="M1864" i="3"/>
  <c r="L1864" i="3"/>
  <c r="AX1864" i="3" s="1"/>
  <c r="Y1864" i="3" s="1"/>
  <c r="BC1863" i="3"/>
  <c r="BA1863" i="3"/>
  <c r="BB1863" i="3" s="1"/>
  <c r="AV1863" i="3"/>
  <c r="AU1863" i="3"/>
  <c r="AT1863" i="3"/>
  <c r="AS1863" i="3"/>
  <c r="AR1863" i="3"/>
  <c r="AQ1863" i="3"/>
  <c r="AP1863" i="3"/>
  <c r="AO1863" i="3"/>
  <c r="AN1863" i="3"/>
  <c r="AM1863" i="3"/>
  <c r="AL1863" i="3"/>
  <c r="AB1863" i="3"/>
  <c r="AA1863" i="3"/>
  <c r="T1863" i="3"/>
  <c r="S1863" i="3"/>
  <c r="P1863" i="3"/>
  <c r="O1863" i="3"/>
  <c r="N1863" i="3"/>
  <c r="M1863" i="3"/>
  <c r="L1863" i="3"/>
  <c r="BC1862" i="3"/>
  <c r="BB1862" i="3"/>
  <c r="BA1862" i="3"/>
  <c r="AV1862" i="3"/>
  <c r="AU1862" i="3"/>
  <c r="AT1862" i="3"/>
  <c r="AS1862" i="3"/>
  <c r="AR1862" i="3"/>
  <c r="AQ1862" i="3"/>
  <c r="AP1862" i="3"/>
  <c r="AO1862" i="3"/>
  <c r="AN1862" i="3"/>
  <c r="AB1862" i="3"/>
  <c r="AM1862" i="3" s="1"/>
  <c r="AA1862" i="3"/>
  <c r="T1862" i="3"/>
  <c r="S1862" i="3"/>
  <c r="P1862" i="3"/>
  <c r="O1862" i="3"/>
  <c r="N1862" i="3"/>
  <c r="M1862" i="3"/>
  <c r="L1862" i="3"/>
  <c r="BC1861" i="3"/>
  <c r="BA1861" i="3"/>
  <c r="AV1861" i="3"/>
  <c r="AU1861" i="3"/>
  <c r="AT1861" i="3"/>
  <c r="AS1861" i="3"/>
  <c r="AR1861" i="3"/>
  <c r="AQ1861" i="3"/>
  <c r="AP1861" i="3"/>
  <c r="AO1861" i="3"/>
  <c r="AN1861" i="3"/>
  <c r="AL1861" i="3"/>
  <c r="AB1861" i="3"/>
  <c r="AM1861" i="3" s="1"/>
  <c r="AA1861" i="3"/>
  <c r="T1861" i="3"/>
  <c r="S1861" i="3"/>
  <c r="BB1861" i="3" s="1"/>
  <c r="P1861" i="3"/>
  <c r="O1861" i="3"/>
  <c r="N1861" i="3"/>
  <c r="M1861" i="3"/>
  <c r="L1861" i="3"/>
  <c r="BC1860" i="3"/>
  <c r="BA1860" i="3"/>
  <c r="BB1860" i="3" s="1"/>
  <c r="AV1860" i="3"/>
  <c r="AU1860" i="3"/>
  <c r="AT1860" i="3"/>
  <c r="AS1860" i="3"/>
  <c r="AR1860" i="3"/>
  <c r="AQ1860" i="3"/>
  <c r="AP1860" i="3"/>
  <c r="AO1860" i="3"/>
  <c r="AN1860" i="3"/>
  <c r="AM1860" i="3"/>
  <c r="AL1860" i="3"/>
  <c r="AB1860" i="3"/>
  <c r="AA1860" i="3"/>
  <c r="T1860" i="3"/>
  <c r="S1860" i="3"/>
  <c r="P1860" i="3"/>
  <c r="O1860" i="3"/>
  <c r="N1860" i="3"/>
  <c r="M1860" i="3"/>
  <c r="L1860" i="3"/>
  <c r="BC1859" i="3"/>
  <c r="BB1859" i="3"/>
  <c r="BA1859" i="3"/>
  <c r="AV1859" i="3"/>
  <c r="AU1859" i="3"/>
  <c r="AT1859" i="3"/>
  <c r="AS1859" i="3"/>
  <c r="AR1859" i="3"/>
  <c r="AQ1859" i="3"/>
  <c r="AP1859" i="3"/>
  <c r="AO1859" i="3"/>
  <c r="AN1859" i="3"/>
  <c r="AB1859" i="3"/>
  <c r="AM1859" i="3" s="1"/>
  <c r="AA1859" i="3"/>
  <c r="T1859" i="3"/>
  <c r="S1859" i="3"/>
  <c r="P1859" i="3"/>
  <c r="O1859" i="3"/>
  <c r="N1859" i="3"/>
  <c r="M1859" i="3"/>
  <c r="L1859" i="3"/>
  <c r="BC1858" i="3"/>
  <c r="BA1858" i="3"/>
  <c r="BB1858" i="3" s="1"/>
  <c r="AV1858" i="3"/>
  <c r="AU1858" i="3"/>
  <c r="AT1858" i="3"/>
  <c r="AS1858" i="3"/>
  <c r="AR1858" i="3"/>
  <c r="AQ1858" i="3"/>
  <c r="AP1858" i="3"/>
  <c r="AO1858" i="3"/>
  <c r="AN1858" i="3"/>
  <c r="AM1858" i="3"/>
  <c r="AB1858" i="3"/>
  <c r="AA1858" i="3"/>
  <c r="AW1858" i="3" s="1"/>
  <c r="T1858" i="3"/>
  <c r="S1858" i="3"/>
  <c r="P1858" i="3"/>
  <c r="O1858" i="3"/>
  <c r="N1858" i="3"/>
  <c r="M1858" i="3"/>
  <c r="L1858" i="3"/>
  <c r="BC1857" i="3"/>
  <c r="BA1857" i="3"/>
  <c r="BB1857" i="3" s="1"/>
  <c r="AW1857" i="3" s="1"/>
  <c r="AX1857" i="3" s="1"/>
  <c r="Y1857" i="3" s="1"/>
  <c r="AV1857" i="3"/>
  <c r="AU1857" i="3"/>
  <c r="AT1857" i="3"/>
  <c r="AS1857" i="3"/>
  <c r="AR1857" i="3"/>
  <c r="AQ1857" i="3"/>
  <c r="AP1857" i="3"/>
  <c r="AO1857" i="3"/>
  <c r="AN1857" i="3"/>
  <c r="AM1857" i="3"/>
  <c r="AB1857" i="3"/>
  <c r="AA1857" i="3"/>
  <c r="AL1857" i="3" s="1"/>
  <c r="T1857" i="3"/>
  <c r="S1857" i="3"/>
  <c r="P1857" i="3"/>
  <c r="O1857" i="3"/>
  <c r="N1857" i="3"/>
  <c r="M1857" i="3"/>
  <c r="L1857" i="3"/>
  <c r="BC1856" i="3"/>
  <c r="BB1856" i="3"/>
  <c r="BA1856" i="3"/>
  <c r="AV1856" i="3"/>
  <c r="AU1856" i="3"/>
  <c r="AT1856" i="3"/>
  <c r="AS1856" i="3"/>
  <c r="AR1856" i="3"/>
  <c r="AQ1856" i="3"/>
  <c r="AP1856" i="3"/>
  <c r="AO1856" i="3"/>
  <c r="AN1856" i="3"/>
  <c r="AM1856" i="3"/>
  <c r="AB1856" i="3"/>
  <c r="AA1856" i="3"/>
  <c r="T1856" i="3"/>
  <c r="S1856" i="3"/>
  <c r="P1856" i="3"/>
  <c r="O1856" i="3"/>
  <c r="N1856" i="3"/>
  <c r="M1856" i="3"/>
  <c r="L1856" i="3"/>
  <c r="BC1855" i="3"/>
  <c r="BB1855" i="3"/>
  <c r="BA1855" i="3"/>
  <c r="AW1855" i="3"/>
  <c r="AV1855" i="3"/>
  <c r="AU1855" i="3"/>
  <c r="AT1855" i="3"/>
  <c r="AS1855" i="3"/>
  <c r="AR1855" i="3"/>
  <c r="AQ1855" i="3"/>
  <c r="AP1855" i="3"/>
  <c r="AO1855" i="3"/>
  <c r="AN1855" i="3"/>
  <c r="AM1855" i="3"/>
  <c r="AL1855" i="3"/>
  <c r="AB1855" i="3"/>
  <c r="AA1855" i="3"/>
  <c r="T1855" i="3"/>
  <c r="S1855" i="3"/>
  <c r="P1855" i="3"/>
  <c r="O1855" i="3"/>
  <c r="N1855" i="3"/>
  <c r="M1855" i="3"/>
  <c r="L1855" i="3"/>
  <c r="AX1855" i="3" s="1"/>
  <c r="Y1855" i="3" s="1"/>
  <c r="BC1854" i="3"/>
  <c r="BA1854" i="3"/>
  <c r="AV1854" i="3"/>
  <c r="AU1854" i="3"/>
  <c r="AT1854" i="3"/>
  <c r="AS1854" i="3"/>
  <c r="AR1854" i="3"/>
  <c r="AQ1854" i="3"/>
  <c r="AP1854" i="3"/>
  <c r="AO1854" i="3"/>
  <c r="AN1854" i="3"/>
  <c r="AB1854" i="3"/>
  <c r="AA1854" i="3"/>
  <c r="AL1854" i="3" s="1"/>
  <c r="T1854" i="3"/>
  <c r="S1854" i="3"/>
  <c r="P1854" i="3"/>
  <c r="O1854" i="3"/>
  <c r="N1854" i="3"/>
  <c r="M1854" i="3"/>
  <c r="L1854" i="3"/>
  <c r="BC1853" i="3"/>
  <c r="BB1853" i="3"/>
  <c r="BA1853" i="3"/>
  <c r="AV1853" i="3"/>
  <c r="AU1853" i="3"/>
  <c r="AT1853" i="3"/>
  <c r="AS1853" i="3"/>
  <c r="AR1853" i="3"/>
  <c r="AQ1853" i="3"/>
  <c r="AP1853" i="3"/>
  <c r="AO1853" i="3"/>
  <c r="AN1853" i="3"/>
  <c r="AM1853" i="3"/>
  <c r="AL1853" i="3"/>
  <c r="AB1853" i="3"/>
  <c r="AA1853" i="3"/>
  <c r="AW1853" i="3" s="1"/>
  <c r="T1853" i="3"/>
  <c r="S1853" i="3"/>
  <c r="P1853" i="3"/>
  <c r="O1853" i="3"/>
  <c r="N1853" i="3"/>
  <c r="M1853" i="3"/>
  <c r="L1853" i="3"/>
  <c r="BC1852" i="3"/>
  <c r="BA1852" i="3"/>
  <c r="BB1852" i="3" s="1"/>
  <c r="AW1852" i="3" s="1"/>
  <c r="AV1852" i="3"/>
  <c r="AU1852" i="3"/>
  <c r="AT1852" i="3"/>
  <c r="AS1852" i="3"/>
  <c r="AR1852" i="3"/>
  <c r="AQ1852" i="3"/>
  <c r="AP1852" i="3"/>
  <c r="AO1852" i="3"/>
  <c r="AN1852" i="3"/>
  <c r="AB1852" i="3"/>
  <c r="AM1852" i="3" s="1"/>
  <c r="AA1852" i="3"/>
  <c r="AL1852" i="3" s="1"/>
  <c r="T1852" i="3"/>
  <c r="S1852" i="3"/>
  <c r="P1852" i="3"/>
  <c r="O1852" i="3"/>
  <c r="N1852" i="3"/>
  <c r="M1852" i="3"/>
  <c r="L1852" i="3"/>
  <c r="BC1851" i="3"/>
  <c r="BA1851" i="3"/>
  <c r="BB1851" i="3" s="1"/>
  <c r="AV1851" i="3"/>
  <c r="AU1851" i="3"/>
  <c r="AT1851" i="3"/>
  <c r="AS1851" i="3"/>
  <c r="AR1851" i="3"/>
  <c r="AQ1851" i="3"/>
  <c r="AP1851" i="3"/>
  <c r="AO1851" i="3"/>
  <c r="AN1851" i="3"/>
  <c r="AB1851" i="3"/>
  <c r="AM1851" i="3" s="1"/>
  <c r="AA1851" i="3"/>
  <c r="T1851" i="3"/>
  <c r="S1851" i="3"/>
  <c r="P1851" i="3"/>
  <c r="O1851" i="3"/>
  <c r="N1851" i="3"/>
  <c r="M1851" i="3"/>
  <c r="L1851" i="3"/>
  <c r="BC1850" i="3"/>
  <c r="BA1850" i="3"/>
  <c r="AW1850" i="3"/>
  <c r="AX1850" i="3" s="1"/>
  <c r="Y1850" i="3" s="1"/>
  <c r="AV1850" i="3"/>
  <c r="AU1850" i="3"/>
  <c r="AT1850" i="3"/>
  <c r="AS1850" i="3"/>
  <c r="AR1850" i="3"/>
  <c r="AQ1850" i="3"/>
  <c r="AP1850" i="3"/>
  <c r="AO1850" i="3"/>
  <c r="AN1850" i="3"/>
  <c r="AL1850" i="3"/>
  <c r="AB1850" i="3"/>
  <c r="AM1850" i="3" s="1"/>
  <c r="AA1850" i="3"/>
  <c r="T1850" i="3"/>
  <c r="S1850" i="3"/>
  <c r="BB1850" i="3" s="1"/>
  <c r="P1850" i="3"/>
  <c r="O1850" i="3"/>
  <c r="N1850" i="3"/>
  <c r="M1850" i="3"/>
  <c r="L1850" i="3"/>
  <c r="BC1849" i="3"/>
  <c r="BA1849" i="3"/>
  <c r="BB1849" i="3" s="1"/>
  <c r="AV1849" i="3"/>
  <c r="AU1849" i="3"/>
  <c r="AT1849" i="3"/>
  <c r="AS1849" i="3"/>
  <c r="AR1849" i="3"/>
  <c r="AQ1849" i="3"/>
  <c r="AP1849" i="3"/>
  <c r="AO1849" i="3"/>
  <c r="AN1849" i="3"/>
  <c r="AB1849" i="3"/>
  <c r="AM1849" i="3" s="1"/>
  <c r="AA1849" i="3"/>
  <c r="T1849" i="3"/>
  <c r="S1849" i="3"/>
  <c r="P1849" i="3"/>
  <c r="O1849" i="3"/>
  <c r="N1849" i="3"/>
  <c r="M1849" i="3"/>
  <c r="L1849" i="3"/>
  <c r="BC1848" i="3"/>
  <c r="BA1848" i="3"/>
  <c r="BB1848" i="3" s="1"/>
  <c r="AV1848" i="3"/>
  <c r="AU1848" i="3"/>
  <c r="AT1848" i="3"/>
  <c r="AS1848" i="3"/>
  <c r="AR1848" i="3"/>
  <c r="AQ1848" i="3"/>
  <c r="AP1848" i="3"/>
  <c r="AO1848" i="3"/>
  <c r="AN1848" i="3"/>
  <c r="AM1848" i="3"/>
  <c r="AB1848" i="3"/>
  <c r="AA1848" i="3"/>
  <c r="T1848" i="3"/>
  <c r="S1848" i="3"/>
  <c r="P1848" i="3"/>
  <c r="O1848" i="3"/>
  <c r="N1848" i="3"/>
  <c r="M1848" i="3"/>
  <c r="L1848" i="3"/>
  <c r="BC1847" i="3"/>
  <c r="BB1847" i="3"/>
  <c r="AW1847" i="3" s="1"/>
  <c r="AX1847" i="3" s="1"/>
  <c r="Y1847" i="3" s="1"/>
  <c r="BA1847" i="3"/>
  <c r="AV1847" i="3"/>
  <c r="AU1847" i="3"/>
  <c r="AT1847" i="3"/>
  <c r="AS1847" i="3"/>
  <c r="AR1847" i="3"/>
  <c r="AQ1847" i="3"/>
  <c r="AP1847" i="3"/>
  <c r="AO1847" i="3"/>
  <c r="AN1847" i="3"/>
  <c r="AL1847" i="3"/>
  <c r="AB1847" i="3"/>
  <c r="AM1847" i="3" s="1"/>
  <c r="AA1847" i="3"/>
  <c r="T1847" i="3"/>
  <c r="S1847" i="3"/>
  <c r="P1847" i="3"/>
  <c r="O1847" i="3"/>
  <c r="N1847" i="3"/>
  <c r="M1847" i="3"/>
  <c r="L1847" i="3"/>
  <c r="BC1846" i="3"/>
  <c r="BB1846" i="3"/>
  <c r="BA1846" i="3"/>
  <c r="AV1846" i="3"/>
  <c r="AU1846" i="3"/>
  <c r="AT1846" i="3"/>
  <c r="AS1846" i="3"/>
  <c r="AR1846" i="3"/>
  <c r="AQ1846" i="3"/>
  <c r="AP1846" i="3"/>
  <c r="AO1846" i="3"/>
  <c r="AN1846" i="3"/>
  <c r="AM1846" i="3"/>
  <c r="AL1846" i="3"/>
  <c r="AB1846" i="3"/>
  <c r="AA1846" i="3"/>
  <c r="T1846" i="3"/>
  <c r="S1846" i="3"/>
  <c r="P1846" i="3"/>
  <c r="O1846" i="3"/>
  <c r="N1846" i="3"/>
  <c r="M1846" i="3"/>
  <c r="L1846" i="3"/>
  <c r="BC1845" i="3"/>
  <c r="BB1845" i="3"/>
  <c r="BA1845" i="3"/>
  <c r="AW1845" i="3"/>
  <c r="AV1845" i="3"/>
  <c r="AU1845" i="3"/>
  <c r="AT1845" i="3"/>
  <c r="AS1845" i="3"/>
  <c r="AR1845" i="3"/>
  <c r="AQ1845" i="3"/>
  <c r="AP1845" i="3"/>
  <c r="AO1845" i="3"/>
  <c r="AN1845" i="3"/>
  <c r="AM1845" i="3"/>
  <c r="AL1845" i="3"/>
  <c r="AB1845" i="3"/>
  <c r="AA1845" i="3"/>
  <c r="T1845" i="3"/>
  <c r="S1845" i="3"/>
  <c r="P1845" i="3"/>
  <c r="O1845" i="3"/>
  <c r="N1845" i="3"/>
  <c r="M1845" i="3"/>
  <c r="L1845" i="3"/>
  <c r="BC1844" i="3"/>
  <c r="BA1844" i="3"/>
  <c r="AV1844" i="3"/>
  <c r="AU1844" i="3"/>
  <c r="AT1844" i="3"/>
  <c r="AS1844" i="3"/>
  <c r="AR1844" i="3"/>
  <c r="AQ1844" i="3"/>
  <c r="AP1844" i="3"/>
  <c r="AO1844" i="3"/>
  <c r="AN1844" i="3"/>
  <c r="AB1844" i="3"/>
  <c r="AM1844" i="3" s="1"/>
  <c r="AA1844" i="3"/>
  <c r="T1844" i="3"/>
  <c r="S1844" i="3"/>
  <c r="BB1844" i="3" s="1"/>
  <c r="P1844" i="3"/>
  <c r="O1844" i="3"/>
  <c r="N1844" i="3"/>
  <c r="M1844" i="3"/>
  <c r="L1844" i="3"/>
  <c r="BC1843" i="3"/>
  <c r="BA1843" i="3"/>
  <c r="AV1843" i="3"/>
  <c r="AU1843" i="3"/>
  <c r="AT1843" i="3"/>
  <c r="AS1843" i="3"/>
  <c r="AR1843" i="3"/>
  <c r="AQ1843" i="3"/>
  <c r="AP1843" i="3"/>
  <c r="AO1843" i="3"/>
  <c r="AN1843" i="3"/>
  <c r="AB1843" i="3"/>
  <c r="AM1843" i="3" s="1"/>
  <c r="AA1843" i="3"/>
  <c r="T1843" i="3"/>
  <c r="S1843" i="3"/>
  <c r="BB1843" i="3" s="1"/>
  <c r="P1843" i="3"/>
  <c r="O1843" i="3"/>
  <c r="N1843" i="3"/>
  <c r="M1843" i="3"/>
  <c r="L1843" i="3"/>
  <c r="BC1842" i="3"/>
  <c r="BB1842" i="3"/>
  <c r="BA1842" i="3"/>
  <c r="AV1842" i="3"/>
  <c r="AU1842" i="3"/>
  <c r="AT1842" i="3"/>
  <c r="AS1842" i="3"/>
  <c r="AR1842" i="3"/>
  <c r="AQ1842" i="3"/>
  <c r="AP1842" i="3"/>
  <c r="AO1842" i="3"/>
  <c r="AN1842" i="3"/>
  <c r="AM1842" i="3"/>
  <c r="AB1842" i="3"/>
  <c r="AA1842" i="3"/>
  <c r="T1842" i="3"/>
  <c r="S1842" i="3"/>
  <c r="P1842" i="3"/>
  <c r="O1842" i="3"/>
  <c r="N1842" i="3"/>
  <c r="M1842" i="3"/>
  <c r="L1842" i="3"/>
  <c r="BC1841" i="3"/>
  <c r="BA1841" i="3"/>
  <c r="BB1841" i="3" s="1"/>
  <c r="AW1841" i="3" s="1"/>
  <c r="AV1841" i="3"/>
  <c r="AU1841" i="3"/>
  <c r="AT1841" i="3"/>
  <c r="AS1841" i="3"/>
  <c r="AR1841" i="3"/>
  <c r="AQ1841" i="3"/>
  <c r="AP1841" i="3"/>
  <c r="AO1841" i="3"/>
  <c r="AN1841" i="3"/>
  <c r="AB1841" i="3"/>
  <c r="AM1841" i="3" s="1"/>
  <c r="AA1841" i="3"/>
  <c r="AL1841" i="3" s="1"/>
  <c r="T1841" i="3"/>
  <c r="S1841" i="3"/>
  <c r="P1841" i="3"/>
  <c r="O1841" i="3"/>
  <c r="AX1841" i="3" s="1"/>
  <c r="Y1841" i="3" s="1"/>
  <c r="N1841" i="3"/>
  <c r="M1841" i="3"/>
  <c r="L1841" i="3"/>
  <c r="BC1840" i="3"/>
  <c r="BA1840" i="3"/>
  <c r="BB1840" i="3" s="1"/>
  <c r="AV1840" i="3"/>
  <c r="AU1840" i="3"/>
  <c r="AT1840" i="3"/>
  <c r="AS1840" i="3"/>
  <c r="AR1840" i="3"/>
  <c r="AQ1840" i="3"/>
  <c r="AP1840" i="3"/>
  <c r="AO1840" i="3"/>
  <c r="AN1840" i="3"/>
  <c r="AM1840" i="3"/>
  <c r="AB1840" i="3"/>
  <c r="AA1840" i="3"/>
  <c r="T1840" i="3"/>
  <c r="S1840" i="3"/>
  <c r="P1840" i="3"/>
  <c r="O1840" i="3"/>
  <c r="N1840" i="3"/>
  <c r="M1840" i="3"/>
  <c r="L1840" i="3"/>
  <c r="BC1839" i="3"/>
  <c r="BB1839" i="3"/>
  <c r="BA1839" i="3"/>
  <c r="AV1839" i="3"/>
  <c r="AU1839" i="3"/>
  <c r="AT1839" i="3"/>
  <c r="AS1839" i="3"/>
  <c r="AR1839" i="3"/>
  <c r="AQ1839" i="3"/>
  <c r="AP1839" i="3"/>
  <c r="AO1839" i="3"/>
  <c r="AN1839" i="3"/>
  <c r="AM1839" i="3"/>
  <c r="AB1839" i="3"/>
  <c r="AA1839" i="3"/>
  <c r="T1839" i="3"/>
  <c r="S1839" i="3"/>
  <c r="P1839" i="3"/>
  <c r="O1839" i="3"/>
  <c r="N1839" i="3"/>
  <c r="M1839" i="3"/>
  <c r="L1839" i="3"/>
  <c r="BC1838" i="3"/>
  <c r="BB1838" i="3"/>
  <c r="BA1838" i="3"/>
  <c r="AV1838" i="3"/>
  <c r="AU1838" i="3"/>
  <c r="AT1838" i="3"/>
  <c r="AS1838" i="3"/>
  <c r="AR1838" i="3"/>
  <c r="AQ1838" i="3"/>
  <c r="AP1838" i="3"/>
  <c r="AO1838" i="3"/>
  <c r="AN1838" i="3"/>
  <c r="AM1838" i="3"/>
  <c r="AL1838" i="3"/>
  <c r="AB1838" i="3"/>
  <c r="AA1838" i="3"/>
  <c r="T1838" i="3"/>
  <c r="S1838" i="3"/>
  <c r="P1838" i="3"/>
  <c r="O1838" i="3"/>
  <c r="N1838" i="3"/>
  <c r="M1838" i="3"/>
  <c r="L1838" i="3"/>
  <c r="BC1837" i="3"/>
  <c r="BA1837" i="3"/>
  <c r="AV1837" i="3"/>
  <c r="AU1837" i="3"/>
  <c r="AT1837" i="3"/>
  <c r="AS1837" i="3"/>
  <c r="AR1837" i="3"/>
  <c r="AQ1837" i="3"/>
  <c r="AP1837" i="3"/>
  <c r="AO1837" i="3"/>
  <c r="AN1837" i="3"/>
  <c r="AL1837" i="3"/>
  <c r="AB1837" i="3"/>
  <c r="AM1837" i="3" s="1"/>
  <c r="AA1837" i="3"/>
  <c r="T1837" i="3"/>
  <c r="S1837" i="3"/>
  <c r="BB1837" i="3" s="1"/>
  <c r="AW1837" i="3" s="1"/>
  <c r="AX1837" i="3" s="1"/>
  <c r="Y1837" i="3" s="1"/>
  <c r="P1837" i="3"/>
  <c r="O1837" i="3"/>
  <c r="N1837" i="3"/>
  <c r="M1837" i="3"/>
  <c r="L1837" i="3"/>
  <c r="BC1836" i="3"/>
  <c r="BB1836" i="3"/>
  <c r="BA1836" i="3"/>
  <c r="AV1836" i="3"/>
  <c r="AU1836" i="3"/>
  <c r="AT1836" i="3"/>
  <c r="AS1836" i="3"/>
  <c r="AR1836" i="3"/>
  <c r="AQ1836" i="3"/>
  <c r="AP1836" i="3"/>
  <c r="AO1836" i="3"/>
  <c r="AN1836" i="3"/>
  <c r="AB1836" i="3"/>
  <c r="AM1836" i="3" s="1"/>
  <c r="AA1836" i="3"/>
  <c r="T1836" i="3"/>
  <c r="S1836" i="3"/>
  <c r="P1836" i="3"/>
  <c r="O1836" i="3"/>
  <c r="N1836" i="3"/>
  <c r="M1836" i="3"/>
  <c r="L1836" i="3"/>
  <c r="BC1835" i="3"/>
  <c r="BB1835" i="3"/>
  <c r="BA1835" i="3"/>
  <c r="AW1835" i="3"/>
  <c r="AV1835" i="3"/>
  <c r="AU1835" i="3"/>
  <c r="AT1835" i="3"/>
  <c r="AS1835" i="3"/>
  <c r="AR1835" i="3"/>
  <c r="AQ1835" i="3"/>
  <c r="AP1835" i="3"/>
  <c r="AO1835" i="3"/>
  <c r="AN1835" i="3"/>
  <c r="AM1835" i="3"/>
  <c r="AL1835" i="3"/>
  <c r="AB1835" i="3"/>
  <c r="AA1835" i="3"/>
  <c r="T1835" i="3"/>
  <c r="S1835" i="3"/>
  <c r="P1835" i="3"/>
  <c r="O1835" i="3"/>
  <c r="N1835" i="3"/>
  <c r="M1835" i="3"/>
  <c r="L1835" i="3"/>
  <c r="BC1834" i="3"/>
  <c r="BA1834" i="3"/>
  <c r="BB1834" i="3" s="1"/>
  <c r="AV1834" i="3"/>
  <c r="AU1834" i="3"/>
  <c r="AT1834" i="3"/>
  <c r="AS1834" i="3"/>
  <c r="AR1834" i="3"/>
  <c r="AQ1834" i="3"/>
  <c r="AP1834" i="3"/>
  <c r="AO1834" i="3"/>
  <c r="AN1834" i="3"/>
  <c r="AB1834" i="3"/>
  <c r="AA1834" i="3"/>
  <c r="AL1834" i="3" s="1"/>
  <c r="T1834" i="3"/>
  <c r="S1834" i="3"/>
  <c r="P1834" i="3"/>
  <c r="O1834" i="3"/>
  <c r="N1834" i="3"/>
  <c r="M1834" i="3"/>
  <c r="L1834" i="3"/>
  <c r="BC1833" i="3"/>
  <c r="BA1833" i="3"/>
  <c r="BB1833" i="3" s="1"/>
  <c r="AV1833" i="3"/>
  <c r="AU1833" i="3"/>
  <c r="AT1833" i="3"/>
  <c r="AS1833" i="3"/>
  <c r="AR1833" i="3"/>
  <c r="AQ1833" i="3"/>
  <c r="AP1833" i="3"/>
  <c r="AO1833" i="3"/>
  <c r="AN1833" i="3"/>
  <c r="AM1833" i="3"/>
  <c r="AB1833" i="3"/>
  <c r="AA1833" i="3"/>
  <c r="AW1833" i="3" s="1"/>
  <c r="T1833" i="3"/>
  <c r="S1833" i="3"/>
  <c r="P1833" i="3"/>
  <c r="O1833" i="3"/>
  <c r="N1833" i="3"/>
  <c r="M1833" i="3"/>
  <c r="L1833" i="3"/>
  <c r="BC1832" i="3"/>
  <c r="BA1832" i="3"/>
  <c r="AV1832" i="3"/>
  <c r="AU1832" i="3"/>
  <c r="AT1832" i="3"/>
  <c r="AS1832" i="3"/>
  <c r="AR1832" i="3"/>
  <c r="AQ1832" i="3"/>
  <c r="AP1832" i="3"/>
  <c r="AO1832" i="3"/>
  <c r="AN1832" i="3"/>
  <c r="AL1832" i="3"/>
  <c r="AB1832" i="3"/>
  <c r="AM1832" i="3" s="1"/>
  <c r="AA1832" i="3"/>
  <c r="T1832" i="3"/>
  <c r="S1832" i="3"/>
  <c r="P1832" i="3"/>
  <c r="O1832" i="3"/>
  <c r="N1832" i="3"/>
  <c r="M1832" i="3"/>
  <c r="L1832" i="3"/>
  <c r="BC1831" i="3"/>
  <c r="BA1831" i="3"/>
  <c r="BB1831" i="3" s="1"/>
  <c r="AW1831" i="3" s="1"/>
  <c r="AX1831" i="3" s="1"/>
  <c r="Y1831" i="3" s="1"/>
  <c r="AV1831" i="3"/>
  <c r="AU1831" i="3"/>
  <c r="AT1831" i="3"/>
  <c r="AS1831" i="3"/>
  <c r="AR1831" i="3"/>
  <c r="AQ1831" i="3"/>
  <c r="AP1831" i="3"/>
  <c r="AO1831" i="3"/>
  <c r="AN1831" i="3"/>
  <c r="AB1831" i="3"/>
  <c r="AM1831" i="3" s="1"/>
  <c r="AA1831" i="3"/>
  <c r="AL1831" i="3" s="1"/>
  <c r="T1831" i="3"/>
  <c r="S1831" i="3"/>
  <c r="P1831" i="3"/>
  <c r="O1831" i="3"/>
  <c r="N1831" i="3"/>
  <c r="M1831" i="3"/>
  <c r="L1831" i="3"/>
  <c r="BC1830" i="3"/>
  <c r="BA1830" i="3"/>
  <c r="BB1830" i="3" s="1"/>
  <c r="AW1830" i="3"/>
  <c r="AV1830" i="3"/>
  <c r="AU1830" i="3"/>
  <c r="AT1830" i="3"/>
  <c r="AS1830" i="3"/>
  <c r="AR1830" i="3"/>
  <c r="AQ1830" i="3"/>
  <c r="AP1830" i="3"/>
  <c r="AO1830" i="3"/>
  <c r="AN1830" i="3"/>
  <c r="AM1830" i="3"/>
  <c r="AB1830" i="3"/>
  <c r="AA1830" i="3"/>
  <c r="AL1830" i="3" s="1"/>
  <c r="T1830" i="3"/>
  <c r="S1830" i="3"/>
  <c r="P1830" i="3"/>
  <c r="O1830" i="3"/>
  <c r="N1830" i="3"/>
  <c r="M1830" i="3"/>
  <c r="L1830" i="3"/>
  <c r="BC1829" i="3"/>
  <c r="BA1829" i="3"/>
  <c r="BB1829" i="3" s="1"/>
  <c r="AW1829" i="3"/>
  <c r="AX1829" i="3" s="1"/>
  <c r="Y1829" i="3" s="1"/>
  <c r="AV1829" i="3"/>
  <c r="AU1829" i="3"/>
  <c r="AT1829" i="3"/>
  <c r="AS1829" i="3"/>
  <c r="AR1829" i="3"/>
  <c r="AQ1829" i="3"/>
  <c r="AP1829" i="3"/>
  <c r="AO1829" i="3"/>
  <c r="AN1829" i="3"/>
  <c r="AB1829" i="3"/>
  <c r="AM1829" i="3" s="1"/>
  <c r="AA1829" i="3"/>
  <c r="AL1829" i="3" s="1"/>
  <c r="T1829" i="3"/>
  <c r="S1829" i="3"/>
  <c r="P1829" i="3"/>
  <c r="O1829" i="3"/>
  <c r="N1829" i="3"/>
  <c r="M1829" i="3"/>
  <c r="L1829" i="3"/>
  <c r="BC1828" i="3"/>
  <c r="BA1828" i="3"/>
  <c r="BB1828" i="3" s="1"/>
  <c r="AV1828" i="3"/>
  <c r="AU1828" i="3"/>
  <c r="AT1828" i="3"/>
  <c r="AS1828" i="3"/>
  <c r="AR1828" i="3"/>
  <c r="AQ1828" i="3"/>
  <c r="AP1828" i="3"/>
  <c r="AO1828" i="3"/>
  <c r="AN1828" i="3"/>
  <c r="AL1828" i="3"/>
  <c r="AB1828" i="3"/>
  <c r="AA1828" i="3"/>
  <c r="T1828" i="3"/>
  <c r="S1828" i="3"/>
  <c r="P1828" i="3"/>
  <c r="O1828" i="3"/>
  <c r="N1828" i="3"/>
  <c r="M1828" i="3"/>
  <c r="L1828" i="3"/>
  <c r="BC1827" i="3"/>
  <c r="BA1827" i="3"/>
  <c r="BB1827" i="3" s="1"/>
  <c r="AV1827" i="3"/>
  <c r="AU1827" i="3"/>
  <c r="AT1827" i="3"/>
  <c r="AS1827" i="3"/>
  <c r="AR1827" i="3"/>
  <c r="AQ1827" i="3"/>
  <c r="AP1827" i="3"/>
  <c r="AO1827" i="3"/>
  <c r="AN1827" i="3"/>
  <c r="AB1827" i="3"/>
  <c r="AM1827" i="3" s="1"/>
  <c r="AA1827" i="3"/>
  <c r="T1827" i="3"/>
  <c r="S1827" i="3"/>
  <c r="P1827" i="3"/>
  <c r="O1827" i="3"/>
  <c r="N1827" i="3"/>
  <c r="M1827" i="3"/>
  <c r="L1827" i="3"/>
  <c r="BC1826" i="3"/>
  <c r="BB1826" i="3"/>
  <c r="BA1826" i="3"/>
  <c r="AV1826" i="3"/>
  <c r="AU1826" i="3"/>
  <c r="AT1826" i="3"/>
  <c r="AS1826" i="3"/>
  <c r="AR1826" i="3"/>
  <c r="AQ1826" i="3"/>
  <c r="AP1826" i="3"/>
  <c r="AO1826" i="3"/>
  <c r="AN1826" i="3"/>
  <c r="AB1826" i="3"/>
  <c r="AM1826" i="3" s="1"/>
  <c r="AA1826" i="3"/>
  <c r="T1826" i="3"/>
  <c r="S1826" i="3"/>
  <c r="P1826" i="3"/>
  <c r="O1826" i="3"/>
  <c r="N1826" i="3"/>
  <c r="M1826" i="3"/>
  <c r="L1826" i="3"/>
  <c r="BC1825" i="3"/>
  <c r="BA1825" i="3"/>
  <c r="BB1825" i="3" s="1"/>
  <c r="AW1825" i="3" s="1"/>
  <c r="AX1825" i="3" s="1"/>
  <c r="Y1825" i="3" s="1"/>
  <c r="AV1825" i="3"/>
  <c r="AU1825" i="3"/>
  <c r="AT1825" i="3"/>
  <c r="AS1825" i="3"/>
  <c r="AR1825" i="3"/>
  <c r="AQ1825" i="3"/>
  <c r="AP1825" i="3"/>
  <c r="AO1825" i="3"/>
  <c r="AN1825" i="3"/>
  <c r="AL1825" i="3"/>
  <c r="AB1825" i="3"/>
  <c r="AM1825" i="3" s="1"/>
  <c r="AA1825" i="3"/>
  <c r="T1825" i="3"/>
  <c r="S1825" i="3"/>
  <c r="P1825" i="3"/>
  <c r="O1825" i="3"/>
  <c r="N1825" i="3"/>
  <c r="M1825" i="3"/>
  <c r="L1825" i="3"/>
  <c r="BC1824" i="3"/>
  <c r="BA1824" i="3"/>
  <c r="BB1824" i="3" s="1"/>
  <c r="AV1824" i="3"/>
  <c r="AU1824" i="3"/>
  <c r="AT1824" i="3"/>
  <c r="AS1824" i="3"/>
  <c r="AR1824" i="3"/>
  <c r="AQ1824" i="3"/>
  <c r="AP1824" i="3"/>
  <c r="AO1824" i="3"/>
  <c r="AN1824" i="3"/>
  <c r="AM1824" i="3"/>
  <c r="AB1824" i="3"/>
  <c r="AA1824" i="3"/>
  <c r="AW1824" i="3" s="1"/>
  <c r="T1824" i="3"/>
  <c r="S1824" i="3"/>
  <c r="P1824" i="3"/>
  <c r="O1824" i="3"/>
  <c r="N1824" i="3"/>
  <c r="M1824" i="3"/>
  <c r="L1824" i="3"/>
  <c r="BC1823" i="3"/>
  <c r="BA1823" i="3"/>
  <c r="AV1823" i="3"/>
  <c r="AU1823" i="3"/>
  <c r="AT1823" i="3"/>
  <c r="AS1823" i="3"/>
  <c r="AR1823" i="3"/>
  <c r="AQ1823" i="3"/>
  <c r="AP1823" i="3"/>
  <c r="AO1823" i="3"/>
  <c r="AN1823" i="3"/>
  <c r="AL1823" i="3"/>
  <c r="AB1823" i="3"/>
  <c r="AM1823" i="3" s="1"/>
  <c r="AA1823" i="3"/>
  <c r="T1823" i="3"/>
  <c r="S1823" i="3"/>
  <c r="BB1823" i="3" s="1"/>
  <c r="P1823" i="3"/>
  <c r="O1823" i="3"/>
  <c r="N1823" i="3"/>
  <c r="M1823" i="3"/>
  <c r="L1823" i="3"/>
  <c r="BC1822" i="3"/>
  <c r="BA1822" i="3"/>
  <c r="AV1822" i="3"/>
  <c r="AU1822" i="3"/>
  <c r="AT1822" i="3"/>
  <c r="AS1822" i="3"/>
  <c r="AR1822" i="3"/>
  <c r="AQ1822" i="3"/>
  <c r="AP1822" i="3"/>
  <c r="AO1822" i="3"/>
  <c r="AN1822" i="3"/>
  <c r="AB1822" i="3"/>
  <c r="AA1822" i="3"/>
  <c r="AL1822" i="3" s="1"/>
  <c r="T1822" i="3"/>
  <c r="S1822" i="3"/>
  <c r="BB1822" i="3" s="1"/>
  <c r="P1822" i="3"/>
  <c r="O1822" i="3"/>
  <c r="N1822" i="3"/>
  <c r="M1822" i="3"/>
  <c r="L1822" i="3"/>
  <c r="BC1821" i="3"/>
  <c r="BB1821" i="3"/>
  <c r="BA1821" i="3"/>
  <c r="AV1821" i="3"/>
  <c r="AU1821" i="3"/>
  <c r="AT1821" i="3"/>
  <c r="AS1821" i="3"/>
  <c r="AR1821" i="3"/>
  <c r="AQ1821" i="3"/>
  <c r="AP1821" i="3"/>
  <c r="AO1821" i="3"/>
  <c r="AN1821" i="3"/>
  <c r="AM1821" i="3"/>
  <c r="AB1821" i="3"/>
  <c r="AA1821" i="3"/>
  <c r="T1821" i="3"/>
  <c r="S1821" i="3"/>
  <c r="P1821" i="3"/>
  <c r="O1821" i="3"/>
  <c r="N1821" i="3"/>
  <c r="M1821" i="3"/>
  <c r="L1821" i="3"/>
  <c r="BC1820" i="3"/>
  <c r="BA1820" i="3"/>
  <c r="BB1820" i="3" s="1"/>
  <c r="AW1820" i="3" s="1"/>
  <c r="AX1820" i="3"/>
  <c r="Y1820" i="3" s="1"/>
  <c r="AV1820" i="3"/>
  <c r="AU1820" i="3"/>
  <c r="AT1820" i="3"/>
  <c r="AS1820" i="3"/>
  <c r="AR1820" i="3"/>
  <c r="AQ1820" i="3"/>
  <c r="AP1820" i="3"/>
  <c r="AO1820" i="3"/>
  <c r="AN1820" i="3"/>
  <c r="AL1820" i="3"/>
  <c r="AB1820" i="3"/>
  <c r="AM1820" i="3" s="1"/>
  <c r="AA1820" i="3"/>
  <c r="T1820" i="3"/>
  <c r="S1820" i="3"/>
  <c r="P1820" i="3"/>
  <c r="O1820" i="3"/>
  <c r="N1820" i="3"/>
  <c r="M1820" i="3"/>
  <c r="L1820" i="3"/>
  <c r="BC1819" i="3"/>
  <c r="BB1819" i="3"/>
  <c r="AW1819" i="3" s="1"/>
  <c r="AX1819" i="3" s="1"/>
  <c r="Y1819" i="3" s="1"/>
  <c r="BA1819" i="3"/>
  <c r="AV1819" i="3"/>
  <c r="AU1819" i="3"/>
  <c r="AT1819" i="3"/>
  <c r="AS1819" i="3"/>
  <c r="AR1819" i="3"/>
  <c r="AQ1819" i="3"/>
  <c r="AP1819" i="3"/>
  <c r="AO1819" i="3"/>
  <c r="AN1819" i="3"/>
  <c r="AM1819" i="3"/>
  <c r="AL1819" i="3"/>
  <c r="AB1819" i="3"/>
  <c r="AA1819" i="3"/>
  <c r="T1819" i="3"/>
  <c r="S1819" i="3"/>
  <c r="P1819" i="3"/>
  <c r="O1819" i="3"/>
  <c r="N1819" i="3"/>
  <c r="M1819" i="3"/>
  <c r="L1819" i="3"/>
  <c r="BC1818" i="3"/>
  <c r="BB1818" i="3"/>
  <c r="BA1818" i="3"/>
  <c r="AW1818" i="3"/>
  <c r="AV1818" i="3"/>
  <c r="AU1818" i="3"/>
  <c r="AT1818" i="3"/>
  <c r="AS1818" i="3"/>
  <c r="AR1818" i="3"/>
  <c r="AQ1818" i="3"/>
  <c r="AP1818" i="3"/>
  <c r="AO1818" i="3"/>
  <c r="AN1818" i="3"/>
  <c r="AM1818" i="3"/>
  <c r="AL1818" i="3"/>
  <c r="AB1818" i="3"/>
  <c r="AA1818" i="3"/>
  <c r="T1818" i="3"/>
  <c r="S1818" i="3"/>
  <c r="P1818" i="3"/>
  <c r="O1818" i="3"/>
  <c r="N1818" i="3"/>
  <c r="M1818" i="3"/>
  <c r="L1818" i="3"/>
  <c r="BC1817" i="3"/>
  <c r="BB1817" i="3"/>
  <c r="BA1817" i="3"/>
  <c r="AV1817" i="3"/>
  <c r="AU1817" i="3"/>
  <c r="AT1817" i="3"/>
  <c r="AS1817" i="3"/>
  <c r="AR1817" i="3"/>
  <c r="AQ1817" i="3"/>
  <c r="AP1817" i="3"/>
  <c r="AO1817" i="3"/>
  <c r="AN1817" i="3"/>
  <c r="AM1817" i="3"/>
  <c r="AB1817" i="3"/>
  <c r="AA1817" i="3"/>
  <c r="AL1817" i="3" s="1"/>
  <c r="T1817" i="3"/>
  <c r="S1817" i="3"/>
  <c r="P1817" i="3"/>
  <c r="O1817" i="3"/>
  <c r="N1817" i="3"/>
  <c r="M1817" i="3"/>
  <c r="L1817" i="3"/>
  <c r="BC1816" i="3"/>
  <c r="BA1816" i="3"/>
  <c r="BB1816" i="3" s="1"/>
  <c r="AV1816" i="3"/>
  <c r="AU1816" i="3"/>
  <c r="AT1816" i="3"/>
  <c r="AS1816" i="3"/>
  <c r="AR1816" i="3"/>
  <c r="AQ1816" i="3"/>
  <c r="AP1816" i="3"/>
  <c r="AO1816" i="3"/>
  <c r="AN1816" i="3"/>
  <c r="AM1816" i="3"/>
  <c r="AL1816" i="3"/>
  <c r="AB1816" i="3"/>
  <c r="AA1816" i="3"/>
  <c r="T1816" i="3"/>
  <c r="S1816" i="3"/>
  <c r="P1816" i="3"/>
  <c r="O1816" i="3"/>
  <c r="N1816" i="3"/>
  <c r="M1816" i="3"/>
  <c r="L1816" i="3"/>
  <c r="BC1815" i="3"/>
  <c r="BA1815" i="3"/>
  <c r="AV1815" i="3"/>
  <c r="AU1815" i="3"/>
  <c r="AT1815" i="3"/>
  <c r="AS1815" i="3"/>
  <c r="AR1815" i="3"/>
  <c r="AQ1815" i="3"/>
  <c r="AP1815" i="3"/>
  <c r="AO1815" i="3"/>
  <c r="AN1815" i="3"/>
  <c r="AM1815" i="3"/>
  <c r="AB1815" i="3"/>
  <c r="AA1815" i="3"/>
  <c r="T1815" i="3"/>
  <c r="S1815" i="3"/>
  <c r="P1815" i="3"/>
  <c r="O1815" i="3"/>
  <c r="N1815" i="3"/>
  <c r="M1815" i="3"/>
  <c r="L1815" i="3"/>
  <c r="BC1814" i="3"/>
  <c r="BA1814" i="3"/>
  <c r="BB1814" i="3" s="1"/>
  <c r="AV1814" i="3"/>
  <c r="AU1814" i="3"/>
  <c r="AT1814" i="3"/>
  <c r="AS1814" i="3"/>
  <c r="AR1814" i="3"/>
  <c r="AQ1814" i="3"/>
  <c r="AP1814" i="3"/>
  <c r="AO1814" i="3"/>
  <c r="AN1814" i="3"/>
  <c r="AL1814" i="3"/>
  <c r="AB1814" i="3"/>
  <c r="AM1814" i="3" s="1"/>
  <c r="AA1814" i="3"/>
  <c r="T1814" i="3"/>
  <c r="S1814" i="3"/>
  <c r="P1814" i="3"/>
  <c r="O1814" i="3"/>
  <c r="N1814" i="3"/>
  <c r="M1814" i="3"/>
  <c r="L1814" i="3"/>
  <c r="BC1813" i="3"/>
  <c r="BA1813" i="3"/>
  <c r="BB1813" i="3" s="1"/>
  <c r="AW1813" i="3" s="1"/>
  <c r="AX1813" i="3" s="1"/>
  <c r="Y1813" i="3" s="1"/>
  <c r="AV1813" i="3"/>
  <c r="AU1813" i="3"/>
  <c r="AT1813" i="3"/>
  <c r="AS1813" i="3"/>
  <c r="AR1813" i="3"/>
  <c r="AQ1813" i="3"/>
  <c r="AP1813" i="3"/>
  <c r="AO1813" i="3"/>
  <c r="AN1813" i="3"/>
  <c r="AM1813" i="3"/>
  <c r="AB1813" i="3"/>
  <c r="AA1813" i="3"/>
  <c r="AL1813" i="3" s="1"/>
  <c r="T1813" i="3"/>
  <c r="S1813" i="3"/>
  <c r="P1813" i="3"/>
  <c r="O1813" i="3"/>
  <c r="N1813" i="3"/>
  <c r="M1813" i="3"/>
  <c r="L1813" i="3"/>
  <c r="BC1812" i="3"/>
  <c r="BA1812" i="3"/>
  <c r="BB1812" i="3" s="1"/>
  <c r="AW1812" i="3" s="1"/>
  <c r="AV1812" i="3"/>
  <c r="AU1812" i="3"/>
  <c r="AT1812" i="3"/>
  <c r="AS1812" i="3"/>
  <c r="AR1812" i="3"/>
  <c r="AQ1812" i="3"/>
  <c r="AP1812" i="3"/>
  <c r="AO1812" i="3"/>
  <c r="AN1812" i="3"/>
  <c r="AM1812" i="3"/>
  <c r="AB1812" i="3"/>
  <c r="AA1812" i="3"/>
  <c r="AL1812" i="3" s="1"/>
  <c r="T1812" i="3"/>
  <c r="S1812" i="3"/>
  <c r="P1812" i="3"/>
  <c r="O1812" i="3"/>
  <c r="N1812" i="3"/>
  <c r="M1812" i="3"/>
  <c r="L1812" i="3"/>
  <c r="BC1811" i="3"/>
  <c r="BA1811" i="3"/>
  <c r="BB1811" i="3" s="1"/>
  <c r="AV1811" i="3"/>
  <c r="AU1811" i="3"/>
  <c r="AT1811" i="3"/>
  <c r="AS1811" i="3"/>
  <c r="AR1811" i="3"/>
  <c r="AQ1811" i="3"/>
  <c r="AP1811" i="3"/>
  <c r="AO1811" i="3"/>
  <c r="AN1811" i="3"/>
  <c r="AM1811" i="3"/>
  <c r="AB1811" i="3"/>
  <c r="AA1811" i="3"/>
  <c r="T1811" i="3"/>
  <c r="S1811" i="3"/>
  <c r="P1811" i="3"/>
  <c r="O1811" i="3"/>
  <c r="N1811" i="3"/>
  <c r="M1811" i="3"/>
  <c r="L1811" i="3"/>
  <c r="BC1810" i="3"/>
  <c r="BA1810" i="3"/>
  <c r="BB1810" i="3" s="1"/>
  <c r="AW1810" i="3"/>
  <c r="AX1810" i="3" s="1"/>
  <c r="Y1810" i="3" s="1"/>
  <c r="AV1810" i="3"/>
  <c r="AU1810" i="3"/>
  <c r="AT1810" i="3"/>
  <c r="AS1810" i="3"/>
  <c r="AR1810" i="3"/>
  <c r="AQ1810" i="3"/>
  <c r="AP1810" i="3"/>
  <c r="AO1810" i="3"/>
  <c r="AN1810" i="3"/>
  <c r="AL1810" i="3"/>
  <c r="AB1810" i="3"/>
  <c r="AM1810" i="3" s="1"/>
  <c r="AA1810" i="3"/>
  <c r="T1810" i="3"/>
  <c r="S1810" i="3"/>
  <c r="P1810" i="3"/>
  <c r="O1810" i="3"/>
  <c r="N1810" i="3"/>
  <c r="M1810" i="3"/>
  <c r="L1810" i="3"/>
  <c r="BC1809" i="3"/>
  <c r="BA1809" i="3"/>
  <c r="BB1809" i="3" s="1"/>
  <c r="AV1809" i="3"/>
  <c r="AU1809" i="3"/>
  <c r="AT1809" i="3"/>
  <c r="AS1809" i="3"/>
  <c r="AR1809" i="3"/>
  <c r="AQ1809" i="3"/>
  <c r="AP1809" i="3"/>
  <c r="AO1809" i="3"/>
  <c r="AN1809" i="3"/>
  <c r="AB1809" i="3"/>
  <c r="AM1809" i="3" s="1"/>
  <c r="AA1809" i="3"/>
  <c r="T1809" i="3"/>
  <c r="S1809" i="3"/>
  <c r="P1809" i="3"/>
  <c r="O1809" i="3"/>
  <c r="N1809" i="3"/>
  <c r="M1809" i="3"/>
  <c r="L1809" i="3"/>
  <c r="BC1808" i="3"/>
  <c r="BA1808" i="3"/>
  <c r="BB1808" i="3" s="1"/>
  <c r="AV1808" i="3"/>
  <c r="AU1808" i="3"/>
  <c r="AT1808" i="3"/>
  <c r="AS1808" i="3"/>
  <c r="AR1808" i="3"/>
  <c r="AQ1808" i="3"/>
  <c r="AP1808" i="3"/>
  <c r="AO1808" i="3"/>
  <c r="AN1808" i="3"/>
  <c r="AB1808" i="3"/>
  <c r="AA1808" i="3"/>
  <c r="AL1808" i="3" s="1"/>
  <c r="T1808" i="3"/>
  <c r="S1808" i="3"/>
  <c r="P1808" i="3"/>
  <c r="O1808" i="3"/>
  <c r="N1808" i="3"/>
  <c r="M1808" i="3"/>
  <c r="L1808" i="3"/>
  <c r="BC1807" i="3"/>
  <c r="BB1807" i="3"/>
  <c r="AW1807" i="3" s="1"/>
  <c r="BA1807" i="3"/>
  <c r="AV1807" i="3"/>
  <c r="AU1807" i="3"/>
  <c r="AT1807" i="3"/>
  <c r="AS1807" i="3"/>
  <c r="AR1807" i="3"/>
  <c r="AQ1807" i="3"/>
  <c r="AP1807" i="3"/>
  <c r="AO1807" i="3"/>
  <c r="AN1807" i="3"/>
  <c r="AB1807" i="3"/>
  <c r="AM1807" i="3" s="1"/>
  <c r="AA1807" i="3"/>
  <c r="AL1807" i="3" s="1"/>
  <c r="T1807" i="3"/>
  <c r="S1807" i="3"/>
  <c r="P1807" i="3"/>
  <c r="O1807" i="3"/>
  <c r="N1807" i="3"/>
  <c r="M1807" i="3"/>
  <c r="L1807" i="3"/>
  <c r="BC1806" i="3"/>
  <c r="BA1806" i="3"/>
  <c r="AV1806" i="3"/>
  <c r="AU1806" i="3"/>
  <c r="AT1806" i="3"/>
  <c r="AS1806" i="3"/>
  <c r="AR1806" i="3"/>
  <c r="AQ1806" i="3"/>
  <c r="AP1806" i="3"/>
  <c r="AO1806" i="3"/>
  <c r="AN1806" i="3"/>
  <c r="AM1806" i="3"/>
  <c r="AB1806" i="3"/>
  <c r="AA1806" i="3"/>
  <c r="T1806" i="3"/>
  <c r="S1806" i="3"/>
  <c r="BB1806" i="3" s="1"/>
  <c r="P1806" i="3"/>
  <c r="O1806" i="3"/>
  <c r="N1806" i="3"/>
  <c r="M1806" i="3"/>
  <c r="L1806" i="3"/>
  <c r="BC1805" i="3"/>
  <c r="BB1805" i="3"/>
  <c r="BA1805" i="3"/>
  <c r="AV1805" i="3"/>
  <c r="AU1805" i="3"/>
  <c r="AT1805" i="3"/>
  <c r="AS1805" i="3"/>
  <c r="AR1805" i="3"/>
  <c r="AQ1805" i="3"/>
  <c r="AP1805" i="3"/>
  <c r="AO1805" i="3"/>
  <c r="AN1805" i="3"/>
  <c r="AB1805" i="3"/>
  <c r="AM1805" i="3" s="1"/>
  <c r="AA1805" i="3"/>
  <c r="T1805" i="3"/>
  <c r="S1805" i="3"/>
  <c r="P1805" i="3"/>
  <c r="O1805" i="3"/>
  <c r="N1805" i="3"/>
  <c r="M1805" i="3"/>
  <c r="L1805" i="3"/>
  <c r="BC1804" i="3"/>
  <c r="BB1804" i="3"/>
  <c r="BA1804" i="3"/>
  <c r="AV1804" i="3"/>
  <c r="AU1804" i="3"/>
  <c r="AT1804" i="3"/>
  <c r="AS1804" i="3"/>
  <c r="AR1804" i="3"/>
  <c r="AQ1804" i="3"/>
  <c r="AP1804" i="3"/>
  <c r="AO1804" i="3"/>
  <c r="AN1804" i="3"/>
  <c r="AM1804" i="3"/>
  <c r="AL1804" i="3"/>
  <c r="AB1804" i="3"/>
  <c r="AA1804" i="3"/>
  <c r="T1804" i="3"/>
  <c r="S1804" i="3"/>
  <c r="P1804" i="3"/>
  <c r="O1804" i="3"/>
  <c r="N1804" i="3"/>
  <c r="M1804" i="3"/>
  <c r="L1804" i="3"/>
  <c r="BC1803" i="3"/>
  <c r="BA1803" i="3"/>
  <c r="BB1803" i="3" s="1"/>
  <c r="AW1803" i="3"/>
  <c r="AV1803" i="3"/>
  <c r="AU1803" i="3"/>
  <c r="AT1803" i="3"/>
  <c r="AS1803" i="3"/>
  <c r="AR1803" i="3"/>
  <c r="AQ1803" i="3"/>
  <c r="AP1803" i="3"/>
  <c r="AO1803" i="3"/>
  <c r="AN1803" i="3"/>
  <c r="AM1803" i="3"/>
  <c r="AB1803" i="3"/>
  <c r="AA1803" i="3"/>
  <c r="AL1803" i="3" s="1"/>
  <c r="T1803" i="3"/>
  <c r="S1803" i="3"/>
  <c r="P1803" i="3"/>
  <c r="O1803" i="3"/>
  <c r="N1803" i="3"/>
  <c r="M1803" i="3"/>
  <c r="L1803" i="3"/>
  <c r="BC1802" i="3"/>
  <c r="BB1802" i="3"/>
  <c r="BA1802" i="3"/>
  <c r="AV1802" i="3"/>
  <c r="AU1802" i="3"/>
  <c r="AT1802" i="3"/>
  <c r="AS1802" i="3"/>
  <c r="AR1802" i="3"/>
  <c r="AQ1802" i="3"/>
  <c r="AP1802" i="3"/>
  <c r="AO1802" i="3"/>
  <c r="AN1802" i="3"/>
  <c r="AL1802" i="3"/>
  <c r="AB1802" i="3"/>
  <c r="AM1802" i="3" s="1"/>
  <c r="AA1802" i="3"/>
  <c r="T1802" i="3"/>
  <c r="S1802" i="3"/>
  <c r="P1802" i="3"/>
  <c r="O1802" i="3"/>
  <c r="N1802" i="3"/>
  <c r="M1802" i="3"/>
  <c r="L1802" i="3"/>
  <c r="BC1801" i="3"/>
  <c r="BA1801" i="3"/>
  <c r="AV1801" i="3"/>
  <c r="AU1801" i="3"/>
  <c r="AT1801" i="3"/>
  <c r="AS1801" i="3"/>
  <c r="AR1801" i="3"/>
  <c r="AQ1801" i="3"/>
  <c r="AP1801" i="3"/>
  <c r="AO1801" i="3"/>
  <c r="AN1801" i="3"/>
  <c r="AM1801" i="3"/>
  <c r="AL1801" i="3"/>
  <c r="AB1801" i="3"/>
  <c r="AA1801" i="3"/>
  <c r="T1801" i="3"/>
  <c r="S1801" i="3"/>
  <c r="BB1801" i="3" s="1"/>
  <c r="AW1801" i="3" s="1"/>
  <c r="P1801" i="3"/>
  <c r="O1801" i="3"/>
  <c r="N1801" i="3"/>
  <c r="M1801" i="3"/>
  <c r="L1801" i="3"/>
  <c r="BC1800" i="3"/>
  <c r="BA1800" i="3"/>
  <c r="BB1800" i="3" s="1"/>
  <c r="AW1800" i="3" s="1"/>
  <c r="AX1800" i="3" s="1"/>
  <c r="Y1800" i="3" s="1"/>
  <c r="AV1800" i="3"/>
  <c r="AU1800" i="3"/>
  <c r="AT1800" i="3"/>
  <c r="AS1800" i="3"/>
  <c r="AR1800" i="3"/>
  <c r="AQ1800" i="3"/>
  <c r="AP1800" i="3"/>
  <c r="AO1800" i="3"/>
  <c r="AN1800" i="3"/>
  <c r="AB1800" i="3"/>
  <c r="AM1800" i="3" s="1"/>
  <c r="AA1800" i="3"/>
  <c r="AL1800" i="3" s="1"/>
  <c r="T1800" i="3"/>
  <c r="S1800" i="3"/>
  <c r="P1800" i="3"/>
  <c r="O1800" i="3"/>
  <c r="N1800" i="3"/>
  <c r="M1800" i="3"/>
  <c r="L1800" i="3"/>
  <c r="BC1799" i="3"/>
  <c r="BB1799" i="3"/>
  <c r="BA1799" i="3"/>
  <c r="AV1799" i="3"/>
  <c r="AU1799" i="3"/>
  <c r="AT1799" i="3"/>
  <c r="AS1799" i="3"/>
  <c r="AR1799" i="3"/>
  <c r="AQ1799" i="3"/>
  <c r="AP1799" i="3"/>
  <c r="AO1799" i="3"/>
  <c r="AN1799" i="3"/>
  <c r="AB1799" i="3"/>
  <c r="AM1799" i="3" s="1"/>
  <c r="AA1799" i="3"/>
  <c r="T1799" i="3"/>
  <c r="S1799" i="3"/>
  <c r="P1799" i="3"/>
  <c r="O1799" i="3"/>
  <c r="N1799" i="3"/>
  <c r="M1799" i="3"/>
  <c r="L1799" i="3"/>
  <c r="BC1798" i="3"/>
  <c r="BB1798" i="3"/>
  <c r="AW1798" i="3" s="1"/>
  <c r="BA1798" i="3"/>
  <c r="AV1798" i="3"/>
  <c r="AU1798" i="3"/>
  <c r="AT1798" i="3"/>
  <c r="AS1798" i="3"/>
  <c r="AR1798" i="3"/>
  <c r="AQ1798" i="3"/>
  <c r="AP1798" i="3"/>
  <c r="AO1798" i="3"/>
  <c r="AN1798" i="3"/>
  <c r="AB1798" i="3"/>
  <c r="AM1798" i="3" s="1"/>
  <c r="AA1798" i="3"/>
  <c r="AL1798" i="3" s="1"/>
  <c r="T1798" i="3"/>
  <c r="S1798" i="3"/>
  <c r="P1798" i="3"/>
  <c r="O1798" i="3"/>
  <c r="N1798" i="3"/>
  <c r="M1798" i="3"/>
  <c r="L1798" i="3"/>
  <c r="BC1797" i="3"/>
  <c r="BA1797" i="3"/>
  <c r="BB1797" i="3" s="1"/>
  <c r="AV1797" i="3"/>
  <c r="AU1797" i="3"/>
  <c r="AT1797" i="3"/>
  <c r="AS1797" i="3"/>
  <c r="AR1797" i="3"/>
  <c r="AQ1797" i="3"/>
  <c r="AP1797" i="3"/>
  <c r="AO1797" i="3"/>
  <c r="AN1797" i="3"/>
  <c r="AL1797" i="3"/>
  <c r="AB1797" i="3"/>
  <c r="AM1797" i="3" s="1"/>
  <c r="AA1797" i="3"/>
  <c r="T1797" i="3"/>
  <c r="S1797" i="3"/>
  <c r="P1797" i="3"/>
  <c r="O1797" i="3"/>
  <c r="N1797" i="3"/>
  <c r="M1797" i="3"/>
  <c r="L1797" i="3"/>
  <c r="BC1796" i="3"/>
  <c r="BA1796" i="3"/>
  <c r="BB1796" i="3" s="1"/>
  <c r="AW1796" i="3"/>
  <c r="AX1796" i="3" s="1"/>
  <c r="Y1796" i="3" s="1"/>
  <c r="AV1796" i="3"/>
  <c r="AU1796" i="3"/>
  <c r="AT1796" i="3"/>
  <c r="AS1796" i="3"/>
  <c r="AR1796" i="3"/>
  <c r="AQ1796" i="3"/>
  <c r="AP1796" i="3"/>
  <c r="AO1796" i="3"/>
  <c r="AN1796" i="3"/>
  <c r="AL1796" i="3"/>
  <c r="AB1796" i="3"/>
  <c r="AM1796" i="3" s="1"/>
  <c r="AA1796" i="3"/>
  <c r="T1796" i="3"/>
  <c r="S1796" i="3"/>
  <c r="P1796" i="3"/>
  <c r="O1796" i="3"/>
  <c r="N1796" i="3"/>
  <c r="M1796" i="3"/>
  <c r="L1796" i="3"/>
  <c r="BC1795" i="3"/>
  <c r="BA1795" i="3"/>
  <c r="BB1795" i="3" s="1"/>
  <c r="AV1795" i="3"/>
  <c r="AU1795" i="3"/>
  <c r="AT1795" i="3"/>
  <c r="AS1795" i="3"/>
  <c r="AR1795" i="3"/>
  <c r="AQ1795" i="3"/>
  <c r="AP1795" i="3"/>
  <c r="AO1795" i="3"/>
  <c r="AN1795" i="3"/>
  <c r="AL1795" i="3"/>
  <c r="AB1795" i="3"/>
  <c r="AA1795" i="3"/>
  <c r="T1795" i="3"/>
  <c r="S1795" i="3"/>
  <c r="P1795" i="3"/>
  <c r="O1795" i="3"/>
  <c r="N1795" i="3"/>
  <c r="M1795" i="3"/>
  <c r="L1795" i="3"/>
  <c r="BC1794" i="3"/>
  <c r="BA1794" i="3"/>
  <c r="BB1794" i="3" s="1"/>
  <c r="AV1794" i="3"/>
  <c r="AU1794" i="3"/>
  <c r="AT1794" i="3"/>
  <c r="AS1794" i="3"/>
  <c r="AR1794" i="3"/>
  <c r="AQ1794" i="3"/>
  <c r="AP1794" i="3"/>
  <c r="AO1794" i="3"/>
  <c r="AN1794" i="3"/>
  <c r="AM1794" i="3"/>
  <c r="AB1794" i="3"/>
  <c r="AA1794" i="3"/>
  <c r="T1794" i="3"/>
  <c r="S1794" i="3"/>
  <c r="P1794" i="3"/>
  <c r="O1794" i="3"/>
  <c r="N1794" i="3"/>
  <c r="M1794" i="3"/>
  <c r="L1794" i="3"/>
  <c r="BC1793" i="3"/>
  <c r="BB1793" i="3"/>
  <c r="BA1793" i="3"/>
  <c r="AW1793" i="3"/>
  <c r="AV1793" i="3"/>
  <c r="AU1793" i="3"/>
  <c r="AT1793" i="3"/>
  <c r="AS1793" i="3"/>
  <c r="AR1793" i="3"/>
  <c r="AQ1793" i="3"/>
  <c r="AP1793" i="3"/>
  <c r="AO1793" i="3"/>
  <c r="AN1793" i="3"/>
  <c r="AB1793" i="3"/>
  <c r="AM1793" i="3" s="1"/>
  <c r="AA1793" i="3"/>
  <c r="AL1793" i="3" s="1"/>
  <c r="T1793" i="3"/>
  <c r="S1793" i="3"/>
  <c r="P1793" i="3"/>
  <c r="O1793" i="3"/>
  <c r="N1793" i="3"/>
  <c r="M1793" i="3"/>
  <c r="L1793" i="3"/>
  <c r="BC1792" i="3"/>
  <c r="BB1792" i="3"/>
  <c r="BA1792" i="3"/>
  <c r="AV1792" i="3"/>
  <c r="AU1792" i="3"/>
  <c r="AT1792" i="3"/>
  <c r="AS1792" i="3"/>
  <c r="AR1792" i="3"/>
  <c r="AQ1792" i="3"/>
  <c r="AP1792" i="3"/>
  <c r="AO1792" i="3"/>
  <c r="AN1792" i="3"/>
  <c r="AB1792" i="3"/>
  <c r="AM1792" i="3" s="1"/>
  <c r="AA1792" i="3"/>
  <c r="T1792" i="3"/>
  <c r="S1792" i="3"/>
  <c r="P1792" i="3"/>
  <c r="O1792" i="3"/>
  <c r="N1792" i="3"/>
  <c r="M1792" i="3"/>
  <c r="L1792" i="3"/>
  <c r="BC1791" i="3"/>
  <c r="BA1791" i="3"/>
  <c r="BB1791" i="3" s="1"/>
  <c r="AW1791" i="3"/>
  <c r="AX1791" i="3" s="1"/>
  <c r="Y1791" i="3" s="1"/>
  <c r="AV1791" i="3"/>
  <c r="AU1791" i="3"/>
  <c r="AT1791" i="3"/>
  <c r="AS1791" i="3"/>
  <c r="AR1791" i="3"/>
  <c r="AQ1791" i="3"/>
  <c r="AP1791" i="3"/>
  <c r="AO1791" i="3"/>
  <c r="AN1791" i="3"/>
  <c r="AB1791" i="3"/>
  <c r="AM1791" i="3" s="1"/>
  <c r="AA1791" i="3"/>
  <c r="AL1791" i="3" s="1"/>
  <c r="T1791" i="3"/>
  <c r="S1791" i="3"/>
  <c r="P1791" i="3"/>
  <c r="O1791" i="3"/>
  <c r="N1791" i="3"/>
  <c r="M1791" i="3"/>
  <c r="L1791" i="3"/>
  <c r="BC1790" i="3"/>
  <c r="BB1790" i="3"/>
  <c r="BA1790" i="3"/>
  <c r="AV1790" i="3"/>
  <c r="AU1790" i="3"/>
  <c r="AT1790" i="3"/>
  <c r="AS1790" i="3"/>
  <c r="AR1790" i="3"/>
  <c r="AQ1790" i="3"/>
  <c r="AP1790" i="3"/>
  <c r="AO1790" i="3"/>
  <c r="AN1790" i="3"/>
  <c r="AB1790" i="3"/>
  <c r="AM1790" i="3" s="1"/>
  <c r="AA1790" i="3"/>
  <c r="T1790" i="3"/>
  <c r="S1790" i="3"/>
  <c r="P1790" i="3"/>
  <c r="O1790" i="3"/>
  <c r="N1790" i="3"/>
  <c r="M1790" i="3"/>
  <c r="L1790" i="3"/>
  <c r="BC1789" i="3"/>
  <c r="BB1789" i="3"/>
  <c r="BA1789" i="3"/>
  <c r="AW1789" i="3"/>
  <c r="AV1789" i="3"/>
  <c r="AU1789" i="3"/>
  <c r="AT1789" i="3"/>
  <c r="AS1789" i="3"/>
  <c r="AR1789" i="3"/>
  <c r="AQ1789" i="3"/>
  <c r="AP1789" i="3"/>
  <c r="AO1789" i="3"/>
  <c r="AN1789" i="3"/>
  <c r="AM1789" i="3"/>
  <c r="AL1789" i="3"/>
  <c r="AB1789" i="3"/>
  <c r="AA1789" i="3"/>
  <c r="T1789" i="3"/>
  <c r="S1789" i="3"/>
  <c r="P1789" i="3"/>
  <c r="O1789" i="3"/>
  <c r="N1789" i="3"/>
  <c r="M1789" i="3"/>
  <c r="L1789" i="3"/>
  <c r="BC1788" i="3"/>
  <c r="BB1788" i="3"/>
  <c r="BA1788" i="3"/>
  <c r="AV1788" i="3"/>
  <c r="AU1788" i="3"/>
  <c r="AT1788" i="3"/>
  <c r="AS1788" i="3"/>
  <c r="AR1788" i="3"/>
  <c r="AQ1788" i="3"/>
  <c r="AP1788" i="3"/>
  <c r="AO1788" i="3"/>
  <c r="AN1788" i="3"/>
  <c r="AM1788" i="3"/>
  <c r="AL1788" i="3"/>
  <c r="AB1788" i="3"/>
  <c r="AW1788" i="3" s="1"/>
  <c r="AA1788" i="3"/>
  <c r="T1788" i="3"/>
  <c r="S1788" i="3"/>
  <c r="P1788" i="3"/>
  <c r="O1788" i="3"/>
  <c r="N1788" i="3"/>
  <c r="M1788" i="3"/>
  <c r="L1788" i="3"/>
  <c r="BC1787" i="3"/>
  <c r="BA1787" i="3"/>
  <c r="BB1787" i="3" s="1"/>
  <c r="AV1787" i="3"/>
  <c r="AU1787" i="3"/>
  <c r="AT1787" i="3"/>
  <c r="AS1787" i="3"/>
  <c r="AR1787" i="3"/>
  <c r="AQ1787" i="3"/>
  <c r="AP1787" i="3"/>
  <c r="AO1787" i="3"/>
  <c r="AN1787" i="3"/>
  <c r="AB1787" i="3"/>
  <c r="AM1787" i="3" s="1"/>
  <c r="AA1787" i="3"/>
  <c r="AW1787" i="3" s="1"/>
  <c r="T1787" i="3"/>
  <c r="S1787" i="3"/>
  <c r="P1787" i="3"/>
  <c r="O1787" i="3"/>
  <c r="N1787" i="3"/>
  <c r="M1787" i="3"/>
  <c r="L1787" i="3"/>
  <c r="BC1786" i="3"/>
  <c r="BB1786" i="3"/>
  <c r="AW1786" i="3" s="1"/>
  <c r="AX1786" i="3" s="1"/>
  <c r="Y1786" i="3" s="1"/>
  <c r="BA1786" i="3"/>
  <c r="AV1786" i="3"/>
  <c r="AU1786" i="3"/>
  <c r="AT1786" i="3"/>
  <c r="AS1786" i="3"/>
  <c r="AR1786" i="3"/>
  <c r="AQ1786" i="3"/>
  <c r="AP1786" i="3"/>
  <c r="AO1786" i="3"/>
  <c r="AN1786" i="3"/>
  <c r="AB1786" i="3"/>
  <c r="AM1786" i="3" s="1"/>
  <c r="AA1786" i="3"/>
  <c r="AL1786" i="3" s="1"/>
  <c r="T1786" i="3"/>
  <c r="S1786" i="3"/>
  <c r="P1786" i="3"/>
  <c r="O1786" i="3"/>
  <c r="N1786" i="3"/>
  <c r="M1786" i="3"/>
  <c r="L1786" i="3"/>
  <c r="BC1785" i="3"/>
  <c r="BB1785" i="3"/>
  <c r="BA1785" i="3"/>
  <c r="AV1785" i="3"/>
  <c r="AU1785" i="3"/>
  <c r="AT1785" i="3"/>
  <c r="AS1785" i="3"/>
  <c r="AR1785" i="3"/>
  <c r="AQ1785" i="3"/>
  <c r="AP1785" i="3"/>
  <c r="AO1785" i="3"/>
  <c r="AN1785" i="3"/>
  <c r="AL1785" i="3"/>
  <c r="AB1785" i="3"/>
  <c r="AM1785" i="3" s="1"/>
  <c r="AA1785" i="3"/>
  <c r="T1785" i="3"/>
  <c r="S1785" i="3"/>
  <c r="P1785" i="3"/>
  <c r="O1785" i="3"/>
  <c r="N1785" i="3"/>
  <c r="M1785" i="3"/>
  <c r="L1785" i="3"/>
  <c r="BC1784" i="3"/>
  <c r="BA1784" i="3"/>
  <c r="BB1784" i="3" s="1"/>
  <c r="AW1784" i="3" s="1"/>
  <c r="AV1784" i="3"/>
  <c r="AU1784" i="3"/>
  <c r="AT1784" i="3"/>
  <c r="AS1784" i="3"/>
  <c r="AR1784" i="3"/>
  <c r="AQ1784" i="3"/>
  <c r="AP1784" i="3"/>
  <c r="AO1784" i="3"/>
  <c r="AN1784" i="3"/>
  <c r="AM1784" i="3"/>
  <c r="AB1784" i="3"/>
  <c r="AA1784" i="3"/>
  <c r="AL1784" i="3" s="1"/>
  <c r="T1784" i="3"/>
  <c r="S1784" i="3"/>
  <c r="P1784" i="3"/>
  <c r="O1784" i="3"/>
  <c r="N1784" i="3"/>
  <c r="M1784" i="3"/>
  <c r="L1784" i="3"/>
  <c r="AX1784" i="3" s="1"/>
  <c r="Y1784" i="3" s="1"/>
  <c r="BC1783" i="3"/>
  <c r="BA1783" i="3"/>
  <c r="BB1783" i="3" s="1"/>
  <c r="AV1783" i="3"/>
  <c r="AU1783" i="3"/>
  <c r="AT1783" i="3"/>
  <c r="AS1783" i="3"/>
  <c r="AR1783" i="3"/>
  <c r="AQ1783" i="3"/>
  <c r="AP1783" i="3"/>
  <c r="AO1783" i="3"/>
  <c r="AN1783" i="3"/>
  <c r="AM1783" i="3"/>
  <c r="AL1783" i="3"/>
  <c r="AB1783" i="3"/>
  <c r="AA1783" i="3"/>
  <c r="T1783" i="3"/>
  <c r="S1783" i="3"/>
  <c r="P1783" i="3"/>
  <c r="O1783" i="3"/>
  <c r="N1783" i="3"/>
  <c r="M1783" i="3"/>
  <c r="L1783" i="3"/>
  <c r="BC1782" i="3"/>
  <c r="BA1782" i="3"/>
  <c r="AV1782" i="3"/>
  <c r="AU1782" i="3"/>
  <c r="AT1782" i="3"/>
  <c r="AS1782" i="3"/>
  <c r="AR1782" i="3"/>
  <c r="AQ1782" i="3"/>
  <c r="AP1782" i="3"/>
  <c r="AO1782" i="3"/>
  <c r="AN1782" i="3"/>
  <c r="AB1782" i="3"/>
  <c r="AA1782" i="3"/>
  <c r="AL1782" i="3" s="1"/>
  <c r="T1782" i="3"/>
  <c r="S1782" i="3"/>
  <c r="P1782" i="3"/>
  <c r="O1782" i="3"/>
  <c r="N1782" i="3"/>
  <c r="M1782" i="3"/>
  <c r="L1782" i="3"/>
  <c r="BC1781" i="3"/>
  <c r="BA1781" i="3"/>
  <c r="BB1781" i="3" s="1"/>
  <c r="AW1781" i="3" s="1"/>
  <c r="AV1781" i="3"/>
  <c r="AU1781" i="3"/>
  <c r="AT1781" i="3"/>
  <c r="AS1781" i="3"/>
  <c r="AR1781" i="3"/>
  <c r="AQ1781" i="3"/>
  <c r="AP1781" i="3"/>
  <c r="AO1781" i="3"/>
  <c r="AN1781" i="3"/>
  <c r="AM1781" i="3"/>
  <c r="AL1781" i="3"/>
  <c r="AX1781" i="3" s="1"/>
  <c r="Y1781" i="3" s="1"/>
  <c r="AB1781" i="3"/>
  <c r="AA1781" i="3"/>
  <c r="T1781" i="3"/>
  <c r="S1781" i="3"/>
  <c r="P1781" i="3"/>
  <c r="O1781" i="3"/>
  <c r="N1781" i="3"/>
  <c r="M1781" i="3"/>
  <c r="L1781" i="3"/>
  <c r="BC1780" i="3"/>
  <c r="BB1780" i="3"/>
  <c r="BA1780" i="3"/>
  <c r="AW1780" i="3"/>
  <c r="AV1780" i="3"/>
  <c r="AU1780" i="3"/>
  <c r="AT1780" i="3"/>
  <c r="AS1780" i="3"/>
  <c r="AR1780" i="3"/>
  <c r="AQ1780" i="3"/>
  <c r="AP1780" i="3"/>
  <c r="AO1780" i="3"/>
  <c r="AN1780" i="3"/>
  <c r="AM1780" i="3"/>
  <c r="AL1780" i="3"/>
  <c r="AB1780" i="3"/>
  <c r="AA1780" i="3"/>
  <c r="T1780" i="3"/>
  <c r="S1780" i="3"/>
  <c r="P1780" i="3"/>
  <c r="O1780" i="3"/>
  <c r="N1780" i="3"/>
  <c r="M1780" i="3"/>
  <c r="L1780" i="3"/>
  <c r="BC1779" i="3"/>
  <c r="BA1779" i="3"/>
  <c r="BB1779" i="3" s="1"/>
  <c r="AV1779" i="3"/>
  <c r="AU1779" i="3"/>
  <c r="AT1779" i="3"/>
  <c r="AS1779" i="3"/>
  <c r="AR1779" i="3"/>
  <c r="AQ1779" i="3"/>
  <c r="AP1779" i="3"/>
  <c r="AO1779" i="3"/>
  <c r="AN1779" i="3"/>
  <c r="AL1779" i="3"/>
  <c r="AB1779" i="3"/>
  <c r="AM1779" i="3" s="1"/>
  <c r="AA1779" i="3"/>
  <c r="T1779" i="3"/>
  <c r="S1779" i="3"/>
  <c r="P1779" i="3"/>
  <c r="O1779" i="3"/>
  <c r="N1779" i="3"/>
  <c r="M1779" i="3"/>
  <c r="L1779" i="3"/>
  <c r="BC1778" i="3"/>
  <c r="BA1778" i="3"/>
  <c r="AV1778" i="3"/>
  <c r="AU1778" i="3"/>
  <c r="AT1778" i="3"/>
  <c r="AS1778" i="3"/>
  <c r="AR1778" i="3"/>
  <c r="AQ1778" i="3"/>
  <c r="AP1778" i="3"/>
  <c r="AO1778" i="3"/>
  <c r="AN1778" i="3"/>
  <c r="AB1778" i="3"/>
  <c r="AM1778" i="3" s="1"/>
  <c r="AA1778" i="3"/>
  <c r="T1778" i="3"/>
  <c r="S1778" i="3"/>
  <c r="P1778" i="3"/>
  <c r="O1778" i="3"/>
  <c r="N1778" i="3"/>
  <c r="M1778" i="3"/>
  <c r="L1778" i="3"/>
  <c r="BC1777" i="3"/>
  <c r="BB1777" i="3"/>
  <c r="AW1777" i="3" s="1"/>
  <c r="AX1777" i="3" s="1"/>
  <c r="Y1777" i="3" s="1"/>
  <c r="BA1777" i="3"/>
  <c r="AV1777" i="3"/>
  <c r="AU1777" i="3"/>
  <c r="AT1777" i="3"/>
  <c r="AS1777" i="3"/>
  <c r="AR1777" i="3"/>
  <c r="AQ1777" i="3"/>
  <c r="AP1777" i="3"/>
  <c r="AO1777" i="3"/>
  <c r="AN1777" i="3"/>
  <c r="AB1777" i="3"/>
  <c r="AM1777" i="3" s="1"/>
  <c r="AA1777" i="3"/>
  <c r="AL1777" i="3" s="1"/>
  <c r="T1777" i="3"/>
  <c r="S1777" i="3"/>
  <c r="P1777" i="3"/>
  <c r="O1777" i="3"/>
  <c r="N1777" i="3"/>
  <c r="M1777" i="3"/>
  <c r="L1777" i="3"/>
  <c r="BC1776" i="3"/>
  <c r="BB1776" i="3"/>
  <c r="BA1776" i="3"/>
  <c r="AV1776" i="3"/>
  <c r="AU1776" i="3"/>
  <c r="AT1776" i="3"/>
  <c r="AS1776" i="3"/>
  <c r="AR1776" i="3"/>
  <c r="AQ1776" i="3"/>
  <c r="AP1776" i="3"/>
  <c r="AO1776" i="3"/>
  <c r="AN1776" i="3"/>
  <c r="AM1776" i="3"/>
  <c r="AL1776" i="3"/>
  <c r="AB1776" i="3"/>
  <c r="AA1776" i="3"/>
  <c r="T1776" i="3"/>
  <c r="S1776" i="3"/>
  <c r="P1776" i="3"/>
  <c r="O1776" i="3"/>
  <c r="N1776" i="3"/>
  <c r="M1776" i="3"/>
  <c r="L1776" i="3"/>
  <c r="BC1775" i="3"/>
  <c r="BA1775" i="3"/>
  <c r="BB1775" i="3" s="1"/>
  <c r="AW1775" i="3" s="1"/>
  <c r="AX1775" i="3" s="1"/>
  <c r="Y1775" i="3" s="1"/>
  <c r="AV1775" i="3"/>
  <c r="AU1775" i="3"/>
  <c r="AT1775" i="3"/>
  <c r="AS1775" i="3"/>
  <c r="AR1775" i="3"/>
  <c r="AQ1775" i="3"/>
  <c r="AP1775" i="3"/>
  <c r="AO1775" i="3"/>
  <c r="AN1775" i="3"/>
  <c r="AM1775" i="3"/>
  <c r="AB1775" i="3"/>
  <c r="AA1775" i="3"/>
  <c r="AL1775" i="3" s="1"/>
  <c r="T1775" i="3"/>
  <c r="S1775" i="3"/>
  <c r="P1775" i="3"/>
  <c r="O1775" i="3"/>
  <c r="N1775" i="3"/>
  <c r="M1775" i="3"/>
  <c r="L1775" i="3"/>
  <c r="BC1774" i="3"/>
  <c r="BA1774" i="3"/>
  <c r="AV1774" i="3"/>
  <c r="AU1774" i="3"/>
  <c r="AT1774" i="3"/>
  <c r="AS1774" i="3"/>
  <c r="AR1774" i="3"/>
  <c r="AQ1774" i="3"/>
  <c r="AP1774" i="3"/>
  <c r="AO1774" i="3"/>
  <c r="AN1774" i="3"/>
  <c r="AM1774" i="3"/>
  <c r="AB1774" i="3"/>
  <c r="AA1774" i="3"/>
  <c r="T1774" i="3"/>
  <c r="S1774" i="3"/>
  <c r="BB1774" i="3" s="1"/>
  <c r="P1774" i="3"/>
  <c r="O1774" i="3"/>
  <c r="N1774" i="3"/>
  <c r="M1774" i="3"/>
  <c r="L1774" i="3"/>
  <c r="BC1773" i="3"/>
  <c r="BA1773" i="3"/>
  <c r="BB1773" i="3" s="1"/>
  <c r="AW1773" i="3"/>
  <c r="AV1773" i="3"/>
  <c r="AU1773" i="3"/>
  <c r="AT1773" i="3"/>
  <c r="AS1773" i="3"/>
  <c r="AR1773" i="3"/>
  <c r="AQ1773" i="3"/>
  <c r="AP1773" i="3"/>
  <c r="AO1773" i="3"/>
  <c r="AN1773" i="3"/>
  <c r="AB1773" i="3"/>
  <c r="AM1773" i="3" s="1"/>
  <c r="AA1773" i="3"/>
  <c r="AL1773" i="3" s="1"/>
  <c r="T1773" i="3"/>
  <c r="S1773" i="3"/>
  <c r="P1773" i="3"/>
  <c r="O1773" i="3"/>
  <c r="N1773" i="3"/>
  <c r="M1773" i="3"/>
  <c r="L1773" i="3"/>
  <c r="BC1772" i="3"/>
  <c r="BA1772" i="3"/>
  <c r="AV1772" i="3"/>
  <c r="AU1772" i="3"/>
  <c r="AT1772" i="3"/>
  <c r="AS1772" i="3"/>
  <c r="AR1772" i="3"/>
  <c r="AQ1772" i="3"/>
  <c r="AP1772" i="3"/>
  <c r="AO1772" i="3"/>
  <c r="AN1772" i="3"/>
  <c r="AB1772" i="3"/>
  <c r="AM1772" i="3" s="1"/>
  <c r="AA1772" i="3"/>
  <c r="AL1772" i="3" s="1"/>
  <c r="T1772" i="3"/>
  <c r="S1772" i="3"/>
  <c r="P1772" i="3"/>
  <c r="O1772" i="3"/>
  <c r="N1772" i="3"/>
  <c r="M1772" i="3"/>
  <c r="L1772" i="3"/>
  <c r="BC1771" i="3"/>
  <c r="BB1771" i="3"/>
  <c r="BA1771" i="3"/>
  <c r="AW1771" i="3"/>
  <c r="AV1771" i="3"/>
  <c r="AU1771" i="3"/>
  <c r="AT1771" i="3"/>
  <c r="AS1771" i="3"/>
  <c r="AR1771" i="3"/>
  <c r="AQ1771" i="3"/>
  <c r="AP1771" i="3"/>
  <c r="AO1771" i="3"/>
  <c r="AN1771" i="3"/>
  <c r="AM1771" i="3"/>
  <c r="AL1771" i="3"/>
  <c r="AB1771" i="3"/>
  <c r="AA1771" i="3"/>
  <c r="T1771" i="3"/>
  <c r="S1771" i="3"/>
  <c r="P1771" i="3"/>
  <c r="O1771" i="3"/>
  <c r="N1771" i="3"/>
  <c r="M1771" i="3"/>
  <c r="L1771" i="3"/>
  <c r="BC1770" i="3"/>
  <c r="BA1770" i="3"/>
  <c r="AV1770" i="3"/>
  <c r="AU1770" i="3"/>
  <c r="AT1770" i="3"/>
  <c r="AS1770" i="3"/>
  <c r="AR1770" i="3"/>
  <c r="AQ1770" i="3"/>
  <c r="AP1770" i="3"/>
  <c r="AO1770" i="3"/>
  <c r="AN1770" i="3"/>
  <c r="AM1770" i="3"/>
  <c r="AB1770" i="3"/>
  <c r="AA1770" i="3"/>
  <c r="AL1770" i="3" s="1"/>
  <c r="T1770" i="3"/>
  <c r="S1770" i="3"/>
  <c r="P1770" i="3"/>
  <c r="O1770" i="3"/>
  <c r="N1770" i="3"/>
  <c r="M1770" i="3"/>
  <c r="L1770" i="3"/>
  <c r="BC1769" i="3"/>
  <c r="BA1769" i="3"/>
  <c r="BB1769" i="3" s="1"/>
  <c r="AV1769" i="3"/>
  <c r="AU1769" i="3"/>
  <c r="AT1769" i="3"/>
  <c r="AS1769" i="3"/>
  <c r="AR1769" i="3"/>
  <c r="AQ1769" i="3"/>
  <c r="AP1769" i="3"/>
  <c r="AO1769" i="3"/>
  <c r="AN1769" i="3"/>
  <c r="AM1769" i="3"/>
  <c r="AL1769" i="3"/>
  <c r="AB1769" i="3"/>
  <c r="AA1769" i="3"/>
  <c r="T1769" i="3"/>
  <c r="S1769" i="3"/>
  <c r="P1769" i="3"/>
  <c r="O1769" i="3"/>
  <c r="N1769" i="3"/>
  <c r="M1769" i="3"/>
  <c r="L1769" i="3"/>
  <c r="BC1768" i="3"/>
  <c r="BA1768" i="3"/>
  <c r="BB1768" i="3" s="1"/>
  <c r="AV1768" i="3"/>
  <c r="AU1768" i="3"/>
  <c r="AT1768" i="3"/>
  <c r="AS1768" i="3"/>
  <c r="AR1768" i="3"/>
  <c r="AQ1768" i="3"/>
  <c r="AP1768" i="3"/>
  <c r="AO1768" i="3"/>
  <c r="AN1768" i="3"/>
  <c r="AB1768" i="3"/>
  <c r="AM1768" i="3" s="1"/>
  <c r="AA1768" i="3"/>
  <c r="T1768" i="3"/>
  <c r="S1768" i="3"/>
  <c r="P1768" i="3"/>
  <c r="O1768" i="3"/>
  <c r="N1768" i="3"/>
  <c r="M1768" i="3"/>
  <c r="L1768" i="3"/>
  <c r="BC1767" i="3"/>
  <c r="BB1767" i="3"/>
  <c r="AW1767" i="3" s="1"/>
  <c r="BA1767" i="3"/>
  <c r="AV1767" i="3"/>
  <c r="AU1767" i="3"/>
  <c r="AT1767" i="3"/>
  <c r="AS1767" i="3"/>
  <c r="AR1767" i="3"/>
  <c r="AQ1767" i="3"/>
  <c r="AP1767" i="3"/>
  <c r="AO1767" i="3"/>
  <c r="AN1767" i="3"/>
  <c r="AM1767" i="3"/>
  <c r="AL1767" i="3"/>
  <c r="AB1767" i="3"/>
  <c r="AA1767" i="3"/>
  <c r="T1767" i="3"/>
  <c r="S1767" i="3"/>
  <c r="P1767" i="3"/>
  <c r="O1767" i="3"/>
  <c r="N1767" i="3"/>
  <c r="M1767" i="3"/>
  <c r="L1767" i="3"/>
  <c r="BC1766" i="3"/>
  <c r="BA1766" i="3"/>
  <c r="BB1766" i="3" s="1"/>
  <c r="AW1766" i="3" s="1"/>
  <c r="AV1766" i="3"/>
  <c r="AU1766" i="3"/>
  <c r="AT1766" i="3"/>
  <c r="AS1766" i="3"/>
  <c r="AR1766" i="3"/>
  <c r="AQ1766" i="3"/>
  <c r="AP1766" i="3"/>
  <c r="AO1766" i="3"/>
  <c r="AN1766" i="3"/>
  <c r="AM1766" i="3"/>
  <c r="AB1766" i="3"/>
  <c r="AA1766" i="3"/>
  <c r="AL1766" i="3" s="1"/>
  <c r="T1766" i="3"/>
  <c r="S1766" i="3"/>
  <c r="P1766" i="3"/>
  <c r="O1766" i="3"/>
  <c r="N1766" i="3"/>
  <c r="M1766" i="3"/>
  <c r="L1766" i="3"/>
  <c r="BC1765" i="3"/>
  <c r="BA1765" i="3"/>
  <c r="BB1765" i="3" s="1"/>
  <c r="AV1765" i="3"/>
  <c r="AU1765" i="3"/>
  <c r="AT1765" i="3"/>
  <c r="AS1765" i="3"/>
  <c r="AR1765" i="3"/>
  <c r="AQ1765" i="3"/>
  <c r="AP1765" i="3"/>
  <c r="AO1765" i="3"/>
  <c r="AN1765" i="3"/>
  <c r="AM1765" i="3"/>
  <c r="AB1765" i="3"/>
  <c r="AA1765" i="3"/>
  <c r="T1765" i="3"/>
  <c r="S1765" i="3"/>
  <c r="P1765" i="3"/>
  <c r="O1765" i="3"/>
  <c r="N1765" i="3"/>
  <c r="M1765" i="3"/>
  <c r="L1765" i="3"/>
  <c r="BC1764" i="3"/>
  <c r="BA1764" i="3"/>
  <c r="AV1764" i="3"/>
  <c r="AU1764" i="3"/>
  <c r="AT1764" i="3"/>
  <c r="AS1764" i="3"/>
  <c r="AR1764" i="3"/>
  <c r="AQ1764" i="3"/>
  <c r="AP1764" i="3"/>
  <c r="AO1764" i="3"/>
  <c r="AN1764" i="3"/>
  <c r="AB1764" i="3"/>
  <c r="AM1764" i="3" s="1"/>
  <c r="AA1764" i="3"/>
  <c r="AL1764" i="3" s="1"/>
  <c r="T1764" i="3"/>
  <c r="S1764" i="3"/>
  <c r="P1764" i="3"/>
  <c r="O1764" i="3"/>
  <c r="N1764" i="3"/>
  <c r="M1764" i="3"/>
  <c r="L1764" i="3"/>
  <c r="BC1763" i="3"/>
  <c r="BA1763" i="3"/>
  <c r="BB1763" i="3" s="1"/>
  <c r="AV1763" i="3"/>
  <c r="AU1763" i="3"/>
  <c r="AT1763" i="3"/>
  <c r="AS1763" i="3"/>
  <c r="AR1763" i="3"/>
  <c r="AQ1763" i="3"/>
  <c r="AP1763" i="3"/>
  <c r="AO1763" i="3"/>
  <c r="AN1763" i="3"/>
  <c r="AB1763" i="3"/>
  <c r="AA1763" i="3"/>
  <c r="AL1763" i="3" s="1"/>
  <c r="T1763" i="3"/>
  <c r="S1763" i="3"/>
  <c r="P1763" i="3"/>
  <c r="O1763" i="3"/>
  <c r="N1763" i="3"/>
  <c r="M1763" i="3"/>
  <c r="L1763" i="3"/>
  <c r="BC1762" i="3"/>
  <c r="BB1762" i="3"/>
  <c r="BA1762" i="3"/>
  <c r="AW1762" i="3"/>
  <c r="AV1762" i="3"/>
  <c r="AU1762" i="3"/>
  <c r="AT1762" i="3"/>
  <c r="AS1762" i="3"/>
  <c r="AR1762" i="3"/>
  <c r="AQ1762" i="3"/>
  <c r="AP1762" i="3"/>
  <c r="AO1762" i="3"/>
  <c r="AN1762" i="3"/>
  <c r="AM1762" i="3"/>
  <c r="AL1762" i="3"/>
  <c r="AB1762" i="3"/>
  <c r="AA1762" i="3"/>
  <c r="T1762" i="3"/>
  <c r="S1762" i="3"/>
  <c r="P1762" i="3"/>
  <c r="O1762" i="3"/>
  <c r="N1762" i="3"/>
  <c r="M1762" i="3"/>
  <c r="L1762" i="3"/>
  <c r="BC1761" i="3"/>
  <c r="BB1761" i="3"/>
  <c r="BA1761" i="3"/>
  <c r="AV1761" i="3"/>
  <c r="AU1761" i="3"/>
  <c r="AT1761" i="3"/>
  <c r="AS1761" i="3"/>
  <c r="AR1761" i="3"/>
  <c r="AQ1761" i="3"/>
  <c r="AP1761" i="3"/>
  <c r="AO1761" i="3"/>
  <c r="AN1761" i="3"/>
  <c r="AL1761" i="3"/>
  <c r="AB1761" i="3"/>
  <c r="AA1761" i="3"/>
  <c r="T1761" i="3"/>
  <c r="S1761" i="3"/>
  <c r="P1761" i="3"/>
  <c r="O1761" i="3"/>
  <c r="N1761" i="3"/>
  <c r="M1761" i="3"/>
  <c r="L1761" i="3"/>
  <c r="BC1760" i="3"/>
  <c r="BA1760" i="3"/>
  <c r="BB1760" i="3" s="1"/>
  <c r="AV1760" i="3"/>
  <c r="AU1760" i="3"/>
  <c r="AT1760" i="3"/>
  <c r="AS1760" i="3"/>
  <c r="AR1760" i="3"/>
  <c r="AQ1760" i="3"/>
  <c r="AP1760" i="3"/>
  <c r="AO1760" i="3"/>
  <c r="AN1760" i="3"/>
  <c r="AM1760" i="3"/>
  <c r="AL1760" i="3"/>
  <c r="AB1760" i="3"/>
  <c r="AA1760" i="3"/>
  <c r="T1760" i="3"/>
  <c r="S1760" i="3"/>
  <c r="P1760" i="3"/>
  <c r="O1760" i="3"/>
  <c r="N1760" i="3"/>
  <c r="M1760" i="3"/>
  <c r="L1760" i="3"/>
  <c r="BC1759" i="3"/>
  <c r="BB1759" i="3"/>
  <c r="BA1759" i="3"/>
  <c r="AW1759" i="3"/>
  <c r="AX1759" i="3" s="1"/>
  <c r="Y1759" i="3" s="1"/>
  <c r="AV1759" i="3"/>
  <c r="AU1759" i="3"/>
  <c r="AT1759" i="3"/>
  <c r="AS1759" i="3"/>
  <c r="AR1759" i="3"/>
  <c r="AQ1759" i="3"/>
  <c r="AP1759" i="3"/>
  <c r="AO1759" i="3"/>
  <c r="AN1759" i="3"/>
  <c r="AB1759" i="3"/>
  <c r="AM1759" i="3" s="1"/>
  <c r="AA1759" i="3"/>
  <c r="AL1759" i="3" s="1"/>
  <c r="T1759" i="3"/>
  <c r="S1759" i="3"/>
  <c r="P1759" i="3"/>
  <c r="O1759" i="3"/>
  <c r="N1759" i="3"/>
  <c r="M1759" i="3"/>
  <c r="L1759" i="3"/>
  <c r="BC1758" i="3"/>
  <c r="BB1758" i="3"/>
  <c r="BA1758" i="3"/>
  <c r="AV1758" i="3"/>
  <c r="AU1758" i="3"/>
  <c r="AT1758" i="3"/>
  <c r="AS1758" i="3"/>
  <c r="AR1758" i="3"/>
  <c r="AQ1758" i="3"/>
  <c r="AP1758" i="3"/>
  <c r="AO1758" i="3"/>
  <c r="AN1758" i="3"/>
  <c r="AB1758" i="3"/>
  <c r="AM1758" i="3" s="1"/>
  <c r="AA1758" i="3"/>
  <c r="T1758" i="3"/>
  <c r="S1758" i="3"/>
  <c r="P1758" i="3"/>
  <c r="O1758" i="3"/>
  <c r="N1758" i="3"/>
  <c r="M1758" i="3"/>
  <c r="L1758" i="3"/>
  <c r="BC1757" i="3"/>
  <c r="BA1757" i="3"/>
  <c r="BB1757" i="3" s="1"/>
  <c r="AW1757" i="3" s="1"/>
  <c r="AV1757" i="3"/>
  <c r="AU1757" i="3"/>
  <c r="AT1757" i="3"/>
  <c r="AS1757" i="3"/>
  <c r="AR1757" i="3"/>
  <c r="AQ1757" i="3"/>
  <c r="AP1757" i="3"/>
  <c r="AO1757" i="3"/>
  <c r="AN1757" i="3"/>
  <c r="AM1757" i="3"/>
  <c r="AB1757" i="3"/>
  <c r="AA1757" i="3"/>
  <c r="AL1757" i="3" s="1"/>
  <c r="T1757" i="3"/>
  <c r="S1757" i="3"/>
  <c r="P1757" i="3"/>
  <c r="O1757" i="3"/>
  <c r="N1757" i="3"/>
  <c r="M1757" i="3"/>
  <c r="L1757" i="3"/>
  <c r="BC1756" i="3"/>
  <c r="BA1756" i="3"/>
  <c r="BB1756" i="3" s="1"/>
  <c r="AV1756" i="3"/>
  <c r="AU1756" i="3"/>
  <c r="AT1756" i="3"/>
  <c r="AS1756" i="3"/>
  <c r="AR1756" i="3"/>
  <c r="AQ1756" i="3"/>
  <c r="AP1756" i="3"/>
  <c r="AO1756" i="3"/>
  <c r="AN1756" i="3"/>
  <c r="AM1756" i="3"/>
  <c r="AL1756" i="3"/>
  <c r="AB1756" i="3"/>
  <c r="AA1756" i="3"/>
  <c r="T1756" i="3"/>
  <c r="S1756" i="3"/>
  <c r="P1756" i="3"/>
  <c r="O1756" i="3"/>
  <c r="N1756" i="3"/>
  <c r="M1756" i="3"/>
  <c r="L1756" i="3"/>
  <c r="BC1755" i="3"/>
  <c r="BA1755" i="3"/>
  <c r="BB1755" i="3" s="1"/>
  <c r="AW1755" i="3"/>
  <c r="AX1755" i="3" s="1"/>
  <c r="Y1755" i="3" s="1"/>
  <c r="AV1755" i="3"/>
  <c r="AU1755" i="3"/>
  <c r="AT1755" i="3"/>
  <c r="AS1755" i="3"/>
  <c r="AR1755" i="3"/>
  <c r="AQ1755" i="3"/>
  <c r="AP1755" i="3"/>
  <c r="AO1755" i="3"/>
  <c r="AN1755" i="3"/>
  <c r="AB1755" i="3"/>
  <c r="AM1755" i="3" s="1"/>
  <c r="AA1755" i="3"/>
  <c r="AL1755" i="3" s="1"/>
  <c r="T1755" i="3"/>
  <c r="S1755" i="3"/>
  <c r="P1755" i="3"/>
  <c r="O1755" i="3"/>
  <c r="N1755" i="3"/>
  <c r="M1755" i="3"/>
  <c r="L1755" i="3"/>
  <c r="BC1754" i="3"/>
  <c r="BA1754" i="3"/>
  <c r="AV1754" i="3"/>
  <c r="AU1754" i="3"/>
  <c r="AT1754" i="3"/>
  <c r="AS1754" i="3"/>
  <c r="AR1754" i="3"/>
  <c r="AQ1754" i="3"/>
  <c r="AP1754" i="3"/>
  <c r="AO1754" i="3"/>
  <c r="AN1754" i="3"/>
  <c r="AL1754" i="3"/>
  <c r="AB1754" i="3"/>
  <c r="AM1754" i="3" s="1"/>
  <c r="AA1754" i="3"/>
  <c r="T1754" i="3"/>
  <c r="S1754" i="3"/>
  <c r="BB1754" i="3" s="1"/>
  <c r="P1754" i="3"/>
  <c r="O1754" i="3"/>
  <c r="N1754" i="3"/>
  <c r="M1754" i="3"/>
  <c r="L1754" i="3"/>
  <c r="BC1753" i="3"/>
  <c r="AW1753" i="3" s="1"/>
  <c r="BB1753" i="3"/>
  <c r="BA1753" i="3"/>
  <c r="AV1753" i="3"/>
  <c r="AU1753" i="3"/>
  <c r="AT1753" i="3"/>
  <c r="AS1753" i="3"/>
  <c r="AR1753" i="3"/>
  <c r="AQ1753" i="3"/>
  <c r="AP1753" i="3"/>
  <c r="AO1753" i="3"/>
  <c r="AN1753" i="3"/>
  <c r="AM1753" i="3"/>
  <c r="AL1753" i="3"/>
  <c r="AB1753" i="3"/>
  <c r="AA1753" i="3"/>
  <c r="T1753" i="3"/>
  <c r="S1753" i="3"/>
  <c r="P1753" i="3"/>
  <c r="O1753" i="3"/>
  <c r="N1753" i="3"/>
  <c r="M1753" i="3"/>
  <c r="L1753" i="3"/>
  <c r="BC1752" i="3"/>
  <c r="BA1752" i="3"/>
  <c r="BB1752" i="3" s="1"/>
  <c r="AW1752" i="3" s="1"/>
  <c r="AX1752" i="3" s="1"/>
  <c r="Y1752" i="3" s="1"/>
  <c r="AV1752" i="3"/>
  <c r="AU1752" i="3"/>
  <c r="AT1752" i="3"/>
  <c r="AS1752" i="3"/>
  <c r="AR1752" i="3"/>
  <c r="AQ1752" i="3"/>
  <c r="AP1752" i="3"/>
  <c r="AO1752" i="3"/>
  <c r="AN1752" i="3"/>
  <c r="AL1752" i="3"/>
  <c r="AB1752" i="3"/>
  <c r="AM1752" i="3" s="1"/>
  <c r="AA1752" i="3"/>
  <c r="T1752" i="3"/>
  <c r="S1752" i="3"/>
  <c r="P1752" i="3"/>
  <c r="O1752" i="3"/>
  <c r="N1752" i="3"/>
  <c r="M1752" i="3"/>
  <c r="L1752" i="3"/>
  <c r="BC1751" i="3"/>
  <c r="BA1751" i="3"/>
  <c r="AV1751" i="3"/>
  <c r="AU1751" i="3"/>
  <c r="AT1751" i="3"/>
  <c r="AS1751" i="3"/>
  <c r="AR1751" i="3"/>
  <c r="AQ1751" i="3"/>
  <c r="AP1751" i="3"/>
  <c r="AO1751" i="3"/>
  <c r="AN1751" i="3"/>
  <c r="AM1751" i="3"/>
  <c r="AB1751" i="3"/>
  <c r="AA1751" i="3"/>
  <c r="T1751" i="3"/>
  <c r="S1751" i="3"/>
  <c r="P1751" i="3"/>
  <c r="O1751" i="3"/>
  <c r="N1751" i="3"/>
  <c r="M1751" i="3"/>
  <c r="L1751" i="3"/>
  <c r="BC1750" i="3"/>
  <c r="BA1750" i="3"/>
  <c r="BB1750" i="3" s="1"/>
  <c r="AW1750" i="3"/>
  <c r="AX1750" i="3" s="1"/>
  <c r="Y1750" i="3" s="1"/>
  <c r="AV1750" i="3"/>
  <c r="AU1750" i="3"/>
  <c r="AT1750" i="3"/>
  <c r="AS1750" i="3"/>
  <c r="AR1750" i="3"/>
  <c r="AQ1750" i="3"/>
  <c r="AP1750" i="3"/>
  <c r="AO1750" i="3"/>
  <c r="AN1750" i="3"/>
  <c r="AB1750" i="3"/>
  <c r="AM1750" i="3" s="1"/>
  <c r="AA1750" i="3"/>
  <c r="AL1750" i="3" s="1"/>
  <c r="T1750" i="3"/>
  <c r="S1750" i="3"/>
  <c r="P1750" i="3"/>
  <c r="O1750" i="3"/>
  <c r="N1750" i="3"/>
  <c r="M1750" i="3"/>
  <c r="L1750" i="3"/>
  <c r="BC1749" i="3"/>
  <c r="BB1749" i="3"/>
  <c r="BA1749" i="3"/>
  <c r="AW1749" i="3"/>
  <c r="AX1749" i="3" s="1"/>
  <c r="Y1749" i="3" s="1"/>
  <c r="AV1749" i="3"/>
  <c r="AU1749" i="3"/>
  <c r="AT1749" i="3"/>
  <c r="AS1749" i="3"/>
  <c r="AR1749" i="3"/>
  <c r="AQ1749" i="3"/>
  <c r="AP1749" i="3"/>
  <c r="AO1749" i="3"/>
  <c r="AN1749" i="3"/>
  <c r="AB1749" i="3"/>
  <c r="AM1749" i="3" s="1"/>
  <c r="AA1749" i="3"/>
  <c r="AL1749" i="3" s="1"/>
  <c r="T1749" i="3"/>
  <c r="S1749" i="3"/>
  <c r="P1749" i="3"/>
  <c r="O1749" i="3"/>
  <c r="N1749" i="3"/>
  <c r="M1749" i="3"/>
  <c r="L1749" i="3"/>
  <c r="BC1748" i="3"/>
  <c r="BA1748" i="3"/>
  <c r="BB1748" i="3" s="1"/>
  <c r="AW1748" i="3" s="1"/>
  <c r="AX1748" i="3" s="1"/>
  <c r="Y1748" i="3" s="1"/>
  <c r="AV1748" i="3"/>
  <c r="AU1748" i="3"/>
  <c r="AT1748" i="3"/>
  <c r="AS1748" i="3"/>
  <c r="AR1748" i="3"/>
  <c r="AQ1748" i="3"/>
  <c r="AP1748" i="3"/>
  <c r="AO1748" i="3"/>
  <c r="AN1748" i="3"/>
  <c r="AM1748" i="3"/>
  <c r="AB1748" i="3"/>
  <c r="AA1748" i="3"/>
  <c r="AL1748" i="3" s="1"/>
  <c r="T1748" i="3"/>
  <c r="S1748" i="3"/>
  <c r="P1748" i="3"/>
  <c r="O1748" i="3"/>
  <c r="N1748" i="3"/>
  <c r="M1748" i="3"/>
  <c r="L1748" i="3"/>
  <c r="BC1747" i="3"/>
  <c r="BA1747" i="3"/>
  <c r="AV1747" i="3"/>
  <c r="AU1747" i="3"/>
  <c r="AT1747" i="3"/>
  <c r="AS1747" i="3"/>
  <c r="AR1747" i="3"/>
  <c r="AQ1747" i="3"/>
  <c r="AP1747" i="3"/>
  <c r="AO1747" i="3"/>
  <c r="AN1747" i="3"/>
  <c r="AB1747" i="3"/>
  <c r="AM1747" i="3" s="1"/>
  <c r="AA1747" i="3"/>
  <c r="T1747" i="3"/>
  <c r="S1747" i="3"/>
  <c r="BB1747" i="3" s="1"/>
  <c r="P1747" i="3"/>
  <c r="O1747" i="3"/>
  <c r="N1747" i="3"/>
  <c r="M1747" i="3"/>
  <c r="L1747" i="3"/>
  <c r="BC1746" i="3"/>
  <c r="BA1746" i="3"/>
  <c r="BB1746" i="3" s="1"/>
  <c r="AV1746" i="3"/>
  <c r="AU1746" i="3"/>
  <c r="AT1746" i="3"/>
  <c r="AS1746" i="3"/>
  <c r="AR1746" i="3"/>
  <c r="AQ1746" i="3"/>
  <c r="AP1746" i="3"/>
  <c r="AO1746" i="3"/>
  <c r="AN1746" i="3"/>
  <c r="AB1746" i="3"/>
  <c r="AA1746" i="3"/>
  <c r="AL1746" i="3" s="1"/>
  <c r="T1746" i="3"/>
  <c r="S1746" i="3"/>
  <c r="P1746" i="3"/>
  <c r="O1746" i="3"/>
  <c r="N1746" i="3"/>
  <c r="M1746" i="3"/>
  <c r="L1746" i="3"/>
  <c r="BC1745" i="3"/>
  <c r="BA1745" i="3"/>
  <c r="BB1745" i="3" s="1"/>
  <c r="AV1745" i="3"/>
  <c r="AU1745" i="3"/>
  <c r="AT1745" i="3"/>
  <c r="AS1745" i="3"/>
  <c r="AR1745" i="3"/>
  <c r="AQ1745" i="3"/>
  <c r="AP1745" i="3"/>
  <c r="AO1745" i="3"/>
  <c r="AN1745" i="3"/>
  <c r="AB1745" i="3"/>
  <c r="AM1745" i="3" s="1"/>
  <c r="AA1745" i="3"/>
  <c r="AL1745" i="3" s="1"/>
  <c r="T1745" i="3"/>
  <c r="S1745" i="3"/>
  <c r="P1745" i="3"/>
  <c r="O1745" i="3"/>
  <c r="N1745" i="3"/>
  <c r="M1745" i="3"/>
  <c r="L1745" i="3"/>
  <c r="BC1744" i="3"/>
  <c r="AW1744" i="3" s="1"/>
  <c r="BB1744" i="3"/>
  <c r="BA1744" i="3"/>
  <c r="AV1744" i="3"/>
  <c r="AU1744" i="3"/>
  <c r="AT1744" i="3"/>
  <c r="AS1744" i="3"/>
  <c r="AR1744" i="3"/>
  <c r="AQ1744" i="3"/>
  <c r="AP1744" i="3"/>
  <c r="AO1744" i="3"/>
  <c r="AN1744" i="3"/>
  <c r="AM1744" i="3"/>
  <c r="AL1744" i="3"/>
  <c r="AB1744" i="3"/>
  <c r="AA1744" i="3"/>
  <c r="T1744" i="3"/>
  <c r="S1744" i="3"/>
  <c r="P1744" i="3"/>
  <c r="O1744" i="3"/>
  <c r="N1744" i="3"/>
  <c r="M1744" i="3"/>
  <c r="L1744" i="3"/>
  <c r="BC1743" i="3"/>
  <c r="BA1743" i="3"/>
  <c r="AV1743" i="3"/>
  <c r="AU1743" i="3"/>
  <c r="AT1743" i="3"/>
  <c r="AS1743" i="3"/>
  <c r="AR1743" i="3"/>
  <c r="AQ1743" i="3"/>
  <c r="AP1743" i="3"/>
  <c r="AO1743" i="3"/>
  <c r="AN1743" i="3"/>
  <c r="AL1743" i="3"/>
  <c r="AB1743" i="3"/>
  <c r="AM1743" i="3" s="1"/>
  <c r="AA1743" i="3"/>
  <c r="T1743" i="3"/>
  <c r="S1743" i="3"/>
  <c r="BB1743" i="3" s="1"/>
  <c r="P1743" i="3"/>
  <c r="O1743" i="3"/>
  <c r="N1743" i="3"/>
  <c r="M1743" i="3"/>
  <c r="L1743" i="3"/>
  <c r="BC1742" i="3"/>
  <c r="BA1742" i="3"/>
  <c r="BB1742" i="3" s="1"/>
  <c r="AV1742" i="3"/>
  <c r="AU1742" i="3"/>
  <c r="AT1742" i="3"/>
  <c r="AS1742" i="3"/>
  <c r="AR1742" i="3"/>
  <c r="AQ1742" i="3"/>
  <c r="AP1742" i="3"/>
  <c r="AO1742" i="3"/>
  <c r="AN1742" i="3"/>
  <c r="AM1742" i="3"/>
  <c r="AL1742" i="3"/>
  <c r="AB1742" i="3"/>
  <c r="AA1742" i="3"/>
  <c r="T1742" i="3"/>
  <c r="S1742" i="3"/>
  <c r="P1742" i="3"/>
  <c r="O1742" i="3"/>
  <c r="N1742" i="3"/>
  <c r="M1742" i="3"/>
  <c r="L1742" i="3"/>
  <c r="BC1741" i="3"/>
  <c r="BB1741" i="3"/>
  <c r="AW1741" i="3" s="1"/>
  <c r="BA1741" i="3"/>
  <c r="AV1741" i="3"/>
  <c r="AU1741" i="3"/>
  <c r="AT1741" i="3"/>
  <c r="AS1741" i="3"/>
  <c r="AR1741" i="3"/>
  <c r="AQ1741" i="3"/>
  <c r="AP1741" i="3"/>
  <c r="AO1741" i="3"/>
  <c r="AN1741" i="3"/>
  <c r="AB1741" i="3"/>
  <c r="AM1741" i="3" s="1"/>
  <c r="AA1741" i="3"/>
  <c r="AL1741" i="3" s="1"/>
  <c r="T1741" i="3"/>
  <c r="S1741" i="3"/>
  <c r="P1741" i="3"/>
  <c r="O1741" i="3"/>
  <c r="N1741" i="3"/>
  <c r="M1741" i="3"/>
  <c r="L1741" i="3"/>
  <c r="BC1740" i="3"/>
  <c r="BB1740" i="3"/>
  <c r="BA1740" i="3"/>
  <c r="AV1740" i="3"/>
  <c r="AU1740" i="3"/>
  <c r="AT1740" i="3"/>
  <c r="AS1740" i="3"/>
  <c r="AR1740" i="3"/>
  <c r="AQ1740" i="3"/>
  <c r="AP1740" i="3"/>
  <c r="AO1740" i="3"/>
  <c r="AN1740" i="3"/>
  <c r="AB1740" i="3"/>
  <c r="AM1740" i="3" s="1"/>
  <c r="AA1740" i="3"/>
  <c r="T1740" i="3"/>
  <c r="S1740" i="3"/>
  <c r="P1740" i="3"/>
  <c r="O1740" i="3"/>
  <c r="N1740" i="3"/>
  <c r="M1740" i="3"/>
  <c r="L1740" i="3"/>
  <c r="BC1739" i="3"/>
  <c r="BB1739" i="3"/>
  <c r="BA1739" i="3"/>
  <c r="AW1739" i="3"/>
  <c r="AV1739" i="3"/>
  <c r="AU1739" i="3"/>
  <c r="AT1739" i="3"/>
  <c r="AS1739" i="3"/>
  <c r="AR1739" i="3"/>
  <c r="AQ1739" i="3"/>
  <c r="AP1739" i="3"/>
  <c r="AO1739" i="3"/>
  <c r="AN1739" i="3"/>
  <c r="AM1739" i="3"/>
  <c r="AB1739" i="3"/>
  <c r="AA1739" i="3"/>
  <c r="AL1739" i="3" s="1"/>
  <c r="T1739" i="3"/>
  <c r="S1739" i="3"/>
  <c r="P1739" i="3"/>
  <c r="O1739" i="3"/>
  <c r="N1739" i="3"/>
  <c r="M1739" i="3"/>
  <c r="L1739" i="3"/>
  <c r="BC1738" i="3"/>
  <c r="BA1738" i="3"/>
  <c r="BB1738" i="3" s="1"/>
  <c r="AV1738" i="3"/>
  <c r="AU1738" i="3"/>
  <c r="AT1738" i="3"/>
  <c r="AS1738" i="3"/>
  <c r="AR1738" i="3"/>
  <c r="AQ1738" i="3"/>
  <c r="AP1738" i="3"/>
  <c r="AO1738" i="3"/>
  <c r="AN1738" i="3"/>
  <c r="AB1738" i="3"/>
  <c r="AM1738" i="3" s="1"/>
  <c r="AA1738" i="3"/>
  <c r="T1738" i="3"/>
  <c r="S1738" i="3"/>
  <c r="P1738" i="3"/>
  <c r="O1738" i="3"/>
  <c r="N1738" i="3"/>
  <c r="M1738" i="3"/>
  <c r="L1738" i="3"/>
  <c r="BC1737" i="3"/>
  <c r="BA1737" i="3"/>
  <c r="AV1737" i="3"/>
  <c r="AU1737" i="3"/>
  <c r="AT1737" i="3"/>
  <c r="AS1737" i="3"/>
  <c r="AR1737" i="3"/>
  <c r="AQ1737" i="3"/>
  <c r="AP1737" i="3"/>
  <c r="AO1737" i="3"/>
  <c r="AN1737" i="3"/>
  <c r="AB1737" i="3"/>
  <c r="AA1737" i="3"/>
  <c r="AL1737" i="3" s="1"/>
  <c r="T1737" i="3"/>
  <c r="S1737" i="3"/>
  <c r="P1737" i="3"/>
  <c r="O1737" i="3"/>
  <c r="N1737" i="3"/>
  <c r="M1737" i="3"/>
  <c r="L1737" i="3"/>
  <c r="BC1736" i="3"/>
  <c r="BB1736" i="3"/>
  <c r="AW1736" i="3" s="1"/>
  <c r="BA1736" i="3"/>
  <c r="AV1736" i="3"/>
  <c r="AU1736" i="3"/>
  <c r="AT1736" i="3"/>
  <c r="AS1736" i="3"/>
  <c r="AR1736" i="3"/>
  <c r="AQ1736" i="3"/>
  <c r="AP1736" i="3"/>
  <c r="AO1736" i="3"/>
  <c r="AN1736" i="3"/>
  <c r="AB1736" i="3"/>
  <c r="AM1736" i="3" s="1"/>
  <c r="AA1736" i="3"/>
  <c r="AL1736" i="3" s="1"/>
  <c r="T1736" i="3"/>
  <c r="S1736" i="3"/>
  <c r="P1736" i="3"/>
  <c r="O1736" i="3"/>
  <c r="N1736" i="3"/>
  <c r="M1736" i="3"/>
  <c r="L1736" i="3"/>
  <c r="BC1735" i="3"/>
  <c r="BB1735" i="3"/>
  <c r="BA1735" i="3"/>
  <c r="AW1735" i="3"/>
  <c r="AV1735" i="3"/>
  <c r="AU1735" i="3"/>
  <c r="AT1735" i="3"/>
  <c r="AS1735" i="3"/>
  <c r="AR1735" i="3"/>
  <c r="AQ1735" i="3"/>
  <c r="AP1735" i="3"/>
  <c r="AO1735" i="3"/>
  <c r="AN1735" i="3"/>
  <c r="AM1735" i="3"/>
  <c r="AL1735" i="3"/>
  <c r="AB1735" i="3"/>
  <c r="AA1735" i="3"/>
  <c r="T1735" i="3"/>
  <c r="S1735" i="3"/>
  <c r="P1735" i="3"/>
  <c r="O1735" i="3"/>
  <c r="N1735" i="3"/>
  <c r="M1735" i="3"/>
  <c r="L1735" i="3"/>
  <c r="BC1734" i="3"/>
  <c r="BB1734" i="3"/>
  <c r="BA1734" i="3"/>
  <c r="AW1734" i="3"/>
  <c r="AX1734" i="3" s="1"/>
  <c r="Y1734" i="3" s="1"/>
  <c r="AV1734" i="3"/>
  <c r="AU1734" i="3"/>
  <c r="AT1734" i="3"/>
  <c r="AS1734" i="3"/>
  <c r="AR1734" i="3"/>
  <c r="AQ1734" i="3"/>
  <c r="AP1734" i="3"/>
  <c r="AO1734" i="3"/>
  <c r="AN1734" i="3"/>
  <c r="AM1734" i="3"/>
  <c r="AL1734" i="3"/>
  <c r="AB1734" i="3"/>
  <c r="AA1734" i="3"/>
  <c r="T1734" i="3"/>
  <c r="S1734" i="3"/>
  <c r="P1734" i="3"/>
  <c r="O1734" i="3"/>
  <c r="N1734" i="3"/>
  <c r="M1734" i="3"/>
  <c r="L1734" i="3"/>
  <c r="BC1733" i="3"/>
  <c r="BA1733" i="3"/>
  <c r="BB1733" i="3" s="1"/>
  <c r="AV1733" i="3"/>
  <c r="AU1733" i="3"/>
  <c r="AT1733" i="3"/>
  <c r="AS1733" i="3"/>
  <c r="AR1733" i="3"/>
  <c r="AQ1733" i="3"/>
  <c r="AP1733" i="3"/>
  <c r="AO1733" i="3"/>
  <c r="AN1733" i="3"/>
  <c r="AB1733" i="3"/>
  <c r="AM1733" i="3" s="1"/>
  <c r="AA1733" i="3"/>
  <c r="T1733" i="3"/>
  <c r="S1733" i="3"/>
  <c r="P1733" i="3"/>
  <c r="O1733" i="3"/>
  <c r="N1733" i="3"/>
  <c r="M1733" i="3"/>
  <c r="L1733" i="3"/>
  <c r="BC1732" i="3"/>
  <c r="BA1732" i="3"/>
  <c r="AV1732" i="3"/>
  <c r="AU1732" i="3"/>
  <c r="AT1732" i="3"/>
  <c r="AS1732" i="3"/>
  <c r="AR1732" i="3"/>
  <c r="AQ1732" i="3"/>
  <c r="AP1732" i="3"/>
  <c r="AO1732" i="3"/>
  <c r="AN1732" i="3"/>
  <c r="AB1732" i="3"/>
  <c r="AM1732" i="3" s="1"/>
  <c r="AA1732" i="3"/>
  <c r="T1732" i="3"/>
  <c r="S1732" i="3"/>
  <c r="BB1732" i="3" s="1"/>
  <c r="P1732" i="3"/>
  <c r="O1732" i="3"/>
  <c r="N1732" i="3"/>
  <c r="M1732" i="3"/>
  <c r="L1732" i="3"/>
  <c r="BC1731" i="3"/>
  <c r="BB1731" i="3"/>
  <c r="BA1731" i="3"/>
  <c r="AW1731" i="3"/>
  <c r="AV1731" i="3"/>
  <c r="AU1731" i="3"/>
  <c r="AT1731" i="3"/>
  <c r="AS1731" i="3"/>
  <c r="AR1731" i="3"/>
  <c r="AQ1731" i="3"/>
  <c r="AP1731" i="3"/>
  <c r="AO1731" i="3"/>
  <c r="AN1731" i="3"/>
  <c r="AL1731" i="3"/>
  <c r="AB1731" i="3"/>
  <c r="AM1731" i="3" s="1"/>
  <c r="AA1731" i="3"/>
  <c r="T1731" i="3"/>
  <c r="S1731" i="3"/>
  <c r="P1731" i="3"/>
  <c r="O1731" i="3"/>
  <c r="N1731" i="3"/>
  <c r="M1731" i="3"/>
  <c r="L1731" i="3"/>
  <c r="BC1730" i="3"/>
  <c r="BB1730" i="3"/>
  <c r="AW1730" i="3" s="1"/>
  <c r="AX1730" i="3" s="1"/>
  <c r="Y1730" i="3" s="1"/>
  <c r="BA1730" i="3"/>
  <c r="AV1730" i="3"/>
  <c r="AU1730" i="3"/>
  <c r="AT1730" i="3"/>
  <c r="AS1730" i="3"/>
  <c r="AR1730" i="3"/>
  <c r="AQ1730" i="3"/>
  <c r="AP1730" i="3"/>
  <c r="AO1730" i="3"/>
  <c r="AN1730" i="3"/>
  <c r="AM1730" i="3"/>
  <c r="AB1730" i="3"/>
  <c r="AA1730" i="3"/>
  <c r="AL1730" i="3" s="1"/>
  <c r="T1730" i="3"/>
  <c r="S1730" i="3"/>
  <c r="P1730" i="3"/>
  <c r="O1730" i="3"/>
  <c r="N1730" i="3"/>
  <c r="M1730" i="3"/>
  <c r="L1730" i="3"/>
  <c r="BC1729" i="3"/>
  <c r="BB1729" i="3"/>
  <c r="BA1729" i="3"/>
  <c r="AV1729" i="3"/>
  <c r="AU1729" i="3"/>
  <c r="AT1729" i="3"/>
  <c r="AS1729" i="3"/>
  <c r="AR1729" i="3"/>
  <c r="AQ1729" i="3"/>
  <c r="AP1729" i="3"/>
  <c r="AO1729" i="3"/>
  <c r="AN1729" i="3"/>
  <c r="AM1729" i="3"/>
  <c r="AB1729" i="3"/>
  <c r="AA1729" i="3"/>
  <c r="T1729" i="3"/>
  <c r="S1729" i="3"/>
  <c r="P1729" i="3"/>
  <c r="O1729" i="3"/>
  <c r="N1729" i="3"/>
  <c r="M1729" i="3"/>
  <c r="L1729" i="3"/>
  <c r="BC1728" i="3"/>
  <c r="BA1728" i="3"/>
  <c r="AV1728" i="3"/>
  <c r="AU1728" i="3"/>
  <c r="AT1728" i="3"/>
  <c r="AS1728" i="3"/>
  <c r="AR1728" i="3"/>
  <c r="AQ1728" i="3"/>
  <c r="AP1728" i="3"/>
  <c r="AO1728" i="3"/>
  <c r="AN1728" i="3"/>
  <c r="AB1728" i="3"/>
  <c r="AM1728" i="3" s="1"/>
  <c r="AA1728" i="3"/>
  <c r="AL1728" i="3" s="1"/>
  <c r="T1728" i="3"/>
  <c r="S1728" i="3"/>
  <c r="P1728" i="3"/>
  <c r="O1728" i="3"/>
  <c r="N1728" i="3"/>
  <c r="M1728" i="3"/>
  <c r="L1728" i="3"/>
  <c r="BC1727" i="3"/>
  <c r="BA1727" i="3"/>
  <c r="AV1727" i="3"/>
  <c r="AU1727" i="3"/>
  <c r="AT1727" i="3"/>
  <c r="AS1727" i="3"/>
  <c r="AR1727" i="3"/>
  <c r="AQ1727" i="3"/>
  <c r="AP1727" i="3"/>
  <c r="AO1727" i="3"/>
  <c r="AN1727" i="3"/>
  <c r="AB1727" i="3"/>
  <c r="AM1727" i="3" s="1"/>
  <c r="AA1727" i="3"/>
  <c r="AL1727" i="3" s="1"/>
  <c r="T1727" i="3"/>
  <c r="S1727" i="3"/>
  <c r="P1727" i="3"/>
  <c r="O1727" i="3"/>
  <c r="N1727" i="3"/>
  <c r="M1727" i="3"/>
  <c r="L1727" i="3"/>
  <c r="BC1726" i="3"/>
  <c r="BB1726" i="3"/>
  <c r="BA1726" i="3"/>
  <c r="AW1726" i="3"/>
  <c r="AV1726" i="3"/>
  <c r="AU1726" i="3"/>
  <c r="AT1726" i="3"/>
  <c r="AS1726" i="3"/>
  <c r="AR1726" i="3"/>
  <c r="AQ1726" i="3"/>
  <c r="AP1726" i="3"/>
  <c r="AO1726" i="3"/>
  <c r="AN1726" i="3"/>
  <c r="AM1726" i="3"/>
  <c r="AL1726" i="3"/>
  <c r="AB1726" i="3"/>
  <c r="AA1726" i="3"/>
  <c r="T1726" i="3"/>
  <c r="S1726" i="3"/>
  <c r="P1726" i="3"/>
  <c r="O1726" i="3"/>
  <c r="N1726" i="3"/>
  <c r="M1726" i="3"/>
  <c r="L1726" i="3"/>
  <c r="BC1725" i="3"/>
  <c r="BA1725" i="3"/>
  <c r="BB1725" i="3" s="1"/>
  <c r="AW1725" i="3"/>
  <c r="AV1725" i="3"/>
  <c r="AU1725" i="3"/>
  <c r="AT1725" i="3"/>
  <c r="AS1725" i="3"/>
  <c r="AR1725" i="3"/>
  <c r="AQ1725" i="3"/>
  <c r="AP1725" i="3"/>
  <c r="AO1725" i="3"/>
  <c r="AN1725" i="3"/>
  <c r="AM1725" i="3"/>
  <c r="AL1725" i="3"/>
  <c r="AB1725" i="3"/>
  <c r="AA1725" i="3"/>
  <c r="T1725" i="3"/>
  <c r="S1725" i="3"/>
  <c r="P1725" i="3"/>
  <c r="O1725" i="3"/>
  <c r="N1725" i="3"/>
  <c r="M1725" i="3"/>
  <c r="L1725" i="3"/>
  <c r="BC1724" i="3"/>
  <c r="BA1724" i="3"/>
  <c r="BB1724" i="3" s="1"/>
  <c r="AV1724" i="3"/>
  <c r="AU1724" i="3"/>
  <c r="AT1724" i="3"/>
  <c r="AS1724" i="3"/>
  <c r="AR1724" i="3"/>
  <c r="AQ1724" i="3"/>
  <c r="AP1724" i="3"/>
  <c r="AO1724" i="3"/>
  <c r="AN1724" i="3"/>
  <c r="AB1724" i="3"/>
  <c r="AM1724" i="3" s="1"/>
  <c r="AA1724" i="3"/>
  <c r="T1724" i="3"/>
  <c r="S1724" i="3"/>
  <c r="P1724" i="3"/>
  <c r="O1724" i="3"/>
  <c r="N1724" i="3"/>
  <c r="M1724" i="3"/>
  <c r="L1724" i="3"/>
  <c r="BC1723" i="3"/>
  <c r="BA1723" i="3"/>
  <c r="BB1723" i="3" s="1"/>
  <c r="AV1723" i="3"/>
  <c r="AU1723" i="3"/>
  <c r="AT1723" i="3"/>
  <c r="AS1723" i="3"/>
  <c r="AR1723" i="3"/>
  <c r="AQ1723" i="3"/>
  <c r="AP1723" i="3"/>
  <c r="AO1723" i="3"/>
  <c r="AN1723" i="3"/>
  <c r="AL1723" i="3"/>
  <c r="AB1723" i="3"/>
  <c r="AA1723" i="3"/>
  <c r="T1723" i="3"/>
  <c r="S1723" i="3"/>
  <c r="P1723" i="3"/>
  <c r="O1723" i="3"/>
  <c r="N1723" i="3"/>
  <c r="M1723" i="3"/>
  <c r="L1723" i="3"/>
  <c r="BC1722" i="3"/>
  <c r="BB1722" i="3"/>
  <c r="AW1722" i="3" s="1"/>
  <c r="BA1722" i="3"/>
  <c r="AV1722" i="3"/>
  <c r="AU1722" i="3"/>
  <c r="AT1722" i="3"/>
  <c r="AS1722" i="3"/>
  <c r="AR1722" i="3"/>
  <c r="AQ1722" i="3"/>
  <c r="AP1722" i="3"/>
  <c r="AO1722" i="3"/>
  <c r="AN1722" i="3"/>
  <c r="AM1722" i="3"/>
  <c r="AL1722" i="3"/>
  <c r="AB1722" i="3"/>
  <c r="AA1722" i="3"/>
  <c r="T1722" i="3"/>
  <c r="S1722" i="3"/>
  <c r="P1722" i="3"/>
  <c r="O1722" i="3"/>
  <c r="N1722" i="3"/>
  <c r="M1722" i="3"/>
  <c r="L1722" i="3"/>
  <c r="BC1721" i="3"/>
  <c r="BA1721" i="3"/>
  <c r="AV1721" i="3"/>
  <c r="AU1721" i="3"/>
  <c r="AT1721" i="3"/>
  <c r="AS1721" i="3"/>
  <c r="AR1721" i="3"/>
  <c r="AQ1721" i="3"/>
  <c r="AP1721" i="3"/>
  <c r="AO1721" i="3"/>
  <c r="AN1721" i="3"/>
  <c r="AM1721" i="3"/>
  <c r="AB1721" i="3"/>
  <c r="AA1721" i="3"/>
  <c r="T1721" i="3"/>
  <c r="S1721" i="3"/>
  <c r="BB1721" i="3" s="1"/>
  <c r="P1721" i="3"/>
  <c r="O1721" i="3"/>
  <c r="N1721" i="3"/>
  <c r="M1721" i="3"/>
  <c r="L1721" i="3"/>
  <c r="BC1720" i="3"/>
  <c r="BA1720" i="3"/>
  <c r="BB1720" i="3" s="1"/>
  <c r="AV1720" i="3"/>
  <c r="AU1720" i="3"/>
  <c r="AT1720" i="3"/>
  <c r="AS1720" i="3"/>
  <c r="AR1720" i="3"/>
  <c r="AQ1720" i="3"/>
  <c r="AP1720" i="3"/>
  <c r="AO1720" i="3"/>
  <c r="AN1720" i="3"/>
  <c r="AL1720" i="3"/>
  <c r="AB1720" i="3"/>
  <c r="AM1720" i="3" s="1"/>
  <c r="AA1720" i="3"/>
  <c r="T1720" i="3"/>
  <c r="S1720" i="3"/>
  <c r="P1720" i="3"/>
  <c r="O1720" i="3"/>
  <c r="N1720" i="3"/>
  <c r="M1720" i="3"/>
  <c r="L1720" i="3"/>
  <c r="BC1719" i="3"/>
  <c r="BA1719" i="3"/>
  <c r="BB1719" i="3" s="1"/>
  <c r="AV1719" i="3"/>
  <c r="AU1719" i="3"/>
  <c r="AT1719" i="3"/>
  <c r="AS1719" i="3"/>
  <c r="AR1719" i="3"/>
  <c r="AQ1719" i="3"/>
  <c r="AP1719" i="3"/>
  <c r="AO1719" i="3"/>
  <c r="AN1719" i="3"/>
  <c r="AB1719" i="3"/>
  <c r="AA1719" i="3"/>
  <c r="AL1719" i="3" s="1"/>
  <c r="T1719" i="3"/>
  <c r="S1719" i="3"/>
  <c r="P1719" i="3"/>
  <c r="O1719" i="3"/>
  <c r="N1719" i="3"/>
  <c r="M1719" i="3"/>
  <c r="L1719" i="3"/>
  <c r="BC1718" i="3"/>
  <c r="BA1718" i="3"/>
  <c r="BB1718" i="3" s="1"/>
  <c r="AV1718" i="3"/>
  <c r="AU1718" i="3"/>
  <c r="AT1718" i="3"/>
  <c r="AS1718" i="3"/>
  <c r="AR1718" i="3"/>
  <c r="AQ1718" i="3"/>
  <c r="AP1718" i="3"/>
  <c r="AO1718" i="3"/>
  <c r="AN1718" i="3"/>
  <c r="AB1718" i="3"/>
  <c r="AM1718" i="3" s="1"/>
  <c r="AA1718" i="3"/>
  <c r="T1718" i="3"/>
  <c r="S1718" i="3"/>
  <c r="P1718" i="3"/>
  <c r="O1718" i="3"/>
  <c r="N1718" i="3"/>
  <c r="M1718" i="3"/>
  <c r="L1718" i="3"/>
  <c r="BC1717" i="3"/>
  <c r="BB1717" i="3"/>
  <c r="BA1717" i="3"/>
  <c r="AW1717" i="3"/>
  <c r="AV1717" i="3"/>
  <c r="AU1717" i="3"/>
  <c r="AT1717" i="3"/>
  <c r="AS1717" i="3"/>
  <c r="AR1717" i="3"/>
  <c r="AQ1717" i="3"/>
  <c r="AP1717" i="3"/>
  <c r="AO1717" i="3"/>
  <c r="AN1717" i="3"/>
  <c r="AM1717" i="3"/>
  <c r="AL1717" i="3"/>
  <c r="AX1717" i="3" s="1"/>
  <c r="Y1717" i="3" s="1"/>
  <c r="AB1717" i="3"/>
  <c r="AA1717" i="3"/>
  <c r="T1717" i="3"/>
  <c r="S1717" i="3"/>
  <c r="P1717" i="3"/>
  <c r="O1717" i="3"/>
  <c r="N1717" i="3"/>
  <c r="M1717" i="3"/>
  <c r="L1717" i="3"/>
  <c r="BC1716" i="3"/>
  <c r="BB1716" i="3"/>
  <c r="BA1716" i="3"/>
  <c r="AV1716" i="3"/>
  <c r="AU1716" i="3"/>
  <c r="AT1716" i="3"/>
  <c r="AS1716" i="3"/>
  <c r="AR1716" i="3"/>
  <c r="AQ1716" i="3"/>
  <c r="AP1716" i="3"/>
  <c r="AO1716" i="3"/>
  <c r="AN1716" i="3"/>
  <c r="AM1716" i="3"/>
  <c r="AL1716" i="3"/>
  <c r="AB1716" i="3"/>
  <c r="AA1716" i="3"/>
  <c r="T1716" i="3"/>
  <c r="S1716" i="3"/>
  <c r="P1716" i="3"/>
  <c r="O1716" i="3"/>
  <c r="N1716" i="3"/>
  <c r="M1716" i="3"/>
  <c r="L1716" i="3"/>
  <c r="BC1715" i="3"/>
  <c r="BA1715" i="3"/>
  <c r="BB1715" i="3" s="1"/>
  <c r="AV1715" i="3"/>
  <c r="AU1715" i="3"/>
  <c r="AT1715" i="3"/>
  <c r="AS1715" i="3"/>
  <c r="AR1715" i="3"/>
  <c r="AQ1715" i="3"/>
  <c r="AP1715" i="3"/>
  <c r="AO1715" i="3"/>
  <c r="AN1715" i="3"/>
  <c r="AM1715" i="3"/>
  <c r="AL1715" i="3"/>
  <c r="AB1715" i="3"/>
  <c r="AA1715" i="3"/>
  <c r="T1715" i="3"/>
  <c r="S1715" i="3"/>
  <c r="P1715" i="3"/>
  <c r="O1715" i="3"/>
  <c r="N1715" i="3"/>
  <c r="M1715" i="3"/>
  <c r="L1715" i="3"/>
  <c r="BC1714" i="3"/>
  <c r="BB1714" i="3"/>
  <c r="BA1714" i="3"/>
  <c r="AV1714" i="3"/>
  <c r="AU1714" i="3"/>
  <c r="AT1714" i="3"/>
  <c r="AS1714" i="3"/>
  <c r="AR1714" i="3"/>
  <c r="AQ1714" i="3"/>
  <c r="AP1714" i="3"/>
  <c r="AO1714" i="3"/>
  <c r="AN1714" i="3"/>
  <c r="AL1714" i="3"/>
  <c r="AB1714" i="3"/>
  <c r="AM1714" i="3" s="1"/>
  <c r="AA1714" i="3"/>
  <c r="T1714" i="3"/>
  <c r="S1714" i="3"/>
  <c r="P1714" i="3"/>
  <c r="O1714" i="3"/>
  <c r="N1714" i="3"/>
  <c r="M1714" i="3"/>
  <c r="L1714" i="3"/>
  <c r="BC1713" i="3"/>
  <c r="BB1713" i="3"/>
  <c r="BA1713" i="3"/>
  <c r="AV1713" i="3"/>
  <c r="AU1713" i="3"/>
  <c r="AT1713" i="3"/>
  <c r="AS1713" i="3"/>
  <c r="AR1713" i="3"/>
  <c r="AQ1713" i="3"/>
  <c r="AP1713" i="3"/>
  <c r="AO1713" i="3"/>
  <c r="AN1713" i="3"/>
  <c r="AL1713" i="3"/>
  <c r="AB1713" i="3"/>
  <c r="AM1713" i="3" s="1"/>
  <c r="AA1713" i="3"/>
  <c r="T1713" i="3"/>
  <c r="S1713" i="3"/>
  <c r="P1713" i="3"/>
  <c r="O1713" i="3"/>
  <c r="N1713" i="3"/>
  <c r="M1713" i="3"/>
  <c r="L1713" i="3"/>
  <c r="BC1712" i="3"/>
  <c r="BA1712" i="3"/>
  <c r="BB1712" i="3" s="1"/>
  <c r="AW1712" i="3"/>
  <c r="AV1712" i="3"/>
  <c r="AU1712" i="3"/>
  <c r="AT1712" i="3"/>
  <c r="AS1712" i="3"/>
  <c r="AR1712" i="3"/>
  <c r="AQ1712" i="3"/>
  <c r="AP1712" i="3"/>
  <c r="AO1712" i="3"/>
  <c r="AN1712" i="3"/>
  <c r="AM1712" i="3"/>
  <c r="AB1712" i="3"/>
  <c r="AA1712" i="3"/>
  <c r="AL1712" i="3" s="1"/>
  <c r="T1712" i="3"/>
  <c r="S1712" i="3"/>
  <c r="P1712" i="3"/>
  <c r="O1712" i="3"/>
  <c r="N1712" i="3"/>
  <c r="M1712" i="3"/>
  <c r="L1712" i="3"/>
  <c r="BC1711" i="3"/>
  <c r="BA1711" i="3"/>
  <c r="AV1711" i="3"/>
  <c r="AU1711" i="3"/>
  <c r="AT1711" i="3"/>
  <c r="AS1711" i="3"/>
  <c r="AR1711" i="3"/>
  <c r="AQ1711" i="3"/>
  <c r="AP1711" i="3"/>
  <c r="AO1711" i="3"/>
  <c r="AN1711" i="3"/>
  <c r="AB1711" i="3"/>
  <c r="AM1711" i="3" s="1"/>
  <c r="AA1711" i="3"/>
  <c r="T1711" i="3"/>
  <c r="S1711" i="3"/>
  <c r="BB1711" i="3" s="1"/>
  <c r="P1711" i="3"/>
  <c r="O1711" i="3"/>
  <c r="N1711" i="3"/>
  <c r="M1711" i="3"/>
  <c r="L1711" i="3"/>
  <c r="BC1710" i="3"/>
  <c r="BB1710" i="3"/>
  <c r="BA1710" i="3"/>
  <c r="AV1710" i="3"/>
  <c r="AU1710" i="3"/>
  <c r="AT1710" i="3"/>
  <c r="AS1710" i="3"/>
  <c r="AR1710" i="3"/>
  <c r="AQ1710" i="3"/>
  <c r="AP1710" i="3"/>
  <c r="AO1710" i="3"/>
  <c r="AN1710" i="3"/>
  <c r="AB1710" i="3"/>
  <c r="AA1710" i="3"/>
  <c r="AL1710" i="3" s="1"/>
  <c r="T1710" i="3"/>
  <c r="S1710" i="3"/>
  <c r="P1710" i="3"/>
  <c r="O1710" i="3"/>
  <c r="N1710" i="3"/>
  <c r="M1710" i="3"/>
  <c r="L1710" i="3"/>
  <c r="BC1709" i="3"/>
  <c r="BA1709" i="3"/>
  <c r="BB1709" i="3" s="1"/>
  <c r="AW1709" i="3"/>
  <c r="AX1709" i="3" s="1"/>
  <c r="Y1709" i="3" s="1"/>
  <c r="AV1709" i="3"/>
  <c r="AU1709" i="3"/>
  <c r="AT1709" i="3"/>
  <c r="AS1709" i="3"/>
  <c r="AR1709" i="3"/>
  <c r="AQ1709" i="3"/>
  <c r="AP1709" i="3"/>
  <c r="AO1709" i="3"/>
  <c r="AN1709" i="3"/>
  <c r="AB1709" i="3"/>
  <c r="AM1709" i="3" s="1"/>
  <c r="AA1709" i="3"/>
  <c r="AL1709" i="3" s="1"/>
  <c r="T1709" i="3"/>
  <c r="S1709" i="3"/>
  <c r="P1709" i="3"/>
  <c r="O1709" i="3"/>
  <c r="N1709" i="3"/>
  <c r="M1709" i="3"/>
  <c r="L1709" i="3"/>
  <c r="BC1708" i="3"/>
  <c r="AW1708" i="3" s="1"/>
  <c r="BB1708" i="3"/>
  <c r="BA1708" i="3"/>
  <c r="AX1708" i="3"/>
  <c r="Y1708" i="3" s="1"/>
  <c r="AV1708" i="3"/>
  <c r="AU1708" i="3"/>
  <c r="AT1708" i="3"/>
  <c r="AS1708" i="3"/>
  <c r="AR1708" i="3"/>
  <c r="AQ1708" i="3"/>
  <c r="AP1708" i="3"/>
  <c r="AO1708" i="3"/>
  <c r="AN1708" i="3"/>
  <c r="AM1708" i="3"/>
  <c r="AL1708" i="3"/>
  <c r="AB1708" i="3"/>
  <c r="AA1708" i="3"/>
  <c r="T1708" i="3"/>
  <c r="S1708" i="3"/>
  <c r="P1708" i="3"/>
  <c r="O1708" i="3"/>
  <c r="N1708" i="3"/>
  <c r="M1708" i="3"/>
  <c r="L1708" i="3"/>
  <c r="BC1707" i="3"/>
  <c r="BB1707" i="3"/>
  <c r="BA1707" i="3"/>
  <c r="AV1707" i="3"/>
  <c r="AU1707" i="3"/>
  <c r="AT1707" i="3"/>
  <c r="AS1707" i="3"/>
  <c r="AR1707" i="3"/>
  <c r="AQ1707" i="3"/>
  <c r="AP1707" i="3"/>
  <c r="AO1707" i="3"/>
  <c r="AN1707" i="3"/>
  <c r="AL1707" i="3"/>
  <c r="AB1707" i="3"/>
  <c r="AM1707" i="3" s="1"/>
  <c r="AA1707" i="3"/>
  <c r="T1707" i="3"/>
  <c r="S1707" i="3"/>
  <c r="P1707" i="3"/>
  <c r="O1707" i="3"/>
  <c r="N1707" i="3"/>
  <c r="M1707" i="3"/>
  <c r="L1707" i="3"/>
  <c r="BC1706" i="3"/>
  <c r="BA1706" i="3"/>
  <c r="BB1706" i="3" s="1"/>
  <c r="AV1706" i="3"/>
  <c r="AU1706" i="3"/>
  <c r="AT1706" i="3"/>
  <c r="AS1706" i="3"/>
  <c r="AR1706" i="3"/>
  <c r="AQ1706" i="3"/>
  <c r="AP1706" i="3"/>
  <c r="AO1706" i="3"/>
  <c r="AN1706" i="3"/>
  <c r="AM1706" i="3"/>
  <c r="AB1706" i="3"/>
  <c r="AA1706" i="3"/>
  <c r="T1706" i="3"/>
  <c r="S1706" i="3"/>
  <c r="P1706" i="3"/>
  <c r="O1706" i="3"/>
  <c r="N1706" i="3"/>
  <c r="M1706" i="3"/>
  <c r="L1706" i="3"/>
  <c r="BC1705" i="3"/>
  <c r="BB1705" i="3"/>
  <c r="BA1705" i="3"/>
  <c r="AV1705" i="3"/>
  <c r="AU1705" i="3"/>
  <c r="AT1705" i="3"/>
  <c r="AS1705" i="3"/>
  <c r="AR1705" i="3"/>
  <c r="AQ1705" i="3"/>
  <c r="AP1705" i="3"/>
  <c r="AO1705" i="3"/>
  <c r="AN1705" i="3"/>
  <c r="AB1705" i="3"/>
  <c r="AM1705" i="3" s="1"/>
  <c r="AA1705" i="3"/>
  <c r="T1705" i="3"/>
  <c r="S1705" i="3"/>
  <c r="P1705" i="3"/>
  <c r="O1705" i="3"/>
  <c r="N1705" i="3"/>
  <c r="M1705" i="3"/>
  <c r="L1705" i="3"/>
  <c r="BC1704" i="3"/>
  <c r="BB1704" i="3"/>
  <c r="BA1704" i="3"/>
  <c r="AW1704" i="3"/>
  <c r="AV1704" i="3"/>
  <c r="AU1704" i="3"/>
  <c r="AT1704" i="3"/>
  <c r="AS1704" i="3"/>
  <c r="AR1704" i="3"/>
  <c r="AQ1704" i="3"/>
  <c r="AP1704" i="3"/>
  <c r="AO1704" i="3"/>
  <c r="AN1704" i="3"/>
  <c r="AL1704" i="3"/>
  <c r="AB1704" i="3"/>
  <c r="AM1704" i="3" s="1"/>
  <c r="AA1704" i="3"/>
  <c r="T1704" i="3"/>
  <c r="S1704" i="3"/>
  <c r="P1704" i="3"/>
  <c r="O1704" i="3"/>
  <c r="N1704" i="3"/>
  <c r="M1704" i="3"/>
  <c r="L1704" i="3"/>
  <c r="BC1703" i="3"/>
  <c r="BA1703" i="3"/>
  <c r="BB1703" i="3" s="1"/>
  <c r="AV1703" i="3"/>
  <c r="AU1703" i="3"/>
  <c r="AT1703" i="3"/>
  <c r="AS1703" i="3"/>
  <c r="AR1703" i="3"/>
  <c r="AQ1703" i="3"/>
  <c r="AP1703" i="3"/>
  <c r="AO1703" i="3"/>
  <c r="AN1703" i="3"/>
  <c r="AM1703" i="3"/>
  <c r="AB1703" i="3"/>
  <c r="AA1703" i="3"/>
  <c r="T1703" i="3"/>
  <c r="S1703" i="3"/>
  <c r="P1703" i="3"/>
  <c r="O1703" i="3"/>
  <c r="N1703" i="3"/>
  <c r="M1703" i="3"/>
  <c r="L1703" i="3"/>
  <c r="BC1702" i="3"/>
  <c r="BA1702" i="3"/>
  <c r="AV1702" i="3"/>
  <c r="AU1702" i="3"/>
  <c r="AT1702" i="3"/>
  <c r="AS1702" i="3"/>
  <c r="AR1702" i="3"/>
  <c r="AQ1702" i="3"/>
  <c r="AP1702" i="3"/>
  <c r="AO1702" i="3"/>
  <c r="AN1702" i="3"/>
  <c r="AB1702" i="3"/>
  <c r="AM1702" i="3" s="1"/>
  <c r="AA1702" i="3"/>
  <c r="AW1702" i="3" s="1"/>
  <c r="T1702" i="3"/>
  <c r="S1702" i="3"/>
  <c r="BB1702" i="3" s="1"/>
  <c r="P1702" i="3"/>
  <c r="O1702" i="3"/>
  <c r="N1702" i="3"/>
  <c r="M1702" i="3"/>
  <c r="L1702" i="3"/>
  <c r="BC1701" i="3"/>
  <c r="BA1701" i="3"/>
  <c r="BB1701" i="3" s="1"/>
  <c r="AW1701" i="3" s="1"/>
  <c r="AV1701" i="3"/>
  <c r="AU1701" i="3"/>
  <c r="AT1701" i="3"/>
  <c r="AS1701" i="3"/>
  <c r="AR1701" i="3"/>
  <c r="AQ1701" i="3"/>
  <c r="AP1701" i="3"/>
  <c r="AO1701" i="3"/>
  <c r="AN1701" i="3"/>
  <c r="AB1701" i="3"/>
  <c r="AM1701" i="3" s="1"/>
  <c r="AA1701" i="3"/>
  <c r="AL1701" i="3" s="1"/>
  <c r="T1701" i="3"/>
  <c r="S1701" i="3"/>
  <c r="P1701" i="3"/>
  <c r="O1701" i="3"/>
  <c r="N1701" i="3"/>
  <c r="M1701" i="3"/>
  <c r="L1701" i="3"/>
  <c r="BC1700" i="3"/>
  <c r="BB1700" i="3"/>
  <c r="BA1700" i="3"/>
  <c r="AV1700" i="3"/>
  <c r="AU1700" i="3"/>
  <c r="AT1700" i="3"/>
  <c r="AS1700" i="3"/>
  <c r="AR1700" i="3"/>
  <c r="AQ1700" i="3"/>
  <c r="AP1700" i="3"/>
  <c r="AO1700" i="3"/>
  <c r="AN1700" i="3"/>
  <c r="AM1700" i="3"/>
  <c r="AL1700" i="3"/>
  <c r="AB1700" i="3"/>
  <c r="AA1700" i="3"/>
  <c r="AW1700" i="3" s="1"/>
  <c r="T1700" i="3"/>
  <c r="S1700" i="3"/>
  <c r="P1700" i="3"/>
  <c r="O1700" i="3"/>
  <c r="N1700" i="3"/>
  <c r="M1700" i="3"/>
  <c r="L1700" i="3"/>
  <c r="BC1699" i="3"/>
  <c r="BB1699" i="3"/>
  <c r="BA1699" i="3"/>
  <c r="AW1699" i="3"/>
  <c r="AV1699" i="3"/>
  <c r="AU1699" i="3"/>
  <c r="AT1699" i="3"/>
  <c r="AS1699" i="3"/>
  <c r="AR1699" i="3"/>
  <c r="AQ1699" i="3"/>
  <c r="AP1699" i="3"/>
  <c r="AO1699" i="3"/>
  <c r="AN1699" i="3"/>
  <c r="AM1699" i="3"/>
  <c r="AL1699" i="3"/>
  <c r="AB1699" i="3"/>
  <c r="AA1699" i="3"/>
  <c r="T1699" i="3"/>
  <c r="S1699" i="3"/>
  <c r="P1699" i="3"/>
  <c r="O1699" i="3"/>
  <c r="N1699" i="3"/>
  <c r="M1699" i="3"/>
  <c r="L1699" i="3"/>
  <c r="BC1698" i="3"/>
  <c r="BB1698" i="3"/>
  <c r="BA1698" i="3"/>
  <c r="AV1698" i="3"/>
  <c r="AU1698" i="3"/>
  <c r="AT1698" i="3"/>
  <c r="AS1698" i="3"/>
  <c r="AR1698" i="3"/>
  <c r="AQ1698" i="3"/>
  <c r="AP1698" i="3"/>
  <c r="AO1698" i="3"/>
  <c r="AN1698" i="3"/>
  <c r="AL1698" i="3"/>
  <c r="AB1698" i="3"/>
  <c r="AM1698" i="3" s="1"/>
  <c r="AA1698" i="3"/>
  <c r="T1698" i="3"/>
  <c r="S1698" i="3"/>
  <c r="P1698" i="3"/>
  <c r="O1698" i="3"/>
  <c r="N1698" i="3"/>
  <c r="M1698" i="3"/>
  <c r="L1698" i="3"/>
  <c r="BC1697" i="3"/>
  <c r="BA1697" i="3"/>
  <c r="BB1697" i="3" s="1"/>
  <c r="AV1697" i="3"/>
  <c r="AU1697" i="3"/>
  <c r="AT1697" i="3"/>
  <c r="AS1697" i="3"/>
  <c r="AR1697" i="3"/>
  <c r="AQ1697" i="3"/>
  <c r="AP1697" i="3"/>
  <c r="AO1697" i="3"/>
  <c r="AN1697" i="3"/>
  <c r="AM1697" i="3"/>
  <c r="AL1697" i="3"/>
  <c r="AB1697" i="3"/>
  <c r="AA1697" i="3"/>
  <c r="AW1697" i="3" s="1"/>
  <c r="T1697" i="3"/>
  <c r="S1697" i="3"/>
  <c r="P1697" i="3"/>
  <c r="O1697" i="3"/>
  <c r="N1697" i="3"/>
  <c r="M1697" i="3"/>
  <c r="L1697" i="3"/>
  <c r="BC1696" i="3"/>
  <c r="BA1696" i="3"/>
  <c r="BB1696" i="3" s="1"/>
  <c r="AW1696" i="3"/>
  <c r="AV1696" i="3"/>
  <c r="AU1696" i="3"/>
  <c r="AT1696" i="3"/>
  <c r="AS1696" i="3"/>
  <c r="AR1696" i="3"/>
  <c r="AQ1696" i="3"/>
  <c r="AP1696" i="3"/>
  <c r="AO1696" i="3"/>
  <c r="AN1696" i="3"/>
  <c r="AB1696" i="3"/>
  <c r="AM1696" i="3" s="1"/>
  <c r="AA1696" i="3"/>
  <c r="AL1696" i="3" s="1"/>
  <c r="T1696" i="3"/>
  <c r="S1696" i="3"/>
  <c r="P1696" i="3"/>
  <c r="O1696" i="3"/>
  <c r="N1696" i="3"/>
  <c r="M1696" i="3"/>
  <c r="L1696" i="3"/>
  <c r="BC1695" i="3"/>
  <c r="AW1695" i="3" s="1"/>
  <c r="AX1695" i="3" s="1"/>
  <c r="Y1695" i="3" s="1"/>
  <c r="BB1695" i="3"/>
  <c r="BA1695" i="3"/>
  <c r="AV1695" i="3"/>
  <c r="AU1695" i="3"/>
  <c r="AT1695" i="3"/>
  <c r="AS1695" i="3"/>
  <c r="AR1695" i="3"/>
  <c r="AQ1695" i="3"/>
  <c r="AP1695" i="3"/>
  <c r="AO1695" i="3"/>
  <c r="AN1695" i="3"/>
  <c r="AB1695" i="3"/>
  <c r="AM1695" i="3" s="1"/>
  <c r="AA1695" i="3"/>
  <c r="AL1695" i="3" s="1"/>
  <c r="T1695" i="3"/>
  <c r="S1695" i="3"/>
  <c r="P1695" i="3"/>
  <c r="O1695" i="3"/>
  <c r="N1695" i="3"/>
  <c r="M1695" i="3"/>
  <c r="L1695" i="3"/>
  <c r="BC1694" i="3"/>
  <c r="BA1694" i="3"/>
  <c r="AV1694" i="3"/>
  <c r="AU1694" i="3"/>
  <c r="AT1694" i="3"/>
  <c r="AS1694" i="3"/>
  <c r="AR1694" i="3"/>
  <c r="AQ1694" i="3"/>
  <c r="AP1694" i="3"/>
  <c r="AO1694" i="3"/>
  <c r="AN1694" i="3"/>
  <c r="AM1694" i="3"/>
  <c r="AB1694" i="3"/>
  <c r="AA1694" i="3"/>
  <c r="T1694" i="3"/>
  <c r="S1694" i="3"/>
  <c r="BB1694" i="3" s="1"/>
  <c r="P1694" i="3"/>
  <c r="O1694" i="3"/>
  <c r="N1694" i="3"/>
  <c r="M1694" i="3"/>
  <c r="L1694" i="3"/>
  <c r="BC1693" i="3"/>
  <c r="BA1693" i="3"/>
  <c r="BB1693" i="3" s="1"/>
  <c r="AV1693" i="3"/>
  <c r="AU1693" i="3"/>
  <c r="AT1693" i="3"/>
  <c r="AS1693" i="3"/>
  <c r="AR1693" i="3"/>
  <c r="AQ1693" i="3"/>
  <c r="AP1693" i="3"/>
  <c r="AO1693" i="3"/>
  <c r="AN1693" i="3"/>
  <c r="AL1693" i="3"/>
  <c r="AB1693" i="3"/>
  <c r="AM1693" i="3" s="1"/>
  <c r="AA1693" i="3"/>
  <c r="T1693" i="3"/>
  <c r="S1693" i="3"/>
  <c r="P1693" i="3"/>
  <c r="O1693" i="3"/>
  <c r="N1693" i="3"/>
  <c r="M1693" i="3"/>
  <c r="L1693" i="3"/>
  <c r="BC1692" i="3"/>
  <c r="BB1692" i="3"/>
  <c r="BA1692" i="3"/>
  <c r="AV1692" i="3"/>
  <c r="AU1692" i="3"/>
  <c r="AT1692" i="3"/>
  <c r="AS1692" i="3"/>
  <c r="AR1692" i="3"/>
  <c r="AQ1692" i="3"/>
  <c r="AP1692" i="3"/>
  <c r="AO1692" i="3"/>
  <c r="AN1692" i="3"/>
  <c r="AB1692" i="3"/>
  <c r="AA1692" i="3"/>
  <c r="AL1692" i="3" s="1"/>
  <c r="T1692" i="3"/>
  <c r="S1692" i="3"/>
  <c r="P1692" i="3"/>
  <c r="O1692" i="3"/>
  <c r="N1692" i="3"/>
  <c r="M1692" i="3"/>
  <c r="L1692" i="3"/>
  <c r="BC1691" i="3"/>
  <c r="BA1691" i="3"/>
  <c r="BB1691" i="3" s="1"/>
  <c r="AW1691" i="3" s="1"/>
  <c r="AX1691" i="3" s="1"/>
  <c r="AV1691" i="3"/>
  <c r="AU1691" i="3"/>
  <c r="AT1691" i="3"/>
  <c r="AS1691" i="3"/>
  <c r="AR1691" i="3"/>
  <c r="AQ1691" i="3"/>
  <c r="AP1691" i="3"/>
  <c r="AO1691" i="3"/>
  <c r="AN1691" i="3"/>
  <c r="AM1691" i="3"/>
  <c r="AL1691" i="3"/>
  <c r="AB1691" i="3"/>
  <c r="AA1691" i="3"/>
  <c r="Y1691" i="3"/>
  <c r="T1691" i="3"/>
  <c r="S1691" i="3"/>
  <c r="P1691" i="3"/>
  <c r="O1691" i="3"/>
  <c r="N1691" i="3"/>
  <c r="M1691" i="3"/>
  <c r="L1691" i="3"/>
  <c r="BC1690" i="3"/>
  <c r="BB1690" i="3"/>
  <c r="BA1690" i="3"/>
  <c r="AW1690" i="3"/>
  <c r="AX1690" i="3" s="1"/>
  <c r="Y1690" i="3" s="1"/>
  <c r="AV1690" i="3"/>
  <c r="AU1690" i="3"/>
  <c r="AT1690" i="3"/>
  <c r="AS1690" i="3"/>
  <c r="AR1690" i="3"/>
  <c r="AQ1690" i="3"/>
  <c r="AP1690" i="3"/>
  <c r="AO1690" i="3"/>
  <c r="AN1690" i="3"/>
  <c r="AM1690" i="3"/>
  <c r="AL1690" i="3"/>
  <c r="AB1690" i="3"/>
  <c r="AA1690" i="3"/>
  <c r="T1690" i="3"/>
  <c r="S1690" i="3"/>
  <c r="P1690" i="3"/>
  <c r="O1690" i="3"/>
  <c r="N1690" i="3"/>
  <c r="M1690" i="3"/>
  <c r="L1690" i="3"/>
  <c r="BC1689" i="3"/>
  <c r="BA1689" i="3"/>
  <c r="BB1689" i="3" s="1"/>
  <c r="AW1689" i="3" s="1"/>
  <c r="AX1689" i="3" s="1"/>
  <c r="Y1689" i="3" s="1"/>
  <c r="AV1689" i="3"/>
  <c r="AU1689" i="3"/>
  <c r="AT1689" i="3"/>
  <c r="AS1689" i="3"/>
  <c r="AR1689" i="3"/>
  <c r="AQ1689" i="3"/>
  <c r="AP1689" i="3"/>
  <c r="AO1689" i="3"/>
  <c r="AN1689" i="3"/>
  <c r="AL1689" i="3"/>
  <c r="AB1689" i="3"/>
  <c r="AM1689" i="3" s="1"/>
  <c r="AA1689" i="3"/>
  <c r="T1689" i="3"/>
  <c r="S1689" i="3"/>
  <c r="P1689" i="3"/>
  <c r="O1689" i="3"/>
  <c r="N1689" i="3"/>
  <c r="M1689" i="3"/>
  <c r="L1689" i="3"/>
  <c r="BC1688" i="3"/>
  <c r="BA1688" i="3"/>
  <c r="BB1688" i="3" s="1"/>
  <c r="AV1688" i="3"/>
  <c r="AU1688" i="3"/>
  <c r="AT1688" i="3"/>
  <c r="AS1688" i="3"/>
  <c r="AR1688" i="3"/>
  <c r="AQ1688" i="3"/>
  <c r="AP1688" i="3"/>
  <c r="AO1688" i="3"/>
  <c r="AN1688" i="3"/>
  <c r="AB1688" i="3"/>
  <c r="AM1688" i="3" s="1"/>
  <c r="AA1688" i="3"/>
  <c r="T1688" i="3"/>
  <c r="S1688" i="3"/>
  <c r="P1688" i="3"/>
  <c r="O1688" i="3"/>
  <c r="N1688" i="3"/>
  <c r="M1688" i="3"/>
  <c r="L1688" i="3"/>
  <c r="BC1687" i="3"/>
  <c r="BA1687" i="3"/>
  <c r="AV1687" i="3"/>
  <c r="AU1687" i="3"/>
  <c r="AT1687" i="3"/>
  <c r="AS1687" i="3"/>
  <c r="AR1687" i="3"/>
  <c r="AQ1687" i="3"/>
  <c r="AP1687" i="3"/>
  <c r="AO1687" i="3"/>
  <c r="AN1687" i="3"/>
  <c r="AL1687" i="3"/>
  <c r="AB1687" i="3"/>
  <c r="AM1687" i="3" s="1"/>
  <c r="AA1687" i="3"/>
  <c r="T1687" i="3"/>
  <c r="S1687" i="3"/>
  <c r="BB1687" i="3" s="1"/>
  <c r="P1687" i="3"/>
  <c r="O1687" i="3"/>
  <c r="N1687" i="3"/>
  <c r="M1687" i="3"/>
  <c r="L1687" i="3"/>
  <c r="BC1686" i="3"/>
  <c r="BB1686" i="3"/>
  <c r="BA1686" i="3"/>
  <c r="AW1686" i="3"/>
  <c r="AV1686" i="3"/>
  <c r="AU1686" i="3"/>
  <c r="AT1686" i="3"/>
  <c r="AS1686" i="3"/>
  <c r="AR1686" i="3"/>
  <c r="AQ1686" i="3"/>
  <c r="AP1686" i="3"/>
  <c r="AO1686" i="3"/>
  <c r="AN1686" i="3"/>
  <c r="AB1686" i="3"/>
  <c r="AM1686" i="3" s="1"/>
  <c r="AA1686" i="3"/>
  <c r="AL1686" i="3" s="1"/>
  <c r="T1686" i="3"/>
  <c r="S1686" i="3"/>
  <c r="P1686" i="3"/>
  <c r="O1686" i="3"/>
  <c r="N1686" i="3"/>
  <c r="M1686" i="3"/>
  <c r="L1686" i="3"/>
  <c r="BC1685" i="3"/>
  <c r="BA1685" i="3"/>
  <c r="AV1685" i="3"/>
  <c r="AU1685" i="3"/>
  <c r="AT1685" i="3"/>
  <c r="AS1685" i="3"/>
  <c r="AR1685" i="3"/>
  <c r="AQ1685" i="3"/>
  <c r="AP1685" i="3"/>
  <c r="AO1685" i="3"/>
  <c r="AN1685" i="3"/>
  <c r="AM1685" i="3"/>
  <c r="AB1685" i="3"/>
  <c r="AA1685" i="3"/>
  <c r="AL1685" i="3" s="1"/>
  <c r="T1685" i="3"/>
  <c r="S1685" i="3"/>
  <c r="BB1685" i="3" s="1"/>
  <c r="AW1685" i="3" s="1"/>
  <c r="AX1685" i="3" s="1"/>
  <c r="Y1685" i="3" s="1"/>
  <c r="P1685" i="3"/>
  <c r="O1685" i="3"/>
  <c r="N1685" i="3"/>
  <c r="M1685" i="3"/>
  <c r="L1685" i="3"/>
  <c r="BC1684" i="3"/>
  <c r="BA1684" i="3"/>
  <c r="BB1684" i="3" s="1"/>
  <c r="AV1684" i="3"/>
  <c r="AU1684" i="3"/>
  <c r="AT1684" i="3"/>
  <c r="AS1684" i="3"/>
  <c r="AR1684" i="3"/>
  <c r="AQ1684" i="3"/>
  <c r="AP1684" i="3"/>
  <c r="AO1684" i="3"/>
  <c r="AN1684" i="3"/>
  <c r="AL1684" i="3"/>
  <c r="AB1684" i="3"/>
  <c r="AM1684" i="3" s="1"/>
  <c r="AA1684" i="3"/>
  <c r="T1684" i="3"/>
  <c r="S1684" i="3"/>
  <c r="P1684" i="3"/>
  <c r="O1684" i="3"/>
  <c r="N1684" i="3"/>
  <c r="M1684" i="3"/>
  <c r="L1684" i="3"/>
  <c r="BC1683" i="3"/>
  <c r="BB1683" i="3"/>
  <c r="BA1683" i="3"/>
  <c r="AW1683" i="3"/>
  <c r="AV1683" i="3"/>
  <c r="AU1683" i="3"/>
  <c r="AT1683" i="3"/>
  <c r="AS1683" i="3"/>
  <c r="AR1683" i="3"/>
  <c r="AQ1683" i="3"/>
  <c r="AP1683" i="3"/>
  <c r="AO1683" i="3"/>
  <c r="AN1683" i="3"/>
  <c r="AB1683" i="3"/>
  <c r="AM1683" i="3" s="1"/>
  <c r="AA1683" i="3"/>
  <c r="AL1683" i="3" s="1"/>
  <c r="T1683" i="3"/>
  <c r="S1683" i="3"/>
  <c r="P1683" i="3"/>
  <c r="O1683" i="3"/>
  <c r="N1683" i="3"/>
  <c r="M1683" i="3"/>
  <c r="L1683" i="3"/>
  <c r="BC1682" i="3"/>
  <c r="BA1682" i="3"/>
  <c r="AV1682" i="3"/>
  <c r="AU1682" i="3"/>
  <c r="AT1682" i="3"/>
  <c r="AS1682" i="3"/>
  <c r="AR1682" i="3"/>
  <c r="AQ1682" i="3"/>
  <c r="AP1682" i="3"/>
  <c r="AO1682" i="3"/>
  <c r="AN1682" i="3"/>
  <c r="AM1682" i="3"/>
  <c r="AB1682" i="3"/>
  <c r="AA1682" i="3"/>
  <c r="AL1682" i="3" s="1"/>
  <c r="T1682" i="3"/>
  <c r="S1682" i="3"/>
  <c r="BB1682" i="3" s="1"/>
  <c r="AW1682" i="3" s="1"/>
  <c r="AX1682" i="3" s="1"/>
  <c r="Y1682" i="3" s="1"/>
  <c r="P1682" i="3"/>
  <c r="O1682" i="3"/>
  <c r="N1682" i="3"/>
  <c r="M1682" i="3"/>
  <c r="L1682" i="3"/>
  <c r="BC1681" i="3"/>
  <c r="AW1681" i="3" s="1"/>
  <c r="BB1681" i="3"/>
  <c r="BA1681" i="3"/>
  <c r="AV1681" i="3"/>
  <c r="AU1681" i="3"/>
  <c r="AT1681" i="3"/>
  <c r="AS1681" i="3"/>
  <c r="AR1681" i="3"/>
  <c r="AQ1681" i="3"/>
  <c r="AP1681" i="3"/>
  <c r="AO1681" i="3"/>
  <c r="AN1681" i="3"/>
  <c r="AM1681" i="3"/>
  <c r="AL1681" i="3"/>
  <c r="AB1681" i="3"/>
  <c r="AA1681" i="3"/>
  <c r="T1681" i="3"/>
  <c r="S1681" i="3"/>
  <c r="P1681" i="3"/>
  <c r="O1681" i="3"/>
  <c r="N1681" i="3"/>
  <c r="M1681" i="3"/>
  <c r="L1681" i="3"/>
  <c r="BC1680" i="3"/>
  <c r="BA1680" i="3"/>
  <c r="BB1680" i="3" s="1"/>
  <c r="AW1680" i="3" s="1"/>
  <c r="AX1680" i="3" s="1"/>
  <c r="Y1680" i="3" s="1"/>
  <c r="AV1680" i="3"/>
  <c r="AU1680" i="3"/>
  <c r="AT1680" i="3"/>
  <c r="AS1680" i="3"/>
  <c r="AR1680" i="3"/>
  <c r="AQ1680" i="3"/>
  <c r="AP1680" i="3"/>
  <c r="AO1680" i="3"/>
  <c r="AN1680" i="3"/>
  <c r="AL1680" i="3"/>
  <c r="AB1680" i="3"/>
  <c r="AM1680" i="3" s="1"/>
  <c r="AA1680" i="3"/>
  <c r="T1680" i="3"/>
  <c r="S1680" i="3"/>
  <c r="P1680" i="3"/>
  <c r="O1680" i="3"/>
  <c r="N1680" i="3"/>
  <c r="M1680" i="3"/>
  <c r="L1680" i="3"/>
  <c r="BC1679" i="3"/>
  <c r="BA1679" i="3"/>
  <c r="AV1679" i="3"/>
  <c r="AU1679" i="3"/>
  <c r="AT1679" i="3"/>
  <c r="AS1679" i="3"/>
  <c r="AR1679" i="3"/>
  <c r="AQ1679" i="3"/>
  <c r="AP1679" i="3"/>
  <c r="AO1679" i="3"/>
  <c r="AN1679" i="3"/>
  <c r="AM1679" i="3"/>
  <c r="AB1679" i="3"/>
  <c r="AA1679" i="3"/>
  <c r="T1679" i="3"/>
  <c r="S1679" i="3"/>
  <c r="P1679" i="3"/>
  <c r="O1679" i="3"/>
  <c r="N1679" i="3"/>
  <c r="M1679" i="3"/>
  <c r="L1679" i="3"/>
  <c r="BC1678" i="3"/>
  <c r="BA1678" i="3"/>
  <c r="AV1678" i="3"/>
  <c r="AU1678" i="3"/>
  <c r="AT1678" i="3"/>
  <c r="AS1678" i="3"/>
  <c r="AR1678" i="3"/>
  <c r="AQ1678" i="3"/>
  <c r="AP1678" i="3"/>
  <c r="AO1678" i="3"/>
  <c r="AN1678" i="3"/>
  <c r="AB1678" i="3"/>
  <c r="AM1678" i="3" s="1"/>
  <c r="AA1678" i="3"/>
  <c r="T1678" i="3"/>
  <c r="S1678" i="3"/>
  <c r="BB1678" i="3" s="1"/>
  <c r="P1678" i="3"/>
  <c r="O1678" i="3"/>
  <c r="N1678" i="3"/>
  <c r="M1678" i="3"/>
  <c r="L1678" i="3"/>
  <c r="BC1677" i="3"/>
  <c r="BB1677" i="3"/>
  <c r="AW1677" i="3" s="1"/>
  <c r="BA1677" i="3"/>
  <c r="AV1677" i="3"/>
  <c r="AU1677" i="3"/>
  <c r="AT1677" i="3"/>
  <c r="AS1677" i="3"/>
  <c r="AR1677" i="3"/>
  <c r="AQ1677" i="3"/>
  <c r="AP1677" i="3"/>
  <c r="AO1677" i="3"/>
  <c r="AN1677" i="3"/>
  <c r="AL1677" i="3"/>
  <c r="AB1677" i="3"/>
  <c r="AM1677" i="3" s="1"/>
  <c r="AA1677" i="3"/>
  <c r="T1677" i="3"/>
  <c r="S1677" i="3"/>
  <c r="P1677" i="3"/>
  <c r="O1677" i="3"/>
  <c r="N1677" i="3"/>
  <c r="M1677" i="3"/>
  <c r="L1677" i="3"/>
  <c r="BC1676" i="3"/>
  <c r="BA1676" i="3"/>
  <c r="BB1676" i="3" s="1"/>
  <c r="AV1676" i="3"/>
  <c r="AU1676" i="3"/>
  <c r="AT1676" i="3"/>
  <c r="AS1676" i="3"/>
  <c r="AR1676" i="3"/>
  <c r="AQ1676" i="3"/>
  <c r="AP1676" i="3"/>
  <c r="AO1676" i="3"/>
  <c r="AN1676" i="3"/>
  <c r="AM1676" i="3"/>
  <c r="AB1676" i="3"/>
  <c r="AA1676" i="3"/>
  <c r="T1676" i="3"/>
  <c r="S1676" i="3"/>
  <c r="P1676" i="3"/>
  <c r="O1676" i="3"/>
  <c r="N1676" i="3"/>
  <c r="M1676" i="3"/>
  <c r="L1676" i="3"/>
  <c r="BC1675" i="3"/>
  <c r="BA1675" i="3"/>
  <c r="AV1675" i="3"/>
  <c r="AU1675" i="3"/>
  <c r="AT1675" i="3"/>
  <c r="AS1675" i="3"/>
  <c r="AR1675" i="3"/>
  <c r="AQ1675" i="3"/>
  <c r="AP1675" i="3"/>
  <c r="AO1675" i="3"/>
  <c r="AN1675" i="3"/>
  <c r="AM1675" i="3"/>
  <c r="AB1675" i="3"/>
  <c r="AA1675" i="3"/>
  <c r="T1675" i="3"/>
  <c r="S1675" i="3"/>
  <c r="BB1675" i="3" s="1"/>
  <c r="P1675" i="3"/>
  <c r="O1675" i="3"/>
  <c r="N1675" i="3"/>
  <c r="M1675" i="3"/>
  <c r="L1675" i="3"/>
  <c r="BC1674" i="3"/>
  <c r="BA1674" i="3"/>
  <c r="BB1674" i="3" s="1"/>
  <c r="AV1674" i="3"/>
  <c r="AU1674" i="3"/>
  <c r="AT1674" i="3"/>
  <c r="AS1674" i="3"/>
  <c r="AR1674" i="3"/>
  <c r="AQ1674" i="3"/>
  <c r="AP1674" i="3"/>
  <c r="AO1674" i="3"/>
  <c r="AN1674" i="3"/>
  <c r="AB1674" i="3"/>
  <c r="AA1674" i="3"/>
  <c r="AL1674" i="3" s="1"/>
  <c r="T1674" i="3"/>
  <c r="S1674" i="3"/>
  <c r="P1674" i="3"/>
  <c r="O1674" i="3"/>
  <c r="N1674" i="3"/>
  <c r="M1674" i="3"/>
  <c r="L1674" i="3"/>
  <c r="BC1673" i="3"/>
  <c r="BB1673" i="3"/>
  <c r="BA1673" i="3"/>
  <c r="AW1673" i="3"/>
  <c r="AV1673" i="3"/>
  <c r="AU1673" i="3"/>
  <c r="AT1673" i="3"/>
  <c r="AS1673" i="3"/>
  <c r="AR1673" i="3"/>
  <c r="AQ1673" i="3"/>
  <c r="AP1673" i="3"/>
  <c r="AO1673" i="3"/>
  <c r="AN1673" i="3"/>
  <c r="AB1673" i="3"/>
  <c r="AM1673" i="3" s="1"/>
  <c r="AA1673" i="3"/>
  <c r="AL1673" i="3" s="1"/>
  <c r="T1673" i="3"/>
  <c r="S1673" i="3"/>
  <c r="P1673" i="3"/>
  <c r="O1673" i="3"/>
  <c r="N1673" i="3"/>
  <c r="M1673" i="3"/>
  <c r="L1673" i="3"/>
  <c r="BC1672" i="3"/>
  <c r="AW1672" i="3" s="1"/>
  <c r="BB1672" i="3"/>
  <c r="BA1672" i="3"/>
  <c r="AV1672" i="3"/>
  <c r="AU1672" i="3"/>
  <c r="AT1672" i="3"/>
  <c r="AS1672" i="3"/>
  <c r="AR1672" i="3"/>
  <c r="AQ1672" i="3"/>
  <c r="AP1672" i="3"/>
  <c r="AO1672" i="3"/>
  <c r="AN1672" i="3"/>
  <c r="AM1672" i="3"/>
  <c r="AX1672" i="3" s="1"/>
  <c r="Y1672" i="3" s="1"/>
  <c r="AL1672" i="3"/>
  <c r="AB1672" i="3"/>
  <c r="AA1672" i="3"/>
  <c r="T1672" i="3"/>
  <c r="S1672" i="3"/>
  <c r="P1672" i="3"/>
  <c r="O1672" i="3"/>
  <c r="N1672" i="3"/>
  <c r="M1672" i="3"/>
  <c r="L1672" i="3"/>
  <c r="BC1671" i="3"/>
  <c r="BA1671" i="3"/>
  <c r="AV1671" i="3"/>
  <c r="AU1671" i="3"/>
  <c r="AT1671" i="3"/>
  <c r="AS1671" i="3"/>
  <c r="AR1671" i="3"/>
  <c r="AQ1671" i="3"/>
  <c r="AP1671" i="3"/>
  <c r="AO1671" i="3"/>
  <c r="AN1671" i="3"/>
  <c r="AM1671" i="3"/>
  <c r="AB1671" i="3"/>
  <c r="AA1671" i="3"/>
  <c r="T1671" i="3"/>
  <c r="S1671" i="3"/>
  <c r="BB1671" i="3" s="1"/>
  <c r="P1671" i="3"/>
  <c r="O1671" i="3"/>
  <c r="N1671" i="3"/>
  <c r="M1671" i="3"/>
  <c r="L1671" i="3"/>
  <c r="BC1670" i="3"/>
  <c r="BA1670" i="3"/>
  <c r="AV1670" i="3"/>
  <c r="AU1670" i="3"/>
  <c r="AT1670" i="3"/>
  <c r="AS1670" i="3"/>
  <c r="AR1670" i="3"/>
  <c r="AQ1670" i="3"/>
  <c r="AP1670" i="3"/>
  <c r="AO1670" i="3"/>
  <c r="AN1670" i="3"/>
  <c r="AM1670" i="3"/>
  <c r="AL1670" i="3"/>
  <c r="AB1670" i="3"/>
  <c r="AA1670" i="3"/>
  <c r="T1670" i="3"/>
  <c r="S1670" i="3"/>
  <c r="P1670" i="3"/>
  <c r="O1670" i="3"/>
  <c r="N1670" i="3"/>
  <c r="M1670" i="3"/>
  <c r="L1670" i="3"/>
  <c r="BC1669" i="3"/>
  <c r="BA1669" i="3"/>
  <c r="AV1669" i="3"/>
  <c r="AU1669" i="3"/>
  <c r="AT1669" i="3"/>
  <c r="AS1669" i="3"/>
  <c r="AR1669" i="3"/>
  <c r="AQ1669" i="3"/>
  <c r="AP1669" i="3"/>
  <c r="AO1669" i="3"/>
  <c r="AN1669" i="3"/>
  <c r="AL1669" i="3"/>
  <c r="AB1669" i="3"/>
  <c r="AM1669" i="3" s="1"/>
  <c r="AA1669" i="3"/>
  <c r="T1669" i="3"/>
  <c r="S1669" i="3"/>
  <c r="BB1669" i="3" s="1"/>
  <c r="P1669" i="3"/>
  <c r="O1669" i="3"/>
  <c r="N1669" i="3"/>
  <c r="M1669" i="3"/>
  <c r="L1669" i="3"/>
  <c r="BC1668" i="3"/>
  <c r="BB1668" i="3"/>
  <c r="BA1668" i="3"/>
  <c r="AV1668" i="3"/>
  <c r="AU1668" i="3"/>
  <c r="AT1668" i="3"/>
  <c r="AS1668" i="3"/>
  <c r="AR1668" i="3"/>
  <c r="AQ1668" i="3"/>
  <c r="AP1668" i="3"/>
  <c r="AO1668" i="3"/>
  <c r="AN1668" i="3"/>
  <c r="AM1668" i="3"/>
  <c r="AL1668" i="3"/>
  <c r="AB1668" i="3"/>
  <c r="AA1668" i="3"/>
  <c r="T1668" i="3"/>
  <c r="S1668" i="3"/>
  <c r="P1668" i="3"/>
  <c r="O1668" i="3"/>
  <c r="N1668" i="3"/>
  <c r="M1668" i="3"/>
  <c r="L1668" i="3"/>
  <c r="BC1667" i="3"/>
  <c r="BA1667" i="3"/>
  <c r="BB1667" i="3" s="1"/>
  <c r="AW1667" i="3" s="1"/>
  <c r="AX1667" i="3" s="1"/>
  <c r="Y1667" i="3" s="1"/>
  <c r="AV1667" i="3"/>
  <c r="AU1667" i="3"/>
  <c r="AT1667" i="3"/>
  <c r="AS1667" i="3"/>
  <c r="AR1667" i="3"/>
  <c r="AQ1667" i="3"/>
  <c r="AP1667" i="3"/>
  <c r="AO1667" i="3"/>
  <c r="AN1667" i="3"/>
  <c r="AM1667" i="3"/>
  <c r="AB1667" i="3"/>
  <c r="AA1667" i="3"/>
  <c r="AL1667" i="3" s="1"/>
  <c r="T1667" i="3"/>
  <c r="S1667" i="3"/>
  <c r="P1667" i="3"/>
  <c r="O1667" i="3"/>
  <c r="N1667" i="3"/>
  <c r="M1667" i="3"/>
  <c r="L1667" i="3"/>
  <c r="BC1666" i="3"/>
  <c r="BB1666" i="3"/>
  <c r="BA1666" i="3"/>
  <c r="AV1666" i="3"/>
  <c r="AU1666" i="3"/>
  <c r="AT1666" i="3"/>
  <c r="AS1666" i="3"/>
  <c r="AR1666" i="3"/>
  <c r="AQ1666" i="3"/>
  <c r="AP1666" i="3"/>
  <c r="AO1666" i="3"/>
  <c r="AN1666" i="3"/>
  <c r="AB1666" i="3"/>
  <c r="AM1666" i="3" s="1"/>
  <c r="AA1666" i="3"/>
  <c r="AW1666" i="3" s="1"/>
  <c r="T1666" i="3"/>
  <c r="S1666" i="3"/>
  <c r="P1666" i="3"/>
  <c r="O1666" i="3"/>
  <c r="N1666" i="3"/>
  <c r="M1666" i="3"/>
  <c r="L1666" i="3"/>
  <c r="BC1665" i="3"/>
  <c r="BA1665" i="3"/>
  <c r="AV1665" i="3"/>
  <c r="AU1665" i="3"/>
  <c r="AT1665" i="3"/>
  <c r="AS1665" i="3"/>
  <c r="AR1665" i="3"/>
  <c r="AQ1665" i="3"/>
  <c r="AP1665" i="3"/>
  <c r="AO1665" i="3"/>
  <c r="AN1665" i="3"/>
  <c r="AB1665" i="3"/>
  <c r="AA1665" i="3"/>
  <c r="AL1665" i="3" s="1"/>
  <c r="T1665" i="3"/>
  <c r="S1665" i="3"/>
  <c r="P1665" i="3"/>
  <c r="O1665" i="3"/>
  <c r="N1665" i="3"/>
  <c r="M1665" i="3"/>
  <c r="L1665" i="3"/>
  <c r="BC1664" i="3"/>
  <c r="BA1664" i="3"/>
  <c r="BB1664" i="3" s="1"/>
  <c r="AW1664" i="3"/>
  <c r="AX1664" i="3" s="1"/>
  <c r="Y1664" i="3" s="1"/>
  <c r="AV1664" i="3"/>
  <c r="AU1664" i="3"/>
  <c r="AT1664" i="3"/>
  <c r="AS1664" i="3"/>
  <c r="AR1664" i="3"/>
  <c r="AQ1664" i="3"/>
  <c r="AP1664" i="3"/>
  <c r="AO1664" i="3"/>
  <c r="AN1664" i="3"/>
  <c r="AL1664" i="3"/>
  <c r="AB1664" i="3"/>
  <c r="AM1664" i="3" s="1"/>
  <c r="AA1664" i="3"/>
  <c r="T1664" i="3"/>
  <c r="S1664" i="3"/>
  <c r="P1664" i="3"/>
  <c r="O1664" i="3"/>
  <c r="N1664" i="3"/>
  <c r="M1664" i="3"/>
  <c r="L1664" i="3"/>
  <c r="BC1663" i="3"/>
  <c r="AW1663" i="3" s="1"/>
  <c r="AX1663" i="3" s="1"/>
  <c r="Y1663" i="3" s="1"/>
  <c r="BB1663" i="3"/>
  <c r="BA1663" i="3"/>
  <c r="AV1663" i="3"/>
  <c r="AU1663" i="3"/>
  <c r="AT1663" i="3"/>
  <c r="AS1663" i="3"/>
  <c r="AR1663" i="3"/>
  <c r="AQ1663" i="3"/>
  <c r="AP1663" i="3"/>
  <c r="AO1663" i="3"/>
  <c r="AN1663" i="3"/>
  <c r="AM1663" i="3"/>
  <c r="AL1663" i="3"/>
  <c r="AB1663" i="3"/>
  <c r="AA1663" i="3"/>
  <c r="T1663" i="3"/>
  <c r="S1663" i="3"/>
  <c r="P1663" i="3"/>
  <c r="O1663" i="3"/>
  <c r="N1663" i="3"/>
  <c r="M1663" i="3"/>
  <c r="L1663" i="3"/>
  <c r="BC1662" i="3"/>
  <c r="BA1662" i="3"/>
  <c r="BB1662" i="3" s="1"/>
  <c r="AW1662" i="3" s="1"/>
  <c r="AX1662" i="3" s="1"/>
  <c r="Y1662" i="3" s="1"/>
  <c r="AV1662" i="3"/>
  <c r="AU1662" i="3"/>
  <c r="AT1662" i="3"/>
  <c r="AS1662" i="3"/>
  <c r="AR1662" i="3"/>
  <c r="AQ1662" i="3"/>
  <c r="AP1662" i="3"/>
  <c r="AO1662" i="3"/>
  <c r="AN1662" i="3"/>
  <c r="AM1662" i="3"/>
  <c r="AB1662" i="3"/>
  <c r="AA1662" i="3"/>
  <c r="AL1662" i="3" s="1"/>
  <c r="T1662" i="3"/>
  <c r="S1662" i="3"/>
  <c r="P1662" i="3"/>
  <c r="O1662" i="3"/>
  <c r="N1662" i="3"/>
  <c r="M1662" i="3"/>
  <c r="L1662" i="3"/>
  <c r="BC1661" i="3"/>
  <c r="BA1661" i="3"/>
  <c r="BB1661" i="3" s="1"/>
  <c r="AV1661" i="3"/>
  <c r="AU1661" i="3"/>
  <c r="AT1661" i="3"/>
  <c r="AS1661" i="3"/>
  <c r="AR1661" i="3"/>
  <c r="AQ1661" i="3"/>
  <c r="AP1661" i="3"/>
  <c r="AO1661" i="3"/>
  <c r="AN1661" i="3"/>
  <c r="AM1661" i="3"/>
  <c r="AL1661" i="3"/>
  <c r="AB1661" i="3"/>
  <c r="AA1661" i="3"/>
  <c r="T1661" i="3"/>
  <c r="S1661" i="3"/>
  <c r="P1661" i="3"/>
  <c r="O1661" i="3"/>
  <c r="N1661" i="3"/>
  <c r="M1661" i="3"/>
  <c r="L1661" i="3"/>
  <c r="BC1660" i="3"/>
  <c r="BA1660" i="3"/>
  <c r="BB1660" i="3" s="1"/>
  <c r="AV1660" i="3"/>
  <c r="AU1660" i="3"/>
  <c r="AT1660" i="3"/>
  <c r="AS1660" i="3"/>
  <c r="AR1660" i="3"/>
  <c r="AQ1660" i="3"/>
  <c r="AP1660" i="3"/>
  <c r="AO1660" i="3"/>
  <c r="AN1660" i="3"/>
  <c r="AB1660" i="3"/>
  <c r="AM1660" i="3" s="1"/>
  <c r="AA1660" i="3"/>
  <c r="T1660" i="3"/>
  <c r="S1660" i="3"/>
  <c r="P1660" i="3"/>
  <c r="O1660" i="3"/>
  <c r="N1660" i="3"/>
  <c r="M1660" i="3"/>
  <c r="L1660" i="3"/>
  <c r="BC1659" i="3"/>
  <c r="BB1659" i="3"/>
  <c r="BA1659" i="3"/>
  <c r="AV1659" i="3"/>
  <c r="AU1659" i="3"/>
  <c r="AT1659" i="3"/>
  <c r="AS1659" i="3"/>
  <c r="AR1659" i="3"/>
  <c r="AQ1659" i="3"/>
  <c r="AP1659" i="3"/>
  <c r="AO1659" i="3"/>
  <c r="AN1659" i="3"/>
  <c r="AM1659" i="3"/>
  <c r="AB1659" i="3"/>
  <c r="AA1659" i="3"/>
  <c r="T1659" i="3"/>
  <c r="S1659" i="3"/>
  <c r="P1659" i="3"/>
  <c r="O1659" i="3"/>
  <c r="N1659" i="3"/>
  <c r="M1659" i="3"/>
  <c r="L1659" i="3"/>
  <c r="BC1658" i="3"/>
  <c r="BA1658" i="3"/>
  <c r="BB1658" i="3" s="1"/>
  <c r="AW1658" i="3" s="1"/>
  <c r="AX1658" i="3" s="1"/>
  <c r="Y1658" i="3" s="1"/>
  <c r="AV1658" i="3"/>
  <c r="AU1658" i="3"/>
  <c r="AT1658" i="3"/>
  <c r="AS1658" i="3"/>
  <c r="AR1658" i="3"/>
  <c r="AQ1658" i="3"/>
  <c r="AP1658" i="3"/>
  <c r="AO1658" i="3"/>
  <c r="AN1658" i="3"/>
  <c r="AM1658" i="3"/>
  <c r="AL1658" i="3"/>
  <c r="AB1658" i="3"/>
  <c r="AA1658" i="3"/>
  <c r="T1658" i="3"/>
  <c r="S1658" i="3"/>
  <c r="P1658" i="3"/>
  <c r="O1658" i="3"/>
  <c r="N1658" i="3"/>
  <c r="M1658" i="3"/>
  <c r="L1658" i="3"/>
  <c r="BC1657" i="3"/>
  <c r="BA1657" i="3"/>
  <c r="AV1657" i="3"/>
  <c r="AU1657" i="3"/>
  <c r="AT1657" i="3"/>
  <c r="AS1657" i="3"/>
  <c r="AR1657" i="3"/>
  <c r="AQ1657" i="3"/>
  <c r="AP1657" i="3"/>
  <c r="AO1657" i="3"/>
  <c r="AN1657" i="3"/>
  <c r="AL1657" i="3"/>
  <c r="AB1657" i="3"/>
  <c r="AM1657" i="3" s="1"/>
  <c r="AA1657" i="3"/>
  <c r="T1657" i="3"/>
  <c r="S1657" i="3"/>
  <c r="BB1657" i="3" s="1"/>
  <c r="P1657" i="3"/>
  <c r="O1657" i="3"/>
  <c r="N1657" i="3"/>
  <c r="M1657" i="3"/>
  <c r="L1657" i="3"/>
  <c r="BC1656" i="3"/>
  <c r="BA1656" i="3"/>
  <c r="BB1656" i="3" s="1"/>
  <c r="AV1656" i="3"/>
  <c r="AU1656" i="3"/>
  <c r="AT1656" i="3"/>
  <c r="AS1656" i="3"/>
  <c r="AR1656" i="3"/>
  <c r="AQ1656" i="3"/>
  <c r="AP1656" i="3"/>
  <c r="AO1656" i="3"/>
  <c r="AN1656" i="3"/>
  <c r="AB1656" i="3"/>
  <c r="AA1656" i="3"/>
  <c r="AL1656" i="3" s="1"/>
  <c r="T1656" i="3"/>
  <c r="S1656" i="3"/>
  <c r="P1656" i="3"/>
  <c r="O1656" i="3"/>
  <c r="N1656" i="3"/>
  <c r="M1656" i="3"/>
  <c r="L1656" i="3"/>
  <c r="BC1655" i="3"/>
  <c r="BA1655" i="3"/>
  <c r="AV1655" i="3"/>
  <c r="AU1655" i="3"/>
  <c r="AT1655" i="3"/>
  <c r="AS1655" i="3"/>
  <c r="AR1655" i="3"/>
  <c r="AQ1655" i="3"/>
  <c r="AP1655" i="3"/>
  <c r="AO1655" i="3"/>
  <c r="AN1655" i="3"/>
  <c r="AM1655" i="3"/>
  <c r="AL1655" i="3"/>
  <c r="AB1655" i="3"/>
  <c r="AA1655" i="3"/>
  <c r="T1655" i="3"/>
  <c r="S1655" i="3"/>
  <c r="BB1655" i="3" s="1"/>
  <c r="AW1655" i="3" s="1"/>
  <c r="AX1655" i="3" s="1"/>
  <c r="Y1655" i="3" s="1"/>
  <c r="P1655" i="3"/>
  <c r="O1655" i="3"/>
  <c r="N1655" i="3"/>
  <c r="M1655" i="3"/>
  <c r="L1655" i="3"/>
  <c r="BC1654" i="3"/>
  <c r="BB1654" i="3"/>
  <c r="AW1654" i="3" s="1"/>
  <c r="BA1654" i="3"/>
  <c r="AV1654" i="3"/>
  <c r="AU1654" i="3"/>
  <c r="AT1654" i="3"/>
  <c r="AS1654" i="3"/>
  <c r="AR1654" i="3"/>
  <c r="AQ1654" i="3"/>
  <c r="AP1654" i="3"/>
  <c r="AO1654" i="3"/>
  <c r="AN1654" i="3"/>
  <c r="AM1654" i="3"/>
  <c r="AL1654" i="3"/>
  <c r="AB1654" i="3"/>
  <c r="AA1654" i="3"/>
  <c r="T1654" i="3"/>
  <c r="S1654" i="3"/>
  <c r="P1654" i="3"/>
  <c r="O1654" i="3"/>
  <c r="N1654" i="3"/>
  <c r="M1654" i="3"/>
  <c r="L1654" i="3"/>
  <c r="BC1653" i="3"/>
  <c r="BA1653" i="3"/>
  <c r="BB1653" i="3" s="1"/>
  <c r="AW1653" i="3"/>
  <c r="AV1653" i="3"/>
  <c r="AU1653" i="3"/>
  <c r="AT1653" i="3"/>
  <c r="AS1653" i="3"/>
  <c r="AR1653" i="3"/>
  <c r="AQ1653" i="3"/>
  <c r="AP1653" i="3"/>
  <c r="AO1653" i="3"/>
  <c r="AN1653" i="3"/>
  <c r="AB1653" i="3"/>
  <c r="AM1653" i="3" s="1"/>
  <c r="AA1653" i="3"/>
  <c r="AL1653" i="3" s="1"/>
  <c r="T1653" i="3"/>
  <c r="S1653" i="3"/>
  <c r="P1653" i="3"/>
  <c r="O1653" i="3"/>
  <c r="N1653" i="3"/>
  <c r="M1653" i="3"/>
  <c r="L1653" i="3"/>
  <c r="BC1652" i="3"/>
  <c r="BA1652" i="3"/>
  <c r="BB1652" i="3" s="1"/>
  <c r="AV1652" i="3"/>
  <c r="AU1652" i="3"/>
  <c r="AT1652" i="3"/>
  <c r="AS1652" i="3"/>
  <c r="AR1652" i="3"/>
  <c r="AQ1652" i="3"/>
  <c r="AP1652" i="3"/>
  <c r="AO1652" i="3"/>
  <c r="AN1652" i="3"/>
  <c r="AB1652" i="3"/>
  <c r="AM1652" i="3" s="1"/>
  <c r="AA1652" i="3"/>
  <c r="T1652" i="3"/>
  <c r="S1652" i="3"/>
  <c r="P1652" i="3"/>
  <c r="O1652" i="3"/>
  <c r="N1652" i="3"/>
  <c r="M1652" i="3"/>
  <c r="L1652" i="3"/>
  <c r="BC1651" i="3"/>
  <c r="BA1651" i="3"/>
  <c r="AV1651" i="3"/>
  <c r="AU1651" i="3"/>
  <c r="AT1651" i="3"/>
  <c r="AS1651" i="3"/>
  <c r="AR1651" i="3"/>
  <c r="AQ1651" i="3"/>
  <c r="AP1651" i="3"/>
  <c r="AO1651" i="3"/>
  <c r="AN1651" i="3"/>
  <c r="AL1651" i="3"/>
  <c r="AB1651" i="3"/>
  <c r="AM1651" i="3" s="1"/>
  <c r="AA1651" i="3"/>
  <c r="T1651" i="3"/>
  <c r="S1651" i="3"/>
  <c r="BB1651" i="3" s="1"/>
  <c r="P1651" i="3"/>
  <c r="O1651" i="3"/>
  <c r="N1651" i="3"/>
  <c r="M1651" i="3"/>
  <c r="L1651" i="3"/>
  <c r="BC1650" i="3"/>
  <c r="BB1650" i="3"/>
  <c r="BA1650" i="3"/>
  <c r="AW1650" i="3"/>
  <c r="AX1650" i="3" s="1"/>
  <c r="Y1650" i="3" s="1"/>
  <c r="AV1650" i="3"/>
  <c r="AU1650" i="3"/>
  <c r="AT1650" i="3"/>
  <c r="AS1650" i="3"/>
  <c r="AR1650" i="3"/>
  <c r="AQ1650" i="3"/>
  <c r="AP1650" i="3"/>
  <c r="AO1650" i="3"/>
  <c r="AN1650" i="3"/>
  <c r="AL1650" i="3"/>
  <c r="AB1650" i="3"/>
  <c r="AM1650" i="3" s="1"/>
  <c r="AA1650" i="3"/>
  <c r="T1650" i="3"/>
  <c r="S1650" i="3"/>
  <c r="P1650" i="3"/>
  <c r="O1650" i="3"/>
  <c r="N1650" i="3"/>
  <c r="M1650" i="3"/>
  <c r="L1650" i="3"/>
  <c r="BC1649" i="3"/>
  <c r="BA1649" i="3"/>
  <c r="AV1649" i="3"/>
  <c r="AU1649" i="3"/>
  <c r="AT1649" i="3"/>
  <c r="AS1649" i="3"/>
  <c r="AR1649" i="3"/>
  <c r="AQ1649" i="3"/>
  <c r="AP1649" i="3"/>
  <c r="AO1649" i="3"/>
  <c r="AN1649" i="3"/>
  <c r="AM1649" i="3"/>
  <c r="AL1649" i="3"/>
  <c r="AB1649" i="3"/>
  <c r="AA1649" i="3"/>
  <c r="T1649" i="3"/>
  <c r="S1649" i="3"/>
  <c r="P1649" i="3"/>
  <c r="O1649" i="3"/>
  <c r="N1649" i="3"/>
  <c r="M1649" i="3"/>
  <c r="L1649" i="3"/>
  <c r="BC1648" i="3"/>
  <c r="BA1648" i="3"/>
  <c r="BB1648" i="3" s="1"/>
  <c r="AV1648" i="3"/>
  <c r="AU1648" i="3"/>
  <c r="AT1648" i="3"/>
  <c r="AS1648" i="3"/>
  <c r="AR1648" i="3"/>
  <c r="AQ1648" i="3"/>
  <c r="AP1648" i="3"/>
  <c r="AO1648" i="3"/>
  <c r="AN1648" i="3"/>
  <c r="AL1648" i="3"/>
  <c r="AB1648" i="3"/>
  <c r="AM1648" i="3" s="1"/>
  <c r="AA1648" i="3"/>
  <c r="T1648" i="3"/>
  <c r="S1648" i="3"/>
  <c r="P1648" i="3"/>
  <c r="O1648" i="3"/>
  <c r="N1648" i="3"/>
  <c r="M1648" i="3"/>
  <c r="L1648" i="3"/>
  <c r="BC1647" i="3"/>
  <c r="BA1647" i="3"/>
  <c r="BB1647" i="3" s="1"/>
  <c r="AV1647" i="3"/>
  <c r="AU1647" i="3"/>
  <c r="AT1647" i="3"/>
  <c r="AS1647" i="3"/>
  <c r="AR1647" i="3"/>
  <c r="AQ1647" i="3"/>
  <c r="AP1647" i="3"/>
  <c r="AO1647" i="3"/>
  <c r="AN1647" i="3"/>
  <c r="AB1647" i="3"/>
  <c r="AM1647" i="3" s="1"/>
  <c r="AA1647" i="3"/>
  <c r="T1647" i="3"/>
  <c r="S1647" i="3"/>
  <c r="P1647" i="3"/>
  <c r="O1647" i="3"/>
  <c r="N1647" i="3"/>
  <c r="M1647" i="3"/>
  <c r="L1647" i="3"/>
  <c r="BC1646" i="3"/>
  <c r="BB1646" i="3"/>
  <c r="AW1646" i="3" s="1"/>
  <c r="AX1646" i="3" s="1"/>
  <c r="Y1646" i="3" s="1"/>
  <c r="BA1646" i="3"/>
  <c r="AV1646" i="3"/>
  <c r="AU1646" i="3"/>
  <c r="AT1646" i="3"/>
  <c r="AS1646" i="3"/>
  <c r="AR1646" i="3"/>
  <c r="AQ1646" i="3"/>
  <c r="AP1646" i="3"/>
  <c r="AO1646" i="3"/>
  <c r="AN1646" i="3"/>
  <c r="AB1646" i="3"/>
  <c r="AM1646" i="3" s="1"/>
  <c r="AA1646" i="3"/>
  <c r="AL1646" i="3" s="1"/>
  <c r="T1646" i="3"/>
  <c r="S1646" i="3"/>
  <c r="P1646" i="3"/>
  <c r="O1646" i="3"/>
  <c r="N1646" i="3"/>
  <c r="M1646" i="3"/>
  <c r="L1646" i="3"/>
  <c r="BC1645" i="3"/>
  <c r="BB1645" i="3"/>
  <c r="BA1645" i="3"/>
  <c r="AW1645" i="3"/>
  <c r="AV1645" i="3"/>
  <c r="AU1645" i="3"/>
  <c r="AT1645" i="3"/>
  <c r="AS1645" i="3"/>
  <c r="AR1645" i="3"/>
  <c r="AQ1645" i="3"/>
  <c r="AP1645" i="3"/>
  <c r="AO1645" i="3"/>
  <c r="AN1645" i="3"/>
  <c r="AM1645" i="3"/>
  <c r="AL1645" i="3"/>
  <c r="AB1645" i="3"/>
  <c r="AA1645" i="3"/>
  <c r="T1645" i="3"/>
  <c r="S1645" i="3"/>
  <c r="P1645" i="3"/>
  <c r="O1645" i="3"/>
  <c r="N1645" i="3"/>
  <c r="M1645" i="3"/>
  <c r="L1645" i="3"/>
  <c r="BC1644" i="3"/>
  <c r="BA1644" i="3"/>
  <c r="AV1644" i="3"/>
  <c r="AU1644" i="3"/>
  <c r="AT1644" i="3"/>
  <c r="AS1644" i="3"/>
  <c r="AR1644" i="3"/>
  <c r="AQ1644" i="3"/>
  <c r="AP1644" i="3"/>
  <c r="AO1644" i="3"/>
  <c r="AN1644" i="3"/>
  <c r="AM1644" i="3"/>
  <c r="AL1644" i="3"/>
  <c r="AB1644" i="3"/>
  <c r="AA1644" i="3"/>
  <c r="T1644" i="3"/>
  <c r="S1644" i="3"/>
  <c r="P1644" i="3"/>
  <c r="O1644" i="3"/>
  <c r="N1644" i="3"/>
  <c r="M1644" i="3"/>
  <c r="L1644" i="3"/>
  <c r="BC1643" i="3"/>
  <c r="BA1643" i="3"/>
  <c r="AV1643" i="3"/>
  <c r="AU1643" i="3"/>
  <c r="AT1643" i="3"/>
  <c r="AS1643" i="3"/>
  <c r="AR1643" i="3"/>
  <c r="AQ1643" i="3"/>
  <c r="AP1643" i="3"/>
  <c r="AO1643" i="3"/>
  <c r="AN1643" i="3"/>
  <c r="AL1643" i="3"/>
  <c r="AB1643" i="3"/>
  <c r="AM1643" i="3" s="1"/>
  <c r="AA1643" i="3"/>
  <c r="T1643" i="3"/>
  <c r="S1643" i="3"/>
  <c r="P1643" i="3"/>
  <c r="O1643" i="3"/>
  <c r="N1643" i="3"/>
  <c r="M1643" i="3"/>
  <c r="L1643" i="3"/>
  <c r="BC1642" i="3"/>
  <c r="BA1642" i="3"/>
  <c r="BB1642" i="3" s="1"/>
  <c r="AV1642" i="3"/>
  <c r="AU1642" i="3"/>
  <c r="AT1642" i="3"/>
  <c r="AS1642" i="3"/>
  <c r="AR1642" i="3"/>
  <c r="AQ1642" i="3"/>
  <c r="AP1642" i="3"/>
  <c r="AO1642" i="3"/>
  <c r="AN1642" i="3"/>
  <c r="AL1642" i="3"/>
  <c r="AB1642" i="3"/>
  <c r="AM1642" i="3" s="1"/>
  <c r="AA1642" i="3"/>
  <c r="T1642" i="3"/>
  <c r="S1642" i="3"/>
  <c r="P1642" i="3"/>
  <c r="O1642" i="3"/>
  <c r="N1642" i="3"/>
  <c r="M1642" i="3"/>
  <c r="L1642" i="3"/>
  <c r="BC1641" i="3"/>
  <c r="BB1641" i="3"/>
  <c r="BA1641" i="3"/>
  <c r="AW1641" i="3"/>
  <c r="AX1641" i="3" s="1"/>
  <c r="Y1641" i="3" s="1"/>
  <c r="AV1641" i="3"/>
  <c r="AU1641" i="3"/>
  <c r="AT1641" i="3"/>
  <c r="AS1641" i="3"/>
  <c r="AR1641" i="3"/>
  <c r="AQ1641" i="3"/>
  <c r="AP1641" i="3"/>
  <c r="AO1641" i="3"/>
  <c r="AN1641" i="3"/>
  <c r="AM1641" i="3"/>
  <c r="AB1641" i="3"/>
  <c r="AA1641" i="3"/>
  <c r="AL1641" i="3" s="1"/>
  <c r="T1641" i="3"/>
  <c r="S1641" i="3"/>
  <c r="P1641" i="3"/>
  <c r="O1641" i="3"/>
  <c r="N1641" i="3"/>
  <c r="M1641" i="3"/>
  <c r="L1641" i="3"/>
  <c r="BC1640" i="3"/>
  <c r="BA1640" i="3"/>
  <c r="BB1640" i="3" s="1"/>
  <c r="AV1640" i="3"/>
  <c r="AU1640" i="3"/>
  <c r="AT1640" i="3"/>
  <c r="AS1640" i="3"/>
  <c r="AR1640" i="3"/>
  <c r="AQ1640" i="3"/>
  <c r="AP1640" i="3"/>
  <c r="AO1640" i="3"/>
  <c r="AN1640" i="3"/>
  <c r="AM1640" i="3"/>
  <c r="AB1640" i="3"/>
  <c r="AA1640" i="3"/>
  <c r="T1640" i="3"/>
  <c r="S1640" i="3"/>
  <c r="P1640" i="3"/>
  <c r="O1640" i="3"/>
  <c r="N1640" i="3"/>
  <c r="M1640" i="3"/>
  <c r="L1640" i="3"/>
  <c r="BC1639" i="3"/>
  <c r="BA1639" i="3"/>
  <c r="AV1639" i="3"/>
  <c r="AU1639" i="3"/>
  <c r="AT1639" i="3"/>
  <c r="AS1639" i="3"/>
  <c r="AR1639" i="3"/>
  <c r="AQ1639" i="3"/>
  <c r="AP1639" i="3"/>
  <c r="AO1639" i="3"/>
  <c r="AN1639" i="3"/>
  <c r="AM1639" i="3"/>
  <c r="AL1639" i="3"/>
  <c r="AB1639" i="3"/>
  <c r="AA1639" i="3"/>
  <c r="T1639" i="3"/>
  <c r="S1639" i="3"/>
  <c r="BB1639" i="3" s="1"/>
  <c r="P1639" i="3"/>
  <c r="O1639" i="3"/>
  <c r="N1639" i="3"/>
  <c r="M1639" i="3"/>
  <c r="L1639" i="3"/>
  <c r="BC1638" i="3"/>
  <c r="BA1638" i="3"/>
  <c r="BB1638" i="3" s="1"/>
  <c r="AW1638" i="3"/>
  <c r="AV1638" i="3"/>
  <c r="AU1638" i="3"/>
  <c r="AT1638" i="3"/>
  <c r="AS1638" i="3"/>
  <c r="AR1638" i="3"/>
  <c r="AQ1638" i="3"/>
  <c r="AP1638" i="3"/>
  <c r="AO1638" i="3"/>
  <c r="AN1638" i="3"/>
  <c r="AB1638" i="3"/>
  <c r="AM1638" i="3" s="1"/>
  <c r="AA1638" i="3"/>
  <c r="AL1638" i="3" s="1"/>
  <c r="T1638" i="3"/>
  <c r="S1638" i="3"/>
  <c r="P1638" i="3"/>
  <c r="O1638" i="3"/>
  <c r="N1638" i="3"/>
  <c r="M1638" i="3"/>
  <c r="L1638" i="3"/>
  <c r="BC1637" i="3"/>
  <c r="BA1637" i="3"/>
  <c r="BB1637" i="3" s="1"/>
  <c r="AV1637" i="3"/>
  <c r="AU1637" i="3"/>
  <c r="AT1637" i="3"/>
  <c r="AS1637" i="3"/>
  <c r="AR1637" i="3"/>
  <c r="AQ1637" i="3"/>
  <c r="AP1637" i="3"/>
  <c r="AO1637" i="3"/>
  <c r="AN1637" i="3"/>
  <c r="AM1637" i="3"/>
  <c r="AL1637" i="3"/>
  <c r="AB1637" i="3"/>
  <c r="AA1637" i="3"/>
  <c r="AW1637" i="3" s="1"/>
  <c r="T1637" i="3"/>
  <c r="S1637" i="3"/>
  <c r="P1637" i="3"/>
  <c r="O1637" i="3"/>
  <c r="N1637" i="3"/>
  <c r="M1637" i="3"/>
  <c r="L1637" i="3"/>
  <c r="BC1636" i="3"/>
  <c r="BB1636" i="3"/>
  <c r="AW1636" i="3" s="1"/>
  <c r="BA1636" i="3"/>
  <c r="AV1636" i="3"/>
  <c r="AU1636" i="3"/>
  <c r="AT1636" i="3"/>
  <c r="AS1636" i="3"/>
  <c r="AR1636" i="3"/>
  <c r="AQ1636" i="3"/>
  <c r="AP1636" i="3"/>
  <c r="AO1636" i="3"/>
  <c r="AN1636" i="3"/>
  <c r="AM1636" i="3"/>
  <c r="AL1636" i="3"/>
  <c r="AB1636" i="3"/>
  <c r="AA1636" i="3"/>
  <c r="T1636" i="3"/>
  <c r="S1636" i="3"/>
  <c r="P1636" i="3"/>
  <c r="O1636" i="3"/>
  <c r="N1636" i="3"/>
  <c r="M1636" i="3"/>
  <c r="L1636" i="3"/>
  <c r="BC1635" i="3"/>
  <c r="BA1635" i="3"/>
  <c r="BB1635" i="3" s="1"/>
  <c r="AW1635" i="3"/>
  <c r="AX1635" i="3" s="1"/>
  <c r="Y1635" i="3" s="1"/>
  <c r="AV1635" i="3"/>
  <c r="AU1635" i="3"/>
  <c r="AT1635" i="3"/>
  <c r="AS1635" i="3"/>
  <c r="AR1635" i="3"/>
  <c r="AQ1635" i="3"/>
  <c r="AP1635" i="3"/>
  <c r="AO1635" i="3"/>
  <c r="AN1635" i="3"/>
  <c r="AB1635" i="3"/>
  <c r="AM1635" i="3" s="1"/>
  <c r="AA1635" i="3"/>
  <c r="AL1635" i="3" s="1"/>
  <c r="T1635" i="3"/>
  <c r="S1635" i="3"/>
  <c r="P1635" i="3"/>
  <c r="O1635" i="3"/>
  <c r="N1635" i="3"/>
  <c r="M1635" i="3"/>
  <c r="L1635" i="3"/>
  <c r="BC1634" i="3"/>
  <c r="BA1634" i="3"/>
  <c r="BB1634" i="3" s="1"/>
  <c r="AV1634" i="3"/>
  <c r="AU1634" i="3"/>
  <c r="AT1634" i="3"/>
  <c r="AS1634" i="3"/>
  <c r="AR1634" i="3"/>
  <c r="AQ1634" i="3"/>
  <c r="AP1634" i="3"/>
  <c r="AO1634" i="3"/>
  <c r="AN1634" i="3"/>
  <c r="AB1634" i="3"/>
  <c r="AM1634" i="3" s="1"/>
  <c r="AA1634" i="3"/>
  <c r="T1634" i="3"/>
  <c r="S1634" i="3"/>
  <c r="P1634" i="3"/>
  <c r="O1634" i="3"/>
  <c r="N1634" i="3"/>
  <c r="M1634" i="3"/>
  <c r="L1634" i="3"/>
  <c r="BC1633" i="3"/>
  <c r="BA1633" i="3"/>
  <c r="AV1633" i="3"/>
  <c r="AU1633" i="3"/>
  <c r="AT1633" i="3"/>
  <c r="AS1633" i="3"/>
  <c r="AR1633" i="3"/>
  <c r="AQ1633" i="3"/>
  <c r="AP1633" i="3"/>
  <c r="AO1633" i="3"/>
  <c r="AN1633" i="3"/>
  <c r="AB1633" i="3"/>
  <c r="AM1633" i="3" s="1"/>
  <c r="AA1633" i="3"/>
  <c r="AL1633" i="3" s="1"/>
  <c r="T1633" i="3"/>
  <c r="S1633" i="3"/>
  <c r="BB1633" i="3" s="1"/>
  <c r="P1633" i="3"/>
  <c r="O1633" i="3"/>
  <c r="N1633" i="3"/>
  <c r="M1633" i="3"/>
  <c r="L1633" i="3"/>
  <c r="BC1632" i="3"/>
  <c r="BB1632" i="3"/>
  <c r="BA1632" i="3"/>
  <c r="AV1632" i="3"/>
  <c r="AU1632" i="3"/>
  <c r="AT1632" i="3"/>
  <c r="AS1632" i="3"/>
  <c r="AR1632" i="3"/>
  <c r="AQ1632" i="3"/>
  <c r="AP1632" i="3"/>
  <c r="AO1632" i="3"/>
  <c r="AN1632" i="3"/>
  <c r="AB1632" i="3"/>
  <c r="AM1632" i="3" s="1"/>
  <c r="AA1632" i="3"/>
  <c r="T1632" i="3"/>
  <c r="S1632" i="3"/>
  <c r="P1632" i="3"/>
  <c r="O1632" i="3"/>
  <c r="N1632" i="3"/>
  <c r="M1632" i="3"/>
  <c r="L1632" i="3"/>
  <c r="BC1631" i="3"/>
  <c r="BA1631" i="3"/>
  <c r="AV1631" i="3"/>
  <c r="AU1631" i="3"/>
  <c r="AT1631" i="3"/>
  <c r="AS1631" i="3"/>
  <c r="AR1631" i="3"/>
  <c r="AQ1631" i="3"/>
  <c r="AP1631" i="3"/>
  <c r="AO1631" i="3"/>
  <c r="AN1631" i="3"/>
  <c r="AM1631" i="3"/>
  <c r="AL1631" i="3"/>
  <c r="AB1631" i="3"/>
  <c r="AA1631" i="3"/>
  <c r="T1631" i="3"/>
  <c r="S1631" i="3"/>
  <c r="P1631" i="3"/>
  <c r="O1631" i="3"/>
  <c r="N1631" i="3"/>
  <c r="M1631" i="3"/>
  <c r="L1631" i="3"/>
  <c r="BC1630" i="3"/>
  <c r="BA1630" i="3"/>
  <c r="BB1630" i="3" s="1"/>
  <c r="AV1630" i="3"/>
  <c r="AU1630" i="3"/>
  <c r="AT1630" i="3"/>
  <c r="AS1630" i="3"/>
  <c r="AR1630" i="3"/>
  <c r="AQ1630" i="3"/>
  <c r="AP1630" i="3"/>
  <c r="AO1630" i="3"/>
  <c r="AN1630" i="3"/>
  <c r="AM1630" i="3"/>
  <c r="AB1630" i="3"/>
  <c r="AA1630" i="3"/>
  <c r="T1630" i="3"/>
  <c r="S1630" i="3"/>
  <c r="P1630" i="3"/>
  <c r="O1630" i="3"/>
  <c r="N1630" i="3"/>
  <c r="M1630" i="3"/>
  <c r="L1630" i="3"/>
  <c r="BC1629" i="3"/>
  <c r="BA1629" i="3"/>
  <c r="BB1629" i="3" s="1"/>
  <c r="AV1629" i="3"/>
  <c r="AU1629" i="3"/>
  <c r="AT1629" i="3"/>
  <c r="AS1629" i="3"/>
  <c r="AR1629" i="3"/>
  <c r="AQ1629" i="3"/>
  <c r="AP1629" i="3"/>
  <c r="AO1629" i="3"/>
  <c r="AN1629" i="3"/>
  <c r="AB1629" i="3"/>
  <c r="AM1629" i="3" s="1"/>
  <c r="AA1629" i="3"/>
  <c r="T1629" i="3"/>
  <c r="S1629" i="3"/>
  <c r="P1629" i="3"/>
  <c r="O1629" i="3"/>
  <c r="N1629" i="3"/>
  <c r="M1629" i="3"/>
  <c r="L1629" i="3"/>
  <c r="BC1628" i="3"/>
  <c r="BA1628" i="3"/>
  <c r="BB1628" i="3" s="1"/>
  <c r="AV1628" i="3"/>
  <c r="AU1628" i="3"/>
  <c r="AT1628" i="3"/>
  <c r="AS1628" i="3"/>
  <c r="AR1628" i="3"/>
  <c r="AQ1628" i="3"/>
  <c r="AP1628" i="3"/>
  <c r="AO1628" i="3"/>
  <c r="AN1628" i="3"/>
  <c r="AB1628" i="3"/>
  <c r="AA1628" i="3"/>
  <c r="AL1628" i="3" s="1"/>
  <c r="T1628" i="3"/>
  <c r="S1628" i="3"/>
  <c r="P1628" i="3"/>
  <c r="O1628" i="3"/>
  <c r="N1628" i="3"/>
  <c r="M1628" i="3"/>
  <c r="L1628" i="3"/>
  <c r="BC1627" i="3"/>
  <c r="BB1627" i="3"/>
  <c r="BA1627" i="3"/>
  <c r="AW1627" i="3"/>
  <c r="AV1627" i="3"/>
  <c r="AU1627" i="3"/>
  <c r="AT1627" i="3"/>
  <c r="AS1627" i="3"/>
  <c r="AR1627" i="3"/>
  <c r="AQ1627" i="3"/>
  <c r="AP1627" i="3"/>
  <c r="AO1627" i="3"/>
  <c r="AN1627" i="3"/>
  <c r="AM1627" i="3"/>
  <c r="AL1627" i="3"/>
  <c r="AB1627" i="3"/>
  <c r="AA1627" i="3"/>
  <c r="T1627" i="3"/>
  <c r="S1627" i="3"/>
  <c r="P1627" i="3"/>
  <c r="O1627" i="3"/>
  <c r="N1627" i="3"/>
  <c r="M1627" i="3"/>
  <c r="L1627" i="3"/>
  <c r="BC1626" i="3"/>
  <c r="BA1626" i="3"/>
  <c r="AV1626" i="3"/>
  <c r="AU1626" i="3"/>
  <c r="AT1626" i="3"/>
  <c r="AS1626" i="3"/>
  <c r="AR1626" i="3"/>
  <c r="AQ1626" i="3"/>
  <c r="AP1626" i="3"/>
  <c r="AO1626" i="3"/>
  <c r="AN1626" i="3"/>
  <c r="AM1626" i="3"/>
  <c r="AL1626" i="3"/>
  <c r="AB1626" i="3"/>
  <c r="AA1626" i="3"/>
  <c r="T1626" i="3"/>
  <c r="S1626" i="3"/>
  <c r="P1626" i="3"/>
  <c r="O1626" i="3"/>
  <c r="N1626" i="3"/>
  <c r="M1626" i="3"/>
  <c r="L1626" i="3"/>
  <c r="BC1625" i="3"/>
  <c r="BA1625" i="3"/>
  <c r="BB1625" i="3" s="1"/>
  <c r="AV1625" i="3"/>
  <c r="AU1625" i="3"/>
  <c r="AT1625" i="3"/>
  <c r="AS1625" i="3"/>
  <c r="AR1625" i="3"/>
  <c r="AQ1625" i="3"/>
  <c r="AP1625" i="3"/>
  <c r="AO1625" i="3"/>
  <c r="AN1625" i="3"/>
  <c r="AM1625" i="3"/>
  <c r="AB1625" i="3"/>
  <c r="AA1625" i="3"/>
  <c r="T1625" i="3"/>
  <c r="S1625" i="3"/>
  <c r="P1625" i="3"/>
  <c r="O1625" i="3"/>
  <c r="N1625" i="3"/>
  <c r="M1625" i="3"/>
  <c r="L1625" i="3"/>
  <c r="BC1624" i="3"/>
  <c r="BA1624" i="3"/>
  <c r="BB1624" i="3" s="1"/>
  <c r="AV1624" i="3"/>
  <c r="AU1624" i="3"/>
  <c r="AT1624" i="3"/>
  <c r="AS1624" i="3"/>
  <c r="AR1624" i="3"/>
  <c r="AQ1624" i="3"/>
  <c r="AP1624" i="3"/>
  <c r="AO1624" i="3"/>
  <c r="AN1624" i="3"/>
  <c r="AB1624" i="3"/>
  <c r="AM1624" i="3" s="1"/>
  <c r="AA1624" i="3"/>
  <c r="T1624" i="3"/>
  <c r="S1624" i="3"/>
  <c r="P1624" i="3"/>
  <c r="O1624" i="3"/>
  <c r="N1624" i="3"/>
  <c r="M1624" i="3"/>
  <c r="L1624" i="3"/>
  <c r="BC1623" i="3"/>
  <c r="BB1623" i="3"/>
  <c r="BA1623" i="3"/>
  <c r="AV1623" i="3"/>
  <c r="AU1623" i="3"/>
  <c r="AT1623" i="3"/>
  <c r="AS1623" i="3"/>
  <c r="AR1623" i="3"/>
  <c r="AQ1623" i="3"/>
  <c r="AP1623" i="3"/>
  <c r="AO1623" i="3"/>
  <c r="AN1623" i="3"/>
  <c r="AM1623" i="3"/>
  <c r="AB1623" i="3"/>
  <c r="AA1623" i="3"/>
  <c r="T1623" i="3"/>
  <c r="S1623" i="3"/>
  <c r="P1623" i="3"/>
  <c r="O1623" i="3"/>
  <c r="N1623" i="3"/>
  <c r="M1623" i="3"/>
  <c r="L1623" i="3"/>
  <c r="BC1622" i="3"/>
  <c r="BA1622" i="3"/>
  <c r="BB1622" i="3" s="1"/>
  <c r="AV1622" i="3"/>
  <c r="AU1622" i="3"/>
  <c r="AT1622" i="3"/>
  <c r="AS1622" i="3"/>
  <c r="AR1622" i="3"/>
  <c r="AQ1622" i="3"/>
  <c r="AP1622" i="3"/>
  <c r="AO1622" i="3"/>
  <c r="AN1622" i="3"/>
  <c r="AM1622" i="3"/>
  <c r="AB1622" i="3"/>
  <c r="AA1622" i="3"/>
  <c r="T1622" i="3"/>
  <c r="S1622" i="3"/>
  <c r="P1622" i="3"/>
  <c r="O1622" i="3"/>
  <c r="N1622" i="3"/>
  <c r="M1622" i="3"/>
  <c r="L1622" i="3"/>
  <c r="BC1621" i="3"/>
  <c r="BB1621" i="3"/>
  <c r="BA1621" i="3"/>
  <c r="AV1621" i="3"/>
  <c r="AU1621" i="3"/>
  <c r="AT1621" i="3"/>
  <c r="AS1621" i="3"/>
  <c r="AR1621" i="3"/>
  <c r="AQ1621" i="3"/>
  <c r="AP1621" i="3"/>
  <c r="AO1621" i="3"/>
  <c r="AN1621" i="3"/>
  <c r="AM1621" i="3"/>
  <c r="AB1621" i="3"/>
  <c r="AA1621" i="3"/>
  <c r="AW1621" i="3" s="1"/>
  <c r="T1621" i="3"/>
  <c r="S1621" i="3"/>
  <c r="P1621" i="3"/>
  <c r="O1621" i="3"/>
  <c r="N1621" i="3"/>
  <c r="M1621" i="3"/>
  <c r="L1621" i="3"/>
  <c r="BC1620" i="3"/>
  <c r="BB1620" i="3"/>
  <c r="BA1620" i="3"/>
  <c r="AV1620" i="3"/>
  <c r="AU1620" i="3"/>
  <c r="AT1620" i="3"/>
  <c r="AS1620" i="3"/>
  <c r="AR1620" i="3"/>
  <c r="AQ1620" i="3"/>
  <c r="AP1620" i="3"/>
  <c r="AO1620" i="3"/>
  <c r="AN1620" i="3"/>
  <c r="AB1620" i="3"/>
  <c r="AM1620" i="3" s="1"/>
  <c r="AA1620" i="3"/>
  <c r="T1620" i="3"/>
  <c r="S1620" i="3"/>
  <c r="P1620" i="3"/>
  <c r="O1620" i="3"/>
  <c r="N1620" i="3"/>
  <c r="M1620" i="3"/>
  <c r="L1620" i="3"/>
  <c r="BC1619" i="3"/>
  <c r="BA1619" i="3"/>
  <c r="BB1619" i="3" s="1"/>
  <c r="AV1619" i="3"/>
  <c r="AU1619" i="3"/>
  <c r="AT1619" i="3"/>
  <c r="AS1619" i="3"/>
  <c r="AR1619" i="3"/>
  <c r="AQ1619" i="3"/>
  <c r="AP1619" i="3"/>
  <c r="AO1619" i="3"/>
  <c r="AN1619" i="3"/>
  <c r="AL1619" i="3"/>
  <c r="AB1619" i="3"/>
  <c r="AM1619" i="3" s="1"/>
  <c r="AA1619" i="3"/>
  <c r="AW1619" i="3" s="1"/>
  <c r="T1619" i="3"/>
  <c r="S1619" i="3"/>
  <c r="P1619" i="3"/>
  <c r="O1619" i="3"/>
  <c r="N1619" i="3"/>
  <c r="M1619" i="3"/>
  <c r="L1619" i="3"/>
  <c r="BC1618" i="3"/>
  <c r="BB1618" i="3"/>
  <c r="AW1618" i="3" s="1"/>
  <c r="AX1618" i="3" s="1"/>
  <c r="Y1618" i="3" s="1"/>
  <c r="BA1618" i="3"/>
  <c r="AV1618" i="3"/>
  <c r="AU1618" i="3"/>
  <c r="AT1618" i="3"/>
  <c r="AS1618" i="3"/>
  <c r="AR1618" i="3"/>
  <c r="AQ1618" i="3"/>
  <c r="AP1618" i="3"/>
  <c r="AO1618" i="3"/>
  <c r="AN1618" i="3"/>
  <c r="AM1618" i="3"/>
  <c r="AL1618" i="3"/>
  <c r="AB1618" i="3"/>
  <c r="AA1618" i="3"/>
  <c r="T1618" i="3"/>
  <c r="S1618" i="3"/>
  <c r="P1618" i="3"/>
  <c r="O1618" i="3"/>
  <c r="N1618" i="3"/>
  <c r="M1618" i="3"/>
  <c r="L1618" i="3"/>
  <c r="BC1617" i="3"/>
  <c r="BB1617" i="3"/>
  <c r="BA1617" i="3"/>
  <c r="AV1617" i="3"/>
  <c r="AU1617" i="3"/>
  <c r="AT1617" i="3"/>
  <c r="AS1617" i="3"/>
  <c r="AR1617" i="3"/>
  <c r="AQ1617" i="3"/>
  <c r="AP1617" i="3"/>
  <c r="AO1617" i="3"/>
  <c r="AN1617" i="3"/>
  <c r="AM1617" i="3"/>
  <c r="AL1617" i="3"/>
  <c r="AB1617" i="3"/>
  <c r="AA1617" i="3"/>
  <c r="T1617" i="3"/>
  <c r="S1617" i="3"/>
  <c r="P1617" i="3"/>
  <c r="O1617" i="3"/>
  <c r="N1617" i="3"/>
  <c r="M1617" i="3"/>
  <c r="L1617" i="3"/>
  <c r="BC1616" i="3"/>
  <c r="BA1616" i="3"/>
  <c r="BB1616" i="3" s="1"/>
  <c r="AV1616" i="3"/>
  <c r="AU1616" i="3"/>
  <c r="AT1616" i="3"/>
  <c r="AS1616" i="3"/>
  <c r="AR1616" i="3"/>
  <c r="AQ1616" i="3"/>
  <c r="AP1616" i="3"/>
  <c r="AO1616" i="3"/>
  <c r="AN1616" i="3"/>
  <c r="AM1616" i="3"/>
  <c r="AL1616" i="3"/>
  <c r="AB1616" i="3"/>
  <c r="AA1616" i="3"/>
  <c r="T1616" i="3"/>
  <c r="S1616" i="3"/>
  <c r="P1616" i="3"/>
  <c r="O1616" i="3"/>
  <c r="N1616" i="3"/>
  <c r="M1616" i="3"/>
  <c r="L1616" i="3"/>
  <c r="BC1615" i="3"/>
  <c r="BA1615" i="3"/>
  <c r="BB1615" i="3" s="1"/>
  <c r="AW1615" i="3"/>
  <c r="AV1615" i="3"/>
  <c r="AU1615" i="3"/>
  <c r="AT1615" i="3"/>
  <c r="AS1615" i="3"/>
  <c r="AR1615" i="3"/>
  <c r="AQ1615" i="3"/>
  <c r="AP1615" i="3"/>
  <c r="AO1615" i="3"/>
  <c r="AN1615" i="3"/>
  <c r="AL1615" i="3"/>
  <c r="AB1615" i="3"/>
  <c r="AM1615" i="3" s="1"/>
  <c r="AA1615" i="3"/>
  <c r="T1615" i="3"/>
  <c r="S1615" i="3"/>
  <c r="P1615" i="3"/>
  <c r="O1615" i="3"/>
  <c r="N1615" i="3"/>
  <c r="M1615" i="3"/>
  <c r="L1615" i="3"/>
  <c r="BC1614" i="3"/>
  <c r="BB1614" i="3"/>
  <c r="BA1614" i="3"/>
  <c r="AV1614" i="3"/>
  <c r="AU1614" i="3"/>
  <c r="AT1614" i="3"/>
  <c r="AS1614" i="3"/>
  <c r="AR1614" i="3"/>
  <c r="AQ1614" i="3"/>
  <c r="AP1614" i="3"/>
  <c r="AO1614" i="3"/>
  <c r="AN1614" i="3"/>
  <c r="AB1614" i="3"/>
  <c r="AM1614" i="3" s="1"/>
  <c r="AA1614" i="3"/>
  <c r="T1614" i="3"/>
  <c r="S1614" i="3"/>
  <c r="P1614" i="3"/>
  <c r="O1614" i="3"/>
  <c r="N1614" i="3"/>
  <c r="M1614" i="3"/>
  <c r="L1614" i="3"/>
  <c r="BC1613" i="3"/>
  <c r="BA1613" i="3"/>
  <c r="AV1613" i="3"/>
  <c r="AU1613" i="3"/>
  <c r="AT1613" i="3"/>
  <c r="AS1613" i="3"/>
  <c r="AR1613" i="3"/>
  <c r="AQ1613" i="3"/>
  <c r="AP1613" i="3"/>
  <c r="AO1613" i="3"/>
  <c r="AN1613" i="3"/>
  <c r="AM1613" i="3"/>
  <c r="AL1613" i="3"/>
  <c r="AB1613" i="3"/>
  <c r="AA1613" i="3"/>
  <c r="T1613" i="3"/>
  <c r="S1613" i="3"/>
  <c r="P1613" i="3"/>
  <c r="O1613" i="3"/>
  <c r="N1613" i="3"/>
  <c r="M1613" i="3"/>
  <c r="L1613" i="3"/>
  <c r="BC1612" i="3"/>
  <c r="BA1612" i="3"/>
  <c r="BB1612" i="3" s="1"/>
  <c r="AV1612" i="3"/>
  <c r="AU1612" i="3"/>
  <c r="AT1612" i="3"/>
  <c r="AS1612" i="3"/>
  <c r="AR1612" i="3"/>
  <c r="AQ1612" i="3"/>
  <c r="AP1612" i="3"/>
  <c r="AO1612" i="3"/>
  <c r="AN1612" i="3"/>
  <c r="AB1612" i="3"/>
  <c r="AM1612" i="3" s="1"/>
  <c r="AA1612" i="3"/>
  <c r="T1612" i="3"/>
  <c r="S1612" i="3"/>
  <c r="P1612" i="3"/>
  <c r="O1612" i="3"/>
  <c r="N1612" i="3"/>
  <c r="M1612" i="3"/>
  <c r="L1612" i="3"/>
  <c r="BC1611" i="3"/>
  <c r="BA1611" i="3"/>
  <c r="AV1611" i="3"/>
  <c r="AU1611" i="3"/>
  <c r="AT1611" i="3"/>
  <c r="AS1611" i="3"/>
  <c r="AR1611" i="3"/>
  <c r="AQ1611" i="3"/>
  <c r="AP1611" i="3"/>
  <c r="AO1611" i="3"/>
  <c r="AN1611" i="3"/>
  <c r="AB1611" i="3"/>
  <c r="AM1611" i="3" s="1"/>
  <c r="AA1611" i="3"/>
  <c r="T1611" i="3"/>
  <c r="S1611" i="3"/>
  <c r="P1611" i="3"/>
  <c r="O1611" i="3"/>
  <c r="N1611" i="3"/>
  <c r="M1611" i="3"/>
  <c r="L1611" i="3"/>
  <c r="BC1610" i="3"/>
  <c r="BB1610" i="3"/>
  <c r="AW1610" i="3" s="1"/>
  <c r="AX1610" i="3" s="1"/>
  <c r="Y1610" i="3" s="1"/>
  <c r="BA1610" i="3"/>
  <c r="AV1610" i="3"/>
  <c r="AU1610" i="3"/>
  <c r="AT1610" i="3"/>
  <c r="AS1610" i="3"/>
  <c r="AR1610" i="3"/>
  <c r="AQ1610" i="3"/>
  <c r="AP1610" i="3"/>
  <c r="AO1610" i="3"/>
  <c r="AN1610" i="3"/>
  <c r="AB1610" i="3"/>
  <c r="AM1610" i="3" s="1"/>
  <c r="AA1610" i="3"/>
  <c r="AL1610" i="3" s="1"/>
  <c r="T1610" i="3"/>
  <c r="S1610" i="3"/>
  <c r="P1610" i="3"/>
  <c r="O1610" i="3"/>
  <c r="N1610" i="3"/>
  <c r="M1610" i="3"/>
  <c r="L1610" i="3"/>
  <c r="BC1609" i="3"/>
  <c r="BB1609" i="3"/>
  <c r="BA1609" i="3"/>
  <c r="AV1609" i="3"/>
  <c r="AU1609" i="3"/>
  <c r="AT1609" i="3"/>
  <c r="AS1609" i="3"/>
  <c r="AR1609" i="3"/>
  <c r="AQ1609" i="3"/>
  <c r="AP1609" i="3"/>
  <c r="AO1609" i="3"/>
  <c r="AN1609" i="3"/>
  <c r="AM1609" i="3"/>
  <c r="AL1609" i="3"/>
  <c r="AB1609" i="3"/>
  <c r="AA1609" i="3"/>
  <c r="T1609" i="3"/>
  <c r="S1609" i="3"/>
  <c r="P1609" i="3"/>
  <c r="O1609" i="3"/>
  <c r="N1609" i="3"/>
  <c r="M1609" i="3"/>
  <c r="L1609" i="3"/>
  <c r="BC1608" i="3"/>
  <c r="BA1608" i="3"/>
  <c r="AV1608" i="3"/>
  <c r="AU1608" i="3"/>
  <c r="AT1608" i="3"/>
  <c r="AS1608" i="3"/>
  <c r="AR1608" i="3"/>
  <c r="AQ1608" i="3"/>
  <c r="AP1608" i="3"/>
  <c r="AO1608" i="3"/>
  <c r="AN1608" i="3"/>
  <c r="AM1608" i="3"/>
  <c r="AL1608" i="3"/>
  <c r="AB1608" i="3"/>
  <c r="AA1608" i="3"/>
  <c r="T1608" i="3"/>
  <c r="S1608" i="3"/>
  <c r="P1608" i="3"/>
  <c r="O1608" i="3"/>
  <c r="N1608" i="3"/>
  <c r="M1608" i="3"/>
  <c r="L1608" i="3"/>
  <c r="BC1607" i="3"/>
  <c r="BA1607" i="3"/>
  <c r="BB1607" i="3" s="1"/>
  <c r="AV1607" i="3"/>
  <c r="AU1607" i="3"/>
  <c r="AT1607" i="3"/>
  <c r="AS1607" i="3"/>
  <c r="AR1607" i="3"/>
  <c r="AQ1607" i="3"/>
  <c r="AP1607" i="3"/>
  <c r="AO1607" i="3"/>
  <c r="AN1607" i="3"/>
  <c r="AL1607" i="3"/>
  <c r="AB1607" i="3"/>
  <c r="AM1607" i="3" s="1"/>
  <c r="AA1607" i="3"/>
  <c r="AW1607" i="3" s="1"/>
  <c r="T1607" i="3"/>
  <c r="S1607" i="3"/>
  <c r="P1607" i="3"/>
  <c r="O1607" i="3"/>
  <c r="N1607" i="3"/>
  <c r="M1607" i="3"/>
  <c r="L1607" i="3"/>
  <c r="AX1607" i="3" s="1"/>
  <c r="Y1607" i="3" s="1"/>
  <c r="BC1606" i="3"/>
  <c r="BA1606" i="3"/>
  <c r="AV1606" i="3"/>
  <c r="AU1606" i="3"/>
  <c r="AT1606" i="3"/>
  <c r="AS1606" i="3"/>
  <c r="AR1606" i="3"/>
  <c r="AQ1606" i="3"/>
  <c r="AP1606" i="3"/>
  <c r="AO1606" i="3"/>
  <c r="AN1606" i="3"/>
  <c r="AB1606" i="3"/>
  <c r="AM1606" i="3" s="1"/>
  <c r="AA1606" i="3"/>
  <c r="T1606" i="3"/>
  <c r="S1606" i="3"/>
  <c r="BB1606" i="3" s="1"/>
  <c r="P1606" i="3"/>
  <c r="O1606" i="3"/>
  <c r="N1606" i="3"/>
  <c r="M1606" i="3"/>
  <c r="L1606" i="3"/>
  <c r="BC1605" i="3"/>
  <c r="BB1605" i="3"/>
  <c r="BA1605" i="3"/>
  <c r="AV1605" i="3"/>
  <c r="AU1605" i="3"/>
  <c r="AT1605" i="3"/>
  <c r="AS1605" i="3"/>
  <c r="AR1605" i="3"/>
  <c r="AQ1605" i="3"/>
  <c r="AP1605" i="3"/>
  <c r="AO1605" i="3"/>
  <c r="AN1605" i="3"/>
  <c r="AM1605" i="3"/>
  <c r="AB1605" i="3"/>
  <c r="AA1605" i="3"/>
  <c r="T1605" i="3"/>
  <c r="S1605" i="3"/>
  <c r="P1605" i="3"/>
  <c r="O1605" i="3"/>
  <c r="N1605" i="3"/>
  <c r="M1605" i="3"/>
  <c r="L1605" i="3"/>
  <c r="BC1604" i="3"/>
  <c r="BB1604" i="3"/>
  <c r="AW1604" i="3" s="1"/>
  <c r="BA1604" i="3"/>
  <c r="AV1604" i="3"/>
  <c r="AU1604" i="3"/>
  <c r="AT1604" i="3"/>
  <c r="AS1604" i="3"/>
  <c r="AR1604" i="3"/>
  <c r="AQ1604" i="3"/>
  <c r="AP1604" i="3"/>
  <c r="AO1604" i="3"/>
  <c r="AN1604" i="3"/>
  <c r="AM1604" i="3"/>
  <c r="AB1604" i="3"/>
  <c r="AA1604" i="3"/>
  <c r="AL1604" i="3" s="1"/>
  <c r="T1604" i="3"/>
  <c r="S1604" i="3"/>
  <c r="P1604" i="3"/>
  <c r="O1604" i="3"/>
  <c r="N1604" i="3"/>
  <c r="M1604" i="3"/>
  <c r="L1604" i="3"/>
  <c r="BC1603" i="3"/>
  <c r="BB1603" i="3"/>
  <c r="BA1603" i="3"/>
  <c r="AV1603" i="3"/>
  <c r="AU1603" i="3"/>
  <c r="AT1603" i="3"/>
  <c r="AS1603" i="3"/>
  <c r="AR1603" i="3"/>
  <c r="AQ1603" i="3"/>
  <c r="AP1603" i="3"/>
  <c r="AO1603" i="3"/>
  <c r="AN1603" i="3"/>
  <c r="AB1603" i="3"/>
  <c r="AM1603" i="3" s="1"/>
  <c r="AA1603" i="3"/>
  <c r="T1603" i="3"/>
  <c r="S1603" i="3"/>
  <c r="P1603" i="3"/>
  <c r="O1603" i="3"/>
  <c r="N1603" i="3"/>
  <c r="M1603" i="3"/>
  <c r="L1603" i="3"/>
  <c r="BC1602" i="3"/>
  <c r="BA1602" i="3"/>
  <c r="BB1602" i="3" s="1"/>
  <c r="AV1602" i="3"/>
  <c r="AU1602" i="3"/>
  <c r="AT1602" i="3"/>
  <c r="AS1602" i="3"/>
  <c r="AR1602" i="3"/>
  <c r="AQ1602" i="3"/>
  <c r="AP1602" i="3"/>
  <c r="AO1602" i="3"/>
  <c r="AN1602" i="3"/>
  <c r="AB1602" i="3"/>
  <c r="AM1602" i="3" s="1"/>
  <c r="AA1602" i="3"/>
  <c r="T1602" i="3"/>
  <c r="S1602" i="3"/>
  <c r="P1602" i="3"/>
  <c r="O1602" i="3"/>
  <c r="N1602" i="3"/>
  <c r="M1602" i="3"/>
  <c r="L1602" i="3"/>
  <c r="BC1601" i="3"/>
  <c r="BA1601" i="3"/>
  <c r="BB1601" i="3" s="1"/>
  <c r="AW1601" i="3" s="1"/>
  <c r="AV1601" i="3"/>
  <c r="AU1601" i="3"/>
  <c r="AT1601" i="3"/>
  <c r="AS1601" i="3"/>
  <c r="AR1601" i="3"/>
  <c r="AQ1601" i="3"/>
  <c r="AP1601" i="3"/>
  <c r="AO1601" i="3"/>
  <c r="AN1601" i="3"/>
  <c r="AL1601" i="3"/>
  <c r="AB1601" i="3"/>
  <c r="AM1601" i="3" s="1"/>
  <c r="AA1601" i="3"/>
  <c r="T1601" i="3"/>
  <c r="S1601" i="3"/>
  <c r="P1601" i="3"/>
  <c r="O1601" i="3"/>
  <c r="N1601" i="3"/>
  <c r="M1601" i="3"/>
  <c r="L1601" i="3"/>
  <c r="BC1600" i="3"/>
  <c r="BB1600" i="3"/>
  <c r="AW1600" i="3" s="1"/>
  <c r="BA1600" i="3"/>
  <c r="AV1600" i="3"/>
  <c r="AU1600" i="3"/>
  <c r="AT1600" i="3"/>
  <c r="AS1600" i="3"/>
  <c r="AR1600" i="3"/>
  <c r="AQ1600" i="3"/>
  <c r="AP1600" i="3"/>
  <c r="AO1600" i="3"/>
  <c r="AN1600" i="3"/>
  <c r="AM1600" i="3"/>
  <c r="AL1600" i="3"/>
  <c r="AB1600" i="3"/>
  <c r="AA1600" i="3"/>
  <c r="T1600" i="3"/>
  <c r="S1600" i="3"/>
  <c r="P1600" i="3"/>
  <c r="O1600" i="3"/>
  <c r="N1600" i="3"/>
  <c r="M1600" i="3"/>
  <c r="L1600" i="3"/>
  <c r="BC1599" i="3"/>
  <c r="BA1599" i="3"/>
  <c r="BB1599" i="3" s="1"/>
  <c r="AW1599" i="3" s="1"/>
  <c r="AV1599" i="3"/>
  <c r="AU1599" i="3"/>
  <c r="AT1599" i="3"/>
  <c r="AS1599" i="3"/>
  <c r="AR1599" i="3"/>
  <c r="AQ1599" i="3"/>
  <c r="AP1599" i="3"/>
  <c r="AO1599" i="3"/>
  <c r="AN1599" i="3"/>
  <c r="AM1599" i="3"/>
  <c r="AL1599" i="3"/>
  <c r="AB1599" i="3"/>
  <c r="AA1599" i="3"/>
  <c r="T1599" i="3"/>
  <c r="S1599" i="3"/>
  <c r="P1599" i="3"/>
  <c r="O1599" i="3"/>
  <c r="N1599" i="3"/>
  <c r="M1599" i="3"/>
  <c r="L1599" i="3"/>
  <c r="BC1598" i="3"/>
  <c r="BA1598" i="3"/>
  <c r="BB1598" i="3" s="1"/>
  <c r="AV1598" i="3"/>
  <c r="AU1598" i="3"/>
  <c r="AT1598" i="3"/>
  <c r="AS1598" i="3"/>
  <c r="AR1598" i="3"/>
  <c r="AQ1598" i="3"/>
  <c r="AP1598" i="3"/>
  <c r="AO1598" i="3"/>
  <c r="AN1598" i="3"/>
  <c r="AL1598" i="3"/>
  <c r="AB1598" i="3"/>
  <c r="AM1598" i="3" s="1"/>
  <c r="AA1598" i="3"/>
  <c r="T1598" i="3"/>
  <c r="S1598" i="3"/>
  <c r="P1598" i="3"/>
  <c r="O1598" i="3"/>
  <c r="N1598" i="3"/>
  <c r="M1598" i="3"/>
  <c r="L1598" i="3"/>
  <c r="BC1597" i="3"/>
  <c r="BA1597" i="3"/>
  <c r="BB1597" i="3" s="1"/>
  <c r="AV1597" i="3"/>
  <c r="AU1597" i="3"/>
  <c r="AT1597" i="3"/>
  <c r="AS1597" i="3"/>
  <c r="AR1597" i="3"/>
  <c r="AQ1597" i="3"/>
  <c r="AP1597" i="3"/>
  <c r="AO1597" i="3"/>
  <c r="AN1597" i="3"/>
  <c r="AB1597" i="3"/>
  <c r="AM1597" i="3" s="1"/>
  <c r="AA1597" i="3"/>
  <c r="T1597" i="3"/>
  <c r="S1597" i="3"/>
  <c r="P1597" i="3"/>
  <c r="O1597" i="3"/>
  <c r="N1597" i="3"/>
  <c r="M1597" i="3"/>
  <c r="L1597" i="3"/>
  <c r="BC1596" i="3"/>
  <c r="BB1596" i="3"/>
  <c r="BA1596" i="3"/>
  <c r="AV1596" i="3"/>
  <c r="AU1596" i="3"/>
  <c r="AT1596" i="3"/>
  <c r="AS1596" i="3"/>
  <c r="AR1596" i="3"/>
  <c r="AQ1596" i="3"/>
  <c r="AP1596" i="3"/>
  <c r="AO1596" i="3"/>
  <c r="AN1596" i="3"/>
  <c r="AM1596" i="3"/>
  <c r="AB1596" i="3"/>
  <c r="AA1596" i="3"/>
  <c r="AL1596" i="3" s="1"/>
  <c r="T1596" i="3"/>
  <c r="S1596" i="3"/>
  <c r="P1596" i="3"/>
  <c r="O1596" i="3"/>
  <c r="N1596" i="3"/>
  <c r="M1596" i="3"/>
  <c r="L1596" i="3"/>
  <c r="BC1595" i="3"/>
  <c r="BB1595" i="3"/>
  <c r="AW1595" i="3" s="1"/>
  <c r="AX1595" i="3" s="1"/>
  <c r="Y1595" i="3" s="1"/>
  <c r="BA1595" i="3"/>
  <c r="AV1595" i="3"/>
  <c r="AU1595" i="3"/>
  <c r="AT1595" i="3"/>
  <c r="AS1595" i="3"/>
  <c r="AR1595" i="3"/>
  <c r="AQ1595" i="3"/>
  <c r="AP1595" i="3"/>
  <c r="AO1595" i="3"/>
  <c r="AN1595" i="3"/>
  <c r="AM1595" i="3"/>
  <c r="AB1595" i="3"/>
  <c r="AA1595" i="3"/>
  <c r="AL1595" i="3" s="1"/>
  <c r="T1595" i="3"/>
  <c r="S1595" i="3"/>
  <c r="P1595" i="3"/>
  <c r="O1595" i="3"/>
  <c r="N1595" i="3"/>
  <c r="M1595" i="3"/>
  <c r="L1595" i="3"/>
  <c r="BC1594" i="3"/>
  <c r="BA1594" i="3"/>
  <c r="BB1594" i="3" s="1"/>
  <c r="AV1594" i="3"/>
  <c r="AU1594" i="3"/>
  <c r="AT1594" i="3"/>
  <c r="AS1594" i="3"/>
  <c r="AR1594" i="3"/>
  <c r="AQ1594" i="3"/>
  <c r="AP1594" i="3"/>
  <c r="AO1594" i="3"/>
  <c r="AN1594" i="3"/>
  <c r="AL1594" i="3"/>
  <c r="AB1594" i="3"/>
  <c r="AM1594" i="3" s="1"/>
  <c r="AA1594" i="3"/>
  <c r="T1594" i="3"/>
  <c r="S1594" i="3"/>
  <c r="P1594" i="3"/>
  <c r="O1594" i="3"/>
  <c r="N1594" i="3"/>
  <c r="M1594" i="3"/>
  <c r="L1594" i="3"/>
  <c r="BC1593" i="3"/>
  <c r="BA1593" i="3"/>
  <c r="BB1593" i="3" s="1"/>
  <c r="AV1593" i="3"/>
  <c r="AU1593" i="3"/>
  <c r="AT1593" i="3"/>
  <c r="AS1593" i="3"/>
  <c r="AR1593" i="3"/>
  <c r="AQ1593" i="3"/>
  <c r="AP1593" i="3"/>
  <c r="AO1593" i="3"/>
  <c r="AN1593" i="3"/>
  <c r="AB1593" i="3"/>
  <c r="AM1593" i="3" s="1"/>
  <c r="AA1593" i="3"/>
  <c r="AL1593" i="3" s="1"/>
  <c r="T1593" i="3"/>
  <c r="S1593" i="3"/>
  <c r="P1593" i="3"/>
  <c r="O1593" i="3"/>
  <c r="N1593" i="3"/>
  <c r="M1593" i="3"/>
  <c r="L1593" i="3"/>
  <c r="BC1592" i="3"/>
  <c r="BA1592" i="3"/>
  <c r="BB1592" i="3" s="1"/>
  <c r="AW1592" i="3" s="1"/>
  <c r="AX1592" i="3" s="1"/>
  <c r="AV1592" i="3"/>
  <c r="AU1592" i="3"/>
  <c r="AT1592" i="3"/>
  <c r="AS1592" i="3"/>
  <c r="AR1592" i="3"/>
  <c r="AQ1592" i="3"/>
  <c r="AP1592" i="3"/>
  <c r="AO1592" i="3"/>
  <c r="AN1592" i="3"/>
  <c r="AB1592" i="3"/>
  <c r="AM1592" i="3" s="1"/>
  <c r="AA1592" i="3"/>
  <c r="AL1592" i="3" s="1"/>
  <c r="Y1592" i="3"/>
  <c r="T1592" i="3"/>
  <c r="S1592" i="3"/>
  <c r="P1592" i="3"/>
  <c r="O1592" i="3"/>
  <c r="N1592" i="3"/>
  <c r="M1592" i="3"/>
  <c r="L1592" i="3"/>
  <c r="BC1591" i="3"/>
  <c r="BA1591" i="3"/>
  <c r="BB1591" i="3" s="1"/>
  <c r="AV1591" i="3"/>
  <c r="AU1591" i="3"/>
  <c r="AT1591" i="3"/>
  <c r="AS1591" i="3"/>
  <c r="AR1591" i="3"/>
  <c r="AQ1591" i="3"/>
  <c r="AP1591" i="3"/>
  <c r="AO1591" i="3"/>
  <c r="AN1591" i="3"/>
  <c r="AM1591" i="3"/>
  <c r="AB1591" i="3"/>
  <c r="AA1591" i="3"/>
  <c r="T1591" i="3"/>
  <c r="S1591" i="3"/>
  <c r="P1591" i="3"/>
  <c r="O1591" i="3"/>
  <c r="N1591" i="3"/>
  <c r="M1591" i="3"/>
  <c r="L1591" i="3"/>
  <c r="BC1590" i="3"/>
  <c r="BA1590" i="3"/>
  <c r="BB1590" i="3" s="1"/>
  <c r="AW1590" i="3" s="1"/>
  <c r="AX1590" i="3" s="1"/>
  <c r="Y1590" i="3" s="1"/>
  <c r="AV1590" i="3"/>
  <c r="AU1590" i="3"/>
  <c r="AT1590" i="3"/>
  <c r="AS1590" i="3"/>
  <c r="AR1590" i="3"/>
  <c r="AQ1590" i="3"/>
  <c r="AP1590" i="3"/>
  <c r="AO1590" i="3"/>
  <c r="AN1590" i="3"/>
  <c r="AB1590" i="3"/>
  <c r="AM1590" i="3" s="1"/>
  <c r="AA1590" i="3"/>
  <c r="AL1590" i="3" s="1"/>
  <c r="T1590" i="3"/>
  <c r="S1590" i="3"/>
  <c r="P1590" i="3"/>
  <c r="O1590" i="3"/>
  <c r="N1590" i="3"/>
  <c r="M1590" i="3"/>
  <c r="L1590" i="3"/>
  <c r="BC1589" i="3"/>
  <c r="BA1589" i="3"/>
  <c r="BB1589" i="3" s="1"/>
  <c r="AV1589" i="3"/>
  <c r="AU1589" i="3"/>
  <c r="AT1589" i="3"/>
  <c r="AS1589" i="3"/>
  <c r="AR1589" i="3"/>
  <c r="AQ1589" i="3"/>
  <c r="AP1589" i="3"/>
  <c r="AO1589" i="3"/>
  <c r="AN1589" i="3"/>
  <c r="AL1589" i="3"/>
  <c r="AB1589" i="3"/>
  <c r="AM1589" i="3" s="1"/>
  <c r="AA1589" i="3"/>
  <c r="T1589" i="3"/>
  <c r="S1589" i="3"/>
  <c r="P1589" i="3"/>
  <c r="O1589" i="3"/>
  <c r="N1589" i="3"/>
  <c r="M1589" i="3"/>
  <c r="L1589" i="3"/>
  <c r="BC1588" i="3"/>
  <c r="BB1588" i="3"/>
  <c r="BA1588" i="3"/>
  <c r="AV1588" i="3"/>
  <c r="AU1588" i="3"/>
  <c r="AT1588" i="3"/>
  <c r="AS1588" i="3"/>
  <c r="AR1588" i="3"/>
  <c r="AQ1588" i="3"/>
  <c r="AP1588" i="3"/>
  <c r="AO1588" i="3"/>
  <c r="AN1588" i="3"/>
  <c r="AL1588" i="3"/>
  <c r="AB1588" i="3"/>
  <c r="AW1588" i="3" s="1"/>
  <c r="AA1588" i="3"/>
  <c r="T1588" i="3"/>
  <c r="S1588" i="3"/>
  <c r="P1588" i="3"/>
  <c r="O1588" i="3"/>
  <c r="N1588" i="3"/>
  <c r="M1588" i="3"/>
  <c r="L1588" i="3"/>
  <c r="BC1587" i="3"/>
  <c r="BB1587" i="3"/>
  <c r="BA1587" i="3"/>
  <c r="AW1587" i="3"/>
  <c r="AV1587" i="3"/>
  <c r="AU1587" i="3"/>
  <c r="AT1587" i="3"/>
  <c r="AS1587" i="3"/>
  <c r="AR1587" i="3"/>
  <c r="AQ1587" i="3"/>
  <c r="AP1587" i="3"/>
  <c r="AO1587" i="3"/>
  <c r="AN1587" i="3"/>
  <c r="AM1587" i="3"/>
  <c r="AL1587" i="3"/>
  <c r="AB1587" i="3"/>
  <c r="AA1587" i="3"/>
  <c r="T1587" i="3"/>
  <c r="S1587" i="3"/>
  <c r="P1587" i="3"/>
  <c r="O1587" i="3"/>
  <c r="N1587" i="3"/>
  <c r="M1587" i="3"/>
  <c r="L1587" i="3"/>
  <c r="AX1587" i="3" s="1"/>
  <c r="Y1587" i="3" s="1"/>
  <c r="BC1586" i="3"/>
  <c r="BB1586" i="3"/>
  <c r="BA1586" i="3"/>
  <c r="AV1586" i="3"/>
  <c r="AU1586" i="3"/>
  <c r="AT1586" i="3"/>
  <c r="AS1586" i="3"/>
  <c r="AR1586" i="3"/>
  <c r="AQ1586" i="3"/>
  <c r="AP1586" i="3"/>
  <c r="AO1586" i="3"/>
  <c r="AN1586" i="3"/>
  <c r="AL1586" i="3"/>
  <c r="AB1586" i="3"/>
  <c r="AM1586" i="3" s="1"/>
  <c r="AA1586" i="3"/>
  <c r="T1586" i="3"/>
  <c r="S1586" i="3"/>
  <c r="P1586" i="3"/>
  <c r="O1586" i="3"/>
  <c r="N1586" i="3"/>
  <c r="M1586" i="3"/>
  <c r="L1586" i="3"/>
  <c r="BC1585" i="3"/>
  <c r="BA1585" i="3"/>
  <c r="BB1585" i="3" s="1"/>
  <c r="AV1585" i="3"/>
  <c r="AU1585" i="3"/>
  <c r="AT1585" i="3"/>
  <c r="AS1585" i="3"/>
  <c r="AR1585" i="3"/>
  <c r="AQ1585" i="3"/>
  <c r="AP1585" i="3"/>
  <c r="AO1585" i="3"/>
  <c r="AN1585" i="3"/>
  <c r="AB1585" i="3"/>
  <c r="AM1585" i="3" s="1"/>
  <c r="AA1585" i="3"/>
  <c r="T1585" i="3"/>
  <c r="S1585" i="3"/>
  <c r="P1585" i="3"/>
  <c r="O1585" i="3"/>
  <c r="N1585" i="3"/>
  <c r="M1585" i="3"/>
  <c r="L1585" i="3"/>
  <c r="BC1584" i="3"/>
  <c r="BB1584" i="3"/>
  <c r="BA1584" i="3"/>
  <c r="AV1584" i="3"/>
  <c r="AU1584" i="3"/>
  <c r="AT1584" i="3"/>
  <c r="AS1584" i="3"/>
  <c r="AR1584" i="3"/>
  <c r="AQ1584" i="3"/>
  <c r="AP1584" i="3"/>
  <c r="AO1584" i="3"/>
  <c r="AN1584" i="3"/>
  <c r="AB1584" i="3"/>
  <c r="AM1584" i="3" s="1"/>
  <c r="AA1584" i="3"/>
  <c r="T1584" i="3"/>
  <c r="S1584" i="3"/>
  <c r="P1584" i="3"/>
  <c r="O1584" i="3"/>
  <c r="N1584" i="3"/>
  <c r="M1584" i="3"/>
  <c r="L1584" i="3"/>
  <c r="BC1583" i="3"/>
  <c r="BA1583" i="3"/>
  <c r="BB1583" i="3" s="1"/>
  <c r="AV1583" i="3"/>
  <c r="AU1583" i="3"/>
  <c r="AT1583" i="3"/>
  <c r="AS1583" i="3"/>
  <c r="AR1583" i="3"/>
  <c r="AQ1583" i="3"/>
  <c r="AP1583" i="3"/>
  <c r="AO1583" i="3"/>
  <c r="AN1583" i="3"/>
  <c r="AM1583" i="3"/>
  <c r="AB1583" i="3"/>
  <c r="AA1583" i="3"/>
  <c r="T1583" i="3"/>
  <c r="S1583" i="3"/>
  <c r="P1583" i="3"/>
  <c r="O1583" i="3"/>
  <c r="N1583" i="3"/>
  <c r="M1583" i="3"/>
  <c r="L1583" i="3"/>
  <c r="BC1582" i="3"/>
  <c r="BA1582" i="3"/>
  <c r="BB1582" i="3" s="1"/>
  <c r="AW1582" i="3"/>
  <c r="AV1582" i="3"/>
  <c r="AU1582" i="3"/>
  <c r="AT1582" i="3"/>
  <c r="AS1582" i="3"/>
  <c r="AR1582" i="3"/>
  <c r="AQ1582" i="3"/>
  <c r="AP1582" i="3"/>
  <c r="AO1582" i="3"/>
  <c r="AN1582" i="3"/>
  <c r="AM1582" i="3"/>
  <c r="AL1582" i="3"/>
  <c r="AB1582" i="3"/>
  <c r="AA1582" i="3"/>
  <c r="T1582" i="3"/>
  <c r="S1582" i="3"/>
  <c r="P1582" i="3"/>
  <c r="O1582" i="3"/>
  <c r="N1582" i="3"/>
  <c r="M1582" i="3"/>
  <c r="L1582" i="3"/>
  <c r="BC1581" i="3"/>
  <c r="BB1581" i="3"/>
  <c r="BA1581" i="3"/>
  <c r="AV1581" i="3"/>
  <c r="AU1581" i="3"/>
  <c r="AT1581" i="3"/>
  <c r="AS1581" i="3"/>
  <c r="AR1581" i="3"/>
  <c r="AQ1581" i="3"/>
  <c r="AP1581" i="3"/>
  <c r="AO1581" i="3"/>
  <c r="AN1581" i="3"/>
  <c r="AM1581" i="3"/>
  <c r="AL1581" i="3"/>
  <c r="AB1581" i="3"/>
  <c r="AW1581" i="3" s="1"/>
  <c r="AA1581" i="3"/>
  <c r="T1581" i="3"/>
  <c r="S1581" i="3"/>
  <c r="P1581" i="3"/>
  <c r="O1581" i="3"/>
  <c r="N1581" i="3"/>
  <c r="M1581" i="3"/>
  <c r="L1581" i="3"/>
  <c r="BC1580" i="3"/>
  <c r="BA1580" i="3"/>
  <c r="BB1580" i="3" s="1"/>
  <c r="AW1580" i="3" s="1"/>
  <c r="AX1580" i="3" s="1"/>
  <c r="Y1580" i="3" s="1"/>
  <c r="AV1580" i="3"/>
  <c r="AU1580" i="3"/>
  <c r="AT1580" i="3"/>
  <c r="AS1580" i="3"/>
  <c r="AR1580" i="3"/>
  <c r="AQ1580" i="3"/>
  <c r="AP1580" i="3"/>
  <c r="AO1580" i="3"/>
  <c r="AN1580" i="3"/>
  <c r="AM1580" i="3"/>
  <c r="AL1580" i="3"/>
  <c r="AB1580" i="3"/>
  <c r="AA1580" i="3"/>
  <c r="T1580" i="3"/>
  <c r="S1580" i="3"/>
  <c r="P1580" i="3"/>
  <c r="O1580" i="3"/>
  <c r="N1580" i="3"/>
  <c r="M1580" i="3"/>
  <c r="L1580" i="3"/>
  <c r="BC1579" i="3"/>
  <c r="AW1579" i="3" s="1"/>
  <c r="AX1579" i="3" s="1"/>
  <c r="Y1579" i="3" s="1"/>
  <c r="BB1579" i="3"/>
  <c r="BA1579" i="3"/>
  <c r="AV1579" i="3"/>
  <c r="AU1579" i="3"/>
  <c r="AT1579" i="3"/>
  <c r="AS1579" i="3"/>
  <c r="AR1579" i="3"/>
  <c r="AQ1579" i="3"/>
  <c r="AP1579" i="3"/>
  <c r="AO1579" i="3"/>
  <c r="AN1579" i="3"/>
  <c r="AM1579" i="3"/>
  <c r="AL1579" i="3"/>
  <c r="AB1579" i="3"/>
  <c r="AA1579" i="3"/>
  <c r="T1579" i="3"/>
  <c r="S1579" i="3"/>
  <c r="P1579" i="3"/>
  <c r="O1579" i="3"/>
  <c r="N1579" i="3"/>
  <c r="M1579" i="3"/>
  <c r="L1579" i="3"/>
  <c r="BC1578" i="3"/>
  <c r="BB1578" i="3"/>
  <c r="BA1578" i="3"/>
  <c r="AV1578" i="3"/>
  <c r="AU1578" i="3"/>
  <c r="AT1578" i="3"/>
  <c r="AS1578" i="3"/>
  <c r="AR1578" i="3"/>
  <c r="AQ1578" i="3"/>
  <c r="AP1578" i="3"/>
  <c r="AO1578" i="3"/>
  <c r="AN1578" i="3"/>
  <c r="AM1578" i="3"/>
  <c r="AB1578" i="3"/>
  <c r="AA1578" i="3"/>
  <c r="T1578" i="3"/>
  <c r="S1578" i="3"/>
  <c r="P1578" i="3"/>
  <c r="O1578" i="3"/>
  <c r="N1578" i="3"/>
  <c r="M1578" i="3"/>
  <c r="L1578" i="3"/>
  <c r="BC1577" i="3"/>
  <c r="BA1577" i="3"/>
  <c r="BB1577" i="3" s="1"/>
  <c r="AV1577" i="3"/>
  <c r="AU1577" i="3"/>
  <c r="AT1577" i="3"/>
  <c r="AS1577" i="3"/>
  <c r="AR1577" i="3"/>
  <c r="AQ1577" i="3"/>
  <c r="AP1577" i="3"/>
  <c r="AO1577" i="3"/>
  <c r="AN1577" i="3"/>
  <c r="AB1577" i="3"/>
  <c r="AM1577" i="3" s="1"/>
  <c r="AA1577" i="3"/>
  <c r="T1577" i="3"/>
  <c r="S1577" i="3"/>
  <c r="P1577" i="3"/>
  <c r="O1577" i="3"/>
  <c r="N1577" i="3"/>
  <c r="M1577" i="3"/>
  <c r="L1577" i="3"/>
  <c r="BC1576" i="3"/>
  <c r="BA1576" i="3"/>
  <c r="BB1576" i="3" s="1"/>
  <c r="AV1576" i="3"/>
  <c r="AU1576" i="3"/>
  <c r="AT1576" i="3"/>
  <c r="AS1576" i="3"/>
  <c r="AR1576" i="3"/>
  <c r="AQ1576" i="3"/>
  <c r="AP1576" i="3"/>
  <c r="AO1576" i="3"/>
  <c r="AN1576" i="3"/>
  <c r="AM1576" i="3"/>
  <c r="AB1576" i="3"/>
  <c r="AA1576" i="3"/>
  <c r="T1576" i="3"/>
  <c r="S1576" i="3"/>
  <c r="P1576" i="3"/>
  <c r="O1576" i="3"/>
  <c r="N1576" i="3"/>
  <c r="M1576" i="3"/>
  <c r="L1576" i="3"/>
  <c r="BC1575" i="3"/>
  <c r="BA1575" i="3"/>
  <c r="BB1575" i="3" s="1"/>
  <c r="AV1575" i="3"/>
  <c r="AU1575" i="3"/>
  <c r="AT1575" i="3"/>
  <c r="AS1575" i="3"/>
  <c r="AR1575" i="3"/>
  <c r="AQ1575" i="3"/>
  <c r="AP1575" i="3"/>
  <c r="AO1575" i="3"/>
  <c r="AN1575" i="3"/>
  <c r="AB1575" i="3"/>
  <c r="AM1575" i="3" s="1"/>
  <c r="AA1575" i="3"/>
  <c r="T1575" i="3"/>
  <c r="S1575" i="3"/>
  <c r="P1575" i="3"/>
  <c r="O1575" i="3"/>
  <c r="N1575" i="3"/>
  <c r="M1575" i="3"/>
  <c r="L1575" i="3"/>
  <c r="BC1574" i="3"/>
  <c r="BA1574" i="3"/>
  <c r="AV1574" i="3"/>
  <c r="AU1574" i="3"/>
  <c r="AT1574" i="3"/>
  <c r="AS1574" i="3"/>
  <c r="AR1574" i="3"/>
  <c r="AQ1574" i="3"/>
  <c r="AP1574" i="3"/>
  <c r="AO1574" i="3"/>
  <c r="AN1574" i="3"/>
  <c r="AB1574" i="3"/>
  <c r="AM1574" i="3" s="1"/>
  <c r="AA1574" i="3"/>
  <c r="AL1574" i="3" s="1"/>
  <c r="T1574" i="3"/>
  <c r="S1574" i="3"/>
  <c r="P1574" i="3"/>
  <c r="O1574" i="3"/>
  <c r="N1574" i="3"/>
  <c r="M1574" i="3"/>
  <c r="L1574" i="3"/>
  <c r="BC1573" i="3"/>
  <c r="BA1573" i="3"/>
  <c r="BB1573" i="3" s="1"/>
  <c r="AV1573" i="3"/>
  <c r="AU1573" i="3"/>
  <c r="AT1573" i="3"/>
  <c r="AS1573" i="3"/>
  <c r="AR1573" i="3"/>
  <c r="AQ1573" i="3"/>
  <c r="AP1573" i="3"/>
  <c r="AO1573" i="3"/>
  <c r="AN1573" i="3"/>
  <c r="AM1573" i="3"/>
  <c r="AB1573" i="3"/>
  <c r="AA1573" i="3"/>
  <c r="T1573" i="3"/>
  <c r="S1573" i="3"/>
  <c r="P1573" i="3"/>
  <c r="O1573" i="3"/>
  <c r="N1573" i="3"/>
  <c r="M1573" i="3"/>
  <c r="L1573" i="3"/>
  <c r="BC1572" i="3"/>
  <c r="BB1572" i="3"/>
  <c r="BA1572" i="3"/>
  <c r="AV1572" i="3"/>
  <c r="AU1572" i="3"/>
  <c r="AT1572" i="3"/>
  <c r="AS1572" i="3"/>
  <c r="AR1572" i="3"/>
  <c r="AQ1572" i="3"/>
  <c r="AP1572" i="3"/>
  <c r="AO1572" i="3"/>
  <c r="AN1572" i="3"/>
  <c r="AL1572" i="3"/>
  <c r="AB1572" i="3"/>
  <c r="AM1572" i="3" s="1"/>
  <c r="AA1572" i="3"/>
  <c r="T1572" i="3"/>
  <c r="S1572" i="3"/>
  <c r="P1572" i="3"/>
  <c r="O1572" i="3"/>
  <c r="N1572" i="3"/>
  <c r="M1572" i="3"/>
  <c r="L1572" i="3"/>
  <c r="BC1571" i="3"/>
  <c r="BB1571" i="3"/>
  <c r="AW1571" i="3" s="1"/>
  <c r="AX1571" i="3" s="1"/>
  <c r="Y1571" i="3" s="1"/>
  <c r="BA1571" i="3"/>
  <c r="AV1571" i="3"/>
  <c r="AU1571" i="3"/>
  <c r="AT1571" i="3"/>
  <c r="AS1571" i="3"/>
  <c r="AR1571" i="3"/>
  <c r="AQ1571" i="3"/>
  <c r="AP1571" i="3"/>
  <c r="AO1571" i="3"/>
  <c r="AN1571" i="3"/>
  <c r="AB1571" i="3"/>
  <c r="AM1571" i="3" s="1"/>
  <c r="AA1571" i="3"/>
  <c r="AL1571" i="3" s="1"/>
  <c r="T1571" i="3"/>
  <c r="S1571" i="3"/>
  <c r="P1571" i="3"/>
  <c r="O1571" i="3"/>
  <c r="N1571" i="3"/>
  <c r="M1571" i="3"/>
  <c r="L1571" i="3"/>
  <c r="BC1570" i="3"/>
  <c r="BA1570" i="3"/>
  <c r="AV1570" i="3"/>
  <c r="AU1570" i="3"/>
  <c r="AT1570" i="3"/>
  <c r="AS1570" i="3"/>
  <c r="AR1570" i="3"/>
  <c r="AQ1570" i="3"/>
  <c r="AP1570" i="3"/>
  <c r="AO1570" i="3"/>
  <c r="AN1570" i="3"/>
  <c r="AB1570" i="3"/>
  <c r="AM1570" i="3" s="1"/>
  <c r="AA1570" i="3"/>
  <c r="T1570" i="3"/>
  <c r="S1570" i="3"/>
  <c r="BB1570" i="3" s="1"/>
  <c r="P1570" i="3"/>
  <c r="O1570" i="3"/>
  <c r="N1570" i="3"/>
  <c r="M1570" i="3"/>
  <c r="L1570" i="3"/>
  <c r="BC1569" i="3"/>
  <c r="BB1569" i="3"/>
  <c r="BA1569" i="3"/>
  <c r="AV1569" i="3"/>
  <c r="AU1569" i="3"/>
  <c r="AT1569" i="3"/>
  <c r="AS1569" i="3"/>
  <c r="AR1569" i="3"/>
  <c r="AQ1569" i="3"/>
  <c r="AP1569" i="3"/>
  <c r="AO1569" i="3"/>
  <c r="AN1569" i="3"/>
  <c r="AM1569" i="3"/>
  <c r="AB1569" i="3"/>
  <c r="AA1569" i="3"/>
  <c r="AL1569" i="3" s="1"/>
  <c r="T1569" i="3"/>
  <c r="S1569" i="3"/>
  <c r="P1569" i="3"/>
  <c r="O1569" i="3"/>
  <c r="N1569" i="3"/>
  <c r="M1569" i="3"/>
  <c r="L1569" i="3"/>
  <c r="BC1568" i="3"/>
  <c r="BA1568" i="3"/>
  <c r="BB1568" i="3" s="1"/>
  <c r="AW1568" i="3" s="1"/>
  <c r="AX1568" i="3" s="1"/>
  <c r="Y1568" i="3" s="1"/>
  <c r="AV1568" i="3"/>
  <c r="AU1568" i="3"/>
  <c r="AT1568" i="3"/>
  <c r="AS1568" i="3"/>
  <c r="AR1568" i="3"/>
  <c r="AQ1568" i="3"/>
  <c r="AP1568" i="3"/>
  <c r="AO1568" i="3"/>
  <c r="AN1568" i="3"/>
  <c r="AB1568" i="3"/>
  <c r="AM1568" i="3" s="1"/>
  <c r="AA1568" i="3"/>
  <c r="AL1568" i="3" s="1"/>
  <c r="T1568" i="3"/>
  <c r="S1568" i="3"/>
  <c r="P1568" i="3"/>
  <c r="O1568" i="3"/>
  <c r="N1568" i="3"/>
  <c r="M1568" i="3"/>
  <c r="L1568" i="3"/>
  <c r="BC1567" i="3"/>
  <c r="BB1567" i="3"/>
  <c r="BA1567" i="3"/>
  <c r="AV1567" i="3"/>
  <c r="AU1567" i="3"/>
  <c r="AT1567" i="3"/>
  <c r="AS1567" i="3"/>
  <c r="AR1567" i="3"/>
  <c r="AQ1567" i="3"/>
  <c r="AP1567" i="3"/>
  <c r="AO1567" i="3"/>
  <c r="AN1567" i="3"/>
  <c r="AB1567" i="3"/>
  <c r="AM1567" i="3" s="1"/>
  <c r="AA1567" i="3"/>
  <c r="AW1567" i="3" s="1"/>
  <c r="T1567" i="3"/>
  <c r="S1567" i="3"/>
  <c r="P1567" i="3"/>
  <c r="O1567" i="3"/>
  <c r="N1567" i="3"/>
  <c r="M1567" i="3"/>
  <c r="L1567" i="3"/>
  <c r="BC1566" i="3"/>
  <c r="BA1566" i="3"/>
  <c r="BB1566" i="3" s="1"/>
  <c r="AW1566" i="3"/>
  <c r="AX1566" i="3" s="1"/>
  <c r="Y1566" i="3" s="1"/>
  <c r="AV1566" i="3"/>
  <c r="AU1566" i="3"/>
  <c r="AT1566" i="3"/>
  <c r="AS1566" i="3"/>
  <c r="AR1566" i="3"/>
  <c r="AQ1566" i="3"/>
  <c r="AP1566" i="3"/>
  <c r="AO1566" i="3"/>
  <c r="AN1566" i="3"/>
  <c r="AL1566" i="3"/>
  <c r="AB1566" i="3"/>
  <c r="AM1566" i="3" s="1"/>
  <c r="AA1566" i="3"/>
  <c r="T1566" i="3"/>
  <c r="S1566" i="3"/>
  <c r="P1566" i="3"/>
  <c r="O1566" i="3"/>
  <c r="N1566" i="3"/>
  <c r="M1566" i="3"/>
  <c r="L1566" i="3"/>
  <c r="BC1565" i="3"/>
  <c r="BA1565" i="3"/>
  <c r="BB1565" i="3" s="1"/>
  <c r="AV1565" i="3"/>
  <c r="AU1565" i="3"/>
  <c r="AT1565" i="3"/>
  <c r="AS1565" i="3"/>
  <c r="AR1565" i="3"/>
  <c r="AQ1565" i="3"/>
  <c r="AP1565" i="3"/>
  <c r="AO1565" i="3"/>
  <c r="AN1565" i="3"/>
  <c r="AB1565" i="3"/>
  <c r="AM1565" i="3" s="1"/>
  <c r="AA1565" i="3"/>
  <c r="T1565" i="3"/>
  <c r="S1565" i="3"/>
  <c r="P1565" i="3"/>
  <c r="O1565" i="3"/>
  <c r="N1565" i="3"/>
  <c r="M1565" i="3"/>
  <c r="L1565" i="3"/>
  <c r="BC1564" i="3"/>
  <c r="BB1564" i="3"/>
  <c r="AW1564" i="3" s="1"/>
  <c r="BA1564" i="3"/>
  <c r="AV1564" i="3"/>
  <c r="AU1564" i="3"/>
  <c r="AT1564" i="3"/>
  <c r="AS1564" i="3"/>
  <c r="AR1564" i="3"/>
  <c r="AQ1564" i="3"/>
  <c r="AP1564" i="3"/>
  <c r="AO1564" i="3"/>
  <c r="AN1564" i="3"/>
  <c r="AM1564" i="3"/>
  <c r="AL1564" i="3"/>
  <c r="AB1564" i="3"/>
  <c r="AA1564" i="3"/>
  <c r="T1564" i="3"/>
  <c r="S1564" i="3"/>
  <c r="P1564" i="3"/>
  <c r="O1564" i="3"/>
  <c r="N1564" i="3"/>
  <c r="M1564" i="3"/>
  <c r="L1564" i="3"/>
  <c r="BC1563" i="3"/>
  <c r="BA1563" i="3"/>
  <c r="AV1563" i="3"/>
  <c r="AU1563" i="3"/>
  <c r="AT1563" i="3"/>
  <c r="AS1563" i="3"/>
  <c r="AR1563" i="3"/>
  <c r="AQ1563" i="3"/>
  <c r="AP1563" i="3"/>
  <c r="AO1563" i="3"/>
  <c r="AN1563" i="3"/>
  <c r="AM1563" i="3"/>
  <c r="AB1563" i="3"/>
  <c r="AA1563" i="3"/>
  <c r="AL1563" i="3" s="1"/>
  <c r="T1563" i="3"/>
  <c r="S1563" i="3"/>
  <c r="BB1563" i="3" s="1"/>
  <c r="AW1563" i="3" s="1"/>
  <c r="AX1563" i="3" s="1"/>
  <c r="Y1563" i="3" s="1"/>
  <c r="P1563" i="3"/>
  <c r="O1563" i="3"/>
  <c r="N1563" i="3"/>
  <c r="M1563" i="3"/>
  <c r="L1563" i="3"/>
  <c r="BC1562" i="3"/>
  <c r="BA1562" i="3"/>
  <c r="BB1562" i="3" s="1"/>
  <c r="AV1562" i="3"/>
  <c r="AU1562" i="3"/>
  <c r="AT1562" i="3"/>
  <c r="AS1562" i="3"/>
  <c r="AR1562" i="3"/>
  <c r="AQ1562" i="3"/>
  <c r="AP1562" i="3"/>
  <c r="AO1562" i="3"/>
  <c r="AN1562" i="3"/>
  <c r="AM1562" i="3"/>
  <c r="AB1562" i="3"/>
  <c r="AA1562" i="3"/>
  <c r="T1562" i="3"/>
  <c r="S1562" i="3"/>
  <c r="P1562" i="3"/>
  <c r="O1562" i="3"/>
  <c r="N1562" i="3"/>
  <c r="M1562" i="3"/>
  <c r="L1562" i="3"/>
  <c r="BC1561" i="3"/>
  <c r="BB1561" i="3"/>
  <c r="BA1561" i="3"/>
  <c r="AW1561" i="3"/>
  <c r="AV1561" i="3"/>
  <c r="AU1561" i="3"/>
  <c r="AT1561" i="3"/>
  <c r="AS1561" i="3"/>
  <c r="AR1561" i="3"/>
  <c r="AQ1561" i="3"/>
  <c r="AP1561" i="3"/>
  <c r="AO1561" i="3"/>
  <c r="AN1561" i="3"/>
  <c r="AL1561" i="3"/>
  <c r="AB1561" i="3"/>
  <c r="AM1561" i="3" s="1"/>
  <c r="AA1561" i="3"/>
  <c r="T1561" i="3"/>
  <c r="S1561" i="3"/>
  <c r="P1561" i="3"/>
  <c r="O1561" i="3"/>
  <c r="N1561" i="3"/>
  <c r="M1561" i="3"/>
  <c r="L1561" i="3"/>
  <c r="BC1560" i="3"/>
  <c r="BB1560" i="3"/>
  <c r="BA1560" i="3"/>
  <c r="AW1560" i="3"/>
  <c r="AV1560" i="3"/>
  <c r="AU1560" i="3"/>
  <c r="AT1560" i="3"/>
  <c r="AS1560" i="3"/>
  <c r="AR1560" i="3"/>
  <c r="AQ1560" i="3"/>
  <c r="AP1560" i="3"/>
  <c r="AO1560" i="3"/>
  <c r="AN1560" i="3"/>
  <c r="AL1560" i="3"/>
  <c r="AB1560" i="3"/>
  <c r="AM1560" i="3" s="1"/>
  <c r="AA1560" i="3"/>
  <c r="T1560" i="3"/>
  <c r="S1560" i="3"/>
  <c r="P1560" i="3"/>
  <c r="O1560" i="3"/>
  <c r="N1560" i="3"/>
  <c r="M1560" i="3"/>
  <c r="L1560" i="3"/>
  <c r="BC1559" i="3"/>
  <c r="BB1559" i="3"/>
  <c r="BA1559" i="3"/>
  <c r="AV1559" i="3"/>
  <c r="AU1559" i="3"/>
  <c r="AT1559" i="3"/>
  <c r="AS1559" i="3"/>
  <c r="AR1559" i="3"/>
  <c r="AQ1559" i="3"/>
  <c r="AP1559" i="3"/>
  <c r="AO1559" i="3"/>
  <c r="AN1559" i="3"/>
  <c r="AM1559" i="3"/>
  <c r="AL1559" i="3"/>
  <c r="AB1559" i="3"/>
  <c r="AW1559" i="3" s="1"/>
  <c r="AA1559" i="3"/>
  <c r="T1559" i="3"/>
  <c r="S1559" i="3"/>
  <c r="P1559" i="3"/>
  <c r="O1559" i="3"/>
  <c r="N1559" i="3"/>
  <c r="M1559" i="3"/>
  <c r="L1559" i="3"/>
  <c r="BC1558" i="3"/>
  <c r="BB1558" i="3"/>
  <c r="BA1558" i="3"/>
  <c r="AV1558" i="3"/>
  <c r="AU1558" i="3"/>
  <c r="AT1558" i="3"/>
  <c r="AS1558" i="3"/>
  <c r="AR1558" i="3"/>
  <c r="AQ1558" i="3"/>
  <c r="AP1558" i="3"/>
  <c r="AO1558" i="3"/>
  <c r="AN1558" i="3"/>
  <c r="AL1558" i="3"/>
  <c r="AB1558" i="3"/>
  <c r="AM1558" i="3" s="1"/>
  <c r="AA1558" i="3"/>
  <c r="T1558" i="3"/>
  <c r="S1558" i="3"/>
  <c r="P1558" i="3"/>
  <c r="O1558" i="3"/>
  <c r="N1558" i="3"/>
  <c r="M1558" i="3"/>
  <c r="L1558" i="3"/>
  <c r="BC1557" i="3"/>
  <c r="BB1557" i="3"/>
  <c r="BA1557" i="3"/>
  <c r="AV1557" i="3"/>
  <c r="AU1557" i="3"/>
  <c r="AT1557" i="3"/>
  <c r="AS1557" i="3"/>
  <c r="AR1557" i="3"/>
  <c r="AQ1557" i="3"/>
  <c r="AP1557" i="3"/>
  <c r="AO1557" i="3"/>
  <c r="AN1557" i="3"/>
  <c r="AB1557" i="3"/>
  <c r="AA1557" i="3"/>
  <c r="AL1557" i="3" s="1"/>
  <c r="T1557" i="3"/>
  <c r="S1557" i="3"/>
  <c r="P1557" i="3"/>
  <c r="O1557" i="3"/>
  <c r="N1557" i="3"/>
  <c r="M1557" i="3"/>
  <c r="L1557" i="3"/>
  <c r="BC1556" i="3"/>
  <c r="BA1556" i="3"/>
  <c r="BB1556" i="3" s="1"/>
  <c r="AV1556" i="3"/>
  <c r="AU1556" i="3"/>
  <c r="AT1556" i="3"/>
  <c r="AS1556" i="3"/>
  <c r="AR1556" i="3"/>
  <c r="AQ1556" i="3"/>
  <c r="AP1556" i="3"/>
  <c r="AO1556" i="3"/>
  <c r="AN1556" i="3"/>
  <c r="AM1556" i="3"/>
  <c r="AB1556" i="3"/>
  <c r="AA1556" i="3"/>
  <c r="AL1556" i="3" s="1"/>
  <c r="T1556" i="3"/>
  <c r="S1556" i="3"/>
  <c r="P1556" i="3"/>
  <c r="O1556" i="3"/>
  <c r="N1556" i="3"/>
  <c r="M1556" i="3"/>
  <c r="L1556" i="3"/>
  <c r="BC1555" i="3"/>
  <c r="BA1555" i="3"/>
  <c r="BB1555" i="3" s="1"/>
  <c r="AW1555" i="3" s="1"/>
  <c r="AX1555" i="3" s="1"/>
  <c r="Y1555" i="3" s="1"/>
  <c r="AV1555" i="3"/>
  <c r="AU1555" i="3"/>
  <c r="AT1555" i="3"/>
  <c r="AS1555" i="3"/>
  <c r="AR1555" i="3"/>
  <c r="AQ1555" i="3"/>
  <c r="AP1555" i="3"/>
  <c r="AO1555" i="3"/>
  <c r="AN1555" i="3"/>
  <c r="AM1555" i="3"/>
  <c r="AL1555" i="3"/>
  <c r="AB1555" i="3"/>
  <c r="AA1555" i="3"/>
  <c r="T1555" i="3"/>
  <c r="S1555" i="3"/>
  <c r="P1555" i="3"/>
  <c r="O1555" i="3"/>
  <c r="N1555" i="3"/>
  <c r="M1555" i="3"/>
  <c r="L1555" i="3"/>
  <c r="BC1554" i="3"/>
  <c r="BA1554" i="3"/>
  <c r="BB1554" i="3" s="1"/>
  <c r="AV1554" i="3"/>
  <c r="AU1554" i="3"/>
  <c r="AT1554" i="3"/>
  <c r="AS1554" i="3"/>
  <c r="AR1554" i="3"/>
  <c r="AQ1554" i="3"/>
  <c r="AP1554" i="3"/>
  <c r="AO1554" i="3"/>
  <c r="AN1554" i="3"/>
  <c r="AM1554" i="3"/>
  <c r="AL1554" i="3"/>
  <c r="AB1554" i="3"/>
  <c r="AA1554" i="3"/>
  <c r="T1554" i="3"/>
  <c r="S1554" i="3"/>
  <c r="P1554" i="3"/>
  <c r="O1554" i="3"/>
  <c r="N1554" i="3"/>
  <c r="M1554" i="3"/>
  <c r="L1554" i="3"/>
  <c r="BC1553" i="3"/>
  <c r="BA1553" i="3"/>
  <c r="BB1553" i="3" s="1"/>
  <c r="AW1553" i="3"/>
  <c r="AV1553" i="3"/>
  <c r="AU1553" i="3"/>
  <c r="AT1553" i="3"/>
  <c r="AS1553" i="3"/>
  <c r="AR1553" i="3"/>
  <c r="AQ1553" i="3"/>
  <c r="AP1553" i="3"/>
  <c r="AO1553" i="3"/>
  <c r="AN1553" i="3"/>
  <c r="AM1553" i="3"/>
  <c r="AB1553" i="3"/>
  <c r="AA1553" i="3"/>
  <c r="AL1553" i="3" s="1"/>
  <c r="T1553" i="3"/>
  <c r="S1553" i="3"/>
  <c r="P1553" i="3"/>
  <c r="O1553" i="3"/>
  <c r="N1553" i="3"/>
  <c r="M1553" i="3"/>
  <c r="L1553" i="3"/>
  <c r="BC1552" i="3"/>
  <c r="BA1552" i="3"/>
  <c r="BB1552" i="3" s="1"/>
  <c r="AV1552" i="3"/>
  <c r="AU1552" i="3"/>
  <c r="AT1552" i="3"/>
  <c r="AS1552" i="3"/>
  <c r="AR1552" i="3"/>
  <c r="AQ1552" i="3"/>
  <c r="AP1552" i="3"/>
  <c r="AO1552" i="3"/>
  <c r="AN1552" i="3"/>
  <c r="AL1552" i="3"/>
  <c r="AB1552" i="3"/>
  <c r="AM1552" i="3" s="1"/>
  <c r="AA1552" i="3"/>
  <c r="AW1552" i="3" s="1"/>
  <c r="T1552" i="3"/>
  <c r="S1552" i="3"/>
  <c r="P1552" i="3"/>
  <c r="O1552" i="3"/>
  <c r="N1552" i="3"/>
  <c r="M1552" i="3"/>
  <c r="L1552" i="3"/>
  <c r="BC1551" i="3"/>
  <c r="BB1551" i="3"/>
  <c r="BA1551" i="3"/>
  <c r="AV1551" i="3"/>
  <c r="AU1551" i="3"/>
  <c r="AT1551" i="3"/>
  <c r="AS1551" i="3"/>
  <c r="AR1551" i="3"/>
  <c r="AQ1551" i="3"/>
  <c r="AP1551" i="3"/>
  <c r="AO1551" i="3"/>
  <c r="AN1551" i="3"/>
  <c r="AL1551" i="3"/>
  <c r="AB1551" i="3"/>
  <c r="AM1551" i="3" s="1"/>
  <c r="AA1551" i="3"/>
  <c r="AW1551" i="3" s="1"/>
  <c r="T1551" i="3"/>
  <c r="S1551" i="3"/>
  <c r="P1551" i="3"/>
  <c r="O1551" i="3"/>
  <c r="N1551" i="3"/>
  <c r="M1551" i="3"/>
  <c r="L1551" i="3"/>
  <c r="BC1550" i="3"/>
  <c r="BA1550" i="3"/>
  <c r="BB1550" i="3" s="1"/>
  <c r="AW1550" i="3" s="1"/>
  <c r="AV1550" i="3"/>
  <c r="AU1550" i="3"/>
  <c r="AT1550" i="3"/>
  <c r="AS1550" i="3"/>
  <c r="AR1550" i="3"/>
  <c r="AQ1550" i="3"/>
  <c r="AP1550" i="3"/>
  <c r="AO1550" i="3"/>
  <c r="AN1550" i="3"/>
  <c r="AL1550" i="3"/>
  <c r="AB1550" i="3"/>
  <c r="AM1550" i="3" s="1"/>
  <c r="AA1550" i="3"/>
  <c r="T1550" i="3"/>
  <c r="S1550" i="3"/>
  <c r="P1550" i="3"/>
  <c r="O1550" i="3"/>
  <c r="N1550" i="3"/>
  <c r="M1550" i="3"/>
  <c r="L1550" i="3"/>
  <c r="BC1549" i="3"/>
  <c r="BA1549" i="3"/>
  <c r="BB1549" i="3" s="1"/>
  <c r="AV1549" i="3"/>
  <c r="AU1549" i="3"/>
  <c r="AT1549" i="3"/>
  <c r="AS1549" i="3"/>
  <c r="AR1549" i="3"/>
  <c r="AQ1549" i="3"/>
  <c r="AP1549" i="3"/>
  <c r="AO1549" i="3"/>
  <c r="AN1549" i="3"/>
  <c r="AL1549" i="3"/>
  <c r="AB1549" i="3"/>
  <c r="AM1549" i="3" s="1"/>
  <c r="AA1549" i="3"/>
  <c r="T1549" i="3"/>
  <c r="S1549" i="3"/>
  <c r="P1549" i="3"/>
  <c r="O1549" i="3"/>
  <c r="N1549" i="3"/>
  <c r="M1549" i="3"/>
  <c r="L1549" i="3"/>
  <c r="BC1548" i="3"/>
  <c r="BA1548" i="3"/>
  <c r="BB1548" i="3" s="1"/>
  <c r="AW1548" i="3" s="1"/>
  <c r="AV1548" i="3"/>
  <c r="AU1548" i="3"/>
  <c r="AT1548" i="3"/>
  <c r="AS1548" i="3"/>
  <c r="AR1548" i="3"/>
  <c r="AQ1548" i="3"/>
  <c r="AP1548" i="3"/>
  <c r="AO1548" i="3"/>
  <c r="AN1548" i="3"/>
  <c r="AL1548" i="3"/>
  <c r="AB1548" i="3"/>
  <c r="AM1548" i="3" s="1"/>
  <c r="AA1548" i="3"/>
  <c r="T1548" i="3"/>
  <c r="S1548" i="3"/>
  <c r="P1548" i="3"/>
  <c r="O1548" i="3"/>
  <c r="N1548" i="3"/>
  <c r="M1548" i="3"/>
  <c r="L1548" i="3"/>
  <c r="BC1547" i="3"/>
  <c r="BA1547" i="3"/>
  <c r="BB1547" i="3" s="1"/>
  <c r="AW1547" i="3"/>
  <c r="AV1547" i="3"/>
  <c r="AU1547" i="3"/>
  <c r="AT1547" i="3"/>
  <c r="AS1547" i="3"/>
  <c r="AR1547" i="3"/>
  <c r="AQ1547" i="3"/>
  <c r="AP1547" i="3"/>
  <c r="AO1547" i="3"/>
  <c r="AN1547" i="3"/>
  <c r="AM1547" i="3"/>
  <c r="AB1547" i="3"/>
  <c r="AA1547" i="3"/>
  <c r="AL1547" i="3" s="1"/>
  <c r="T1547" i="3"/>
  <c r="S1547" i="3"/>
  <c r="P1547" i="3"/>
  <c r="O1547" i="3"/>
  <c r="N1547" i="3"/>
  <c r="M1547" i="3"/>
  <c r="L1547" i="3"/>
  <c r="BC1546" i="3"/>
  <c r="BB1546" i="3"/>
  <c r="BA1546" i="3"/>
  <c r="AV1546" i="3"/>
  <c r="AU1546" i="3"/>
  <c r="AT1546" i="3"/>
  <c r="AS1546" i="3"/>
  <c r="AR1546" i="3"/>
  <c r="AQ1546" i="3"/>
  <c r="AP1546" i="3"/>
  <c r="AO1546" i="3"/>
  <c r="AN1546" i="3"/>
  <c r="AM1546" i="3"/>
  <c r="AL1546" i="3"/>
  <c r="AB1546" i="3"/>
  <c r="AA1546" i="3"/>
  <c r="T1546" i="3"/>
  <c r="S1546" i="3"/>
  <c r="P1546" i="3"/>
  <c r="O1546" i="3"/>
  <c r="N1546" i="3"/>
  <c r="M1546" i="3"/>
  <c r="L1546" i="3"/>
  <c r="BC1545" i="3"/>
  <c r="BA1545" i="3"/>
  <c r="BB1545" i="3" s="1"/>
  <c r="AW1545" i="3"/>
  <c r="AV1545" i="3"/>
  <c r="AU1545" i="3"/>
  <c r="AT1545" i="3"/>
  <c r="AS1545" i="3"/>
  <c r="AR1545" i="3"/>
  <c r="AQ1545" i="3"/>
  <c r="AP1545" i="3"/>
  <c r="AO1545" i="3"/>
  <c r="AN1545" i="3"/>
  <c r="AL1545" i="3"/>
  <c r="AB1545" i="3"/>
  <c r="AM1545" i="3" s="1"/>
  <c r="AA1545" i="3"/>
  <c r="T1545" i="3"/>
  <c r="S1545" i="3"/>
  <c r="P1545" i="3"/>
  <c r="O1545" i="3"/>
  <c r="N1545" i="3"/>
  <c r="M1545" i="3"/>
  <c r="L1545" i="3"/>
  <c r="BC1544" i="3"/>
  <c r="BA1544" i="3"/>
  <c r="BB1544" i="3" s="1"/>
  <c r="AV1544" i="3"/>
  <c r="AU1544" i="3"/>
  <c r="AT1544" i="3"/>
  <c r="AS1544" i="3"/>
  <c r="AR1544" i="3"/>
  <c r="AQ1544" i="3"/>
  <c r="AP1544" i="3"/>
  <c r="AO1544" i="3"/>
  <c r="AN1544" i="3"/>
  <c r="AB1544" i="3"/>
  <c r="AM1544" i="3" s="1"/>
  <c r="AA1544" i="3"/>
  <c r="T1544" i="3"/>
  <c r="S1544" i="3"/>
  <c r="P1544" i="3"/>
  <c r="O1544" i="3"/>
  <c r="N1544" i="3"/>
  <c r="M1544" i="3"/>
  <c r="L1544" i="3"/>
  <c r="BC1543" i="3"/>
  <c r="BA1543" i="3"/>
  <c r="BB1543" i="3" s="1"/>
  <c r="AV1543" i="3"/>
  <c r="AU1543" i="3"/>
  <c r="AT1543" i="3"/>
  <c r="AS1543" i="3"/>
  <c r="AR1543" i="3"/>
  <c r="AQ1543" i="3"/>
  <c r="AP1543" i="3"/>
  <c r="AO1543" i="3"/>
  <c r="AN1543" i="3"/>
  <c r="AB1543" i="3"/>
  <c r="AA1543" i="3"/>
  <c r="AL1543" i="3" s="1"/>
  <c r="T1543" i="3"/>
  <c r="S1543" i="3"/>
  <c r="P1543" i="3"/>
  <c r="O1543" i="3"/>
  <c r="N1543" i="3"/>
  <c r="M1543" i="3"/>
  <c r="L1543" i="3"/>
  <c r="BC1542" i="3"/>
  <c r="BB1542" i="3"/>
  <c r="BA1542" i="3"/>
  <c r="AW1542" i="3"/>
  <c r="AX1542" i="3" s="1"/>
  <c r="Y1542" i="3" s="1"/>
  <c r="AV1542" i="3"/>
  <c r="AU1542" i="3"/>
  <c r="AT1542" i="3"/>
  <c r="AS1542" i="3"/>
  <c r="AR1542" i="3"/>
  <c r="AQ1542" i="3"/>
  <c r="AP1542" i="3"/>
  <c r="AO1542" i="3"/>
  <c r="AN1542" i="3"/>
  <c r="AM1542" i="3"/>
  <c r="AB1542" i="3"/>
  <c r="AA1542" i="3"/>
  <c r="AL1542" i="3" s="1"/>
  <c r="T1542" i="3"/>
  <c r="S1542" i="3"/>
  <c r="P1542" i="3"/>
  <c r="O1542" i="3"/>
  <c r="N1542" i="3"/>
  <c r="M1542" i="3"/>
  <c r="L1542" i="3"/>
  <c r="BC1541" i="3"/>
  <c r="BA1541" i="3"/>
  <c r="AV1541" i="3"/>
  <c r="AU1541" i="3"/>
  <c r="AT1541" i="3"/>
  <c r="AS1541" i="3"/>
  <c r="AR1541" i="3"/>
  <c r="AQ1541" i="3"/>
  <c r="AP1541" i="3"/>
  <c r="AO1541" i="3"/>
  <c r="AN1541" i="3"/>
  <c r="AM1541" i="3"/>
  <c r="AL1541" i="3"/>
  <c r="AB1541" i="3"/>
  <c r="AA1541" i="3"/>
  <c r="T1541" i="3"/>
  <c r="S1541" i="3"/>
  <c r="P1541" i="3"/>
  <c r="O1541" i="3"/>
  <c r="N1541" i="3"/>
  <c r="M1541" i="3"/>
  <c r="L1541" i="3"/>
  <c r="BC1540" i="3"/>
  <c r="BA1540" i="3"/>
  <c r="BB1540" i="3" s="1"/>
  <c r="AV1540" i="3"/>
  <c r="AU1540" i="3"/>
  <c r="AT1540" i="3"/>
  <c r="AS1540" i="3"/>
  <c r="AR1540" i="3"/>
  <c r="AQ1540" i="3"/>
  <c r="AP1540" i="3"/>
  <c r="AO1540" i="3"/>
  <c r="AN1540" i="3"/>
  <c r="AM1540" i="3"/>
  <c r="AL1540" i="3"/>
  <c r="AB1540" i="3"/>
  <c r="AA1540" i="3"/>
  <c r="T1540" i="3"/>
  <c r="S1540" i="3"/>
  <c r="P1540" i="3"/>
  <c r="O1540" i="3"/>
  <c r="N1540" i="3"/>
  <c r="M1540" i="3"/>
  <c r="L1540" i="3"/>
  <c r="BC1539" i="3"/>
  <c r="BA1539" i="3"/>
  <c r="AV1539" i="3"/>
  <c r="AU1539" i="3"/>
  <c r="AT1539" i="3"/>
  <c r="AS1539" i="3"/>
  <c r="AR1539" i="3"/>
  <c r="AQ1539" i="3"/>
  <c r="AP1539" i="3"/>
  <c r="AO1539" i="3"/>
  <c r="AN1539" i="3"/>
  <c r="AL1539" i="3"/>
  <c r="AB1539" i="3"/>
  <c r="AM1539" i="3" s="1"/>
  <c r="AA1539" i="3"/>
  <c r="T1539" i="3"/>
  <c r="S1539" i="3"/>
  <c r="BB1539" i="3" s="1"/>
  <c r="P1539" i="3"/>
  <c r="O1539" i="3"/>
  <c r="N1539" i="3"/>
  <c r="M1539" i="3"/>
  <c r="L1539" i="3"/>
  <c r="BC1538" i="3"/>
  <c r="BA1538" i="3"/>
  <c r="BB1538" i="3" s="1"/>
  <c r="AV1538" i="3"/>
  <c r="AU1538" i="3"/>
  <c r="AT1538" i="3"/>
  <c r="AS1538" i="3"/>
  <c r="AR1538" i="3"/>
  <c r="AQ1538" i="3"/>
  <c r="AP1538" i="3"/>
  <c r="AO1538" i="3"/>
  <c r="AN1538" i="3"/>
  <c r="AB1538" i="3"/>
  <c r="AM1538" i="3" s="1"/>
  <c r="AA1538" i="3"/>
  <c r="T1538" i="3"/>
  <c r="S1538" i="3"/>
  <c r="P1538" i="3"/>
  <c r="O1538" i="3"/>
  <c r="N1538" i="3"/>
  <c r="M1538" i="3"/>
  <c r="L1538" i="3"/>
  <c r="BC1537" i="3"/>
  <c r="BA1537" i="3"/>
  <c r="AV1537" i="3"/>
  <c r="AU1537" i="3"/>
  <c r="AT1537" i="3"/>
  <c r="AS1537" i="3"/>
  <c r="AR1537" i="3"/>
  <c r="AQ1537" i="3"/>
  <c r="AP1537" i="3"/>
  <c r="AO1537" i="3"/>
  <c r="AN1537" i="3"/>
  <c r="AM1537" i="3"/>
  <c r="AB1537" i="3"/>
  <c r="AA1537" i="3"/>
  <c r="T1537" i="3"/>
  <c r="S1537" i="3"/>
  <c r="BB1537" i="3" s="1"/>
  <c r="P1537" i="3"/>
  <c r="O1537" i="3"/>
  <c r="N1537" i="3"/>
  <c r="M1537" i="3"/>
  <c r="L1537" i="3"/>
  <c r="BC1536" i="3"/>
  <c r="BA1536" i="3"/>
  <c r="BB1536" i="3" s="1"/>
  <c r="AW1536" i="3" s="1"/>
  <c r="AX1536" i="3" s="1"/>
  <c r="Y1536" i="3" s="1"/>
  <c r="AV1536" i="3"/>
  <c r="AU1536" i="3"/>
  <c r="AT1536" i="3"/>
  <c r="AS1536" i="3"/>
  <c r="AR1536" i="3"/>
  <c r="AQ1536" i="3"/>
  <c r="AP1536" i="3"/>
  <c r="AO1536" i="3"/>
  <c r="AN1536" i="3"/>
  <c r="AB1536" i="3"/>
  <c r="AM1536" i="3" s="1"/>
  <c r="AA1536" i="3"/>
  <c r="AL1536" i="3" s="1"/>
  <c r="T1536" i="3"/>
  <c r="S1536" i="3"/>
  <c r="P1536" i="3"/>
  <c r="O1536" i="3"/>
  <c r="N1536" i="3"/>
  <c r="M1536" i="3"/>
  <c r="L1536" i="3"/>
  <c r="BC1535" i="3"/>
  <c r="BA1535" i="3"/>
  <c r="BB1535" i="3" s="1"/>
  <c r="AV1535" i="3"/>
  <c r="AU1535" i="3"/>
  <c r="AT1535" i="3"/>
  <c r="AS1535" i="3"/>
  <c r="AR1535" i="3"/>
  <c r="AQ1535" i="3"/>
  <c r="AP1535" i="3"/>
  <c r="AO1535" i="3"/>
  <c r="AN1535" i="3"/>
  <c r="AL1535" i="3"/>
  <c r="AB1535" i="3"/>
  <c r="AM1535" i="3" s="1"/>
  <c r="AA1535" i="3"/>
  <c r="T1535" i="3"/>
  <c r="S1535" i="3"/>
  <c r="P1535" i="3"/>
  <c r="O1535" i="3"/>
  <c r="N1535" i="3"/>
  <c r="M1535" i="3"/>
  <c r="L1535" i="3"/>
  <c r="BC1534" i="3"/>
  <c r="BA1534" i="3"/>
  <c r="AV1534" i="3"/>
  <c r="AU1534" i="3"/>
  <c r="AT1534" i="3"/>
  <c r="AS1534" i="3"/>
  <c r="AR1534" i="3"/>
  <c r="AQ1534" i="3"/>
  <c r="AP1534" i="3"/>
  <c r="AO1534" i="3"/>
  <c r="AN1534" i="3"/>
  <c r="AM1534" i="3"/>
  <c r="AL1534" i="3"/>
  <c r="AB1534" i="3"/>
  <c r="AA1534" i="3"/>
  <c r="T1534" i="3"/>
  <c r="S1534" i="3"/>
  <c r="P1534" i="3"/>
  <c r="O1534" i="3"/>
  <c r="N1534" i="3"/>
  <c r="M1534" i="3"/>
  <c r="L1534" i="3"/>
  <c r="BC1533" i="3"/>
  <c r="BA1533" i="3"/>
  <c r="BB1533" i="3" s="1"/>
  <c r="AV1533" i="3"/>
  <c r="AU1533" i="3"/>
  <c r="AT1533" i="3"/>
  <c r="AS1533" i="3"/>
  <c r="AR1533" i="3"/>
  <c r="AQ1533" i="3"/>
  <c r="AP1533" i="3"/>
  <c r="AO1533" i="3"/>
  <c r="AN1533" i="3"/>
  <c r="AM1533" i="3"/>
  <c r="AB1533" i="3"/>
  <c r="AA1533" i="3"/>
  <c r="T1533" i="3"/>
  <c r="S1533" i="3"/>
  <c r="P1533" i="3"/>
  <c r="O1533" i="3"/>
  <c r="N1533" i="3"/>
  <c r="M1533" i="3"/>
  <c r="L1533" i="3"/>
  <c r="BC1532" i="3"/>
  <c r="BA1532" i="3"/>
  <c r="BB1532" i="3" s="1"/>
  <c r="AW1532" i="3" s="1"/>
  <c r="AV1532" i="3"/>
  <c r="AU1532" i="3"/>
  <c r="AT1532" i="3"/>
  <c r="AS1532" i="3"/>
  <c r="AR1532" i="3"/>
  <c r="AQ1532" i="3"/>
  <c r="AP1532" i="3"/>
  <c r="AO1532" i="3"/>
  <c r="AN1532" i="3"/>
  <c r="AM1532" i="3"/>
  <c r="AL1532" i="3"/>
  <c r="AB1532" i="3"/>
  <c r="AA1532" i="3"/>
  <c r="T1532" i="3"/>
  <c r="S1532" i="3"/>
  <c r="P1532" i="3"/>
  <c r="O1532" i="3"/>
  <c r="N1532" i="3"/>
  <c r="M1532" i="3"/>
  <c r="L1532" i="3"/>
  <c r="BC1531" i="3"/>
  <c r="BA1531" i="3"/>
  <c r="BB1531" i="3" s="1"/>
  <c r="AV1531" i="3"/>
  <c r="AU1531" i="3"/>
  <c r="AT1531" i="3"/>
  <c r="AS1531" i="3"/>
  <c r="AR1531" i="3"/>
  <c r="AQ1531" i="3"/>
  <c r="AP1531" i="3"/>
  <c r="AO1531" i="3"/>
  <c r="AN1531" i="3"/>
  <c r="AM1531" i="3"/>
  <c r="AB1531" i="3"/>
  <c r="AA1531" i="3"/>
  <c r="T1531" i="3"/>
  <c r="S1531" i="3"/>
  <c r="P1531" i="3"/>
  <c r="O1531" i="3"/>
  <c r="N1531" i="3"/>
  <c r="M1531" i="3"/>
  <c r="L1531" i="3"/>
  <c r="BC1530" i="3"/>
  <c r="BB1530" i="3"/>
  <c r="BA1530" i="3"/>
  <c r="AV1530" i="3"/>
  <c r="AU1530" i="3"/>
  <c r="AT1530" i="3"/>
  <c r="AS1530" i="3"/>
  <c r="AR1530" i="3"/>
  <c r="AQ1530" i="3"/>
  <c r="AP1530" i="3"/>
  <c r="AO1530" i="3"/>
  <c r="AN1530" i="3"/>
  <c r="AM1530" i="3"/>
  <c r="AB1530" i="3"/>
  <c r="AA1530" i="3"/>
  <c r="AL1530" i="3" s="1"/>
  <c r="T1530" i="3"/>
  <c r="S1530" i="3"/>
  <c r="P1530" i="3"/>
  <c r="O1530" i="3"/>
  <c r="N1530" i="3"/>
  <c r="M1530" i="3"/>
  <c r="L1530" i="3"/>
  <c r="BC1529" i="3"/>
  <c r="BA1529" i="3"/>
  <c r="BB1529" i="3" s="1"/>
  <c r="AW1529" i="3" s="1"/>
  <c r="AX1529" i="3" s="1"/>
  <c r="Y1529" i="3" s="1"/>
  <c r="AV1529" i="3"/>
  <c r="AU1529" i="3"/>
  <c r="AT1529" i="3"/>
  <c r="AS1529" i="3"/>
  <c r="AR1529" i="3"/>
  <c r="AQ1529" i="3"/>
  <c r="AP1529" i="3"/>
  <c r="AO1529" i="3"/>
  <c r="AN1529" i="3"/>
  <c r="AM1529" i="3"/>
  <c r="AB1529" i="3"/>
  <c r="AA1529" i="3"/>
  <c r="AL1529" i="3" s="1"/>
  <c r="T1529" i="3"/>
  <c r="S1529" i="3"/>
  <c r="P1529" i="3"/>
  <c r="O1529" i="3"/>
  <c r="N1529" i="3"/>
  <c r="M1529" i="3"/>
  <c r="L1529" i="3"/>
  <c r="BC1528" i="3"/>
  <c r="BA1528" i="3"/>
  <c r="AV1528" i="3"/>
  <c r="AU1528" i="3"/>
  <c r="AT1528" i="3"/>
  <c r="AS1528" i="3"/>
  <c r="AR1528" i="3"/>
  <c r="AQ1528" i="3"/>
  <c r="AP1528" i="3"/>
  <c r="AO1528" i="3"/>
  <c r="AN1528" i="3"/>
  <c r="AB1528" i="3"/>
  <c r="AM1528" i="3" s="1"/>
  <c r="AA1528" i="3"/>
  <c r="T1528" i="3"/>
  <c r="S1528" i="3"/>
  <c r="BB1528" i="3" s="1"/>
  <c r="P1528" i="3"/>
  <c r="O1528" i="3"/>
  <c r="N1528" i="3"/>
  <c r="M1528" i="3"/>
  <c r="L1528" i="3"/>
  <c r="BC1527" i="3"/>
  <c r="BA1527" i="3"/>
  <c r="BB1527" i="3" s="1"/>
  <c r="AV1527" i="3"/>
  <c r="AU1527" i="3"/>
  <c r="AT1527" i="3"/>
  <c r="AS1527" i="3"/>
  <c r="AR1527" i="3"/>
  <c r="AQ1527" i="3"/>
  <c r="AP1527" i="3"/>
  <c r="AO1527" i="3"/>
  <c r="AN1527" i="3"/>
  <c r="AB1527" i="3"/>
  <c r="AA1527" i="3"/>
  <c r="AL1527" i="3" s="1"/>
  <c r="T1527" i="3"/>
  <c r="S1527" i="3"/>
  <c r="P1527" i="3"/>
  <c r="O1527" i="3"/>
  <c r="N1527" i="3"/>
  <c r="M1527" i="3"/>
  <c r="L1527" i="3"/>
  <c r="BC1526" i="3"/>
  <c r="BA1526" i="3"/>
  <c r="BB1526" i="3" s="1"/>
  <c r="AW1526" i="3"/>
  <c r="AX1526" i="3" s="1"/>
  <c r="Y1526" i="3" s="1"/>
  <c r="AV1526" i="3"/>
  <c r="AU1526" i="3"/>
  <c r="AT1526" i="3"/>
  <c r="AS1526" i="3"/>
  <c r="AR1526" i="3"/>
  <c r="AQ1526" i="3"/>
  <c r="AP1526" i="3"/>
  <c r="AO1526" i="3"/>
  <c r="AN1526" i="3"/>
  <c r="AL1526" i="3"/>
  <c r="AB1526" i="3"/>
  <c r="AM1526" i="3" s="1"/>
  <c r="AA1526" i="3"/>
  <c r="T1526" i="3"/>
  <c r="S1526" i="3"/>
  <c r="P1526" i="3"/>
  <c r="O1526" i="3"/>
  <c r="N1526" i="3"/>
  <c r="M1526" i="3"/>
  <c r="L1526" i="3"/>
  <c r="BC1525" i="3"/>
  <c r="BA1525" i="3"/>
  <c r="BB1525" i="3" s="1"/>
  <c r="AV1525" i="3"/>
  <c r="AU1525" i="3"/>
  <c r="AT1525" i="3"/>
  <c r="AS1525" i="3"/>
  <c r="AR1525" i="3"/>
  <c r="AQ1525" i="3"/>
  <c r="AP1525" i="3"/>
  <c r="AO1525" i="3"/>
  <c r="AN1525" i="3"/>
  <c r="AM1525" i="3"/>
  <c r="AL1525" i="3"/>
  <c r="AB1525" i="3"/>
  <c r="AA1525" i="3"/>
  <c r="T1525" i="3"/>
  <c r="S1525" i="3"/>
  <c r="P1525" i="3"/>
  <c r="O1525" i="3"/>
  <c r="N1525" i="3"/>
  <c r="M1525" i="3"/>
  <c r="L1525" i="3"/>
  <c r="BC1524" i="3"/>
  <c r="BB1524" i="3"/>
  <c r="BA1524" i="3"/>
  <c r="AW1524" i="3"/>
  <c r="AV1524" i="3"/>
  <c r="AU1524" i="3"/>
  <c r="AT1524" i="3"/>
  <c r="AS1524" i="3"/>
  <c r="AR1524" i="3"/>
  <c r="AQ1524" i="3"/>
  <c r="AP1524" i="3"/>
  <c r="AO1524" i="3"/>
  <c r="AN1524" i="3"/>
  <c r="AL1524" i="3"/>
  <c r="AB1524" i="3"/>
  <c r="AM1524" i="3" s="1"/>
  <c r="AA1524" i="3"/>
  <c r="T1524" i="3"/>
  <c r="S1524" i="3"/>
  <c r="P1524" i="3"/>
  <c r="O1524" i="3"/>
  <c r="N1524" i="3"/>
  <c r="M1524" i="3"/>
  <c r="L1524" i="3"/>
  <c r="BC1523" i="3"/>
  <c r="BA1523" i="3"/>
  <c r="BB1523" i="3" s="1"/>
  <c r="AW1523" i="3"/>
  <c r="AV1523" i="3"/>
  <c r="AU1523" i="3"/>
  <c r="AT1523" i="3"/>
  <c r="AS1523" i="3"/>
  <c r="AR1523" i="3"/>
  <c r="AQ1523" i="3"/>
  <c r="AP1523" i="3"/>
  <c r="AO1523" i="3"/>
  <c r="AN1523" i="3"/>
  <c r="AL1523" i="3"/>
  <c r="AB1523" i="3"/>
  <c r="AM1523" i="3" s="1"/>
  <c r="AA1523" i="3"/>
  <c r="T1523" i="3"/>
  <c r="S1523" i="3"/>
  <c r="P1523" i="3"/>
  <c r="O1523" i="3"/>
  <c r="N1523" i="3"/>
  <c r="M1523" i="3"/>
  <c r="L1523" i="3"/>
  <c r="BC1522" i="3"/>
  <c r="BA1522" i="3"/>
  <c r="BB1522" i="3" s="1"/>
  <c r="AV1522" i="3"/>
  <c r="AU1522" i="3"/>
  <c r="AT1522" i="3"/>
  <c r="AS1522" i="3"/>
  <c r="AR1522" i="3"/>
  <c r="AQ1522" i="3"/>
  <c r="AP1522" i="3"/>
  <c r="AO1522" i="3"/>
  <c r="AN1522" i="3"/>
  <c r="AB1522" i="3"/>
  <c r="AM1522" i="3" s="1"/>
  <c r="AA1522" i="3"/>
  <c r="T1522" i="3"/>
  <c r="S1522" i="3"/>
  <c r="P1522" i="3"/>
  <c r="O1522" i="3"/>
  <c r="N1522" i="3"/>
  <c r="M1522" i="3"/>
  <c r="L1522" i="3"/>
  <c r="BC1521" i="3"/>
  <c r="BB1521" i="3"/>
  <c r="BA1521" i="3"/>
  <c r="AV1521" i="3"/>
  <c r="AU1521" i="3"/>
  <c r="AT1521" i="3"/>
  <c r="AS1521" i="3"/>
  <c r="AR1521" i="3"/>
  <c r="AQ1521" i="3"/>
  <c r="AP1521" i="3"/>
  <c r="AO1521" i="3"/>
  <c r="AN1521" i="3"/>
  <c r="AB1521" i="3"/>
  <c r="AA1521" i="3"/>
  <c r="AL1521" i="3" s="1"/>
  <c r="T1521" i="3"/>
  <c r="S1521" i="3"/>
  <c r="P1521" i="3"/>
  <c r="O1521" i="3"/>
  <c r="N1521" i="3"/>
  <c r="M1521" i="3"/>
  <c r="L1521" i="3"/>
  <c r="BC1520" i="3"/>
  <c r="BB1520" i="3"/>
  <c r="BA1520" i="3"/>
  <c r="AV1520" i="3"/>
  <c r="AU1520" i="3"/>
  <c r="AT1520" i="3"/>
  <c r="AS1520" i="3"/>
  <c r="AR1520" i="3"/>
  <c r="AQ1520" i="3"/>
  <c r="AP1520" i="3"/>
  <c r="AO1520" i="3"/>
  <c r="AN1520" i="3"/>
  <c r="AB1520" i="3"/>
  <c r="AM1520" i="3" s="1"/>
  <c r="AA1520" i="3"/>
  <c r="T1520" i="3"/>
  <c r="S1520" i="3"/>
  <c r="P1520" i="3"/>
  <c r="O1520" i="3"/>
  <c r="N1520" i="3"/>
  <c r="M1520" i="3"/>
  <c r="L1520" i="3"/>
  <c r="BC1519" i="3"/>
  <c r="BB1519" i="3"/>
  <c r="BA1519" i="3"/>
  <c r="AV1519" i="3"/>
  <c r="AU1519" i="3"/>
  <c r="AT1519" i="3"/>
  <c r="AS1519" i="3"/>
  <c r="AR1519" i="3"/>
  <c r="AQ1519" i="3"/>
  <c r="AP1519" i="3"/>
  <c r="AO1519" i="3"/>
  <c r="AN1519" i="3"/>
  <c r="AM1519" i="3"/>
  <c r="AB1519" i="3"/>
  <c r="AA1519" i="3"/>
  <c r="T1519" i="3"/>
  <c r="S1519" i="3"/>
  <c r="P1519" i="3"/>
  <c r="O1519" i="3"/>
  <c r="N1519" i="3"/>
  <c r="M1519" i="3"/>
  <c r="L1519" i="3"/>
  <c r="BC1518" i="3"/>
  <c r="BA1518" i="3"/>
  <c r="BB1518" i="3" s="1"/>
  <c r="AW1518" i="3"/>
  <c r="AV1518" i="3"/>
  <c r="AU1518" i="3"/>
  <c r="AT1518" i="3"/>
  <c r="AS1518" i="3"/>
  <c r="AR1518" i="3"/>
  <c r="AQ1518" i="3"/>
  <c r="AP1518" i="3"/>
  <c r="AO1518" i="3"/>
  <c r="AN1518" i="3"/>
  <c r="AB1518" i="3"/>
  <c r="AM1518" i="3" s="1"/>
  <c r="AA1518" i="3"/>
  <c r="AL1518" i="3" s="1"/>
  <c r="T1518" i="3"/>
  <c r="S1518" i="3"/>
  <c r="P1518" i="3"/>
  <c r="O1518" i="3"/>
  <c r="N1518" i="3"/>
  <c r="M1518" i="3"/>
  <c r="L1518" i="3"/>
  <c r="BC1517" i="3"/>
  <c r="BA1517" i="3"/>
  <c r="BB1517" i="3" s="1"/>
  <c r="AV1517" i="3"/>
  <c r="AU1517" i="3"/>
  <c r="AT1517" i="3"/>
  <c r="AS1517" i="3"/>
  <c r="AR1517" i="3"/>
  <c r="AQ1517" i="3"/>
  <c r="AP1517" i="3"/>
  <c r="AO1517" i="3"/>
  <c r="AN1517" i="3"/>
  <c r="AM1517" i="3"/>
  <c r="AB1517" i="3"/>
  <c r="AA1517" i="3"/>
  <c r="T1517" i="3"/>
  <c r="S1517" i="3"/>
  <c r="P1517" i="3"/>
  <c r="O1517" i="3"/>
  <c r="N1517" i="3"/>
  <c r="M1517" i="3"/>
  <c r="L1517" i="3"/>
  <c r="BC1516" i="3"/>
  <c r="BA1516" i="3"/>
  <c r="BB1516" i="3" s="1"/>
  <c r="AW1516" i="3"/>
  <c r="AV1516" i="3"/>
  <c r="AU1516" i="3"/>
  <c r="AT1516" i="3"/>
  <c r="AS1516" i="3"/>
  <c r="AR1516" i="3"/>
  <c r="AQ1516" i="3"/>
  <c r="AP1516" i="3"/>
  <c r="AO1516" i="3"/>
  <c r="AN1516" i="3"/>
  <c r="AM1516" i="3"/>
  <c r="AX1516" i="3" s="1"/>
  <c r="Y1516" i="3" s="1"/>
  <c r="AL1516" i="3"/>
  <c r="AB1516" i="3"/>
  <c r="AA1516" i="3"/>
  <c r="T1516" i="3"/>
  <c r="S1516" i="3"/>
  <c r="P1516" i="3"/>
  <c r="O1516" i="3"/>
  <c r="N1516" i="3"/>
  <c r="M1516" i="3"/>
  <c r="L1516" i="3"/>
  <c r="BC1515" i="3"/>
  <c r="BA1515" i="3"/>
  <c r="BB1515" i="3" s="1"/>
  <c r="AV1515" i="3"/>
  <c r="AU1515" i="3"/>
  <c r="AT1515" i="3"/>
  <c r="AS1515" i="3"/>
  <c r="AR1515" i="3"/>
  <c r="AQ1515" i="3"/>
  <c r="AP1515" i="3"/>
  <c r="AO1515" i="3"/>
  <c r="AN1515" i="3"/>
  <c r="AB1515" i="3"/>
  <c r="AM1515" i="3" s="1"/>
  <c r="AA1515" i="3"/>
  <c r="T1515" i="3"/>
  <c r="S1515" i="3"/>
  <c r="P1515" i="3"/>
  <c r="O1515" i="3"/>
  <c r="N1515" i="3"/>
  <c r="M1515" i="3"/>
  <c r="L1515" i="3"/>
  <c r="BC1514" i="3"/>
  <c r="BA1514" i="3"/>
  <c r="BB1514" i="3" s="1"/>
  <c r="AW1514" i="3" s="1"/>
  <c r="AV1514" i="3"/>
  <c r="AU1514" i="3"/>
  <c r="AT1514" i="3"/>
  <c r="AS1514" i="3"/>
  <c r="AR1514" i="3"/>
  <c r="AQ1514" i="3"/>
  <c r="AP1514" i="3"/>
  <c r="AO1514" i="3"/>
  <c r="AN1514" i="3"/>
  <c r="AM1514" i="3"/>
  <c r="AL1514" i="3"/>
  <c r="AB1514" i="3"/>
  <c r="AA1514" i="3"/>
  <c r="T1514" i="3"/>
  <c r="S1514" i="3"/>
  <c r="P1514" i="3"/>
  <c r="O1514" i="3"/>
  <c r="N1514" i="3"/>
  <c r="M1514" i="3"/>
  <c r="L1514" i="3"/>
  <c r="BC1513" i="3"/>
  <c r="BA1513" i="3"/>
  <c r="BB1513" i="3" s="1"/>
  <c r="AW1513" i="3" s="1"/>
  <c r="AV1513" i="3"/>
  <c r="AU1513" i="3"/>
  <c r="AT1513" i="3"/>
  <c r="AS1513" i="3"/>
  <c r="AR1513" i="3"/>
  <c r="AQ1513" i="3"/>
  <c r="AP1513" i="3"/>
  <c r="AO1513" i="3"/>
  <c r="AN1513" i="3"/>
  <c r="AM1513" i="3"/>
  <c r="AB1513" i="3"/>
  <c r="AA1513" i="3"/>
  <c r="AL1513" i="3" s="1"/>
  <c r="T1513" i="3"/>
  <c r="S1513" i="3"/>
  <c r="P1513" i="3"/>
  <c r="O1513" i="3"/>
  <c r="N1513" i="3"/>
  <c r="M1513" i="3"/>
  <c r="AX1513" i="3" s="1"/>
  <c r="Y1513" i="3" s="1"/>
  <c r="L1513" i="3"/>
  <c r="BC1512" i="3"/>
  <c r="BB1512" i="3"/>
  <c r="BA1512" i="3"/>
  <c r="AV1512" i="3"/>
  <c r="AU1512" i="3"/>
  <c r="AT1512" i="3"/>
  <c r="AS1512" i="3"/>
  <c r="AR1512" i="3"/>
  <c r="AQ1512" i="3"/>
  <c r="AP1512" i="3"/>
  <c r="AO1512" i="3"/>
  <c r="AN1512" i="3"/>
  <c r="AL1512" i="3"/>
  <c r="AB1512" i="3"/>
  <c r="AM1512" i="3" s="1"/>
  <c r="AA1512" i="3"/>
  <c r="AW1512" i="3" s="1"/>
  <c r="T1512" i="3"/>
  <c r="S1512" i="3"/>
  <c r="P1512" i="3"/>
  <c r="O1512" i="3"/>
  <c r="N1512" i="3"/>
  <c r="M1512" i="3"/>
  <c r="L1512" i="3"/>
  <c r="BC1511" i="3"/>
  <c r="BA1511" i="3"/>
  <c r="BB1511" i="3" s="1"/>
  <c r="AW1511" i="3"/>
  <c r="AX1511" i="3" s="1"/>
  <c r="Y1511" i="3" s="1"/>
  <c r="AV1511" i="3"/>
  <c r="AU1511" i="3"/>
  <c r="AT1511" i="3"/>
  <c r="AS1511" i="3"/>
  <c r="AR1511" i="3"/>
  <c r="AQ1511" i="3"/>
  <c r="AP1511" i="3"/>
  <c r="AO1511" i="3"/>
  <c r="AN1511" i="3"/>
  <c r="AM1511" i="3"/>
  <c r="AB1511" i="3"/>
  <c r="AA1511" i="3"/>
  <c r="AL1511" i="3" s="1"/>
  <c r="T1511" i="3"/>
  <c r="S1511" i="3"/>
  <c r="P1511" i="3"/>
  <c r="O1511" i="3"/>
  <c r="N1511" i="3"/>
  <c r="M1511" i="3"/>
  <c r="L1511" i="3"/>
  <c r="BC1510" i="3"/>
  <c r="BA1510" i="3"/>
  <c r="AV1510" i="3"/>
  <c r="AU1510" i="3"/>
  <c r="AT1510" i="3"/>
  <c r="AS1510" i="3"/>
  <c r="AR1510" i="3"/>
  <c r="AQ1510" i="3"/>
  <c r="AP1510" i="3"/>
  <c r="AO1510" i="3"/>
  <c r="AN1510" i="3"/>
  <c r="AL1510" i="3"/>
  <c r="AB1510" i="3"/>
  <c r="AM1510" i="3" s="1"/>
  <c r="AA1510" i="3"/>
  <c r="T1510" i="3"/>
  <c r="S1510" i="3"/>
  <c r="BB1510" i="3" s="1"/>
  <c r="P1510" i="3"/>
  <c r="O1510" i="3"/>
  <c r="N1510" i="3"/>
  <c r="M1510" i="3"/>
  <c r="L1510" i="3"/>
  <c r="BC1509" i="3"/>
  <c r="BA1509" i="3"/>
  <c r="AV1509" i="3"/>
  <c r="AU1509" i="3"/>
  <c r="AT1509" i="3"/>
  <c r="AS1509" i="3"/>
  <c r="AR1509" i="3"/>
  <c r="AQ1509" i="3"/>
  <c r="AP1509" i="3"/>
  <c r="AO1509" i="3"/>
  <c r="AN1509" i="3"/>
  <c r="AB1509" i="3"/>
  <c r="AA1509" i="3"/>
  <c r="AL1509" i="3" s="1"/>
  <c r="T1509" i="3"/>
  <c r="S1509" i="3"/>
  <c r="P1509" i="3"/>
  <c r="O1509" i="3"/>
  <c r="N1509" i="3"/>
  <c r="M1509" i="3"/>
  <c r="L1509" i="3"/>
  <c r="BC1508" i="3"/>
  <c r="BA1508" i="3"/>
  <c r="AV1508" i="3"/>
  <c r="AU1508" i="3"/>
  <c r="AT1508" i="3"/>
  <c r="AS1508" i="3"/>
  <c r="AR1508" i="3"/>
  <c r="AQ1508" i="3"/>
  <c r="AP1508" i="3"/>
  <c r="AO1508" i="3"/>
  <c r="AN1508" i="3"/>
  <c r="AL1508" i="3"/>
  <c r="AB1508" i="3"/>
  <c r="AA1508" i="3"/>
  <c r="T1508" i="3"/>
  <c r="S1508" i="3"/>
  <c r="BB1508" i="3" s="1"/>
  <c r="P1508" i="3"/>
  <c r="O1508" i="3"/>
  <c r="N1508" i="3"/>
  <c r="M1508" i="3"/>
  <c r="L1508" i="3"/>
  <c r="BC1507" i="3"/>
  <c r="BA1507" i="3"/>
  <c r="BB1507" i="3" s="1"/>
  <c r="AW1507" i="3" s="1"/>
  <c r="AV1507" i="3"/>
  <c r="AU1507" i="3"/>
  <c r="AT1507" i="3"/>
  <c r="AS1507" i="3"/>
  <c r="AR1507" i="3"/>
  <c r="AQ1507" i="3"/>
  <c r="AP1507" i="3"/>
  <c r="AO1507" i="3"/>
  <c r="AN1507" i="3"/>
  <c r="AM1507" i="3"/>
  <c r="AL1507" i="3"/>
  <c r="AB1507" i="3"/>
  <c r="AA1507" i="3"/>
  <c r="T1507" i="3"/>
  <c r="S1507" i="3"/>
  <c r="P1507" i="3"/>
  <c r="O1507" i="3"/>
  <c r="N1507" i="3"/>
  <c r="M1507" i="3"/>
  <c r="L1507" i="3"/>
  <c r="BC1506" i="3"/>
  <c r="BB1506" i="3"/>
  <c r="AW1506" i="3" s="1"/>
  <c r="AX1506" i="3" s="1"/>
  <c r="Y1506" i="3" s="1"/>
  <c r="BA1506" i="3"/>
  <c r="AV1506" i="3"/>
  <c r="AU1506" i="3"/>
  <c r="AT1506" i="3"/>
  <c r="AS1506" i="3"/>
  <c r="AR1506" i="3"/>
  <c r="AQ1506" i="3"/>
  <c r="AP1506" i="3"/>
  <c r="AO1506" i="3"/>
  <c r="AN1506" i="3"/>
  <c r="AL1506" i="3"/>
  <c r="AB1506" i="3"/>
  <c r="AM1506" i="3" s="1"/>
  <c r="AA1506" i="3"/>
  <c r="T1506" i="3"/>
  <c r="S1506" i="3"/>
  <c r="P1506" i="3"/>
  <c r="O1506" i="3"/>
  <c r="N1506" i="3"/>
  <c r="M1506" i="3"/>
  <c r="L1506" i="3"/>
  <c r="BC1505" i="3"/>
  <c r="BA1505" i="3"/>
  <c r="AV1505" i="3"/>
  <c r="AU1505" i="3"/>
  <c r="AT1505" i="3"/>
  <c r="AS1505" i="3"/>
  <c r="AR1505" i="3"/>
  <c r="AQ1505" i="3"/>
  <c r="AP1505" i="3"/>
  <c r="AO1505" i="3"/>
  <c r="AN1505" i="3"/>
  <c r="AL1505" i="3"/>
  <c r="AB1505" i="3"/>
  <c r="AM1505" i="3" s="1"/>
  <c r="AA1505" i="3"/>
  <c r="T1505" i="3"/>
  <c r="S1505" i="3"/>
  <c r="P1505" i="3"/>
  <c r="O1505" i="3"/>
  <c r="N1505" i="3"/>
  <c r="M1505" i="3"/>
  <c r="L1505" i="3"/>
  <c r="BC1504" i="3"/>
  <c r="BA1504" i="3"/>
  <c r="AV1504" i="3"/>
  <c r="AU1504" i="3"/>
  <c r="AT1504" i="3"/>
  <c r="AS1504" i="3"/>
  <c r="AR1504" i="3"/>
  <c r="AQ1504" i="3"/>
  <c r="AP1504" i="3"/>
  <c r="AO1504" i="3"/>
  <c r="AN1504" i="3"/>
  <c r="AM1504" i="3"/>
  <c r="AB1504" i="3"/>
  <c r="AA1504" i="3"/>
  <c r="T1504" i="3"/>
  <c r="S1504" i="3"/>
  <c r="P1504" i="3"/>
  <c r="O1504" i="3"/>
  <c r="N1504" i="3"/>
  <c r="M1504" i="3"/>
  <c r="L1504" i="3"/>
  <c r="BC1503" i="3"/>
  <c r="BB1503" i="3"/>
  <c r="BA1503" i="3"/>
  <c r="AW1503" i="3"/>
  <c r="AV1503" i="3"/>
  <c r="AU1503" i="3"/>
  <c r="AT1503" i="3"/>
  <c r="AS1503" i="3"/>
  <c r="AR1503" i="3"/>
  <c r="AQ1503" i="3"/>
  <c r="AP1503" i="3"/>
  <c r="AO1503" i="3"/>
  <c r="AN1503" i="3"/>
  <c r="AB1503" i="3"/>
  <c r="AM1503" i="3" s="1"/>
  <c r="AA1503" i="3"/>
  <c r="AL1503" i="3" s="1"/>
  <c r="T1503" i="3"/>
  <c r="S1503" i="3"/>
  <c r="P1503" i="3"/>
  <c r="O1503" i="3"/>
  <c r="N1503" i="3"/>
  <c r="M1503" i="3"/>
  <c r="L1503" i="3"/>
  <c r="BC1502" i="3"/>
  <c r="BA1502" i="3"/>
  <c r="BB1502" i="3" s="1"/>
  <c r="AV1502" i="3"/>
  <c r="AU1502" i="3"/>
  <c r="AT1502" i="3"/>
  <c r="AS1502" i="3"/>
  <c r="AR1502" i="3"/>
  <c r="AQ1502" i="3"/>
  <c r="AP1502" i="3"/>
  <c r="AO1502" i="3"/>
  <c r="AN1502" i="3"/>
  <c r="AB1502" i="3"/>
  <c r="AM1502" i="3" s="1"/>
  <c r="AA1502" i="3"/>
  <c r="T1502" i="3"/>
  <c r="S1502" i="3"/>
  <c r="P1502" i="3"/>
  <c r="O1502" i="3"/>
  <c r="N1502" i="3"/>
  <c r="M1502" i="3"/>
  <c r="L1502" i="3"/>
  <c r="BC1501" i="3"/>
  <c r="BA1501" i="3"/>
  <c r="AV1501" i="3"/>
  <c r="AU1501" i="3"/>
  <c r="AT1501" i="3"/>
  <c r="AS1501" i="3"/>
  <c r="AR1501" i="3"/>
  <c r="AQ1501" i="3"/>
  <c r="AP1501" i="3"/>
  <c r="AO1501" i="3"/>
  <c r="AN1501" i="3"/>
  <c r="AM1501" i="3"/>
  <c r="AB1501" i="3"/>
  <c r="AA1501" i="3"/>
  <c r="T1501" i="3"/>
  <c r="S1501" i="3"/>
  <c r="BB1501" i="3" s="1"/>
  <c r="P1501" i="3"/>
  <c r="O1501" i="3"/>
  <c r="N1501" i="3"/>
  <c r="M1501" i="3"/>
  <c r="L1501" i="3"/>
  <c r="BC1500" i="3"/>
  <c r="BB1500" i="3"/>
  <c r="BA1500" i="3"/>
  <c r="AV1500" i="3"/>
  <c r="AU1500" i="3"/>
  <c r="AT1500" i="3"/>
  <c r="AS1500" i="3"/>
  <c r="AR1500" i="3"/>
  <c r="AQ1500" i="3"/>
  <c r="AP1500" i="3"/>
  <c r="AO1500" i="3"/>
  <c r="AN1500" i="3"/>
  <c r="AB1500" i="3"/>
  <c r="AA1500" i="3"/>
  <c r="AL1500" i="3" s="1"/>
  <c r="T1500" i="3"/>
  <c r="S1500" i="3"/>
  <c r="P1500" i="3"/>
  <c r="O1500" i="3"/>
  <c r="N1500" i="3"/>
  <c r="M1500" i="3"/>
  <c r="L1500" i="3"/>
  <c r="BC1499" i="3"/>
  <c r="BA1499" i="3"/>
  <c r="BB1499" i="3" s="1"/>
  <c r="AV1499" i="3"/>
  <c r="AU1499" i="3"/>
  <c r="AT1499" i="3"/>
  <c r="AS1499" i="3"/>
  <c r="AR1499" i="3"/>
  <c r="AQ1499" i="3"/>
  <c r="AP1499" i="3"/>
  <c r="AO1499" i="3"/>
  <c r="AN1499" i="3"/>
  <c r="AM1499" i="3"/>
  <c r="AL1499" i="3"/>
  <c r="AB1499" i="3"/>
  <c r="AA1499" i="3"/>
  <c r="T1499" i="3"/>
  <c r="S1499" i="3"/>
  <c r="P1499" i="3"/>
  <c r="O1499" i="3"/>
  <c r="N1499" i="3"/>
  <c r="M1499" i="3"/>
  <c r="L1499" i="3"/>
  <c r="BC1498" i="3"/>
  <c r="BA1498" i="3"/>
  <c r="BB1498" i="3" s="1"/>
  <c r="AW1498" i="3" s="1"/>
  <c r="AX1498" i="3" s="1"/>
  <c r="Y1498" i="3" s="1"/>
  <c r="AV1498" i="3"/>
  <c r="AU1498" i="3"/>
  <c r="AT1498" i="3"/>
  <c r="AS1498" i="3"/>
  <c r="AR1498" i="3"/>
  <c r="AQ1498" i="3"/>
  <c r="AP1498" i="3"/>
  <c r="AO1498" i="3"/>
  <c r="AN1498" i="3"/>
  <c r="AM1498" i="3"/>
  <c r="AL1498" i="3"/>
  <c r="AB1498" i="3"/>
  <c r="AA1498" i="3"/>
  <c r="T1498" i="3"/>
  <c r="S1498" i="3"/>
  <c r="P1498" i="3"/>
  <c r="O1498" i="3"/>
  <c r="N1498" i="3"/>
  <c r="M1498" i="3"/>
  <c r="L1498" i="3"/>
  <c r="BC1497" i="3"/>
  <c r="BA1497" i="3"/>
  <c r="BB1497" i="3" s="1"/>
  <c r="AV1497" i="3"/>
  <c r="AU1497" i="3"/>
  <c r="AT1497" i="3"/>
  <c r="AS1497" i="3"/>
  <c r="AR1497" i="3"/>
  <c r="AQ1497" i="3"/>
  <c r="AP1497" i="3"/>
  <c r="AO1497" i="3"/>
  <c r="AN1497" i="3"/>
  <c r="AL1497" i="3"/>
  <c r="AB1497" i="3"/>
  <c r="AM1497" i="3" s="1"/>
  <c r="AA1497" i="3"/>
  <c r="T1497" i="3"/>
  <c r="S1497" i="3"/>
  <c r="P1497" i="3"/>
  <c r="O1497" i="3"/>
  <c r="N1497" i="3"/>
  <c r="M1497" i="3"/>
  <c r="L1497" i="3"/>
  <c r="BC1496" i="3"/>
  <c r="BA1496" i="3"/>
  <c r="BB1496" i="3" s="1"/>
  <c r="AW1496" i="3" s="1"/>
  <c r="AX1496" i="3" s="1"/>
  <c r="Y1496" i="3" s="1"/>
  <c r="AV1496" i="3"/>
  <c r="AU1496" i="3"/>
  <c r="AT1496" i="3"/>
  <c r="AS1496" i="3"/>
  <c r="AR1496" i="3"/>
  <c r="AQ1496" i="3"/>
  <c r="AP1496" i="3"/>
  <c r="AO1496" i="3"/>
  <c r="AN1496" i="3"/>
  <c r="AM1496" i="3"/>
  <c r="AL1496" i="3"/>
  <c r="AB1496" i="3"/>
  <c r="AA1496" i="3"/>
  <c r="T1496" i="3"/>
  <c r="S1496" i="3"/>
  <c r="P1496" i="3"/>
  <c r="O1496" i="3"/>
  <c r="N1496" i="3"/>
  <c r="M1496" i="3"/>
  <c r="L1496" i="3"/>
  <c r="BC1495" i="3"/>
  <c r="BA1495" i="3"/>
  <c r="BB1495" i="3" s="1"/>
  <c r="AV1495" i="3"/>
  <c r="AU1495" i="3"/>
  <c r="AT1495" i="3"/>
  <c r="AS1495" i="3"/>
  <c r="AR1495" i="3"/>
  <c r="AQ1495" i="3"/>
  <c r="AP1495" i="3"/>
  <c r="AO1495" i="3"/>
  <c r="AN1495" i="3"/>
  <c r="AM1495" i="3"/>
  <c r="AB1495" i="3"/>
  <c r="AA1495" i="3"/>
  <c r="T1495" i="3"/>
  <c r="S1495" i="3"/>
  <c r="P1495" i="3"/>
  <c r="O1495" i="3"/>
  <c r="N1495" i="3"/>
  <c r="M1495" i="3"/>
  <c r="L1495" i="3"/>
  <c r="BC1494" i="3"/>
  <c r="BB1494" i="3"/>
  <c r="BA1494" i="3"/>
  <c r="AV1494" i="3"/>
  <c r="AU1494" i="3"/>
  <c r="AT1494" i="3"/>
  <c r="AS1494" i="3"/>
  <c r="AR1494" i="3"/>
  <c r="AQ1494" i="3"/>
  <c r="AP1494" i="3"/>
  <c r="AO1494" i="3"/>
  <c r="AN1494" i="3"/>
  <c r="AM1494" i="3"/>
  <c r="AB1494" i="3"/>
  <c r="AA1494" i="3"/>
  <c r="AL1494" i="3" s="1"/>
  <c r="T1494" i="3"/>
  <c r="S1494" i="3"/>
  <c r="P1494" i="3"/>
  <c r="O1494" i="3"/>
  <c r="N1494" i="3"/>
  <c r="M1494" i="3"/>
  <c r="L1494" i="3"/>
  <c r="BC1493" i="3"/>
  <c r="BA1493" i="3"/>
  <c r="AV1493" i="3"/>
  <c r="AU1493" i="3"/>
  <c r="AT1493" i="3"/>
  <c r="AS1493" i="3"/>
  <c r="AR1493" i="3"/>
  <c r="AQ1493" i="3"/>
  <c r="AP1493" i="3"/>
  <c r="AO1493" i="3"/>
  <c r="AN1493" i="3"/>
  <c r="AM1493" i="3"/>
  <c r="AB1493" i="3"/>
  <c r="AA1493" i="3"/>
  <c r="AL1493" i="3" s="1"/>
  <c r="T1493" i="3"/>
  <c r="S1493" i="3"/>
  <c r="BB1493" i="3" s="1"/>
  <c r="AW1493" i="3" s="1"/>
  <c r="AX1493" i="3" s="1"/>
  <c r="Y1493" i="3" s="1"/>
  <c r="P1493" i="3"/>
  <c r="O1493" i="3"/>
  <c r="N1493" i="3"/>
  <c r="M1493" i="3"/>
  <c r="L1493" i="3"/>
  <c r="BC1492" i="3"/>
  <c r="BA1492" i="3"/>
  <c r="BB1492" i="3" s="1"/>
  <c r="AV1492" i="3"/>
  <c r="AU1492" i="3"/>
  <c r="AT1492" i="3"/>
  <c r="AS1492" i="3"/>
  <c r="AR1492" i="3"/>
  <c r="AQ1492" i="3"/>
  <c r="AP1492" i="3"/>
  <c r="AO1492" i="3"/>
  <c r="AN1492" i="3"/>
  <c r="AL1492" i="3"/>
  <c r="AB1492" i="3"/>
  <c r="AM1492" i="3" s="1"/>
  <c r="AA1492" i="3"/>
  <c r="T1492" i="3"/>
  <c r="S1492" i="3"/>
  <c r="P1492" i="3"/>
  <c r="O1492" i="3"/>
  <c r="N1492" i="3"/>
  <c r="M1492" i="3"/>
  <c r="L1492" i="3"/>
  <c r="BC1491" i="3"/>
  <c r="BA1491" i="3"/>
  <c r="BB1491" i="3" s="1"/>
  <c r="AW1491" i="3"/>
  <c r="AX1491" i="3" s="1"/>
  <c r="Y1491" i="3" s="1"/>
  <c r="AV1491" i="3"/>
  <c r="AU1491" i="3"/>
  <c r="AT1491" i="3"/>
  <c r="AS1491" i="3"/>
  <c r="AR1491" i="3"/>
  <c r="AQ1491" i="3"/>
  <c r="AP1491" i="3"/>
  <c r="AO1491" i="3"/>
  <c r="AN1491" i="3"/>
  <c r="AB1491" i="3"/>
  <c r="AM1491" i="3" s="1"/>
  <c r="AA1491" i="3"/>
  <c r="AL1491" i="3" s="1"/>
  <c r="T1491" i="3"/>
  <c r="S1491" i="3"/>
  <c r="P1491" i="3"/>
  <c r="O1491" i="3"/>
  <c r="N1491" i="3"/>
  <c r="M1491" i="3"/>
  <c r="L1491" i="3"/>
  <c r="BC1490" i="3"/>
  <c r="BB1490" i="3"/>
  <c r="BA1490" i="3"/>
  <c r="AV1490" i="3"/>
  <c r="AU1490" i="3"/>
  <c r="AT1490" i="3"/>
  <c r="AS1490" i="3"/>
  <c r="AR1490" i="3"/>
  <c r="AQ1490" i="3"/>
  <c r="AP1490" i="3"/>
  <c r="AO1490" i="3"/>
  <c r="AN1490" i="3"/>
  <c r="AB1490" i="3"/>
  <c r="AM1490" i="3" s="1"/>
  <c r="AA1490" i="3"/>
  <c r="T1490" i="3"/>
  <c r="S1490" i="3"/>
  <c r="P1490" i="3"/>
  <c r="O1490" i="3"/>
  <c r="N1490" i="3"/>
  <c r="M1490" i="3"/>
  <c r="L1490" i="3"/>
  <c r="BC1489" i="3"/>
  <c r="BA1489" i="3"/>
  <c r="AV1489" i="3"/>
  <c r="AU1489" i="3"/>
  <c r="AT1489" i="3"/>
  <c r="AS1489" i="3"/>
  <c r="AR1489" i="3"/>
  <c r="AQ1489" i="3"/>
  <c r="AP1489" i="3"/>
  <c r="AO1489" i="3"/>
  <c r="AN1489" i="3"/>
  <c r="AM1489" i="3"/>
  <c r="AL1489" i="3"/>
  <c r="AB1489" i="3"/>
  <c r="AA1489" i="3"/>
  <c r="T1489" i="3"/>
  <c r="S1489" i="3"/>
  <c r="P1489" i="3"/>
  <c r="O1489" i="3"/>
  <c r="N1489" i="3"/>
  <c r="M1489" i="3"/>
  <c r="L1489" i="3"/>
  <c r="BC1488" i="3"/>
  <c r="BB1488" i="3"/>
  <c r="AW1488" i="3" s="1"/>
  <c r="AX1488" i="3" s="1"/>
  <c r="Y1488" i="3" s="1"/>
  <c r="BA1488" i="3"/>
  <c r="AV1488" i="3"/>
  <c r="AU1488" i="3"/>
  <c r="AT1488" i="3"/>
  <c r="AS1488" i="3"/>
  <c r="AR1488" i="3"/>
  <c r="AQ1488" i="3"/>
  <c r="AP1488" i="3"/>
  <c r="AO1488" i="3"/>
  <c r="AN1488" i="3"/>
  <c r="AL1488" i="3"/>
  <c r="AB1488" i="3"/>
  <c r="AM1488" i="3" s="1"/>
  <c r="AA1488" i="3"/>
  <c r="T1488" i="3"/>
  <c r="S1488" i="3"/>
  <c r="P1488" i="3"/>
  <c r="O1488" i="3"/>
  <c r="N1488" i="3"/>
  <c r="M1488" i="3"/>
  <c r="L1488" i="3"/>
  <c r="BC1487" i="3"/>
  <c r="BA1487" i="3"/>
  <c r="AV1487" i="3"/>
  <c r="AU1487" i="3"/>
  <c r="AT1487" i="3"/>
  <c r="AS1487" i="3"/>
  <c r="AR1487" i="3"/>
  <c r="AQ1487" i="3"/>
  <c r="AP1487" i="3"/>
  <c r="AO1487" i="3"/>
  <c r="AN1487" i="3"/>
  <c r="AB1487" i="3"/>
  <c r="AM1487" i="3" s="1"/>
  <c r="AA1487" i="3"/>
  <c r="T1487" i="3"/>
  <c r="S1487" i="3"/>
  <c r="P1487" i="3"/>
  <c r="O1487" i="3"/>
  <c r="N1487" i="3"/>
  <c r="M1487" i="3"/>
  <c r="L1487" i="3"/>
  <c r="BC1486" i="3"/>
  <c r="BA1486" i="3"/>
  <c r="AV1486" i="3"/>
  <c r="AU1486" i="3"/>
  <c r="AT1486" i="3"/>
  <c r="AS1486" i="3"/>
  <c r="AR1486" i="3"/>
  <c r="AQ1486" i="3"/>
  <c r="AP1486" i="3"/>
  <c r="AO1486" i="3"/>
  <c r="AN1486" i="3"/>
  <c r="AL1486" i="3"/>
  <c r="AB1486" i="3"/>
  <c r="AM1486" i="3" s="1"/>
  <c r="AA1486" i="3"/>
  <c r="T1486" i="3"/>
  <c r="S1486" i="3"/>
  <c r="P1486" i="3"/>
  <c r="O1486" i="3"/>
  <c r="N1486" i="3"/>
  <c r="M1486" i="3"/>
  <c r="L1486" i="3"/>
  <c r="BC1485" i="3"/>
  <c r="BB1485" i="3"/>
  <c r="BA1485" i="3"/>
  <c r="AW1485" i="3"/>
  <c r="AX1485" i="3" s="1"/>
  <c r="Y1485" i="3" s="1"/>
  <c r="AV1485" i="3"/>
  <c r="AU1485" i="3"/>
  <c r="AT1485" i="3"/>
  <c r="AS1485" i="3"/>
  <c r="AR1485" i="3"/>
  <c r="AQ1485" i="3"/>
  <c r="AP1485" i="3"/>
  <c r="AO1485" i="3"/>
  <c r="AN1485" i="3"/>
  <c r="AB1485" i="3"/>
  <c r="AM1485" i="3" s="1"/>
  <c r="AA1485" i="3"/>
  <c r="AL1485" i="3" s="1"/>
  <c r="T1485" i="3"/>
  <c r="S1485" i="3"/>
  <c r="P1485" i="3"/>
  <c r="O1485" i="3"/>
  <c r="N1485" i="3"/>
  <c r="M1485" i="3"/>
  <c r="L1485" i="3"/>
  <c r="BC1484" i="3"/>
  <c r="BB1484" i="3"/>
  <c r="BA1484" i="3"/>
  <c r="AV1484" i="3"/>
  <c r="AU1484" i="3"/>
  <c r="AT1484" i="3"/>
  <c r="AS1484" i="3"/>
  <c r="AR1484" i="3"/>
  <c r="AQ1484" i="3"/>
  <c r="AP1484" i="3"/>
  <c r="AO1484" i="3"/>
  <c r="AN1484" i="3"/>
  <c r="AM1484" i="3"/>
  <c r="AB1484" i="3"/>
  <c r="AA1484" i="3"/>
  <c r="T1484" i="3"/>
  <c r="S1484" i="3"/>
  <c r="P1484" i="3"/>
  <c r="O1484" i="3"/>
  <c r="N1484" i="3"/>
  <c r="M1484" i="3"/>
  <c r="L1484" i="3"/>
  <c r="BC1483" i="3"/>
  <c r="BA1483" i="3"/>
  <c r="AV1483" i="3"/>
  <c r="AU1483" i="3"/>
  <c r="AT1483" i="3"/>
  <c r="AS1483" i="3"/>
  <c r="AR1483" i="3"/>
  <c r="AQ1483" i="3"/>
  <c r="AP1483" i="3"/>
  <c r="AO1483" i="3"/>
  <c r="AN1483" i="3"/>
  <c r="AM1483" i="3"/>
  <c r="AB1483" i="3"/>
  <c r="AA1483" i="3"/>
  <c r="T1483" i="3"/>
  <c r="S1483" i="3"/>
  <c r="P1483" i="3"/>
  <c r="O1483" i="3"/>
  <c r="N1483" i="3"/>
  <c r="M1483" i="3"/>
  <c r="L1483" i="3"/>
  <c r="BC1482" i="3"/>
  <c r="BA1482" i="3"/>
  <c r="BB1482" i="3" s="1"/>
  <c r="AV1482" i="3"/>
  <c r="AU1482" i="3"/>
  <c r="AT1482" i="3"/>
  <c r="AS1482" i="3"/>
  <c r="AR1482" i="3"/>
  <c r="AQ1482" i="3"/>
  <c r="AP1482" i="3"/>
  <c r="AO1482" i="3"/>
  <c r="AN1482" i="3"/>
  <c r="AB1482" i="3"/>
  <c r="AA1482" i="3"/>
  <c r="AL1482" i="3" s="1"/>
  <c r="T1482" i="3"/>
  <c r="S1482" i="3"/>
  <c r="P1482" i="3"/>
  <c r="O1482" i="3"/>
  <c r="N1482" i="3"/>
  <c r="M1482" i="3"/>
  <c r="L1482" i="3"/>
  <c r="BC1481" i="3"/>
  <c r="BB1481" i="3"/>
  <c r="BA1481" i="3"/>
  <c r="AV1481" i="3"/>
  <c r="AU1481" i="3"/>
  <c r="AT1481" i="3"/>
  <c r="AS1481" i="3"/>
  <c r="AR1481" i="3"/>
  <c r="AQ1481" i="3"/>
  <c r="AP1481" i="3"/>
  <c r="AO1481" i="3"/>
  <c r="AN1481" i="3"/>
  <c r="AM1481" i="3"/>
  <c r="AL1481" i="3"/>
  <c r="AB1481" i="3"/>
  <c r="AA1481" i="3"/>
  <c r="T1481" i="3"/>
  <c r="S1481" i="3"/>
  <c r="P1481" i="3"/>
  <c r="O1481" i="3"/>
  <c r="N1481" i="3"/>
  <c r="M1481" i="3"/>
  <c r="L1481" i="3"/>
  <c r="BC1480" i="3"/>
  <c r="BA1480" i="3"/>
  <c r="BB1480" i="3" s="1"/>
  <c r="AW1480" i="3"/>
  <c r="AX1480" i="3" s="1"/>
  <c r="Y1480" i="3" s="1"/>
  <c r="AV1480" i="3"/>
  <c r="AU1480" i="3"/>
  <c r="AT1480" i="3"/>
  <c r="AS1480" i="3"/>
  <c r="AR1480" i="3"/>
  <c r="AQ1480" i="3"/>
  <c r="AP1480" i="3"/>
  <c r="AO1480" i="3"/>
  <c r="AN1480" i="3"/>
  <c r="AM1480" i="3"/>
  <c r="AL1480" i="3"/>
  <c r="AB1480" i="3"/>
  <c r="AA1480" i="3"/>
  <c r="T1480" i="3"/>
  <c r="S1480" i="3"/>
  <c r="P1480" i="3"/>
  <c r="O1480" i="3"/>
  <c r="N1480" i="3"/>
  <c r="M1480" i="3"/>
  <c r="L1480" i="3"/>
  <c r="BC1479" i="3"/>
  <c r="BA1479" i="3"/>
  <c r="BB1479" i="3" s="1"/>
  <c r="AV1479" i="3"/>
  <c r="AU1479" i="3"/>
  <c r="AT1479" i="3"/>
  <c r="AS1479" i="3"/>
  <c r="AR1479" i="3"/>
  <c r="AQ1479" i="3"/>
  <c r="AP1479" i="3"/>
  <c r="AO1479" i="3"/>
  <c r="AN1479" i="3"/>
  <c r="AL1479" i="3"/>
  <c r="AB1479" i="3"/>
  <c r="AM1479" i="3" s="1"/>
  <c r="AA1479" i="3"/>
  <c r="T1479" i="3"/>
  <c r="S1479" i="3"/>
  <c r="P1479" i="3"/>
  <c r="O1479" i="3"/>
  <c r="N1479" i="3"/>
  <c r="M1479" i="3"/>
  <c r="L1479" i="3"/>
  <c r="BC1478" i="3"/>
  <c r="BA1478" i="3"/>
  <c r="BB1478" i="3" s="1"/>
  <c r="AW1478" i="3" s="1"/>
  <c r="AX1478" i="3" s="1"/>
  <c r="Y1478" i="3" s="1"/>
  <c r="AV1478" i="3"/>
  <c r="AU1478" i="3"/>
  <c r="AT1478" i="3"/>
  <c r="AS1478" i="3"/>
  <c r="AR1478" i="3"/>
  <c r="AQ1478" i="3"/>
  <c r="AP1478" i="3"/>
  <c r="AO1478" i="3"/>
  <c r="AN1478" i="3"/>
  <c r="AM1478" i="3"/>
  <c r="AL1478" i="3"/>
  <c r="AB1478" i="3"/>
  <c r="AA1478" i="3"/>
  <c r="T1478" i="3"/>
  <c r="S1478" i="3"/>
  <c r="P1478" i="3"/>
  <c r="O1478" i="3"/>
  <c r="N1478" i="3"/>
  <c r="M1478" i="3"/>
  <c r="L1478" i="3"/>
  <c r="BC1477" i="3"/>
  <c r="BA1477" i="3"/>
  <c r="BB1477" i="3" s="1"/>
  <c r="AV1477" i="3"/>
  <c r="AU1477" i="3"/>
  <c r="AT1477" i="3"/>
  <c r="AS1477" i="3"/>
  <c r="AR1477" i="3"/>
  <c r="AQ1477" i="3"/>
  <c r="AP1477" i="3"/>
  <c r="AO1477" i="3"/>
  <c r="AN1477" i="3"/>
  <c r="AM1477" i="3"/>
  <c r="AB1477" i="3"/>
  <c r="AA1477" i="3"/>
  <c r="T1477" i="3"/>
  <c r="S1477" i="3"/>
  <c r="P1477" i="3"/>
  <c r="O1477" i="3"/>
  <c r="N1477" i="3"/>
  <c r="M1477" i="3"/>
  <c r="L1477" i="3"/>
  <c r="BC1476" i="3"/>
  <c r="BB1476" i="3"/>
  <c r="BA1476" i="3"/>
  <c r="AV1476" i="3"/>
  <c r="AU1476" i="3"/>
  <c r="AT1476" i="3"/>
  <c r="AS1476" i="3"/>
  <c r="AR1476" i="3"/>
  <c r="AQ1476" i="3"/>
  <c r="AP1476" i="3"/>
  <c r="AO1476" i="3"/>
  <c r="AN1476" i="3"/>
  <c r="AM1476" i="3"/>
  <c r="AB1476" i="3"/>
  <c r="AA1476" i="3"/>
  <c r="AL1476" i="3" s="1"/>
  <c r="T1476" i="3"/>
  <c r="S1476" i="3"/>
  <c r="P1476" i="3"/>
  <c r="O1476" i="3"/>
  <c r="N1476" i="3"/>
  <c r="M1476" i="3"/>
  <c r="L1476" i="3"/>
  <c r="BC1475" i="3"/>
  <c r="BA1475" i="3"/>
  <c r="AV1475" i="3"/>
  <c r="AU1475" i="3"/>
  <c r="AT1475" i="3"/>
  <c r="AS1475" i="3"/>
  <c r="AR1475" i="3"/>
  <c r="AQ1475" i="3"/>
  <c r="AP1475" i="3"/>
  <c r="AO1475" i="3"/>
  <c r="AN1475" i="3"/>
  <c r="AM1475" i="3"/>
  <c r="AB1475" i="3"/>
  <c r="AA1475" i="3"/>
  <c r="AL1475" i="3" s="1"/>
  <c r="T1475" i="3"/>
  <c r="S1475" i="3"/>
  <c r="BB1475" i="3" s="1"/>
  <c r="P1475" i="3"/>
  <c r="O1475" i="3"/>
  <c r="N1475" i="3"/>
  <c r="M1475" i="3"/>
  <c r="L1475" i="3"/>
  <c r="BC1474" i="3"/>
  <c r="BA1474" i="3"/>
  <c r="BB1474" i="3" s="1"/>
  <c r="AV1474" i="3"/>
  <c r="AU1474" i="3"/>
  <c r="AT1474" i="3"/>
  <c r="AS1474" i="3"/>
  <c r="AR1474" i="3"/>
  <c r="AQ1474" i="3"/>
  <c r="AP1474" i="3"/>
  <c r="AO1474" i="3"/>
  <c r="AN1474" i="3"/>
  <c r="AL1474" i="3"/>
  <c r="AB1474" i="3"/>
  <c r="AM1474" i="3" s="1"/>
  <c r="AA1474" i="3"/>
  <c r="T1474" i="3"/>
  <c r="S1474" i="3"/>
  <c r="P1474" i="3"/>
  <c r="O1474" i="3"/>
  <c r="N1474" i="3"/>
  <c r="M1474" i="3"/>
  <c r="L1474" i="3"/>
  <c r="BC1473" i="3"/>
  <c r="BA1473" i="3"/>
  <c r="BB1473" i="3" s="1"/>
  <c r="AW1473" i="3"/>
  <c r="AX1473" i="3" s="1"/>
  <c r="Y1473" i="3" s="1"/>
  <c r="AV1473" i="3"/>
  <c r="AU1473" i="3"/>
  <c r="AT1473" i="3"/>
  <c r="AS1473" i="3"/>
  <c r="AR1473" i="3"/>
  <c r="AQ1473" i="3"/>
  <c r="AP1473" i="3"/>
  <c r="AO1473" i="3"/>
  <c r="AN1473" i="3"/>
  <c r="AB1473" i="3"/>
  <c r="AM1473" i="3" s="1"/>
  <c r="AA1473" i="3"/>
  <c r="AL1473" i="3" s="1"/>
  <c r="T1473" i="3"/>
  <c r="S1473" i="3"/>
  <c r="P1473" i="3"/>
  <c r="O1473" i="3"/>
  <c r="N1473" i="3"/>
  <c r="M1473" i="3"/>
  <c r="L1473" i="3"/>
  <c r="BC1472" i="3"/>
  <c r="BB1472" i="3"/>
  <c r="BA1472" i="3"/>
  <c r="AV1472" i="3"/>
  <c r="AU1472" i="3"/>
  <c r="AT1472" i="3"/>
  <c r="AS1472" i="3"/>
  <c r="AR1472" i="3"/>
  <c r="AQ1472" i="3"/>
  <c r="AP1472" i="3"/>
  <c r="AO1472" i="3"/>
  <c r="AN1472" i="3"/>
  <c r="AL1472" i="3"/>
  <c r="AB1472" i="3"/>
  <c r="AM1472" i="3" s="1"/>
  <c r="AA1472" i="3"/>
  <c r="T1472" i="3"/>
  <c r="S1472" i="3"/>
  <c r="P1472" i="3"/>
  <c r="O1472" i="3"/>
  <c r="N1472" i="3"/>
  <c r="M1472" i="3"/>
  <c r="L1472" i="3"/>
  <c r="BC1471" i="3"/>
  <c r="BA1471" i="3"/>
  <c r="BB1471" i="3" s="1"/>
  <c r="AW1471" i="3" s="1"/>
  <c r="AV1471" i="3"/>
  <c r="AU1471" i="3"/>
  <c r="AT1471" i="3"/>
  <c r="AS1471" i="3"/>
  <c r="AR1471" i="3"/>
  <c r="AQ1471" i="3"/>
  <c r="AP1471" i="3"/>
  <c r="AO1471" i="3"/>
  <c r="AN1471" i="3"/>
  <c r="AM1471" i="3"/>
  <c r="AL1471" i="3"/>
  <c r="AB1471" i="3"/>
  <c r="AA1471" i="3"/>
  <c r="T1471" i="3"/>
  <c r="S1471" i="3"/>
  <c r="P1471" i="3"/>
  <c r="O1471" i="3"/>
  <c r="N1471" i="3"/>
  <c r="M1471" i="3"/>
  <c r="L1471" i="3"/>
  <c r="BC1470" i="3"/>
  <c r="BA1470" i="3"/>
  <c r="BB1470" i="3" s="1"/>
  <c r="AW1470" i="3" s="1"/>
  <c r="AX1470" i="3" s="1"/>
  <c r="Y1470" i="3" s="1"/>
  <c r="AV1470" i="3"/>
  <c r="AU1470" i="3"/>
  <c r="AT1470" i="3"/>
  <c r="AS1470" i="3"/>
  <c r="AR1470" i="3"/>
  <c r="AQ1470" i="3"/>
  <c r="AP1470" i="3"/>
  <c r="AO1470" i="3"/>
  <c r="AN1470" i="3"/>
  <c r="AL1470" i="3"/>
  <c r="AB1470" i="3"/>
  <c r="AM1470" i="3" s="1"/>
  <c r="AA1470" i="3"/>
  <c r="T1470" i="3"/>
  <c r="S1470" i="3"/>
  <c r="P1470" i="3"/>
  <c r="O1470" i="3"/>
  <c r="N1470" i="3"/>
  <c r="M1470" i="3"/>
  <c r="L1470" i="3"/>
  <c r="BC1469" i="3"/>
  <c r="BA1469" i="3"/>
  <c r="AV1469" i="3"/>
  <c r="AU1469" i="3"/>
  <c r="AT1469" i="3"/>
  <c r="AS1469" i="3"/>
  <c r="AR1469" i="3"/>
  <c r="AQ1469" i="3"/>
  <c r="AP1469" i="3"/>
  <c r="AO1469" i="3"/>
  <c r="AN1469" i="3"/>
  <c r="AB1469" i="3"/>
  <c r="AA1469" i="3"/>
  <c r="AL1469" i="3" s="1"/>
  <c r="T1469" i="3"/>
  <c r="S1469" i="3"/>
  <c r="P1469" i="3"/>
  <c r="O1469" i="3"/>
  <c r="N1469" i="3"/>
  <c r="M1469" i="3"/>
  <c r="L1469" i="3"/>
  <c r="BC1468" i="3"/>
  <c r="BA1468" i="3"/>
  <c r="AV1468" i="3"/>
  <c r="AU1468" i="3"/>
  <c r="AT1468" i="3"/>
  <c r="AS1468" i="3"/>
  <c r="AR1468" i="3"/>
  <c r="AQ1468" i="3"/>
  <c r="AP1468" i="3"/>
  <c r="AO1468" i="3"/>
  <c r="AN1468" i="3"/>
  <c r="AL1468" i="3"/>
  <c r="AB1468" i="3"/>
  <c r="AM1468" i="3" s="1"/>
  <c r="AA1468" i="3"/>
  <c r="T1468" i="3"/>
  <c r="S1468" i="3"/>
  <c r="P1468" i="3"/>
  <c r="O1468" i="3"/>
  <c r="N1468" i="3"/>
  <c r="M1468" i="3"/>
  <c r="L1468" i="3"/>
  <c r="BC1467" i="3"/>
  <c r="BB1467" i="3"/>
  <c r="BA1467" i="3"/>
  <c r="AW1467" i="3"/>
  <c r="AV1467" i="3"/>
  <c r="AU1467" i="3"/>
  <c r="AT1467" i="3"/>
  <c r="AS1467" i="3"/>
  <c r="AR1467" i="3"/>
  <c r="AQ1467" i="3"/>
  <c r="AP1467" i="3"/>
  <c r="AO1467" i="3"/>
  <c r="AN1467" i="3"/>
  <c r="AB1467" i="3"/>
  <c r="AM1467" i="3" s="1"/>
  <c r="AA1467" i="3"/>
  <c r="AL1467" i="3" s="1"/>
  <c r="T1467" i="3"/>
  <c r="S1467" i="3"/>
  <c r="P1467" i="3"/>
  <c r="O1467" i="3"/>
  <c r="N1467" i="3"/>
  <c r="M1467" i="3"/>
  <c r="L1467" i="3"/>
  <c r="BC1466" i="3"/>
  <c r="BB1466" i="3"/>
  <c r="BA1466" i="3"/>
  <c r="AV1466" i="3"/>
  <c r="AU1466" i="3"/>
  <c r="AT1466" i="3"/>
  <c r="AS1466" i="3"/>
  <c r="AR1466" i="3"/>
  <c r="AQ1466" i="3"/>
  <c r="AP1466" i="3"/>
  <c r="AO1466" i="3"/>
  <c r="AN1466" i="3"/>
  <c r="AB1466" i="3"/>
  <c r="AM1466" i="3" s="1"/>
  <c r="AA1466" i="3"/>
  <c r="T1466" i="3"/>
  <c r="S1466" i="3"/>
  <c r="P1466" i="3"/>
  <c r="O1466" i="3"/>
  <c r="N1466" i="3"/>
  <c r="M1466" i="3"/>
  <c r="L1466" i="3"/>
  <c r="BC1465" i="3"/>
  <c r="BA1465" i="3"/>
  <c r="AV1465" i="3"/>
  <c r="AU1465" i="3"/>
  <c r="AT1465" i="3"/>
  <c r="AS1465" i="3"/>
  <c r="AR1465" i="3"/>
  <c r="AQ1465" i="3"/>
  <c r="AP1465" i="3"/>
  <c r="AO1465" i="3"/>
  <c r="AN1465" i="3"/>
  <c r="AM1465" i="3"/>
  <c r="AB1465" i="3"/>
  <c r="AA1465" i="3"/>
  <c r="T1465" i="3"/>
  <c r="S1465" i="3"/>
  <c r="BB1465" i="3" s="1"/>
  <c r="P1465" i="3"/>
  <c r="O1465" i="3"/>
  <c r="N1465" i="3"/>
  <c r="M1465" i="3"/>
  <c r="L1465" i="3"/>
  <c r="BC1464" i="3"/>
  <c r="BA1464" i="3"/>
  <c r="BB1464" i="3" s="1"/>
  <c r="AV1464" i="3"/>
  <c r="AU1464" i="3"/>
  <c r="AT1464" i="3"/>
  <c r="AS1464" i="3"/>
  <c r="AR1464" i="3"/>
  <c r="AQ1464" i="3"/>
  <c r="AP1464" i="3"/>
  <c r="AO1464" i="3"/>
  <c r="AN1464" i="3"/>
  <c r="AB1464" i="3"/>
  <c r="AA1464" i="3"/>
  <c r="AL1464" i="3" s="1"/>
  <c r="T1464" i="3"/>
  <c r="S1464" i="3"/>
  <c r="P1464" i="3"/>
  <c r="O1464" i="3"/>
  <c r="N1464" i="3"/>
  <c r="M1464" i="3"/>
  <c r="L1464" i="3"/>
  <c r="BC1463" i="3"/>
  <c r="BB1463" i="3"/>
  <c r="BA1463" i="3"/>
  <c r="AV1463" i="3"/>
  <c r="AU1463" i="3"/>
  <c r="AT1463" i="3"/>
  <c r="AS1463" i="3"/>
  <c r="AR1463" i="3"/>
  <c r="AQ1463" i="3"/>
  <c r="AP1463" i="3"/>
  <c r="AO1463" i="3"/>
  <c r="AN1463" i="3"/>
  <c r="AB1463" i="3"/>
  <c r="AM1463" i="3" s="1"/>
  <c r="AA1463" i="3"/>
  <c r="T1463" i="3"/>
  <c r="S1463" i="3"/>
  <c r="P1463" i="3"/>
  <c r="O1463" i="3"/>
  <c r="N1463" i="3"/>
  <c r="M1463" i="3"/>
  <c r="L1463" i="3"/>
  <c r="BC1462" i="3"/>
  <c r="BA1462" i="3"/>
  <c r="BB1462" i="3" s="1"/>
  <c r="AW1462" i="3" s="1"/>
  <c r="AX1462" i="3" s="1"/>
  <c r="Y1462" i="3" s="1"/>
  <c r="AV1462" i="3"/>
  <c r="AU1462" i="3"/>
  <c r="AT1462" i="3"/>
  <c r="AS1462" i="3"/>
  <c r="AR1462" i="3"/>
  <c r="AQ1462" i="3"/>
  <c r="AP1462" i="3"/>
  <c r="AO1462" i="3"/>
  <c r="AN1462" i="3"/>
  <c r="AM1462" i="3"/>
  <c r="AL1462" i="3"/>
  <c r="AB1462" i="3"/>
  <c r="AA1462" i="3"/>
  <c r="T1462" i="3"/>
  <c r="S1462" i="3"/>
  <c r="P1462" i="3"/>
  <c r="O1462" i="3"/>
  <c r="N1462" i="3"/>
  <c r="M1462" i="3"/>
  <c r="L1462" i="3"/>
  <c r="BC1461" i="3"/>
  <c r="BA1461" i="3"/>
  <c r="AV1461" i="3"/>
  <c r="AU1461" i="3"/>
  <c r="AT1461" i="3"/>
  <c r="AS1461" i="3"/>
  <c r="AR1461" i="3"/>
  <c r="AQ1461" i="3"/>
  <c r="AP1461" i="3"/>
  <c r="AO1461" i="3"/>
  <c r="AN1461" i="3"/>
  <c r="AL1461" i="3"/>
  <c r="AB1461" i="3"/>
  <c r="AM1461" i="3" s="1"/>
  <c r="AA1461" i="3"/>
  <c r="T1461" i="3"/>
  <c r="S1461" i="3"/>
  <c r="BB1461" i="3" s="1"/>
  <c r="P1461" i="3"/>
  <c r="O1461" i="3"/>
  <c r="N1461" i="3"/>
  <c r="M1461" i="3"/>
  <c r="L1461" i="3"/>
  <c r="BC1460" i="3"/>
  <c r="BA1460" i="3"/>
  <c r="BB1460" i="3" s="1"/>
  <c r="AW1460" i="3"/>
  <c r="AV1460" i="3"/>
  <c r="AU1460" i="3"/>
  <c r="AT1460" i="3"/>
  <c r="AS1460" i="3"/>
  <c r="AR1460" i="3"/>
  <c r="AQ1460" i="3"/>
  <c r="AP1460" i="3"/>
  <c r="AO1460" i="3"/>
  <c r="AN1460" i="3"/>
  <c r="AM1460" i="3"/>
  <c r="AL1460" i="3"/>
  <c r="AB1460" i="3"/>
  <c r="AA1460" i="3"/>
  <c r="T1460" i="3"/>
  <c r="S1460" i="3"/>
  <c r="P1460" i="3"/>
  <c r="O1460" i="3"/>
  <c r="N1460" i="3"/>
  <c r="M1460" i="3"/>
  <c r="L1460" i="3"/>
  <c r="BC1459" i="3"/>
  <c r="BB1459" i="3"/>
  <c r="BA1459" i="3"/>
  <c r="AV1459" i="3"/>
  <c r="AU1459" i="3"/>
  <c r="AT1459" i="3"/>
  <c r="AS1459" i="3"/>
  <c r="AR1459" i="3"/>
  <c r="AQ1459" i="3"/>
  <c r="AP1459" i="3"/>
  <c r="AO1459" i="3"/>
  <c r="AN1459" i="3"/>
  <c r="AM1459" i="3"/>
  <c r="AL1459" i="3"/>
  <c r="AB1459" i="3"/>
  <c r="AA1459" i="3"/>
  <c r="AW1459" i="3" s="1"/>
  <c r="T1459" i="3"/>
  <c r="S1459" i="3"/>
  <c r="P1459" i="3"/>
  <c r="O1459" i="3"/>
  <c r="N1459" i="3"/>
  <c r="M1459" i="3"/>
  <c r="L1459" i="3"/>
  <c r="BC1458" i="3"/>
  <c r="BB1458" i="3"/>
  <c r="BA1458" i="3"/>
  <c r="AW1458" i="3"/>
  <c r="AV1458" i="3"/>
  <c r="AU1458" i="3"/>
  <c r="AT1458" i="3"/>
  <c r="AS1458" i="3"/>
  <c r="AR1458" i="3"/>
  <c r="AQ1458" i="3"/>
  <c r="AP1458" i="3"/>
  <c r="AO1458" i="3"/>
  <c r="AN1458" i="3"/>
  <c r="AM1458" i="3"/>
  <c r="AB1458" i="3"/>
  <c r="AA1458" i="3"/>
  <c r="AL1458" i="3" s="1"/>
  <c r="T1458" i="3"/>
  <c r="S1458" i="3"/>
  <c r="P1458" i="3"/>
  <c r="O1458" i="3"/>
  <c r="N1458" i="3"/>
  <c r="M1458" i="3"/>
  <c r="L1458" i="3"/>
  <c r="BC1457" i="3"/>
  <c r="BB1457" i="3"/>
  <c r="BA1457" i="3"/>
  <c r="AV1457" i="3"/>
  <c r="AU1457" i="3"/>
  <c r="AT1457" i="3"/>
  <c r="AS1457" i="3"/>
  <c r="AR1457" i="3"/>
  <c r="AQ1457" i="3"/>
  <c r="AP1457" i="3"/>
  <c r="AO1457" i="3"/>
  <c r="AN1457" i="3"/>
  <c r="AM1457" i="3"/>
  <c r="AB1457" i="3"/>
  <c r="AA1457" i="3"/>
  <c r="T1457" i="3"/>
  <c r="S1457" i="3"/>
  <c r="P1457" i="3"/>
  <c r="O1457" i="3"/>
  <c r="N1457" i="3"/>
  <c r="M1457" i="3"/>
  <c r="L1457" i="3"/>
  <c r="BC1456" i="3"/>
  <c r="BA1456" i="3"/>
  <c r="BB1456" i="3" s="1"/>
  <c r="AV1456" i="3"/>
  <c r="AU1456" i="3"/>
  <c r="AT1456" i="3"/>
  <c r="AS1456" i="3"/>
  <c r="AR1456" i="3"/>
  <c r="AQ1456" i="3"/>
  <c r="AP1456" i="3"/>
  <c r="AO1456" i="3"/>
  <c r="AN1456" i="3"/>
  <c r="AM1456" i="3"/>
  <c r="AL1456" i="3"/>
  <c r="AB1456" i="3"/>
  <c r="AA1456" i="3"/>
  <c r="T1456" i="3"/>
  <c r="S1456" i="3"/>
  <c r="P1456" i="3"/>
  <c r="O1456" i="3"/>
  <c r="N1456" i="3"/>
  <c r="M1456" i="3"/>
  <c r="L1456" i="3"/>
  <c r="BC1455" i="3"/>
  <c r="BA1455" i="3"/>
  <c r="BB1455" i="3" s="1"/>
  <c r="AW1455" i="3" s="1"/>
  <c r="AX1455" i="3" s="1"/>
  <c r="Y1455" i="3" s="1"/>
  <c r="AV1455" i="3"/>
  <c r="AU1455" i="3"/>
  <c r="AT1455" i="3"/>
  <c r="AS1455" i="3"/>
  <c r="AR1455" i="3"/>
  <c r="AQ1455" i="3"/>
  <c r="AP1455" i="3"/>
  <c r="AO1455" i="3"/>
  <c r="AN1455" i="3"/>
  <c r="AB1455" i="3"/>
  <c r="AM1455" i="3" s="1"/>
  <c r="AA1455" i="3"/>
  <c r="AL1455" i="3" s="1"/>
  <c r="T1455" i="3"/>
  <c r="S1455" i="3"/>
  <c r="P1455" i="3"/>
  <c r="O1455" i="3"/>
  <c r="N1455" i="3"/>
  <c r="M1455" i="3"/>
  <c r="L1455" i="3"/>
  <c r="BC1454" i="3"/>
  <c r="BA1454" i="3"/>
  <c r="BB1454" i="3" s="1"/>
  <c r="AV1454" i="3"/>
  <c r="AU1454" i="3"/>
  <c r="AT1454" i="3"/>
  <c r="AS1454" i="3"/>
  <c r="AR1454" i="3"/>
  <c r="AQ1454" i="3"/>
  <c r="AP1454" i="3"/>
  <c r="AO1454" i="3"/>
  <c r="AN1454" i="3"/>
  <c r="AB1454" i="3"/>
  <c r="AM1454" i="3" s="1"/>
  <c r="AA1454" i="3"/>
  <c r="T1454" i="3"/>
  <c r="S1454" i="3"/>
  <c r="P1454" i="3"/>
  <c r="O1454" i="3"/>
  <c r="N1454" i="3"/>
  <c r="M1454" i="3"/>
  <c r="L1454" i="3"/>
  <c r="BC1453" i="3"/>
  <c r="BA1453" i="3"/>
  <c r="BB1453" i="3" s="1"/>
  <c r="AW1453" i="3" s="1"/>
  <c r="AV1453" i="3"/>
  <c r="AU1453" i="3"/>
  <c r="AT1453" i="3"/>
  <c r="AS1453" i="3"/>
  <c r="AR1453" i="3"/>
  <c r="AQ1453" i="3"/>
  <c r="AP1453" i="3"/>
  <c r="AO1453" i="3"/>
  <c r="AN1453" i="3"/>
  <c r="AM1453" i="3"/>
  <c r="AL1453" i="3"/>
  <c r="AB1453" i="3"/>
  <c r="AA1453" i="3"/>
  <c r="T1453" i="3"/>
  <c r="S1453" i="3"/>
  <c r="P1453" i="3"/>
  <c r="O1453" i="3"/>
  <c r="N1453" i="3"/>
  <c r="M1453" i="3"/>
  <c r="L1453" i="3"/>
  <c r="BC1452" i="3"/>
  <c r="BA1452" i="3"/>
  <c r="BB1452" i="3" s="1"/>
  <c r="AW1452" i="3" s="1"/>
  <c r="AX1452" i="3" s="1"/>
  <c r="Y1452" i="3" s="1"/>
  <c r="AV1452" i="3"/>
  <c r="AU1452" i="3"/>
  <c r="AT1452" i="3"/>
  <c r="AS1452" i="3"/>
  <c r="AR1452" i="3"/>
  <c r="AQ1452" i="3"/>
  <c r="AP1452" i="3"/>
  <c r="AO1452" i="3"/>
  <c r="AN1452" i="3"/>
  <c r="AB1452" i="3"/>
  <c r="AM1452" i="3" s="1"/>
  <c r="AA1452" i="3"/>
  <c r="AL1452" i="3" s="1"/>
  <c r="T1452" i="3"/>
  <c r="S1452" i="3"/>
  <c r="P1452" i="3"/>
  <c r="O1452" i="3"/>
  <c r="N1452" i="3"/>
  <c r="M1452" i="3"/>
  <c r="L1452" i="3"/>
  <c r="BC1451" i="3"/>
  <c r="BA1451" i="3"/>
  <c r="AV1451" i="3"/>
  <c r="AU1451" i="3"/>
  <c r="AT1451" i="3"/>
  <c r="AS1451" i="3"/>
  <c r="AR1451" i="3"/>
  <c r="AQ1451" i="3"/>
  <c r="AP1451" i="3"/>
  <c r="AO1451" i="3"/>
  <c r="AN1451" i="3"/>
  <c r="AM1451" i="3"/>
  <c r="AB1451" i="3"/>
  <c r="AA1451" i="3"/>
  <c r="T1451" i="3"/>
  <c r="S1451" i="3"/>
  <c r="P1451" i="3"/>
  <c r="O1451" i="3"/>
  <c r="N1451" i="3"/>
  <c r="M1451" i="3"/>
  <c r="L1451" i="3"/>
  <c r="BC1450" i="3"/>
  <c r="BA1450" i="3"/>
  <c r="AV1450" i="3"/>
  <c r="AU1450" i="3"/>
  <c r="AT1450" i="3"/>
  <c r="AS1450" i="3"/>
  <c r="AR1450" i="3"/>
  <c r="AQ1450" i="3"/>
  <c r="AP1450" i="3"/>
  <c r="AO1450" i="3"/>
  <c r="AN1450" i="3"/>
  <c r="AL1450" i="3"/>
  <c r="AB1450" i="3"/>
  <c r="AA1450" i="3"/>
  <c r="T1450" i="3"/>
  <c r="S1450" i="3"/>
  <c r="P1450" i="3"/>
  <c r="O1450" i="3"/>
  <c r="N1450" i="3"/>
  <c r="M1450" i="3"/>
  <c r="L1450" i="3"/>
  <c r="BC1449" i="3"/>
  <c r="BB1449" i="3"/>
  <c r="BA1449" i="3"/>
  <c r="AW1449" i="3"/>
  <c r="AV1449" i="3"/>
  <c r="AU1449" i="3"/>
  <c r="AT1449" i="3"/>
  <c r="AS1449" i="3"/>
  <c r="AR1449" i="3"/>
  <c r="AQ1449" i="3"/>
  <c r="AP1449" i="3"/>
  <c r="AO1449" i="3"/>
  <c r="AN1449" i="3"/>
  <c r="AB1449" i="3"/>
  <c r="AM1449" i="3" s="1"/>
  <c r="AA1449" i="3"/>
  <c r="AL1449" i="3" s="1"/>
  <c r="T1449" i="3"/>
  <c r="S1449" i="3"/>
  <c r="P1449" i="3"/>
  <c r="O1449" i="3"/>
  <c r="N1449" i="3"/>
  <c r="M1449" i="3"/>
  <c r="L1449" i="3"/>
  <c r="BC1448" i="3"/>
  <c r="BA1448" i="3"/>
  <c r="BB1448" i="3" s="1"/>
  <c r="AV1448" i="3"/>
  <c r="AU1448" i="3"/>
  <c r="AT1448" i="3"/>
  <c r="AS1448" i="3"/>
  <c r="AR1448" i="3"/>
  <c r="AQ1448" i="3"/>
  <c r="AP1448" i="3"/>
  <c r="AO1448" i="3"/>
  <c r="AN1448" i="3"/>
  <c r="AM1448" i="3"/>
  <c r="AB1448" i="3"/>
  <c r="AA1448" i="3"/>
  <c r="T1448" i="3"/>
  <c r="S1448" i="3"/>
  <c r="P1448" i="3"/>
  <c r="O1448" i="3"/>
  <c r="N1448" i="3"/>
  <c r="M1448" i="3"/>
  <c r="L1448" i="3"/>
  <c r="BC1447" i="3"/>
  <c r="BB1447" i="3"/>
  <c r="BA1447" i="3"/>
  <c r="AV1447" i="3"/>
  <c r="AU1447" i="3"/>
  <c r="AT1447" i="3"/>
  <c r="AS1447" i="3"/>
  <c r="AR1447" i="3"/>
  <c r="AQ1447" i="3"/>
  <c r="AP1447" i="3"/>
  <c r="AO1447" i="3"/>
  <c r="AN1447" i="3"/>
  <c r="AM1447" i="3"/>
  <c r="AB1447" i="3"/>
  <c r="AA1447" i="3"/>
  <c r="T1447" i="3"/>
  <c r="S1447" i="3"/>
  <c r="P1447" i="3"/>
  <c r="O1447" i="3"/>
  <c r="N1447" i="3"/>
  <c r="M1447" i="3"/>
  <c r="L1447" i="3"/>
  <c r="BC1446" i="3"/>
  <c r="BA1446" i="3"/>
  <c r="AV1446" i="3"/>
  <c r="AU1446" i="3"/>
  <c r="AT1446" i="3"/>
  <c r="AS1446" i="3"/>
  <c r="AR1446" i="3"/>
  <c r="AQ1446" i="3"/>
  <c r="AP1446" i="3"/>
  <c r="AO1446" i="3"/>
  <c r="AN1446" i="3"/>
  <c r="AB1446" i="3"/>
  <c r="AM1446" i="3" s="1"/>
  <c r="AA1446" i="3"/>
  <c r="AL1446" i="3" s="1"/>
  <c r="T1446" i="3"/>
  <c r="S1446" i="3"/>
  <c r="P1446" i="3"/>
  <c r="O1446" i="3"/>
  <c r="N1446" i="3"/>
  <c r="M1446" i="3"/>
  <c r="L1446" i="3"/>
  <c r="BC1445" i="3"/>
  <c r="BB1445" i="3"/>
  <c r="BA1445" i="3"/>
  <c r="AV1445" i="3"/>
  <c r="AU1445" i="3"/>
  <c r="AT1445" i="3"/>
  <c r="AS1445" i="3"/>
  <c r="AR1445" i="3"/>
  <c r="AQ1445" i="3"/>
  <c r="AP1445" i="3"/>
  <c r="AO1445" i="3"/>
  <c r="AN1445" i="3"/>
  <c r="AL1445" i="3"/>
  <c r="AB1445" i="3"/>
  <c r="AM1445" i="3" s="1"/>
  <c r="AA1445" i="3"/>
  <c r="AW1445" i="3" s="1"/>
  <c r="AX1445" i="3" s="1"/>
  <c r="Y1445" i="3" s="1"/>
  <c r="T1445" i="3"/>
  <c r="S1445" i="3"/>
  <c r="P1445" i="3"/>
  <c r="O1445" i="3"/>
  <c r="N1445" i="3"/>
  <c r="M1445" i="3"/>
  <c r="L1445" i="3"/>
  <c r="BC1444" i="3"/>
  <c r="BA1444" i="3"/>
  <c r="AV1444" i="3"/>
  <c r="AU1444" i="3"/>
  <c r="AT1444" i="3"/>
  <c r="AS1444" i="3"/>
  <c r="AR1444" i="3"/>
  <c r="AQ1444" i="3"/>
  <c r="AP1444" i="3"/>
  <c r="AO1444" i="3"/>
  <c r="AN1444" i="3"/>
  <c r="AM1444" i="3"/>
  <c r="AL1444" i="3"/>
  <c r="AB1444" i="3"/>
  <c r="AA1444" i="3"/>
  <c r="T1444" i="3"/>
  <c r="S1444" i="3"/>
  <c r="P1444" i="3"/>
  <c r="O1444" i="3"/>
  <c r="N1444" i="3"/>
  <c r="M1444" i="3"/>
  <c r="L1444" i="3"/>
  <c r="BC1443" i="3"/>
  <c r="BA1443" i="3"/>
  <c r="BB1443" i="3" s="1"/>
  <c r="AV1443" i="3"/>
  <c r="AU1443" i="3"/>
  <c r="AT1443" i="3"/>
  <c r="AS1443" i="3"/>
  <c r="AR1443" i="3"/>
  <c r="AQ1443" i="3"/>
  <c r="AP1443" i="3"/>
  <c r="AO1443" i="3"/>
  <c r="AN1443" i="3"/>
  <c r="AB1443" i="3"/>
  <c r="AM1443" i="3" s="1"/>
  <c r="AA1443" i="3"/>
  <c r="T1443" i="3"/>
  <c r="S1443" i="3"/>
  <c r="P1443" i="3"/>
  <c r="O1443" i="3"/>
  <c r="N1443" i="3"/>
  <c r="M1443" i="3"/>
  <c r="L1443" i="3"/>
  <c r="BC1442" i="3"/>
  <c r="BA1442" i="3"/>
  <c r="BB1442" i="3" s="1"/>
  <c r="AW1442" i="3" s="1"/>
  <c r="AV1442" i="3"/>
  <c r="AU1442" i="3"/>
  <c r="AT1442" i="3"/>
  <c r="AS1442" i="3"/>
  <c r="AR1442" i="3"/>
  <c r="AQ1442" i="3"/>
  <c r="AP1442" i="3"/>
  <c r="AO1442" i="3"/>
  <c r="AN1442" i="3"/>
  <c r="AM1442" i="3"/>
  <c r="AL1442" i="3"/>
  <c r="AB1442" i="3"/>
  <c r="AA1442" i="3"/>
  <c r="T1442" i="3"/>
  <c r="S1442" i="3"/>
  <c r="P1442" i="3"/>
  <c r="O1442" i="3"/>
  <c r="N1442" i="3"/>
  <c r="M1442" i="3"/>
  <c r="L1442" i="3"/>
  <c r="BC1441" i="3"/>
  <c r="BA1441" i="3"/>
  <c r="BB1441" i="3" s="1"/>
  <c r="AW1441" i="3"/>
  <c r="AV1441" i="3"/>
  <c r="AU1441" i="3"/>
  <c r="AT1441" i="3"/>
  <c r="AS1441" i="3"/>
  <c r="AR1441" i="3"/>
  <c r="AQ1441" i="3"/>
  <c r="AP1441" i="3"/>
  <c r="AO1441" i="3"/>
  <c r="AN1441" i="3"/>
  <c r="AM1441" i="3"/>
  <c r="AL1441" i="3"/>
  <c r="AB1441" i="3"/>
  <c r="AA1441" i="3"/>
  <c r="T1441" i="3"/>
  <c r="S1441" i="3"/>
  <c r="P1441" i="3"/>
  <c r="O1441" i="3"/>
  <c r="N1441" i="3"/>
  <c r="M1441" i="3"/>
  <c r="L1441" i="3"/>
  <c r="BC1440" i="3"/>
  <c r="BB1440" i="3"/>
  <c r="BA1440" i="3"/>
  <c r="AW1440" i="3"/>
  <c r="AV1440" i="3"/>
  <c r="AU1440" i="3"/>
  <c r="AT1440" i="3"/>
  <c r="AS1440" i="3"/>
  <c r="AR1440" i="3"/>
  <c r="AQ1440" i="3"/>
  <c r="AP1440" i="3"/>
  <c r="AO1440" i="3"/>
  <c r="AN1440" i="3"/>
  <c r="AB1440" i="3"/>
  <c r="AM1440" i="3" s="1"/>
  <c r="AA1440" i="3"/>
  <c r="AL1440" i="3" s="1"/>
  <c r="T1440" i="3"/>
  <c r="S1440" i="3"/>
  <c r="P1440" i="3"/>
  <c r="O1440" i="3"/>
  <c r="N1440" i="3"/>
  <c r="M1440" i="3"/>
  <c r="L1440" i="3"/>
  <c r="BC1439" i="3"/>
  <c r="BA1439" i="3"/>
  <c r="AV1439" i="3"/>
  <c r="AU1439" i="3"/>
  <c r="AT1439" i="3"/>
  <c r="AS1439" i="3"/>
  <c r="AR1439" i="3"/>
  <c r="AQ1439" i="3"/>
  <c r="AP1439" i="3"/>
  <c r="AO1439" i="3"/>
  <c r="AN1439" i="3"/>
  <c r="AM1439" i="3"/>
  <c r="AB1439" i="3"/>
  <c r="AA1439" i="3"/>
  <c r="T1439" i="3"/>
  <c r="S1439" i="3"/>
  <c r="BB1439" i="3" s="1"/>
  <c r="P1439" i="3"/>
  <c r="O1439" i="3"/>
  <c r="N1439" i="3"/>
  <c r="M1439" i="3"/>
  <c r="L1439" i="3"/>
  <c r="BC1438" i="3"/>
  <c r="BA1438" i="3"/>
  <c r="BB1438" i="3" s="1"/>
  <c r="AV1438" i="3"/>
  <c r="AU1438" i="3"/>
  <c r="AT1438" i="3"/>
  <c r="AS1438" i="3"/>
  <c r="AR1438" i="3"/>
  <c r="AQ1438" i="3"/>
  <c r="AP1438" i="3"/>
  <c r="AO1438" i="3"/>
  <c r="AN1438" i="3"/>
  <c r="AM1438" i="3"/>
  <c r="AL1438" i="3"/>
  <c r="AB1438" i="3"/>
  <c r="AA1438" i="3"/>
  <c r="T1438" i="3"/>
  <c r="S1438" i="3"/>
  <c r="P1438" i="3"/>
  <c r="O1438" i="3"/>
  <c r="N1438" i="3"/>
  <c r="M1438" i="3"/>
  <c r="L1438" i="3"/>
  <c r="BC1437" i="3"/>
  <c r="BA1437" i="3"/>
  <c r="BB1437" i="3" s="1"/>
  <c r="AW1437" i="3"/>
  <c r="AX1437" i="3" s="1"/>
  <c r="Y1437" i="3" s="1"/>
  <c r="AV1437" i="3"/>
  <c r="AU1437" i="3"/>
  <c r="AT1437" i="3"/>
  <c r="AS1437" i="3"/>
  <c r="AR1437" i="3"/>
  <c r="AQ1437" i="3"/>
  <c r="AP1437" i="3"/>
  <c r="AO1437" i="3"/>
  <c r="AN1437" i="3"/>
  <c r="AB1437" i="3"/>
  <c r="AM1437" i="3" s="1"/>
  <c r="AA1437" i="3"/>
  <c r="AL1437" i="3" s="1"/>
  <c r="T1437" i="3"/>
  <c r="S1437" i="3"/>
  <c r="P1437" i="3"/>
  <c r="O1437" i="3"/>
  <c r="N1437" i="3"/>
  <c r="M1437" i="3"/>
  <c r="L1437" i="3"/>
  <c r="BC1436" i="3"/>
  <c r="BB1436" i="3"/>
  <c r="BA1436" i="3"/>
  <c r="AV1436" i="3"/>
  <c r="AU1436" i="3"/>
  <c r="AT1436" i="3"/>
  <c r="AS1436" i="3"/>
  <c r="AR1436" i="3"/>
  <c r="AQ1436" i="3"/>
  <c r="AP1436" i="3"/>
  <c r="AO1436" i="3"/>
  <c r="AN1436" i="3"/>
  <c r="AB1436" i="3"/>
  <c r="AM1436" i="3" s="1"/>
  <c r="AA1436" i="3"/>
  <c r="T1436" i="3"/>
  <c r="S1436" i="3"/>
  <c r="P1436" i="3"/>
  <c r="O1436" i="3"/>
  <c r="N1436" i="3"/>
  <c r="M1436" i="3"/>
  <c r="L1436" i="3"/>
  <c r="BC1435" i="3"/>
  <c r="BA1435" i="3"/>
  <c r="AV1435" i="3"/>
  <c r="AU1435" i="3"/>
  <c r="AT1435" i="3"/>
  <c r="AS1435" i="3"/>
  <c r="AR1435" i="3"/>
  <c r="AQ1435" i="3"/>
  <c r="AP1435" i="3"/>
  <c r="AO1435" i="3"/>
  <c r="AN1435" i="3"/>
  <c r="AM1435" i="3"/>
  <c r="AL1435" i="3"/>
  <c r="AB1435" i="3"/>
  <c r="AA1435" i="3"/>
  <c r="T1435" i="3"/>
  <c r="S1435" i="3"/>
  <c r="P1435" i="3"/>
  <c r="O1435" i="3"/>
  <c r="N1435" i="3"/>
  <c r="M1435" i="3"/>
  <c r="L1435" i="3"/>
  <c r="BC1434" i="3"/>
  <c r="BA1434" i="3"/>
  <c r="AV1434" i="3"/>
  <c r="AU1434" i="3"/>
  <c r="AT1434" i="3"/>
  <c r="AS1434" i="3"/>
  <c r="AR1434" i="3"/>
  <c r="AQ1434" i="3"/>
  <c r="AP1434" i="3"/>
  <c r="AO1434" i="3"/>
  <c r="AN1434" i="3"/>
  <c r="AB1434" i="3"/>
  <c r="AM1434" i="3" s="1"/>
  <c r="AA1434" i="3"/>
  <c r="T1434" i="3"/>
  <c r="S1434" i="3"/>
  <c r="BB1434" i="3" s="1"/>
  <c r="P1434" i="3"/>
  <c r="O1434" i="3"/>
  <c r="N1434" i="3"/>
  <c r="M1434" i="3"/>
  <c r="L1434" i="3"/>
  <c r="BC1433" i="3"/>
  <c r="BA1433" i="3"/>
  <c r="BB1433" i="3" s="1"/>
  <c r="AV1433" i="3"/>
  <c r="AU1433" i="3"/>
  <c r="AT1433" i="3"/>
  <c r="AS1433" i="3"/>
  <c r="AR1433" i="3"/>
  <c r="AQ1433" i="3"/>
  <c r="AP1433" i="3"/>
  <c r="AO1433" i="3"/>
  <c r="AN1433" i="3"/>
  <c r="AM1433" i="3"/>
  <c r="AL1433" i="3"/>
  <c r="AB1433" i="3"/>
  <c r="AA1433" i="3"/>
  <c r="T1433" i="3"/>
  <c r="S1433" i="3"/>
  <c r="P1433" i="3"/>
  <c r="O1433" i="3"/>
  <c r="N1433" i="3"/>
  <c r="M1433" i="3"/>
  <c r="L1433" i="3"/>
  <c r="BC1432" i="3"/>
  <c r="BA1432" i="3"/>
  <c r="BB1432" i="3" s="1"/>
  <c r="AW1432" i="3"/>
  <c r="AV1432" i="3"/>
  <c r="AU1432" i="3"/>
  <c r="AT1432" i="3"/>
  <c r="AS1432" i="3"/>
  <c r="AR1432" i="3"/>
  <c r="AQ1432" i="3"/>
  <c r="AP1432" i="3"/>
  <c r="AO1432" i="3"/>
  <c r="AN1432" i="3"/>
  <c r="AL1432" i="3"/>
  <c r="AB1432" i="3"/>
  <c r="AM1432" i="3" s="1"/>
  <c r="AA1432" i="3"/>
  <c r="T1432" i="3"/>
  <c r="S1432" i="3"/>
  <c r="P1432" i="3"/>
  <c r="O1432" i="3"/>
  <c r="N1432" i="3"/>
  <c r="M1432" i="3"/>
  <c r="L1432" i="3"/>
  <c r="BC1431" i="3"/>
  <c r="BB1431" i="3"/>
  <c r="BA1431" i="3"/>
  <c r="AV1431" i="3"/>
  <c r="AU1431" i="3"/>
  <c r="AT1431" i="3"/>
  <c r="AS1431" i="3"/>
  <c r="AR1431" i="3"/>
  <c r="AQ1431" i="3"/>
  <c r="AP1431" i="3"/>
  <c r="AO1431" i="3"/>
  <c r="AN1431" i="3"/>
  <c r="AB1431" i="3"/>
  <c r="AM1431" i="3" s="1"/>
  <c r="AA1431" i="3"/>
  <c r="T1431" i="3"/>
  <c r="S1431" i="3"/>
  <c r="P1431" i="3"/>
  <c r="O1431" i="3"/>
  <c r="N1431" i="3"/>
  <c r="M1431" i="3"/>
  <c r="L1431" i="3"/>
  <c r="BC1430" i="3"/>
  <c r="BA1430" i="3"/>
  <c r="AV1430" i="3"/>
  <c r="AU1430" i="3"/>
  <c r="AT1430" i="3"/>
  <c r="AS1430" i="3"/>
  <c r="AR1430" i="3"/>
  <c r="AQ1430" i="3"/>
  <c r="AP1430" i="3"/>
  <c r="AO1430" i="3"/>
  <c r="AN1430" i="3"/>
  <c r="AB1430" i="3"/>
  <c r="AM1430" i="3" s="1"/>
  <c r="AA1430" i="3"/>
  <c r="T1430" i="3"/>
  <c r="S1430" i="3"/>
  <c r="BB1430" i="3" s="1"/>
  <c r="P1430" i="3"/>
  <c r="O1430" i="3"/>
  <c r="N1430" i="3"/>
  <c r="M1430" i="3"/>
  <c r="L1430" i="3"/>
  <c r="BC1429" i="3"/>
  <c r="BA1429" i="3"/>
  <c r="BB1429" i="3" s="1"/>
  <c r="AV1429" i="3"/>
  <c r="AU1429" i="3"/>
  <c r="AT1429" i="3"/>
  <c r="AS1429" i="3"/>
  <c r="AR1429" i="3"/>
  <c r="AQ1429" i="3"/>
  <c r="AP1429" i="3"/>
  <c r="AO1429" i="3"/>
  <c r="AN1429" i="3"/>
  <c r="AM1429" i="3"/>
  <c r="AB1429" i="3"/>
  <c r="AA1429" i="3"/>
  <c r="T1429" i="3"/>
  <c r="S1429" i="3"/>
  <c r="P1429" i="3"/>
  <c r="O1429" i="3"/>
  <c r="N1429" i="3"/>
  <c r="M1429" i="3"/>
  <c r="L1429" i="3"/>
  <c r="BC1428" i="3"/>
  <c r="BA1428" i="3"/>
  <c r="BB1428" i="3" s="1"/>
  <c r="AW1428" i="3" s="1"/>
  <c r="AX1428" i="3" s="1"/>
  <c r="Y1428" i="3" s="1"/>
  <c r="AV1428" i="3"/>
  <c r="AU1428" i="3"/>
  <c r="AT1428" i="3"/>
  <c r="AS1428" i="3"/>
  <c r="AR1428" i="3"/>
  <c r="AQ1428" i="3"/>
  <c r="AP1428" i="3"/>
  <c r="AO1428" i="3"/>
  <c r="AN1428" i="3"/>
  <c r="AB1428" i="3"/>
  <c r="AM1428" i="3" s="1"/>
  <c r="AA1428" i="3"/>
  <c r="AL1428" i="3" s="1"/>
  <c r="T1428" i="3"/>
  <c r="S1428" i="3"/>
  <c r="P1428" i="3"/>
  <c r="O1428" i="3"/>
  <c r="N1428" i="3"/>
  <c r="M1428" i="3"/>
  <c r="L1428" i="3"/>
  <c r="BC1427" i="3"/>
  <c r="BB1427" i="3"/>
  <c r="BA1427" i="3"/>
  <c r="AV1427" i="3"/>
  <c r="AU1427" i="3"/>
  <c r="AT1427" i="3"/>
  <c r="AS1427" i="3"/>
  <c r="AR1427" i="3"/>
  <c r="AQ1427" i="3"/>
  <c r="AP1427" i="3"/>
  <c r="AO1427" i="3"/>
  <c r="AN1427" i="3"/>
  <c r="AM1427" i="3"/>
  <c r="AB1427" i="3"/>
  <c r="AA1427" i="3"/>
  <c r="AW1427" i="3" s="1"/>
  <c r="T1427" i="3"/>
  <c r="S1427" i="3"/>
  <c r="P1427" i="3"/>
  <c r="O1427" i="3"/>
  <c r="N1427" i="3"/>
  <c r="M1427" i="3"/>
  <c r="L1427" i="3"/>
  <c r="BC1426" i="3"/>
  <c r="BA1426" i="3"/>
  <c r="AV1426" i="3"/>
  <c r="AU1426" i="3"/>
  <c r="AT1426" i="3"/>
  <c r="AS1426" i="3"/>
  <c r="AR1426" i="3"/>
  <c r="AQ1426" i="3"/>
  <c r="AP1426" i="3"/>
  <c r="AO1426" i="3"/>
  <c r="AN1426" i="3"/>
  <c r="AM1426" i="3"/>
  <c r="AL1426" i="3"/>
  <c r="AB1426" i="3"/>
  <c r="AA1426" i="3"/>
  <c r="T1426" i="3"/>
  <c r="S1426" i="3"/>
  <c r="P1426" i="3"/>
  <c r="O1426" i="3"/>
  <c r="N1426" i="3"/>
  <c r="M1426" i="3"/>
  <c r="L1426" i="3"/>
  <c r="BC1425" i="3"/>
  <c r="BA1425" i="3"/>
  <c r="BB1425" i="3" s="1"/>
  <c r="AV1425" i="3"/>
  <c r="AU1425" i="3"/>
  <c r="AT1425" i="3"/>
  <c r="AS1425" i="3"/>
  <c r="AR1425" i="3"/>
  <c r="AQ1425" i="3"/>
  <c r="AP1425" i="3"/>
  <c r="AO1425" i="3"/>
  <c r="AN1425" i="3"/>
  <c r="AB1425" i="3"/>
  <c r="AM1425" i="3" s="1"/>
  <c r="AA1425" i="3"/>
  <c r="T1425" i="3"/>
  <c r="S1425" i="3"/>
  <c r="P1425" i="3"/>
  <c r="O1425" i="3"/>
  <c r="N1425" i="3"/>
  <c r="M1425" i="3"/>
  <c r="L1425" i="3"/>
  <c r="BC1424" i="3"/>
  <c r="BA1424" i="3"/>
  <c r="BB1424" i="3" s="1"/>
  <c r="AW1424" i="3"/>
  <c r="AV1424" i="3"/>
  <c r="AU1424" i="3"/>
  <c r="AT1424" i="3"/>
  <c r="AS1424" i="3"/>
  <c r="AR1424" i="3"/>
  <c r="AQ1424" i="3"/>
  <c r="AP1424" i="3"/>
  <c r="AO1424" i="3"/>
  <c r="AN1424" i="3"/>
  <c r="AM1424" i="3"/>
  <c r="AL1424" i="3"/>
  <c r="AB1424" i="3"/>
  <c r="AA1424" i="3"/>
  <c r="T1424" i="3"/>
  <c r="S1424" i="3"/>
  <c r="P1424" i="3"/>
  <c r="O1424" i="3"/>
  <c r="N1424" i="3"/>
  <c r="M1424" i="3"/>
  <c r="L1424" i="3"/>
  <c r="BC1423" i="3"/>
  <c r="BB1423" i="3"/>
  <c r="BA1423" i="3"/>
  <c r="AW1423" i="3"/>
  <c r="AV1423" i="3"/>
  <c r="AU1423" i="3"/>
  <c r="AT1423" i="3"/>
  <c r="AS1423" i="3"/>
  <c r="AR1423" i="3"/>
  <c r="AQ1423" i="3"/>
  <c r="AP1423" i="3"/>
  <c r="AO1423" i="3"/>
  <c r="AN1423" i="3"/>
  <c r="AM1423" i="3"/>
  <c r="AL1423" i="3"/>
  <c r="AB1423" i="3"/>
  <c r="AA1423" i="3"/>
  <c r="T1423" i="3"/>
  <c r="S1423" i="3"/>
  <c r="P1423" i="3"/>
  <c r="O1423" i="3"/>
  <c r="N1423" i="3"/>
  <c r="M1423" i="3"/>
  <c r="L1423" i="3"/>
  <c r="AX1423" i="3" s="1"/>
  <c r="Y1423" i="3" s="1"/>
  <c r="BC1422" i="3"/>
  <c r="BB1422" i="3"/>
  <c r="BA1422" i="3"/>
  <c r="AW1422" i="3"/>
  <c r="AX1422" i="3" s="1"/>
  <c r="Y1422" i="3" s="1"/>
  <c r="AV1422" i="3"/>
  <c r="AU1422" i="3"/>
  <c r="AT1422" i="3"/>
  <c r="AS1422" i="3"/>
  <c r="AR1422" i="3"/>
  <c r="AQ1422" i="3"/>
  <c r="AP1422" i="3"/>
  <c r="AO1422" i="3"/>
  <c r="AN1422" i="3"/>
  <c r="AL1422" i="3"/>
  <c r="AB1422" i="3"/>
  <c r="AM1422" i="3" s="1"/>
  <c r="AA1422" i="3"/>
  <c r="T1422" i="3"/>
  <c r="S1422" i="3"/>
  <c r="P1422" i="3"/>
  <c r="O1422" i="3"/>
  <c r="N1422" i="3"/>
  <c r="M1422" i="3"/>
  <c r="L1422" i="3"/>
  <c r="BC1421" i="3"/>
  <c r="BA1421" i="3"/>
  <c r="BB1421" i="3" s="1"/>
  <c r="AW1421" i="3" s="1"/>
  <c r="AV1421" i="3"/>
  <c r="AU1421" i="3"/>
  <c r="AT1421" i="3"/>
  <c r="AS1421" i="3"/>
  <c r="AR1421" i="3"/>
  <c r="AQ1421" i="3"/>
  <c r="AP1421" i="3"/>
  <c r="AO1421" i="3"/>
  <c r="AN1421" i="3"/>
  <c r="AM1421" i="3"/>
  <c r="AB1421" i="3"/>
  <c r="AA1421" i="3"/>
  <c r="AL1421" i="3" s="1"/>
  <c r="T1421" i="3"/>
  <c r="S1421" i="3"/>
  <c r="P1421" i="3"/>
  <c r="O1421" i="3"/>
  <c r="N1421" i="3"/>
  <c r="M1421" i="3"/>
  <c r="L1421" i="3"/>
  <c r="BC1420" i="3"/>
  <c r="BA1420" i="3"/>
  <c r="AV1420" i="3"/>
  <c r="AU1420" i="3"/>
  <c r="AT1420" i="3"/>
  <c r="AS1420" i="3"/>
  <c r="AR1420" i="3"/>
  <c r="AQ1420" i="3"/>
  <c r="AP1420" i="3"/>
  <c r="AO1420" i="3"/>
  <c r="AN1420" i="3"/>
  <c r="AB1420" i="3"/>
  <c r="AM1420" i="3" s="1"/>
  <c r="AA1420" i="3"/>
  <c r="T1420" i="3"/>
  <c r="S1420" i="3"/>
  <c r="BB1420" i="3" s="1"/>
  <c r="P1420" i="3"/>
  <c r="O1420" i="3"/>
  <c r="N1420" i="3"/>
  <c r="M1420" i="3"/>
  <c r="L1420" i="3"/>
  <c r="BC1419" i="3"/>
  <c r="BA1419" i="3"/>
  <c r="BB1419" i="3" s="1"/>
  <c r="AV1419" i="3"/>
  <c r="AU1419" i="3"/>
  <c r="AT1419" i="3"/>
  <c r="AS1419" i="3"/>
  <c r="AR1419" i="3"/>
  <c r="AQ1419" i="3"/>
  <c r="AP1419" i="3"/>
  <c r="AO1419" i="3"/>
  <c r="AN1419" i="3"/>
  <c r="AB1419" i="3"/>
  <c r="AA1419" i="3"/>
  <c r="AL1419" i="3" s="1"/>
  <c r="T1419" i="3"/>
  <c r="S1419" i="3"/>
  <c r="P1419" i="3"/>
  <c r="O1419" i="3"/>
  <c r="N1419" i="3"/>
  <c r="M1419" i="3"/>
  <c r="L1419" i="3"/>
  <c r="BC1418" i="3"/>
  <c r="BA1418" i="3"/>
  <c r="BB1418" i="3" s="1"/>
  <c r="AW1418" i="3"/>
  <c r="AX1418" i="3" s="1"/>
  <c r="Y1418" i="3" s="1"/>
  <c r="AV1418" i="3"/>
  <c r="AU1418" i="3"/>
  <c r="AT1418" i="3"/>
  <c r="AS1418" i="3"/>
  <c r="AR1418" i="3"/>
  <c r="AQ1418" i="3"/>
  <c r="AP1418" i="3"/>
  <c r="AO1418" i="3"/>
  <c r="AN1418" i="3"/>
  <c r="AM1418" i="3"/>
  <c r="AL1418" i="3"/>
  <c r="AB1418" i="3"/>
  <c r="AA1418" i="3"/>
  <c r="T1418" i="3"/>
  <c r="S1418" i="3"/>
  <c r="P1418" i="3"/>
  <c r="O1418" i="3"/>
  <c r="N1418" i="3"/>
  <c r="M1418" i="3"/>
  <c r="L1418" i="3"/>
  <c r="BC1417" i="3"/>
  <c r="BA1417" i="3"/>
  <c r="AV1417" i="3"/>
  <c r="AU1417" i="3"/>
  <c r="AT1417" i="3"/>
  <c r="AS1417" i="3"/>
  <c r="AR1417" i="3"/>
  <c r="AQ1417" i="3"/>
  <c r="AP1417" i="3"/>
  <c r="AO1417" i="3"/>
  <c r="AN1417" i="3"/>
  <c r="AM1417" i="3"/>
  <c r="AL1417" i="3"/>
  <c r="AB1417" i="3"/>
  <c r="AA1417" i="3"/>
  <c r="T1417" i="3"/>
  <c r="S1417" i="3"/>
  <c r="P1417" i="3"/>
  <c r="O1417" i="3"/>
  <c r="N1417" i="3"/>
  <c r="M1417" i="3"/>
  <c r="L1417" i="3"/>
  <c r="BC1416" i="3"/>
  <c r="BA1416" i="3"/>
  <c r="AV1416" i="3"/>
  <c r="AU1416" i="3"/>
  <c r="AT1416" i="3"/>
  <c r="AS1416" i="3"/>
  <c r="AR1416" i="3"/>
  <c r="AQ1416" i="3"/>
  <c r="AP1416" i="3"/>
  <c r="AO1416" i="3"/>
  <c r="AN1416" i="3"/>
  <c r="AL1416" i="3"/>
  <c r="AB1416" i="3"/>
  <c r="AM1416" i="3" s="1"/>
  <c r="AA1416" i="3"/>
  <c r="T1416" i="3"/>
  <c r="S1416" i="3"/>
  <c r="BB1416" i="3" s="1"/>
  <c r="P1416" i="3"/>
  <c r="O1416" i="3"/>
  <c r="N1416" i="3"/>
  <c r="M1416" i="3"/>
  <c r="L1416" i="3"/>
  <c r="BC1415" i="3"/>
  <c r="BA1415" i="3"/>
  <c r="BB1415" i="3" s="1"/>
  <c r="AW1415" i="3"/>
  <c r="AV1415" i="3"/>
  <c r="AU1415" i="3"/>
  <c r="AT1415" i="3"/>
  <c r="AS1415" i="3"/>
  <c r="AR1415" i="3"/>
  <c r="AQ1415" i="3"/>
  <c r="AP1415" i="3"/>
  <c r="AO1415" i="3"/>
  <c r="AN1415" i="3"/>
  <c r="AM1415" i="3"/>
  <c r="AL1415" i="3"/>
  <c r="AB1415" i="3"/>
  <c r="AA1415" i="3"/>
  <c r="T1415" i="3"/>
  <c r="S1415" i="3"/>
  <c r="P1415" i="3"/>
  <c r="O1415" i="3"/>
  <c r="N1415" i="3"/>
  <c r="M1415" i="3"/>
  <c r="L1415" i="3"/>
  <c r="BC1414" i="3"/>
  <c r="BA1414" i="3"/>
  <c r="BB1414" i="3" s="1"/>
  <c r="AW1414" i="3"/>
  <c r="AV1414" i="3"/>
  <c r="AU1414" i="3"/>
  <c r="AT1414" i="3"/>
  <c r="AS1414" i="3"/>
  <c r="AR1414" i="3"/>
  <c r="AQ1414" i="3"/>
  <c r="AP1414" i="3"/>
  <c r="AO1414" i="3"/>
  <c r="AN1414" i="3"/>
  <c r="AB1414" i="3"/>
  <c r="AM1414" i="3" s="1"/>
  <c r="AA1414" i="3"/>
  <c r="AL1414" i="3" s="1"/>
  <c r="T1414" i="3"/>
  <c r="S1414" i="3"/>
  <c r="P1414" i="3"/>
  <c r="O1414" i="3"/>
  <c r="N1414" i="3"/>
  <c r="M1414" i="3"/>
  <c r="L1414" i="3"/>
  <c r="BC1413" i="3"/>
  <c r="AW1413" i="3" s="1"/>
  <c r="BB1413" i="3"/>
  <c r="BA1413" i="3"/>
  <c r="AV1413" i="3"/>
  <c r="AU1413" i="3"/>
  <c r="AT1413" i="3"/>
  <c r="AS1413" i="3"/>
  <c r="AR1413" i="3"/>
  <c r="AQ1413" i="3"/>
  <c r="AP1413" i="3"/>
  <c r="AO1413" i="3"/>
  <c r="AN1413" i="3"/>
  <c r="AB1413" i="3"/>
  <c r="AM1413" i="3" s="1"/>
  <c r="AA1413" i="3"/>
  <c r="AL1413" i="3" s="1"/>
  <c r="T1413" i="3"/>
  <c r="S1413" i="3"/>
  <c r="P1413" i="3"/>
  <c r="O1413" i="3"/>
  <c r="N1413" i="3"/>
  <c r="M1413" i="3"/>
  <c r="L1413" i="3"/>
  <c r="BC1412" i="3"/>
  <c r="BA1412" i="3"/>
  <c r="BB1412" i="3" s="1"/>
  <c r="AV1412" i="3"/>
  <c r="AU1412" i="3"/>
  <c r="AT1412" i="3"/>
  <c r="AS1412" i="3"/>
  <c r="AR1412" i="3"/>
  <c r="AQ1412" i="3"/>
  <c r="AP1412" i="3"/>
  <c r="AO1412" i="3"/>
  <c r="AN1412" i="3"/>
  <c r="AL1412" i="3"/>
  <c r="AB1412" i="3"/>
  <c r="AM1412" i="3" s="1"/>
  <c r="AA1412" i="3"/>
  <c r="T1412" i="3"/>
  <c r="S1412" i="3"/>
  <c r="P1412" i="3"/>
  <c r="O1412" i="3"/>
  <c r="N1412" i="3"/>
  <c r="M1412" i="3"/>
  <c r="L1412" i="3"/>
  <c r="BC1411" i="3"/>
  <c r="BA1411" i="3"/>
  <c r="BB1411" i="3" s="1"/>
  <c r="AV1411" i="3"/>
  <c r="AU1411" i="3"/>
  <c r="AT1411" i="3"/>
  <c r="AS1411" i="3"/>
  <c r="AR1411" i="3"/>
  <c r="AQ1411" i="3"/>
  <c r="AP1411" i="3"/>
  <c r="AO1411" i="3"/>
  <c r="AN1411" i="3"/>
  <c r="AB1411" i="3"/>
  <c r="AM1411" i="3" s="1"/>
  <c r="AA1411" i="3"/>
  <c r="T1411" i="3"/>
  <c r="S1411" i="3"/>
  <c r="P1411" i="3"/>
  <c r="O1411" i="3"/>
  <c r="N1411" i="3"/>
  <c r="M1411" i="3"/>
  <c r="L1411" i="3"/>
  <c r="BC1410" i="3"/>
  <c r="BA1410" i="3"/>
  <c r="AV1410" i="3"/>
  <c r="AU1410" i="3"/>
  <c r="AT1410" i="3"/>
  <c r="AS1410" i="3"/>
  <c r="AR1410" i="3"/>
  <c r="AQ1410" i="3"/>
  <c r="AP1410" i="3"/>
  <c r="AO1410" i="3"/>
  <c r="AN1410" i="3"/>
  <c r="AB1410" i="3"/>
  <c r="AM1410" i="3" s="1"/>
  <c r="AA1410" i="3"/>
  <c r="AL1410" i="3" s="1"/>
  <c r="T1410" i="3"/>
  <c r="S1410" i="3"/>
  <c r="BB1410" i="3" s="1"/>
  <c r="AW1410" i="3" s="1"/>
  <c r="AX1410" i="3" s="1"/>
  <c r="Y1410" i="3" s="1"/>
  <c r="P1410" i="3"/>
  <c r="O1410" i="3"/>
  <c r="N1410" i="3"/>
  <c r="M1410" i="3"/>
  <c r="L1410" i="3"/>
  <c r="BC1409" i="3"/>
  <c r="BA1409" i="3"/>
  <c r="BB1409" i="3" s="1"/>
  <c r="AV1409" i="3"/>
  <c r="AU1409" i="3"/>
  <c r="AT1409" i="3"/>
  <c r="AS1409" i="3"/>
  <c r="AR1409" i="3"/>
  <c r="AQ1409" i="3"/>
  <c r="AP1409" i="3"/>
  <c r="AO1409" i="3"/>
  <c r="AN1409" i="3"/>
  <c r="AB1409" i="3"/>
  <c r="AM1409" i="3" s="1"/>
  <c r="AA1409" i="3"/>
  <c r="T1409" i="3"/>
  <c r="S1409" i="3"/>
  <c r="P1409" i="3"/>
  <c r="O1409" i="3"/>
  <c r="N1409" i="3"/>
  <c r="M1409" i="3"/>
  <c r="L1409" i="3"/>
  <c r="BC1408" i="3"/>
  <c r="BA1408" i="3"/>
  <c r="AV1408" i="3"/>
  <c r="AU1408" i="3"/>
  <c r="AT1408" i="3"/>
  <c r="AS1408" i="3"/>
  <c r="AR1408" i="3"/>
  <c r="AQ1408" i="3"/>
  <c r="AP1408" i="3"/>
  <c r="AO1408" i="3"/>
  <c r="AN1408" i="3"/>
  <c r="AM1408" i="3"/>
  <c r="AL1408" i="3"/>
  <c r="AB1408" i="3"/>
  <c r="AA1408" i="3"/>
  <c r="T1408" i="3"/>
  <c r="S1408" i="3"/>
  <c r="P1408" i="3"/>
  <c r="O1408" i="3"/>
  <c r="N1408" i="3"/>
  <c r="M1408" i="3"/>
  <c r="L1408" i="3"/>
  <c r="BC1407" i="3"/>
  <c r="BB1407" i="3"/>
  <c r="AW1407" i="3" s="1"/>
  <c r="BA1407" i="3"/>
  <c r="AV1407" i="3"/>
  <c r="AU1407" i="3"/>
  <c r="AT1407" i="3"/>
  <c r="AS1407" i="3"/>
  <c r="AR1407" i="3"/>
  <c r="AQ1407" i="3"/>
  <c r="AP1407" i="3"/>
  <c r="AO1407" i="3"/>
  <c r="AN1407" i="3"/>
  <c r="AB1407" i="3"/>
  <c r="AM1407" i="3" s="1"/>
  <c r="AA1407" i="3"/>
  <c r="AL1407" i="3" s="1"/>
  <c r="T1407" i="3"/>
  <c r="S1407" i="3"/>
  <c r="P1407" i="3"/>
  <c r="O1407" i="3"/>
  <c r="N1407" i="3"/>
  <c r="M1407" i="3"/>
  <c r="L1407" i="3"/>
  <c r="BC1406" i="3"/>
  <c r="BA1406" i="3"/>
  <c r="AV1406" i="3"/>
  <c r="AU1406" i="3"/>
  <c r="AT1406" i="3"/>
  <c r="AS1406" i="3"/>
  <c r="AR1406" i="3"/>
  <c r="AQ1406" i="3"/>
  <c r="AP1406" i="3"/>
  <c r="AO1406" i="3"/>
  <c r="AN1406" i="3"/>
  <c r="AL1406" i="3"/>
  <c r="AB1406" i="3"/>
  <c r="AM1406" i="3" s="1"/>
  <c r="AA1406" i="3"/>
  <c r="T1406" i="3"/>
  <c r="S1406" i="3"/>
  <c r="P1406" i="3"/>
  <c r="O1406" i="3"/>
  <c r="N1406" i="3"/>
  <c r="M1406" i="3"/>
  <c r="L1406" i="3"/>
  <c r="BC1405" i="3"/>
  <c r="BA1405" i="3"/>
  <c r="AV1405" i="3"/>
  <c r="AU1405" i="3"/>
  <c r="AT1405" i="3"/>
  <c r="AS1405" i="3"/>
  <c r="AR1405" i="3"/>
  <c r="AQ1405" i="3"/>
  <c r="AP1405" i="3"/>
  <c r="AO1405" i="3"/>
  <c r="AN1405" i="3"/>
  <c r="AB1405" i="3"/>
  <c r="AA1405" i="3"/>
  <c r="AL1405" i="3" s="1"/>
  <c r="T1405" i="3"/>
  <c r="S1405" i="3"/>
  <c r="BB1405" i="3" s="1"/>
  <c r="P1405" i="3"/>
  <c r="O1405" i="3"/>
  <c r="N1405" i="3"/>
  <c r="M1405" i="3"/>
  <c r="L1405" i="3"/>
  <c r="BC1404" i="3"/>
  <c r="BB1404" i="3"/>
  <c r="BA1404" i="3"/>
  <c r="AV1404" i="3"/>
  <c r="AU1404" i="3"/>
  <c r="AT1404" i="3"/>
  <c r="AS1404" i="3"/>
  <c r="AR1404" i="3"/>
  <c r="AQ1404" i="3"/>
  <c r="AP1404" i="3"/>
  <c r="AO1404" i="3"/>
  <c r="AN1404" i="3"/>
  <c r="AM1404" i="3"/>
  <c r="AL1404" i="3"/>
  <c r="AB1404" i="3"/>
  <c r="AA1404" i="3"/>
  <c r="T1404" i="3"/>
  <c r="S1404" i="3"/>
  <c r="P1404" i="3"/>
  <c r="O1404" i="3"/>
  <c r="N1404" i="3"/>
  <c r="M1404" i="3"/>
  <c r="L1404" i="3"/>
  <c r="BC1403" i="3"/>
  <c r="BA1403" i="3"/>
  <c r="BB1403" i="3" s="1"/>
  <c r="AW1403" i="3"/>
  <c r="AV1403" i="3"/>
  <c r="AU1403" i="3"/>
  <c r="AT1403" i="3"/>
  <c r="AS1403" i="3"/>
  <c r="AR1403" i="3"/>
  <c r="AQ1403" i="3"/>
  <c r="AP1403" i="3"/>
  <c r="AO1403" i="3"/>
  <c r="AN1403" i="3"/>
  <c r="AL1403" i="3"/>
  <c r="AB1403" i="3"/>
  <c r="AM1403" i="3" s="1"/>
  <c r="AA1403" i="3"/>
  <c r="T1403" i="3"/>
  <c r="S1403" i="3"/>
  <c r="P1403" i="3"/>
  <c r="O1403" i="3"/>
  <c r="N1403" i="3"/>
  <c r="M1403" i="3"/>
  <c r="L1403" i="3"/>
  <c r="BC1402" i="3"/>
  <c r="BA1402" i="3"/>
  <c r="AV1402" i="3"/>
  <c r="AU1402" i="3"/>
  <c r="AT1402" i="3"/>
  <c r="AS1402" i="3"/>
  <c r="AR1402" i="3"/>
  <c r="AQ1402" i="3"/>
  <c r="AP1402" i="3"/>
  <c r="AO1402" i="3"/>
  <c r="AN1402" i="3"/>
  <c r="AM1402" i="3"/>
  <c r="AB1402" i="3"/>
  <c r="AA1402" i="3"/>
  <c r="T1402" i="3"/>
  <c r="S1402" i="3"/>
  <c r="BB1402" i="3" s="1"/>
  <c r="P1402" i="3"/>
  <c r="O1402" i="3"/>
  <c r="N1402" i="3"/>
  <c r="M1402" i="3"/>
  <c r="L1402" i="3"/>
  <c r="BC1401" i="3"/>
  <c r="BA1401" i="3"/>
  <c r="BB1401" i="3" s="1"/>
  <c r="AV1401" i="3"/>
  <c r="AU1401" i="3"/>
  <c r="AT1401" i="3"/>
  <c r="AS1401" i="3"/>
  <c r="AR1401" i="3"/>
  <c r="AQ1401" i="3"/>
  <c r="AP1401" i="3"/>
  <c r="AO1401" i="3"/>
  <c r="AN1401" i="3"/>
  <c r="AB1401" i="3"/>
  <c r="AA1401" i="3"/>
  <c r="AL1401" i="3" s="1"/>
  <c r="T1401" i="3"/>
  <c r="S1401" i="3"/>
  <c r="P1401" i="3"/>
  <c r="O1401" i="3"/>
  <c r="N1401" i="3"/>
  <c r="M1401" i="3"/>
  <c r="L1401" i="3"/>
  <c r="BC1400" i="3"/>
  <c r="BA1400" i="3"/>
  <c r="BB1400" i="3" s="1"/>
  <c r="AW1400" i="3"/>
  <c r="AX1400" i="3" s="1"/>
  <c r="Y1400" i="3" s="1"/>
  <c r="AV1400" i="3"/>
  <c r="AU1400" i="3"/>
  <c r="AT1400" i="3"/>
  <c r="AS1400" i="3"/>
  <c r="AR1400" i="3"/>
  <c r="AQ1400" i="3"/>
  <c r="AP1400" i="3"/>
  <c r="AO1400" i="3"/>
  <c r="AN1400" i="3"/>
  <c r="AM1400" i="3"/>
  <c r="AB1400" i="3"/>
  <c r="AA1400" i="3"/>
  <c r="AL1400" i="3" s="1"/>
  <c r="T1400" i="3"/>
  <c r="S1400" i="3"/>
  <c r="P1400" i="3"/>
  <c r="O1400" i="3"/>
  <c r="N1400" i="3"/>
  <c r="M1400" i="3"/>
  <c r="L1400" i="3"/>
  <c r="BC1399" i="3"/>
  <c r="BA1399" i="3"/>
  <c r="AV1399" i="3"/>
  <c r="AU1399" i="3"/>
  <c r="AT1399" i="3"/>
  <c r="AS1399" i="3"/>
  <c r="AR1399" i="3"/>
  <c r="AQ1399" i="3"/>
  <c r="AP1399" i="3"/>
  <c r="AO1399" i="3"/>
  <c r="AN1399" i="3"/>
  <c r="AM1399" i="3"/>
  <c r="AL1399" i="3"/>
  <c r="AB1399" i="3"/>
  <c r="AA1399" i="3"/>
  <c r="T1399" i="3"/>
  <c r="S1399" i="3"/>
  <c r="P1399" i="3"/>
  <c r="O1399" i="3"/>
  <c r="N1399" i="3"/>
  <c r="M1399" i="3"/>
  <c r="L1399" i="3"/>
  <c r="BC1398" i="3"/>
  <c r="BA1398" i="3"/>
  <c r="BB1398" i="3" s="1"/>
  <c r="AW1398" i="3" s="1"/>
  <c r="AV1398" i="3"/>
  <c r="AU1398" i="3"/>
  <c r="AT1398" i="3"/>
  <c r="AS1398" i="3"/>
  <c r="AR1398" i="3"/>
  <c r="AQ1398" i="3"/>
  <c r="AP1398" i="3"/>
  <c r="AO1398" i="3"/>
  <c r="AN1398" i="3"/>
  <c r="AM1398" i="3"/>
  <c r="AB1398" i="3"/>
  <c r="AA1398" i="3"/>
  <c r="AL1398" i="3" s="1"/>
  <c r="T1398" i="3"/>
  <c r="S1398" i="3"/>
  <c r="P1398" i="3"/>
  <c r="O1398" i="3"/>
  <c r="N1398" i="3"/>
  <c r="M1398" i="3"/>
  <c r="L1398" i="3"/>
  <c r="BC1397" i="3"/>
  <c r="BA1397" i="3"/>
  <c r="AV1397" i="3"/>
  <c r="AU1397" i="3"/>
  <c r="AT1397" i="3"/>
  <c r="AS1397" i="3"/>
  <c r="AR1397" i="3"/>
  <c r="AQ1397" i="3"/>
  <c r="AP1397" i="3"/>
  <c r="AO1397" i="3"/>
  <c r="AN1397" i="3"/>
  <c r="AL1397" i="3"/>
  <c r="AB1397" i="3"/>
  <c r="AM1397" i="3" s="1"/>
  <c r="AA1397" i="3"/>
  <c r="T1397" i="3"/>
  <c r="S1397" i="3"/>
  <c r="P1397" i="3"/>
  <c r="O1397" i="3"/>
  <c r="N1397" i="3"/>
  <c r="M1397" i="3"/>
  <c r="L1397" i="3"/>
  <c r="BC1396" i="3"/>
  <c r="BB1396" i="3"/>
  <c r="BA1396" i="3"/>
  <c r="AV1396" i="3"/>
  <c r="AU1396" i="3"/>
  <c r="AT1396" i="3"/>
  <c r="AS1396" i="3"/>
  <c r="AR1396" i="3"/>
  <c r="AQ1396" i="3"/>
  <c r="AP1396" i="3"/>
  <c r="AO1396" i="3"/>
  <c r="AN1396" i="3"/>
  <c r="AM1396" i="3"/>
  <c r="AB1396" i="3"/>
  <c r="AA1396" i="3"/>
  <c r="T1396" i="3"/>
  <c r="S1396" i="3"/>
  <c r="P1396" i="3"/>
  <c r="O1396" i="3"/>
  <c r="N1396" i="3"/>
  <c r="M1396" i="3"/>
  <c r="L1396" i="3"/>
  <c r="BC1395" i="3"/>
  <c r="BB1395" i="3"/>
  <c r="BA1395" i="3"/>
  <c r="AW1395" i="3"/>
  <c r="AX1395" i="3" s="1"/>
  <c r="Y1395" i="3" s="1"/>
  <c r="AV1395" i="3"/>
  <c r="AU1395" i="3"/>
  <c r="AT1395" i="3"/>
  <c r="AS1395" i="3"/>
  <c r="AR1395" i="3"/>
  <c r="AQ1395" i="3"/>
  <c r="AP1395" i="3"/>
  <c r="AO1395" i="3"/>
  <c r="AN1395" i="3"/>
  <c r="AL1395" i="3"/>
  <c r="AB1395" i="3"/>
  <c r="AM1395" i="3" s="1"/>
  <c r="AA1395" i="3"/>
  <c r="T1395" i="3"/>
  <c r="S1395" i="3"/>
  <c r="P1395" i="3"/>
  <c r="O1395" i="3"/>
  <c r="N1395" i="3"/>
  <c r="M1395" i="3"/>
  <c r="L1395" i="3"/>
  <c r="BC1394" i="3"/>
  <c r="BA1394" i="3"/>
  <c r="AW1394" i="3"/>
  <c r="AV1394" i="3"/>
  <c r="AU1394" i="3"/>
  <c r="AT1394" i="3"/>
  <c r="AS1394" i="3"/>
  <c r="AR1394" i="3"/>
  <c r="AQ1394" i="3"/>
  <c r="AP1394" i="3"/>
  <c r="AO1394" i="3"/>
  <c r="AN1394" i="3"/>
  <c r="AM1394" i="3"/>
  <c r="AB1394" i="3"/>
  <c r="AA1394" i="3"/>
  <c r="AL1394" i="3" s="1"/>
  <c r="T1394" i="3"/>
  <c r="S1394" i="3"/>
  <c r="BB1394" i="3" s="1"/>
  <c r="P1394" i="3"/>
  <c r="O1394" i="3"/>
  <c r="N1394" i="3"/>
  <c r="M1394" i="3"/>
  <c r="L1394" i="3"/>
  <c r="BC1393" i="3"/>
  <c r="BA1393" i="3"/>
  <c r="BB1393" i="3" s="1"/>
  <c r="AV1393" i="3"/>
  <c r="AU1393" i="3"/>
  <c r="AT1393" i="3"/>
  <c r="AS1393" i="3"/>
  <c r="AR1393" i="3"/>
  <c r="AQ1393" i="3"/>
  <c r="AP1393" i="3"/>
  <c r="AO1393" i="3"/>
  <c r="AN1393" i="3"/>
  <c r="AL1393" i="3"/>
  <c r="AB1393" i="3"/>
  <c r="AM1393" i="3" s="1"/>
  <c r="AA1393" i="3"/>
  <c r="T1393" i="3"/>
  <c r="S1393" i="3"/>
  <c r="P1393" i="3"/>
  <c r="O1393" i="3"/>
  <c r="N1393" i="3"/>
  <c r="M1393" i="3"/>
  <c r="L1393" i="3"/>
  <c r="BC1392" i="3"/>
  <c r="BA1392" i="3"/>
  <c r="BB1392" i="3" s="1"/>
  <c r="AW1392" i="3" s="1"/>
  <c r="AX1392" i="3" s="1"/>
  <c r="Y1392" i="3" s="1"/>
  <c r="AV1392" i="3"/>
  <c r="AU1392" i="3"/>
  <c r="AT1392" i="3"/>
  <c r="AS1392" i="3"/>
  <c r="AR1392" i="3"/>
  <c r="AQ1392" i="3"/>
  <c r="AP1392" i="3"/>
  <c r="AO1392" i="3"/>
  <c r="AN1392" i="3"/>
  <c r="AB1392" i="3"/>
  <c r="AM1392" i="3" s="1"/>
  <c r="AA1392" i="3"/>
  <c r="AL1392" i="3" s="1"/>
  <c r="T1392" i="3"/>
  <c r="S1392" i="3"/>
  <c r="P1392" i="3"/>
  <c r="O1392" i="3"/>
  <c r="N1392" i="3"/>
  <c r="M1392" i="3"/>
  <c r="L1392" i="3"/>
  <c r="BC1391" i="3"/>
  <c r="BA1391" i="3"/>
  <c r="BB1391" i="3" s="1"/>
  <c r="AV1391" i="3"/>
  <c r="AU1391" i="3"/>
  <c r="AT1391" i="3"/>
  <c r="AS1391" i="3"/>
  <c r="AR1391" i="3"/>
  <c r="AQ1391" i="3"/>
  <c r="AP1391" i="3"/>
  <c r="AO1391" i="3"/>
  <c r="AN1391" i="3"/>
  <c r="AB1391" i="3"/>
  <c r="AM1391" i="3" s="1"/>
  <c r="AA1391" i="3"/>
  <c r="T1391" i="3"/>
  <c r="S1391" i="3"/>
  <c r="P1391" i="3"/>
  <c r="O1391" i="3"/>
  <c r="N1391" i="3"/>
  <c r="M1391" i="3"/>
  <c r="L1391" i="3"/>
  <c r="BC1390" i="3"/>
  <c r="BA1390" i="3"/>
  <c r="BB1390" i="3" s="1"/>
  <c r="AW1390" i="3" s="1"/>
  <c r="AV1390" i="3"/>
  <c r="AU1390" i="3"/>
  <c r="AT1390" i="3"/>
  <c r="AS1390" i="3"/>
  <c r="AR1390" i="3"/>
  <c r="AQ1390" i="3"/>
  <c r="AP1390" i="3"/>
  <c r="AO1390" i="3"/>
  <c r="AN1390" i="3"/>
  <c r="AM1390" i="3"/>
  <c r="AL1390" i="3"/>
  <c r="AB1390" i="3"/>
  <c r="AA1390" i="3"/>
  <c r="T1390" i="3"/>
  <c r="S1390" i="3"/>
  <c r="P1390" i="3"/>
  <c r="O1390" i="3"/>
  <c r="N1390" i="3"/>
  <c r="M1390" i="3"/>
  <c r="L1390" i="3"/>
  <c r="BC1389" i="3"/>
  <c r="BA1389" i="3"/>
  <c r="BB1389" i="3" s="1"/>
  <c r="AW1389" i="3" s="1"/>
  <c r="AX1389" i="3" s="1"/>
  <c r="Y1389" i="3" s="1"/>
  <c r="AV1389" i="3"/>
  <c r="AU1389" i="3"/>
  <c r="AT1389" i="3"/>
  <c r="AS1389" i="3"/>
  <c r="AR1389" i="3"/>
  <c r="AQ1389" i="3"/>
  <c r="AP1389" i="3"/>
  <c r="AO1389" i="3"/>
  <c r="AN1389" i="3"/>
  <c r="AB1389" i="3"/>
  <c r="AM1389" i="3" s="1"/>
  <c r="AA1389" i="3"/>
  <c r="AL1389" i="3" s="1"/>
  <c r="T1389" i="3"/>
  <c r="S1389" i="3"/>
  <c r="P1389" i="3"/>
  <c r="O1389" i="3"/>
  <c r="N1389" i="3"/>
  <c r="M1389" i="3"/>
  <c r="L1389" i="3"/>
  <c r="BC1388" i="3"/>
  <c r="BA1388" i="3"/>
  <c r="BB1388" i="3" s="1"/>
  <c r="AV1388" i="3"/>
  <c r="AU1388" i="3"/>
  <c r="AT1388" i="3"/>
  <c r="AS1388" i="3"/>
  <c r="AR1388" i="3"/>
  <c r="AQ1388" i="3"/>
  <c r="AP1388" i="3"/>
  <c r="AO1388" i="3"/>
  <c r="AN1388" i="3"/>
  <c r="AB1388" i="3"/>
  <c r="AM1388" i="3" s="1"/>
  <c r="AA1388" i="3"/>
  <c r="AW1388" i="3" s="1"/>
  <c r="T1388" i="3"/>
  <c r="S1388" i="3"/>
  <c r="P1388" i="3"/>
  <c r="O1388" i="3"/>
  <c r="N1388" i="3"/>
  <c r="M1388" i="3"/>
  <c r="L1388" i="3"/>
  <c r="BC1387" i="3"/>
  <c r="BA1387" i="3"/>
  <c r="BB1387" i="3" s="1"/>
  <c r="AV1387" i="3"/>
  <c r="AU1387" i="3"/>
  <c r="AT1387" i="3"/>
  <c r="AS1387" i="3"/>
  <c r="AR1387" i="3"/>
  <c r="AQ1387" i="3"/>
  <c r="AP1387" i="3"/>
  <c r="AO1387" i="3"/>
  <c r="AN1387" i="3"/>
  <c r="AM1387" i="3"/>
  <c r="AB1387" i="3"/>
  <c r="AA1387" i="3"/>
  <c r="AW1387" i="3" s="1"/>
  <c r="T1387" i="3"/>
  <c r="S1387" i="3"/>
  <c r="P1387" i="3"/>
  <c r="O1387" i="3"/>
  <c r="N1387" i="3"/>
  <c r="M1387" i="3"/>
  <c r="L1387" i="3"/>
  <c r="BC1386" i="3"/>
  <c r="AW1386" i="3" s="1"/>
  <c r="AX1386" i="3" s="1"/>
  <c r="Y1386" i="3" s="1"/>
  <c r="BB1386" i="3"/>
  <c r="BA1386" i="3"/>
  <c r="AV1386" i="3"/>
  <c r="AU1386" i="3"/>
  <c r="AT1386" i="3"/>
  <c r="AS1386" i="3"/>
  <c r="AR1386" i="3"/>
  <c r="AQ1386" i="3"/>
  <c r="AP1386" i="3"/>
  <c r="AO1386" i="3"/>
  <c r="AN1386" i="3"/>
  <c r="AL1386" i="3"/>
  <c r="AB1386" i="3"/>
  <c r="AM1386" i="3" s="1"/>
  <c r="AA1386" i="3"/>
  <c r="T1386" i="3"/>
  <c r="S1386" i="3"/>
  <c r="P1386" i="3"/>
  <c r="O1386" i="3"/>
  <c r="N1386" i="3"/>
  <c r="M1386" i="3"/>
  <c r="L1386" i="3"/>
  <c r="BC1385" i="3"/>
  <c r="BA1385" i="3"/>
  <c r="BB1385" i="3" s="1"/>
  <c r="AV1385" i="3"/>
  <c r="AU1385" i="3"/>
  <c r="AT1385" i="3"/>
  <c r="AS1385" i="3"/>
  <c r="AR1385" i="3"/>
  <c r="AQ1385" i="3"/>
  <c r="AP1385" i="3"/>
  <c r="AO1385" i="3"/>
  <c r="AN1385" i="3"/>
  <c r="AB1385" i="3"/>
  <c r="AM1385" i="3" s="1"/>
  <c r="AA1385" i="3"/>
  <c r="T1385" i="3"/>
  <c r="S1385" i="3"/>
  <c r="P1385" i="3"/>
  <c r="O1385" i="3"/>
  <c r="N1385" i="3"/>
  <c r="M1385" i="3"/>
  <c r="L1385" i="3"/>
  <c r="BC1384" i="3"/>
  <c r="BA1384" i="3"/>
  <c r="AV1384" i="3"/>
  <c r="AU1384" i="3"/>
  <c r="AT1384" i="3"/>
  <c r="AS1384" i="3"/>
  <c r="AR1384" i="3"/>
  <c r="AQ1384" i="3"/>
  <c r="AP1384" i="3"/>
  <c r="AO1384" i="3"/>
  <c r="AN1384" i="3"/>
  <c r="AB1384" i="3"/>
  <c r="AM1384" i="3" s="1"/>
  <c r="AA1384" i="3"/>
  <c r="T1384" i="3"/>
  <c r="S1384" i="3"/>
  <c r="P1384" i="3"/>
  <c r="O1384" i="3"/>
  <c r="N1384" i="3"/>
  <c r="M1384" i="3"/>
  <c r="L1384" i="3"/>
  <c r="BC1383" i="3"/>
  <c r="BB1383" i="3"/>
  <c r="AW1383" i="3" s="1"/>
  <c r="AX1383" i="3" s="1"/>
  <c r="Y1383" i="3" s="1"/>
  <c r="BA1383" i="3"/>
  <c r="AV1383" i="3"/>
  <c r="AU1383" i="3"/>
  <c r="AT1383" i="3"/>
  <c r="AS1383" i="3"/>
  <c r="AR1383" i="3"/>
  <c r="AQ1383" i="3"/>
  <c r="AP1383" i="3"/>
  <c r="AO1383" i="3"/>
  <c r="AN1383" i="3"/>
  <c r="AB1383" i="3"/>
  <c r="AM1383" i="3" s="1"/>
  <c r="AA1383" i="3"/>
  <c r="AL1383" i="3" s="1"/>
  <c r="T1383" i="3"/>
  <c r="S1383" i="3"/>
  <c r="P1383" i="3"/>
  <c r="O1383" i="3"/>
  <c r="N1383" i="3"/>
  <c r="M1383" i="3"/>
  <c r="L1383" i="3"/>
  <c r="BC1382" i="3"/>
  <c r="BA1382" i="3"/>
  <c r="BB1382" i="3" s="1"/>
  <c r="AV1382" i="3"/>
  <c r="AU1382" i="3"/>
  <c r="AT1382" i="3"/>
  <c r="AS1382" i="3"/>
  <c r="AR1382" i="3"/>
  <c r="AQ1382" i="3"/>
  <c r="AP1382" i="3"/>
  <c r="AO1382" i="3"/>
  <c r="AN1382" i="3"/>
  <c r="AL1382" i="3"/>
  <c r="AB1382" i="3"/>
  <c r="AM1382" i="3" s="1"/>
  <c r="AA1382" i="3"/>
  <c r="AW1382" i="3" s="1"/>
  <c r="T1382" i="3"/>
  <c r="S1382" i="3"/>
  <c r="P1382" i="3"/>
  <c r="O1382" i="3"/>
  <c r="N1382" i="3"/>
  <c r="M1382" i="3"/>
  <c r="L1382" i="3"/>
  <c r="BC1381" i="3"/>
  <c r="BB1381" i="3"/>
  <c r="AW1381" i="3" s="1"/>
  <c r="AX1381" i="3" s="1"/>
  <c r="Y1381" i="3" s="1"/>
  <c r="BA1381" i="3"/>
  <c r="AV1381" i="3"/>
  <c r="AU1381" i="3"/>
  <c r="AT1381" i="3"/>
  <c r="AS1381" i="3"/>
  <c r="AR1381" i="3"/>
  <c r="AQ1381" i="3"/>
  <c r="AP1381" i="3"/>
  <c r="AO1381" i="3"/>
  <c r="AN1381" i="3"/>
  <c r="AM1381" i="3"/>
  <c r="AL1381" i="3"/>
  <c r="AB1381" i="3"/>
  <c r="AA1381" i="3"/>
  <c r="T1381" i="3"/>
  <c r="S1381" i="3"/>
  <c r="P1381" i="3"/>
  <c r="O1381" i="3"/>
  <c r="N1381" i="3"/>
  <c r="M1381" i="3"/>
  <c r="L1381" i="3"/>
  <c r="BC1380" i="3"/>
  <c r="AW1380" i="3" s="1"/>
  <c r="AX1380" i="3" s="1"/>
  <c r="Y1380" i="3" s="1"/>
  <c r="BB1380" i="3"/>
  <c r="BA1380" i="3"/>
  <c r="AV1380" i="3"/>
  <c r="AU1380" i="3"/>
  <c r="AT1380" i="3"/>
  <c r="AS1380" i="3"/>
  <c r="AR1380" i="3"/>
  <c r="AQ1380" i="3"/>
  <c r="AP1380" i="3"/>
  <c r="AO1380" i="3"/>
  <c r="AN1380" i="3"/>
  <c r="AM1380" i="3"/>
  <c r="AL1380" i="3"/>
  <c r="AB1380" i="3"/>
  <c r="AA1380" i="3"/>
  <c r="T1380" i="3"/>
  <c r="S1380" i="3"/>
  <c r="P1380" i="3"/>
  <c r="O1380" i="3"/>
  <c r="N1380" i="3"/>
  <c r="M1380" i="3"/>
  <c r="L1380" i="3"/>
  <c r="BC1379" i="3"/>
  <c r="BA1379" i="3"/>
  <c r="AV1379" i="3"/>
  <c r="AU1379" i="3"/>
  <c r="AT1379" i="3"/>
  <c r="AS1379" i="3"/>
  <c r="AR1379" i="3"/>
  <c r="AQ1379" i="3"/>
  <c r="AP1379" i="3"/>
  <c r="AO1379" i="3"/>
  <c r="AN1379" i="3"/>
  <c r="AL1379" i="3"/>
  <c r="AB1379" i="3"/>
  <c r="AM1379" i="3" s="1"/>
  <c r="AA1379" i="3"/>
  <c r="T1379" i="3"/>
  <c r="S1379" i="3"/>
  <c r="P1379" i="3"/>
  <c r="O1379" i="3"/>
  <c r="N1379" i="3"/>
  <c r="M1379" i="3"/>
  <c r="L1379" i="3"/>
  <c r="BC1378" i="3"/>
  <c r="BA1378" i="3"/>
  <c r="BB1378" i="3" s="1"/>
  <c r="AV1378" i="3"/>
  <c r="AU1378" i="3"/>
  <c r="AT1378" i="3"/>
  <c r="AS1378" i="3"/>
  <c r="AR1378" i="3"/>
  <c r="AQ1378" i="3"/>
  <c r="AP1378" i="3"/>
  <c r="AO1378" i="3"/>
  <c r="AN1378" i="3"/>
  <c r="AM1378" i="3"/>
  <c r="AL1378" i="3"/>
  <c r="AB1378" i="3"/>
  <c r="AA1378" i="3"/>
  <c r="T1378" i="3"/>
  <c r="S1378" i="3"/>
  <c r="P1378" i="3"/>
  <c r="O1378" i="3"/>
  <c r="N1378" i="3"/>
  <c r="M1378" i="3"/>
  <c r="L1378" i="3"/>
  <c r="BC1377" i="3"/>
  <c r="BB1377" i="3"/>
  <c r="BA1377" i="3"/>
  <c r="AW1377" i="3"/>
  <c r="AV1377" i="3"/>
  <c r="AU1377" i="3"/>
  <c r="AT1377" i="3"/>
  <c r="AS1377" i="3"/>
  <c r="AR1377" i="3"/>
  <c r="AQ1377" i="3"/>
  <c r="AP1377" i="3"/>
  <c r="AO1377" i="3"/>
  <c r="AN1377" i="3"/>
  <c r="AL1377" i="3"/>
  <c r="AB1377" i="3"/>
  <c r="AM1377" i="3" s="1"/>
  <c r="AA1377" i="3"/>
  <c r="T1377" i="3"/>
  <c r="S1377" i="3"/>
  <c r="P1377" i="3"/>
  <c r="O1377" i="3"/>
  <c r="N1377" i="3"/>
  <c r="M1377" i="3"/>
  <c r="L1377" i="3"/>
  <c r="BC1376" i="3"/>
  <c r="BA1376" i="3"/>
  <c r="BB1376" i="3" s="1"/>
  <c r="AV1376" i="3"/>
  <c r="AU1376" i="3"/>
  <c r="AT1376" i="3"/>
  <c r="AS1376" i="3"/>
  <c r="AR1376" i="3"/>
  <c r="AQ1376" i="3"/>
  <c r="AP1376" i="3"/>
  <c r="AO1376" i="3"/>
  <c r="AN1376" i="3"/>
  <c r="AB1376" i="3"/>
  <c r="AM1376" i="3" s="1"/>
  <c r="AA1376" i="3"/>
  <c r="T1376" i="3"/>
  <c r="S1376" i="3"/>
  <c r="P1376" i="3"/>
  <c r="O1376" i="3"/>
  <c r="N1376" i="3"/>
  <c r="M1376" i="3"/>
  <c r="L1376" i="3"/>
  <c r="BC1375" i="3"/>
  <c r="BA1375" i="3"/>
  <c r="AV1375" i="3"/>
  <c r="AU1375" i="3"/>
  <c r="AT1375" i="3"/>
  <c r="AS1375" i="3"/>
  <c r="AR1375" i="3"/>
  <c r="AQ1375" i="3"/>
  <c r="AP1375" i="3"/>
  <c r="AO1375" i="3"/>
  <c r="AN1375" i="3"/>
  <c r="AM1375" i="3"/>
  <c r="AL1375" i="3"/>
  <c r="AB1375" i="3"/>
  <c r="AA1375" i="3"/>
  <c r="T1375" i="3"/>
  <c r="S1375" i="3"/>
  <c r="BB1375" i="3" s="1"/>
  <c r="P1375" i="3"/>
  <c r="O1375" i="3"/>
  <c r="N1375" i="3"/>
  <c r="M1375" i="3"/>
  <c r="L1375" i="3"/>
  <c r="BC1374" i="3"/>
  <c r="BA1374" i="3"/>
  <c r="BB1374" i="3" s="1"/>
  <c r="AW1374" i="3" s="1"/>
  <c r="AV1374" i="3"/>
  <c r="AU1374" i="3"/>
  <c r="AT1374" i="3"/>
  <c r="AS1374" i="3"/>
  <c r="AR1374" i="3"/>
  <c r="AQ1374" i="3"/>
  <c r="AP1374" i="3"/>
  <c r="AO1374" i="3"/>
  <c r="AN1374" i="3"/>
  <c r="AB1374" i="3"/>
  <c r="AM1374" i="3" s="1"/>
  <c r="AA1374" i="3"/>
  <c r="AL1374" i="3" s="1"/>
  <c r="T1374" i="3"/>
  <c r="S1374" i="3"/>
  <c r="P1374" i="3"/>
  <c r="O1374" i="3"/>
  <c r="N1374" i="3"/>
  <c r="M1374" i="3"/>
  <c r="L1374" i="3"/>
  <c r="BC1373" i="3"/>
  <c r="BB1373" i="3"/>
  <c r="BA1373" i="3"/>
  <c r="AV1373" i="3"/>
  <c r="AU1373" i="3"/>
  <c r="AT1373" i="3"/>
  <c r="AS1373" i="3"/>
  <c r="AR1373" i="3"/>
  <c r="AQ1373" i="3"/>
  <c r="AP1373" i="3"/>
  <c r="AO1373" i="3"/>
  <c r="AN1373" i="3"/>
  <c r="AB1373" i="3"/>
  <c r="AM1373" i="3" s="1"/>
  <c r="AA1373" i="3"/>
  <c r="AW1373" i="3" s="1"/>
  <c r="T1373" i="3"/>
  <c r="S1373" i="3"/>
  <c r="P1373" i="3"/>
  <c r="O1373" i="3"/>
  <c r="N1373" i="3"/>
  <c r="M1373" i="3"/>
  <c r="L1373" i="3"/>
  <c r="BC1372" i="3"/>
  <c r="BA1372" i="3"/>
  <c r="BB1372" i="3" s="1"/>
  <c r="AW1372" i="3" s="1"/>
  <c r="AX1372" i="3" s="1"/>
  <c r="Y1372" i="3" s="1"/>
  <c r="AV1372" i="3"/>
  <c r="AU1372" i="3"/>
  <c r="AT1372" i="3"/>
  <c r="AS1372" i="3"/>
  <c r="AR1372" i="3"/>
  <c r="AQ1372" i="3"/>
  <c r="AP1372" i="3"/>
  <c r="AO1372" i="3"/>
  <c r="AN1372" i="3"/>
  <c r="AM1372" i="3"/>
  <c r="AB1372" i="3"/>
  <c r="AA1372" i="3"/>
  <c r="AL1372" i="3" s="1"/>
  <c r="T1372" i="3"/>
  <c r="S1372" i="3"/>
  <c r="P1372" i="3"/>
  <c r="O1372" i="3"/>
  <c r="N1372" i="3"/>
  <c r="M1372" i="3"/>
  <c r="L1372" i="3"/>
  <c r="BC1371" i="3"/>
  <c r="BA1371" i="3"/>
  <c r="AV1371" i="3"/>
  <c r="AU1371" i="3"/>
  <c r="AT1371" i="3"/>
  <c r="AS1371" i="3"/>
  <c r="AR1371" i="3"/>
  <c r="AQ1371" i="3"/>
  <c r="AP1371" i="3"/>
  <c r="AO1371" i="3"/>
  <c r="AN1371" i="3"/>
  <c r="AL1371" i="3"/>
  <c r="AB1371" i="3"/>
  <c r="AM1371" i="3" s="1"/>
  <c r="AA1371" i="3"/>
  <c r="T1371" i="3"/>
  <c r="S1371" i="3"/>
  <c r="BB1371" i="3" s="1"/>
  <c r="AW1371" i="3" s="1"/>
  <c r="AX1371" i="3" s="1"/>
  <c r="Y1371" i="3" s="1"/>
  <c r="P1371" i="3"/>
  <c r="O1371" i="3"/>
  <c r="N1371" i="3"/>
  <c r="M1371" i="3"/>
  <c r="L1371" i="3"/>
  <c r="BC1370" i="3"/>
  <c r="BB1370" i="3"/>
  <c r="BA1370" i="3"/>
  <c r="AW1370" i="3"/>
  <c r="AV1370" i="3"/>
  <c r="AU1370" i="3"/>
  <c r="AT1370" i="3"/>
  <c r="AS1370" i="3"/>
  <c r="AR1370" i="3"/>
  <c r="AQ1370" i="3"/>
  <c r="AP1370" i="3"/>
  <c r="AO1370" i="3"/>
  <c r="AN1370" i="3"/>
  <c r="AM1370" i="3"/>
  <c r="AL1370" i="3"/>
  <c r="AB1370" i="3"/>
  <c r="AA1370" i="3"/>
  <c r="T1370" i="3"/>
  <c r="S1370" i="3"/>
  <c r="P1370" i="3"/>
  <c r="O1370" i="3"/>
  <c r="AX1370" i="3" s="1"/>
  <c r="Y1370" i="3" s="1"/>
  <c r="N1370" i="3"/>
  <c r="M1370" i="3"/>
  <c r="L1370" i="3"/>
  <c r="BC1369" i="3"/>
  <c r="BA1369" i="3"/>
  <c r="BB1369" i="3" s="1"/>
  <c r="AW1369" i="3" s="1"/>
  <c r="AX1369" i="3" s="1"/>
  <c r="Y1369" i="3" s="1"/>
  <c r="AV1369" i="3"/>
  <c r="AU1369" i="3"/>
  <c r="AT1369" i="3"/>
  <c r="AS1369" i="3"/>
  <c r="AR1369" i="3"/>
  <c r="AQ1369" i="3"/>
  <c r="AP1369" i="3"/>
  <c r="AO1369" i="3"/>
  <c r="AN1369" i="3"/>
  <c r="AM1369" i="3"/>
  <c r="AB1369" i="3"/>
  <c r="AA1369" i="3"/>
  <c r="AL1369" i="3" s="1"/>
  <c r="T1369" i="3"/>
  <c r="S1369" i="3"/>
  <c r="P1369" i="3"/>
  <c r="O1369" i="3"/>
  <c r="N1369" i="3"/>
  <c r="M1369" i="3"/>
  <c r="L1369" i="3"/>
  <c r="BC1368" i="3"/>
  <c r="BB1368" i="3"/>
  <c r="BA1368" i="3"/>
  <c r="AV1368" i="3"/>
  <c r="AU1368" i="3"/>
  <c r="AT1368" i="3"/>
  <c r="AS1368" i="3"/>
  <c r="AR1368" i="3"/>
  <c r="AQ1368" i="3"/>
  <c r="AP1368" i="3"/>
  <c r="AO1368" i="3"/>
  <c r="AN1368" i="3"/>
  <c r="AM1368" i="3"/>
  <c r="AB1368" i="3"/>
  <c r="AA1368" i="3"/>
  <c r="AW1368" i="3" s="1"/>
  <c r="T1368" i="3"/>
  <c r="S1368" i="3"/>
  <c r="P1368" i="3"/>
  <c r="O1368" i="3"/>
  <c r="N1368" i="3"/>
  <c r="M1368" i="3"/>
  <c r="L1368" i="3"/>
  <c r="BC1367" i="3"/>
  <c r="BB1367" i="3"/>
  <c r="AW1367" i="3" s="1"/>
  <c r="AX1367" i="3" s="1"/>
  <c r="Y1367" i="3" s="1"/>
  <c r="BA1367" i="3"/>
  <c r="AV1367" i="3"/>
  <c r="AU1367" i="3"/>
  <c r="AT1367" i="3"/>
  <c r="AS1367" i="3"/>
  <c r="AR1367" i="3"/>
  <c r="AQ1367" i="3"/>
  <c r="AP1367" i="3"/>
  <c r="AO1367" i="3"/>
  <c r="AN1367" i="3"/>
  <c r="AB1367" i="3"/>
  <c r="AM1367" i="3" s="1"/>
  <c r="AA1367" i="3"/>
  <c r="AL1367" i="3" s="1"/>
  <c r="T1367" i="3"/>
  <c r="S1367" i="3"/>
  <c r="P1367" i="3"/>
  <c r="O1367" i="3"/>
  <c r="N1367" i="3"/>
  <c r="M1367" i="3"/>
  <c r="L1367" i="3"/>
  <c r="BC1366" i="3"/>
  <c r="BA1366" i="3"/>
  <c r="BB1366" i="3" s="1"/>
  <c r="AV1366" i="3"/>
  <c r="AU1366" i="3"/>
  <c r="AT1366" i="3"/>
  <c r="AS1366" i="3"/>
  <c r="AR1366" i="3"/>
  <c r="AQ1366" i="3"/>
  <c r="AP1366" i="3"/>
  <c r="AO1366" i="3"/>
  <c r="AN1366" i="3"/>
  <c r="AL1366" i="3"/>
  <c r="AB1366" i="3"/>
  <c r="AM1366" i="3" s="1"/>
  <c r="AA1366" i="3"/>
  <c r="T1366" i="3"/>
  <c r="S1366" i="3"/>
  <c r="P1366" i="3"/>
  <c r="O1366" i="3"/>
  <c r="N1366" i="3"/>
  <c r="M1366" i="3"/>
  <c r="L1366" i="3"/>
  <c r="BC1365" i="3"/>
  <c r="BA1365" i="3"/>
  <c r="BB1365" i="3" s="1"/>
  <c r="AW1365" i="3" s="1"/>
  <c r="AV1365" i="3"/>
  <c r="AU1365" i="3"/>
  <c r="AT1365" i="3"/>
  <c r="AS1365" i="3"/>
  <c r="AR1365" i="3"/>
  <c r="AQ1365" i="3"/>
  <c r="AP1365" i="3"/>
  <c r="AO1365" i="3"/>
  <c r="AN1365" i="3"/>
  <c r="AL1365" i="3"/>
  <c r="AB1365" i="3"/>
  <c r="AM1365" i="3" s="1"/>
  <c r="AA1365" i="3"/>
  <c r="T1365" i="3"/>
  <c r="S1365" i="3"/>
  <c r="P1365" i="3"/>
  <c r="O1365" i="3"/>
  <c r="N1365" i="3"/>
  <c r="M1365" i="3"/>
  <c r="L1365" i="3"/>
  <c r="BC1364" i="3"/>
  <c r="BA1364" i="3"/>
  <c r="BB1364" i="3" s="1"/>
  <c r="AW1364" i="3" s="1"/>
  <c r="AX1364" i="3" s="1"/>
  <c r="Y1364" i="3" s="1"/>
  <c r="AV1364" i="3"/>
  <c r="AU1364" i="3"/>
  <c r="AT1364" i="3"/>
  <c r="AS1364" i="3"/>
  <c r="AR1364" i="3"/>
  <c r="AQ1364" i="3"/>
  <c r="AP1364" i="3"/>
  <c r="AO1364" i="3"/>
  <c r="AN1364" i="3"/>
  <c r="AL1364" i="3"/>
  <c r="AB1364" i="3"/>
  <c r="AM1364" i="3" s="1"/>
  <c r="AA1364" i="3"/>
  <c r="T1364" i="3"/>
  <c r="S1364" i="3"/>
  <c r="P1364" i="3"/>
  <c r="O1364" i="3"/>
  <c r="N1364" i="3"/>
  <c r="M1364" i="3"/>
  <c r="L1364" i="3"/>
  <c r="BC1363" i="3"/>
  <c r="BA1363" i="3"/>
  <c r="AV1363" i="3"/>
  <c r="AU1363" i="3"/>
  <c r="AT1363" i="3"/>
  <c r="AS1363" i="3"/>
  <c r="AR1363" i="3"/>
  <c r="AQ1363" i="3"/>
  <c r="AP1363" i="3"/>
  <c r="AO1363" i="3"/>
  <c r="AN1363" i="3"/>
  <c r="AM1363" i="3"/>
  <c r="AB1363" i="3"/>
  <c r="AA1363" i="3"/>
  <c r="T1363" i="3"/>
  <c r="S1363" i="3"/>
  <c r="BB1363" i="3" s="1"/>
  <c r="P1363" i="3"/>
  <c r="O1363" i="3"/>
  <c r="N1363" i="3"/>
  <c r="M1363" i="3"/>
  <c r="L1363" i="3"/>
  <c r="BC1362" i="3"/>
  <c r="BB1362" i="3"/>
  <c r="BA1362" i="3"/>
  <c r="AW1362" i="3"/>
  <c r="AV1362" i="3"/>
  <c r="AU1362" i="3"/>
  <c r="AT1362" i="3"/>
  <c r="AS1362" i="3"/>
  <c r="AR1362" i="3"/>
  <c r="AQ1362" i="3"/>
  <c r="AP1362" i="3"/>
  <c r="AO1362" i="3"/>
  <c r="AN1362" i="3"/>
  <c r="AM1362" i="3"/>
  <c r="AL1362" i="3"/>
  <c r="AB1362" i="3"/>
  <c r="AA1362" i="3"/>
  <c r="T1362" i="3"/>
  <c r="S1362" i="3"/>
  <c r="P1362" i="3"/>
  <c r="O1362" i="3"/>
  <c r="AX1362" i="3" s="1"/>
  <c r="Y1362" i="3" s="1"/>
  <c r="N1362" i="3"/>
  <c r="M1362" i="3"/>
  <c r="L1362" i="3"/>
  <c r="BC1361" i="3"/>
  <c r="BA1361" i="3"/>
  <c r="AV1361" i="3"/>
  <c r="AU1361" i="3"/>
  <c r="AT1361" i="3"/>
  <c r="AS1361" i="3"/>
  <c r="AR1361" i="3"/>
  <c r="AQ1361" i="3"/>
  <c r="AP1361" i="3"/>
  <c r="AO1361" i="3"/>
  <c r="AN1361" i="3"/>
  <c r="AL1361" i="3"/>
  <c r="AB1361" i="3"/>
  <c r="AA1361" i="3"/>
  <c r="T1361" i="3"/>
  <c r="S1361" i="3"/>
  <c r="BB1361" i="3" s="1"/>
  <c r="P1361" i="3"/>
  <c r="O1361" i="3"/>
  <c r="N1361" i="3"/>
  <c r="M1361" i="3"/>
  <c r="L1361" i="3"/>
  <c r="BC1360" i="3"/>
  <c r="BA1360" i="3"/>
  <c r="BB1360" i="3" s="1"/>
  <c r="AW1360" i="3"/>
  <c r="AV1360" i="3"/>
  <c r="AU1360" i="3"/>
  <c r="AT1360" i="3"/>
  <c r="AS1360" i="3"/>
  <c r="AR1360" i="3"/>
  <c r="AQ1360" i="3"/>
  <c r="AP1360" i="3"/>
  <c r="AO1360" i="3"/>
  <c r="AN1360" i="3"/>
  <c r="AM1360" i="3"/>
  <c r="AL1360" i="3"/>
  <c r="AB1360" i="3"/>
  <c r="AA1360" i="3"/>
  <c r="T1360" i="3"/>
  <c r="S1360" i="3"/>
  <c r="P1360" i="3"/>
  <c r="O1360" i="3"/>
  <c r="N1360" i="3"/>
  <c r="M1360" i="3"/>
  <c r="L1360" i="3"/>
  <c r="BC1359" i="3"/>
  <c r="BB1359" i="3"/>
  <c r="BA1359" i="3"/>
  <c r="AX1359" i="3"/>
  <c r="Y1359" i="3" s="1"/>
  <c r="AW1359" i="3"/>
  <c r="AV1359" i="3"/>
  <c r="AU1359" i="3"/>
  <c r="AT1359" i="3"/>
  <c r="AS1359" i="3"/>
  <c r="AR1359" i="3"/>
  <c r="AQ1359" i="3"/>
  <c r="AP1359" i="3"/>
  <c r="AO1359" i="3"/>
  <c r="AN1359" i="3"/>
  <c r="AB1359" i="3"/>
  <c r="AM1359" i="3" s="1"/>
  <c r="AA1359" i="3"/>
  <c r="AL1359" i="3" s="1"/>
  <c r="T1359" i="3"/>
  <c r="S1359" i="3"/>
  <c r="P1359" i="3"/>
  <c r="O1359" i="3"/>
  <c r="N1359" i="3"/>
  <c r="M1359" i="3"/>
  <c r="L1359" i="3"/>
  <c r="BC1358" i="3"/>
  <c r="BA1358" i="3"/>
  <c r="BB1358" i="3" s="1"/>
  <c r="AV1358" i="3"/>
  <c r="AU1358" i="3"/>
  <c r="AT1358" i="3"/>
  <c r="AS1358" i="3"/>
  <c r="AR1358" i="3"/>
  <c r="AQ1358" i="3"/>
  <c r="AP1358" i="3"/>
  <c r="AO1358" i="3"/>
  <c r="AN1358" i="3"/>
  <c r="AM1358" i="3"/>
  <c r="AB1358" i="3"/>
  <c r="AA1358" i="3"/>
  <c r="T1358" i="3"/>
  <c r="S1358" i="3"/>
  <c r="P1358" i="3"/>
  <c r="O1358" i="3"/>
  <c r="N1358" i="3"/>
  <c r="M1358" i="3"/>
  <c r="L1358" i="3"/>
  <c r="BC1357" i="3"/>
  <c r="BA1357" i="3"/>
  <c r="AV1357" i="3"/>
  <c r="AU1357" i="3"/>
  <c r="AT1357" i="3"/>
  <c r="AS1357" i="3"/>
  <c r="AR1357" i="3"/>
  <c r="AQ1357" i="3"/>
  <c r="AP1357" i="3"/>
  <c r="AO1357" i="3"/>
  <c r="AN1357" i="3"/>
  <c r="AM1357" i="3"/>
  <c r="AB1357" i="3"/>
  <c r="AA1357" i="3"/>
  <c r="T1357" i="3"/>
  <c r="S1357" i="3"/>
  <c r="P1357" i="3"/>
  <c r="O1357" i="3"/>
  <c r="N1357" i="3"/>
  <c r="M1357" i="3"/>
  <c r="L1357" i="3"/>
  <c r="BC1356" i="3"/>
  <c r="BA1356" i="3"/>
  <c r="BB1356" i="3" s="1"/>
  <c r="AV1356" i="3"/>
  <c r="AU1356" i="3"/>
  <c r="AT1356" i="3"/>
  <c r="AS1356" i="3"/>
  <c r="AR1356" i="3"/>
  <c r="AQ1356" i="3"/>
  <c r="AP1356" i="3"/>
  <c r="AO1356" i="3"/>
  <c r="AN1356" i="3"/>
  <c r="AB1356" i="3"/>
  <c r="AM1356" i="3" s="1"/>
  <c r="AA1356" i="3"/>
  <c r="T1356" i="3"/>
  <c r="S1356" i="3"/>
  <c r="P1356" i="3"/>
  <c r="O1356" i="3"/>
  <c r="N1356" i="3"/>
  <c r="M1356" i="3"/>
  <c r="L1356" i="3"/>
  <c r="BC1355" i="3"/>
  <c r="BA1355" i="3"/>
  <c r="BB1355" i="3" s="1"/>
  <c r="AV1355" i="3"/>
  <c r="AU1355" i="3"/>
  <c r="AT1355" i="3"/>
  <c r="AS1355" i="3"/>
  <c r="AR1355" i="3"/>
  <c r="AQ1355" i="3"/>
  <c r="AP1355" i="3"/>
  <c r="AO1355" i="3"/>
  <c r="AN1355" i="3"/>
  <c r="AM1355" i="3"/>
  <c r="AB1355" i="3"/>
  <c r="AA1355" i="3"/>
  <c r="AL1355" i="3" s="1"/>
  <c r="T1355" i="3"/>
  <c r="S1355" i="3"/>
  <c r="P1355" i="3"/>
  <c r="O1355" i="3"/>
  <c r="N1355" i="3"/>
  <c r="M1355" i="3"/>
  <c r="L1355" i="3"/>
  <c r="BC1354" i="3"/>
  <c r="BA1354" i="3"/>
  <c r="BB1354" i="3" s="1"/>
  <c r="AV1354" i="3"/>
  <c r="AU1354" i="3"/>
  <c r="AT1354" i="3"/>
  <c r="AS1354" i="3"/>
  <c r="AR1354" i="3"/>
  <c r="AQ1354" i="3"/>
  <c r="AP1354" i="3"/>
  <c r="AO1354" i="3"/>
  <c r="AN1354" i="3"/>
  <c r="AM1354" i="3"/>
  <c r="AB1354" i="3"/>
  <c r="AA1354" i="3"/>
  <c r="AL1354" i="3" s="1"/>
  <c r="T1354" i="3"/>
  <c r="S1354" i="3"/>
  <c r="P1354" i="3"/>
  <c r="O1354" i="3"/>
  <c r="N1354" i="3"/>
  <c r="M1354" i="3"/>
  <c r="L1354" i="3"/>
  <c r="BC1353" i="3"/>
  <c r="BA1353" i="3"/>
  <c r="BB1353" i="3" s="1"/>
  <c r="AV1353" i="3"/>
  <c r="AU1353" i="3"/>
  <c r="AT1353" i="3"/>
  <c r="AS1353" i="3"/>
  <c r="AR1353" i="3"/>
  <c r="AQ1353" i="3"/>
  <c r="AP1353" i="3"/>
  <c r="AO1353" i="3"/>
  <c r="AN1353" i="3"/>
  <c r="AB1353" i="3"/>
  <c r="AM1353" i="3" s="1"/>
  <c r="AA1353" i="3"/>
  <c r="T1353" i="3"/>
  <c r="S1353" i="3"/>
  <c r="P1353" i="3"/>
  <c r="O1353" i="3"/>
  <c r="N1353" i="3"/>
  <c r="M1353" i="3"/>
  <c r="L1353" i="3"/>
  <c r="BC1352" i="3"/>
  <c r="BA1352" i="3"/>
  <c r="BB1352" i="3" s="1"/>
  <c r="AV1352" i="3"/>
  <c r="AU1352" i="3"/>
  <c r="AT1352" i="3"/>
  <c r="AS1352" i="3"/>
  <c r="AR1352" i="3"/>
  <c r="AQ1352" i="3"/>
  <c r="AP1352" i="3"/>
  <c r="AO1352" i="3"/>
  <c r="AN1352" i="3"/>
  <c r="AL1352" i="3"/>
  <c r="AB1352" i="3"/>
  <c r="AA1352" i="3"/>
  <c r="T1352" i="3"/>
  <c r="S1352" i="3"/>
  <c r="P1352" i="3"/>
  <c r="O1352" i="3"/>
  <c r="N1352" i="3"/>
  <c r="M1352" i="3"/>
  <c r="L1352" i="3"/>
  <c r="BC1351" i="3"/>
  <c r="BA1351" i="3"/>
  <c r="BB1351" i="3" s="1"/>
  <c r="AV1351" i="3"/>
  <c r="AU1351" i="3"/>
  <c r="AT1351" i="3"/>
  <c r="AS1351" i="3"/>
  <c r="AR1351" i="3"/>
  <c r="AQ1351" i="3"/>
  <c r="AP1351" i="3"/>
  <c r="AO1351" i="3"/>
  <c r="AN1351" i="3"/>
  <c r="AM1351" i="3"/>
  <c r="AL1351" i="3"/>
  <c r="AB1351" i="3"/>
  <c r="AA1351" i="3"/>
  <c r="AW1351" i="3" s="1"/>
  <c r="T1351" i="3"/>
  <c r="S1351" i="3"/>
  <c r="P1351" i="3"/>
  <c r="O1351" i="3"/>
  <c r="N1351" i="3"/>
  <c r="M1351" i="3"/>
  <c r="L1351" i="3"/>
  <c r="BC1350" i="3"/>
  <c r="BB1350" i="3"/>
  <c r="BA1350" i="3"/>
  <c r="AW1350" i="3"/>
  <c r="AX1350" i="3" s="1"/>
  <c r="Y1350" i="3" s="1"/>
  <c r="AV1350" i="3"/>
  <c r="AU1350" i="3"/>
  <c r="AT1350" i="3"/>
  <c r="AS1350" i="3"/>
  <c r="AR1350" i="3"/>
  <c r="AQ1350" i="3"/>
  <c r="AP1350" i="3"/>
  <c r="AO1350" i="3"/>
  <c r="AN1350" i="3"/>
  <c r="AL1350" i="3"/>
  <c r="AB1350" i="3"/>
  <c r="AM1350" i="3" s="1"/>
  <c r="AA1350" i="3"/>
  <c r="T1350" i="3"/>
  <c r="S1350" i="3"/>
  <c r="P1350" i="3"/>
  <c r="O1350" i="3"/>
  <c r="N1350" i="3"/>
  <c r="M1350" i="3"/>
  <c r="L1350" i="3"/>
  <c r="BC1349" i="3"/>
  <c r="BA1349" i="3"/>
  <c r="BB1349" i="3" s="1"/>
  <c r="AV1349" i="3"/>
  <c r="AU1349" i="3"/>
  <c r="AT1349" i="3"/>
  <c r="AS1349" i="3"/>
  <c r="AR1349" i="3"/>
  <c r="AQ1349" i="3"/>
  <c r="AP1349" i="3"/>
  <c r="AO1349" i="3"/>
  <c r="AN1349" i="3"/>
  <c r="AM1349" i="3"/>
  <c r="AB1349" i="3"/>
  <c r="AA1349" i="3"/>
  <c r="T1349" i="3"/>
  <c r="S1349" i="3"/>
  <c r="P1349" i="3"/>
  <c r="O1349" i="3"/>
  <c r="N1349" i="3"/>
  <c r="M1349" i="3"/>
  <c r="L1349" i="3"/>
  <c r="BC1348" i="3"/>
  <c r="BA1348" i="3"/>
  <c r="BB1348" i="3" s="1"/>
  <c r="AV1348" i="3"/>
  <c r="AU1348" i="3"/>
  <c r="AT1348" i="3"/>
  <c r="AS1348" i="3"/>
  <c r="AR1348" i="3"/>
  <c r="AQ1348" i="3"/>
  <c r="AP1348" i="3"/>
  <c r="AO1348" i="3"/>
  <c r="AN1348" i="3"/>
  <c r="AL1348" i="3"/>
  <c r="AB1348" i="3"/>
  <c r="AM1348" i="3" s="1"/>
  <c r="AA1348" i="3"/>
  <c r="T1348" i="3"/>
  <c r="S1348" i="3"/>
  <c r="P1348" i="3"/>
  <c r="O1348" i="3"/>
  <c r="N1348" i="3"/>
  <c r="M1348" i="3"/>
  <c r="L1348" i="3"/>
  <c r="BC1347" i="3"/>
  <c r="BA1347" i="3"/>
  <c r="BB1347" i="3" s="1"/>
  <c r="AW1347" i="3" s="1"/>
  <c r="AX1347" i="3" s="1"/>
  <c r="Y1347" i="3" s="1"/>
  <c r="AV1347" i="3"/>
  <c r="AU1347" i="3"/>
  <c r="AT1347" i="3"/>
  <c r="AS1347" i="3"/>
  <c r="AR1347" i="3"/>
  <c r="AQ1347" i="3"/>
  <c r="AP1347" i="3"/>
  <c r="AO1347" i="3"/>
  <c r="AN1347" i="3"/>
  <c r="AB1347" i="3"/>
  <c r="AM1347" i="3" s="1"/>
  <c r="AA1347" i="3"/>
  <c r="AL1347" i="3" s="1"/>
  <c r="T1347" i="3"/>
  <c r="S1347" i="3"/>
  <c r="P1347" i="3"/>
  <c r="O1347" i="3"/>
  <c r="N1347" i="3"/>
  <c r="M1347" i="3"/>
  <c r="L1347" i="3"/>
  <c r="BC1346" i="3"/>
  <c r="BB1346" i="3"/>
  <c r="BA1346" i="3"/>
  <c r="AV1346" i="3"/>
  <c r="AU1346" i="3"/>
  <c r="AT1346" i="3"/>
  <c r="AS1346" i="3"/>
  <c r="AR1346" i="3"/>
  <c r="AQ1346" i="3"/>
  <c r="AP1346" i="3"/>
  <c r="AO1346" i="3"/>
  <c r="AN1346" i="3"/>
  <c r="AB1346" i="3"/>
  <c r="AM1346" i="3" s="1"/>
  <c r="AA1346" i="3"/>
  <c r="T1346" i="3"/>
  <c r="S1346" i="3"/>
  <c r="P1346" i="3"/>
  <c r="O1346" i="3"/>
  <c r="N1346" i="3"/>
  <c r="M1346" i="3"/>
  <c r="L1346" i="3"/>
  <c r="BC1345" i="3"/>
  <c r="BA1345" i="3"/>
  <c r="BB1345" i="3" s="1"/>
  <c r="AW1345" i="3"/>
  <c r="AV1345" i="3"/>
  <c r="AU1345" i="3"/>
  <c r="AT1345" i="3"/>
  <c r="AS1345" i="3"/>
  <c r="AR1345" i="3"/>
  <c r="AQ1345" i="3"/>
  <c r="AP1345" i="3"/>
  <c r="AO1345" i="3"/>
  <c r="AN1345" i="3"/>
  <c r="AM1345" i="3"/>
  <c r="AB1345" i="3"/>
  <c r="AA1345" i="3"/>
  <c r="AL1345" i="3" s="1"/>
  <c r="T1345" i="3"/>
  <c r="S1345" i="3"/>
  <c r="P1345" i="3"/>
  <c r="O1345" i="3"/>
  <c r="N1345" i="3"/>
  <c r="M1345" i="3"/>
  <c r="L1345" i="3"/>
  <c r="BC1344" i="3"/>
  <c r="BA1344" i="3"/>
  <c r="AV1344" i="3"/>
  <c r="AU1344" i="3"/>
  <c r="AT1344" i="3"/>
  <c r="AS1344" i="3"/>
  <c r="AR1344" i="3"/>
  <c r="AQ1344" i="3"/>
  <c r="AP1344" i="3"/>
  <c r="AO1344" i="3"/>
  <c r="AN1344" i="3"/>
  <c r="AB1344" i="3"/>
  <c r="AA1344" i="3"/>
  <c r="AL1344" i="3" s="1"/>
  <c r="T1344" i="3"/>
  <c r="S1344" i="3"/>
  <c r="P1344" i="3"/>
  <c r="O1344" i="3"/>
  <c r="N1344" i="3"/>
  <c r="M1344" i="3"/>
  <c r="L1344" i="3"/>
  <c r="BC1343" i="3"/>
  <c r="BA1343" i="3"/>
  <c r="BB1343" i="3" s="1"/>
  <c r="AW1343" i="3" s="1"/>
  <c r="AX1343" i="3" s="1"/>
  <c r="Y1343" i="3" s="1"/>
  <c r="AV1343" i="3"/>
  <c r="AU1343" i="3"/>
  <c r="AT1343" i="3"/>
  <c r="AS1343" i="3"/>
  <c r="AR1343" i="3"/>
  <c r="AQ1343" i="3"/>
  <c r="AP1343" i="3"/>
  <c r="AO1343" i="3"/>
  <c r="AN1343" i="3"/>
  <c r="AM1343" i="3"/>
  <c r="AL1343" i="3"/>
  <c r="AB1343" i="3"/>
  <c r="AA1343" i="3"/>
  <c r="T1343" i="3"/>
  <c r="S1343" i="3"/>
  <c r="P1343" i="3"/>
  <c r="O1343" i="3"/>
  <c r="N1343" i="3"/>
  <c r="M1343" i="3"/>
  <c r="L1343" i="3"/>
  <c r="BC1342" i="3"/>
  <c r="BA1342" i="3"/>
  <c r="BB1342" i="3" s="1"/>
  <c r="AV1342" i="3"/>
  <c r="AU1342" i="3"/>
  <c r="AT1342" i="3"/>
  <c r="AS1342" i="3"/>
  <c r="AR1342" i="3"/>
  <c r="AQ1342" i="3"/>
  <c r="AP1342" i="3"/>
  <c r="AO1342" i="3"/>
  <c r="AN1342" i="3"/>
  <c r="AB1342" i="3"/>
  <c r="AA1342" i="3"/>
  <c r="AL1342" i="3" s="1"/>
  <c r="T1342" i="3"/>
  <c r="S1342" i="3"/>
  <c r="P1342" i="3"/>
  <c r="O1342" i="3"/>
  <c r="N1342" i="3"/>
  <c r="M1342" i="3"/>
  <c r="L1342" i="3"/>
  <c r="BC1341" i="3"/>
  <c r="BB1341" i="3"/>
  <c r="BA1341" i="3"/>
  <c r="AV1341" i="3"/>
  <c r="AU1341" i="3"/>
  <c r="AT1341" i="3"/>
  <c r="AS1341" i="3"/>
  <c r="AR1341" i="3"/>
  <c r="AQ1341" i="3"/>
  <c r="AP1341" i="3"/>
  <c r="AO1341" i="3"/>
  <c r="AN1341" i="3"/>
  <c r="AB1341" i="3"/>
  <c r="AM1341" i="3" s="1"/>
  <c r="AA1341" i="3"/>
  <c r="T1341" i="3"/>
  <c r="S1341" i="3"/>
  <c r="P1341" i="3"/>
  <c r="O1341" i="3"/>
  <c r="N1341" i="3"/>
  <c r="M1341" i="3"/>
  <c r="L1341" i="3"/>
  <c r="BC1340" i="3"/>
  <c r="BA1340" i="3"/>
  <c r="AV1340" i="3"/>
  <c r="AU1340" i="3"/>
  <c r="AT1340" i="3"/>
  <c r="AS1340" i="3"/>
  <c r="AR1340" i="3"/>
  <c r="AQ1340" i="3"/>
  <c r="AP1340" i="3"/>
  <c r="AO1340" i="3"/>
  <c r="AN1340" i="3"/>
  <c r="AB1340" i="3"/>
  <c r="AA1340" i="3"/>
  <c r="AL1340" i="3" s="1"/>
  <c r="T1340" i="3"/>
  <c r="S1340" i="3"/>
  <c r="BB1340" i="3" s="1"/>
  <c r="P1340" i="3"/>
  <c r="O1340" i="3"/>
  <c r="N1340" i="3"/>
  <c r="M1340" i="3"/>
  <c r="L1340" i="3"/>
  <c r="BC1339" i="3"/>
  <c r="BA1339" i="3"/>
  <c r="AV1339" i="3"/>
  <c r="AU1339" i="3"/>
  <c r="AT1339" i="3"/>
  <c r="AS1339" i="3"/>
  <c r="AR1339" i="3"/>
  <c r="AQ1339" i="3"/>
  <c r="AP1339" i="3"/>
  <c r="AO1339" i="3"/>
  <c r="AN1339" i="3"/>
  <c r="AB1339" i="3"/>
  <c r="AM1339" i="3" s="1"/>
  <c r="AA1339" i="3"/>
  <c r="T1339" i="3"/>
  <c r="S1339" i="3"/>
  <c r="BB1339" i="3" s="1"/>
  <c r="P1339" i="3"/>
  <c r="O1339" i="3"/>
  <c r="N1339" i="3"/>
  <c r="M1339" i="3"/>
  <c r="L1339" i="3"/>
  <c r="BC1338" i="3"/>
  <c r="BA1338" i="3"/>
  <c r="BB1338" i="3" s="1"/>
  <c r="AW1338" i="3"/>
  <c r="AV1338" i="3"/>
  <c r="AU1338" i="3"/>
  <c r="AT1338" i="3"/>
  <c r="AS1338" i="3"/>
  <c r="AR1338" i="3"/>
  <c r="AQ1338" i="3"/>
  <c r="AP1338" i="3"/>
  <c r="AO1338" i="3"/>
  <c r="AN1338" i="3"/>
  <c r="AB1338" i="3"/>
  <c r="AM1338" i="3" s="1"/>
  <c r="AA1338" i="3"/>
  <c r="AL1338" i="3" s="1"/>
  <c r="T1338" i="3"/>
  <c r="S1338" i="3"/>
  <c r="P1338" i="3"/>
  <c r="O1338" i="3"/>
  <c r="N1338" i="3"/>
  <c r="M1338" i="3"/>
  <c r="L1338" i="3"/>
  <c r="BC1337" i="3"/>
  <c r="BB1337" i="3"/>
  <c r="BA1337" i="3"/>
  <c r="AV1337" i="3"/>
  <c r="AU1337" i="3"/>
  <c r="AT1337" i="3"/>
  <c r="AS1337" i="3"/>
  <c r="AR1337" i="3"/>
  <c r="AQ1337" i="3"/>
  <c r="AP1337" i="3"/>
  <c r="AO1337" i="3"/>
  <c r="AN1337" i="3"/>
  <c r="AB1337" i="3"/>
  <c r="AM1337" i="3" s="1"/>
  <c r="AA1337" i="3"/>
  <c r="AL1337" i="3" s="1"/>
  <c r="T1337" i="3"/>
  <c r="S1337" i="3"/>
  <c r="P1337" i="3"/>
  <c r="O1337" i="3"/>
  <c r="N1337" i="3"/>
  <c r="M1337" i="3"/>
  <c r="L1337" i="3"/>
  <c r="BC1336" i="3"/>
  <c r="BA1336" i="3"/>
  <c r="AV1336" i="3"/>
  <c r="AU1336" i="3"/>
  <c r="AT1336" i="3"/>
  <c r="AS1336" i="3"/>
  <c r="AR1336" i="3"/>
  <c r="AQ1336" i="3"/>
  <c r="AP1336" i="3"/>
  <c r="AO1336" i="3"/>
  <c r="AN1336" i="3"/>
  <c r="AM1336" i="3"/>
  <c r="AB1336" i="3"/>
  <c r="AA1336" i="3"/>
  <c r="T1336" i="3"/>
  <c r="S1336" i="3"/>
  <c r="BB1336" i="3" s="1"/>
  <c r="P1336" i="3"/>
  <c r="O1336" i="3"/>
  <c r="N1336" i="3"/>
  <c r="M1336" i="3"/>
  <c r="L1336" i="3"/>
  <c r="BC1335" i="3"/>
  <c r="BA1335" i="3"/>
  <c r="BB1335" i="3" s="1"/>
  <c r="AV1335" i="3"/>
  <c r="AU1335" i="3"/>
  <c r="AT1335" i="3"/>
  <c r="AS1335" i="3"/>
  <c r="AR1335" i="3"/>
  <c r="AQ1335" i="3"/>
  <c r="AP1335" i="3"/>
  <c r="AO1335" i="3"/>
  <c r="AN1335" i="3"/>
  <c r="AB1335" i="3"/>
  <c r="AA1335" i="3"/>
  <c r="AL1335" i="3" s="1"/>
  <c r="T1335" i="3"/>
  <c r="S1335" i="3"/>
  <c r="P1335" i="3"/>
  <c r="O1335" i="3"/>
  <c r="N1335" i="3"/>
  <c r="M1335" i="3"/>
  <c r="L1335" i="3"/>
  <c r="BC1334" i="3"/>
  <c r="BB1334" i="3"/>
  <c r="BA1334" i="3"/>
  <c r="AV1334" i="3"/>
  <c r="AU1334" i="3"/>
  <c r="AT1334" i="3"/>
  <c r="AS1334" i="3"/>
  <c r="AR1334" i="3"/>
  <c r="AQ1334" i="3"/>
  <c r="AP1334" i="3"/>
  <c r="AO1334" i="3"/>
  <c r="AN1334" i="3"/>
  <c r="AL1334" i="3"/>
  <c r="AB1334" i="3"/>
  <c r="AA1334" i="3"/>
  <c r="T1334" i="3"/>
  <c r="S1334" i="3"/>
  <c r="P1334" i="3"/>
  <c r="O1334" i="3"/>
  <c r="N1334" i="3"/>
  <c r="M1334" i="3"/>
  <c r="L1334" i="3"/>
  <c r="BC1333" i="3"/>
  <c r="BB1333" i="3"/>
  <c r="AW1333" i="3" s="1"/>
  <c r="BA1333" i="3"/>
  <c r="AX1333" i="3"/>
  <c r="Y1333" i="3" s="1"/>
  <c r="AV1333" i="3"/>
  <c r="AU1333" i="3"/>
  <c r="AT1333" i="3"/>
  <c r="AS1333" i="3"/>
  <c r="AR1333" i="3"/>
  <c r="AQ1333" i="3"/>
  <c r="AP1333" i="3"/>
  <c r="AO1333" i="3"/>
  <c r="AN1333" i="3"/>
  <c r="AM1333" i="3"/>
  <c r="AL1333" i="3"/>
  <c r="AB1333" i="3"/>
  <c r="AA1333" i="3"/>
  <c r="T1333" i="3"/>
  <c r="S1333" i="3"/>
  <c r="P1333" i="3"/>
  <c r="O1333" i="3"/>
  <c r="N1333" i="3"/>
  <c r="M1333" i="3"/>
  <c r="L1333" i="3"/>
  <c r="BC1332" i="3"/>
  <c r="BA1332" i="3"/>
  <c r="BB1332" i="3" s="1"/>
  <c r="AV1332" i="3"/>
  <c r="AU1332" i="3"/>
  <c r="AT1332" i="3"/>
  <c r="AS1332" i="3"/>
  <c r="AR1332" i="3"/>
  <c r="AQ1332" i="3"/>
  <c r="AP1332" i="3"/>
  <c r="AO1332" i="3"/>
  <c r="AN1332" i="3"/>
  <c r="AM1332" i="3"/>
  <c r="AL1332" i="3"/>
  <c r="AB1332" i="3"/>
  <c r="AA1332" i="3"/>
  <c r="AW1332" i="3" s="1"/>
  <c r="T1332" i="3"/>
  <c r="S1332" i="3"/>
  <c r="P1332" i="3"/>
  <c r="O1332" i="3"/>
  <c r="N1332" i="3"/>
  <c r="M1332" i="3"/>
  <c r="L1332" i="3"/>
  <c r="BC1331" i="3"/>
  <c r="BA1331" i="3"/>
  <c r="BB1331" i="3" s="1"/>
  <c r="AW1331" i="3"/>
  <c r="AV1331" i="3"/>
  <c r="AU1331" i="3"/>
  <c r="AT1331" i="3"/>
  <c r="AS1331" i="3"/>
  <c r="AR1331" i="3"/>
  <c r="AQ1331" i="3"/>
  <c r="AP1331" i="3"/>
  <c r="AO1331" i="3"/>
  <c r="AN1331" i="3"/>
  <c r="AM1331" i="3"/>
  <c r="AL1331" i="3"/>
  <c r="AB1331" i="3"/>
  <c r="AA1331" i="3"/>
  <c r="T1331" i="3"/>
  <c r="S1331" i="3"/>
  <c r="P1331" i="3"/>
  <c r="O1331" i="3"/>
  <c r="N1331" i="3"/>
  <c r="M1331" i="3"/>
  <c r="L1331" i="3"/>
  <c r="BC1330" i="3"/>
  <c r="BB1330" i="3"/>
  <c r="BA1330" i="3"/>
  <c r="AV1330" i="3"/>
  <c r="AU1330" i="3"/>
  <c r="AT1330" i="3"/>
  <c r="AS1330" i="3"/>
  <c r="AR1330" i="3"/>
  <c r="AQ1330" i="3"/>
  <c r="AP1330" i="3"/>
  <c r="AO1330" i="3"/>
  <c r="AN1330" i="3"/>
  <c r="AB1330" i="3"/>
  <c r="AM1330" i="3" s="1"/>
  <c r="AA1330" i="3"/>
  <c r="T1330" i="3"/>
  <c r="S1330" i="3"/>
  <c r="P1330" i="3"/>
  <c r="O1330" i="3"/>
  <c r="N1330" i="3"/>
  <c r="M1330" i="3"/>
  <c r="L1330" i="3"/>
  <c r="BC1329" i="3"/>
  <c r="BB1329" i="3"/>
  <c r="BA1329" i="3"/>
  <c r="AV1329" i="3"/>
  <c r="AU1329" i="3"/>
  <c r="AT1329" i="3"/>
  <c r="AS1329" i="3"/>
  <c r="AR1329" i="3"/>
  <c r="AQ1329" i="3"/>
  <c r="AP1329" i="3"/>
  <c r="AO1329" i="3"/>
  <c r="AN1329" i="3"/>
  <c r="AB1329" i="3"/>
  <c r="AM1329" i="3" s="1"/>
  <c r="AA1329" i="3"/>
  <c r="T1329" i="3"/>
  <c r="S1329" i="3"/>
  <c r="P1329" i="3"/>
  <c r="O1329" i="3"/>
  <c r="N1329" i="3"/>
  <c r="M1329" i="3"/>
  <c r="L1329" i="3"/>
  <c r="BC1328" i="3"/>
  <c r="BB1328" i="3"/>
  <c r="BA1328" i="3"/>
  <c r="AW1328" i="3"/>
  <c r="AV1328" i="3"/>
  <c r="AU1328" i="3"/>
  <c r="AT1328" i="3"/>
  <c r="AS1328" i="3"/>
  <c r="AR1328" i="3"/>
  <c r="AQ1328" i="3"/>
  <c r="AP1328" i="3"/>
  <c r="AO1328" i="3"/>
  <c r="AN1328" i="3"/>
  <c r="AM1328" i="3"/>
  <c r="AL1328" i="3"/>
  <c r="AB1328" i="3"/>
  <c r="AA1328" i="3"/>
  <c r="T1328" i="3"/>
  <c r="S1328" i="3"/>
  <c r="P1328" i="3"/>
  <c r="O1328" i="3"/>
  <c r="N1328" i="3"/>
  <c r="M1328" i="3"/>
  <c r="L1328" i="3"/>
  <c r="AX1328" i="3" s="1"/>
  <c r="Y1328" i="3" s="1"/>
  <c r="BC1327" i="3"/>
  <c r="BA1327" i="3"/>
  <c r="BB1327" i="3" s="1"/>
  <c r="AW1327" i="3" s="1"/>
  <c r="AX1327" i="3"/>
  <c r="Y1327" i="3" s="1"/>
  <c r="AV1327" i="3"/>
  <c r="AU1327" i="3"/>
  <c r="AT1327" i="3"/>
  <c r="AS1327" i="3"/>
  <c r="AR1327" i="3"/>
  <c r="AQ1327" i="3"/>
  <c r="AP1327" i="3"/>
  <c r="AO1327" i="3"/>
  <c r="AN1327" i="3"/>
  <c r="AM1327" i="3"/>
  <c r="AB1327" i="3"/>
  <c r="AA1327" i="3"/>
  <c r="AL1327" i="3" s="1"/>
  <c r="T1327" i="3"/>
  <c r="S1327" i="3"/>
  <c r="P1327" i="3"/>
  <c r="O1327" i="3"/>
  <c r="N1327" i="3"/>
  <c r="M1327" i="3"/>
  <c r="L1327" i="3"/>
  <c r="BC1326" i="3"/>
  <c r="BA1326" i="3"/>
  <c r="BB1326" i="3" s="1"/>
  <c r="AW1326" i="3"/>
  <c r="AV1326" i="3"/>
  <c r="AU1326" i="3"/>
  <c r="AT1326" i="3"/>
  <c r="AS1326" i="3"/>
  <c r="AR1326" i="3"/>
  <c r="AQ1326" i="3"/>
  <c r="AP1326" i="3"/>
  <c r="AO1326" i="3"/>
  <c r="AN1326" i="3"/>
  <c r="AM1326" i="3"/>
  <c r="AL1326" i="3"/>
  <c r="AB1326" i="3"/>
  <c r="AA1326" i="3"/>
  <c r="T1326" i="3"/>
  <c r="S1326" i="3"/>
  <c r="P1326" i="3"/>
  <c r="O1326" i="3"/>
  <c r="N1326" i="3"/>
  <c r="M1326" i="3"/>
  <c r="L1326" i="3"/>
  <c r="BC1325" i="3"/>
  <c r="BA1325" i="3"/>
  <c r="BB1325" i="3" s="1"/>
  <c r="AV1325" i="3"/>
  <c r="AU1325" i="3"/>
  <c r="AT1325" i="3"/>
  <c r="AS1325" i="3"/>
  <c r="AR1325" i="3"/>
  <c r="AQ1325" i="3"/>
  <c r="AP1325" i="3"/>
  <c r="AO1325" i="3"/>
  <c r="AN1325" i="3"/>
  <c r="AL1325" i="3"/>
  <c r="AB1325" i="3"/>
  <c r="AA1325" i="3"/>
  <c r="T1325" i="3"/>
  <c r="S1325" i="3"/>
  <c r="P1325" i="3"/>
  <c r="O1325" i="3"/>
  <c r="N1325" i="3"/>
  <c r="M1325" i="3"/>
  <c r="L1325" i="3"/>
  <c r="BC1324" i="3"/>
  <c r="BB1324" i="3"/>
  <c r="BA1324" i="3"/>
  <c r="AV1324" i="3"/>
  <c r="AU1324" i="3"/>
  <c r="AT1324" i="3"/>
  <c r="AS1324" i="3"/>
  <c r="AR1324" i="3"/>
  <c r="AQ1324" i="3"/>
  <c r="AP1324" i="3"/>
  <c r="AO1324" i="3"/>
  <c r="AN1324" i="3"/>
  <c r="AB1324" i="3"/>
  <c r="AM1324" i="3" s="1"/>
  <c r="AA1324" i="3"/>
  <c r="AW1324" i="3" s="1"/>
  <c r="T1324" i="3"/>
  <c r="S1324" i="3"/>
  <c r="P1324" i="3"/>
  <c r="O1324" i="3"/>
  <c r="N1324" i="3"/>
  <c r="M1324" i="3"/>
  <c r="L1324" i="3"/>
  <c r="BC1323" i="3"/>
  <c r="BA1323" i="3"/>
  <c r="BB1323" i="3" s="1"/>
  <c r="AW1323" i="3"/>
  <c r="AX1323" i="3" s="1"/>
  <c r="Y1323" i="3" s="1"/>
  <c r="AV1323" i="3"/>
  <c r="AU1323" i="3"/>
  <c r="AT1323" i="3"/>
  <c r="AS1323" i="3"/>
  <c r="AR1323" i="3"/>
  <c r="AQ1323" i="3"/>
  <c r="AP1323" i="3"/>
  <c r="AO1323" i="3"/>
  <c r="AN1323" i="3"/>
  <c r="AM1323" i="3"/>
  <c r="AB1323" i="3"/>
  <c r="AA1323" i="3"/>
  <c r="AL1323" i="3" s="1"/>
  <c r="T1323" i="3"/>
  <c r="S1323" i="3"/>
  <c r="P1323" i="3"/>
  <c r="O1323" i="3"/>
  <c r="N1323" i="3"/>
  <c r="M1323" i="3"/>
  <c r="L1323" i="3"/>
  <c r="BC1322" i="3"/>
  <c r="BA1322" i="3"/>
  <c r="BB1322" i="3" s="1"/>
  <c r="AV1322" i="3"/>
  <c r="AU1322" i="3"/>
  <c r="AT1322" i="3"/>
  <c r="AS1322" i="3"/>
  <c r="AR1322" i="3"/>
  <c r="AQ1322" i="3"/>
  <c r="AP1322" i="3"/>
  <c r="AO1322" i="3"/>
  <c r="AN1322" i="3"/>
  <c r="AB1322" i="3"/>
  <c r="AM1322" i="3" s="1"/>
  <c r="AA1322" i="3"/>
  <c r="T1322" i="3"/>
  <c r="S1322" i="3"/>
  <c r="P1322" i="3"/>
  <c r="O1322" i="3"/>
  <c r="N1322" i="3"/>
  <c r="M1322" i="3"/>
  <c r="L1322" i="3"/>
  <c r="BC1321" i="3"/>
  <c r="BA1321" i="3"/>
  <c r="BB1321" i="3" s="1"/>
  <c r="AV1321" i="3"/>
  <c r="AU1321" i="3"/>
  <c r="AT1321" i="3"/>
  <c r="AS1321" i="3"/>
  <c r="AR1321" i="3"/>
  <c r="AQ1321" i="3"/>
  <c r="AP1321" i="3"/>
  <c r="AO1321" i="3"/>
  <c r="AN1321" i="3"/>
  <c r="AM1321" i="3"/>
  <c r="AL1321" i="3"/>
  <c r="AB1321" i="3"/>
  <c r="AA1321" i="3"/>
  <c r="T1321" i="3"/>
  <c r="S1321" i="3"/>
  <c r="P1321" i="3"/>
  <c r="O1321" i="3"/>
  <c r="N1321" i="3"/>
  <c r="M1321" i="3"/>
  <c r="L1321" i="3"/>
  <c r="BC1320" i="3"/>
  <c r="BA1320" i="3"/>
  <c r="AV1320" i="3"/>
  <c r="AU1320" i="3"/>
  <c r="AT1320" i="3"/>
  <c r="AS1320" i="3"/>
  <c r="AR1320" i="3"/>
  <c r="AQ1320" i="3"/>
  <c r="AP1320" i="3"/>
  <c r="AO1320" i="3"/>
  <c r="AN1320" i="3"/>
  <c r="AL1320" i="3"/>
  <c r="AB1320" i="3"/>
  <c r="AM1320" i="3" s="1"/>
  <c r="AA1320" i="3"/>
  <c r="T1320" i="3"/>
  <c r="S1320" i="3"/>
  <c r="BB1320" i="3" s="1"/>
  <c r="AW1320" i="3" s="1"/>
  <c r="AX1320" i="3" s="1"/>
  <c r="Y1320" i="3" s="1"/>
  <c r="P1320" i="3"/>
  <c r="O1320" i="3"/>
  <c r="N1320" i="3"/>
  <c r="M1320" i="3"/>
  <c r="L1320" i="3"/>
  <c r="BC1319" i="3"/>
  <c r="BB1319" i="3"/>
  <c r="BA1319" i="3"/>
  <c r="AV1319" i="3"/>
  <c r="AU1319" i="3"/>
  <c r="AT1319" i="3"/>
  <c r="AS1319" i="3"/>
  <c r="AR1319" i="3"/>
  <c r="AQ1319" i="3"/>
  <c r="AP1319" i="3"/>
  <c r="AO1319" i="3"/>
  <c r="AN1319" i="3"/>
  <c r="AM1319" i="3"/>
  <c r="AB1319" i="3"/>
  <c r="AA1319" i="3"/>
  <c r="T1319" i="3"/>
  <c r="S1319" i="3"/>
  <c r="P1319" i="3"/>
  <c r="O1319" i="3"/>
  <c r="N1319" i="3"/>
  <c r="M1319" i="3"/>
  <c r="L1319" i="3"/>
  <c r="BC1318" i="3"/>
  <c r="BA1318" i="3"/>
  <c r="BB1318" i="3" s="1"/>
  <c r="AW1318" i="3" s="1"/>
  <c r="AX1318" i="3" s="1"/>
  <c r="Y1318" i="3" s="1"/>
  <c r="AV1318" i="3"/>
  <c r="AU1318" i="3"/>
  <c r="AT1318" i="3"/>
  <c r="AS1318" i="3"/>
  <c r="AR1318" i="3"/>
  <c r="AQ1318" i="3"/>
  <c r="AP1318" i="3"/>
  <c r="AO1318" i="3"/>
  <c r="AN1318" i="3"/>
  <c r="AM1318" i="3"/>
  <c r="AB1318" i="3"/>
  <c r="AA1318" i="3"/>
  <c r="AL1318" i="3" s="1"/>
  <c r="T1318" i="3"/>
  <c r="S1318" i="3"/>
  <c r="P1318" i="3"/>
  <c r="O1318" i="3"/>
  <c r="N1318" i="3"/>
  <c r="M1318" i="3"/>
  <c r="L1318" i="3"/>
  <c r="BC1317" i="3"/>
  <c r="BA1317" i="3"/>
  <c r="BB1317" i="3" s="1"/>
  <c r="AV1317" i="3"/>
  <c r="AU1317" i="3"/>
  <c r="AT1317" i="3"/>
  <c r="AS1317" i="3"/>
  <c r="AR1317" i="3"/>
  <c r="AQ1317" i="3"/>
  <c r="AP1317" i="3"/>
  <c r="AO1317" i="3"/>
  <c r="AN1317" i="3"/>
  <c r="AM1317" i="3"/>
  <c r="AL1317" i="3"/>
  <c r="AB1317" i="3"/>
  <c r="AA1317" i="3"/>
  <c r="T1317" i="3"/>
  <c r="S1317" i="3"/>
  <c r="P1317" i="3"/>
  <c r="O1317" i="3"/>
  <c r="N1317" i="3"/>
  <c r="M1317" i="3"/>
  <c r="L1317" i="3"/>
  <c r="BC1316" i="3"/>
  <c r="BA1316" i="3"/>
  <c r="BB1316" i="3" s="1"/>
  <c r="AW1316" i="3"/>
  <c r="AV1316" i="3"/>
  <c r="AU1316" i="3"/>
  <c r="AT1316" i="3"/>
  <c r="AS1316" i="3"/>
  <c r="AR1316" i="3"/>
  <c r="AQ1316" i="3"/>
  <c r="AP1316" i="3"/>
  <c r="AO1316" i="3"/>
  <c r="AN1316" i="3"/>
  <c r="AL1316" i="3"/>
  <c r="AB1316" i="3"/>
  <c r="AM1316" i="3" s="1"/>
  <c r="AA1316" i="3"/>
  <c r="T1316" i="3"/>
  <c r="S1316" i="3"/>
  <c r="P1316" i="3"/>
  <c r="O1316" i="3"/>
  <c r="N1316" i="3"/>
  <c r="M1316" i="3"/>
  <c r="L1316" i="3"/>
  <c r="BC1315" i="3"/>
  <c r="BB1315" i="3"/>
  <c r="BA1315" i="3"/>
  <c r="AV1315" i="3"/>
  <c r="AU1315" i="3"/>
  <c r="AT1315" i="3"/>
  <c r="AS1315" i="3"/>
  <c r="AR1315" i="3"/>
  <c r="AQ1315" i="3"/>
  <c r="AP1315" i="3"/>
  <c r="AO1315" i="3"/>
  <c r="AN1315" i="3"/>
  <c r="AB1315" i="3"/>
  <c r="AM1315" i="3" s="1"/>
  <c r="AA1315" i="3"/>
  <c r="T1315" i="3"/>
  <c r="S1315" i="3"/>
  <c r="P1315" i="3"/>
  <c r="O1315" i="3"/>
  <c r="N1315" i="3"/>
  <c r="M1315" i="3"/>
  <c r="L1315" i="3"/>
  <c r="BC1314" i="3"/>
  <c r="BA1314" i="3"/>
  <c r="BB1314" i="3" s="1"/>
  <c r="AV1314" i="3"/>
  <c r="AU1314" i="3"/>
  <c r="AT1314" i="3"/>
  <c r="AS1314" i="3"/>
  <c r="AR1314" i="3"/>
  <c r="AQ1314" i="3"/>
  <c r="AP1314" i="3"/>
  <c r="AO1314" i="3"/>
  <c r="AN1314" i="3"/>
  <c r="AL1314" i="3"/>
  <c r="AB1314" i="3"/>
  <c r="AM1314" i="3" s="1"/>
  <c r="AA1314" i="3"/>
  <c r="T1314" i="3"/>
  <c r="S1314" i="3"/>
  <c r="P1314" i="3"/>
  <c r="O1314" i="3"/>
  <c r="N1314" i="3"/>
  <c r="M1314" i="3"/>
  <c r="L1314" i="3"/>
  <c r="BC1313" i="3"/>
  <c r="BA1313" i="3"/>
  <c r="BB1313" i="3" s="1"/>
  <c r="AW1313" i="3" s="1"/>
  <c r="AX1313" i="3" s="1"/>
  <c r="AV1313" i="3"/>
  <c r="AU1313" i="3"/>
  <c r="AT1313" i="3"/>
  <c r="AS1313" i="3"/>
  <c r="AR1313" i="3"/>
  <c r="AQ1313" i="3"/>
  <c r="AP1313" i="3"/>
  <c r="AO1313" i="3"/>
  <c r="AN1313" i="3"/>
  <c r="AB1313" i="3"/>
  <c r="AM1313" i="3" s="1"/>
  <c r="AA1313" i="3"/>
  <c r="AL1313" i="3" s="1"/>
  <c r="Y1313" i="3"/>
  <c r="T1313" i="3"/>
  <c r="S1313" i="3"/>
  <c r="P1313" i="3"/>
  <c r="O1313" i="3"/>
  <c r="N1313" i="3"/>
  <c r="M1313" i="3"/>
  <c r="L1313" i="3"/>
  <c r="BC1312" i="3"/>
  <c r="BB1312" i="3"/>
  <c r="BA1312" i="3"/>
  <c r="AV1312" i="3"/>
  <c r="AU1312" i="3"/>
  <c r="AT1312" i="3"/>
  <c r="AS1312" i="3"/>
  <c r="AR1312" i="3"/>
  <c r="AQ1312" i="3"/>
  <c r="AP1312" i="3"/>
  <c r="AO1312" i="3"/>
  <c r="AN1312" i="3"/>
  <c r="AB1312" i="3"/>
  <c r="AM1312" i="3" s="1"/>
  <c r="AA1312" i="3"/>
  <c r="T1312" i="3"/>
  <c r="S1312" i="3"/>
  <c r="P1312" i="3"/>
  <c r="O1312" i="3"/>
  <c r="N1312" i="3"/>
  <c r="M1312" i="3"/>
  <c r="L1312" i="3"/>
  <c r="BC1311" i="3"/>
  <c r="BA1311" i="3"/>
  <c r="BB1311" i="3" s="1"/>
  <c r="AW1311" i="3" s="1"/>
  <c r="AX1311" i="3" s="1"/>
  <c r="Y1311" i="3" s="1"/>
  <c r="AV1311" i="3"/>
  <c r="AU1311" i="3"/>
  <c r="AT1311" i="3"/>
  <c r="AS1311" i="3"/>
  <c r="AR1311" i="3"/>
  <c r="AQ1311" i="3"/>
  <c r="AP1311" i="3"/>
  <c r="AO1311" i="3"/>
  <c r="AN1311" i="3"/>
  <c r="AB1311" i="3"/>
  <c r="AM1311" i="3" s="1"/>
  <c r="AA1311" i="3"/>
  <c r="AL1311" i="3" s="1"/>
  <c r="T1311" i="3"/>
  <c r="S1311" i="3"/>
  <c r="P1311" i="3"/>
  <c r="O1311" i="3"/>
  <c r="N1311" i="3"/>
  <c r="M1311" i="3"/>
  <c r="L1311" i="3"/>
  <c r="BC1310" i="3"/>
  <c r="BB1310" i="3"/>
  <c r="AW1310" i="3" s="1"/>
  <c r="AX1310" i="3" s="1"/>
  <c r="Y1310" i="3" s="1"/>
  <c r="BA1310" i="3"/>
  <c r="AV1310" i="3"/>
  <c r="AU1310" i="3"/>
  <c r="AT1310" i="3"/>
  <c r="AS1310" i="3"/>
  <c r="AR1310" i="3"/>
  <c r="AQ1310" i="3"/>
  <c r="AP1310" i="3"/>
  <c r="AO1310" i="3"/>
  <c r="AN1310" i="3"/>
  <c r="AB1310" i="3"/>
  <c r="AM1310" i="3" s="1"/>
  <c r="AA1310" i="3"/>
  <c r="AL1310" i="3" s="1"/>
  <c r="T1310" i="3"/>
  <c r="S1310" i="3"/>
  <c r="P1310" i="3"/>
  <c r="O1310" i="3"/>
  <c r="N1310" i="3"/>
  <c r="M1310" i="3"/>
  <c r="L1310" i="3"/>
  <c r="BC1309" i="3"/>
  <c r="BA1309" i="3"/>
  <c r="AV1309" i="3"/>
  <c r="AU1309" i="3"/>
  <c r="AT1309" i="3"/>
  <c r="AS1309" i="3"/>
  <c r="AR1309" i="3"/>
  <c r="AQ1309" i="3"/>
  <c r="AP1309" i="3"/>
  <c r="AO1309" i="3"/>
  <c r="AN1309" i="3"/>
  <c r="AM1309" i="3"/>
  <c r="AB1309" i="3"/>
  <c r="AA1309" i="3"/>
  <c r="T1309" i="3"/>
  <c r="S1309" i="3"/>
  <c r="BB1309" i="3" s="1"/>
  <c r="P1309" i="3"/>
  <c r="O1309" i="3"/>
  <c r="N1309" i="3"/>
  <c r="M1309" i="3"/>
  <c r="L1309" i="3"/>
  <c r="BC1308" i="3"/>
  <c r="BA1308" i="3"/>
  <c r="AV1308" i="3"/>
  <c r="AU1308" i="3"/>
  <c r="AT1308" i="3"/>
  <c r="AS1308" i="3"/>
  <c r="AR1308" i="3"/>
  <c r="AQ1308" i="3"/>
  <c r="AP1308" i="3"/>
  <c r="AO1308" i="3"/>
  <c r="AN1308" i="3"/>
  <c r="AB1308" i="3"/>
  <c r="AA1308" i="3"/>
  <c r="AL1308" i="3" s="1"/>
  <c r="T1308" i="3"/>
  <c r="S1308" i="3"/>
  <c r="P1308" i="3"/>
  <c r="O1308" i="3"/>
  <c r="N1308" i="3"/>
  <c r="M1308" i="3"/>
  <c r="L1308" i="3"/>
  <c r="BC1307" i="3"/>
  <c r="BA1307" i="3"/>
  <c r="AV1307" i="3"/>
  <c r="AU1307" i="3"/>
  <c r="AT1307" i="3"/>
  <c r="AS1307" i="3"/>
  <c r="AR1307" i="3"/>
  <c r="AQ1307" i="3"/>
  <c r="AP1307" i="3"/>
  <c r="AO1307" i="3"/>
  <c r="AN1307" i="3"/>
  <c r="AM1307" i="3"/>
  <c r="AL1307" i="3"/>
  <c r="AB1307" i="3"/>
  <c r="AA1307" i="3"/>
  <c r="T1307" i="3"/>
  <c r="S1307" i="3"/>
  <c r="BB1307" i="3" s="1"/>
  <c r="P1307" i="3"/>
  <c r="O1307" i="3"/>
  <c r="N1307" i="3"/>
  <c r="M1307" i="3"/>
  <c r="L1307" i="3"/>
  <c r="BC1306" i="3"/>
  <c r="BB1306" i="3"/>
  <c r="BA1306" i="3"/>
  <c r="AW1306" i="3"/>
  <c r="AV1306" i="3"/>
  <c r="AU1306" i="3"/>
  <c r="AT1306" i="3"/>
  <c r="AS1306" i="3"/>
  <c r="AR1306" i="3"/>
  <c r="AQ1306" i="3"/>
  <c r="AP1306" i="3"/>
  <c r="AO1306" i="3"/>
  <c r="AN1306" i="3"/>
  <c r="AM1306" i="3"/>
  <c r="AL1306" i="3"/>
  <c r="AB1306" i="3"/>
  <c r="AA1306" i="3"/>
  <c r="T1306" i="3"/>
  <c r="S1306" i="3"/>
  <c r="P1306" i="3"/>
  <c r="O1306" i="3"/>
  <c r="N1306" i="3"/>
  <c r="M1306" i="3"/>
  <c r="L1306" i="3"/>
  <c r="BC1305" i="3"/>
  <c r="BB1305" i="3"/>
  <c r="BA1305" i="3"/>
  <c r="AV1305" i="3"/>
  <c r="AU1305" i="3"/>
  <c r="AT1305" i="3"/>
  <c r="AS1305" i="3"/>
  <c r="AR1305" i="3"/>
  <c r="AQ1305" i="3"/>
  <c r="AP1305" i="3"/>
  <c r="AO1305" i="3"/>
  <c r="AN1305" i="3"/>
  <c r="AB1305" i="3"/>
  <c r="AM1305" i="3" s="1"/>
  <c r="AA1305" i="3"/>
  <c r="T1305" i="3"/>
  <c r="S1305" i="3"/>
  <c r="P1305" i="3"/>
  <c r="O1305" i="3"/>
  <c r="N1305" i="3"/>
  <c r="M1305" i="3"/>
  <c r="L1305" i="3"/>
  <c r="BC1304" i="3"/>
  <c r="BA1304" i="3"/>
  <c r="BB1304" i="3" s="1"/>
  <c r="AV1304" i="3"/>
  <c r="AU1304" i="3"/>
  <c r="AT1304" i="3"/>
  <c r="AS1304" i="3"/>
  <c r="AR1304" i="3"/>
  <c r="AQ1304" i="3"/>
  <c r="AP1304" i="3"/>
  <c r="AO1304" i="3"/>
  <c r="AN1304" i="3"/>
  <c r="AM1304" i="3"/>
  <c r="AB1304" i="3"/>
  <c r="AA1304" i="3"/>
  <c r="AL1304" i="3" s="1"/>
  <c r="T1304" i="3"/>
  <c r="S1304" i="3"/>
  <c r="P1304" i="3"/>
  <c r="O1304" i="3"/>
  <c r="N1304" i="3"/>
  <c r="M1304" i="3"/>
  <c r="L1304" i="3"/>
  <c r="BC1303" i="3"/>
  <c r="BB1303" i="3"/>
  <c r="BA1303" i="3"/>
  <c r="AV1303" i="3"/>
  <c r="AU1303" i="3"/>
  <c r="AT1303" i="3"/>
  <c r="AS1303" i="3"/>
  <c r="AR1303" i="3"/>
  <c r="AQ1303" i="3"/>
  <c r="AP1303" i="3"/>
  <c r="AO1303" i="3"/>
  <c r="AN1303" i="3"/>
  <c r="AB1303" i="3"/>
  <c r="AM1303" i="3" s="1"/>
  <c r="AA1303" i="3"/>
  <c r="T1303" i="3"/>
  <c r="S1303" i="3"/>
  <c r="P1303" i="3"/>
  <c r="O1303" i="3"/>
  <c r="N1303" i="3"/>
  <c r="M1303" i="3"/>
  <c r="L1303" i="3"/>
  <c r="BC1302" i="3"/>
  <c r="BA1302" i="3"/>
  <c r="BB1302" i="3" s="1"/>
  <c r="AV1302" i="3"/>
  <c r="AU1302" i="3"/>
  <c r="AT1302" i="3"/>
  <c r="AS1302" i="3"/>
  <c r="AR1302" i="3"/>
  <c r="AQ1302" i="3"/>
  <c r="AP1302" i="3"/>
  <c r="AO1302" i="3"/>
  <c r="AN1302" i="3"/>
  <c r="AB1302" i="3"/>
  <c r="AM1302" i="3" s="1"/>
  <c r="AA1302" i="3"/>
  <c r="T1302" i="3"/>
  <c r="S1302" i="3"/>
  <c r="P1302" i="3"/>
  <c r="O1302" i="3"/>
  <c r="N1302" i="3"/>
  <c r="M1302" i="3"/>
  <c r="L1302" i="3"/>
  <c r="BC1301" i="3"/>
  <c r="BB1301" i="3"/>
  <c r="BA1301" i="3"/>
  <c r="AV1301" i="3"/>
  <c r="AU1301" i="3"/>
  <c r="AT1301" i="3"/>
  <c r="AS1301" i="3"/>
  <c r="AR1301" i="3"/>
  <c r="AQ1301" i="3"/>
  <c r="AP1301" i="3"/>
  <c r="AO1301" i="3"/>
  <c r="AN1301" i="3"/>
  <c r="AB1301" i="3"/>
  <c r="AA1301" i="3"/>
  <c r="AL1301" i="3" s="1"/>
  <c r="T1301" i="3"/>
  <c r="S1301" i="3"/>
  <c r="P1301" i="3"/>
  <c r="O1301" i="3"/>
  <c r="N1301" i="3"/>
  <c r="M1301" i="3"/>
  <c r="L1301" i="3"/>
  <c r="BC1300" i="3"/>
  <c r="BB1300" i="3"/>
  <c r="BA1300" i="3"/>
  <c r="AV1300" i="3"/>
  <c r="AU1300" i="3"/>
  <c r="AT1300" i="3"/>
  <c r="AS1300" i="3"/>
  <c r="AR1300" i="3"/>
  <c r="AQ1300" i="3"/>
  <c r="AP1300" i="3"/>
  <c r="AO1300" i="3"/>
  <c r="AN1300" i="3"/>
  <c r="AL1300" i="3"/>
  <c r="AB1300" i="3"/>
  <c r="AM1300" i="3" s="1"/>
  <c r="AA1300" i="3"/>
  <c r="T1300" i="3"/>
  <c r="S1300" i="3"/>
  <c r="P1300" i="3"/>
  <c r="O1300" i="3"/>
  <c r="N1300" i="3"/>
  <c r="M1300" i="3"/>
  <c r="L1300" i="3"/>
  <c r="BC1299" i="3"/>
  <c r="BA1299" i="3"/>
  <c r="AV1299" i="3"/>
  <c r="AU1299" i="3"/>
  <c r="AT1299" i="3"/>
  <c r="AS1299" i="3"/>
  <c r="AR1299" i="3"/>
  <c r="AQ1299" i="3"/>
  <c r="AP1299" i="3"/>
  <c r="AO1299" i="3"/>
  <c r="AN1299" i="3"/>
  <c r="AM1299" i="3"/>
  <c r="AB1299" i="3"/>
  <c r="AA1299" i="3"/>
  <c r="AL1299" i="3" s="1"/>
  <c r="T1299" i="3"/>
  <c r="S1299" i="3"/>
  <c r="P1299" i="3"/>
  <c r="O1299" i="3"/>
  <c r="N1299" i="3"/>
  <c r="M1299" i="3"/>
  <c r="L1299" i="3"/>
  <c r="BC1298" i="3"/>
  <c r="BA1298" i="3"/>
  <c r="AV1298" i="3"/>
  <c r="AU1298" i="3"/>
  <c r="AT1298" i="3"/>
  <c r="AS1298" i="3"/>
  <c r="AR1298" i="3"/>
  <c r="AQ1298" i="3"/>
  <c r="AP1298" i="3"/>
  <c r="AO1298" i="3"/>
  <c r="AN1298" i="3"/>
  <c r="AM1298" i="3"/>
  <c r="AB1298" i="3"/>
  <c r="AA1298" i="3"/>
  <c r="T1298" i="3"/>
  <c r="S1298" i="3"/>
  <c r="BB1298" i="3" s="1"/>
  <c r="P1298" i="3"/>
  <c r="O1298" i="3"/>
  <c r="N1298" i="3"/>
  <c r="M1298" i="3"/>
  <c r="L1298" i="3"/>
  <c r="BC1297" i="3"/>
  <c r="BA1297" i="3"/>
  <c r="BB1297" i="3" s="1"/>
  <c r="AW1297" i="3"/>
  <c r="AV1297" i="3"/>
  <c r="AU1297" i="3"/>
  <c r="AT1297" i="3"/>
  <c r="AS1297" i="3"/>
  <c r="AR1297" i="3"/>
  <c r="AQ1297" i="3"/>
  <c r="AP1297" i="3"/>
  <c r="AO1297" i="3"/>
  <c r="AN1297" i="3"/>
  <c r="AB1297" i="3"/>
  <c r="AM1297" i="3" s="1"/>
  <c r="AA1297" i="3"/>
  <c r="AL1297" i="3" s="1"/>
  <c r="T1297" i="3"/>
  <c r="S1297" i="3"/>
  <c r="P1297" i="3"/>
  <c r="O1297" i="3"/>
  <c r="N1297" i="3"/>
  <c r="M1297" i="3"/>
  <c r="L1297" i="3"/>
  <c r="BC1296" i="3"/>
  <c r="BA1296" i="3"/>
  <c r="BB1296" i="3" s="1"/>
  <c r="AV1296" i="3"/>
  <c r="AU1296" i="3"/>
  <c r="AT1296" i="3"/>
  <c r="AS1296" i="3"/>
  <c r="AR1296" i="3"/>
  <c r="AQ1296" i="3"/>
  <c r="AP1296" i="3"/>
  <c r="AO1296" i="3"/>
  <c r="AN1296" i="3"/>
  <c r="AB1296" i="3"/>
  <c r="AM1296" i="3" s="1"/>
  <c r="AA1296" i="3"/>
  <c r="T1296" i="3"/>
  <c r="S1296" i="3"/>
  <c r="P1296" i="3"/>
  <c r="O1296" i="3"/>
  <c r="N1296" i="3"/>
  <c r="M1296" i="3"/>
  <c r="L1296" i="3"/>
  <c r="BC1295" i="3"/>
  <c r="BA1295" i="3"/>
  <c r="BB1295" i="3" s="1"/>
  <c r="AW1295" i="3" s="1"/>
  <c r="AV1295" i="3"/>
  <c r="AU1295" i="3"/>
  <c r="AT1295" i="3"/>
  <c r="AS1295" i="3"/>
  <c r="AR1295" i="3"/>
  <c r="AQ1295" i="3"/>
  <c r="AP1295" i="3"/>
  <c r="AO1295" i="3"/>
  <c r="AN1295" i="3"/>
  <c r="AM1295" i="3"/>
  <c r="AL1295" i="3"/>
  <c r="AB1295" i="3"/>
  <c r="AA1295" i="3"/>
  <c r="T1295" i="3"/>
  <c r="S1295" i="3"/>
  <c r="P1295" i="3"/>
  <c r="O1295" i="3"/>
  <c r="N1295" i="3"/>
  <c r="M1295" i="3"/>
  <c r="L1295" i="3"/>
  <c r="BC1294" i="3"/>
  <c r="BA1294" i="3"/>
  <c r="BB1294" i="3" s="1"/>
  <c r="AW1294" i="3"/>
  <c r="AV1294" i="3"/>
  <c r="AU1294" i="3"/>
  <c r="AT1294" i="3"/>
  <c r="AS1294" i="3"/>
  <c r="AR1294" i="3"/>
  <c r="AQ1294" i="3"/>
  <c r="AP1294" i="3"/>
  <c r="AO1294" i="3"/>
  <c r="AN1294" i="3"/>
  <c r="AM1294" i="3"/>
  <c r="AB1294" i="3"/>
  <c r="AA1294" i="3"/>
  <c r="AL1294" i="3" s="1"/>
  <c r="T1294" i="3"/>
  <c r="S1294" i="3"/>
  <c r="P1294" i="3"/>
  <c r="O1294" i="3"/>
  <c r="N1294" i="3"/>
  <c r="M1294" i="3"/>
  <c r="L1294" i="3"/>
  <c r="BC1293" i="3"/>
  <c r="BA1293" i="3"/>
  <c r="BB1293" i="3" s="1"/>
  <c r="AV1293" i="3"/>
  <c r="AU1293" i="3"/>
  <c r="AT1293" i="3"/>
  <c r="AS1293" i="3"/>
  <c r="AR1293" i="3"/>
  <c r="AQ1293" i="3"/>
  <c r="AP1293" i="3"/>
  <c r="AO1293" i="3"/>
  <c r="AN1293" i="3"/>
  <c r="AM1293" i="3"/>
  <c r="AB1293" i="3"/>
  <c r="AA1293" i="3"/>
  <c r="T1293" i="3"/>
  <c r="S1293" i="3"/>
  <c r="P1293" i="3"/>
  <c r="O1293" i="3"/>
  <c r="N1293" i="3"/>
  <c r="M1293" i="3"/>
  <c r="L1293" i="3"/>
  <c r="BC1292" i="3"/>
  <c r="BA1292" i="3"/>
  <c r="AV1292" i="3"/>
  <c r="AU1292" i="3"/>
  <c r="AT1292" i="3"/>
  <c r="AS1292" i="3"/>
  <c r="AR1292" i="3"/>
  <c r="AQ1292" i="3"/>
  <c r="AP1292" i="3"/>
  <c r="AO1292" i="3"/>
  <c r="AN1292" i="3"/>
  <c r="AB1292" i="3"/>
  <c r="AA1292" i="3"/>
  <c r="AL1292" i="3" s="1"/>
  <c r="T1292" i="3"/>
  <c r="S1292" i="3"/>
  <c r="BB1292" i="3" s="1"/>
  <c r="P1292" i="3"/>
  <c r="O1292" i="3"/>
  <c r="N1292" i="3"/>
  <c r="M1292" i="3"/>
  <c r="L1292" i="3"/>
  <c r="BC1291" i="3"/>
  <c r="BB1291" i="3"/>
  <c r="BA1291" i="3"/>
  <c r="AV1291" i="3"/>
  <c r="AU1291" i="3"/>
  <c r="AT1291" i="3"/>
  <c r="AS1291" i="3"/>
  <c r="AR1291" i="3"/>
  <c r="AQ1291" i="3"/>
  <c r="AP1291" i="3"/>
  <c r="AO1291" i="3"/>
  <c r="AN1291" i="3"/>
  <c r="AM1291" i="3"/>
  <c r="AL1291" i="3"/>
  <c r="AB1291" i="3"/>
  <c r="AA1291" i="3"/>
  <c r="T1291" i="3"/>
  <c r="S1291" i="3"/>
  <c r="P1291" i="3"/>
  <c r="O1291" i="3"/>
  <c r="N1291" i="3"/>
  <c r="M1291" i="3"/>
  <c r="L1291" i="3"/>
  <c r="BC1290" i="3"/>
  <c r="BA1290" i="3"/>
  <c r="BB1290" i="3" s="1"/>
  <c r="AW1290" i="3" s="1"/>
  <c r="AX1290" i="3" s="1"/>
  <c r="Y1290" i="3" s="1"/>
  <c r="AV1290" i="3"/>
  <c r="AU1290" i="3"/>
  <c r="AT1290" i="3"/>
  <c r="AS1290" i="3"/>
  <c r="AR1290" i="3"/>
  <c r="AQ1290" i="3"/>
  <c r="AP1290" i="3"/>
  <c r="AO1290" i="3"/>
  <c r="AN1290" i="3"/>
  <c r="AM1290" i="3"/>
  <c r="AB1290" i="3"/>
  <c r="AA1290" i="3"/>
  <c r="AL1290" i="3" s="1"/>
  <c r="T1290" i="3"/>
  <c r="S1290" i="3"/>
  <c r="P1290" i="3"/>
  <c r="O1290" i="3"/>
  <c r="N1290" i="3"/>
  <c r="M1290" i="3"/>
  <c r="L1290" i="3"/>
  <c r="BC1289" i="3"/>
  <c r="BA1289" i="3"/>
  <c r="AV1289" i="3"/>
  <c r="AU1289" i="3"/>
  <c r="AT1289" i="3"/>
  <c r="AS1289" i="3"/>
  <c r="AR1289" i="3"/>
  <c r="AQ1289" i="3"/>
  <c r="AP1289" i="3"/>
  <c r="AO1289" i="3"/>
  <c r="AN1289" i="3"/>
  <c r="AB1289" i="3"/>
  <c r="AM1289" i="3" s="1"/>
  <c r="AA1289" i="3"/>
  <c r="T1289" i="3"/>
  <c r="S1289" i="3"/>
  <c r="BB1289" i="3" s="1"/>
  <c r="P1289" i="3"/>
  <c r="O1289" i="3"/>
  <c r="N1289" i="3"/>
  <c r="M1289" i="3"/>
  <c r="L1289" i="3"/>
  <c r="BC1288" i="3"/>
  <c r="BA1288" i="3"/>
  <c r="BB1288" i="3" s="1"/>
  <c r="AW1288" i="3"/>
  <c r="AX1288" i="3" s="1"/>
  <c r="Y1288" i="3" s="1"/>
  <c r="AV1288" i="3"/>
  <c r="AU1288" i="3"/>
  <c r="AT1288" i="3"/>
  <c r="AS1288" i="3"/>
  <c r="AR1288" i="3"/>
  <c r="AQ1288" i="3"/>
  <c r="AP1288" i="3"/>
  <c r="AO1288" i="3"/>
  <c r="AN1288" i="3"/>
  <c r="AB1288" i="3"/>
  <c r="AM1288" i="3" s="1"/>
  <c r="AA1288" i="3"/>
  <c r="AL1288" i="3" s="1"/>
  <c r="T1288" i="3"/>
  <c r="S1288" i="3"/>
  <c r="P1288" i="3"/>
  <c r="O1288" i="3"/>
  <c r="N1288" i="3"/>
  <c r="M1288" i="3"/>
  <c r="L1288" i="3"/>
  <c r="BC1287" i="3"/>
  <c r="BA1287" i="3"/>
  <c r="BB1287" i="3" s="1"/>
  <c r="AW1287" i="3" s="1"/>
  <c r="AX1287" i="3" s="1"/>
  <c r="Y1287" i="3" s="1"/>
  <c r="AV1287" i="3"/>
  <c r="AU1287" i="3"/>
  <c r="AT1287" i="3"/>
  <c r="AS1287" i="3"/>
  <c r="AR1287" i="3"/>
  <c r="AQ1287" i="3"/>
  <c r="AP1287" i="3"/>
  <c r="AO1287" i="3"/>
  <c r="AN1287" i="3"/>
  <c r="AM1287" i="3"/>
  <c r="AB1287" i="3"/>
  <c r="AA1287" i="3"/>
  <c r="AL1287" i="3" s="1"/>
  <c r="T1287" i="3"/>
  <c r="S1287" i="3"/>
  <c r="P1287" i="3"/>
  <c r="O1287" i="3"/>
  <c r="N1287" i="3"/>
  <c r="M1287" i="3"/>
  <c r="L1287" i="3"/>
  <c r="BC1286" i="3"/>
  <c r="BA1286" i="3"/>
  <c r="BB1286" i="3" s="1"/>
  <c r="AW1286" i="3"/>
  <c r="AV1286" i="3"/>
  <c r="AU1286" i="3"/>
  <c r="AT1286" i="3"/>
  <c r="AS1286" i="3"/>
  <c r="AR1286" i="3"/>
  <c r="AQ1286" i="3"/>
  <c r="AP1286" i="3"/>
  <c r="AO1286" i="3"/>
  <c r="AN1286" i="3"/>
  <c r="AM1286" i="3"/>
  <c r="AL1286" i="3"/>
  <c r="AB1286" i="3"/>
  <c r="AA1286" i="3"/>
  <c r="T1286" i="3"/>
  <c r="S1286" i="3"/>
  <c r="P1286" i="3"/>
  <c r="O1286" i="3"/>
  <c r="N1286" i="3"/>
  <c r="M1286" i="3"/>
  <c r="L1286" i="3"/>
  <c r="BC1285" i="3"/>
  <c r="BB1285" i="3"/>
  <c r="AW1285" i="3" s="1"/>
  <c r="BA1285" i="3"/>
  <c r="AV1285" i="3"/>
  <c r="AU1285" i="3"/>
  <c r="AT1285" i="3"/>
  <c r="AS1285" i="3"/>
  <c r="AR1285" i="3"/>
  <c r="AQ1285" i="3"/>
  <c r="AP1285" i="3"/>
  <c r="AO1285" i="3"/>
  <c r="AN1285" i="3"/>
  <c r="AL1285" i="3"/>
  <c r="AB1285" i="3"/>
  <c r="AM1285" i="3" s="1"/>
  <c r="AA1285" i="3"/>
  <c r="T1285" i="3"/>
  <c r="S1285" i="3"/>
  <c r="P1285" i="3"/>
  <c r="O1285" i="3"/>
  <c r="N1285" i="3"/>
  <c r="M1285" i="3"/>
  <c r="L1285" i="3"/>
  <c r="BC1284" i="3"/>
  <c r="BA1284" i="3"/>
  <c r="AV1284" i="3"/>
  <c r="AU1284" i="3"/>
  <c r="AT1284" i="3"/>
  <c r="AS1284" i="3"/>
  <c r="AR1284" i="3"/>
  <c r="AQ1284" i="3"/>
  <c r="AP1284" i="3"/>
  <c r="AO1284" i="3"/>
  <c r="AN1284" i="3"/>
  <c r="AM1284" i="3"/>
  <c r="AB1284" i="3"/>
  <c r="AA1284" i="3"/>
  <c r="T1284" i="3"/>
  <c r="S1284" i="3"/>
  <c r="P1284" i="3"/>
  <c r="O1284" i="3"/>
  <c r="N1284" i="3"/>
  <c r="M1284" i="3"/>
  <c r="L1284" i="3"/>
  <c r="BC1283" i="3"/>
  <c r="BB1283" i="3"/>
  <c r="BA1283" i="3"/>
  <c r="AV1283" i="3"/>
  <c r="AU1283" i="3"/>
  <c r="AT1283" i="3"/>
  <c r="AS1283" i="3"/>
  <c r="AR1283" i="3"/>
  <c r="AQ1283" i="3"/>
  <c r="AP1283" i="3"/>
  <c r="AO1283" i="3"/>
  <c r="AN1283" i="3"/>
  <c r="AB1283" i="3"/>
  <c r="AM1283" i="3" s="1"/>
  <c r="AA1283" i="3"/>
  <c r="T1283" i="3"/>
  <c r="S1283" i="3"/>
  <c r="P1283" i="3"/>
  <c r="O1283" i="3"/>
  <c r="N1283" i="3"/>
  <c r="M1283" i="3"/>
  <c r="L1283" i="3"/>
  <c r="BC1282" i="3"/>
  <c r="BB1282" i="3"/>
  <c r="BA1282" i="3"/>
  <c r="AV1282" i="3"/>
  <c r="AU1282" i="3"/>
  <c r="AT1282" i="3"/>
  <c r="AS1282" i="3"/>
  <c r="AR1282" i="3"/>
  <c r="AQ1282" i="3"/>
  <c r="AP1282" i="3"/>
  <c r="AO1282" i="3"/>
  <c r="AN1282" i="3"/>
  <c r="AM1282" i="3"/>
  <c r="AB1282" i="3"/>
  <c r="AA1282" i="3"/>
  <c r="AL1282" i="3" s="1"/>
  <c r="T1282" i="3"/>
  <c r="S1282" i="3"/>
  <c r="P1282" i="3"/>
  <c r="O1282" i="3"/>
  <c r="N1282" i="3"/>
  <c r="M1282" i="3"/>
  <c r="L1282" i="3"/>
  <c r="BC1281" i="3"/>
  <c r="BA1281" i="3"/>
  <c r="BB1281" i="3" s="1"/>
  <c r="AW1281" i="3" s="1"/>
  <c r="AX1281" i="3" s="1"/>
  <c r="Y1281" i="3" s="1"/>
  <c r="AV1281" i="3"/>
  <c r="AU1281" i="3"/>
  <c r="AT1281" i="3"/>
  <c r="AS1281" i="3"/>
  <c r="AR1281" i="3"/>
  <c r="AQ1281" i="3"/>
  <c r="AP1281" i="3"/>
  <c r="AO1281" i="3"/>
  <c r="AN1281" i="3"/>
  <c r="AM1281" i="3"/>
  <c r="AB1281" i="3"/>
  <c r="AA1281" i="3"/>
  <c r="AL1281" i="3" s="1"/>
  <c r="T1281" i="3"/>
  <c r="S1281" i="3"/>
  <c r="P1281" i="3"/>
  <c r="O1281" i="3"/>
  <c r="N1281" i="3"/>
  <c r="M1281" i="3"/>
  <c r="L1281" i="3"/>
  <c r="BC1280" i="3"/>
  <c r="BA1280" i="3"/>
  <c r="AV1280" i="3"/>
  <c r="AU1280" i="3"/>
  <c r="AT1280" i="3"/>
  <c r="AS1280" i="3"/>
  <c r="AR1280" i="3"/>
  <c r="AQ1280" i="3"/>
  <c r="AP1280" i="3"/>
  <c r="AO1280" i="3"/>
  <c r="AN1280" i="3"/>
  <c r="AB1280" i="3"/>
  <c r="AM1280" i="3" s="1"/>
  <c r="AA1280" i="3"/>
  <c r="AW1280" i="3" s="1"/>
  <c r="T1280" i="3"/>
  <c r="S1280" i="3"/>
  <c r="BB1280" i="3" s="1"/>
  <c r="P1280" i="3"/>
  <c r="O1280" i="3"/>
  <c r="N1280" i="3"/>
  <c r="M1280" i="3"/>
  <c r="L1280" i="3"/>
  <c r="BC1279" i="3"/>
  <c r="BA1279" i="3"/>
  <c r="AV1279" i="3"/>
  <c r="AU1279" i="3"/>
  <c r="AT1279" i="3"/>
  <c r="AS1279" i="3"/>
  <c r="AR1279" i="3"/>
  <c r="AQ1279" i="3"/>
  <c r="AP1279" i="3"/>
  <c r="AO1279" i="3"/>
  <c r="AN1279" i="3"/>
  <c r="AB1279" i="3"/>
  <c r="AM1279" i="3" s="1"/>
  <c r="AA1279" i="3"/>
  <c r="AL1279" i="3" s="1"/>
  <c r="T1279" i="3"/>
  <c r="S1279" i="3"/>
  <c r="P1279" i="3"/>
  <c r="O1279" i="3"/>
  <c r="N1279" i="3"/>
  <c r="M1279" i="3"/>
  <c r="L1279" i="3"/>
  <c r="BC1278" i="3"/>
  <c r="BB1278" i="3"/>
  <c r="BA1278" i="3"/>
  <c r="AW1278" i="3"/>
  <c r="AX1278" i="3" s="1"/>
  <c r="Y1278" i="3" s="1"/>
  <c r="AV1278" i="3"/>
  <c r="AU1278" i="3"/>
  <c r="AT1278" i="3"/>
  <c r="AS1278" i="3"/>
  <c r="AR1278" i="3"/>
  <c r="AQ1278" i="3"/>
  <c r="AP1278" i="3"/>
  <c r="AO1278" i="3"/>
  <c r="AN1278" i="3"/>
  <c r="AB1278" i="3"/>
  <c r="AM1278" i="3" s="1"/>
  <c r="AA1278" i="3"/>
  <c r="AL1278" i="3" s="1"/>
  <c r="T1278" i="3"/>
  <c r="S1278" i="3"/>
  <c r="P1278" i="3"/>
  <c r="O1278" i="3"/>
  <c r="N1278" i="3"/>
  <c r="M1278" i="3"/>
  <c r="L1278" i="3"/>
  <c r="BC1277" i="3"/>
  <c r="BA1277" i="3"/>
  <c r="BB1277" i="3" s="1"/>
  <c r="AW1277" i="3" s="1"/>
  <c r="AV1277" i="3"/>
  <c r="AU1277" i="3"/>
  <c r="AT1277" i="3"/>
  <c r="AS1277" i="3"/>
  <c r="AR1277" i="3"/>
  <c r="AQ1277" i="3"/>
  <c r="AP1277" i="3"/>
  <c r="AO1277" i="3"/>
  <c r="AN1277" i="3"/>
  <c r="AM1277" i="3"/>
  <c r="AL1277" i="3"/>
  <c r="AB1277" i="3"/>
  <c r="AA1277" i="3"/>
  <c r="T1277" i="3"/>
  <c r="S1277" i="3"/>
  <c r="P1277" i="3"/>
  <c r="O1277" i="3"/>
  <c r="N1277" i="3"/>
  <c r="M1277" i="3"/>
  <c r="L1277" i="3"/>
  <c r="BC1276" i="3"/>
  <c r="BA1276" i="3"/>
  <c r="AV1276" i="3"/>
  <c r="AU1276" i="3"/>
  <c r="AT1276" i="3"/>
  <c r="AS1276" i="3"/>
  <c r="AR1276" i="3"/>
  <c r="AQ1276" i="3"/>
  <c r="AP1276" i="3"/>
  <c r="AO1276" i="3"/>
  <c r="AN1276" i="3"/>
  <c r="AB1276" i="3"/>
  <c r="AA1276" i="3"/>
  <c r="AL1276" i="3" s="1"/>
  <c r="T1276" i="3"/>
  <c r="S1276" i="3"/>
  <c r="P1276" i="3"/>
  <c r="O1276" i="3"/>
  <c r="N1276" i="3"/>
  <c r="M1276" i="3"/>
  <c r="L1276" i="3"/>
  <c r="BC1275" i="3"/>
  <c r="BA1275" i="3"/>
  <c r="BB1275" i="3" s="1"/>
  <c r="AV1275" i="3"/>
  <c r="AU1275" i="3"/>
  <c r="AT1275" i="3"/>
  <c r="AS1275" i="3"/>
  <c r="AR1275" i="3"/>
  <c r="AQ1275" i="3"/>
  <c r="AP1275" i="3"/>
  <c r="AO1275" i="3"/>
  <c r="AN1275" i="3"/>
  <c r="AB1275" i="3"/>
  <c r="AM1275" i="3" s="1"/>
  <c r="AA1275" i="3"/>
  <c r="T1275" i="3"/>
  <c r="S1275" i="3"/>
  <c r="P1275" i="3"/>
  <c r="O1275" i="3"/>
  <c r="N1275" i="3"/>
  <c r="M1275" i="3"/>
  <c r="L1275" i="3"/>
  <c r="BC1274" i="3"/>
  <c r="BA1274" i="3"/>
  <c r="AV1274" i="3"/>
  <c r="AU1274" i="3"/>
  <c r="AT1274" i="3"/>
  <c r="AS1274" i="3"/>
  <c r="AR1274" i="3"/>
  <c r="AQ1274" i="3"/>
  <c r="AP1274" i="3"/>
  <c r="AO1274" i="3"/>
  <c r="AN1274" i="3"/>
  <c r="AB1274" i="3"/>
  <c r="AM1274" i="3" s="1"/>
  <c r="AA1274" i="3"/>
  <c r="AL1274" i="3" s="1"/>
  <c r="T1274" i="3"/>
  <c r="S1274" i="3"/>
  <c r="BB1274" i="3" s="1"/>
  <c r="AW1274" i="3" s="1"/>
  <c r="AX1274" i="3" s="1"/>
  <c r="Y1274" i="3" s="1"/>
  <c r="P1274" i="3"/>
  <c r="O1274" i="3"/>
  <c r="N1274" i="3"/>
  <c r="M1274" i="3"/>
  <c r="L1274" i="3"/>
  <c r="BC1273" i="3"/>
  <c r="BB1273" i="3"/>
  <c r="BA1273" i="3"/>
  <c r="AV1273" i="3"/>
  <c r="AU1273" i="3"/>
  <c r="AT1273" i="3"/>
  <c r="AS1273" i="3"/>
  <c r="AR1273" i="3"/>
  <c r="AQ1273" i="3"/>
  <c r="AP1273" i="3"/>
  <c r="AO1273" i="3"/>
  <c r="AN1273" i="3"/>
  <c r="AM1273" i="3"/>
  <c r="AB1273" i="3"/>
  <c r="AA1273" i="3"/>
  <c r="T1273" i="3"/>
  <c r="S1273" i="3"/>
  <c r="P1273" i="3"/>
  <c r="O1273" i="3"/>
  <c r="N1273" i="3"/>
  <c r="M1273" i="3"/>
  <c r="L1273" i="3"/>
  <c r="BC1272" i="3"/>
  <c r="BA1272" i="3"/>
  <c r="AV1272" i="3"/>
  <c r="AU1272" i="3"/>
  <c r="AT1272" i="3"/>
  <c r="AS1272" i="3"/>
  <c r="AR1272" i="3"/>
  <c r="AQ1272" i="3"/>
  <c r="AP1272" i="3"/>
  <c r="AO1272" i="3"/>
  <c r="AN1272" i="3"/>
  <c r="AM1272" i="3"/>
  <c r="AB1272" i="3"/>
  <c r="AA1272" i="3"/>
  <c r="AL1272" i="3" s="1"/>
  <c r="T1272" i="3"/>
  <c r="S1272" i="3"/>
  <c r="BB1272" i="3" s="1"/>
  <c r="AW1272" i="3" s="1"/>
  <c r="AX1272" i="3" s="1"/>
  <c r="Y1272" i="3" s="1"/>
  <c r="P1272" i="3"/>
  <c r="O1272" i="3"/>
  <c r="N1272" i="3"/>
  <c r="M1272" i="3"/>
  <c r="L1272" i="3"/>
  <c r="BC1271" i="3"/>
  <c r="BA1271" i="3"/>
  <c r="BB1271" i="3" s="1"/>
  <c r="AV1271" i="3"/>
  <c r="AU1271" i="3"/>
  <c r="AT1271" i="3"/>
  <c r="AS1271" i="3"/>
  <c r="AR1271" i="3"/>
  <c r="AQ1271" i="3"/>
  <c r="AP1271" i="3"/>
  <c r="AO1271" i="3"/>
  <c r="AN1271" i="3"/>
  <c r="AM1271" i="3"/>
  <c r="AL1271" i="3"/>
  <c r="AB1271" i="3"/>
  <c r="AA1271" i="3"/>
  <c r="T1271" i="3"/>
  <c r="S1271" i="3"/>
  <c r="P1271" i="3"/>
  <c r="O1271" i="3"/>
  <c r="N1271" i="3"/>
  <c r="M1271" i="3"/>
  <c r="L1271" i="3"/>
  <c r="BC1270" i="3"/>
  <c r="BA1270" i="3"/>
  <c r="BB1270" i="3" s="1"/>
  <c r="AW1270" i="3" s="1"/>
  <c r="AX1270" i="3" s="1"/>
  <c r="Y1270" i="3" s="1"/>
  <c r="AV1270" i="3"/>
  <c r="AU1270" i="3"/>
  <c r="AT1270" i="3"/>
  <c r="AS1270" i="3"/>
  <c r="AR1270" i="3"/>
  <c r="AQ1270" i="3"/>
  <c r="AP1270" i="3"/>
  <c r="AO1270" i="3"/>
  <c r="AN1270" i="3"/>
  <c r="AB1270" i="3"/>
  <c r="AM1270" i="3" s="1"/>
  <c r="AA1270" i="3"/>
  <c r="AL1270" i="3" s="1"/>
  <c r="T1270" i="3"/>
  <c r="S1270" i="3"/>
  <c r="P1270" i="3"/>
  <c r="O1270" i="3"/>
  <c r="N1270" i="3"/>
  <c r="M1270" i="3"/>
  <c r="L1270" i="3"/>
  <c r="BC1269" i="3"/>
  <c r="BB1269" i="3"/>
  <c r="BA1269" i="3"/>
  <c r="AV1269" i="3"/>
  <c r="AU1269" i="3"/>
  <c r="AT1269" i="3"/>
  <c r="AS1269" i="3"/>
  <c r="AR1269" i="3"/>
  <c r="AQ1269" i="3"/>
  <c r="AP1269" i="3"/>
  <c r="AO1269" i="3"/>
  <c r="AN1269" i="3"/>
  <c r="AL1269" i="3"/>
  <c r="AB1269" i="3"/>
  <c r="AM1269" i="3" s="1"/>
  <c r="AA1269" i="3"/>
  <c r="T1269" i="3"/>
  <c r="S1269" i="3"/>
  <c r="P1269" i="3"/>
  <c r="O1269" i="3"/>
  <c r="N1269" i="3"/>
  <c r="M1269" i="3"/>
  <c r="L1269" i="3"/>
  <c r="BC1268" i="3"/>
  <c r="BA1268" i="3"/>
  <c r="BB1268" i="3" s="1"/>
  <c r="AW1268" i="3" s="1"/>
  <c r="AV1268" i="3"/>
  <c r="AU1268" i="3"/>
  <c r="AT1268" i="3"/>
  <c r="AS1268" i="3"/>
  <c r="AR1268" i="3"/>
  <c r="AQ1268" i="3"/>
  <c r="AP1268" i="3"/>
  <c r="AO1268" i="3"/>
  <c r="AN1268" i="3"/>
  <c r="AM1268" i="3"/>
  <c r="AL1268" i="3"/>
  <c r="AB1268" i="3"/>
  <c r="AA1268" i="3"/>
  <c r="T1268" i="3"/>
  <c r="S1268" i="3"/>
  <c r="P1268" i="3"/>
  <c r="O1268" i="3"/>
  <c r="N1268" i="3"/>
  <c r="M1268" i="3"/>
  <c r="L1268" i="3"/>
  <c r="BC1267" i="3"/>
  <c r="BB1267" i="3"/>
  <c r="BA1267" i="3"/>
  <c r="AW1267" i="3"/>
  <c r="AV1267" i="3"/>
  <c r="AU1267" i="3"/>
  <c r="AT1267" i="3"/>
  <c r="AS1267" i="3"/>
  <c r="AR1267" i="3"/>
  <c r="AQ1267" i="3"/>
  <c r="AP1267" i="3"/>
  <c r="AO1267" i="3"/>
  <c r="AN1267" i="3"/>
  <c r="AB1267" i="3"/>
  <c r="AM1267" i="3" s="1"/>
  <c r="AA1267" i="3"/>
  <c r="AL1267" i="3" s="1"/>
  <c r="T1267" i="3"/>
  <c r="S1267" i="3"/>
  <c r="P1267" i="3"/>
  <c r="O1267" i="3"/>
  <c r="N1267" i="3"/>
  <c r="M1267" i="3"/>
  <c r="L1267" i="3"/>
  <c r="BC1266" i="3"/>
  <c r="BA1266" i="3"/>
  <c r="AV1266" i="3"/>
  <c r="AU1266" i="3"/>
  <c r="AT1266" i="3"/>
  <c r="AS1266" i="3"/>
  <c r="AR1266" i="3"/>
  <c r="AQ1266" i="3"/>
  <c r="AP1266" i="3"/>
  <c r="AO1266" i="3"/>
  <c r="AN1266" i="3"/>
  <c r="AM1266" i="3"/>
  <c r="AB1266" i="3"/>
  <c r="AA1266" i="3"/>
  <c r="T1266" i="3"/>
  <c r="S1266" i="3"/>
  <c r="P1266" i="3"/>
  <c r="O1266" i="3"/>
  <c r="N1266" i="3"/>
  <c r="M1266" i="3"/>
  <c r="L1266" i="3"/>
  <c r="BC1265" i="3"/>
  <c r="BB1265" i="3"/>
  <c r="AW1265" i="3" s="1"/>
  <c r="AX1265" i="3" s="1"/>
  <c r="Y1265" i="3" s="1"/>
  <c r="BA1265" i="3"/>
  <c r="AV1265" i="3"/>
  <c r="AU1265" i="3"/>
  <c r="AT1265" i="3"/>
  <c r="AS1265" i="3"/>
  <c r="AR1265" i="3"/>
  <c r="AQ1265" i="3"/>
  <c r="AP1265" i="3"/>
  <c r="AO1265" i="3"/>
  <c r="AN1265" i="3"/>
  <c r="AB1265" i="3"/>
  <c r="AM1265" i="3" s="1"/>
  <c r="AA1265" i="3"/>
  <c r="AL1265" i="3" s="1"/>
  <c r="T1265" i="3"/>
  <c r="S1265" i="3"/>
  <c r="P1265" i="3"/>
  <c r="O1265" i="3"/>
  <c r="N1265" i="3"/>
  <c r="M1265" i="3"/>
  <c r="L1265" i="3"/>
  <c r="BC1264" i="3"/>
  <c r="BB1264" i="3"/>
  <c r="BA1264" i="3"/>
  <c r="AW1264" i="3"/>
  <c r="AX1264" i="3" s="1"/>
  <c r="Y1264" i="3" s="1"/>
  <c r="AV1264" i="3"/>
  <c r="AU1264" i="3"/>
  <c r="AT1264" i="3"/>
  <c r="AS1264" i="3"/>
  <c r="AR1264" i="3"/>
  <c r="AQ1264" i="3"/>
  <c r="AP1264" i="3"/>
  <c r="AO1264" i="3"/>
  <c r="AN1264" i="3"/>
  <c r="AB1264" i="3"/>
  <c r="AM1264" i="3" s="1"/>
  <c r="AA1264" i="3"/>
  <c r="AL1264" i="3" s="1"/>
  <c r="T1264" i="3"/>
  <c r="S1264" i="3"/>
  <c r="P1264" i="3"/>
  <c r="O1264" i="3"/>
  <c r="N1264" i="3"/>
  <c r="M1264" i="3"/>
  <c r="L1264" i="3"/>
  <c r="BC1263" i="3"/>
  <c r="BA1263" i="3"/>
  <c r="BB1263" i="3" s="1"/>
  <c r="AW1263" i="3" s="1"/>
  <c r="AX1263" i="3" s="1"/>
  <c r="Y1263" i="3" s="1"/>
  <c r="AV1263" i="3"/>
  <c r="AU1263" i="3"/>
  <c r="AT1263" i="3"/>
  <c r="AS1263" i="3"/>
  <c r="AR1263" i="3"/>
  <c r="AQ1263" i="3"/>
  <c r="AP1263" i="3"/>
  <c r="AO1263" i="3"/>
  <c r="AN1263" i="3"/>
  <c r="AM1263" i="3"/>
  <c r="AB1263" i="3"/>
  <c r="AA1263" i="3"/>
  <c r="AL1263" i="3" s="1"/>
  <c r="T1263" i="3"/>
  <c r="S1263" i="3"/>
  <c r="P1263" i="3"/>
  <c r="O1263" i="3"/>
  <c r="N1263" i="3"/>
  <c r="M1263" i="3"/>
  <c r="L1263" i="3"/>
  <c r="BC1262" i="3"/>
  <c r="BB1262" i="3"/>
  <c r="BA1262" i="3"/>
  <c r="AV1262" i="3"/>
  <c r="AU1262" i="3"/>
  <c r="AT1262" i="3"/>
  <c r="AS1262" i="3"/>
  <c r="AR1262" i="3"/>
  <c r="AQ1262" i="3"/>
  <c r="AP1262" i="3"/>
  <c r="AO1262" i="3"/>
  <c r="AN1262" i="3"/>
  <c r="AM1262" i="3"/>
  <c r="AL1262" i="3"/>
  <c r="AB1262" i="3"/>
  <c r="AA1262" i="3"/>
  <c r="T1262" i="3"/>
  <c r="S1262" i="3"/>
  <c r="P1262" i="3"/>
  <c r="O1262" i="3"/>
  <c r="N1262" i="3"/>
  <c r="M1262" i="3"/>
  <c r="L1262" i="3"/>
  <c r="BC1261" i="3"/>
  <c r="BA1261" i="3"/>
  <c r="BB1261" i="3" s="1"/>
  <c r="AW1261" i="3"/>
  <c r="AX1261" i="3" s="1"/>
  <c r="Y1261" i="3" s="1"/>
  <c r="AV1261" i="3"/>
  <c r="AU1261" i="3"/>
  <c r="AT1261" i="3"/>
  <c r="AS1261" i="3"/>
  <c r="AR1261" i="3"/>
  <c r="AQ1261" i="3"/>
  <c r="AP1261" i="3"/>
  <c r="AO1261" i="3"/>
  <c r="AN1261" i="3"/>
  <c r="AB1261" i="3"/>
  <c r="AM1261" i="3" s="1"/>
  <c r="AA1261" i="3"/>
  <c r="AL1261" i="3" s="1"/>
  <c r="T1261" i="3"/>
  <c r="S1261" i="3"/>
  <c r="P1261" i="3"/>
  <c r="O1261" i="3"/>
  <c r="N1261" i="3"/>
  <c r="M1261" i="3"/>
  <c r="L1261" i="3"/>
  <c r="BC1260" i="3"/>
  <c r="BA1260" i="3"/>
  <c r="BB1260" i="3" s="1"/>
  <c r="AV1260" i="3"/>
  <c r="AU1260" i="3"/>
  <c r="AT1260" i="3"/>
  <c r="AS1260" i="3"/>
  <c r="AR1260" i="3"/>
  <c r="AQ1260" i="3"/>
  <c r="AP1260" i="3"/>
  <c r="AO1260" i="3"/>
  <c r="AN1260" i="3"/>
  <c r="AM1260" i="3"/>
  <c r="AL1260" i="3"/>
  <c r="AB1260" i="3"/>
  <c r="AA1260" i="3"/>
  <c r="T1260" i="3"/>
  <c r="S1260" i="3"/>
  <c r="P1260" i="3"/>
  <c r="O1260" i="3"/>
  <c r="N1260" i="3"/>
  <c r="M1260" i="3"/>
  <c r="L1260" i="3"/>
  <c r="BC1259" i="3"/>
  <c r="BA1259" i="3"/>
  <c r="BB1259" i="3" s="1"/>
  <c r="AW1259" i="3"/>
  <c r="AV1259" i="3"/>
  <c r="AU1259" i="3"/>
  <c r="AT1259" i="3"/>
  <c r="AS1259" i="3"/>
  <c r="AR1259" i="3"/>
  <c r="AQ1259" i="3"/>
  <c r="AP1259" i="3"/>
  <c r="AO1259" i="3"/>
  <c r="AN1259" i="3"/>
  <c r="AM1259" i="3"/>
  <c r="AL1259" i="3"/>
  <c r="AB1259" i="3"/>
  <c r="AA1259" i="3"/>
  <c r="T1259" i="3"/>
  <c r="S1259" i="3"/>
  <c r="P1259" i="3"/>
  <c r="O1259" i="3"/>
  <c r="N1259" i="3"/>
  <c r="M1259" i="3"/>
  <c r="L1259" i="3"/>
  <c r="BC1258" i="3"/>
  <c r="AW1258" i="3" s="1"/>
  <c r="AX1258" i="3" s="1"/>
  <c r="Y1258" i="3" s="1"/>
  <c r="BB1258" i="3"/>
  <c r="BA1258" i="3"/>
  <c r="AV1258" i="3"/>
  <c r="AU1258" i="3"/>
  <c r="AT1258" i="3"/>
  <c r="AS1258" i="3"/>
  <c r="AR1258" i="3"/>
  <c r="AQ1258" i="3"/>
  <c r="AP1258" i="3"/>
  <c r="AO1258" i="3"/>
  <c r="AN1258" i="3"/>
  <c r="AM1258" i="3"/>
  <c r="AL1258" i="3"/>
  <c r="AB1258" i="3"/>
  <c r="AA1258" i="3"/>
  <c r="T1258" i="3"/>
  <c r="S1258" i="3"/>
  <c r="P1258" i="3"/>
  <c r="O1258" i="3"/>
  <c r="N1258" i="3"/>
  <c r="M1258" i="3"/>
  <c r="L1258" i="3"/>
  <c r="BC1257" i="3"/>
  <c r="BA1257" i="3"/>
  <c r="AV1257" i="3"/>
  <c r="AU1257" i="3"/>
  <c r="AT1257" i="3"/>
  <c r="AS1257" i="3"/>
  <c r="AR1257" i="3"/>
  <c r="AQ1257" i="3"/>
  <c r="AP1257" i="3"/>
  <c r="AO1257" i="3"/>
  <c r="AN1257" i="3"/>
  <c r="AM1257" i="3"/>
  <c r="AB1257" i="3"/>
  <c r="AA1257" i="3"/>
  <c r="T1257" i="3"/>
  <c r="S1257" i="3"/>
  <c r="P1257" i="3"/>
  <c r="O1257" i="3"/>
  <c r="N1257" i="3"/>
  <c r="M1257" i="3"/>
  <c r="L1257" i="3"/>
  <c r="BC1256" i="3"/>
  <c r="BA1256" i="3"/>
  <c r="BB1256" i="3" s="1"/>
  <c r="AW1256" i="3"/>
  <c r="AX1256" i="3" s="1"/>
  <c r="Y1256" i="3" s="1"/>
  <c r="AV1256" i="3"/>
  <c r="AU1256" i="3"/>
  <c r="AT1256" i="3"/>
  <c r="AS1256" i="3"/>
  <c r="AR1256" i="3"/>
  <c r="AQ1256" i="3"/>
  <c r="AP1256" i="3"/>
  <c r="AO1256" i="3"/>
  <c r="AN1256" i="3"/>
  <c r="AB1256" i="3"/>
  <c r="AM1256" i="3" s="1"/>
  <c r="AA1256" i="3"/>
  <c r="AL1256" i="3" s="1"/>
  <c r="T1256" i="3"/>
  <c r="S1256" i="3"/>
  <c r="P1256" i="3"/>
  <c r="O1256" i="3"/>
  <c r="N1256" i="3"/>
  <c r="M1256" i="3"/>
  <c r="L1256" i="3"/>
  <c r="BC1255" i="3"/>
  <c r="BB1255" i="3"/>
  <c r="BA1255" i="3"/>
  <c r="AV1255" i="3"/>
  <c r="AU1255" i="3"/>
  <c r="AT1255" i="3"/>
  <c r="AS1255" i="3"/>
  <c r="AR1255" i="3"/>
  <c r="AQ1255" i="3"/>
  <c r="AP1255" i="3"/>
  <c r="AO1255" i="3"/>
  <c r="AN1255" i="3"/>
  <c r="AB1255" i="3"/>
  <c r="AM1255" i="3" s="1"/>
  <c r="AA1255" i="3"/>
  <c r="AW1255" i="3" s="1"/>
  <c r="T1255" i="3"/>
  <c r="S1255" i="3"/>
  <c r="P1255" i="3"/>
  <c r="O1255" i="3"/>
  <c r="N1255" i="3"/>
  <c r="M1255" i="3"/>
  <c r="L1255" i="3"/>
  <c r="BC1254" i="3"/>
  <c r="BA1254" i="3"/>
  <c r="BB1254" i="3" s="1"/>
  <c r="AW1254" i="3" s="1"/>
  <c r="AV1254" i="3"/>
  <c r="AU1254" i="3"/>
  <c r="AT1254" i="3"/>
  <c r="AS1254" i="3"/>
  <c r="AR1254" i="3"/>
  <c r="AQ1254" i="3"/>
  <c r="AP1254" i="3"/>
  <c r="AO1254" i="3"/>
  <c r="AN1254" i="3"/>
  <c r="AM1254" i="3"/>
  <c r="AB1254" i="3"/>
  <c r="AA1254" i="3"/>
  <c r="AL1254" i="3" s="1"/>
  <c r="T1254" i="3"/>
  <c r="S1254" i="3"/>
  <c r="P1254" i="3"/>
  <c r="O1254" i="3"/>
  <c r="N1254" i="3"/>
  <c r="M1254" i="3"/>
  <c r="AX1254" i="3" s="1"/>
  <c r="Y1254" i="3" s="1"/>
  <c r="L1254" i="3"/>
  <c r="BC1253" i="3"/>
  <c r="BA1253" i="3"/>
  <c r="AV1253" i="3"/>
  <c r="AU1253" i="3"/>
  <c r="AT1253" i="3"/>
  <c r="AS1253" i="3"/>
  <c r="AR1253" i="3"/>
  <c r="AQ1253" i="3"/>
  <c r="AP1253" i="3"/>
  <c r="AO1253" i="3"/>
  <c r="AN1253" i="3"/>
  <c r="AB1253" i="3"/>
  <c r="AM1253" i="3" s="1"/>
  <c r="AA1253" i="3"/>
  <c r="T1253" i="3"/>
  <c r="S1253" i="3"/>
  <c r="BB1253" i="3" s="1"/>
  <c r="P1253" i="3"/>
  <c r="O1253" i="3"/>
  <c r="N1253" i="3"/>
  <c r="M1253" i="3"/>
  <c r="L1253" i="3"/>
  <c r="BC1252" i="3"/>
  <c r="BA1252" i="3"/>
  <c r="AV1252" i="3"/>
  <c r="AU1252" i="3"/>
  <c r="AT1252" i="3"/>
  <c r="AS1252" i="3"/>
  <c r="AR1252" i="3"/>
  <c r="AQ1252" i="3"/>
  <c r="AP1252" i="3"/>
  <c r="AO1252" i="3"/>
  <c r="AN1252" i="3"/>
  <c r="AB1252" i="3"/>
  <c r="AA1252" i="3"/>
  <c r="AL1252" i="3" s="1"/>
  <c r="T1252" i="3"/>
  <c r="S1252" i="3"/>
  <c r="P1252" i="3"/>
  <c r="O1252" i="3"/>
  <c r="N1252" i="3"/>
  <c r="M1252" i="3"/>
  <c r="L1252" i="3"/>
  <c r="BC1251" i="3"/>
  <c r="BA1251" i="3"/>
  <c r="BB1251" i="3" s="1"/>
  <c r="AV1251" i="3"/>
  <c r="AU1251" i="3"/>
  <c r="AT1251" i="3"/>
  <c r="AS1251" i="3"/>
  <c r="AR1251" i="3"/>
  <c r="AQ1251" i="3"/>
  <c r="AP1251" i="3"/>
  <c r="AO1251" i="3"/>
  <c r="AN1251" i="3"/>
  <c r="AM1251" i="3"/>
  <c r="AL1251" i="3"/>
  <c r="AB1251" i="3"/>
  <c r="AA1251" i="3"/>
  <c r="AW1251" i="3" s="1"/>
  <c r="T1251" i="3"/>
  <c r="S1251" i="3"/>
  <c r="P1251" i="3"/>
  <c r="O1251" i="3"/>
  <c r="N1251" i="3"/>
  <c r="M1251" i="3"/>
  <c r="L1251" i="3"/>
  <c r="BC1250" i="3"/>
  <c r="BA1250" i="3"/>
  <c r="BB1250" i="3" s="1"/>
  <c r="AW1250" i="3"/>
  <c r="AV1250" i="3"/>
  <c r="AU1250" i="3"/>
  <c r="AT1250" i="3"/>
  <c r="AS1250" i="3"/>
  <c r="AR1250" i="3"/>
  <c r="AQ1250" i="3"/>
  <c r="AP1250" i="3"/>
  <c r="AO1250" i="3"/>
  <c r="AN1250" i="3"/>
  <c r="AM1250" i="3"/>
  <c r="AL1250" i="3"/>
  <c r="AB1250" i="3"/>
  <c r="AA1250" i="3"/>
  <c r="T1250" i="3"/>
  <c r="S1250" i="3"/>
  <c r="P1250" i="3"/>
  <c r="O1250" i="3"/>
  <c r="N1250" i="3"/>
  <c r="M1250" i="3"/>
  <c r="L1250" i="3"/>
  <c r="BC1249" i="3"/>
  <c r="BB1249" i="3"/>
  <c r="BA1249" i="3"/>
  <c r="AV1249" i="3"/>
  <c r="AU1249" i="3"/>
  <c r="AT1249" i="3"/>
  <c r="AS1249" i="3"/>
  <c r="AR1249" i="3"/>
  <c r="AQ1249" i="3"/>
  <c r="AP1249" i="3"/>
  <c r="AO1249" i="3"/>
  <c r="AN1249" i="3"/>
  <c r="AB1249" i="3"/>
  <c r="AM1249" i="3" s="1"/>
  <c r="AA1249" i="3"/>
  <c r="T1249" i="3"/>
  <c r="S1249" i="3"/>
  <c r="P1249" i="3"/>
  <c r="O1249" i="3"/>
  <c r="N1249" i="3"/>
  <c r="M1249" i="3"/>
  <c r="L1249" i="3"/>
  <c r="BC1248" i="3"/>
  <c r="BA1248" i="3"/>
  <c r="BB1248" i="3" s="1"/>
  <c r="AV1248" i="3"/>
  <c r="AU1248" i="3"/>
  <c r="AT1248" i="3"/>
  <c r="AS1248" i="3"/>
  <c r="AR1248" i="3"/>
  <c r="AQ1248" i="3"/>
  <c r="AP1248" i="3"/>
  <c r="AO1248" i="3"/>
  <c r="AN1248" i="3"/>
  <c r="AM1248" i="3"/>
  <c r="AB1248" i="3"/>
  <c r="AA1248" i="3"/>
  <c r="T1248" i="3"/>
  <c r="S1248" i="3"/>
  <c r="P1248" i="3"/>
  <c r="O1248" i="3"/>
  <c r="N1248" i="3"/>
  <c r="M1248" i="3"/>
  <c r="L1248" i="3"/>
  <c r="BC1247" i="3"/>
  <c r="BB1247" i="3"/>
  <c r="BA1247" i="3"/>
  <c r="AV1247" i="3"/>
  <c r="AU1247" i="3"/>
  <c r="AT1247" i="3"/>
  <c r="AS1247" i="3"/>
  <c r="AR1247" i="3"/>
  <c r="AQ1247" i="3"/>
  <c r="AP1247" i="3"/>
  <c r="AO1247" i="3"/>
  <c r="AN1247" i="3"/>
  <c r="AB1247" i="3"/>
  <c r="AM1247" i="3" s="1"/>
  <c r="AA1247" i="3"/>
  <c r="T1247" i="3"/>
  <c r="S1247" i="3"/>
  <c r="P1247" i="3"/>
  <c r="O1247" i="3"/>
  <c r="N1247" i="3"/>
  <c r="M1247" i="3"/>
  <c r="L1247" i="3"/>
  <c r="BC1246" i="3"/>
  <c r="BB1246" i="3"/>
  <c r="BA1246" i="3"/>
  <c r="AV1246" i="3"/>
  <c r="AU1246" i="3"/>
  <c r="AT1246" i="3"/>
  <c r="AS1246" i="3"/>
  <c r="AR1246" i="3"/>
  <c r="AQ1246" i="3"/>
  <c r="AP1246" i="3"/>
  <c r="AO1246" i="3"/>
  <c r="AN1246" i="3"/>
  <c r="AB1246" i="3"/>
  <c r="AM1246" i="3" s="1"/>
  <c r="AA1246" i="3"/>
  <c r="T1246" i="3"/>
  <c r="S1246" i="3"/>
  <c r="P1246" i="3"/>
  <c r="O1246" i="3"/>
  <c r="N1246" i="3"/>
  <c r="M1246" i="3"/>
  <c r="L1246" i="3"/>
  <c r="BC1245" i="3"/>
  <c r="BA1245" i="3"/>
  <c r="BB1245" i="3" s="1"/>
  <c r="AW1245" i="3"/>
  <c r="AV1245" i="3"/>
  <c r="AU1245" i="3"/>
  <c r="AT1245" i="3"/>
  <c r="AS1245" i="3"/>
  <c r="AR1245" i="3"/>
  <c r="AQ1245" i="3"/>
  <c r="AP1245" i="3"/>
  <c r="AO1245" i="3"/>
  <c r="AN1245" i="3"/>
  <c r="AM1245" i="3"/>
  <c r="AB1245" i="3"/>
  <c r="AA1245" i="3"/>
  <c r="AL1245" i="3" s="1"/>
  <c r="T1245" i="3"/>
  <c r="S1245" i="3"/>
  <c r="P1245" i="3"/>
  <c r="O1245" i="3"/>
  <c r="N1245" i="3"/>
  <c r="M1245" i="3"/>
  <c r="L1245" i="3"/>
  <c r="BC1244" i="3"/>
  <c r="BB1244" i="3"/>
  <c r="BA1244" i="3"/>
  <c r="AV1244" i="3"/>
  <c r="AU1244" i="3"/>
  <c r="AT1244" i="3"/>
  <c r="AS1244" i="3"/>
  <c r="AR1244" i="3"/>
  <c r="AQ1244" i="3"/>
  <c r="AP1244" i="3"/>
  <c r="AO1244" i="3"/>
  <c r="AN1244" i="3"/>
  <c r="AB1244" i="3"/>
  <c r="AM1244" i="3" s="1"/>
  <c r="AA1244" i="3"/>
  <c r="T1244" i="3"/>
  <c r="S1244" i="3"/>
  <c r="P1244" i="3"/>
  <c r="O1244" i="3"/>
  <c r="N1244" i="3"/>
  <c r="M1244" i="3"/>
  <c r="L1244" i="3"/>
  <c r="BC1243" i="3"/>
  <c r="BA1243" i="3"/>
  <c r="AV1243" i="3"/>
  <c r="AU1243" i="3"/>
  <c r="AT1243" i="3"/>
  <c r="AS1243" i="3"/>
  <c r="AR1243" i="3"/>
  <c r="AQ1243" i="3"/>
  <c r="AP1243" i="3"/>
  <c r="AO1243" i="3"/>
  <c r="AN1243" i="3"/>
  <c r="AB1243" i="3"/>
  <c r="AA1243" i="3"/>
  <c r="AL1243" i="3" s="1"/>
  <c r="T1243" i="3"/>
  <c r="S1243" i="3"/>
  <c r="P1243" i="3"/>
  <c r="O1243" i="3"/>
  <c r="N1243" i="3"/>
  <c r="M1243" i="3"/>
  <c r="L1243" i="3"/>
  <c r="BC1242" i="3"/>
  <c r="BA1242" i="3"/>
  <c r="BB1242" i="3" s="1"/>
  <c r="AW1242" i="3"/>
  <c r="AV1242" i="3"/>
  <c r="AU1242" i="3"/>
  <c r="AT1242" i="3"/>
  <c r="AS1242" i="3"/>
  <c r="AR1242" i="3"/>
  <c r="AQ1242" i="3"/>
  <c r="AP1242" i="3"/>
  <c r="AO1242" i="3"/>
  <c r="AN1242" i="3"/>
  <c r="AM1242" i="3"/>
  <c r="AL1242" i="3"/>
  <c r="AB1242" i="3"/>
  <c r="AA1242" i="3"/>
  <c r="T1242" i="3"/>
  <c r="S1242" i="3"/>
  <c r="P1242" i="3"/>
  <c r="O1242" i="3"/>
  <c r="N1242" i="3"/>
  <c r="M1242" i="3"/>
  <c r="L1242" i="3"/>
  <c r="BC1241" i="3"/>
  <c r="BA1241" i="3"/>
  <c r="BB1241" i="3" s="1"/>
  <c r="AW1241" i="3"/>
  <c r="AV1241" i="3"/>
  <c r="AU1241" i="3"/>
  <c r="AT1241" i="3"/>
  <c r="AS1241" i="3"/>
  <c r="AR1241" i="3"/>
  <c r="AQ1241" i="3"/>
  <c r="AP1241" i="3"/>
  <c r="AO1241" i="3"/>
  <c r="AN1241" i="3"/>
  <c r="AM1241" i="3"/>
  <c r="AL1241" i="3"/>
  <c r="AB1241" i="3"/>
  <c r="AA1241" i="3"/>
  <c r="T1241" i="3"/>
  <c r="S1241" i="3"/>
  <c r="P1241" i="3"/>
  <c r="O1241" i="3"/>
  <c r="N1241" i="3"/>
  <c r="M1241" i="3"/>
  <c r="L1241" i="3"/>
  <c r="BC1240" i="3"/>
  <c r="BB1240" i="3"/>
  <c r="BA1240" i="3"/>
  <c r="AV1240" i="3"/>
  <c r="AU1240" i="3"/>
  <c r="AT1240" i="3"/>
  <c r="AS1240" i="3"/>
  <c r="AR1240" i="3"/>
  <c r="AQ1240" i="3"/>
  <c r="AP1240" i="3"/>
  <c r="AO1240" i="3"/>
  <c r="AN1240" i="3"/>
  <c r="AL1240" i="3"/>
  <c r="AB1240" i="3"/>
  <c r="AW1240" i="3" s="1"/>
  <c r="AA1240" i="3"/>
  <c r="T1240" i="3"/>
  <c r="S1240" i="3"/>
  <c r="P1240" i="3"/>
  <c r="O1240" i="3"/>
  <c r="N1240" i="3"/>
  <c r="M1240" i="3"/>
  <c r="L1240" i="3"/>
  <c r="BC1239" i="3"/>
  <c r="BA1239" i="3"/>
  <c r="BB1239" i="3" s="1"/>
  <c r="AV1239" i="3"/>
  <c r="AU1239" i="3"/>
  <c r="AT1239" i="3"/>
  <c r="AS1239" i="3"/>
  <c r="AR1239" i="3"/>
  <c r="AQ1239" i="3"/>
  <c r="AP1239" i="3"/>
  <c r="AO1239" i="3"/>
  <c r="AN1239" i="3"/>
  <c r="AM1239" i="3"/>
  <c r="AB1239" i="3"/>
  <c r="AA1239" i="3"/>
  <c r="T1239" i="3"/>
  <c r="S1239" i="3"/>
  <c r="P1239" i="3"/>
  <c r="O1239" i="3"/>
  <c r="N1239" i="3"/>
  <c r="M1239" i="3"/>
  <c r="L1239" i="3"/>
  <c r="BC1238" i="3"/>
  <c r="BA1238" i="3"/>
  <c r="AV1238" i="3"/>
  <c r="AU1238" i="3"/>
  <c r="AT1238" i="3"/>
  <c r="AS1238" i="3"/>
  <c r="AR1238" i="3"/>
  <c r="AQ1238" i="3"/>
  <c r="AP1238" i="3"/>
  <c r="AO1238" i="3"/>
  <c r="AN1238" i="3"/>
  <c r="AB1238" i="3"/>
  <c r="AM1238" i="3" s="1"/>
  <c r="AA1238" i="3"/>
  <c r="AL1238" i="3" s="1"/>
  <c r="T1238" i="3"/>
  <c r="S1238" i="3"/>
  <c r="BB1238" i="3" s="1"/>
  <c r="AW1238" i="3" s="1"/>
  <c r="AX1238" i="3" s="1"/>
  <c r="Y1238" i="3" s="1"/>
  <c r="P1238" i="3"/>
  <c r="O1238" i="3"/>
  <c r="N1238" i="3"/>
  <c r="M1238" i="3"/>
  <c r="L1238" i="3"/>
  <c r="BC1237" i="3"/>
  <c r="BB1237" i="3"/>
  <c r="BA1237" i="3"/>
  <c r="AV1237" i="3"/>
  <c r="AU1237" i="3"/>
  <c r="AT1237" i="3"/>
  <c r="AS1237" i="3"/>
  <c r="AR1237" i="3"/>
  <c r="AQ1237" i="3"/>
  <c r="AP1237" i="3"/>
  <c r="AO1237" i="3"/>
  <c r="AN1237" i="3"/>
  <c r="AM1237" i="3"/>
  <c r="AL1237" i="3"/>
  <c r="AB1237" i="3"/>
  <c r="AA1237" i="3"/>
  <c r="AW1237" i="3" s="1"/>
  <c r="T1237" i="3"/>
  <c r="S1237" i="3"/>
  <c r="P1237" i="3"/>
  <c r="O1237" i="3"/>
  <c r="N1237" i="3"/>
  <c r="M1237" i="3"/>
  <c r="L1237" i="3"/>
  <c r="BC1236" i="3"/>
  <c r="BA1236" i="3"/>
  <c r="AV1236" i="3"/>
  <c r="AU1236" i="3"/>
  <c r="AT1236" i="3"/>
  <c r="AS1236" i="3"/>
  <c r="AR1236" i="3"/>
  <c r="AQ1236" i="3"/>
  <c r="AP1236" i="3"/>
  <c r="AO1236" i="3"/>
  <c r="AN1236" i="3"/>
  <c r="AM1236" i="3"/>
  <c r="AB1236" i="3"/>
  <c r="AA1236" i="3"/>
  <c r="AL1236" i="3" s="1"/>
  <c r="T1236" i="3"/>
  <c r="S1236" i="3"/>
  <c r="BB1236" i="3" s="1"/>
  <c r="AW1236" i="3" s="1"/>
  <c r="AX1236" i="3" s="1"/>
  <c r="Y1236" i="3" s="1"/>
  <c r="P1236" i="3"/>
  <c r="O1236" i="3"/>
  <c r="N1236" i="3"/>
  <c r="M1236" i="3"/>
  <c r="L1236" i="3"/>
  <c r="BC1235" i="3"/>
  <c r="BB1235" i="3"/>
  <c r="BA1235" i="3"/>
  <c r="AV1235" i="3"/>
  <c r="AU1235" i="3"/>
  <c r="AT1235" i="3"/>
  <c r="AS1235" i="3"/>
  <c r="AR1235" i="3"/>
  <c r="AQ1235" i="3"/>
  <c r="AP1235" i="3"/>
  <c r="AO1235" i="3"/>
  <c r="AN1235" i="3"/>
  <c r="AM1235" i="3"/>
  <c r="AB1235" i="3"/>
  <c r="AA1235" i="3"/>
  <c r="T1235" i="3"/>
  <c r="S1235" i="3"/>
  <c r="P1235" i="3"/>
  <c r="O1235" i="3"/>
  <c r="N1235" i="3"/>
  <c r="M1235" i="3"/>
  <c r="L1235" i="3"/>
  <c r="BC1234" i="3"/>
  <c r="BA1234" i="3"/>
  <c r="BB1234" i="3" s="1"/>
  <c r="AV1234" i="3"/>
  <c r="AU1234" i="3"/>
  <c r="AT1234" i="3"/>
  <c r="AS1234" i="3"/>
  <c r="AR1234" i="3"/>
  <c r="AQ1234" i="3"/>
  <c r="AP1234" i="3"/>
  <c r="AO1234" i="3"/>
  <c r="AN1234" i="3"/>
  <c r="AB1234" i="3"/>
  <c r="AM1234" i="3" s="1"/>
  <c r="AA1234" i="3"/>
  <c r="AL1234" i="3" s="1"/>
  <c r="T1234" i="3"/>
  <c r="S1234" i="3"/>
  <c r="P1234" i="3"/>
  <c r="O1234" i="3"/>
  <c r="N1234" i="3"/>
  <c r="M1234" i="3"/>
  <c r="L1234" i="3"/>
  <c r="BC1233" i="3"/>
  <c r="BA1233" i="3"/>
  <c r="BB1233" i="3" s="1"/>
  <c r="AV1233" i="3"/>
  <c r="AU1233" i="3"/>
  <c r="AT1233" i="3"/>
  <c r="AS1233" i="3"/>
  <c r="AR1233" i="3"/>
  <c r="AQ1233" i="3"/>
  <c r="AP1233" i="3"/>
  <c r="AO1233" i="3"/>
  <c r="AN1233" i="3"/>
  <c r="AB1233" i="3"/>
  <c r="AM1233" i="3" s="1"/>
  <c r="AA1233" i="3"/>
  <c r="AW1233" i="3" s="1"/>
  <c r="T1233" i="3"/>
  <c r="S1233" i="3"/>
  <c r="P1233" i="3"/>
  <c r="O1233" i="3"/>
  <c r="N1233" i="3"/>
  <c r="M1233" i="3"/>
  <c r="L1233" i="3"/>
  <c r="BC1232" i="3"/>
  <c r="BA1232" i="3"/>
  <c r="BB1232" i="3" s="1"/>
  <c r="AW1232" i="3" s="1"/>
  <c r="AV1232" i="3"/>
  <c r="AU1232" i="3"/>
  <c r="AT1232" i="3"/>
  <c r="AS1232" i="3"/>
  <c r="AR1232" i="3"/>
  <c r="AQ1232" i="3"/>
  <c r="AP1232" i="3"/>
  <c r="AO1232" i="3"/>
  <c r="AN1232" i="3"/>
  <c r="AM1232" i="3"/>
  <c r="AL1232" i="3"/>
  <c r="AB1232" i="3"/>
  <c r="AA1232" i="3"/>
  <c r="T1232" i="3"/>
  <c r="S1232" i="3"/>
  <c r="P1232" i="3"/>
  <c r="O1232" i="3"/>
  <c r="N1232" i="3"/>
  <c r="M1232" i="3"/>
  <c r="L1232" i="3"/>
  <c r="BC1231" i="3"/>
  <c r="BB1231" i="3"/>
  <c r="AW1231" i="3" s="1"/>
  <c r="BA1231" i="3"/>
  <c r="AV1231" i="3"/>
  <c r="AU1231" i="3"/>
  <c r="AT1231" i="3"/>
  <c r="AS1231" i="3"/>
  <c r="AR1231" i="3"/>
  <c r="AQ1231" i="3"/>
  <c r="AP1231" i="3"/>
  <c r="AO1231" i="3"/>
  <c r="AN1231" i="3"/>
  <c r="AL1231" i="3"/>
  <c r="AB1231" i="3"/>
  <c r="AM1231" i="3" s="1"/>
  <c r="AA1231" i="3"/>
  <c r="T1231" i="3"/>
  <c r="S1231" i="3"/>
  <c r="P1231" i="3"/>
  <c r="O1231" i="3"/>
  <c r="N1231" i="3"/>
  <c r="M1231" i="3"/>
  <c r="L1231" i="3"/>
  <c r="AX1231" i="3" s="1"/>
  <c r="Y1231" i="3" s="1"/>
  <c r="BC1230" i="3"/>
  <c r="BA1230" i="3"/>
  <c r="BB1230" i="3" s="1"/>
  <c r="AV1230" i="3"/>
  <c r="AU1230" i="3"/>
  <c r="AT1230" i="3"/>
  <c r="AS1230" i="3"/>
  <c r="AR1230" i="3"/>
  <c r="AQ1230" i="3"/>
  <c r="AP1230" i="3"/>
  <c r="AO1230" i="3"/>
  <c r="AN1230" i="3"/>
  <c r="AB1230" i="3"/>
  <c r="AM1230" i="3" s="1"/>
  <c r="AA1230" i="3"/>
  <c r="T1230" i="3"/>
  <c r="S1230" i="3"/>
  <c r="P1230" i="3"/>
  <c r="O1230" i="3"/>
  <c r="N1230" i="3"/>
  <c r="M1230" i="3"/>
  <c r="L1230" i="3"/>
  <c r="BC1229" i="3"/>
  <c r="BA1229" i="3"/>
  <c r="AV1229" i="3"/>
  <c r="AU1229" i="3"/>
  <c r="AT1229" i="3"/>
  <c r="AS1229" i="3"/>
  <c r="AR1229" i="3"/>
  <c r="AQ1229" i="3"/>
  <c r="AP1229" i="3"/>
  <c r="AO1229" i="3"/>
  <c r="AN1229" i="3"/>
  <c r="AB1229" i="3"/>
  <c r="AM1229" i="3" s="1"/>
  <c r="AA1229" i="3"/>
  <c r="T1229" i="3"/>
  <c r="S1229" i="3"/>
  <c r="BB1229" i="3" s="1"/>
  <c r="P1229" i="3"/>
  <c r="O1229" i="3"/>
  <c r="N1229" i="3"/>
  <c r="M1229" i="3"/>
  <c r="L1229" i="3"/>
  <c r="BC1228" i="3"/>
  <c r="BB1228" i="3"/>
  <c r="BA1228" i="3"/>
  <c r="AW1228" i="3"/>
  <c r="AX1228" i="3" s="1"/>
  <c r="Y1228" i="3" s="1"/>
  <c r="AV1228" i="3"/>
  <c r="AU1228" i="3"/>
  <c r="AT1228" i="3"/>
  <c r="AS1228" i="3"/>
  <c r="AR1228" i="3"/>
  <c r="AQ1228" i="3"/>
  <c r="AP1228" i="3"/>
  <c r="AO1228" i="3"/>
  <c r="AN1228" i="3"/>
  <c r="AM1228" i="3"/>
  <c r="AB1228" i="3"/>
  <c r="AA1228" i="3"/>
  <c r="AL1228" i="3" s="1"/>
  <c r="T1228" i="3"/>
  <c r="S1228" i="3"/>
  <c r="P1228" i="3"/>
  <c r="O1228" i="3"/>
  <c r="N1228" i="3"/>
  <c r="M1228" i="3"/>
  <c r="L1228" i="3"/>
  <c r="BC1227" i="3"/>
  <c r="BA1227" i="3"/>
  <c r="BB1227" i="3" s="1"/>
  <c r="AW1227" i="3"/>
  <c r="AV1227" i="3"/>
  <c r="AU1227" i="3"/>
  <c r="AT1227" i="3"/>
  <c r="AS1227" i="3"/>
  <c r="AR1227" i="3"/>
  <c r="AQ1227" i="3"/>
  <c r="AP1227" i="3"/>
  <c r="AO1227" i="3"/>
  <c r="AN1227" i="3"/>
  <c r="AM1227" i="3"/>
  <c r="AB1227" i="3"/>
  <c r="AA1227" i="3"/>
  <c r="AL1227" i="3" s="1"/>
  <c r="T1227" i="3"/>
  <c r="S1227" i="3"/>
  <c r="P1227" i="3"/>
  <c r="O1227" i="3"/>
  <c r="N1227" i="3"/>
  <c r="M1227" i="3"/>
  <c r="L1227" i="3"/>
  <c r="BC1226" i="3"/>
  <c r="BA1226" i="3"/>
  <c r="AV1226" i="3"/>
  <c r="AU1226" i="3"/>
  <c r="AT1226" i="3"/>
  <c r="AS1226" i="3"/>
  <c r="AR1226" i="3"/>
  <c r="AQ1226" i="3"/>
  <c r="AP1226" i="3"/>
  <c r="AO1226" i="3"/>
  <c r="AN1226" i="3"/>
  <c r="AM1226" i="3"/>
  <c r="AB1226" i="3"/>
  <c r="AA1226" i="3"/>
  <c r="T1226" i="3"/>
  <c r="S1226" i="3"/>
  <c r="BB1226" i="3" s="1"/>
  <c r="P1226" i="3"/>
  <c r="O1226" i="3"/>
  <c r="N1226" i="3"/>
  <c r="M1226" i="3"/>
  <c r="L1226" i="3"/>
  <c r="BC1225" i="3"/>
  <c r="BA1225" i="3"/>
  <c r="AV1225" i="3"/>
  <c r="AU1225" i="3"/>
  <c r="AT1225" i="3"/>
  <c r="AS1225" i="3"/>
  <c r="AR1225" i="3"/>
  <c r="AQ1225" i="3"/>
  <c r="AP1225" i="3"/>
  <c r="AO1225" i="3"/>
  <c r="AN1225" i="3"/>
  <c r="AB1225" i="3"/>
  <c r="AM1225" i="3" s="1"/>
  <c r="AA1225" i="3"/>
  <c r="AL1225" i="3" s="1"/>
  <c r="T1225" i="3"/>
  <c r="S1225" i="3"/>
  <c r="P1225" i="3"/>
  <c r="O1225" i="3"/>
  <c r="N1225" i="3"/>
  <c r="M1225" i="3"/>
  <c r="L1225" i="3"/>
  <c r="BC1224" i="3"/>
  <c r="BA1224" i="3"/>
  <c r="BB1224" i="3" s="1"/>
  <c r="AW1224" i="3" s="1"/>
  <c r="AX1224" i="3" s="1"/>
  <c r="Y1224" i="3" s="1"/>
  <c r="AV1224" i="3"/>
  <c r="AU1224" i="3"/>
  <c r="AT1224" i="3"/>
  <c r="AS1224" i="3"/>
  <c r="AR1224" i="3"/>
  <c r="AQ1224" i="3"/>
  <c r="AP1224" i="3"/>
  <c r="AO1224" i="3"/>
  <c r="AN1224" i="3"/>
  <c r="AM1224" i="3"/>
  <c r="AB1224" i="3"/>
  <c r="AA1224" i="3"/>
  <c r="AL1224" i="3" s="1"/>
  <c r="T1224" i="3"/>
  <c r="S1224" i="3"/>
  <c r="P1224" i="3"/>
  <c r="O1224" i="3"/>
  <c r="N1224" i="3"/>
  <c r="M1224" i="3"/>
  <c r="L1224" i="3"/>
  <c r="BC1223" i="3"/>
  <c r="BA1223" i="3"/>
  <c r="BB1223" i="3" s="1"/>
  <c r="AW1223" i="3" s="1"/>
  <c r="AX1223" i="3" s="1"/>
  <c r="Y1223" i="3" s="1"/>
  <c r="AV1223" i="3"/>
  <c r="AU1223" i="3"/>
  <c r="AT1223" i="3"/>
  <c r="AS1223" i="3"/>
  <c r="AR1223" i="3"/>
  <c r="AQ1223" i="3"/>
  <c r="AP1223" i="3"/>
  <c r="AO1223" i="3"/>
  <c r="AN1223" i="3"/>
  <c r="AM1223" i="3"/>
  <c r="AL1223" i="3"/>
  <c r="AB1223" i="3"/>
  <c r="AA1223" i="3"/>
  <c r="T1223" i="3"/>
  <c r="S1223" i="3"/>
  <c r="P1223" i="3"/>
  <c r="O1223" i="3"/>
  <c r="N1223" i="3"/>
  <c r="M1223" i="3"/>
  <c r="L1223" i="3"/>
  <c r="BC1222" i="3"/>
  <c r="BA1222" i="3"/>
  <c r="BB1222" i="3" s="1"/>
  <c r="AV1222" i="3"/>
  <c r="AU1222" i="3"/>
  <c r="AT1222" i="3"/>
  <c r="AS1222" i="3"/>
  <c r="AR1222" i="3"/>
  <c r="AQ1222" i="3"/>
  <c r="AP1222" i="3"/>
  <c r="AO1222" i="3"/>
  <c r="AN1222" i="3"/>
  <c r="AB1222" i="3"/>
  <c r="AA1222" i="3"/>
  <c r="AL1222" i="3" s="1"/>
  <c r="T1222" i="3"/>
  <c r="S1222" i="3"/>
  <c r="P1222" i="3"/>
  <c r="O1222" i="3"/>
  <c r="N1222" i="3"/>
  <c r="M1222" i="3"/>
  <c r="L1222" i="3"/>
  <c r="BC1221" i="3"/>
  <c r="BA1221" i="3"/>
  <c r="BB1221" i="3" s="1"/>
  <c r="AV1221" i="3"/>
  <c r="AU1221" i="3"/>
  <c r="AT1221" i="3"/>
  <c r="AS1221" i="3"/>
  <c r="AR1221" i="3"/>
  <c r="AQ1221" i="3"/>
  <c r="AP1221" i="3"/>
  <c r="AO1221" i="3"/>
  <c r="AN1221" i="3"/>
  <c r="AB1221" i="3"/>
  <c r="AM1221" i="3" s="1"/>
  <c r="AA1221" i="3"/>
  <c r="T1221" i="3"/>
  <c r="S1221" i="3"/>
  <c r="P1221" i="3"/>
  <c r="O1221" i="3"/>
  <c r="N1221" i="3"/>
  <c r="M1221" i="3"/>
  <c r="L1221" i="3"/>
  <c r="BC1220" i="3"/>
  <c r="BA1220" i="3"/>
  <c r="AW1220" i="3"/>
  <c r="AV1220" i="3"/>
  <c r="AU1220" i="3"/>
  <c r="AT1220" i="3"/>
  <c r="AS1220" i="3"/>
  <c r="AR1220" i="3"/>
  <c r="AQ1220" i="3"/>
  <c r="AP1220" i="3"/>
  <c r="AO1220" i="3"/>
  <c r="AN1220" i="3"/>
  <c r="AB1220" i="3"/>
  <c r="AM1220" i="3" s="1"/>
  <c r="AA1220" i="3"/>
  <c r="AL1220" i="3" s="1"/>
  <c r="T1220" i="3"/>
  <c r="S1220" i="3"/>
  <c r="BB1220" i="3" s="1"/>
  <c r="P1220" i="3"/>
  <c r="O1220" i="3"/>
  <c r="N1220" i="3"/>
  <c r="M1220" i="3"/>
  <c r="L1220" i="3"/>
  <c r="BC1219" i="3"/>
  <c r="BB1219" i="3"/>
  <c r="BA1219" i="3"/>
  <c r="AV1219" i="3"/>
  <c r="AU1219" i="3"/>
  <c r="AT1219" i="3"/>
  <c r="AS1219" i="3"/>
  <c r="AR1219" i="3"/>
  <c r="AQ1219" i="3"/>
  <c r="AP1219" i="3"/>
  <c r="AO1219" i="3"/>
  <c r="AN1219" i="3"/>
  <c r="AB1219" i="3"/>
  <c r="AM1219" i="3" s="1"/>
  <c r="AA1219" i="3"/>
  <c r="T1219" i="3"/>
  <c r="S1219" i="3"/>
  <c r="P1219" i="3"/>
  <c r="O1219" i="3"/>
  <c r="N1219" i="3"/>
  <c r="M1219" i="3"/>
  <c r="L1219" i="3"/>
  <c r="BC1218" i="3"/>
  <c r="BA1218" i="3"/>
  <c r="BB1218" i="3" s="1"/>
  <c r="AW1218" i="3" s="1"/>
  <c r="AV1218" i="3"/>
  <c r="AU1218" i="3"/>
  <c r="AT1218" i="3"/>
  <c r="AS1218" i="3"/>
  <c r="AR1218" i="3"/>
  <c r="AQ1218" i="3"/>
  <c r="AP1218" i="3"/>
  <c r="AO1218" i="3"/>
  <c r="AN1218" i="3"/>
  <c r="AM1218" i="3"/>
  <c r="AB1218" i="3"/>
  <c r="AA1218" i="3"/>
  <c r="AL1218" i="3" s="1"/>
  <c r="T1218" i="3"/>
  <c r="S1218" i="3"/>
  <c r="P1218" i="3"/>
  <c r="O1218" i="3"/>
  <c r="N1218" i="3"/>
  <c r="M1218" i="3"/>
  <c r="L1218" i="3"/>
  <c r="BC1217" i="3"/>
  <c r="BA1217" i="3"/>
  <c r="BB1217" i="3" s="1"/>
  <c r="AV1217" i="3"/>
  <c r="AU1217" i="3"/>
  <c r="AT1217" i="3"/>
  <c r="AS1217" i="3"/>
  <c r="AR1217" i="3"/>
  <c r="AQ1217" i="3"/>
  <c r="AP1217" i="3"/>
  <c r="AO1217" i="3"/>
  <c r="AN1217" i="3"/>
  <c r="AM1217" i="3"/>
  <c r="AL1217" i="3"/>
  <c r="AB1217" i="3"/>
  <c r="AA1217" i="3"/>
  <c r="T1217" i="3"/>
  <c r="S1217" i="3"/>
  <c r="P1217" i="3"/>
  <c r="O1217" i="3"/>
  <c r="N1217" i="3"/>
  <c r="M1217" i="3"/>
  <c r="L1217" i="3"/>
  <c r="BC1216" i="3"/>
  <c r="BA1216" i="3"/>
  <c r="BB1216" i="3" s="1"/>
  <c r="AW1216" i="3" s="1"/>
  <c r="AX1216" i="3" s="1"/>
  <c r="Y1216" i="3" s="1"/>
  <c r="AV1216" i="3"/>
  <c r="AU1216" i="3"/>
  <c r="AT1216" i="3"/>
  <c r="AS1216" i="3"/>
  <c r="AR1216" i="3"/>
  <c r="AQ1216" i="3"/>
  <c r="AP1216" i="3"/>
  <c r="AO1216" i="3"/>
  <c r="AN1216" i="3"/>
  <c r="AL1216" i="3"/>
  <c r="AB1216" i="3"/>
  <c r="AM1216" i="3" s="1"/>
  <c r="AA1216" i="3"/>
  <c r="T1216" i="3"/>
  <c r="S1216" i="3"/>
  <c r="P1216" i="3"/>
  <c r="O1216" i="3"/>
  <c r="N1216" i="3"/>
  <c r="M1216" i="3"/>
  <c r="L1216" i="3"/>
  <c r="BC1215" i="3"/>
  <c r="BA1215" i="3"/>
  <c r="AV1215" i="3"/>
  <c r="AU1215" i="3"/>
  <c r="AT1215" i="3"/>
  <c r="AS1215" i="3"/>
  <c r="AR1215" i="3"/>
  <c r="AQ1215" i="3"/>
  <c r="AP1215" i="3"/>
  <c r="AO1215" i="3"/>
  <c r="AN1215" i="3"/>
  <c r="AM1215" i="3"/>
  <c r="AB1215" i="3"/>
  <c r="AA1215" i="3"/>
  <c r="T1215" i="3"/>
  <c r="S1215" i="3"/>
  <c r="BB1215" i="3" s="1"/>
  <c r="P1215" i="3"/>
  <c r="O1215" i="3"/>
  <c r="N1215" i="3"/>
  <c r="M1215" i="3"/>
  <c r="L1215" i="3"/>
  <c r="BC1214" i="3"/>
  <c r="BA1214" i="3"/>
  <c r="BB1214" i="3" s="1"/>
  <c r="AW1214" i="3"/>
  <c r="AV1214" i="3"/>
  <c r="AU1214" i="3"/>
  <c r="AT1214" i="3"/>
  <c r="AS1214" i="3"/>
  <c r="AR1214" i="3"/>
  <c r="AQ1214" i="3"/>
  <c r="AP1214" i="3"/>
  <c r="AO1214" i="3"/>
  <c r="AN1214" i="3"/>
  <c r="AM1214" i="3"/>
  <c r="AL1214" i="3"/>
  <c r="AB1214" i="3"/>
  <c r="AA1214" i="3"/>
  <c r="T1214" i="3"/>
  <c r="S1214" i="3"/>
  <c r="P1214" i="3"/>
  <c r="O1214" i="3"/>
  <c r="N1214" i="3"/>
  <c r="M1214" i="3"/>
  <c r="L1214" i="3"/>
  <c r="BC1213" i="3"/>
  <c r="BB1213" i="3"/>
  <c r="BA1213" i="3"/>
  <c r="AW1213" i="3"/>
  <c r="AX1213" i="3" s="1"/>
  <c r="Y1213" i="3" s="1"/>
  <c r="AV1213" i="3"/>
  <c r="AU1213" i="3"/>
  <c r="AT1213" i="3"/>
  <c r="AS1213" i="3"/>
  <c r="AR1213" i="3"/>
  <c r="AQ1213" i="3"/>
  <c r="AP1213" i="3"/>
  <c r="AO1213" i="3"/>
  <c r="AN1213" i="3"/>
  <c r="AB1213" i="3"/>
  <c r="AM1213" i="3" s="1"/>
  <c r="AA1213" i="3"/>
  <c r="AL1213" i="3" s="1"/>
  <c r="T1213" i="3"/>
  <c r="S1213" i="3"/>
  <c r="P1213" i="3"/>
  <c r="O1213" i="3"/>
  <c r="N1213" i="3"/>
  <c r="M1213" i="3"/>
  <c r="L1213" i="3"/>
  <c r="BC1212" i="3"/>
  <c r="BA1212" i="3"/>
  <c r="AV1212" i="3"/>
  <c r="AU1212" i="3"/>
  <c r="AT1212" i="3"/>
  <c r="AS1212" i="3"/>
  <c r="AR1212" i="3"/>
  <c r="AQ1212" i="3"/>
  <c r="AP1212" i="3"/>
  <c r="AO1212" i="3"/>
  <c r="AN1212" i="3"/>
  <c r="AB1212" i="3"/>
  <c r="AM1212" i="3" s="1"/>
  <c r="AA1212" i="3"/>
  <c r="T1212" i="3"/>
  <c r="S1212" i="3"/>
  <c r="P1212" i="3"/>
  <c r="O1212" i="3"/>
  <c r="N1212" i="3"/>
  <c r="M1212" i="3"/>
  <c r="L1212" i="3"/>
  <c r="BC1211" i="3"/>
  <c r="BA1211" i="3"/>
  <c r="AV1211" i="3"/>
  <c r="AU1211" i="3"/>
  <c r="AT1211" i="3"/>
  <c r="AS1211" i="3"/>
  <c r="AR1211" i="3"/>
  <c r="AQ1211" i="3"/>
  <c r="AP1211" i="3"/>
  <c r="AO1211" i="3"/>
  <c r="AN1211" i="3"/>
  <c r="AB1211" i="3"/>
  <c r="AM1211" i="3" s="1"/>
  <c r="AA1211" i="3"/>
  <c r="AL1211" i="3" s="1"/>
  <c r="T1211" i="3"/>
  <c r="S1211" i="3"/>
  <c r="P1211" i="3"/>
  <c r="O1211" i="3"/>
  <c r="N1211" i="3"/>
  <c r="M1211" i="3"/>
  <c r="L1211" i="3"/>
  <c r="BC1210" i="3"/>
  <c r="BB1210" i="3"/>
  <c r="BA1210" i="3"/>
  <c r="AW1210" i="3"/>
  <c r="AX1210" i="3" s="1"/>
  <c r="Y1210" i="3" s="1"/>
  <c r="AV1210" i="3"/>
  <c r="AU1210" i="3"/>
  <c r="AT1210" i="3"/>
  <c r="AS1210" i="3"/>
  <c r="AR1210" i="3"/>
  <c r="AQ1210" i="3"/>
  <c r="AP1210" i="3"/>
  <c r="AO1210" i="3"/>
  <c r="AN1210" i="3"/>
  <c r="AL1210" i="3"/>
  <c r="AB1210" i="3"/>
  <c r="AM1210" i="3" s="1"/>
  <c r="AA1210" i="3"/>
  <c r="T1210" i="3"/>
  <c r="S1210" i="3"/>
  <c r="P1210" i="3"/>
  <c r="O1210" i="3"/>
  <c r="N1210" i="3"/>
  <c r="M1210" i="3"/>
  <c r="L1210" i="3"/>
  <c r="BC1209" i="3"/>
  <c r="BA1209" i="3"/>
  <c r="AW1209" i="3"/>
  <c r="AV1209" i="3"/>
  <c r="AU1209" i="3"/>
  <c r="AT1209" i="3"/>
  <c r="AS1209" i="3"/>
  <c r="AR1209" i="3"/>
  <c r="AQ1209" i="3"/>
  <c r="AP1209" i="3"/>
  <c r="AO1209" i="3"/>
  <c r="AN1209" i="3"/>
  <c r="AM1209" i="3"/>
  <c r="AB1209" i="3"/>
  <c r="AA1209" i="3"/>
  <c r="AL1209" i="3" s="1"/>
  <c r="T1209" i="3"/>
  <c r="S1209" i="3"/>
  <c r="BB1209" i="3" s="1"/>
  <c r="P1209" i="3"/>
  <c r="O1209" i="3"/>
  <c r="N1209" i="3"/>
  <c r="M1209" i="3"/>
  <c r="L1209" i="3"/>
  <c r="BC1208" i="3"/>
  <c r="BA1208" i="3"/>
  <c r="BB1208" i="3" s="1"/>
  <c r="AV1208" i="3"/>
  <c r="AU1208" i="3"/>
  <c r="AT1208" i="3"/>
  <c r="AS1208" i="3"/>
  <c r="AR1208" i="3"/>
  <c r="AQ1208" i="3"/>
  <c r="AP1208" i="3"/>
  <c r="AO1208" i="3"/>
  <c r="AN1208" i="3"/>
  <c r="AB1208" i="3"/>
  <c r="AM1208" i="3" s="1"/>
  <c r="AA1208" i="3"/>
  <c r="T1208" i="3"/>
  <c r="S1208" i="3"/>
  <c r="P1208" i="3"/>
  <c r="O1208" i="3"/>
  <c r="N1208" i="3"/>
  <c r="M1208" i="3"/>
  <c r="L1208" i="3"/>
  <c r="BC1207" i="3"/>
  <c r="BA1207" i="3"/>
  <c r="AV1207" i="3"/>
  <c r="AU1207" i="3"/>
  <c r="AT1207" i="3"/>
  <c r="AS1207" i="3"/>
  <c r="AR1207" i="3"/>
  <c r="AQ1207" i="3"/>
  <c r="AP1207" i="3"/>
  <c r="AO1207" i="3"/>
  <c r="AN1207" i="3"/>
  <c r="AL1207" i="3"/>
  <c r="AB1207" i="3"/>
  <c r="AM1207" i="3" s="1"/>
  <c r="AA1207" i="3"/>
  <c r="T1207" i="3"/>
  <c r="S1207" i="3"/>
  <c r="P1207" i="3"/>
  <c r="O1207" i="3"/>
  <c r="N1207" i="3"/>
  <c r="M1207" i="3"/>
  <c r="L1207" i="3"/>
  <c r="BC1206" i="3"/>
  <c r="BB1206" i="3"/>
  <c r="BA1206" i="3"/>
  <c r="AW1206" i="3"/>
  <c r="AV1206" i="3"/>
  <c r="AU1206" i="3"/>
  <c r="AT1206" i="3"/>
  <c r="AS1206" i="3"/>
  <c r="AR1206" i="3"/>
  <c r="AQ1206" i="3"/>
  <c r="AP1206" i="3"/>
  <c r="AO1206" i="3"/>
  <c r="AN1206" i="3"/>
  <c r="AL1206" i="3"/>
  <c r="AB1206" i="3"/>
  <c r="AM1206" i="3" s="1"/>
  <c r="AX1206" i="3" s="1"/>
  <c r="Y1206" i="3" s="1"/>
  <c r="AA1206" i="3"/>
  <c r="T1206" i="3"/>
  <c r="S1206" i="3"/>
  <c r="P1206" i="3"/>
  <c r="O1206" i="3"/>
  <c r="N1206" i="3"/>
  <c r="M1206" i="3"/>
  <c r="L1206" i="3"/>
  <c r="BC1205" i="3"/>
  <c r="BA1205" i="3"/>
  <c r="BB1205" i="3" s="1"/>
  <c r="AV1205" i="3"/>
  <c r="AU1205" i="3"/>
  <c r="AT1205" i="3"/>
  <c r="AS1205" i="3"/>
  <c r="AR1205" i="3"/>
  <c r="AQ1205" i="3"/>
  <c r="AP1205" i="3"/>
  <c r="AO1205" i="3"/>
  <c r="AN1205" i="3"/>
  <c r="AM1205" i="3"/>
  <c r="AL1205" i="3"/>
  <c r="AB1205" i="3"/>
  <c r="AA1205" i="3"/>
  <c r="T1205" i="3"/>
  <c r="S1205" i="3"/>
  <c r="P1205" i="3"/>
  <c r="O1205" i="3"/>
  <c r="N1205" i="3"/>
  <c r="M1205" i="3"/>
  <c r="L1205" i="3"/>
  <c r="BC1204" i="3"/>
  <c r="BA1204" i="3"/>
  <c r="BB1204" i="3" s="1"/>
  <c r="AV1204" i="3"/>
  <c r="AU1204" i="3"/>
  <c r="AT1204" i="3"/>
  <c r="AS1204" i="3"/>
  <c r="AR1204" i="3"/>
  <c r="AQ1204" i="3"/>
  <c r="AP1204" i="3"/>
  <c r="AO1204" i="3"/>
  <c r="AN1204" i="3"/>
  <c r="AM1204" i="3"/>
  <c r="AL1204" i="3"/>
  <c r="AB1204" i="3"/>
  <c r="AA1204" i="3"/>
  <c r="T1204" i="3"/>
  <c r="S1204" i="3"/>
  <c r="P1204" i="3"/>
  <c r="O1204" i="3"/>
  <c r="N1204" i="3"/>
  <c r="M1204" i="3"/>
  <c r="L1204" i="3"/>
  <c r="BC1203" i="3"/>
  <c r="BA1203" i="3"/>
  <c r="BB1203" i="3" s="1"/>
  <c r="AV1203" i="3"/>
  <c r="AU1203" i="3"/>
  <c r="AT1203" i="3"/>
  <c r="AS1203" i="3"/>
  <c r="AR1203" i="3"/>
  <c r="AQ1203" i="3"/>
  <c r="AP1203" i="3"/>
  <c r="AO1203" i="3"/>
  <c r="AN1203" i="3"/>
  <c r="AM1203" i="3"/>
  <c r="AL1203" i="3"/>
  <c r="AB1203" i="3"/>
  <c r="AA1203" i="3"/>
  <c r="AW1203" i="3" s="1"/>
  <c r="T1203" i="3"/>
  <c r="S1203" i="3"/>
  <c r="P1203" i="3"/>
  <c r="O1203" i="3"/>
  <c r="N1203" i="3"/>
  <c r="M1203" i="3"/>
  <c r="L1203" i="3"/>
  <c r="BC1202" i="3"/>
  <c r="BA1202" i="3"/>
  <c r="BB1202" i="3" s="1"/>
  <c r="AV1202" i="3"/>
  <c r="AU1202" i="3"/>
  <c r="AT1202" i="3"/>
  <c r="AS1202" i="3"/>
  <c r="AR1202" i="3"/>
  <c r="AQ1202" i="3"/>
  <c r="AP1202" i="3"/>
  <c r="AO1202" i="3"/>
  <c r="AN1202" i="3"/>
  <c r="AB1202" i="3"/>
  <c r="AA1202" i="3"/>
  <c r="AL1202" i="3" s="1"/>
  <c r="T1202" i="3"/>
  <c r="S1202" i="3"/>
  <c r="P1202" i="3"/>
  <c r="O1202" i="3"/>
  <c r="N1202" i="3"/>
  <c r="M1202" i="3"/>
  <c r="L1202" i="3"/>
  <c r="BC1201" i="3"/>
  <c r="BB1201" i="3"/>
  <c r="BA1201" i="3"/>
  <c r="AV1201" i="3"/>
  <c r="AU1201" i="3"/>
  <c r="AT1201" i="3"/>
  <c r="AS1201" i="3"/>
  <c r="AR1201" i="3"/>
  <c r="AQ1201" i="3"/>
  <c r="AP1201" i="3"/>
  <c r="AO1201" i="3"/>
  <c r="AN1201" i="3"/>
  <c r="AM1201" i="3"/>
  <c r="AB1201" i="3"/>
  <c r="AA1201" i="3"/>
  <c r="AW1201" i="3" s="1"/>
  <c r="T1201" i="3"/>
  <c r="S1201" i="3"/>
  <c r="P1201" i="3"/>
  <c r="O1201" i="3"/>
  <c r="N1201" i="3"/>
  <c r="M1201" i="3"/>
  <c r="L1201" i="3"/>
  <c r="BC1200" i="3"/>
  <c r="BB1200" i="3"/>
  <c r="AW1200" i="3" s="1"/>
  <c r="AX1200" i="3" s="1"/>
  <c r="Y1200" i="3" s="1"/>
  <c r="BA1200" i="3"/>
  <c r="AV1200" i="3"/>
  <c r="AU1200" i="3"/>
  <c r="AT1200" i="3"/>
  <c r="AS1200" i="3"/>
  <c r="AR1200" i="3"/>
  <c r="AQ1200" i="3"/>
  <c r="AP1200" i="3"/>
  <c r="AO1200" i="3"/>
  <c r="AN1200" i="3"/>
  <c r="AM1200" i="3"/>
  <c r="AB1200" i="3"/>
  <c r="AA1200" i="3"/>
  <c r="AL1200" i="3" s="1"/>
  <c r="T1200" i="3"/>
  <c r="S1200" i="3"/>
  <c r="P1200" i="3"/>
  <c r="O1200" i="3"/>
  <c r="N1200" i="3"/>
  <c r="M1200" i="3"/>
  <c r="L1200" i="3"/>
  <c r="BC1199" i="3"/>
  <c r="BB1199" i="3"/>
  <c r="BA1199" i="3"/>
  <c r="AV1199" i="3"/>
  <c r="AU1199" i="3"/>
  <c r="AT1199" i="3"/>
  <c r="AS1199" i="3"/>
  <c r="AR1199" i="3"/>
  <c r="AQ1199" i="3"/>
  <c r="AP1199" i="3"/>
  <c r="AO1199" i="3"/>
  <c r="AN1199" i="3"/>
  <c r="AL1199" i="3"/>
  <c r="AB1199" i="3"/>
  <c r="AM1199" i="3" s="1"/>
  <c r="AA1199" i="3"/>
  <c r="T1199" i="3"/>
  <c r="S1199" i="3"/>
  <c r="P1199" i="3"/>
  <c r="O1199" i="3"/>
  <c r="N1199" i="3"/>
  <c r="M1199" i="3"/>
  <c r="L1199" i="3"/>
  <c r="BC1198" i="3"/>
  <c r="BA1198" i="3"/>
  <c r="AV1198" i="3"/>
  <c r="AU1198" i="3"/>
  <c r="AT1198" i="3"/>
  <c r="AS1198" i="3"/>
  <c r="AR1198" i="3"/>
  <c r="AQ1198" i="3"/>
  <c r="AP1198" i="3"/>
  <c r="AO1198" i="3"/>
  <c r="AN1198" i="3"/>
  <c r="AB1198" i="3"/>
  <c r="AA1198" i="3"/>
  <c r="AL1198" i="3" s="1"/>
  <c r="T1198" i="3"/>
  <c r="S1198" i="3"/>
  <c r="P1198" i="3"/>
  <c r="O1198" i="3"/>
  <c r="N1198" i="3"/>
  <c r="M1198" i="3"/>
  <c r="L1198" i="3"/>
  <c r="BC1197" i="3"/>
  <c r="BB1197" i="3"/>
  <c r="BA1197" i="3"/>
  <c r="AW1197" i="3"/>
  <c r="AX1197" i="3" s="1"/>
  <c r="Y1197" i="3" s="1"/>
  <c r="AV1197" i="3"/>
  <c r="AU1197" i="3"/>
  <c r="AT1197" i="3"/>
  <c r="AS1197" i="3"/>
  <c r="AR1197" i="3"/>
  <c r="AQ1197" i="3"/>
  <c r="AP1197" i="3"/>
  <c r="AO1197" i="3"/>
  <c r="AN1197" i="3"/>
  <c r="AL1197" i="3"/>
  <c r="AB1197" i="3"/>
  <c r="AM1197" i="3" s="1"/>
  <c r="AA1197" i="3"/>
  <c r="T1197" i="3"/>
  <c r="S1197" i="3"/>
  <c r="P1197" i="3"/>
  <c r="O1197" i="3"/>
  <c r="N1197" i="3"/>
  <c r="M1197" i="3"/>
  <c r="L1197" i="3"/>
  <c r="BC1196" i="3"/>
  <c r="BA1196" i="3"/>
  <c r="BB1196" i="3" s="1"/>
  <c r="AW1196" i="3"/>
  <c r="AV1196" i="3"/>
  <c r="AU1196" i="3"/>
  <c r="AT1196" i="3"/>
  <c r="AS1196" i="3"/>
  <c r="AR1196" i="3"/>
  <c r="AQ1196" i="3"/>
  <c r="AP1196" i="3"/>
  <c r="AO1196" i="3"/>
  <c r="AN1196" i="3"/>
  <c r="AM1196" i="3"/>
  <c r="AL1196" i="3"/>
  <c r="AB1196" i="3"/>
  <c r="AA1196" i="3"/>
  <c r="T1196" i="3"/>
  <c r="S1196" i="3"/>
  <c r="P1196" i="3"/>
  <c r="O1196" i="3"/>
  <c r="AX1196" i="3" s="1"/>
  <c r="Y1196" i="3" s="1"/>
  <c r="N1196" i="3"/>
  <c r="M1196" i="3"/>
  <c r="L1196" i="3"/>
  <c r="BC1195" i="3"/>
  <c r="BB1195" i="3"/>
  <c r="BA1195" i="3"/>
  <c r="AV1195" i="3"/>
  <c r="AU1195" i="3"/>
  <c r="AT1195" i="3"/>
  <c r="AS1195" i="3"/>
  <c r="AR1195" i="3"/>
  <c r="AQ1195" i="3"/>
  <c r="AP1195" i="3"/>
  <c r="AO1195" i="3"/>
  <c r="AN1195" i="3"/>
  <c r="AL1195" i="3"/>
  <c r="AB1195" i="3"/>
  <c r="AA1195" i="3"/>
  <c r="T1195" i="3"/>
  <c r="S1195" i="3"/>
  <c r="P1195" i="3"/>
  <c r="O1195" i="3"/>
  <c r="N1195" i="3"/>
  <c r="M1195" i="3"/>
  <c r="L1195" i="3"/>
  <c r="BC1194" i="3"/>
  <c r="BA1194" i="3"/>
  <c r="BB1194" i="3" s="1"/>
  <c r="AV1194" i="3"/>
  <c r="AU1194" i="3"/>
  <c r="AT1194" i="3"/>
  <c r="AS1194" i="3"/>
  <c r="AR1194" i="3"/>
  <c r="AQ1194" i="3"/>
  <c r="AP1194" i="3"/>
  <c r="AO1194" i="3"/>
  <c r="AN1194" i="3"/>
  <c r="AB1194" i="3"/>
  <c r="AM1194" i="3" s="1"/>
  <c r="AA1194" i="3"/>
  <c r="T1194" i="3"/>
  <c r="S1194" i="3"/>
  <c r="P1194" i="3"/>
  <c r="O1194" i="3"/>
  <c r="N1194" i="3"/>
  <c r="M1194" i="3"/>
  <c r="L1194" i="3"/>
  <c r="BC1193" i="3"/>
  <c r="BB1193" i="3"/>
  <c r="BA1193" i="3"/>
  <c r="AX1193" i="3"/>
  <c r="Y1193" i="3" s="1"/>
  <c r="AW1193" i="3"/>
  <c r="AV1193" i="3"/>
  <c r="AU1193" i="3"/>
  <c r="AT1193" i="3"/>
  <c r="AS1193" i="3"/>
  <c r="AR1193" i="3"/>
  <c r="AQ1193" i="3"/>
  <c r="AP1193" i="3"/>
  <c r="AO1193" i="3"/>
  <c r="AN1193" i="3"/>
  <c r="AB1193" i="3"/>
  <c r="AM1193" i="3" s="1"/>
  <c r="AA1193" i="3"/>
  <c r="AL1193" i="3" s="1"/>
  <c r="T1193" i="3"/>
  <c r="S1193" i="3"/>
  <c r="P1193" i="3"/>
  <c r="O1193" i="3"/>
  <c r="N1193" i="3"/>
  <c r="M1193" i="3"/>
  <c r="L1193" i="3"/>
  <c r="BC1192" i="3"/>
  <c r="BB1192" i="3"/>
  <c r="BA1192" i="3"/>
  <c r="AV1192" i="3"/>
  <c r="AU1192" i="3"/>
  <c r="AT1192" i="3"/>
  <c r="AS1192" i="3"/>
  <c r="AR1192" i="3"/>
  <c r="AQ1192" i="3"/>
  <c r="AP1192" i="3"/>
  <c r="AO1192" i="3"/>
  <c r="AN1192" i="3"/>
  <c r="AL1192" i="3"/>
  <c r="AB1192" i="3"/>
  <c r="AA1192" i="3"/>
  <c r="T1192" i="3"/>
  <c r="S1192" i="3"/>
  <c r="P1192" i="3"/>
  <c r="O1192" i="3"/>
  <c r="N1192" i="3"/>
  <c r="M1192" i="3"/>
  <c r="L1192" i="3"/>
  <c r="BC1191" i="3"/>
  <c r="BA1191" i="3"/>
  <c r="BB1191" i="3" s="1"/>
  <c r="AW1191" i="3" s="1"/>
  <c r="AV1191" i="3"/>
  <c r="AU1191" i="3"/>
  <c r="AT1191" i="3"/>
  <c r="AS1191" i="3"/>
  <c r="AR1191" i="3"/>
  <c r="AQ1191" i="3"/>
  <c r="AP1191" i="3"/>
  <c r="AO1191" i="3"/>
  <c r="AN1191" i="3"/>
  <c r="AM1191" i="3"/>
  <c r="AB1191" i="3"/>
  <c r="AA1191" i="3"/>
  <c r="AL1191" i="3" s="1"/>
  <c r="T1191" i="3"/>
  <c r="S1191" i="3"/>
  <c r="P1191" i="3"/>
  <c r="O1191" i="3"/>
  <c r="N1191" i="3"/>
  <c r="M1191" i="3"/>
  <c r="L1191" i="3"/>
  <c r="BC1190" i="3"/>
  <c r="BB1190" i="3"/>
  <c r="BA1190" i="3"/>
  <c r="AV1190" i="3"/>
  <c r="AU1190" i="3"/>
  <c r="AT1190" i="3"/>
  <c r="AS1190" i="3"/>
  <c r="AR1190" i="3"/>
  <c r="AQ1190" i="3"/>
  <c r="AP1190" i="3"/>
  <c r="AO1190" i="3"/>
  <c r="AN1190" i="3"/>
  <c r="AB1190" i="3"/>
  <c r="AM1190" i="3" s="1"/>
  <c r="AA1190" i="3"/>
  <c r="T1190" i="3"/>
  <c r="S1190" i="3"/>
  <c r="P1190" i="3"/>
  <c r="O1190" i="3"/>
  <c r="N1190" i="3"/>
  <c r="M1190" i="3"/>
  <c r="L1190" i="3"/>
  <c r="BC1189" i="3"/>
  <c r="BA1189" i="3"/>
  <c r="AV1189" i="3"/>
  <c r="AU1189" i="3"/>
  <c r="AT1189" i="3"/>
  <c r="AS1189" i="3"/>
  <c r="AR1189" i="3"/>
  <c r="AQ1189" i="3"/>
  <c r="AP1189" i="3"/>
  <c r="AO1189" i="3"/>
  <c r="AN1189" i="3"/>
  <c r="AB1189" i="3"/>
  <c r="AM1189" i="3" s="1"/>
  <c r="AA1189" i="3"/>
  <c r="AL1189" i="3" s="1"/>
  <c r="T1189" i="3"/>
  <c r="S1189" i="3"/>
  <c r="P1189" i="3"/>
  <c r="O1189" i="3"/>
  <c r="N1189" i="3"/>
  <c r="M1189" i="3"/>
  <c r="L1189" i="3"/>
  <c r="BC1188" i="3"/>
  <c r="BA1188" i="3"/>
  <c r="AV1188" i="3"/>
  <c r="AU1188" i="3"/>
  <c r="AT1188" i="3"/>
  <c r="AS1188" i="3"/>
  <c r="AR1188" i="3"/>
  <c r="AQ1188" i="3"/>
  <c r="AP1188" i="3"/>
  <c r="AO1188" i="3"/>
  <c r="AN1188" i="3"/>
  <c r="AL1188" i="3"/>
  <c r="AB1188" i="3"/>
  <c r="AM1188" i="3" s="1"/>
  <c r="AA1188" i="3"/>
  <c r="T1188" i="3"/>
  <c r="S1188" i="3"/>
  <c r="BB1188" i="3" s="1"/>
  <c r="AW1188" i="3" s="1"/>
  <c r="P1188" i="3"/>
  <c r="O1188" i="3"/>
  <c r="N1188" i="3"/>
  <c r="M1188" i="3"/>
  <c r="L1188" i="3"/>
  <c r="BC1187" i="3"/>
  <c r="BA1187" i="3"/>
  <c r="BB1187" i="3" s="1"/>
  <c r="AW1187" i="3" s="1"/>
  <c r="AV1187" i="3"/>
  <c r="AU1187" i="3"/>
  <c r="AT1187" i="3"/>
  <c r="AS1187" i="3"/>
  <c r="AR1187" i="3"/>
  <c r="AQ1187" i="3"/>
  <c r="AP1187" i="3"/>
  <c r="AO1187" i="3"/>
  <c r="AN1187" i="3"/>
  <c r="AM1187" i="3"/>
  <c r="AL1187" i="3"/>
  <c r="AB1187" i="3"/>
  <c r="AA1187" i="3"/>
  <c r="T1187" i="3"/>
  <c r="S1187" i="3"/>
  <c r="P1187" i="3"/>
  <c r="O1187" i="3"/>
  <c r="N1187" i="3"/>
  <c r="M1187" i="3"/>
  <c r="L1187" i="3"/>
  <c r="BC1186" i="3"/>
  <c r="BB1186" i="3"/>
  <c r="BA1186" i="3"/>
  <c r="AV1186" i="3"/>
  <c r="AU1186" i="3"/>
  <c r="AT1186" i="3"/>
  <c r="AS1186" i="3"/>
  <c r="AR1186" i="3"/>
  <c r="AQ1186" i="3"/>
  <c r="AP1186" i="3"/>
  <c r="AO1186" i="3"/>
  <c r="AN1186" i="3"/>
  <c r="AL1186" i="3"/>
  <c r="AB1186" i="3"/>
  <c r="AA1186" i="3"/>
  <c r="T1186" i="3"/>
  <c r="S1186" i="3"/>
  <c r="P1186" i="3"/>
  <c r="O1186" i="3"/>
  <c r="N1186" i="3"/>
  <c r="M1186" i="3"/>
  <c r="L1186" i="3"/>
  <c r="BC1185" i="3"/>
  <c r="BA1185" i="3"/>
  <c r="AV1185" i="3"/>
  <c r="AU1185" i="3"/>
  <c r="AT1185" i="3"/>
  <c r="AS1185" i="3"/>
  <c r="AR1185" i="3"/>
  <c r="AQ1185" i="3"/>
  <c r="AP1185" i="3"/>
  <c r="AO1185" i="3"/>
  <c r="AN1185" i="3"/>
  <c r="AL1185" i="3"/>
  <c r="AB1185" i="3"/>
  <c r="AM1185" i="3" s="1"/>
  <c r="AA1185" i="3"/>
  <c r="T1185" i="3"/>
  <c r="S1185" i="3"/>
  <c r="P1185" i="3"/>
  <c r="O1185" i="3"/>
  <c r="N1185" i="3"/>
  <c r="M1185" i="3"/>
  <c r="L1185" i="3"/>
  <c r="BC1184" i="3"/>
  <c r="BA1184" i="3"/>
  <c r="BB1184" i="3" s="1"/>
  <c r="AW1184" i="3" s="1"/>
  <c r="AX1184" i="3" s="1"/>
  <c r="Y1184" i="3" s="1"/>
  <c r="AV1184" i="3"/>
  <c r="AU1184" i="3"/>
  <c r="AT1184" i="3"/>
  <c r="AS1184" i="3"/>
  <c r="AR1184" i="3"/>
  <c r="AQ1184" i="3"/>
  <c r="AP1184" i="3"/>
  <c r="AO1184" i="3"/>
  <c r="AN1184" i="3"/>
  <c r="AL1184" i="3"/>
  <c r="AB1184" i="3"/>
  <c r="AM1184" i="3" s="1"/>
  <c r="AA1184" i="3"/>
  <c r="T1184" i="3"/>
  <c r="S1184" i="3"/>
  <c r="P1184" i="3"/>
  <c r="O1184" i="3"/>
  <c r="N1184" i="3"/>
  <c r="M1184" i="3"/>
  <c r="L1184" i="3"/>
  <c r="BC1183" i="3"/>
  <c r="BB1183" i="3"/>
  <c r="BA1183" i="3"/>
  <c r="AW1183" i="3"/>
  <c r="AX1183" i="3" s="1"/>
  <c r="Y1183" i="3" s="1"/>
  <c r="AV1183" i="3"/>
  <c r="AU1183" i="3"/>
  <c r="AT1183" i="3"/>
  <c r="AS1183" i="3"/>
  <c r="AR1183" i="3"/>
  <c r="AQ1183" i="3"/>
  <c r="AP1183" i="3"/>
  <c r="AO1183" i="3"/>
  <c r="AN1183" i="3"/>
  <c r="AL1183" i="3"/>
  <c r="AB1183" i="3"/>
  <c r="AM1183" i="3" s="1"/>
  <c r="AA1183" i="3"/>
  <c r="T1183" i="3"/>
  <c r="S1183" i="3"/>
  <c r="P1183" i="3"/>
  <c r="O1183" i="3"/>
  <c r="N1183" i="3"/>
  <c r="M1183" i="3"/>
  <c r="L1183" i="3"/>
  <c r="BC1182" i="3"/>
  <c r="BB1182" i="3"/>
  <c r="BA1182" i="3"/>
  <c r="AV1182" i="3"/>
  <c r="AU1182" i="3"/>
  <c r="AT1182" i="3"/>
  <c r="AS1182" i="3"/>
  <c r="AR1182" i="3"/>
  <c r="AQ1182" i="3"/>
  <c r="AP1182" i="3"/>
  <c r="AO1182" i="3"/>
  <c r="AN1182" i="3"/>
  <c r="AM1182" i="3"/>
  <c r="AB1182" i="3"/>
  <c r="AA1182" i="3"/>
  <c r="T1182" i="3"/>
  <c r="S1182" i="3"/>
  <c r="P1182" i="3"/>
  <c r="O1182" i="3"/>
  <c r="N1182" i="3"/>
  <c r="M1182" i="3"/>
  <c r="L1182" i="3"/>
  <c r="BC1181" i="3"/>
  <c r="BB1181" i="3"/>
  <c r="BA1181" i="3"/>
  <c r="AV1181" i="3"/>
  <c r="AU1181" i="3"/>
  <c r="AT1181" i="3"/>
  <c r="AS1181" i="3"/>
  <c r="AR1181" i="3"/>
  <c r="AQ1181" i="3"/>
  <c r="AP1181" i="3"/>
  <c r="AO1181" i="3"/>
  <c r="AN1181" i="3"/>
  <c r="AM1181" i="3"/>
  <c r="AB1181" i="3"/>
  <c r="AA1181" i="3"/>
  <c r="T1181" i="3"/>
  <c r="S1181" i="3"/>
  <c r="P1181" i="3"/>
  <c r="O1181" i="3"/>
  <c r="N1181" i="3"/>
  <c r="M1181" i="3"/>
  <c r="L1181" i="3"/>
  <c r="BC1180" i="3"/>
  <c r="BA1180" i="3"/>
  <c r="BB1180" i="3" s="1"/>
  <c r="AW1180" i="3" s="1"/>
  <c r="AX1180" i="3" s="1"/>
  <c r="Y1180" i="3" s="1"/>
  <c r="AV1180" i="3"/>
  <c r="AU1180" i="3"/>
  <c r="AT1180" i="3"/>
  <c r="AS1180" i="3"/>
  <c r="AR1180" i="3"/>
  <c r="AQ1180" i="3"/>
  <c r="AP1180" i="3"/>
  <c r="AO1180" i="3"/>
  <c r="AN1180" i="3"/>
  <c r="AL1180" i="3"/>
  <c r="AB1180" i="3"/>
  <c r="AM1180" i="3" s="1"/>
  <c r="AA1180" i="3"/>
  <c r="T1180" i="3"/>
  <c r="S1180" i="3"/>
  <c r="P1180" i="3"/>
  <c r="O1180" i="3"/>
  <c r="N1180" i="3"/>
  <c r="M1180" i="3"/>
  <c r="L1180" i="3"/>
  <c r="BC1179" i="3"/>
  <c r="BA1179" i="3"/>
  <c r="BB1179" i="3" s="1"/>
  <c r="AV1179" i="3"/>
  <c r="AU1179" i="3"/>
  <c r="AT1179" i="3"/>
  <c r="AS1179" i="3"/>
  <c r="AR1179" i="3"/>
  <c r="AQ1179" i="3"/>
  <c r="AP1179" i="3"/>
  <c r="AO1179" i="3"/>
  <c r="AN1179" i="3"/>
  <c r="AB1179" i="3"/>
  <c r="AM1179" i="3" s="1"/>
  <c r="AA1179" i="3"/>
  <c r="T1179" i="3"/>
  <c r="S1179" i="3"/>
  <c r="P1179" i="3"/>
  <c r="O1179" i="3"/>
  <c r="N1179" i="3"/>
  <c r="M1179" i="3"/>
  <c r="L1179" i="3"/>
  <c r="BC1178" i="3"/>
  <c r="BA1178" i="3"/>
  <c r="BB1178" i="3" s="1"/>
  <c r="AW1178" i="3"/>
  <c r="AX1178" i="3" s="1"/>
  <c r="Y1178" i="3" s="1"/>
  <c r="AV1178" i="3"/>
  <c r="AU1178" i="3"/>
  <c r="AT1178" i="3"/>
  <c r="AS1178" i="3"/>
  <c r="AR1178" i="3"/>
  <c r="AQ1178" i="3"/>
  <c r="AP1178" i="3"/>
  <c r="AO1178" i="3"/>
  <c r="AN1178" i="3"/>
  <c r="AM1178" i="3"/>
  <c r="AL1178" i="3"/>
  <c r="AB1178" i="3"/>
  <c r="AA1178" i="3"/>
  <c r="T1178" i="3"/>
  <c r="S1178" i="3"/>
  <c r="P1178" i="3"/>
  <c r="O1178" i="3"/>
  <c r="N1178" i="3"/>
  <c r="M1178" i="3"/>
  <c r="L1178" i="3"/>
  <c r="BC1177" i="3"/>
  <c r="BA1177" i="3"/>
  <c r="BB1177" i="3" s="1"/>
  <c r="AV1177" i="3"/>
  <c r="AU1177" i="3"/>
  <c r="AT1177" i="3"/>
  <c r="AS1177" i="3"/>
  <c r="AR1177" i="3"/>
  <c r="AQ1177" i="3"/>
  <c r="AP1177" i="3"/>
  <c r="AO1177" i="3"/>
  <c r="AN1177" i="3"/>
  <c r="AB1177" i="3"/>
  <c r="AM1177" i="3" s="1"/>
  <c r="AA1177" i="3"/>
  <c r="T1177" i="3"/>
  <c r="S1177" i="3"/>
  <c r="P1177" i="3"/>
  <c r="O1177" i="3"/>
  <c r="N1177" i="3"/>
  <c r="M1177" i="3"/>
  <c r="L1177" i="3"/>
  <c r="BC1176" i="3"/>
  <c r="BA1176" i="3"/>
  <c r="BB1176" i="3" s="1"/>
  <c r="AV1176" i="3"/>
  <c r="AU1176" i="3"/>
  <c r="AT1176" i="3"/>
  <c r="AS1176" i="3"/>
  <c r="AR1176" i="3"/>
  <c r="AQ1176" i="3"/>
  <c r="AP1176" i="3"/>
  <c r="AO1176" i="3"/>
  <c r="AN1176" i="3"/>
  <c r="AM1176" i="3"/>
  <c r="AL1176" i="3"/>
  <c r="AB1176" i="3"/>
  <c r="AA1176" i="3"/>
  <c r="T1176" i="3"/>
  <c r="S1176" i="3"/>
  <c r="P1176" i="3"/>
  <c r="O1176" i="3"/>
  <c r="N1176" i="3"/>
  <c r="M1176" i="3"/>
  <c r="L1176" i="3"/>
  <c r="BC1175" i="3"/>
  <c r="BA1175" i="3"/>
  <c r="AV1175" i="3"/>
  <c r="AU1175" i="3"/>
  <c r="AT1175" i="3"/>
  <c r="AS1175" i="3"/>
  <c r="AR1175" i="3"/>
  <c r="AQ1175" i="3"/>
  <c r="AP1175" i="3"/>
  <c r="AO1175" i="3"/>
  <c r="AN1175" i="3"/>
  <c r="AL1175" i="3"/>
  <c r="AB1175" i="3"/>
  <c r="AM1175" i="3" s="1"/>
  <c r="AA1175" i="3"/>
  <c r="T1175" i="3"/>
  <c r="S1175" i="3"/>
  <c r="BB1175" i="3" s="1"/>
  <c r="AW1175" i="3" s="1"/>
  <c r="P1175" i="3"/>
  <c r="O1175" i="3"/>
  <c r="N1175" i="3"/>
  <c r="M1175" i="3"/>
  <c r="L1175" i="3"/>
  <c r="BC1174" i="3"/>
  <c r="BB1174" i="3"/>
  <c r="BA1174" i="3"/>
  <c r="AV1174" i="3"/>
  <c r="AU1174" i="3"/>
  <c r="AT1174" i="3"/>
  <c r="AS1174" i="3"/>
  <c r="AR1174" i="3"/>
  <c r="AQ1174" i="3"/>
  <c r="AP1174" i="3"/>
  <c r="AO1174" i="3"/>
  <c r="AN1174" i="3"/>
  <c r="AB1174" i="3"/>
  <c r="AM1174" i="3" s="1"/>
  <c r="AA1174" i="3"/>
  <c r="T1174" i="3"/>
  <c r="S1174" i="3"/>
  <c r="P1174" i="3"/>
  <c r="O1174" i="3"/>
  <c r="N1174" i="3"/>
  <c r="M1174" i="3"/>
  <c r="L1174" i="3"/>
  <c r="BC1173" i="3"/>
  <c r="BA1173" i="3"/>
  <c r="AV1173" i="3"/>
  <c r="AU1173" i="3"/>
  <c r="AT1173" i="3"/>
  <c r="AS1173" i="3"/>
  <c r="AR1173" i="3"/>
  <c r="AQ1173" i="3"/>
  <c r="AP1173" i="3"/>
  <c r="AO1173" i="3"/>
  <c r="AN1173" i="3"/>
  <c r="AM1173" i="3"/>
  <c r="AB1173" i="3"/>
  <c r="AA1173" i="3"/>
  <c r="AL1173" i="3" s="1"/>
  <c r="T1173" i="3"/>
  <c r="S1173" i="3"/>
  <c r="BB1173" i="3" s="1"/>
  <c r="P1173" i="3"/>
  <c r="O1173" i="3"/>
  <c r="N1173" i="3"/>
  <c r="M1173" i="3"/>
  <c r="L1173" i="3"/>
  <c r="BC1172" i="3"/>
  <c r="BA1172" i="3"/>
  <c r="BB1172" i="3" s="1"/>
  <c r="AV1172" i="3"/>
  <c r="AU1172" i="3"/>
  <c r="AT1172" i="3"/>
  <c r="AS1172" i="3"/>
  <c r="AR1172" i="3"/>
  <c r="AQ1172" i="3"/>
  <c r="AP1172" i="3"/>
  <c r="AO1172" i="3"/>
  <c r="AN1172" i="3"/>
  <c r="AL1172" i="3"/>
  <c r="AB1172" i="3"/>
  <c r="AM1172" i="3" s="1"/>
  <c r="AA1172" i="3"/>
  <c r="T1172" i="3"/>
  <c r="S1172" i="3"/>
  <c r="P1172" i="3"/>
  <c r="O1172" i="3"/>
  <c r="N1172" i="3"/>
  <c r="M1172" i="3"/>
  <c r="L1172" i="3"/>
  <c r="BC1171" i="3"/>
  <c r="BA1171" i="3"/>
  <c r="AW1171" i="3"/>
  <c r="AV1171" i="3"/>
  <c r="AU1171" i="3"/>
  <c r="AT1171" i="3"/>
  <c r="AS1171" i="3"/>
  <c r="AR1171" i="3"/>
  <c r="AQ1171" i="3"/>
  <c r="AP1171" i="3"/>
  <c r="AO1171" i="3"/>
  <c r="AN1171" i="3"/>
  <c r="AB1171" i="3"/>
  <c r="AM1171" i="3" s="1"/>
  <c r="AA1171" i="3"/>
  <c r="AL1171" i="3" s="1"/>
  <c r="T1171" i="3"/>
  <c r="S1171" i="3"/>
  <c r="BB1171" i="3" s="1"/>
  <c r="P1171" i="3"/>
  <c r="O1171" i="3"/>
  <c r="N1171" i="3"/>
  <c r="M1171" i="3"/>
  <c r="L1171" i="3"/>
  <c r="BC1170" i="3"/>
  <c r="BA1170" i="3"/>
  <c r="BB1170" i="3" s="1"/>
  <c r="AW1170" i="3"/>
  <c r="AX1170" i="3" s="1"/>
  <c r="Y1170" i="3" s="1"/>
  <c r="AV1170" i="3"/>
  <c r="AU1170" i="3"/>
  <c r="AT1170" i="3"/>
  <c r="AS1170" i="3"/>
  <c r="AR1170" i="3"/>
  <c r="AQ1170" i="3"/>
  <c r="AP1170" i="3"/>
  <c r="AO1170" i="3"/>
  <c r="AN1170" i="3"/>
  <c r="AM1170" i="3"/>
  <c r="AB1170" i="3"/>
  <c r="AA1170" i="3"/>
  <c r="AL1170" i="3" s="1"/>
  <c r="T1170" i="3"/>
  <c r="S1170" i="3"/>
  <c r="P1170" i="3"/>
  <c r="O1170" i="3"/>
  <c r="N1170" i="3"/>
  <c r="M1170" i="3"/>
  <c r="L1170" i="3"/>
  <c r="BC1169" i="3"/>
  <c r="BA1169" i="3"/>
  <c r="BB1169" i="3" s="1"/>
  <c r="AW1169" i="3" s="1"/>
  <c r="AX1169" i="3" s="1"/>
  <c r="Y1169" i="3" s="1"/>
  <c r="AV1169" i="3"/>
  <c r="AU1169" i="3"/>
  <c r="AT1169" i="3"/>
  <c r="AS1169" i="3"/>
  <c r="AR1169" i="3"/>
  <c r="AQ1169" i="3"/>
  <c r="AP1169" i="3"/>
  <c r="AO1169" i="3"/>
  <c r="AN1169" i="3"/>
  <c r="AM1169" i="3"/>
  <c r="AL1169" i="3"/>
  <c r="AB1169" i="3"/>
  <c r="AA1169" i="3"/>
  <c r="T1169" i="3"/>
  <c r="S1169" i="3"/>
  <c r="P1169" i="3"/>
  <c r="O1169" i="3"/>
  <c r="N1169" i="3"/>
  <c r="M1169" i="3"/>
  <c r="L1169" i="3"/>
  <c r="BC1168" i="3"/>
  <c r="BA1168" i="3"/>
  <c r="BB1168" i="3" s="1"/>
  <c r="AV1168" i="3"/>
  <c r="AU1168" i="3"/>
  <c r="AT1168" i="3"/>
  <c r="AS1168" i="3"/>
  <c r="AR1168" i="3"/>
  <c r="AQ1168" i="3"/>
  <c r="AP1168" i="3"/>
  <c r="AO1168" i="3"/>
  <c r="AN1168" i="3"/>
  <c r="AM1168" i="3"/>
  <c r="AL1168" i="3"/>
  <c r="AB1168" i="3"/>
  <c r="AA1168" i="3"/>
  <c r="T1168" i="3"/>
  <c r="S1168" i="3"/>
  <c r="P1168" i="3"/>
  <c r="O1168" i="3"/>
  <c r="N1168" i="3"/>
  <c r="M1168" i="3"/>
  <c r="L1168" i="3"/>
  <c r="BC1167" i="3"/>
  <c r="BA1167" i="3"/>
  <c r="BB1167" i="3" s="1"/>
  <c r="AV1167" i="3"/>
  <c r="AU1167" i="3"/>
  <c r="AT1167" i="3"/>
  <c r="AS1167" i="3"/>
  <c r="AR1167" i="3"/>
  <c r="AQ1167" i="3"/>
  <c r="AP1167" i="3"/>
  <c r="AO1167" i="3"/>
  <c r="AN1167" i="3"/>
  <c r="AL1167" i="3"/>
  <c r="AB1167" i="3"/>
  <c r="AM1167" i="3" s="1"/>
  <c r="AA1167" i="3"/>
  <c r="T1167" i="3"/>
  <c r="S1167" i="3"/>
  <c r="P1167" i="3"/>
  <c r="O1167" i="3"/>
  <c r="N1167" i="3"/>
  <c r="M1167" i="3"/>
  <c r="L1167" i="3"/>
  <c r="BC1166" i="3"/>
  <c r="BB1166" i="3"/>
  <c r="BA1166" i="3"/>
  <c r="AV1166" i="3"/>
  <c r="AU1166" i="3"/>
  <c r="AT1166" i="3"/>
  <c r="AS1166" i="3"/>
  <c r="AR1166" i="3"/>
  <c r="AQ1166" i="3"/>
  <c r="AP1166" i="3"/>
  <c r="AO1166" i="3"/>
  <c r="AN1166" i="3"/>
  <c r="AB1166" i="3"/>
  <c r="AM1166" i="3" s="1"/>
  <c r="AA1166" i="3"/>
  <c r="T1166" i="3"/>
  <c r="S1166" i="3"/>
  <c r="P1166" i="3"/>
  <c r="O1166" i="3"/>
  <c r="N1166" i="3"/>
  <c r="M1166" i="3"/>
  <c r="L1166" i="3"/>
  <c r="BC1165" i="3"/>
  <c r="BB1165" i="3"/>
  <c r="BA1165" i="3"/>
  <c r="AV1165" i="3"/>
  <c r="AU1165" i="3"/>
  <c r="AT1165" i="3"/>
  <c r="AS1165" i="3"/>
  <c r="AR1165" i="3"/>
  <c r="AQ1165" i="3"/>
  <c r="AP1165" i="3"/>
  <c r="AO1165" i="3"/>
  <c r="AN1165" i="3"/>
  <c r="AM1165" i="3"/>
  <c r="AL1165" i="3"/>
  <c r="AB1165" i="3"/>
  <c r="AA1165" i="3"/>
  <c r="AW1165" i="3" s="1"/>
  <c r="T1165" i="3"/>
  <c r="S1165" i="3"/>
  <c r="P1165" i="3"/>
  <c r="O1165" i="3"/>
  <c r="N1165" i="3"/>
  <c r="M1165" i="3"/>
  <c r="L1165" i="3"/>
  <c r="BC1164" i="3"/>
  <c r="BA1164" i="3"/>
  <c r="AV1164" i="3"/>
  <c r="AU1164" i="3"/>
  <c r="AT1164" i="3"/>
  <c r="AS1164" i="3"/>
  <c r="AR1164" i="3"/>
  <c r="AQ1164" i="3"/>
  <c r="AP1164" i="3"/>
  <c r="AO1164" i="3"/>
  <c r="AN1164" i="3"/>
  <c r="AM1164" i="3"/>
  <c r="AB1164" i="3"/>
  <c r="AA1164" i="3"/>
  <c r="AL1164" i="3" s="1"/>
  <c r="T1164" i="3"/>
  <c r="S1164" i="3"/>
  <c r="BB1164" i="3" s="1"/>
  <c r="P1164" i="3"/>
  <c r="O1164" i="3"/>
  <c r="N1164" i="3"/>
  <c r="M1164" i="3"/>
  <c r="L1164" i="3"/>
  <c r="BC1163" i="3"/>
  <c r="BA1163" i="3"/>
  <c r="BB1163" i="3" s="1"/>
  <c r="AV1163" i="3"/>
  <c r="AU1163" i="3"/>
  <c r="AT1163" i="3"/>
  <c r="AS1163" i="3"/>
  <c r="AR1163" i="3"/>
  <c r="AQ1163" i="3"/>
  <c r="AP1163" i="3"/>
  <c r="AO1163" i="3"/>
  <c r="AN1163" i="3"/>
  <c r="AM1163" i="3"/>
  <c r="AL1163" i="3"/>
  <c r="AB1163" i="3"/>
  <c r="AA1163" i="3"/>
  <c r="T1163" i="3"/>
  <c r="S1163" i="3"/>
  <c r="P1163" i="3"/>
  <c r="O1163" i="3"/>
  <c r="N1163" i="3"/>
  <c r="M1163" i="3"/>
  <c r="L1163" i="3"/>
  <c r="BC1162" i="3"/>
  <c r="BB1162" i="3"/>
  <c r="BA1162" i="3"/>
  <c r="AW1162" i="3"/>
  <c r="AX1162" i="3" s="1"/>
  <c r="Y1162" i="3" s="1"/>
  <c r="AV1162" i="3"/>
  <c r="AU1162" i="3"/>
  <c r="AT1162" i="3"/>
  <c r="AS1162" i="3"/>
  <c r="AR1162" i="3"/>
  <c r="AQ1162" i="3"/>
  <c r="AP1162" i="3"/>
  <c r="AO1162" i="3"/>
  <c r="AN1162" i="3"/>
  <c r="AL1162" i="3"/>
  <c r="AB1162" i="3"/>
  <c r="AM1162" i="3" s="1"/>
  <c r="AA1162" i="3"/>
  <c r="T1162" i="3"/>
  <c r="S1162" i="3"/>
  <c r="P1162" i="3"/>
  <c r="O1162" i="3"/>
  <c r="N1162" i="3"/>
  <c r="M1162" i="3"/>
  <c r="L1162" i="3"/>
  <c r="BC1161" i="3"/>
  <c r="BB1161" i="3"/>
  <c r="AW1161" i="3" s="1"/>
  <c r="BA1161" i="3"/>
  <c r="AV1161" i="3"/>
  <c r="AU1161" i="3"/>
  <c r="AT1161" i="3"/>
  <c r="AS1161" i="3"/>
  <c r="AR1161" i="3"/>
  <c r="AQ1161" i="3"/>
  <c r="AP1161" i="3"/>
  <c r="AO1161" i="3"/>
  <c r="AN1161" i="3"/>
  <c r="AB1161" i="3"/>
  <c r="AM1161" i="3" s="1"/>
  <c r="AA1161" i="3"/>
  <c r="AL1161" i="3" s="1"/>
  <c r="T1161" i="3"/>
  <c r="S1161" i="3"/>
  <c r="P1161" i="3"/>
  <c r="O1161" i="3"/>
  <c r="N1161" i="3"/>
  <c r="M1161" i="3"/>
  <c r="L1161" i="3"/>
  <c r="BC1160" i="3"/>
  <c r="BA1160" i="3"/>
  <c r="BB1160" i="3" s="1"/>
  <c r="AW1160" i="3"/>
  <c r="AV1160" i="3"/>
  <c r="AU1160" i="3"/>
  <c r="AT1160" i="3"/>
  <c r="AS1160" i="3"/>
  <c r="AR1160" i="3"/>
  <c r="AQ1160" i="3"/>
  <c r="AP1160" i="3"/>
  <c r="AO1160" i="3"/>
  <c r="AN1160" i="3"/>
  <c r="AM1160" i="3"/>
  <c r="AL1160" i="3"/>
  <c r="AB1160" i="3"/>
  <c r="AA1160" i="3"/>
  <c r="T1160" i="3"/>
  <c r="S1160" i="3"/>
  <c r="P1160" i="3"/>
  <c r="O1160" i="3"/>
  <c r="N1160" i="3"/>
  <c r="M1160" i="3"/>
  <c r="L1160" i="3"/>
  <c r="BC1159" i="3"/>
  <c r="BA1159" i="3"/>
  <c r="BB1159" i="3" s="1"/>
  <c r="AW1159" i="3"/>
  <c r="AX1159" i="3" s="1"/>
  <c r="Y1159" i="3" s="1"/>
  <c r="AV1159" i="3"/>
  <c r="AU1159" i="3"/>
  <c r="AT1159" i="3"/>
  <c r="AS1159" i="3"/>
  <c r="AR1159" i="3"/>
  <c r="AQ1159" i="3"/>
  <c r="AP1159" i="3"/>
  <c r="AO1159" i="3"/>
  <c r="AN1159" i="3"/>
  <c r="AB1159" i="3"/>
  <c r="AM1159" i="3" s="1"/>
  <c r="AA1159" i="3"/>
  <c r="AL1159" i="3" s="1"/>
  <c r="T1159" i="3"/>
  <c r="S1159" i="3"/>
  <c r="P1159" i="3"/>
  <c r="O1159" i="3"/>
  <c r="N1159" i="3"/>
  <c r="M1159" i="3"/>
  <c r="L1159" i="3"/>
  <c r="BC1158" i="3"/>
  <c r="BA1158" i="3"/>
  <c r="AV1158" i="3"/>
  <c r="AU1158" i="3"/>
  <c r="AT1158" i="3"/>
  <c r="AS1158" i="3"/>
  <c r="AR1158" i="3"/>
  <c r="AQ1158" i="3"/>
  <c r="AP1158" i="3"/>
  <c r="AO1158" i="3"/>
  <c r="AN1158" i="3"/>
  <c r="AB1158" i="3"/>
  <c r="AM1158" i="3" s="1"/>
  <c r="AA1158" i="3"/>
  <c r="T1158" i="3"/>
  <c r="S1158" i="3"/>
  <c r="P1158" i="3"/>
  <c r="O1158" i="3"/>
  <c r="N1158" i="3"/>
  <c r="M1158" i="3"/>
  <c r="L1158" i="3"/>
  <c r="BC1157" i="3"/>
  <c r="BB1157" i="3"/>
  <c r="AW1157" i="3" s="1"/>
  <c r="AX1157" i="3" s="1"/>
  <c r="Y1157" i="3" s="1"/>
  <c r="BA1157" i="3"/>
  <c r="AV1157" i="3"/>
  <c r="AU1157" i="3"/>
  <c r="AT1157" i="3"/>
  <c r="AS1157" i="3"/>
  <c r="AR1157" i="3"/>
  <c r="AQ1157" i="3"/>
  <c r="AP1157" i="3"/>
  <c r="AO1157" i="3"/>
  <c r="AN1157" i="3"/>
  <c r="AL1157" i="3"/>
  <c r="AB1157" i="3"/>
  <c r="AM1157" i="3" s="1"/>
  <c r="AA1157" i="3"/>
  <c r="T1157" i="3"/>
  <c r="S1157" i="3"/>
  <c r="P1157" i="3"/>
  <c r="O1157" i="3"/>
  <c r="N1157" i="3"/>
  <c r="M1157" i="3"/>
  <c r="L1157" i="3"/>
  <c r="BC1156" i="3"/>
  <c r="BB1156" i="3"/>
  <c r="BA1156" i="3"/>
  <c r="AV1156" i="3"/>
  <c r="AU1156" i="3"/>
  <c r="AT1156" i="3"/>
  <c r="AS1156" i="3"/>
  <c r="AR1156" i="3"/>
  <c r="AQ1156" i="3"/>
  <c r="AP1156" i="3"/>
  <c r="AO1156" i="3"/>
  <c r="AN1156" i="3"/>
  <c r="AB1156" i="3"/>
  <c r="AA1156" i="3"/>
  <c r="AL1156" i="3" s="1"/>
  <c r="T1156" i="3"/>
  <c r="S1156" i="3"/>
  <c r="P1156" i="3"/>
  <c r="O1156" i="3"/>
  <c r="N1156" i="3"/>
  <c r="M1156" i="3"/>
  <c r="L1156" i="3"/>
  <c r="BC1155" i="3"/>
  <c r="BA1155" i="3"/>
  <c r="BB1155" i="3" s="1"/>
  <c r="AV1155" i="3"/>
  <c r="AU1155" i="3"/>
  <c r="AT1155" i="3"/>
  <c r="AS1155" i="3"/>
  <c r="AR1155" i="3"/>
  <c r="AQ1155" i="3"/>
  <c r="AP1155" i="3"/>
  <c r="AO1155" i="3"/>
  <c r="AN1155" i="3"/>
  <c r="AM1155" i="3"/>
  <c r="AB1155" i="3"/>
  <c r="AA1155" i="3"/>
  <c r="T1155" i="3"/>
  <c r="S1155" i="3"/>
  <c r="P1155" i="3"/>
  <c r="O1155" i="3"/>
  <c r="N1155" i="3"/>
  <c r="M1155" i="3"/>
  <c r="L1155" i="3"/>
  <c r="BC1154" i="3"/>
  <c r="BA1154" i="3"/>
  <c r="BB1154" i="3" s="1"/>
  <c r="AV1154" i="3"/>
  <c r="AU1154" i="3"/>
  <c r="AT1154" i="3"/>
  <c r="AS1154" i="3"/>
  <c r="AR1154" i="3"/>
  <c r="AQ1154" i="3"/>
  <c r="AP1154" i="3"/>
  <c r="AO1154" i="3"/>
  <c r="AN1154" i="3"/>
  <c r="AM1154" i="3"/>
  <c r="AB1154" i="3"/>
  <c r="AA1154" i="3"/>
  <c r="T1154" i="3"/>
  <c r="S1154" i="3"/>
  <c r="P1154" i="3"/>
  <c r="O1154" i="3"/>
  <c r="N1154" i="3"/>
  <c r="M1154" i="3"/>
  <c r="L1154" i="3"/>
  <c r="BC1153" i="3"/>
  <c r="BB1153" i="3"/>
  <c r="BA1153" i="3"/>
  <c r="AV1153" i="3"/>
  <c r="AU1153" i="3"/>
  <c r="AT1153" i="3"/>
  <c r="AS1153" i="3"/>
  <c r="AR1153" i="3"/>
  <c r="AQ1153" i="3"/>
  <c r="AP1153" i="3"/>
  <c r="AO1153" i="3"/>
  <c r="AN1153" i="3"/>
  <c r="AB1153" i="3"/>
  <c r="AA1153" i="3"/>
  <c r="AL1153" i="3" s="1"/>
  <c r="T1153" i="3"/>
  <c r="S1153" i="3"/>
  <c r="P1153" i="3"/>
  <c r="O1153" i="3"/>
  <c r="N1153" i="3"/>
  <c r="M1153" i="3"/>
  <c r="L1153" i="3"/>
  <c r="BC1152" i="3"/>
  <c r="BB1152" i="3"/>
  <c r="BA1152" i="3"/>
  <c r="AW1152" i="3"/>
  <c r="AV1152" i="3"/>
  <c r="AU1152" i="3"/>
  <c r="AT1152" i="3"/>
  <c r="AS1152" i="3"/>
  <c r="AR1152" i="3"/>
  <c r="AQ1152" i="3"/>
  <c r="AP1152" i="3"/>
  <c r="AO1152" i="3"/>
  <c r="AN1152" i="3"/>
  <c r="AM1152" i="3"/>
  <c r="AL1152" i="3"/>
  <c r="AB1152" i="3"/>
  <c r="AA1152" i="3"/>
  <c r="T1152" i="3"/>
  <c r="S1152" i="3"/>
  <c r="P1152" i="3"/>
  <c r="O1152" i="3"/>
  <c r="N1152" i="3"/>
  <c r="M1152" i="3"/>
  <c r="L1152" i="3"/>
  <c r="BC1151" i="3"/>
  <c r="BA1151" i="3"/>
  <c r="BB1151" i="3" s="1"/>
  <c r="AW1151" i="3" s="1"/>
  <c r="AX1151" i="3" s="1"/>
  <c r="Y1151" i="3" s="1"/>
  <c r="AV1151" i="3"/>
  <c r="AU1151" i="3"/>
  <c r="AT1151" i="3"/>
  <c r="AS1151" i="3"/>
  <c r="AR1151" i="3"/>
  <c r="AQ1151" i="3"/>
  <c r="AP1151" i="3"/>
  <c r="AO1151" i="3"/>
  <c r="AN1151" i="3"/>
  <c r="AM1151" i="3"/>
  <c r="AL1151" i="3"/>
  <c r="AB1151" i="3"/>
  <c r="AA1151" i="3"/>
  <c r="T1151" i="3"/>
  <c r="S1151" i="3"/>
  <c r="P1151" i="3"/>
  <c r="O1151" i="3"/>
  <c r="N1151" i="3"/>
  <c r="M1151" i="3"/>
  <c r="L1151" i="3"/>
  <c r="BC1150" i="3"/>
  <c r="BB1150" i="3"/>
  <c r="BA1150" i="3"/>
  <c r="AV1150" i="3"/>
  <c r="AU1150" i="3"/>
  <c r="AT1150" i="3"/>
  <c r="AS1150" i="3"/>
  <c r="AR1150" i="3"/>
  <c r="AQ1150" i="3"/>
  <c r="AP1150" i="3"/>
  <c r="AO1150" i="3"/>
  <c r="AN1150" i="3"/>
  <c r="AL1150" i="3"/>
  <c r="AB1150" i="3"/>
  <c r="AM1150" i="3" s="1"/>
  <c r="AA1150" i="3"/>
  <c r="T1150" i="3"/>
  <c r="S1150" i="3"/>
  <c r="P1150" i="3"/>
  <c r="O1150" i="3"/>
  <c r="N1150" i="3"/>
  <c r="M1150" i="3"/>
  <c r="L1150" i="3"/>
  <c r="BC1149" i="3"/>
  <c r="BA1149" i="3"/>
  <c r="BB1149" i="3" s="1"/>
  <c r="AV1149" i="3"/>
  <c r="AU1149" i="3"/>
  <c r="AT1149" i="3"/>
  <c r="AS1149" i="3"/>
  <c r="AR1149" i="3"/>
  <c r="AQ1149" i="3"/>
  <c r="AP1149" i="3"/>
  <c r="AO1149" i="3"/>
  <c r="AN1149" i="3"/>
  <c r="AM1149" i="3"/>
  <c r="AL1149" i="3"/>
  <c r="AB1149" i="3"/>
  <c r="AA1149" i="3"/>
  <c r="AW1149" i="3" s="1"/>
  <c r="T1149" i="3"/>
  <c r="S1149" i="3"/>
  <c r="P1149" i="3"/>
  <c r="O1149" i="3"/>
  <c r="N1149" i="3"/>
  <c r="M1149" i="3"/>
  <c r="L1149" i="3"/>
  <c r="BC1148" i="3"/>
  <c r="BA1148" i="3"/>
  <c r="AV1148" i="3"/>
  <c r="AU1148" i="3"/>
  <c r="AT1148" i="3"/>
  <c r="AS1148" i="3"/>
  <c r="AR1148" i="3"/>
  <c r="AQ1148" i="3"/>
  <c r="AP1148" i="3"/>
  <c r="AO1148" i="3"/>
  <c r="AN1148" i="3"/>
  <c r="AB1148" i="3"/>
  <c r="AM1148" i="3" s="1"/>
  <c r="AA1148" i="3"/>
  <c r="T1148" i="3"/>
  <c r="S1148" i="3"/>
  <c r="BB1148" i="3" s="1"/>
  <c r="P1148" i="3"/>
  <c r="O1148" i="3"/>
  <c r="N1148" i="3"/>
  <c r="M1148" i="3"/>
  <c r="L1148" i="3"/>
  <c r="BC1147" i="3"/>
  <c r="BB1147" i="3"/>
  <c r="BA1147" i="3"/>
  <c r="AV1147" i="3"/>
  <c r="AU1147" i="3"/>
  <c r="AT1147" i="3"/>
  <c r="AS1147" i="3"/>
  <c r="AR1147" i="3"/>
  <c r="AQ1147" i="3"/>
  <c r="AP1147" i="3"/>
  <c r="AO1147" i="3"/>
  <c r="AN1147" i="3"/>
  <c r="AM1147" i="3"/>
  <c r="AB1147" i="3"/>
  <c r="AA1147" i="3"/>
  <c r="AW1147" i="3" s="1"/>
  <c r="T1147" i="3"/>
  <c r="S1147" i="3"/>
  <c r="P1147" i="3"/>
  <c r="O1147" i="3"/>
  <c r="N1147" i="3"/>
  <c r="M1147" i="3"/>
  <c r="L1147" i="3"/>
  <c r="BC1146" i="3"/>
  <c r="BA1146" i="3"/>
  <c r="BB1146" i="3" s="1"/>
  <c r="AW1146" i="3"/>
  <c r="AV1146" i="3"/>
  <c r="AU1146" i="3"/>
  <c r="AT1146" i="3"/>
  <c r="AS1146" i="3"/>
  <c r="AR1146" i="3"/>
  <c r="AQ1146" i="3"/>
  <c r="AP1146" i="3"/>
  <c r="AO1146" i="3"/>
  <c r="AN1146" i="3"/>
  <c r="AM1146" i="3"/>
  <c r="AB1146" i="3"/>
  <c r="AA1146" i="3"/>
  <c r="AL1146" i="3" s="1"/>
  <c r="T1146" i="3"/>
  <c r="S1146" i="3"/>
  <c r="P1146" i="3"/>
  <c r="O1146" i="3"/>
  <c r="N1146" i="3"/>
  <c r="M1146" i="3"/>
  <c r="L1146" i="3"/>
  <c r="BC1145" i="3"/>
  <c r="BB1145" i="3"/>
  <c r="BA1145" i="3"/>
  <c r="AV1145" i="3"/>
  <c r="AU1145" i="3"/>
  <c r="AT1145" i="3"/>
  <c r="AS1145" i="3"/>
  <c r="AR1145" i="3"/>
  <c r="AQ1145" i="3"/>
  <c r="AP1145" i="3"/>
  <c r="AO1145" i="3"/>
  <c r="AN1145" i="3"/>
  <c r="AB1145" i="3"/>
  <c r="AM1145" i="3" s="1"/>
  <c r="AA1145" i="3"/>
  <c r="T1145" i="3"/>
  <c r="S1145" i="3"/>
  <c r="P1145" i="3"/>
  <c r="O1145" i="3"/>
  <c r="N1145" i="3"/>
  <c r="M1145" i="3"/>
  <c r="L1145" i="3"/>
  <c r="BC1144" i="3"/>
  <c r="BB1144" i="3"/>
  <c r="BA1144" i="3"/>
  <c r="AV1144" i="3"/>
  <c r="AU1144" i="3"/>
  <c r="AT1144" i="3"/>
  <c r="AS1144" i="3"/>
  <c r="AR1144" i="3"/>
  <c r="AQ1144" i="3"/>
  <c r="AP1144" i="3"/>
  <c r="AO1144" i="3"/>
  <c r="AN1144" i="3"/>
  <c r="AB1144" i="3"/>
  <c r="AA1144" i="3"/>
  <c r="AL1144" i="3" s="1"/>
  <c r="T1144" i="3"/>
  <c r="S1144" i="3"/>
  <c r="P1144" i="3"/>
  <c r="O1144" i="3"/>
  <c r="N1144" i="3"/>
  <c r="M1144" i="3"/>
  <c r="L1144" i="3"/>
  <c r="BC1143" i="3"/>
  <c r="BA1143" i="3"/>
  <c r="BB1143" i="3" s="1"/>
  <c r="AW1143" i="3"/>
  <c r="AX1143" i="3" s="1"/>
  <c r="Y1143" i="3" s="1"/>
  <c r="AV1143" i="3"/>
  <c r="AU1143" i="3"/>
  <c r="AT1143" i="3"/>
  <c r="AS1143" i="3"/>
  <c r="AR1143" i="3"/>
  <c r="AQ1143" i="3"/>
  <c r="AP1143" i="3"/>
  <c r="AO1143" i="3"/>
  <c r="AN1143" i="3"/>
  <c r="AB1143" i="3"/>
  <c r="AM1143" i="3" s="1"/>
  <c r="AA1143" i="3"/>
  <c r="AL1143" i="3" s="1"/>
  <c r="T1143" i="3"/>
  <c r="S1143" i="3"/>
  <c r="P1143" i="3"/>
  <c r="O1143" i="3"/>
  <c r="N1143" i="3"/>
  <c r="M1143" i="3"/>
  <c r="L1143" i="3"/>
  <c r="BC1142" i="3"/>
  <c r="BA1142" i="3"/>
  <c r="BB1142" i="3" s="1"/>
  <c r="AW1142" i="3"/>
  <c r="AV1142" i="3"/>
  <c r="AU1142" i="3"/>
  <c r="AT1142" i="3"/>
  <c r="AS1142" i="3"/>
  <c r="AR1142" i="3"/>
  <c r="AQ1142" i="3"/>
  <c r="AP1142" i="3"/>
  <c r="AO1142" i="3"/>
  <c r="AN1142" i="3"/>
  <c r="AM1142" i="3"/>
  <c r="AL1142" i="3"/>
  <c r="AB1142" i="3"/>
  <c r="AA1142" i="3"/>
  <c r="T1142" i="3"/>
  <c r="S1142" i="3"/>
  <c r="P1142" i="3"/>
  <c r="O1142" i="3"/>
  <c r="N1142" i="3"/>
  <c r="M1142" i="3"/>
  <c r="L1142" i="3"/>
  <c r="BC1141" i="3"/>
  <c r="BA1141" i="3"/>
  <c r="BB1141" i="3" s="1"/>
  <c r="AW1141" i="3" s="1"/>
  <c r="AX1141" i="3" s="1"/>
  <c r="Y1141" i="3" s="1"/>
  <c r="AV1141" i="3"/>
  <c r="AU1141" i="3"/>
  <c r="AT1141" i="3"/>
  <c r="AS1141" i="3"/>
  <c r="AR1141" i="3"/>
  <c r="AQ1141" i="3"/>
  <c r="AP1141" i="3"/>
  <c r="AO1141" i="3"/>
  <c r="AN1141" i="3"/>
  <c r="AM1141" i="3"/>
  <c r="AB1141" i="3"/>
  <c r="AA1141" i="3"/>
  <c r="AL1141" i="3" s="1"/>
  <c r="T1141" i="3"/>
  <c r="S1141" i="3"/>
  <c r="P1141" i="3"/>
  <c r="O1141" i="3"/>
  <c r="N1141" i="3"/>
  <c r="M1141" i="3"/>
  <c r="L1141" i="3"/>
  <c r="BC1140" i="3"/>
  <c r="BA1140" i="3"/>
  <c r="BB1140" i="3" s="1"/>
  <c r="AV1140" i="3"/>
  <c r="AU1140" i="3"/>
  <c r="AT1140" i="3"/>
  <c r="AS1140" i="3"/>
  <c r="AR1140" i="3"/>
  <c r="AQ1140" i="3"/>
  <c r="AP1140" i="3"/>
  <c r="AO1140" i="3"/>
  <c r="AN1140" i="3"/>
  <c r="AM1140" i="3"/>
  <c r="AL1140" i="3"/>
  <c r="AB1140" i="3"/>
  <c r="AA1140" i="3"/>
  <c r="T1140" i="3"/>
  <c r="S1140" i="3"/>
  <c r="P1140" i="3"/>
  <c r="O1140" i="3"/>
  <c r="N1140" i="3"/>
  <c r="M1140" i="3"/>
  <c r="L1140" i="3"/>
  <c r="BC1139" i="3"/>
  <c r="BB1139" i="3"/>
  <c r="BA1139" i="3"/>
  <c r="AV1139" i="3"/>
  <c r="AU1139" i="3"/>
  <c r="AT1139" i="3"/>
  <c r="AS1139" i="3"/>
  <c r="AR1139" i="3"/>
  <c r="AQ1139" i="3"/>
  <c r="AP1139" i="3"/>
  <c r="AO1139" i="3"/>
  <c r="AN1139" i="3"/>
  <c r="AL1139" i="3"/>
  <c r="AB1139" i="3"/>
  <c r="AM1139" i="3" s="1"/>
  <c r="AA1139" i="3"/>
  <c r="T1139" i="3"/>
  <c r="S1139" i="3"/>
  <c r="P1139" i="3"/>
  <c r="O1139" i="3"/>
  <c r="N1139" i="3"/>
  <c r="M1139" i="3"/>
  <c r="L1139" i="3"/>
  <c r="BC1138" i="3"/>
  <c r="BB1138" i="3"/>
  <c r="BA1138" i="3"/>
  <c r="AW1138" i="3"/>
  <c r="AX1138" i="3" s="1"/>
  <c r="Y1138" i="3" s="1"/>
  <c r="AV1138" i="3"/>
  <c r="AU1138" i="3"/>
  <c r="AT1138" i="3"/>
  <c r="AS1138" i="3"/>
  <c r="AR1138" i="3"/>
  <c r="AQ1138" i="3"/>
  <c r="AP1138" i="3"/>
  <c r="AO1138" i="3"/>
  <c r="AN1138" i="3"/>
  <c r="AM1138" i="3"/>
  <c r="AB1138" i="3"/>
  <c r="AA1138" i="3"/>
  <c r="AL1138" i="3" s="1"/>
  <c r="T1138" i="3"/>
  <c r="S1138" i="3"/>
  <c r="P1138" i="3"/>
  <c r="O1138" i="3"/>
  <c r="N1138" i="3"/>
  <c r="M1138" i="3"/>
  <c r="L1138" i="3"/>
  <c r="BC1137" i="3"/>
  <c r="BA1137" i="3"/>
  <c r="AV1137" i="3"/>
  <c r="AU1137" i="3"/>
  <c r="AT1137" i="3"/>
  <c r="AS1137" i="3"/>
  <c r="AR1137" i="3"/>
  <c r="AQ1137" i="3"/>
  <c r="AP1137" i="3"/>
  <c r="AO1137" i="3"/>
  <c r="AN1137" i="3"/>
  <c r="AM1137" i="3"/>
  <c r="AB1137" i="3"/>
  <c r="AA1137" i="3"/>
  <c r="T1137" i="3"/>
  <c r="S1137" i="3"/>
  <c r="BB1137" i="3" s="1"/>
  <c r="P1137" i="3"/>
  <c r="O1137" i="3"/>
  <c r="N1137" i="3"/>
  <c r="M1137" i="3"/>
  <c r="L1137" i="3"/>
  <c r="BC1136" i="3"/>
  <c r="BA1136" i="3"/>
  <c r="AV1136" i="3"/>
  <c r="AU1136" i="3"/>
  <c r="AT1136" i="3"/>
  <c r="AS1136" i="3"/>
  <c r="AR1136" i="3"/>
  <c r="AQ1136" i="3"/>
  <c r="AP1136" i="3"/>
  <c r="AO1136" i="3"/>
  <c r="AN1136" i="3"/>
  <c r="AM1136" i="3"/>
  <c r="AL1136" i="3"/>
  <c r="AB1136" i="3"/>
  <c r="AA1136" i="3"/>
  <c r="T1136" i="3"/>
  <c r="S1136" i="3"/>
  <c r="BB1136" i="3" s="1"/>
  <c r="P1136" i="3"/>
  <c r="O1136" i="3"/>
  <c r="N1136" i="3"/>
  <c r="M1136" i="3"/>
  <c r="L1136" i="3"/>
  <c r="BC1135" i="3"/>
  <c r="BA1135" i="3"/>
  <c r="AV1135" i="3"/>
  <c r="AU1135" i="3"/>
  <c r="AT1135" i="3"/>
  <c r="AS1135" i="3"/>
  <c r="AR1135" i="3"/>
  <c r="AQ1135" i="3"/>
  <c r="AP1135" i="3"/>
  <c r="AO1135" i="3"/>
  <c r="AN1135" i="3"/>
  <c r="AL1135" i="3"/>
  <c r="AB1135" i="3"/>
  <c r="AM1135" i="3" s="1"/>
  <c r="AA1135" i="3"/>
  <c r="T1135" i="3"/>
  <c r="S1135" i="3"/>
  <c r="BB1135" i="3" s="1"/>
  <c r="AW1135" i="3" s="1"/>
  <c r="AX1135" i="3" s="1"/>
  <c r="P1135" i="3"/>
  <c r="O1135" i="3"/>
  <c r="N1135" i="3"/>
  <c r="M1135" i="3"/>
  <c r="L1135" i="3"/>
  <c r="BC1134" i="3"/>
  <c r="BB1134" i="3"/>
  <c r="BA1134" i="3"/>
  <c r="AV1134" i="3"/>
  <c r="AU1134" i="3"/>
  <c r="AT1134" i="3"/>
  <c r="AS1134" i="3"/>
  <c r="AR1134" i="3"/>
  <c r="AQ1134" i="3"/>
  <c r="AP1134" i="3"/>
  <c r="AO1134" i="3"/>
  <c r="AN1134" i="3"/>
  <c r="AM1134" i="3"/>
  <c r="AL1134" i="3"/>
  <c r="AB1134" i="3"/>
  <c r="AW1134" i="3" s="1"/>
  <c r="AA1134" i="3"/>
  <c r="T1134" i="3"/>
  <c r="S1134" i="3"/>
  <c r="P1134" i="3"/>
  <c r="O1134" i="3"/>
  <c r="N1134" i="3"/>
  <c r="M1134" i="3"/>
  <c r="L1134" i="3"/>
  <c r="BC1133" i="3"/>
  <c r="BA1133" i="3"/>
  <c r="BB1133" i="3" s="1"/>
  <c r="AW1133" i="3" s="1"/>
  <c r="AV1133" i="3"/>
  <c r="AU1133" i="3"/>
  <c r="AT1133" i="3"/>
  <c r="AS1133" i="3"/>
  <c r="AR1133" i="3"/>
  <c r="AQ1133" i="3"/>
  <c r="AP1133" i="3"/>
  <c r="AO1133" i="3"/>
  <c r="AN1133" i="3"/>
  <c r="AM1133" i="3"/>
  <c r="AL1133" i="3"/>
  <c r="AB1133" i="3"/>
  <c r="AA1133" i="3"/>
  <c r="T1133" i="3"/>
  <c r="S1133" i="3"/>
  <c r="P1133" i="3"/>
  <c r="O1133" i="3"/>
  <c r="N1133" i="3"/>
  <c r="M1133" i="3"/>
  <c r="L1133" i="3"/>
  <c r="BC1132" i="3"/>
  <c r="BA1132" i="3"/>
  <c r="AV1132" i="3"/>
  <c r="AU1132" i="3"/>
  <c r="AT1132" i="3"/>
  <c r="AS1132" i="3"/>
  <c r="AR1132" i="3"/>
  <c r="AQ1132" i="3"/>
  <c r="AP1132" i="3"/>
  <c r="AO1132" i="3"/>
  <c r="AN1132" i="3"/>
  <c r="AL1132" i="3"/>
  <c r="AB1132" i="3"/>
  <c r="AM1132" i="3" s="1"/>
  <c r="AA1132" i="3"/>
  <c r="T1132" i="3"/>
  <c r="S1132" i="3"/>
  <c r="BB1132" i="3" s="1"/>
  <c r="P1132" i="3"/>
  <c r="O1132" i="3"/>
  <c r="N1132" i="3"/>
  <c r="M1132" i="3"/>
  <c r="L1132" i="3"/>
  <c r="BC1131" i="3"/>
  <c r="BA1131" i="3"/>
  <c r="AV1131" i="3"/>
  <c r="AU1131" i="3"/>
  <c r="AT1131" i="3"/>
  <c r="AS1131" i="3"/>
  <c r="AR1131" i="3"/>
  <c r="AQ1131" i="3"/>
  <c r="AP1131" i="3"/>
  <c r="AO1131" i="3"/>
  <c r="AN1131" i="3"/>
  <c r="AM1131" i="3"/>
  <c r="AL1131" i="3"/>
  <c r="AB1131" i="3"/>
  <c r="AA1131" i="3"/>
  <c r="T1131" i="3"/>
  <c r="S1131" i="3"/>
  <c r="P1131" i="3"/>
  <c r="O1131" i="3"/>
  <c r="N1131" i="3"/>
  <c r="M1131" i="3"/>
  <c r="L1131" i="3"/>
  <c r="BC1130" i="3"/>
  <c r="BB1130" i="3"/>
  <c r="BA1130" i="3"/>
  <c r="AW1130" i="3"/>
  <c r="AV1130" i="3"/>
  <c r="AU1130" i="3"/>
  <c r="AT1130" i="3"/>
  <c r="AS1130" i="3"/>
  <c r="AR1130" i="3"/>
  <c r="AQ1130" i="3"/>
  <c r="AP1130" i="3"/>
  <c r="AO1130" i="3"/>
  <c r="AN1130" i="3"/>
  <c r="AB1130" i="3"/>
  <c r="AM1130" i="3" s="1"/>
  <c r="AA1130" i="3"/>
  <c r="AL1130" i="3" s="1"/>
  <c r="T1130" i="3"/>
  <c r="S1130" i="3"/>
  <c r="P1130" i="3"/>
  <c r="O1130" i="3"/>
  <c r="N1130" i="3"/>
  <c r="M1130" i="3"/>
  <c r="L1130" i="3"/>
  <c r="BC1129" i="3"/>
  <c r="BB1129" i="3"/>
  <c r="BA1129" i="3"/>
  <c r="AV1129" i="3"/>
  <c r="AU1129" i="3"/>
  <c r="AT1129" i="3"/>
  <c r="AS1129" i="3"/>
  <c r="AR1129" i="3"/>
  <c r="AQ1129" i="3"/>
  <c r="AP1129" i="3"/>
  <c r="AO1129" i="3"/>
  <c r="AN1129" i="3"/>
  <c r="AB1129" i="3"/>
  <c r="AM1129" i="3" s="1"/>
  <c r="AA1129" i="3"/>
  <c r="AL1129" i="3" s="1"/>
  <c r="T1129" i="3"/>
  <c r="S1129" i="3"/>
  <c r="P1129" i="3"/>
  <c r="O1129" i="3"/>
  <c r="N1129" i="3"/>
  <c r="M1129" i="3"/>
  <c r="L1129" i="3"/>
  <c r="BC1128" i="3"/>
  <c r="BA1128" i="3"/>
  <c r="AV1128" i="3"/>
  <c r="AU1128" i="3"/>
  <c r="AT1128" i="3"/>
  <c r="AS1128" i="3"/>
  <c r="AR1128" i="3"/>
  <c r="AQ1128" i="3"/>
  <c r="AP1128" i="3"/>
  <c r="AO1128" i="3"/>
  <c r="AN1128" i="3"/>
  <c r="AM1128" i="3"/>
  <c r="AB1128" i="3"/>
  <c r="AA1128" i="3"/>
  <c r="T1128" i="3"/>
  <c r="S1128" i="3"/>
  <c r="BB1128" i="3" s="1"/>
  <c r="P1128" i="3"/>
  <c r="O1128" i="3"/>
  <c r="N1128" i="3"/>
  <c r="M1128" i="3"/>
  <c r="L1128" i="3"/>
  <c r="BC1127" i="3"/>
  <c r="BA1127" i="3"/>
  <c r="BB1127" i="3" s="1"/>
  <c r="AV1127" i="3"/>
  <c r="AU1127" i="3"/>
  <c r="AT1127" i="3"/>
  <c r="AS1127" i="3"/>
  <c r="AR1127" i="3"/>
  <c r="AQ1127" i="3"/>
  <c r="AP1127" i="3"/>
  <c r="AO1127" i="3"/>
  <c r="AN1127" i="3"/>
  <c r="AB1127" i="3"/>
  <c r="AM1127" i="3" s="1"/>
  <c r="AA1127" i="3"/>
  <c r="T1127" i="3"/>
  <c r="S1127" i="3"/>
  <c r="P1127" i="3"/>
  <c r="O1127" i="3"/>
  <c r="N1127" i="3"/>
  <c r="M1127" i="3"/>
  <c r="L1127" i="3"/>
  <c r="BC1126" i="3"/>
  <c r="BB1126" i="3"/>
  <c r="BA1126" i="3"/>
  <c r="AV1126" i="3"/>
  <c r="AU1126" i="3"/>
  <c r="AT1126" i="3"/>
  <c r="AS1126" i="3"/>
  <c r="AR1126" i="3"/>
  <c r="AQ1126" i="3"/>
  <c r="AP1126" i="3"/>
  <c r="AO1126" i="3"/>
  <c r="AN1126" i="3"/>
  <c r="AB1126" i="3"/>
  <c r="AA1126" i="3"/>
  <c r="AL1126" i="3" s="1"/>
  <c r="T1126" i="3"/>
  <c r="S1126" i="3"/>
  <c r="P1126" i="3"/>
  <c r="O1126" i="3"/>
  <c r="N1126" i="3"/>
  <c r="M1126" i="3"/>
  <c r="L1126" i="3"/>
  <c r="BC1125" i="3"/>
  <c r="BA1125" i="3"/>
  <c r="BB1125" i="3" s="1"/>
  <c r="AW1125" i="3" s="1"/>
  <c r="AX1125" i="3" s="1"/>
  <c r="Y1125" i="3" s="1"/>
  <c r="AV1125" i="3"/>
  <c r="AU1125" i="3"/>
  <c r="AT1125" i="3"/>
  <c r="AS1125" i="3"/>
  <c r="AR1125" i="3"/>
  <c r="AQ1125" i="3"/>
  <c r="AP1125" i="3"/>
  <c r="AO1125" i="3"/>
  <c r="AN1125" i="3"/>
  <c r="AL1125" i="3"/>
  <c r="AB1125" i="3"/>
  <c r="AM1125" i="3" s="1"/>
  <c r="AA1125" i="3"/>
  <c r="T1125" i="3"/>
  <c r="S1125" i="3"/>
  <c r="P1125" i="3"/>
  <c r="O1125" i="3"/>
  <c r="N1125" i="3"/>
  <c r="M1125" i="3"/>
  <c r="L1125" i="3"/>
  <c r="BC1124" i="3"/>
  <c r="BA1124" i="3"/>
  <c r="BB1124" i="3" s="1"/>
  <c r="AW1124" i="3" s="1"/>
  <c r="AV1124" i="3"/>
  <c r="AU1124" i="3"/>
  <c r="AT1124" i="3"/>
  <c r="AS1124" i="3"/>
  <c r="AR1124" i="3"/>
  <c r="AQ1124" i="3"/>
  <c r="AP1124" i="3"/>
  <c r="AO1124" i="3"/>
  <c r="AN1124" i="3"/>
  <c r="AM1124" i="3"/>
  <c r="AL1124" i="3"/>
  <c r="AB1124" i="3"/>
  <c r="AA1124" i="3"/>
  <c r="T1124" i="3"/>
  <c r="S1124" i="3"/>
  <c r="P1124" i="3"/>
  <c r="O1124" i="3"/>
  <c r="N1124" i="3"/>
  <c r="M1124" i="3"/>
  <c r="L1124" i="3"/>
  <c r="BC1123" i="3"/>
  <c r="BB1123" i="3"/>
  <c r="BA1123" i="3"/>
  <c r="AV1123" i="3"/>
  <c r="AU1123" i="3"/>
  <c r="AT1123" i="3"/>
  <c r="AS1123" i="3"/>
  <c r="AR1123" i="3"/>
  <c r="AQ1123" i="3"/>
  <c r="AP1123" i="3"/>
  <c r="AO1123" i="3"/>
  <c r="AN1123" i="3"/>
  <c r="AM1123" i="3"/>
  <c r="AB1123" i="3"/>
  <c r="AA1123" i="3"/>
  <c r="T1123" i="3"/>
  <c r="S1123" i="3"/>
  <c r="P1123" i="3"/>
  <c r="O1123" i="3"/>
  <c r="N1123" i="3"/>
  <c r="M1123" i="3"/>
  <c r="L1123" i="3"/>
  <c r="BC1122" i="3"/>
  <c r="BA1122" i="3"/>
  <c r="BB1122" i="3" s="1"/>
  <c r="AV1122" i="3"/>
  <c r="AU1122" i="3"/>
  <c r="AT1122" i="3"/>
  <c r="AS1122" i="3"/>
  <c r="AR1122" i="3"/>
  <c r="AQ1122" i="3"/>
  <c r="AP1122" i="3"/>
  <c r="AO1122" i="3"/>
  <c r="AN1122" i="3"/>
  <c r="AM1122" i="3"/>
  <c r="AB1122" i="3"/>
  <c r="AA1122" i="3"/>
  <c r="T1122" i="3"/>
  <c r="S1122" i="3"/>
  <c r="P1122" i="3"/>
  <c r="O1122" i="3"/>
  <c r="N1122" i="3"/>
  <c r="M1122" i="3"/>
  <c r="L1122" i="3"/>
  <c r="BC1121" i="3"/>
  <c r="BA1121" i="3"/>
  <c r="BB1121" i="3" s="1"/>
  <c r="AV1121" i="3"/>
  <c r="AU1121" i="3"/>
  <c r="AT1121" i="3"/>
  <c r="AS1121" i="3"/>
  <c r="AR1121" i="3"/>
  <c r="AQ1121" i="3"/>
  <c r="AP1121" i="3"/>
  <c r="AO1121" i="3"/>
  <c r="AN1121" i="3"/>
  <c r="AB1121" i="3"/>
  <c r="AM1121" i="3" s="1"/>
  <c r="AA1121" i="3"/>
  <c r="T1121" i="3"/>
  <c r="S1121" i="3"/>
  <c r="P1121" i="3"/>
  <c r="O1121" i="3"/>
  <c r="N1121" i="3"/>
  <c r="M1121" i="3"/>
  <c r="L1121" i="3"/>
  <c r="BC1120" i="3"/>
  <c r="BB1120" i="3"/>
  <c r="BA1120" i="3"/>
  <c r="AV1120" i="3"/>
  <c r="AU1120" i="3"/>
  <c r="AT1120" i="3"/>
  <c r="AS1120" i="3"/>
  <c r="AR1120" i="3"/>
  <c r="AQ1120" i="3"/>
  <c r="AP1120" i="3"/>
  <c r="AO1120" i="3"/>
  <c r="AN1120" i="3"/>
  <c r="AM1120" i="3"/>
  <c r="AB1120" i="3"/>
  <c r="AA1120" i="3"/>
  <c r="AW1120" i="3" s="1"/>
  <c r="T1120" i="3"/>
  <c r="S1120" i="3"/>
  <c r="P1120" i="3"/>
  <c r="O1120" i="3"/>
  <c r="N1120" i="3"/>
  <c r="M1120" i="3"/>
  <c r="L1120" i="3"/>
  <c r="BC1119" i="3"/>
  <c r="BA1119" i="3"/>
  <c r="AV1119" i="3"/>
  <c r="AU1119" i="3"/>
  <c r="AT1119" i="3"/>
  <c r="AS1119" i="3"/>
  <c r="AR1119" i="3"/>
  <c r="AQ1119" i="3"/>
  <c r="AP1119" i="3"/>
  <c r="AO1119" i="3"/>
  <c r="AN1119" i="3"/>
  <c r="AM1119" i="3"/>
  <c r="AB1119" i="3"/>
  <c r="AA1119" i="3"/>
  <c r="T1119" i="3"/>
  <c r="S1119" i="3"/>
  <c r="BB1119" i="3" s="1"/>
  <c r="P1119" i="3"/>
  <c r="O1119" i="3"/>
  <c r="N1119" i="3"/>
  <c r="M1119" i="3"/>
  <c r="L1119" i="3"/>
  <c r="BC1118" i="3"/>
  <c r="BA1118" i="3"/>
  <c r="BB1118" i="3" s="1"/>
  <c r="AV1118" i="3"/>
  <c r="AU1118" i="3"/>
  <c r="AT1118" i="3"/>
  <c r="AS1118" i="3"/>
  <c r="AR1118" i="3"/>
  <c r="AQ1118" i="3"/>
  <c r="AP1118" i="3"/>
  <c r="AO1118" i="3"/>
  <c r="AN1118" i="3"/>
  <c r="AM1118" i="3"/>
  <c r="AL1118" i="3"/>
  <c r="AB1118" i="3"/>
  <c r="AA1118" i="3"/>
  <c r="T1118" i="3"/>
  <c r="S1118" i="3"/>
  <c r="P1118" i="3"/>
  <c r="O1118" i="3"/>
  <c r="N1118" i="3"/>
  <c r="M1118" i="3"/>
  <c r="L1118" i="3"/>
  <c r="BC1117" i="3"/>
  <c r="BA1117" i="3"/>
  <c r="BB1117" i="3" s="1"/>
  <c r="AV1117" i="3"/>
  <c r="AU1117" i="3"/>
  <c r="AT1117" i="3"/>
  <c r="AS1117" i="3"/>
  <c r="AR1117" i="3"/>
  <c r="AQ1117" i="3"/>
  <c r="AP1117" i="3"/>
  <c r="AO1117" i="3"/>
  <c r="AN1117" i="3"/>
  <c r="AB1117" i="3"/>
  <c r="AA1117" i="3"/>
  <c r="AL1117" i="3" s="1"/>
  <c r="T1117" i="3"/>
  <c r="S1117" i="3"/>
  <c r="P1117" i="3"/>
  <c r="O1117" i="3"/>
  <c r="N1117" i="3"/>
  <c r="M1117" i="3"/>
  <c r="L1117" i="3"/>
  <c r="BC1116" i="3"/>
  <c r="AW1116" i="3" s="1"/>
  <c r="BA1116" i="3"/>
  <c r="BB1116" i="3" s="1"/>
  <c r="AV1116" i="3"/>
  <c r="AU1116" i="3"/>
  <c r="AT1116" i="3"/>
  <c r="AS1116" i="3"/>
  <c r="AR1116" i="3"/>
  <c r="AQ1116" i="3"/>
  <c r="AP1116" i="3"/>
  <c r="AO1116" i="3"/>
  <c r="AN1116" i="3"/>
  <c r="AL1116" i="3"/>
  <c r="AB1116" i="3"/>
  <c r="AM1116" i="3" s="1"/>
  <c r="AA1116" i="3"/>
  <c r="T1116" i="3"/>
  <c r="S1116" i="3"/>
  <c r="P1116" i="3"/>
  <c r="O1116" i="3"/>
  <c r="N1116" i="3"/>
  <c r="M1116" i="3"/>
  <c r="L1116" i="3"/>
  <c r="BC1115" i="3"/>
  <c r="BA1115" i="3"/>
  <c r="BB1115" i="3" s="1"/>
  <c r="AV1115" i="3"/>
  <c r="AU1115" i="3"/>
  <c r="AT1115" i="3"/>
  <c r="AS1115" i="3"/>
  <c r="AR1115" i="3"/>
  <c r="AQ1115" i="3"/>
  <c r="AP1115" i="3"/>
  <c r="AO1115" i="3"/>
  <c r="AN1115" i="3"/>
  <c r="AM1115" i="3"/>
  <c r="AL1115" i="3"/>
  <c r="AB1115" i="3"/>
  <c r="AA1115" i="3"/>
  <c r="T1115" i="3"/>
  <c r="S1115" i="3"/>
  <c r="P1115" i="3"/>
  <c r="O1115" i="3"/>
  <c r="N1115" i="3"/>
  <c r="M1115" i="3"/>
  <c r="L1115" i="3"/>
  <c r="BC1114" i="3"/>
  <c r="BB1114" i="3"/>
  <c r="BA1114" i="3"/>
  <c r="AW1114" i="3"/>
  <c r="AV1114" i="3"/>
  <c r="AU1114" i="3"/>
  <c r="AT1114" i="3"/>
  <c r="AS1114" i="3"/>
  <c r="AR1114" i="3"/>
  <c r="AQ1114" i="3"/>
  <c r="AP1114" i="3"/>
  <c r="AO1114" i="3"/>
  <c r="AN1114" i="3"/>
  <c r="AL1114" i="3"/>
  <c r="AB1114" i="3"/>
  <c r="AM1114" i="3" s="1"/>
  <c r="AA1114" i="3"/>
  <c r="T1114" i="3"/>
  <c r="S1114" i="3"/>
  <c r="P1114" i="3"/>
  <c r="O1114" i="3"/>
  <c r="N1114" i="3"/>
  <c r="M1114" i="3"/>
  <c r="L1114" i="3"/>
  <c r="BC1113" i="3"/>
  <c r="BA1113" i="3"/>
  <c r="BB1113" i="3" s="1"/>
  <c r="AV1113" i="3"/>
  <c r="AU1113" i="3"/>
  <c r="AT1113" i="3"/>
  <c r="AS1113" i="3"/>
  <c r="AR1113" i="3"/>
  <c r="AQ1113" i="3"/>
  <c r="AP1113" i="3"/>
  <c r="AO1113" i="3"/>
  <c r="AN1113" i="3"/>
  <c r="AB1113" i="3"/>
  <c r="AM1113" i="3" s="1"/>
  <c r="AA1113" i="3"/>
  <c r="T1113" i="3"/>
  <c r="S1113" i="3"/>
  <c r="P1113" i="3"/>
  <c r="O1113" i="3"/>
  <c r="N1113" i="3"/>
  <c r="M1113" i="3"/>
  <c r="L1113" i="3"/>
  <c r="BC1112" i="3"/>
  <c r="BB1112" i="3"/>
  <c r="BA1112" i="3"/>
  <c r="AV1112" i="3"/>
  <c r="AU1112" i="3"/>
  <c r="AT1112" i="3"/>
  <c r="AS1112" i="3"/>
  <c r="AR1112" i="3"/>
  <c r="AQ1112" i="3"/>
  <c r="AP1112" i="3"/>
  <c r="AO1112" i="3"/>
  <c r="AN1112" i="3"/>
  <c r="AL1112" i="3"/>
  <c r="AB1112" i="3"/>
  <c r="AM1112" i="3" s="1"/>
  <c r="AA1112" i="3"/>
  <c r="T1112" i="3"/>
  <c r="S1112" i="3"/>
  <c r="P1112" i="3"/>
  <c r="O1112" i="3"/>
  <c r="N1112" i="3"/>
  <c r="M1112" i="3"/>
  <c r="L1112" i="3"/>
  <c r="BC1111" i="3"/>
  <c r="AW1111" i="3" s="1"/>
  <c r="BB1111" i="3"/>
  <c r="BA1111" i="3"/>
  <c r="AV1111" i="3"/>
  <c r="AU1111" i="3"/>
  <c r="AT1111" i="3"/>
  <c r="AS1111" i="3"/>
  <c r="AR1111" i="3"/>
  <c r="AQ1111" i="3"/>
  <c r="AP1111" i="3"/>
  <c r="AO1111" i="3"/>
  <c r="AN1111" i="3"/>
  <c r="AL1111" i="3"/>
  <c r="AB1111" i="3"/>
  <c r="AM1111" i="3" s="1"/>
  <c r="AA1111" i="3"/>
  <c r="T1111" i="3"/>
  <c r="S1111" i="3"/>
  <c r="P1111" i="3"/>
  <c r="O1111" i="3"/>
  <c r="N1111" i="3"/>
  <c r="M1111" i="3"/>
  <c r="L1111" i="3"/>
  <c r="BC1110" i="3"/>
  <c r="BB1110" i="3"/>
  <c r="BA1110" i="3"/>
  <c r="AW1110" i="3"/>
  <c r="AV1110" i="3"/>
  <c r="AU1110" i="3"/>
  <c r="AT1110" i="3"/>
  <c r="AS1110" i="3"/>
  <c r="AR1110" i="3"/>
  <c r="AQ1110" i="3"/>
  <c r="AP1110" i="3"/>
  <c r="AO1110" i="3"/>
  <c r="AN1110" i="3"/>
  <c r="AM1110" i="3"/>
  <c r="AB1110" i="3"/>
  <c r="AA1110" i="3"/>
  <c r="AL1110" i="3" s="1"/>
  <c r="T1110" i="3"/>
  <c r="S1110" i="3"/>
  <c r="P1110" i="3"/>
  <c r="O1110" i="3"/>
  <c r="N1110" i="3"/>
  <c r="M1110" i="3"/>
  <c r="L1110" i="3"/>
  <c r="BC1109" i="3"/>
  <c r="BA1109" i="3"/>
  <c r="AV1109" i="3"/>
  <c r="AU1109" i="3"/>
  <c r="AT1109" i="3"/>
  <c r="AS1109" i="3"/>
  <c r="AR1109" i="3"/>
  <c r="AQ1109" i="3"/>
  <c r="AP1109" i="3"/>
  <c r="AO1109" i="3"/>
  <c r="AN1109" i="3"/>
  <c r="AM1109" i="3"/>
  <c r="AB1109" i="3"/>
  <c r="AA1109" i="3"/>
  <c r="T1109" i="3"/>
  <c r="S1109" i="3"/>
  <c r="BB1109" i="3" s="1"/>
  <c r="P1109" i="3"/>
  <c r="O1109" i="3"/>
  <c r="N1109" i="3"/>
  <c r="M1109" i="3"/>
  <c r="L1109" i="3"/>
  <c r="BC1108" i="3"/>
  <c r="BA1108" i="3"/>
  <c r="AV1108" i="3"/>
  <c r="AU1108" i="3"/>
  <c r="AT1108" i="3"/>
  <c r="AS1108" i="3"/>
  <c r="AR1108" i="3"/>
  <c r="AQ1108" i="3"/>
  <c r="AP1108" i="3"/>
  <c r="AO1108" i="3"/>
  <c r="AN1108" i="3"/>
  <c r="AB1108" i="3"/>
  <c r="AA1108" i="3"/>
  <c r="AL1108" i="3" s="1"/>
  <c r="T1108" i="3"/>
  <c r="S1108" i="3"/>
  <c r="BB1108" i="3" s="1"/>
  <c r="P1108" i="3"/>
  <c r="O1108" i="3"/>
  <c r="N1108" i="3"/>
  <c r="M1108" i="3"/>
  <c r="L1108" i="3"/>
  <c r="BC1107" i="3"/>
  <c r="BA1107" i="3"/>
  <c r="AV1107" i="3"/>
  <c r="AU1107" i="3"/>
  <c r="AT1107" i="3"/>
  <c r="AS1107" i="3"/>
  <c r="AR1107" i="3"/>
  <c r="AQ1107" i="3"/>
  <c r="AP1107" i="3"/>
  <c r="AO1107" i="3"/>
  <c r="AN1107" i="3"/>
  <c r="AM1107" i="3"/>
  <c r="AB1107" i="3"/>
  <c r="AA1107" i="3"/>
  <c r="AL1107" i="3" s="1"/>
  <c r="T1107" i="3"/>
  <c r="S1107" i="3"/>
  <c r="P1107" i="3"/>
  <c r="O1107" i="3"/>
  <c r="N1107" i="3"/>
  <c r="M1107" i="3"/>
  <c r="L1107" i="3"/>
  <c r="BC1106" i="3"/>
  <c r="BA1106" i="3"/>
  <c r="BB1106" i="3" s="1"/>
  <c r="AW1106" i="3" s="1"/>
  <c r="AX1106" i="3" s="1"/>
  <c r="Y1106" i="3" s="1"/>
  <c r="AV1106" i="3"/>
  <c r="AU1106" i="3"/>
  <c r="AT1106" i="3"/>
  <c r="AS1106" i="3"/>
  <c r="AR1106" i="3"/>
  <c r="AQ1106" i="3"/>
  <c r="AP1106" i="3"/>
  <c r="AO1106" i="3"/>
  <c r="AN1106" i="3"/>
  <c r="AM1106" i="3"/>
  <c r="AL1106" i="3"/>
  <c r="AB1106" i="3"/>
  <c r="AA1106" i="3"/>
  <c r="T1106" i="3"/>
  <c r="S1106" i="3"/>
  <c r="P1106" i="3"/>
  <c r="O1106" i="3"/>
  <c r="N1106" i="3"/>
  <c r="M1106" i="3"/>
  <c r="L1106" i="3"/>
  <c r="BC1105" i="3"/>
  <c r="BA1105" i="3"/>
  <c r="AV1105" i="3"/>
  <c r="AU1105" i="3"/>
  <c r="AT1105" i="3"/>
  <c r="AS1105" i="3"/>
  <c r="AR1105" i="3"/>
  <c r="AQ1105" i="3"/>
  <c r="AP1105" i="3"/>
  <c r="AO1105" i="3"/>
  <c r="AN1105" i="3"/>
  <c r="AL1105" i="3"/>
  <c r="AB1105" i="3"/>
  <c r="AA1105" i="3"/>
  <c r="T1105" i="3"/>
  <c r="S1105" i="3"/>
  <c r="BB1105" i="3" s="1"/>
  <c r="P1105" i="3"/>
  <c r="O1105" i="3"/>
  <c r="N1105" i="3"/>
  <c r="M1105" i="3"/>
  <c r="L1105" i="3"/>
  <c r="BC1104" i="3"/>
  <c r="BA1104" i="3"/>
  <c r="AV1104" i="3"/>
  <c r="AU1104" i="3"/>
  <c r="AT1104" i="3"/>
  <c r="AS1104" i="3"/>
  <c r="AR1104" i="3"/>
  <c r="AQ1104" i="3"/>
  <c r="AP1104" i="3"/>
  <c r="AO1104" i="3"/>
  <c r="AN1104" i="3"/>
  <c r="AM1104" i="3"/>
  <c r="AL1104" i="3"/>
  <c r="AB1104" i="3"/>
  <c r="AA1104" i="3"/>
  <c r="T1104" i="3"/>
  <c r="S1104" i="3"/>
  <c r="P1104" i="3"/>
  <c r="O1104" i="3"/>
  <c r="N1104" i="3"/>
  <c r="M1104" i="3"/>
  <c r="L1104" i="3"/>
  <c r="BC1103" i="3"/>
  <c r="BA1103" i="3"/>
  <c r="AV1103" i="3"/>
  <c r="AU1103" i="3"/>
  <c r="AT1103" i="3"/>
  <c r="AS1103" i="3"/>
  <c r="AR1103" i="3"/>
  <c r="AQ1103" i="3"/>
  <c r="AP1103" i="3"/>
  <c r="AO1103" i="3"/>
  <c r="AN1103" i="3"/>
  <c r="AB1103" i="3"/>
  <c r="AM1103" i="3" s="1"/>
  <c r="AA1103" i="3"/>
  <c r="AL1103" i="3" s="1"/>
  <c r="T1103" i="3"/>
  <c r="S1103" i="3"/>
  <c r="BB1103" i="3" s="1"/>
  <c r="P1103" i="3"/>
  <c r="O1103" i="3"/>
  <c r="N1103" i="3"/>
  <c r="M1103" i="3"/>
  <c r="L1103" i="3"/>
  <c r="BC1102" i="3"/>
  <c r="BB1102" i="3"/>
  <c r="BA1102" i="3"/>
  <c r="AV1102" i="3"/>
  <c r="AU1102" i="3"/>
  <c r="AT1102" i="3"/>
  <c r="AS1102" i="3"/>
  <c r="AR1102" i="3"/>
  <c r="AQ1102" i="3"/>
  <c r="AP1102" i="3"/>
  <c r="AO1102" i="3"/>
  <c r="AN1102" i="3"/>
  <c r="AL1102" i="3"/>
  <c r="AB1102" i="3"/>
  <c r="AM1102" i="3" s="1"/>
  <c r="AA1102" i="3"/>
  <c r="AW1102" i="3" s="1"/>
  <c r="T1102" i="3"/>
  <c r="S1102" i="3"/>
  <c r="P1102" i="3"/>
  <c r="O1102" i="3"/>
  <c r="N1102" i="3"/>
  <c r="M1102" i="3"/>
  <c r="L1102" i="3"/>
  <c r="BC1101" i="3"/>
  <c r="BB1101" i="3"/>
  <c r="BA1101" i="3"/>
  <c r="AW1101" i="3"/>
  <c r="AV1101" i="3"/>
  <c r="AU1101" i="3"/>
  <c r="AT1101" i="3"/>
  <c r="AS1101" i="3"/>
  <c r="AR1101" i="3"/>
  <c r="AQ1101" i="3"/>
  <c r="AP1101" i="3"/>
  <c r="AO1101" i="3"/>
  <c r="AN1101" i="3"/>
  <c r="AM1101" i="3"/>
  <c r="AB1101" i="3"/>
  <c r="AA1101" i="3"/>
  <c r="AL1101" i="3" s="1"/>
  <c r="T1101" i="3"/>
  <c r="S1101" i="3"/>
  <c r="P1101" i="3"/>
  <c r="O1101" i="3"/>
  <c r="N1101" i="3"/>
  <c r="M1101" i="3"/>
  <c r="L1101" i="3"/>
  <c r="BC1100" i="3"/>
  <c r="BA1100" i="3"/>
  <c r="BB1100" i="3" s="1"/>
  <c r="AV1100" i="3"/>
  <c r="AU1100" i="3"/>
  <c r="AT1100" i="3"/>
  <c r="AS1100" i="3"/>
  <c r="AR1100" i="3"/>
  <c r="AQ1100" i="3"/>
  <c r="AP1100" i="3"/>
  <c r="AO1100" i="3"/>
  <c r="AN1100" i="3"/>
  <c r="AB1100" i="3"/>
  <c r="AM1100" i="3" s="1"/>
  <c r="AA1100" i="3"/>
  <c r="T1100" i="3"/>
  <c r="S1100" i="3"/>
  <c r="P1100" i="3"/>
  <c r="O1100" i="3"/>
  <c r="N1100" i="3"/>
  <c r="M1100" i="3"/>
  <c r="L1100" i="3"/>
  <c r="BC1099" i="3"/>
  <c r="BB1099" i="3"/>
  <c r="BA1099" i="3"/>
  <c r="AV1099" i="3"/>
  <c r="AU1099" i="3"/>
  <c r="AT1099" i="3"/>
  <c r="AS1099" i="3"/>
  <c r="AR1099" i="3"/>
  <c r="AQ1099" i="3"/>
  <c r="AP1099" i="3"/>
  <c r="AO1099" i="3"/>
  <c r="AN1099" i="3"/>
  <c r="AB1099" i="3"/>
  <c r="AA1099" i="3"/>
  <c r="AL1099" i="3" s="1"/>
  <c r="T1099" i="3"/>
  <c r="S1099" i="3"/>
  <c r="P1099" i="3"/>
  <c r="O1099" i="3"/>
  <c r="N1099" i="3"/>
  <c r="M1099" i="3"/>
  <c r="L1099" i="3"/>
  <c r="BC1098" i="3"/>
  <c r="BB1098" i="3"/>
  <c r="BA1098" i="3"/>
  <c r="AW1098" i="3"/>
  <c r="AV1098" i="3"/>
  <c r="AU1098" i="3"/>
  <c r="AT1098" i="3"/>
  <c r="AS1098" i="3"/>
  <c r="AR1098" i="3"/>
  <c r="AQ1098" i="3"/>
  <c r="AP1098" i="3"/>
  <c r="AO1098" i="3"/>
  <c r="AN1098" i="3"/>
  <c r="AM1098" i="3"/>
  <c r="AL1098" i="3"/>
  <c r="AB1098" i="3"/>
  <c r="AA1098" i="3"/>
  <c r="T1098" i="3"/>
  <c r="S1098" i="3"/>
  <c r="P1098" i="3"/>
  <c r="O1098" i="3"/>
  <c r="N1098" i="3"/>
  <c r="M1098" i="3"/>
  <c r="L1098" i="3"/>
  <c r="BC1097" i="3"/>
  <c r="BA1097" i="3"/>
  <c r="BB1097" i="3" s="1"/>
  <c r="AW1097" i="3"/>
  <c r="AV1097" i="3"/>
  <c r="AU1097" i="3"/>
  <c r="AT1097" i="3"/>
  <c r="AS1097" i="3"/>
  <c r="AR1097" i="3"/>
  <c r="AQ1097" i="3"/>
  <c r="AP1097" i="3"/>
  <c r="AO1097" i="3"/>
  <c r="AN1097" i="3"/>
  <c r="AM1097" i="3"/>
  <c r="AL1097" i="3"/>
  <c r="AB1097" i="3"/>
  <c r="AA1097" i="3"/>
  <c r="T1097" i="3"/>
  <c r="S1097" i="3"/>
  <c r="P1097" i="3"/>
  <c r="O1097" i="3"/>
  <c r="N1097" i="3"/>
  <c r="M1097" i="3"/>
  <c r="L1097" i="3"/>
  <c r="BC1096" i="3"/>
  <c r="BB1096" i="3"/>
  <c r="BA1096" i="3"/>
  <c r="AV1096" i="3"/>
  <c r="AU1096" i="3"/>
  <c r="AT1096" i="3"/>
  <c r="AS1096" i="3"/>
  <c r="AR1096" i="3"/>
  <c r="AQ1096" i="3"/>
  <c r="AP1096" i="3"/>
  <c r="AO1096" i="3"/>
  <c r="AN1096" i="3"/>
  <c r="AB1096" i="3"/>
  <c r="AM1096" i="3" s="1"/>
  <c r="AA1096" i="3"/>
  <c r="T1096" i="3"/>
  <c r="S1096" i="3"/>
  <c r="P1096" i="3"/>
  <c r="O1096" i="3"/>
  <c r="N1096" i="3"/>
  <c r="M1096" i="3"/>
  <c r="L1096" i="3"/>
  <c r="BC1095" i="3"/>
  <c r="BA1095" i="3"/>
  <c r="BB1095" i="3" s="1"/>
  <c r="AV1095" i="3"/>
  <c r="AU1095" i="3"/>
  <c r="AT1095" i="3"/>
  <c r="AS1095" i="3"/>
  <c r="AR1095" i="3"/>
  <c r="AQ1095" i="3"/>
  <c r="AP1095" i="3"/>
  <c r="AO1095" i="3"/>
  <c r="AN1095" i="3"/>
  <c r="AM1095" i="3"/>
  <c r="AB1095" i="3"/>
  <c r="AA1095" i="3"/>
  <c r="T1095" i="3"/>
  <c r="S1095" i="3"/>
  <c r="P1095" i="3"/>
  <c r="O1095" i="3"/>
  <c r="N1095" i="3"/>
  <c r="M1095" i="3"/>
  <c r="L1095" i="3"/>
  <c r="BC1094" i="3"/>
  <c r="BB1094" i="3"/>
  <c r="BA1094" i="3"/>
  <c r="AW1094" i="3"/>
  <c r="AX1094" i="3" s="1"/>
  <c r="Y1094" i="3" s="1"/>
  <c r="AV1094" i="3"/>
  <c r="AU1094" i="3"/>
  <c r="AT1094" i="3"/>
  <c r="AS1094" i="3"/>
  <c r="AR1094" i="3"/>
  <c r="AQ1094" i="3"/>
  <c r="AP1094" i="3"/>
  <c r="AO1094" i="3"/>
  <c r="AN1094" i="3"/>
  <c r="AB1094" i="3"/>
  <c r="AM1094" i="3" s="1"/>
  <c r="AA1094" i="3"/>
  <c r="AL1094" i="3" s="1"/>
  <c r="T1094" i="3"/>
  <c r="S1094" i="3"/>
  <c r="P1094" i="3"/>
  <c r="O1094" i="3"/>
  <c r="N1094" i="3"/>
  <c r="M1094" i="3"/>
  <c r="L1094" i="3"/>
  <c r="BC1093" i="3"/>
  <c r="BB1093" i="3"/>
  <c r="BA1093" i="3"/>
  <c r="AV1093" i="3"/>
  <c r="AU1093" i="3"/>
  <c r="AT1093" i="3"/>
  <c r="AS1093" i="3"/>
  <c r="AR1093" i="3"/>
  <c r="AQ1093" i="3"/>
  <c r="AP1093" i="3"/>
  <c r="AO1093" i="3"/>
  <c r="AN1093" i="3"/>
  <c r="AM1093" i="3"/>
  <c r="AB1093" i="3"/>
  <c r="AA1093" i="3"/>
  <c r="T1093" i="3"/>
  <c r="S1093" i="3"/>
  <c r="P1093" i="3"/>
  <c r="O1093" i="3"/>
  <c r="N1093" i="3"/>
  <c r="M1093" i="3"/>
  <c r="L1093" i="3"/>
  <c r="BC1092" i="3"/>
  <c r="BA1092" i="3"/>
  <c r="BB1092" i="3" s="1"/>
  <c r="AW1092" i="3" s="1"/>
  <c r="AX1092" i="3" s="1"/>
  <c r="Y1092" i="3" s="1"/>
  <c r="AV1092" i="3"/>
  <c r="AU1092" i="3"/>
  <c r="AT1092" i="3"/>
  <c r="AS1092" i="3"/>
  <c r="AR1092" i="3"/>
  <c r="AQ1092" i="3"/>
  <c r="AP1092" i="3"/>
  <c r="AO1092" i="3"/>
  <c r="AN1092" i="3"/>
  <c r="AM1092" i="3"/>
  <c r="AB1092" i="3"/>
  <c r="AA1092" i="3"/>
  <c r="AL1092" i="3" s="1"/>
  <c r="T1092" i="3"/>
  <c r="S1092" i="3"/>
  <c r="P1092" i="3"/>
  <c r="O1092" i="3"/>
  <c r="N1092" i="3"/>
  <c r="M1092" i="3"/>
  <c r="L1092" i="3"/>
  <c r="BC1091" i="3"/>
  <c r="BA1091" i="3"/>
  <c r="BB1091" i="3" s="1"/>
  <c r="AV1091" i="3"/>
  <c r="AU1091" i="3"/>
  <c r="AT1091" i="3"/>
  <c r="AS1091" i="3"/>
  <c r="AR1091" i="3"/>
  <c r="AQ1091" i="3"/>
  <c r="AP1091" i="3"/>
  <c r="AO1091" i="3"/>
  <c r="AN1091" i="3"/>
  <c r="AB1091" i="3"/>
  <c r="AM1091" i="3" s="1"/>
  <c r="AA1091" i="3"/>
  <c r="T1091" i="3"/>
  <c r="S1091" i="3"/>
  <c r="P1091" i="3"/>
  <c r="O1091" i="3"/>
  <c r="N1091" i="3"/>
  <c r="M1091" i="3"/>
  <c r="L1091" i="3"/>
  <c r="BC1090" i="3"/>
  <c r="BA1090" i="3"/>
  <c r="AV1090" i="3"/>
  <c r="AU1090" i="3"/>
  <c r="AT1090" i="3"/>
  <c r="AS1090" i="3"/>
  <c r="AR1090" i="3"/>
  <c r="AQ1090" i="3"/>
  <c r="AP1090" i="3"/>
  <c r="AO1090" i="3"/>
  <c r="AN1090" i="3"/>
  <c r="AB1090" i="3"/>
  <c r="AA1090" i="3"/>
  <c r="AL1090" i="3" s="1"/>
  <c r="T1090" i="3"/>
  <c r="S1090" i="3"/>
  <c r="P1090" i="3"/>
  <c r="O1090" i="3"/>
  <c r="N1090" i="3"/>
  <c r="M1090" i="3"/>
  <c r="L1090" i="3"/>
  <c r="BC1089" i="3"/>
  <c r="BA1089" i="3"/>
  <c r="AV1089" i="3"/>
  <c r="AU1089" i="3"/>
  <c r="AT1089" i="3"/>
  <c r="AS1089" i="3"/>
  <c r="AR1089" i="3"/>
  <c r="AQ1089" i="3"/>
  <c r="AP1089" i="3"/>
  <c r="AO1089" i="3"/>
  <c r="AN1089" i="3"/>
  <c r="AL1089" i="3"/>
  <c r="AB1089" i="3"/>
  <c r="AA1089" i="3"/>
  <c r="T1089" i="3"/>
  <c r="S1089" i="3"/>
  <c r="BB1089" i="3" s="1"/>
  <c r="P1089" i="3"/>
  <c r="O1089" i="3"/>
  <c r="N1089" i="3"/>
  <c r="M1089" i="3"/>
  <c r="L1089" i="3"/>
  <c r="BC1088" i="3"/>
  <c r="BA1088" i="3"/>
  <c r="BB1088" i="3" s="1"/>
  <c r="AV1088" i="3"/>
  <c r="AU1088" i="3"/>
  <c r="AT1088" i="3"/>
  <c r="AS1088" i="3"/>
  <c r="AR1088" i="3"/>
  <c r="AQ1088" i="3"/>
  <c r="AP1088" i="3"/>
  <c r="AO1088" i="3"/>
  <c r="AN1088" i="3"/>
  <c r="AM1088" i="3"/>
  <c r="AL1088" i="3"/>
  <c r="AB1088" i="3"/>
  <c r="AA1088" i="3"/>
  <c r="T1088" i="3"/>
  <c r="S1088" i="3"/>
  <c r="P1088" i="3"/>
  <c r="O1088" i="3"/>
  <c r="N1088" i="3"/>
  <c r="M1088" i="3"/>
  <c r="L1088" i="3"/>
  <c r="BC1087" i="3"/>
  <c r="BB1087" i="3"/>
  <c r="AW1087" i="3" s="1"/>
  <c r="BA1087" i="3"/>
  <c r="AV1087" i="3"/>
  <c r="AU1087" i="3"/>
  <c r="AT1087" i="3"/>
  <c r="AS1087" i="3"/>
  <c r="AR1087" i="3"/>
  <c r="AQ1087" i="3"/>
  <c r="AP1087" i="3"/>
  <c r="AO1087" i="3"/>
  <c r="AN1087" i="3"/>
  <c r="AL1087" i="3"/>
  <c r="AB1087" i="3"/>
  <c r="AM1087" i="3" s="1"/>
  <c r="AA1087" i="3"/>
  <c r="T1087" i="3"/>
  <c r="S1087" i="3"/>
  <c r="P1087" i="3"/>
  <c r="O1087" i="3"/>
  <c r="N1087" i="3"/>
  <c r="M1087" i="3"/>
  <c r="L1087" i="3"/>
  <c r="BC1086" i="3"/>
  <c r="BA1086" i="3"/>
  <c r="AV1086" i="3"/>
  <c r="AU1086" i="3"/>
  <c r="AT1086" i="3"/>
  <c r="AS1086" i="3"/>
  <c r="AR1086" i="3"/>
  <c r="AQ1086" i="3"/>
  <c r="AP1086" i="3"/>
  <c r="AO1086" i="3"/>
  <c r="AN1086" i="3"/>
  <c r="AM1086" i="3"/>
  <c r="AB1086" i="3"/>
  <c r="AA1086" i="3"/>
  <c r="T1086" i="3"/>
  <c r="S1086" i="3"/>
  <c r="P1086" i="3"/>
  <c r="O1086" i="3"/>
  <c r="N1086" i="3"/>
  <c r="M1086" i="3"/>
  <c r="L1086" i="3"/>
  <c r="BC1085" i="3"/>
  <c r="BB1085" i="3"/>
  <c r="BA1085" i="3"/>
  <c r="AV1085" i="3"/>
  <c r="AU1085" i="3"/>
  <c r="AT1085" i="3"/>
  <c r="AS1085" i="3"/>
  <c r="AR1085" i="3"/>
  <c r="AQ1085" i="3"/>
  <c r="AP1085" i="3"/>
  <c r="AO1085" i="3"/>
  <c r="AN1085" i="3"/>
  <c r="AL1085" i="3"/>
  <c r="AB1085" i="3"/>
  <c r="AM1085" i="3" s="1"/>
  <c r="AA1085" i="3"/>
  <c r="T1085" i="3"/>
  <c r="S1085" i="3"/>
  <c r="P1085" i="3"/>
  <c r="O1085" i="3"/>
  <c r="N1085" i="3"/>
  <c r="M1085" i="3"/>
  <c r="L1085" i="3"/>
  <c r="BC1084" i="3"/>
  <c r="BB1084" i="3"/>
  <c r="BA1084" i="3"/>
  <c r="AW1084" i="3"/>
  <c r="AX1084" i="3" s="1"/>
  <c r="Y1084" i="3" s="1"/>
  <c r="AV1084" i="3"/>
  <c r="AU1084" i="3"/>
  <c r="AT1084" i="3"/>
  <c r="AS1084" i="3"/>
  <c r="AR1084" i="3"/>
  <c r="AQ1084" i="3"/>
  <c r="AP1084" i="3"/>
  <c r="AO1084" i="3"/>
  <c r="AN1084" i="3"/>
  <c r="AL1084" i="3"/>
  <c r="AB1084" i="3"/>
  <c r="AM1084" i="3" s="1"/>
  <c r="AA1084" i="3"/>
  <c r="T1084" i="3"/>
  <c r="S1084" i="3"/>
  <c r="P1084" i="3"/>
  <c r="O1084" i="3"/>
  <c r="N1084" i="3"/>
  <c r="M1084" i="3"/>
  <c r="L1084" i="3"/>
  <c r="BC1083" i="3"/>
  <c r="BA1083" i="3"/>
  <c r="AV1083" i="3"/>
  <c r="AU1083" i="3"/>
  <c r="AT1083" i="3"/>
  <c r="AS1083" i="3"/>
  <c r="AR1083" i="3"/>
  <c r="AQ1083" i="3"/>
  <c r="AP1083" i="3"/>
  <c r="AO1083" i="3"/>
  <c r="AN1083" i="3"/>
  <c r="AM1083" i="3"/>
  <c r="AB1083" i="3"/>
  <c r="AA1083" i="3"/>
  <c r="T1083" i="3"/>
  <c r="S1083" i="3"/>
  <c r="BB1083" i="3" s="1"/>
  <c r="P1083" i="3"/>
  <c r="O1083" i="3"/>
  <c r="N1083" i="3"/>
  <c r="M1083" i="3"/>
  <c r="L1083" i="3"/>
  <c r="BC1082" i="3"/>
  <c r="BA1082" i="3"/>
  <c r="AV1082" i="3"/>
  <c r="AU1082" i="3"/>
  <c r="AT1082" i="3"/>
  <c r="AS1082" i="3"/>
  <c r="AR1082" i="3"/>
  <c r="AQ1082" i="3"/>
  <c r="AP1082" i="3"/>
  <c r="AO1082" i="3"/>
  <c r="AN1082" i="3"/>
  <c r="AM1082" i="3"/>
  <c r="AL1082" i="3"/>
  <c r="AB1082" i="3"/>
  <c r="AA1082" i="3"/>
  <c r="T1082" i="3"/>
  <c r="S1082" i="3"/>
  <c r="BB1082" i="3" s="1"/>
  <c r="P1082" i="3"/>
  <c r="O1082" i="3"/>
  <c r="N1082" i="3"/>
  <c r="M1082" i="3"/>
  <c r="L1082" i="3"/>
  <c r="BC1081" i="3"/>
  <c r="BA1081" i="3"/>
  <c r="BB1081" i="3" s="1"/>
  <c r="AW1081" i="3" s="1"/>
  <c r="AX1081" i="3" s="1"/>
  <c r="Y1081" i="3" s="1"/>
  <c r="AV1081" i="3"/>
  <c r="AU1081" i="3"/>
  <c r="AT1081" i="3"/>
  <c r="AS1081" i="3"/>
  <c r="AR1081" i="3"/>
  <c r="AQ1081" i="3"/>
  <c r="AP1081" i="3"/>
  <c r="AO1081" i="3"/>
  <c r="AN1081" i="3"/>
  <c r="AB1081" i="3"/>
  <c r="AM1081" i="3" s="1"/>
  <c r="AA1081" i="3"/>
  <c r="AL1081" i="3" s="1"/>
  <c r="T1081" i="3"/>
  <c r="S1081" i="3"/>
  <c r="P1081" i="3"/>
  <c r="O1081" i="3"/>
  <c r="N1081" i="3"/>
  <c r="M1081" i="3"/>
  <c r="L1081" i="3"/>
  <c r="BC1080" i="3"/>
  <c r="BA1080" i="3"/>
  <c r="BB1080" i="3" s="1"/>
  <c r="AV1080" i="3"/>
  <c r="AU1080" i="3"/>
  <c r="AT1080" i="3"/>
  <c r="AS1080" i="3"/>
  <c r="AR1080" i="3"/>
  <c r="AQ1080" i="3"/>
  <c r="AP1080" i="3"/>
  <c r="AO1080" i="3"/>
  <c r="AN1080" i="3"/>
  <c r="AL1080" i="3"/>
  <c r="AB1080" i="3"/>
  <c r="AM1080" i="3" s="1"/>
  <c r="AA1080" i="3"/>
  <c r="T1080" i="3"/>
  <c r="S1080" i="3"/>
  <c r="P1080" i="3"/>
  <c r="O1080" i="3"/>
  <c r="N1080" i="3"/>
  <c r="M1080" i="3"/>
  <c r="L1080" i="3"/>
  <c r="BC1079" i="3"/>
  <c r="BA1079" i="3"/>
  <c r="BB1079" i="3" s="1"/>
  <c r="AW1079" i="3" s="1"/>
  <c r="AV1079" i="3"/>
  <c r="AU1079" i="3"/>
  <c r="AT1079" i="3"/>
  <c r="AS1079" i="3"/>
  <c r="AR1079" i="3"/>
  <c r="AQ1079" i="3"/>
  <c r="AP1079" i="3"/>
  <c r="AO1079" i="3"/>
  <c r="AN1079" i="3"/>
  <c r="AM1079" i="3"/>
  <c r="AL1079" i="3"/>
  <c r="AB1079" i="3"/>
  <c r="AA1079" i="3"/>
  <c r="T1079" i="3"/>
  <c r="S1079" i="3"/>
  <c r="P1079" i="3"/>
  <c r="O1079" i="3"/>
  <c r="N1079" i="3"/>
  <c r="M1079" i="3"/>
  <c r="L1079" i="3"/>
  <c r="AX1079" i="3" s="1"/>
  <c r="Y1079" i="3" s="1"/>
  <c r="BC1078" i="3"/>
  <c r="BA1078" i="3"/>
  <c r="AV1078" i="3"/>
  <c r="AU1078" i="3"/>
  <c r="AT1078" i="3"/>
  <c r="AS1078" i="3"/>
  <c r="AR1078" i="3"/>
  <c r="AQ1078" i="3"/>
  <c r="AP1078" i="3"/>
  <c r="AO1078" i="3"/>
  <c r="AN1078" i="3"/>
  <c r="AL1078" i="3"/>
  <c r="AB1078" i="3"/>
  <c r="AA1078" i="3"/>
  <c r="T1078" i="3"/>
  <c r="S1078" i="3"/>
  <c r="BB1078" i="3" s="1"/>
  <c r="P1078" i="3"/>
  <c r="O1078" i="3"/>
  <c r="N1078" i="3"/>
  <c r="M1078" i="3"/>
  <c r="L1078" i="3"/>
  <c r="BC1077" i="3"/>
  <c r="BA1077" i="3"/>
  <c r="BB1077" i="3" s="1"/>
  <c r="AV1077" i="3"/>
  <c r="AU1077" i="3"/>
  <c r="AT1077" i="3"/>
  <c r="AS1077" i="3"/>
  <c r="AR1077" i="3"/>
  <c r="AQ1077" i="3"/>
  <c r="AP1077" i="3"/>
  <c r="AO1077" i="3"/>
  <c r="AN1077" i="3"/>
  <c r="AM1077" i="3"/>
  <c r="AB1077" i="3"/>
  <c r="AA1077" i="3"/>
  <c r="AW1077" i="3" s="1"/>
  <c r="T1077" i="3"/>
  <c r="S1077" i="3"/>
  <c r="P1077" i="3"/>
  <c r="O1077" i="3"/>
  <c r="N1077" i="3"/>
  <c r="M1077" i="3"/>
  <c r="L1077" i="3"/>
  <c r="BC1076" i="3"/>
  <c r="BB1076" i="3"/>
  <c r="BA1076" i="3"/>
  <c r="AW1076" i="3"/>
  <c r="AV1076" i="3"/>
  <c r="AU1076" i="3"/>
  <c r="AT1076" i="3"/>
  <c r="AS1076" i="3"/>
  <c r="AR1076" i="3"/>
  <c r="AQ1076" i="3"/>
  <c r="AP1076" i="3"/>
  <c r="AO1076" i="3"/>
  <c r="AN1076" i="3"/>
  <c r="AB1076" i="3"/>
  <c r="AM1076" i="3" s="1"/>
  <c r="AA1076" i="3"/>
  <c r="AL1076" i="3" s="1"/>
  <c r="T1076" i="3"/>
  <c r="S1076" i="3"/>
  <c r="P1076" i="3"/>
  <c r="O1076" i="3"/>
  <c r="N1076" i="3"/>
  <c r="M1076" i="3"/>
  <c r="L1076" i="3"/>
  <c r="BC1075" i="3"/>
  <c r="BB1075" i="3"/>
  <c r="AW1075" i="3" s="1"/>
  <c r="AX1075" i="3" s="1"/>
  <c r="Y1075" i="3" s="1"/>
  <c r="BA1075" i="3"/>
  <c r="AV1075" i="3"/>
  <c r="AU1075" i="3"/>
  <c r="AT1075" i="3"/>
  <c r="AS1075" i="3"/>
  <c r="AR1075" i="3"/>
  <c r="AQ1075" i="3"/>
  <c r="AP1075" i="3"/>
  <c r="AO1075" i="3"/>
  <c r="AN1075" i="3"/>
  <c r="AB1075" i="3"/>
  <c r="AM1075" i="3" s="1"/>
  <c r="AA1075" i="3"/>
  <c r="AL1075" i="3" s="1"/>
  <c r="T1075" i="3"/>
  <c r="S1075" i="3"/>
  <c r="P1075" i="3"/>
  <c r="O1075" i="3"/>
  <c r="N1075" i="3"/>
  <c r="M1075" i="3"/>
  <c r="L1075" i="3"/>
  <c r="BC1074" i="3"/>
  <c r="BA1074" i="3"/>
  <c r="AV1074" i="3"/>
  <c r="AU1074" i="3"/>
  <c r="AT1074" i="3"/>
  <c r="AS1074" i="3"/>
  <c r="AR1074" i="3"/>
  <c r="AQ1074" i="3"/>
  <c r="AP1074" i="3"/>
  <c r="AO1074" i="3"/>
  <c r="AN1074" i="3"/>
  <c r="AM1074" i="3"/>
  <c r="AB1074" i="3"/>
  <c r="AA1074" i="3"/>
  <c r="T1074" i="3"/>
  <c r="S1074" i="3"/>
  <c r="BB1074" i="3" s="1"/>
  <c r="P1074" i="3"/>
  <c r="O1074" i="3"/>
  <c r="N1074" i="3"/>
  <c r="M1074" i="3"/>
  <c r="L1074" i="3"/>
  <c r="BC1073" i="3"/>
  <c r="BA1073" i="3"/>
  <c r="BB1073" i="3" s="1"/>
  <c r="AV1073" i="3"/>
  <c r="AU1073" i="3"/>
  <c r="AT1073" i="3"/>
  <c r="AS1073" i="3"/>
  <c r="AR1073" i="3"/>
  <c r="AQ1073" i="3"/>
  <c r="AP1073" i="3"/>
  <c r="AO1073" i="3"/>
  <c r="AN1073" i="3"/>
  <c r="AB1073" i="3"/>
  <c r="AM1073" i="3" s="1"/>
  <c r="AA1073" i="3"/>
  <c r="T1073" i="3"/>
  <c r="S1073" i="3"/>
  <c r="P1073" i="3"/>
  <c r="O1073" i="3"/>
  <c r="N1073" i="3"/>
  <c r="M1073" i="3"/>
  <c r="L1073" i="3"/>
  <c r="BC1072" i="3"/>
  <c r="BB1072" i="3"/>
  <c r="BA1072" i="3"/>
  <c r="AV1072" i="3"/>
  <c r="AU1072" i="3"/>
  <c r="AT1072" i="3"/>
  <c r="AS1072" i="3"/>
  <c r="AR1072" i="3"/>
  <c r="AQ1072" i="3"/>
  <c r="AP1072" i="3"/>
  <c r="AO1072" i="3"/>
  <c r="AN1072" i="3"/>
  <c r="AB1072" i="3"/>
  <c r="AA1072" i="3"/>
  <c r="AL1072" i="3" s="1"/>
  <c r="T1072" i="3"/>
  <c r="S1072" i="3"/>
  <c r="P1072" i="3"/>
  <c r="O1072" i="3"/>
  <c r="N1072" i="3"/>
  <c r="M1072" i="3"/>
  <c r="L1072" i="3"/>
  <c r="BC1071" i="3"/>
  <c r="BB1071" i="3"/>
  <c r="BA1071" i="3"/>
  <c r="AX1071" i="3"/>
  <c r="Y1071" i="3" s="1"/>
  <c r="AW1071" i="3"/>
  <c r="AV1071" i="3"/>
  <c r="AU1071" i="3"/>
  <c r="AT1071" i="3"/>
  <c r="AS1071" i="3"/>
  <c r="AR1071" i="3"/>
  <c r="AQ1071" i="3"/>
  <c r="AP1071" i="3"/>
  <c r="AO1071" i="3"/>
  <c r="AN1071" i="3"/>
  <c r="AM1071" i="3"/>
  <c r="AL1071" i="3"/>
  <c r="AB1071" i="3"/>
  <c r="AA1071" i="3"/>
  <c r="T1071" i="3"/>
  <c r="S1071" i="3"/>
  <c r="P1071" i="3"/>
  <c r="O1071" i="3"/>
  <c r="N1071" i="3"/>
  <c r="M1071" i="3"/>
  <c r="L1071" i="3"/>
  <c r="BC1070" i="3"/>
  <c r="BA1070" i="3"/>
  <c r="BB1070" i="3" s="1"/>
  <c r="AW1070" i="3"/>
  <c r="AV1070" i="3"/>
  <c r="AU1070" i="3"/>
  <c r="AT1070" i="3"/>
  <c r="AS1070" i="3"/>
  <c r="AR1070" i="3"/>
  <c r="AQ1070" i="3"/>
  <c r="AP1070" i="3"/>
  <c r="AO1070" i="3"/>
  <c r="AN1070" i="3"/>
  <c r="AM1070" i="3"/>
  <c r="AL1070" i="3"/>
  <c r="AB1070" i="3"/>
  <c r="AA1070" i="3"/>
  <c r="T1070" i="3"/>
  <c r="S1070" i="3"/>
  <c r="P1070" i="3"/>
  <c r="O1070" i="3"/>
  <c r="N1070" i="3"/>
  <c r="M1070" i="3"/>
  <c r="L1070" i="3"/>
  <c r="BC1069" i="3"/>
  <c r="BB1069" i="3"/>
  <c r="BA1069" i="3"/>
  <c r="AV1069" i="3"/>
  <c r="AU1069" i="3"/>
  <c r="AT1069" i="3"/>
  <c r="AS1069" i="3"/>
  <c r="AR1069" i="3"/>
  <c r="AQ1069" i="3"/>
  <c r="AP1069" i="3"/>
  <c r="AO1069" i="3"/>
  <c r="AN1069" i="3"/>
  <c r="AB1069" i="3"/>
  <c r="AM1069" i="3" s="1"/>
  <c r="AA1069" i="3"/>
  <c r="T1069" i="3"/>
  <c r="S1069" i="3"/>
  <c r="P1069" i="3"/>
  <c r="O1069" i="3"/>
  <c r="N1069" i="3"/>
  <c r="M1069" i="3"/>
  <c r="L1069" i="3"/>
  <c r="BC1068" i="3"/>
  <c r="BA1068" i="3"/>
  <c r="AV1068" i="3"/>
  <c r="AU1068" i="3"/>
  <c r="AT1068" i="3"/>
  <c r="AS1068" i="3"/>
  <c r="AR1068" i="3"/>
  <c r="AQ1068" i="3"/>
  <c r="AP1068" i="3"/>
  <c r="AO1068" i="3"/>
  <c r="AN1068" i="3"/>
  <c r="AM1068" i="3"/>
  <c r="AB1068" i="3"/>
  <c r="AA1068" i="3"/>
  <c r="T1068" i="3"/>
  <c r="S1068" i="3"/>
  <c r="P1068" i="3"/>
  <c r="O1068" i="3"/>
  <c r="N1068" i="3"/>
  <c r="M1068" i="3"/>
  <c r="L1068" i="3"/>
  <c r="BC1067" i="3"/>
  <c r="BA1067" i="3"/>
  <c r="AV1067" i="3"/>
  <c r="AU1067" i="3"/>
  <c r="AT1067" i="3"/>
  <c r="AS1067" i="3"/>
  <c r="AR1067" i="3"/>
  <c r="AQ1067" i="3"/>
  <c r="AP1067" i="3"/>
  <c r="AO1067" i="3"/>
  <c r="AN1067" i="3"/>
  <c r="AB1067" i="3"/>
  <c r="AM1067" i="3" s="1"/>
  <c r="AA1067" i="3"/>
  <c r="T1067" i="3"/>
  <c r="S1067" i="3"/>
  <c r="BB1067" i="3" s="1"/>
  <c r="P1067" i="3"/>
  <c r="O1067" i="3"/>
  <c r="N1067" i="3"/>
  <c r="M1067" i="3"/>
  <c r="L1067" i="3"/>
  <c r="BC1066" i="3"/>
  <c r="BB1066" i="3"/>
  <c r="BA1066" i="3"/>
  <c r="AV1066" i="3"/>
  <c r="AU1066" i="3"/>
  <c r="AT1066" i="3"/>
  <c r="AS1066" i="3"/>
  <c r="AR1066" i="3"/>
  <c r="AQ1066" i="3"/>
  <c r="AP1066" i="3"/>
  <c r="AO1066" i="3"/>
  <c r="AN1066" i="3"/>
  <c r="AM1066" i="3"/>
  <c r="AB1066" i="3"/>
  <c r="AA1066" i="3"/>
  <c r="T1066" i="3"/>
  <c r="S1066" i="3"/>
  <c r="P1066" i="3"/>
  <c r="O1066" i="3"/>
  <c r="N1066" i="3"/>
  <c r="M1066" i="3"/>
  <c r="L1066" i="3"/>
  <c r="BC1065" i="3"/>
  <c r="BA1065" i="3"/>
  <c r="BB1065" i="3" s="1"/>
  <c r="AV1065" i="3"/>
  <c r="AU1065" i="3"/>
  <c r="AT1065" i="3"/>
  <c r="AS1065" i="3"/>
  <c r="AR1065" i="3"/>
  <c r="AQ1065" i="3"/>
  <c r="AP1065" i="3"/>
  <c r="AO1065" i="3"/>
  <c r="AN1065" i="3"/>
  <c r="AM1065" i="3"/>
  <c r="AB1065" i="3"/>
  <c r="AA1065" i="3"/>
  <c r="T1065" i="3"/>
  <c r="S1065" i="3"/>
  <c r="P1065" i="3"/>
  <c r="O1065" i="3"/>
  <c r="N1065" i="3"/>
  <c r="M1065" i="3"/>
  <c r="L1065" i="3"/>
  <c r="BC1064" i="3"/>
  <c r="BA1064" i="3"/>
  <c r="BB1064" i="3" s="1"/>
  <c r="AV1064" i="3"/>
  <c r="AU1064" i="3"/>
  <c r="AT1064" i="3"/>
  <c r="AS1064" i="3"/>
  <c r="AR1064" i="3"/>
  <c r="AQ1064" i="3"/>
  <c r="AP1064" i="3"/>
  <c r="AO1064" i="3"/>
  <c r="AN1064" i="3"/>
  <c r="AM1064" i="3"/>
  <c r="AL1064" i="3"/>
  <c r="AB1064" i="3"/>
  <c r="AA1064" i="3"/>
  <c r="T1064" i="3"/>
  <c r="S1064" i="3"/>
  <c r="P1064" i="3"/>
  <c r="O1064" i="3"/>
  <c r="N1064" i="3"/>
  <c r="M1064" i="3"/>
  <c r="L1064" i="3"/>
  <c r="BC1063" i="3"/>
  <c r="BA1063" i="3"/>
  <c r="BB1063" i="3" s="1"/>
  <c r="AV1063" i="3"/>
  <c r="AU1063" i="3"/>
  <c r="AT1063" i="3"/>
  <c r="AS1063" i="3"/>
  <c r="AR1063" i="3"/>
  <c r="AQ1063" i="3"/>
  <c r="AP1063" i="3"/>
  <c r="AO1063" i="3"/>
  <c r="AN1063" i="3"/>
  <c r="AB1063" i="3"/>
  <c r="AA1063" i="3"/>
  <c r="AL1063" i="3" s="1"/>
  <c r="T1063" i="3"/>
  <c r="S1063" i="3"/>
  <c r="P1063" i="3"/>
  <c r="O1063" i="3"/>
  <c r="N1063" i="3"/>
  <c r="M1063" i="3"/>
  <c r="L1063" i="3"/>
  <c r="BC1062" i="3"/>
  <c r="BA1062" i="3"/>
  <c r="AV1062" i="3"/>
  <c r="AU1062" i="3"/>
  <c r="AT1062" i="3"/>
  <c r="AS1062" i="3"/>
  <c r="AR1062" i="3"/>
  <c r="AQ1062" i="3"/>
  <c r="AP1062" i="3"/>
  <c r="AO1062" i="3"/>
  <c r="AN1062" i="3"/>
  <c r="AL1062" i="3"/>
  <c r="AB1062" i="3"/>
  <c r="AA1062" i="3"/>
  <c r="T1062" i="3"/>
  <c r="S1062" i="3"/>
  <c r="BB1062" i="3" s="1"/>
  <c r="P1062" i="3"/>
  <c r="O1062" i="3"/>
  <c r="N1062" i="3"/>
  <c r="M1062" i="3"/>
  <c r="L1062" i="3"/>
  <c r="BC1061" i="3"/>
  <c r="BA1061" i="3"/>
  <c r="BB1061" i="3" s="1"/>
  <c r="AV1061" i="3"/>
  <c r="AU1061" i="3"/>
  <c r="AT1061" i="3"/>
  <c r="AS1061" i="3"/>
  <c r="AR1061" i="3"/>
  <c r="AQ1061" i="3"/>
  <c r="AP1061" i="3"/>
  <c r="AO1061" i="3"/>
  <c r="AN1061" i="3"/>
  <c r="AM1061" i="3"/>
  <c r="AL1061" i="3"/>
  <c r="AB1061" i="3"/>
  <c r="AA1061" i="3"/>
  <c r="T1061" i="3"/>
  <c r="S1061" i="3"/>
  <c r="P1061" i="3"/>
  <c r="O1061" i="3"/>
  <c r="N1061" i="3"/>
  <c r="M1061" i="3"/>
  <c r="L1061" i="3"/>
  <c r="BC1060" i="3"/>
  <c r="BB1060" i="3"/>
  <c r="BA1060" i="3"/>
  <c r="AW1060" i="3"/>
  <c r="AV1060" i="3"/>
  <c r="AU1060" i="3"/>
  <c r="AT1060" i="3"/>
  <c r="AS1060" i="3"/>
  <c r="AR1060" i="3"/>
  <c r="AQ1060" i="3"/>
  <c r="AP1060" i="3"/>
  <c r="AO1060" i="3"/>
  <c r="AN1060" i="3"/>
  <c r="AL1060" i="3"/>
  <c r="AB1060" i="3"/>
  <c r="AM1060" i="3" s="1"/>
  <c r="AA1060" i="3"/>
  <c r="T1060" i="3"/>
  <c r="S1060" i="3"/>
  <c r="P1060" i="3"/>
  <c r="O1060" i="3"/>
  <c r="N1060" i="3"/>
  <c r="M1060" i="3"/>
  <c r="L1060" i="3"/>
  <c r="BC1059" i="3"/>
  <c r="BA1059" i="3"/>
  <c r="BB1059" i="3" s="1"/>
  <c r="AV1059" i="3"/>
  <c r="AU1059" i="3"/>
  <c r="AT1059" i="3"/>
  <c r="AS1059" i="3"/>
  <c r="AR1059" i="3"/>
  <c r="AQ1059" i="3"/>
  <c r="AP1059" i="3"/>
  <c r="AO1059" i="3"/>
  <c r="AN1059" i="3"/>
  <c r="AB1059" i="3"/>
  <c r="AM1059" i="3" s="1"/>
  <c r="AA1059" i="3"/>
  <c r="T1059" i="3"/>
  <c r="S1059" i="3"/>
  <c r="P1059" i="3"/>
  <c r="O1059" i="3"/>
  <c r="N1059" i="3"/>
  <c r="M1059" i="3"/>
  <c r="L1059" i="3"/>
  <c r="BC1058" i="3"/>
  <c r="BB1058" i="3"/>
  <c r="BA1058" i="3"/>
  <c r="AV1058" i="3"/>
  <c r="AU1058" i="3"/>
  <c r="AT1058" i="3"/>
  <c r="AS1058" i="3"/>
  <c r="AR1058" i="3"/>
  <c r="AQ1058" i="3"/>
  <c r="AP1058" i="3"/>
  <c r="AO1058" i="3"/>
  <c r="AN1058" i="3"/>
  <c r="AB1058" i="3"/>
  <c r="AM1058" i="3" s="1"/>
  <c r="AA1058" i="3"/>
  <c r="T1058" i="3"/>
  <c r="S1058" i="3"/>
  <c r="P1058" i="3"/>
  <c r="O1058" i="3"/>
  <c r="N1058" i="3"/>
  <c r="M1058" i="3"/>
  <c r="L1058" i="3"/>
  <c r="BC1057" i="3"/>
  <c r="BB1057" i="3"/>
  <c r="BA1057" i="3"/>
  <c r="AW1057" i="3"/>
  <c r="AX1057" i="3" s="1"/>
  <c r="Y1057" i="3" s="1"/>
  <c r="AV1057" i="3"/>
  <c r="AU1057" i="3"/>
  <c r="AT1057" i="3"/>
  <c r="AS1057" i="3"/>
  <c r="AR1057" i="3"/>
  <c r="AQ1057" i="3"/>
  <c r="AP1057" i="3"/>
  <c r="AO1057" i="3"/>
  <c r="AN1057" i="3"/>
  <c r="AL1057" i="3"/>
  <c r="AB1057" i="3"/>
  <c r="AM1057" i="3" s="1"/>
  <c r="AA1057" i="3"/>
  <c r="T1057" i="3"/>
  <c r="S1057" i="3"/>
  <c r="P1057" i="3"/>
  <c r="O1057" i="3"/>
  <c r="N1057" i="3"/>
  <c r="M1057" i="3"/>
  <c r="L1057" i="3"/>
  <c r="BC1056" i="3"/>
  <c r="BB1056" i="3"/>
  <c r="BA1056" i="3"/>
  <c r="AW1056" i="3"/>
  <c r="AV1056" i="3"/>
  <c r="AU1056" i="3"/>
  <c r="AT1056" i="3"/>
  <c r="AS1056" i="3"/>
  <c r="AR1056" i="3"/>
  <c r="AQ1056" i="3"/>
  <c r="AP1056" i="3"/>
  <c r="AO1056" i="3"/>
  <c r="AN1056" i="3"/>
  <c r="AM1056" i="3"/>
  <c r="AB1056" i="3"/>
  <c r="AA1056" i="3"/>
  <c r="AL1056" i="3" s="1"/>
  <c r="T1056" i="3"/>
  <c r="S1056" i="3"/>
  <c r="P1056" i="3"/>
  <c r="O1056" i="3"/>
  <c r="N1056" i="3"/>
  <c r="M1056" i="3"/>
  <c r="L1056" i="3"/>
  <c r="BC1055" i="3"/>
  <c r="BA1055" i="3"/>
  <c r="AV1055" i="3"/>
  <c r="AU1055" i="3"/>
  <c r="AT1055" i="3"/>
  <c r="AS1055" i="3"/>
  <c r="AR1055" i="3"/>
  <c r="AQ1055" i="3"/>
  <c r="AP1055" i="3"/>
  <c r="AO1055" i="3"/>
  <c r="AN1055" i="3"/>
  <c r="AB1055" i="3"/>
  <c r="AM1055" i="3" s="1"/>
  <c r="AA1055" i="3"/>
  <c r="T1055" i="3"/>
  <c r="S1055" i="3"/>
  <c r="BB1055" i="3" s="1"/>
  <c r="P1055" i="3"/>
  <c r="O1055" i="3"/>
  <c r="N1055" i="3"/>
  <c r="M1055" i="3"/>
  <c r="L1055" i="3"/>
  <c r="BC1054" i="3"/>
  <c r="BA1054" i="3"/>
  <c r="BB1054" i="3" s="1"/>
  <c r="AW1054" i="3"/>
  <c r="AV1054" i="3"/>
  <c r="AU1054" i="3"/>
  <c r="AT1054" i="3"/>
  <c r="AS1054" i="3"/>
  <c r="AR1054" i="3"/>
  <c r="AQ1054" i="3"/>
  <c r="AP1054" i="3"/>
  <c r="AO1054" i="3"/>
  <c r="AN1054" i="3"/>
  <c r="AB1054" i="3"/>
  <c r="AM1054" i="3" s="1"/>
  <c r="AA1054" i="3"/>
  <c r="AL1054" i="3" s="1"/>
  <c r="T1054" i="3"/>
  <c r="S1054" i="3"/>
  <c r="P1054" i="3"/>
  <c r="O1054" i="3"/>
  <c r="N1054" i="3"/>
  <c r="M1054" i="3"/>
  <c r="AX1054" i="3" s="1"/>
  <c r="Y1054" i="3" s="1"/>
  <c r="L1054" i="3"/>
  <c r="BC1053" i="3"/>
  <c r="BA1053" i="3"/>
  <c r="BB1053" i="3" s="1"/>
  <c r="AW1053" i="3" s="1"/>
  <c r="AX1053" i="3" s="1"/>
  <c r="Y1053" i="3" s="1"/>
  <c r="AV1053" i="3"/>
  <c r="AU1053" i="3"/>
  <c r="AT1053" i="3"/>
  <c r="AS1053" i="3"/>
  <c r="AR1053" i="3"/>
  <c r="AQ1053" i="3"/>
  <c r="AP1053" i="3"/>
  <c r="AO1053" i="3"/>
  <c r="AN1053" i="3"/>
  <c r="AB1053" i="3"/>
  <c r="AM1053" i="3" s="1"/>
  <c r="AA1053" i="3"/>
  <c r="AL1053" i="3" s="1"/>
  <c r="T1053" i="3"/>
  <c r="S1053" i="3"/>
  <c r="P1053" i="3"/>
  <c r="O1053" i="3"/>
  <c r="N1053" i="3"/>
  <c r="M1053" i="3"/>
  <c r="L1053" i="3"/>
  <c r="BC1052" i="3"/>
  <c r="BA1052" i="3"/>
  <c r="BB1052" i="3" s="1"/>
  <c r="AW1052" i="3" s="1"/>
  <c r="AX1052" i="3" s="1"/>
  <c r="Y1052" i="3" s="1"/>
  <c r="AV1052" i="3"/>
  <c r="AU1052" i="3"/>
  <c r="AT1052" i="3"/>
  <c r="AS1052" i="3"/>
  <c r="AR1052" i="3"/>
  <c r="AQ1052" i="3"/>
  <c r="AP1052" i="3"/>
  <c r="AO1052" i="3"/>
  <c r="AN1052" i="3"/>
  <c r="AM1052" i="3"/>
  <c r="AL1052" i="3"/>
  <c r="AB1052" i="3"/>
  <c r="AA1052" i="3"/>
  <c r="T1052" i="3"/>
  <c r="S1052" i="3"/>
  <c r="P1052" i="3"/>
  <c r="O1052" i="3"/>
  <c r="N1052" i="3"/>
  <c r="M1052" i="3"/>
  <c r="L1052" i="3"/>
  <c r="BC1051" i="3"/>
  <c r="BA1051" i="3"/>
  <c r="BB1051" i="3" s="1"/>
  <c r="AW1051" i="3"/>
  <c r="AX1051" i="3" s="1"/>
  <c r="Y1051" i="3" s="1"/>
  <c r="AV1051" i="3"/>
  <c r="AU1051" i="3"/>
  <c r="AT1051" i="3"/>
  <c r="AS1051" i="3"/>
  <c r="AR1051" i="3"/>
  <c r="AQ1051" i="3"/>
  <c r="AP1051" i="3"/>
  <c r="AO1051" i="3"/>
  <c r="AN1051" i="3"/>
  <c r="AL1051" i="3"/>
  <c r="AB1051" i="3"/>
  <c r="AM1051" i="3" s="1"/>
  <c r="AA1051" i="3"/>
  <c r="T1051" i="3"/>
  <c r="S1051" i="3"/>
  <c r="P1051" i="3"/>
  <c r="O1051" i="3"/>
  <c r="N1051" i="3"/>
  <c r="M1051" i="3"/>
  <c r="L1051" i="3"/>
  <c r="BC1050" i="3"/>
  <c r="BA1050" i="3"/>
  <c r="BB1050" i="3" s="1"/>
  <c r="AV1050" i="3"/>
  <c r="AU1050" i="3"/>
  <c r="AT1050" i="3"/>
  <c r="AS1050" i="3"/>
  <c r="AR1050" i="3"/>
  <c r="AQ1050" i="3"/>
  <c r="AP1050" i="3"/>
  <c r="AO1050" i="3"/>
  <c r="AN1050" i="3"/>
  <c r="AB1050" i="3"/>
  <c r="AM1050" i="3" s="1"/>
  <c r="AA1050" i="3"/>
  <c r="T1050" i="3"/>
  <c r="S1050" i="3"/>
  <c r="P1050" i="3"/>
  <c r="O1050" i="3"/>
  <c r="N1050" i="3"/>
  <c r="M1050" i="3"/>
  <c r="L1050" i="3"/>
  <c r="BC1049" i="3"/>
  <c r="BA1049" i="3"/>
  <c r="AV1049" i="3"/>
  <c r="AU1049" i="3"/>
  <c r="AT1049" i="3"/>
  <c r="AS1049" i="3"/>
  <c r="AR1049" i="3"/>
  <c r="AQ1049" i="3"/>
  <c r="AP1049" i="3"/>
  <c r="AO1049" i="3"/>
  <c r="AN1049" i="3"/>
  <c r="AM1049" i="3"/>
  <c r="AB1049" i="3"/>
  <c r="AA1049" i="3"/>
  <c r="T1049" i="3"/>
  <c r="S1049" i="3"/>
  <c r="P1049" i="3"/>
  <c r="O1049" i="3"/>
  <c r="N1049" i="3"/>
  <c r="M1049" i="3"/>
  <c r="L1049" i="3"/>
  <c r="BC1048" i="3"/>
  <c r="BB1048" i="3"/>
  <c r="BA1048" i="3"/>
  <c r="AW1048" i="3"/>
  <c r="AV1048" i="3"/>
  <c r="AU1048" i="3"/>
  <c r="AT1048" i="3"/>
  <c r="AS1048" i="3"/>
  <c r="AR1048" i="3"/>
  <c r="AQ1048" i="3"/>
  <c r="AP1048" i="3"/>
  <c r="AO1048" i="3"/>
  <c r="AN1048" i="3"/>
  <c r="AB1048" i="3"/>
  <c r="AM1048" i="3" s="1"/>
  <c r="AA1048" i="3"/>
  <c r="AL1048" i="3" s="1"/>
  <c r="T1048" i="3"/>
  <c r="S1048" i="3"/>
  <c r="P1048" i="3"/>
  <c r="O1048" i="3"/>
  <c r="N1048" i="3"/>
  <c r="M1048" i="3"/>
  <c r="L1048" i="3"/>
  <c r="BC1047" i="3"/>
  <c r="BA1047" i="3"/>
  <c r="BB1047" i="3" s="1"/>
  <c r="AV1047" i="3"/>
  <c r="AU1047" i="3"/>
  <c r="AT1047" i="3"/>
  <c r="AS1047" i="3"/>
  <c r="AR1047" i="3"/>
  <c r="AQ1047" i="3"/>
  <c r="AP1047" i="3"/>
  <c r="AO1047" i="3"/>
  <c r="AN1047" i="3"/>
  <c r="AM1047" i="3"/>
  <c r="AB1047" i="3"/>
  <c r="AA1047" i="3"/>
  <c r="AL1047" i="3" s="1"/>
  <c r="T1047" i="3"/>
  <c r="S1047" i="3"/>
  <c r="P1047" i="3"/>
  <c r="O1047" i="3"/>
  <c r="N1047" i="3"/>
  <c r="M1047" i="3"/>
  <c r="L1047" i="3"/>
  <c r="BC1046" i="3"/>
  <c r="BA1046" i="3"/>
  <c r="BB1046" i="3" s="1"/>
  <c r="AV1046" i="3"/>
  <c r="AU1046" i="3"/>
  <c r="AT1046" i="3"/>
  <c r="AS1046" i="3"/>
  <c r="AR1046" i="3"/>
  <c r="AQ1046" i="3"/>
  <c r="AP1046" i="3"/>
  <c r="AO1046" i="3"/>
  <c r="AN1046" i="3"/>
  <c r="AM1046" i="3"/>
  <c r="AB1046" i="3"/>
  <c r="AA1046" i="3"/>
  <c r="T1046" i="3"/>
  <c r="S1046" i="3"/>
  <c r="P1046" i="3"/>
  <c r="O1046" i="3"/>
  <c r="N1046" i="3"/>
  <c r="M1046" i="3"/>
  <c r="L1046" i="3"/>
  <c r="BC1045" i="3"/>
  <c r="BA1045" i="3"/>
  <c r="AW1045" i="3"/>
  <c r="AX1045" i="3" s="1"/>
  <c r="Y1045" i="3" s="1"/>
  <c r="AV1045" i="3"/>
  <c r="AU1045" i="3"/>
  <c r="AT1045" i="3"/>
  <c r="AS1045" i="3"/>
  <c r="AR1045" i="3"/>
  <c r="AQ1045" i="3"/>
  <c r="AP1045" i="3"/>
  <c r="AO1045" i="3"/>
  <c r="AN1045" i="3"/>
  <c r="AB1045" i="3"/>
  <c r="AM1045" i="3" s="1"/>
  <c r="AA1045" i="3"/>
  <c r="AL1045" i="3" s="1"/>
  <c r="T1045" i="3"/>
  <c r="S1045" i="3"/>
  <c r="BB1045" i="3" s="1"/>
  <c r="P1045" i="3"/>
  <c r="O1045" i="3"/>
  <c r="N1045" i="3"/>
  <c r="M1045" i="3"/>
  <c r="L1045" i="3"/>
  <c r="BC1044" i="3"/>
  <c r="BB1044" i="3"/>
  <c r="BA1044" i="3"/>
  <c r="AW1044" i="3"/>
  <c r="AV1044" i="3"/>
  <c r="AU1044" i="3"/>
  <c r="AT1044" i="3"/>
  <c r="AS1044" i="3"/>
  <c r="AR1044" i="3"/>
  <c r="AQ1044" i="3"/>
  <c r="AP1044" i="3"/>
  <c r="AO1044" i="3"/>
  <c r="AN1044" i="3"/>
  <c r="AL1044" i="3"/>
  <c r="AB1044" i="3"/>
  <c r="AM1044" i="3" s="1"/>
  <c r="AA1044" i="3"/>
  <c r="T1044" i="3"/>
  <c r="S1044" i="3"/>
  <c r="P1044" i="3"/>
  <c r="O1044" i="3"/>
  <c r="N1044" i="3"/>
  <c r="AX1044" i="3" s="1"/>
  <c r="Y1044" i="3" s="1"/>
  <c r="M1044" i="3"/>
  <c r="L1044" i="3"/>
  <c r="BC1043" i="3"/>
  <c r="BB1043" i="3"/>
  <c r="AW1043" i="3" s="1"/>
  <c r="AX1043" i="3" s="1"/>
  <c r="Y1043" i="3" s="1"/>
  <c r="BA1043" i="3"/>
  <c r="AV1043" i="3"/>
  <c r="AU1043" i="3"/>
  <c r="AT1043" i="3"/>
  <c r="AS1043" i="3"/>
  <c r="AR1043" i="3"/>
  <c r="AQ1043" i="3"/>
  <c r="AP1043" i="3"/>
  <c r="AO1043" i="3"/>
  <c r="AN1043" i="3"/>
  <c r="AM1043" i="3"/>
  <c r="AL1043" i="3"/>
  <c r="AB1043" i="3"/>
  <c r="AA1043" i="3"/>
  <c r="T1043" i="3"/>
  <c r="S1043" i="3"/>
  <c r="P1043" i="3"/>
  <c r="O1043" i="3"/>
  <c r="N1043" i="3"/>
  <c r="M1043" i="3"/>
  <c r="L1043" i="3"/>
  <c r="BC1042" i="3"/>
  <c r="BA1042" i="3"/>
  <c r="AV1042" i="3"/>
  <c r="AU1042" i="3"/>
  <c r="AT1042" i="3"/>
  <c r="AS1042" i="3"/>
  <c r="AR1042" i="3"/>
  <c r="AQ1042" i="3"/>
  <c r="AP1042" i="3"/>
  <c r="AO1042" i="3"/>
  <c r="AN1042" i="3"/>
  <c r="AM1042" i="3"/>
  <c r="AB1042" i="3"/>
  <c r="AA1042" i="3"/>
  <c r="T1042" i="3"/>
  <c r="S1042" i="3"/>
  <c r="P1042" i="3"/>
  <c r="O1042" i="3"/>
  <c r="N1042" i="3"/>
  <c r="M1042" i="3"/>
  <c r="L1042" i="3"/>
  <c r="BC1041" i="3"/>
  <c r="BA1041" i="3"/>
  <c r="BB1041" i="3" s="1"/>
  <c r="AV1041" i="3"/>
  <c r="AU1041" i="3"/>
  <c r="AT1041" i="3"/>
  <c r="AS1041" i="3"/>
  <c r="AR1041" i="3"/>
  <c r="AQ1041" i="3"/>
  <c r="AP1041" i="3"/>
  <c r="AO1041" i="3"/>
  <c r="AN1041" i="3"/>
  <c r="AM1041" i="3"/>
  <c r="AB1041" i="3"/>
  <c r="AA1041" i="3"/>
  <c r="T1041" i="3"/>
  <c r="S1041" i="3"/>
  <c r="P1041" i="3"/>
  <c r="O1041" i="3"/>
  <c r="N1041" i="3"/>
  <c r="M1041" i="3"/>
  <c r="L1041" i="3"/>
  <c r="BC1040" i="3"/>
  <c r="BB1040" i="3"/>
  <c r="BA1040" i="3"/>
  <c r="AW1040" i="3"/>
  <c r="AX1040" i="3" s="1"/>
  <c r="Y1040" i="3" s="1"/>
  <c r="AV1040" i="3"/>
  <c r="AU1040" i="3"/>
  <c r="AT1040" i="3"/>
  <c r="AS1040" i="3"/>
  <c r="AR1040" i="3"/>
  <c r="AQ1040" i="3"/>
  <c r="AP1040" i="3"/>
  <c r="AO1040" i="3"/>
  <c r="AN1040" i="3"/>
  <c r="AM1040" i="3"/>
  <c r="AL1040" i="3"/>
  <c r="AB1040" i="3"/>
  <c r="AA1040" i="3"/>
  <c r="T1040" i="3"/>
  <c r="S1040" i="3"/>
  <c r="P1040" i="3"/>
  <c r="O1040" i="3"/>
  <c r="N1040" i="3"/>
  <c r="M1040" i="3"/>
  <c r="L1040" i="3"/>
  <c r="BC1039" i="3"/>
  <c r="BB1039" i="3"/>
  <c r="BA1039" i="3"/>
  <c r="AW1039" i="3"/>
  <c r="AV1039" i="3"/>
  <c r="AU1039" i="3"/>
  <c r="AT1039" i="3"/>
  <c r="AS1039" i="3"/>
  <c r="AR1039" i="3"/>
  <c r="AQ1039" i="3"/>
  <c r="AP1039" i="3"/>
  <c r="AO1039" i="3"/>
  <c r="AN1039" i="3"/>
  <c r="AM1039" i="3"/>
  <c r="AB1039" i="3"/>
  <c r="AA1039" i="3"/>
  <c r="AL1039" i="3" s="1"/>
  <c r="T1039" i="3"/>
  <c r="S1039" i="3"/>
  <c r="P1039" i="3"/>
  <c r="O1039" i="3"/>
  <c r="N1039" i="3"/>
  <c r="M1039" i="3"/>
  <c r="L1039" i="3"/>
  <c r="BC1038" i="3"/>
  <c r="BA1038" i="3"/>
  <c r="BB1038" i="3" s="1"/>
  <c r="AV1038" i="3"/>
  <c r="AU1038" i="3"/>
  <c r="AT1038" i="3"/>
  <c r="AS1038" i="3"/>
  <c r="AR1038" i="3"/>
  <c r="AQ1038" i="3"/>
  <c r="AP1038" i="3"/>
  <c r="AO1038" i="3"/>
  <c r="AN1038" i="3"/>
  <c r="AM1038" i="3"/>
  <c r="AL1038" i="3"/>
  <c r="AB1038" i="3"/>
  <c r="AA1038" i="3"/>
  <c r="AW1038" i="3" s="1"/>
  <c r="T1038" i="3"/>
  <c r="S1038" i="3"/>
  <c r="P1038" i="3"/>
  <c r="O1038" i="3"/>
  <c r="N1038" i="3"/>
  <c r="M1038" i="3"/>
  <c r="L1038" i="3"/>
  <c r="BC1037" i="3"/>
  <c r="BA1037" i="3"/>
  <c r="BB1037" i="3" s="1"/>
  <c r="AV1037" i="3"/>
  <c r="AU1037" i="3"/>
  <c r="AT1037" i="3"/>
  <c r="AS1037" i="3"/>
  <c r="AR1037" i="3"/>
  <c r="AQ1037" i="3"/>
  <c r="AP1037" i="3"/>
  <c r="AO1037" i="3"/>
  <c r="AN1037" i="3"/>
  <c r="AM1037" i="3"/>
  <c r="AL1037" i="3"/>
  <c r="AB1037" i="3"/>
  <c r="AA1037" i="3"/>
  <c r="T1037" i="3"/>
  <c r="S1037" i="3"/>
  <c r="P1037" i="3"/>
  <c r="O1037" i="3"/>
  <c r="N1037" i="3"/>
  <c r="M1037" i="3"/>
  <c r="L1037" i="3"/>
  <c r="BC1036" i="3"/>
  <c r="BA1036" i="3"/>
  <c r="BB1036" i="3" s="1"/>
  <c r="AW1036" i="3" s="1"/>
  <c r="AX1036" i="3" s="1"/>
  <c r="Y1036" i="3" s="1"/>
  <c r="AV1036" i="3"/>
  <c r="AU1036" i="3"/>
  <c r="AT1036" i="3"/>
  <c r="AS1036" i="3"/>
  <c r="AR1036" i="3"/>
  <c r="AQ1036" i="3"/>
  <c r="AP1036" i="3"/>
  <c r="AO1036" i="3"/>
  <c r="AN1036" i="3"/>
  <c r="AL1036" i="3"/>
  <c r="AB1036" i="3"/>
  <c r="AM1036" i="3" s="1"/>
  <c r="AA1036" i="3"/>
  <c r="T1036" i="3"/>
  <c r="S1036" i="3"/>
  <c r="P1036" i="3"/>
  <c r="O1036" i="3"/>
  <c r="N1036" i="3"/>
  <c r="M1036" i="3"/>
  <c r="L1036" i="3"/>
  <c r="BC1035" i="3"/>
  <c r="BA1035" i="3"/>
  <c r="AV1035" i="3"/>
  <c r="AU1035" i="3"/>
  <c r="AT1035" i="3"/>
  <c r="AS1035" i="3"/>
  <c r="AR1035" i="3"/>
  <c r="AQ1035" i="3"/>
  <c r="AP1035" i="3"/>
  <c r="AO1035" i="3"/>
  <c r="AN1035" i="3"/>
  <c r="AL1035" i="3"/>
  <c r="AB1035" i="3"/>
  <c r="AA1035" i="3"/>
  <c r="T1035" i="3"/>
  <c r="S1035" i="3"/>
  <c r="BB1035" i="3" s="1"/>
  <c r="P1035" i="3"/>
  <c r="O1035" i="3"/>
  <c r="N1035" i="3"/>
  <c r="M1035" i="3"/>
  <c r="L1035" i="3"/>
  <c r="BC1034" i="3"/>
  <c r="BB1034" i="3"/>
  <c r="BA1034" i="3"/>
  <c r="AW1034" i="3"/>
  <c r="AV1034" i="3"/>
  <c r="AU1034" i="3"/>
  <c r="AT1034" i="3"/>
  <c r="AS1034" i="3"/>
  <c r="AR1034" i="3"/>
  <c r="AQ1034" i="3"/>
  <c r="AP1034" i="3"/>
  <c r="AO1034" i="3"/>
  <c r="AN1034" i="3"/>
  <c r="AM1034" i="3"/>
  <c r="AB1034" i="3"/>
  <c r="AA1034" i="3"/>
  <c r="AL1034" i="3" s="1"/>
  <c r="T1034" i="3"/>
  <c r="S1034" i="3"/>
  <c r="P1034" i="3"/>
  <c r="O1034" i="3"/>
  <c r="N1034" i="3"/>
  <c r="M1034" i="3"/>
  <c r="L1034" i="3"/>
  <c r="BC1033" i="3"/>
  <c r="BB1033" i="3"/>
  <c r="BA1033" i="3"/>
  <c r="AV1033" i="3"/>
  <c r="AU1033" i="3"/>
  <c r="AT1033" i="3"/>
  <c r="AS1033" i="3"/>
  <c r="AR1033" i="3"/>
  <c r="AQ1033" i="3"/>
  <c r="AP1033" i="3"/>
  <c r="AO1033" i="3"/>
  <c r="AN1033" i="3"/>
  <c r="AL1033" i="3"/>
  <c r="AB1033" i="3"/>
  <c r="AM1033" i="3" s="1"/>
  <c r="AA1033" i="3"/>
  <c r="T1033" i="3"/>
  <c r="S1033" i="3"/>
  <c r="P1033" i="3"/>
  <c r="O1033" i="3"/>
  <c r="N1033" i="3"/>
  <c r="M1033" i="3"/>
  <c r="L1033" i="3"/>
  <c r="BC1032" i="3"/>
  <c r="BA1032" i="3"/>
  <c r="BB1032" i="3" s="1"/>
  <c r="AW1032" i="3" s="1"/>
  <c r="AX1032" i="3"/>
  <c r="Y1032" i="3" s="1"/>
  <c r="AV1032" i="3"/>
  <c r="AU1032" i="3"/>
  <c r="AT1032" i="3"/>
  <c r="AS1032" i="3"/>
  <c r="AR1032" i="3"/>
  <c r="AQ1032" i="3"/>
  <c r="AP1032" i="3"/>
  <c r="AO1032" i="3"/>
  <c r="AN1032" i="3"/>
  <c r="AM1032" i="3"/>
  <c r="AB1032" i="3"/>
  <c r="AA1032" i="3"/>
  <c r="AL1032" i="3" s="1"/>
  <c r="T1032" i="3"/>
  <c r="S1032" i="3"/>
  <c r="P1032" i="3"/>
  <c r="O1032" i="3"/>
  <c r="N1032" i="3"/>
  <c r="M1032" i="3"/>
  <c r="L1032" i="3"/>
  <c r="BC1031" i="3"/>
  <c r="BA1031" i="3"/>
  <c r="AV1031" i="3"/>
  <c r="AU1031" i="3"/>
  <c r="AT1031" i="3"/>
  <c r="AS1031" i="3"/>
  <c r="AR1031" i="3"/>
  <c r="AQ1031" i="3"/>
  <c r="AP1031" i="3"/>
  <c r="AO1031" i="3"/>
  <c r="AN1031" i="3"/>
  <c r="AB1031" i="3"/>
  <c r="AM1031" i="3" s="1"/>
  <c r="AA1031" i="3"/>
  <c r="T1031" i="3"/>
  <c r="S1031" i="3"/>
  <c r="P1031" i="3"/>
  <c r="O1031" i="3"/>
  <c r="N1031" i="3"/>
  <c r="M1031" i="3"/>
  <c r="L1031" i="3"/>
  <c r="BC1030" i="3"/>
  <c r="BB1030" i="3"/>
  <c r="BA1030" i="3"/>
  <c r="AV1030" i="3"/>
  <c r="AU1030" i="3"/>
  <c r="AT1030" i="3"/>
  <c r="AS1030" i="3"/>
  <c r="AR1030" i="3"/>
  <c r="AQ1030" i="3"/>
  <c r="AP1030" i="3"/>
  <c r="AO1030" i="3"/>
  <c r="AN1030" i="3"/>
  <c r="AL1030" i="3"/>
  <c r="AB1030" i="3"/>
  <c r="AA1030" i="3"/>
  <c r="T1030" i="3"/>
  <c r="S1030" i="3"/>
  <c r="P1030" i="3"/>
  <c r="O1030" i="3"/>
  <c r="N1030" i="3"/>
  <c r="M1030" i="3"/>
  <c r="L1030" i="3"/>
  <c r="BC1029" i="3"/>
  <c r="BB1029" i="3"/>
  <c r="BA1029" i="3"/>
  <c r="AW1029" i="3"/>
  <c r="AV1029" i="3"/>
  <c r="AU1029" i="3"/>
  <c r="AT1029" i="3"/>
  <c r="AS1029" i="3"/>
  <c r="AR1029" i="3"/>
  <c r="AQ1029" i="3"/>
  <c r="AP1029" i="3"/>
  <c r="AO1029" i="3"/>
  <c r="AN1029" i="3"/>
  <c r="AB1029" i="3"/>
  <c r="AM1029" i="3" s="1"/>
  <c r="AA1029" i="3"/>
  <c r="AL1029" i="3" s="1"/>
  <c r="T1029" i="3"/>
  <c r="S1029" i="3"/>
  <c r="P1029" i="3"/>
  <c r="O1029" i="3"/>
  <c r="N1029" i="3"/>
  <c r="M1029" i="3"/>
  <c r="L1029" i="3"/>
  <c r="BC1028" i="3"/>
  <c r="BA1028" i="3"/>
  <c r="BB1028" i="3" s="1"/>
  <c r="AV1028" i="3"/>
  <c r="AU1028" i="3"/>
  <c r="AT1028" i="3"/>
  <c r="AS1028" i="3"/>
  <c r="AR1028" i="3"/>
  <c r="AQ1028" i="3"/>
  <c r="AP1028" i="3"/>
  <c r="AO1028" i="3"/>
  <c r="AN1028" i="3"/>
  <c r="AM1028" i="3"/>
  <c r="AB1028" i="3"/>
  <c r="AA1028" i="3"/>
  <c r="T1028" i="3"/>
  <c r="S1028" i="3"/>
  <c r="P1028" i="3"/>
  <c r="O1028" i="3"/>
  <c r="N1028" i="3"/>
  <c r="M1028" i="3"/>
  <c r="L1028" i="3"/>
  <c r="BC1027" i="3"/>
  <c r="BA1027" i="3"/>
  <c r="BB1027" i="3" s="1"/>
  <c r="AW1027" i="3" s="1"/>
  <c r="AV1027" i="3"/>
  <c r="AU1027" i="3"/>
  <c r="AT1027" i="3"/>
  <c r="AS1027" i="3"/>
  <c r="AR1027" i="3"/>
  <c r="AQ1027" i="3"/>
  <c r="AP1027" i="3"/>
  <c r="AO1027" i="3"/>
  <c r="AN1027" i="3"/>
  <c r="AB1027" i="3"/>
  <c r="AM1027" i="3" s="1"/>
  <c r="AA1027" i="3"/>
  <c r="AL1027" i="3" s="1"/>
  <c r="T1027" i="3"/>
  <c r="S1027" i="3"/>
  <c r="P1027" i="3"/>
  <c r="O1027" i="3"/>
  <c r="N1027" i="3"/>
  <c r="M1027" i="3"/>
  <c r="L1027" i="3"/>
  <c r="BC1026" i="3"/>
  <c r="BA1026" i="3"/>
  <c r="AV1026" i="3"/>
  <c r="AU1026" i="3"/>
  <c r="AT1026" i="3"/>
  <c r="AS1026" i="3"/>
  <c r="AR1026" i="3"/>
  <c r="AQ1026" i="3"/>
  <c r="AP1026" i="3"/>
  <c r="AO1026" i="3"/>
  <c r="AN1026" i="3"/>
  <c r="AB1026" i="3"/>
  <c r="AM1026" i="3" s="1"/>
  <c r="AA1026" i="3"/>
  <c r="T1026" i="3"/>
  <c r="S1026" i="3"/>
  <c r="P1026" i="3"/>
  <c r="O1026" i="3"/>
  <c r="N1026" i="3"/>
  <c r="M1026" i="3"/>
  <c r="L1026" i="3"/>
  <c r="BC1025" i="3"/>
  <c r="BA1025" i="3"/>
  <c r="BB1025" i="3" s="1"/>
  <c r="AV1025" i="3"/>
  <c r="AU1025" i="3"/>
  <c r="AT1025" i="3"/>
  <c r="AS1025" i="3"/>
  <c r="AR1025" i="3"/>
  <c r="AQ1025" i="3"/>
  <c r="AP1025" i="3"/>
  <c r="AO1025" i="3"/>
  <c r="AN1025" i="3"/>
  <c r="AM1025" i="3"/>
  <c r="AL1025" i="3"/>
  <c r="AB1025" i="3"/>
  <c r="AA1025" i="3"/>
  <c r="T1025" i="3"/>
  <c r="S1025" i="3"/>
  <c r="P1025" i="3"/>
  <c r="O1025" i="3"/>
  <c r="N1025" i="3"/>
  <c r="M1025" i="3"/>
  <c r="L1025" i="3"/>
  <c r="BC1024" i="3"/>
  <c r="BB1024" i="3"/>
  <c r="AW1024" i="3" s="1"/>
  <c r="AX1024" i="3" s="1"/>
  <c r="Y1024" i="3" s="1"/>
  <c r="BA1024" i="3"/>
  <c r="AV1024" i="3"/>
  <c r="AU1024" i="3"/>
  <c r="AT1024" i="3"/>
  <c r="AS1024" i="3"/>
  <c r="AR1024" i="3"/>
  <c r="AQ1024" i="3"/>
  <c r="AP1024" i="3"/>
  <c r="AO1024" i="3"/>
  <c r="AN1024" i="3"/>
  <c r="AB1024" i="3"/>
  <c r="AM1024" i="3" s="1"/>
  <c r="AA1024" i="3"/>
  <c r="AL1024" i="3" s="1"/>
  <c r="T1024" i="3"/>
  <c r="S1024" i="3"/>
  <c r="P1024" i="3"/>
  <c r="O1024" i="3"/>
  <c r="N1024" i="3"/>
  <c r="M1024" i="3"/>
  <c r="L1024" i="3"/>
  <c r="BC1023" i="3"/>
  <c r="BB1023" i="3"/>
  <c r="BA1023" i="3"/>
  <c r="AV1023" i="3"/>
  <c r="AU1023" i="3"/>
  <c r="AT1023" i="3"/>
  <c r="AS1023" i="3"/>
  <c r="AR1023" i="3"/>
  <c r="AQ1023" i="3"/>
  <c r="AP1023" i="3"/>
  <c r="AO1023" i="3"/>
  <c r="AN1023" i="3"/>
  <c r="AB1023" i="3"/>
  <c r="AM1023" i="3" s="1"/>
  <c r="AA1023" i="3"/>
  <c r="T1023" i="3"/>
  <c r="S1023" i="3"/>
  <c r="P1023" i="3"/>
  <c r="O1023" i="3"/>
  <c r="N1023" i="3"/>
  <c r="M1023" i="3"/>
  <c r="L1023" i="3"/>
  <c r="BC1022" i="3"/>
  <c r="BA1022" i="3"/>
  <c r="AV1022" i="3"/>
  <c r="AU1022" i="3"/>
  <c r="AT1022" i="3"/>
  <c r="AS1022" i="3"/>
  <c r="AR1022" i="3"/>
  <c r="AQ1022" i="3"/>
  <c r="AP1022" i="3"/>
  <c r="AO1022" i="3"/>
  <c r="AN1022" i="3"/>
  <c r="AB1022" i="3"/>
  <c r="AM1022" i="3" s="1"/>
  <c r="AA1022" i="3"/>
  <c r="T1022" i="3"/>
  <c r="S1022" i="3"/>
  <c r="BB1022" i="3" s="1"/>
  <c r="P1022" i="3"/>
  <c r="O1022" i="3"/>
  <c r="N1022" i="3"/>
  <c r="M1022" i="3"/>
  <c r="L1022" i="3"/>
  <c r="BC1021" i="3"/>
  <c r="BB1021" i="3"/>
  <c r="BA1021" i="3"/>
  <c r="AV1021" i="3"/>
  <c r="AU1021" i="3"/>
  <c r="AT1021" i="3"/>
  <c r="AS1021" i="3"/>
  <c r="AR1021" i="3"/>
  <c r="AQ1021" i="3"/>
  <c r="AP1021" i="3"/>
  <c r="AO1021" i="3"/>
  <c r="AN1021" i="3"/>
  <c r="AL1021" i="3"/>
  <c r="AB1021" i="3"/>
  <c r="AA1021" i="3"/>
  <c r="T1021" i="3"/>
  <c r="S1021" i="3"/>
  <c r="P1021" i="3"/>
  <c r="O1021" i="3"/>
  <c r="N1021" i="3"/>
  <c r="M1021" i="3"/>
  <c r="L1021" i="3"/>
  <c r="BC1020" i="3"/>
  <c r="BB1020" i="3"/>
  <c r="BA1020" i="3"/>
  <c r="AV1020" i="3"/>
  <c r="AU1020" i="3"/>
  <c r="AT1020" i="3"/>
  <c r="AS1020" i="3"/>
  <c r="AR1020" i="3"/>
  <c r="AQ1020" i="3"/>
  <c r="AP1020" i="3"/>
  <c r="AO1020" i="3"/>
  <c r="AN1020" i="3"/>
  <c r="AL1020" i="3"/>
  <c r="AB1020" i="3"/>
  <c r="AW1020" i="3" s="1"/>
  <c r="AA1020" i="3"/>
  <c r="T1020" i="3"/>
  <c r="S1020" i="3"/>
  <c r="P1020" i="3"/>
  <c r="O1020" i="3"/>
  <c r="N1020" i="3"/>
  <c r="M1020" i="3"/>
  <c r="L1020" i="3"/>
  <c r="BC1019" i="3"/>
  <c r="BA1019" i="3"/>
  <c r="BB1019" i="3" s="1"/>
  <c r="AW1019" i="3" s="1"/>
  <c r="AX1019" i="3" s="1"/>
  <c r="Y1019" i="3" s="1"/>
  <c r="AV1019" i="3"/>
  <c r="AU1019" i="3"/>
  <c r="AT1019" i="3"/>
  <c r="AS1019" i="3"/>
  <c r="AR1019" i="3"/>
  <c r="AQ1019" i="3"/>
  <c r="AP1019" i="3"/>
  <c r="AO1019" i="3"/>
  <c r="AN1019" i="3"/>
  <c r="AM1019" i="3"/>
  <c r="AB1019" i="3"/>
  <c r="AA1019" i="3"/>
  <c r="AL1019" i="3" s="1"/>
  <c r="T1019" i="3"/>
  <c r="S1019" i="3"/>
  <c r="P1019" i="3"/>
  <c r="O1019" i="3"/>
  <c r="N1019" i="3"/>
  <c r="M1019" i="3"/>
  <c r="L1019" i="3"/>
  <c r="BC1018" i="3"/>
  <c r="BB1018" i="3"/>
  <c r="BA1018" i="3"/>
  <c r="AV1018" i="3"/>
  <c r="AU1018" i="3"/>
  <c r="AT1018" i="3"/>
  <c r="AS1018" i="3"/>
  <c r="AR1018" i="3"/>
  <c r="AQ1018" i="3"/>
  <c r="AP1018" i="3"/>
  <c r="AO1018" i="3"/>
  <c r="AN1018" i="3"/>
  <c r="AB1018" i="3"/>
  <c r="AM1018" i="3" s="1"/>
  <c r="AA1018" i="3"/>
  <c r="T1018" i="3"/>
  <c r="S1018" i="3"/>
  <c r="P1018" i="3"/>
  <c r="O1018" i="3"/>
  <c r="N1018" i="3"/>
  <c r="M1018" i="3"/>
  <c r="L1018" i="3"/>
  <c r="BC1017" i="3"/>
  <c r="BA1017" i="3"/>
  <c r="BB1017" i="3" s="1"/>
  <c r="AW1017" i="3"/>
  <c r="AV1017" i="3"/>
  <c r="AU1017" i="3"/>
  <c r="AT1017" i="3"/>
  <c r="AS1017" i="3"/>
  <c r="AR1017" i="3"/>
  <c r="AQ1017" i="3"/>
  <c r="AP1017" i="3"/>
  <c r="AO1017" i="3"/>
  <c r="AN1017" i="3"/>
  <c r="AL1017" i="3"/>
  <c r="AB1017" i="3"/>
  <c r="AM1017" i="3" s="1"/>
  <c r="AA1017" i="3"/>
  <c r="T1017" i="3"/>
  <c r="S1017" i="3"/>
  <c r="P1017" i="3"/>
  <c r="O1017" i="3"/>
  <c r="N1017" i="3"/>
  <c r="M1017" i="3"/>
  <c r="L1017" i="3"/>
  <c r="BC1016" i="3"/>
  <c r="BA1016" i="3"/>
  <c r="AV1016" i="3"/>
  <c r="AU1016" i="3"/>
  <c r="AT1016" i="3"/>
  <c r="AS1016" i="3"/>
  <c r="AR1016" i="3"/>
  <c r="AQ1016" i="3"/>
  <c r="AP1016" i="3"/>
  <c r="AO1016" i="3"/>
  <c r="AN1016" i="3"/>
  <c r="AL1016" i="3"/>
  <c r="AB1016" i="3"/>
  <c r="AM1016" i="3" s="1"/>
  <c r="AA1016" i="3"/>
  <c r="T1016" i="3"/>
  <c r="S1016" i="3"/>
  <c r="BB1016" i="3" s="1"/>
  <c r="AW1016" i="3" s="1"/>
  <c r="AX1016" i="3" s="1"/>
  <c r="Y1016" i="3" s="1"/>
  <c r="P1016" i="3"/>
  <c r="O1016" i="3"/>
  <c r="N1016" i="3"/>
  <c r="M1016" i="3"/>
  <c r="L1016" i="3"/>
  <c r="BC1015" i="3"/>
  <c r="BB1015" i="3"/>
  <c r="BA1015" i="3"/>
  <c r="AW1015" i="3"/>
  <c r="AV1015" i="3"/>
  <c r="AU1015" i="3"/>
  <c r="AT1015" i="3"/>
  <c r="AS1015" i="3"/>
  <c r="AR1015" i="3"/>
  <c r="AQ1015" i="3"/>
  <c r="AP1015" i="3"/>
  <c r="AO1015" i="3"/>
  <c r="AN1015" i="3"/>
  <c r="AM1015" i="3"/>
  <c r="AL1015" i="3"/>
  <c r="AB1015" i="3"/>
  <c r="AA1015" i="3"/>
  <c r="T1015" i="3"/>
  <c r="S1015" i="3"/>
  <c r="P1015" i="3"/>
  <c r="O1015" i="3"/>
  <c r="N1015" i="3"/>
  <c r="M1015" i="3"/>
  <c r="L1015" i="3"/>
  <c r="BC1014" i="3"/>
  <c r="BA1014" i="3"/>
  <c r="BB1014" i="3" s="1"/>
  <c r="AW1014" i="3"/>
  <c r="AX1014" i="3" s="1"/>
  <c r="Y1014" i="3" s="1"/>
  <c r="AV1014" i="3"/>
  <c r="AU1014" i="3"/>
  <c r="AT1014" i="3"/>
  <c r="AS1014" i="3"/>
  <c r="AR1014" i="3"/>
  <c r="AQ1014" i="3"/>
  <c r="AP1014" i="3"/>
  <c r="AO1014" i="3"/>
  <c r="AN1014" i="3"/>
  <c r="AM1014" i="3"/>
  <c r="AB1014" i="3"/>
  <c r="AA1014" i="3"/>
  <c r="AL1014" i="3" s="1"/>
  <c r="T1014" i="3"/>
  <c r="S1014" i="3"/>
  <c r="P1014" i="3"/>
  <c r="O1014" i="3"/>
  <c r="N1014" i="3"/>
  <c r="M1014" i="3"/>
  <c r="L1014" i="3"/>
  <c r="BC1013" i="3"/>
  <c r="BA1013" i="3"/>
  <c r="BB1013" i="3" s="1"/>
  <c r="AV1013" i="3"/>
  <c r="AU1013" i="3"/>
  <c r="AT1013" i="3"/>
  <c r="AS1013" i="3"/>
  <c r="AR1013" i="3"/>
  <c r="AQ1013" i="3"/>
  <c r="AP1013" i="3"/>
  <c r="AO1013" i="3"/>
  <c r="AN1013" i="3"/>
  <c r="AM1013" i="3"/>
  <c r="AB1013" i="3"/>
  <c r="AA1013" i="3"/>
  <c r="T1013" i="3"/>
  <c r="S1013" i="3"/>
  <c r="P1013" i="3"/>
  <c r="O1013" i="3"/>
  <c r="N1013" i="3"/>
  <c r="M1013" i="3"/>
  <c r="L1013" i="3"/>
  <c r="BC1012" i="3"/>
  <c r="BA1012" i="3"/>
  <c r="BB1012" i="3" s="1"/>
  <c r="AW1012" i="3" s="1"/>
  <c r="AX1012" i="3" s="1"/>
  <c r="Y1012" i="3" s="1"/>
  <c r="AV1012" i="3"/>
  <c r="AU1012" i="3"/>
  <c r="AT1012" i="3"/>
  <c r="AS1012" i="3"/>
  <c r="AR1012" i="3"/>
  <c r="AQ1012" i="3"/>
  <c r="AP1012" i="3"/>
  <c r="AO1012" i="3"/>
  <c r="AN1012" i="3"/>
  <c r="AL1012" i="3"/>
  <c r="AB1012" i="3"/>
  <c r="AM1012" i="3" s="1"/>
  <c r="AA1012" i="3"/>
  <c r="T1012" i="3"/>
  <c r="S1012" i="3"/>
  <c r="P1012" i="3"/>
  <c r="O1012" i="3"/>
  <c r="N1012" i="3"/>
  <c r="M1012" i="3"/>
  <c r="L1012" i="3"/>
  <c r="BC1011" i="3"/>
  <c r="BB1011" i="3"/>
  <c r="BA1011" i="3"/>
  <c r="AW1011" i="3"/>
  <c r="AV1011" i="3"/>
  <c r="AU1011" i="3"/>
  <c r="AT1011" i="3"/>
  <c r="AS1011" i="3"/>
  <c r="AR1011" i="3"/>
  <c r="AQ1011" i="3"/>
  <c r="AP1011" i="3"/>
  <c r="AO1011" i="3"/>
  <c r="AN1011" i="3"/>
  <c r="AM1011" i="3"/>
  <c r="AL1011" i="3"/>
  <c r="AB1011" i="3"/>
  <c r="AA1011" i="3"/>
  <c r="T1011" i="3"/>
  <c r="S1011" i="3"/>
  <c r="P1011" i="3"/>
  <c r="O1011" i="3"/>
  <c r="N1011" i="3"/>
  <c r="M1011" i="3"/>
  <c r="L1011" i="3"/>
  <c r="BC1010" i="3"/>
  <c r="BA1010" i="3"/>
  <c r="AV1010" i="3"/>
  <c r="AU1010" i="3"/>
  <c r="AT1010" i="3"/>
  <c r="AS1010" i="3"/>
  <c r="AR1010" i="3"/>
  <c r="AQ1010" i="3"/>
  <c r="AP1010" i="3"/>
  <c r="AO1010" i="3"/>
  <c r="AN1010" i="3"/>
  <c r="AM1010" i="3"/>
  <c r="AL1010" i="3"/>
  <c r="AB1010" i="3"/>
  <c r="AA1010" i="3"/>
  <c r="T1010" i="3"/>
  <c r="S1010" i="3"/>
  <c r="P1010" i="3"/>
  <c r="O1010" i="3"/>
  <c r="N1010" i="3"/>
  <c r="M1010" i="3"/>
  <c r="L1010" i="3"/>
  <c r="BC1009" i="3"/>
  <c r="BA1009" i="3"/>
  <c r="BB1009" i="3" s="1"/>
  <c r="AW1009" i="3" s="1"/>
  <c r="AX1009" i="3"/>
  <c r="Y1009" i="3" s="1"/>
  <c r="AV1009" i="3"/>
  <c r="AU1009" i="3"/>
  <c r="AT1009" i="3"/>
  <c r="AS1009" i="3"/>
  <c r="AR1009" i="3"/>
  <c r="AQ1009" i="3"/>
  <c r="AP1009" i="3"/>
  <c r="AO1009" i="3"/>
  <c r="AN1009" i="3"/>
  <c r="AB1009" i="3"/>
  <c r="AM1009" i="3" s="1"/>
  <c r="AA1009" i="3"/>
  <c r="AL1009" i="3" s="1"/>
  <c r="T1009" i="3"/>
  <c r="S1009" i="3"/>
  <c r="P1009" i="3"/>
  <c r="O1009" i="3"/>
  <c r="N1009" i="3"/>
  <c r="M1009" i="3"/>
  <c r="L1009" i="3"/>
  <c r="BC1008" i="3"/>
  <c r="BA1008" i="3"/>
  <c r="BB1008" i="3" s="1"/>
  <c r="AV1008" i="3"/>
  <c r="AU1008" i="3"/>
  <c r="AT1008" i="3"/>
  <c r="AS1008" i="3"/>
  <c r="AR1008" i="3"/>
  <c r="AQ1008" i="3"/>
  <c r="AP1008" i="3"/>
  <c r="AO1008" i="3"/>
  <c r="AN1008" i="3"/>
  <c r="AB1008" i="3"/>
  <c r="AM1008" i="3" s="1"/>
  <c r="AA1008" i="3"/>
  <c r="AW1008" i="3" s="1"/>
  <c r="T1008" i="3"/>
  <c r="S1008" i="3"/>
  <c r="P1008" i="3"/>
  <c r="O1008" i="3"/>
  <c r="N1008" i="3"/>
  <c r="M1008" i="3"/>
  <c r="L1008" i="3"/>
  <c r="BC1007" i="3"/>
  <c r="BA1007" i="3"/>
  <c r="BB1007" i="3" s="1"/>
  <c r="AW1007" i="3"/>
  <c r="AV1007" i="3"/>
  <c r="AU1007" i="3"/>
  <c r="AT1007" i="3"/>
  <c r="AS1007" i="3"/>
  <c r="AR1007" i="3"/>
  <c r="AQ1007" i="3"/>
  <c r="AP1007" i="3"/>
  <c r="AO1007" i="3"/>
  <c r="AN1007" i="3"/>
  <c r="AM1007" i="3"/>
  <c r="AL1007" i="3"/>
  <c r="AB1007" i="3"/>
  <c r="AA1007" i="3"/>
  <c r="T1007" i="3"/>
  <c r="S1007" i="3"/>
  <c r="P1007" i="3"/>
  <c r="O1007" i="3"/>
  <c r="N1007" i="3"/>
  <c r="M1007" i="3"/>
  <c r="L1007" i="3"/>
  <c r="BC1006" i="3"/>
  <c r="BB1006" i="3"/>
  <c r="BA1006" i="3"/>
  <c r="AV1006" i="3"/>
  <c r="AU1006" i="3"/>
  <c r="AT1006" i="3"/>
  <c r="AS1006" i="3"/>
  <c r="AR1006" i="3"/>
  <c r="AQ1006" i="3"/>
  <c r="AP1006" i="3"/>
  <c r="AO1006" i="3"/>
  <c r="AN1006" i="3"/>
  <c r="AB1006" i="3"/>
  <c r="AM1006" i="3" s="1"/>
  <c r="AA1006" i="3"/>
  <c r="T1006" i="3"/>
  <c r="S1006" i="3"/>
  <c r="P1006" i="3"/>
  <c r="O1006" i="3"/>
  <c r="N1006" i="3"/>
  <c r="M1006" i="3"/>
  <c r="L1006" i="3"/>
  <c r="BC1005" i="3"/>
  <c r="BA1005" i="3"/>
  <c r="BB1005" i="3" s="1"/>
  <c r="AW1005" i="3" s="1"/>
  <c r="AV1005" i="3"/>
  <c r="AU1005" i="3"/>
  <c r="AT1005" i="3"/>
  <c r="AS1005" i="3"/>
  <c r="AR1005" i="3"/>
  <c r="AQ1005" i="3"/>
  <c r="AP1005" i="3"/>
  <c r="AO1005" i="3"/>
  <c r="AN1005" i="3"/>
  <c r="AB1005" i="3"/>
  <c r="AM1005" i="3" s="1"/>
  <c r="AA1005" i="3"/>
  <c r="AL1005" i="3" s="1"/>
  <c r="T1005" i="3"/>
  <c r="S1005" i="3"/>
  <c r="P1005" i="3"/>
  <c r="O1005" i="3"/>
  <c r="N1005" i="3"/>
  <c r="M1005" i="3"/>
  <c r="L1005" i="3"/>
  <c r="BC1004" i="3"/>
  <c r="BA1004" i="3"/>
  <c r="BB1004" i="3" s="1"/>
  <c r="AV1004" i="3"/>
  <c r="AU1004" i="3"/>
  <c r="AT1004" i="3"/>
  <c r="AS1004" i="3"/>
  <c r="AR1004" i="3"/>
  <c r="AQ1004" i="3"/>
  <c r="AP1004" i="3"/>
  <c r="AO1004" i="3"/>
  <c r="AN1004" i="3"/>
  <c r="AB1004" i="3"/>
  <c r="AM1004" i="3" s="1"/>
  <c r="AA1004" i="3"/>
  <c r="T1004" i="3"/>
  <c r="S1004" i="3"/>
  <c r="P1004" i="3"/>
  <c r="O1004" i="3"/>
  <c r="N1004" i="3"/>
  <c r="M1004" i="3"/>
  <c r="L1004" i="3"/>
  <c r="BC1003" i="3"/>
  <c r="BA1003" i="3"/>
  <c r="BB1003" i="3" s="1"/>
  <c r="AV1003" i="3"/>
  <c r="AU1003" i="3"/>
  <c r="AT1003" i="3"/>
  <c r="AS1003" i="3"/>
  <c r="AR1003" i="3"/>
  <c r="AQ1003" i="3"/>
  <c r="AP1003" i="3"/>
  <c r="AO1003" i="3"/>
  <c r="AN1003" i="3"/>
  <c r="AL1003" i="3"/>
  <c r="AB1003" i="3"/>
  <c r="AA1003" i="3"/>
  <c r="T1003" i="3"/>
  <c r="S1003" i="3"/>
  <c r="P1003" i="3"/>
  <c r="O1003" i="3"/>
  <c r="N1003" i="3"/>
  <c r="M1003" i="3"/>
  <c r="L1003" i="3"/>
  <c r="BC1002" i="3"/>
  <c r="BA1002" i="3"/>
  <c r="BB1002" i="3" s="1"/>
  <c r="AW1002" i="3" s="1"/>
  <c r="AX1002" i="3"/>
  <c r="Y1002" i="3" s="1"/>
  <c r="AV1002" i="3"/>
  <c r="AU1002" i="3"/>
  <c r="AT1002" i="3"/>
  <c r="AS1002" i="3"/>
  <c r="AR1002" i="3"/>
  <c r="AQ1002" i="3"/>
  <c r="AP1002" i="3"/>
  <c r="AO1002" i="3"/>
  <c r="AN1002" i="3"/>
  <c r="AM1002" i="3"/>
  <c r="AB1002" i="3"/>
  <c r="AA1002" i="3"/>
  <c r="AL1002" i="3" s="1"/>
  <c r="T1002" i="3"/>
  <c r="S1002" i="3"/>
  <c r="P1002" i="3"/>
  <c r="O1002" i="3"/>
  <c r="N1002" i="3"/>
  <c r="M1002" i="3"/>
  <c r="L1002" i="3"/>
  <c r="BC1001" i="3"/>
  <c r="BA1001" i="3"/>
  <c r="AV1001" i="3"/>
  <c r="AU1001" i="3"/>
  <c r="AT1001" i="3"/>
  <c r="AS1001" i="3"/>
  <c r="AR1001" i="3"/>
  <c r="AQ1001" i="3"/>
  <c r="AP1001" i="3"/>
  <c r="AO1001" i="3"/>
  <c r="AN1001" i="3"/>
  <c r="AM1001" i="3"/>
  <c r="AB1001" i="3"/>
  <c r="AA1001" i="3"/>
  <c r="T1001" i="3"/>
  <c r="S1001" i="3"/>
  <c r="P1001" i="3"/>
  <c r="O1001" i="3"/>
  <c r="N1001" i="3"/>
  <c r="M1001" i="3"/>
  <c r="L1001" i="3"/>
  <c r="BC1000" i="3"/>
  <c r="BA1000" i="3"/>
  <c r="BB1000" i="3" s="1"/>
  <c r="AW1000" i="3" s="1"/>
  <c r="AV1000" i="3"/>
  <c r="AU1000" i="3"/>
  <c r="AT1000" i="3"/>
  <c r="AS1000" i="3"/>
  <c r="AR1000" i="3"/>
  <c r="AQ1000" i="3"/>
  <c r="AP1000" i="3"/>
  <c r="AO1000" i="3"/>
  <c r="AN1000" i="3"/>
  <c r="AB1000" i="3"/>
  <c r="AM1000" i="3" s="1"/>
  <c r="AA1000" i="3"/>
  <c r="AL1000" i="3" s="1"/>
  <c r="T1000" i="3"/>
  <c r="S1000" i="3"/>
  <c r="P1000" i="3"/>
  <c r="O1000" i="3"/>
  <c r="N1000" i="3"/>
  <c r="M1000" i="3"/>
  <c r="L1000" i="3"/>
  <c r="BC999" i="3"/>
  <c r="BB999" i="3"/>
  <c r="BA999" i="3"/>
  <c r="AV999" i="3"/>
  <c r="AU999" i="3"/>
  <c r="AT999" i="3"/>
  <c r="AS999" i="3"/>
  <c r="AR999" i="3"/>
  <c r="AQ999" i="3"/>
  <c r="AP999" i="3"/>
  <c r="AO999" i="3"/>
  <c r="AN999" i="3"/>
  <c r="AB999" i="3"/>
  <c r="AM999" i="3" s="1"/>
  <c r="AA999" i="3"/>
  <c r="T999" i="3"/>
  <c r="S999" i="3"/>
  <c r="P999" i="3"/>
  <c r="O999" i="3"/>
  <c r="N999" i="3"/>
  <c r="M999" i="3"/>
  <c r="L999" i="3"/>
  <c r="BC998" i="3"/>
  <c r="BA998" i="3"/>
  <c r="BB998" i="3" s="1"/>
  <c r="AV998" i="3"/>
  <c r="AU998" i="3"/>
  <c r="AT998" i="3"/>
  <c r="AS998" i="3"/>
  <c r="AR998" i="3"/>
  <c r="AQ998" i="3"/>
  <c r="AP998" i="3"/>
  <c r="AO998" i="3"/>
  <c r="AN998" i="3"/>
  <c r="AM998" i="3"/>
  <c r="AB998" i="3"/>
  <c r="AA998" i="3"/>
  <c r="T998" i="3"/>
  <c r="S998" i="3"/>
  <c r="P998" i="3"/>
  <c r="O998" i="3"/>
  <c r="N998" i="3"/>
  <c r="M998" i="3"/>
  <c r="L998" i="3"/>
  <c r="BC997" i="3"/>
  <c r="BB997" i="3"/>
  <c r="BA997" i="3"/>
  <c r="AW997" i="3"/>
  <c r="AV997" i="3"/>
  <c r="AU997" i="3"/>
  <c r="AT997" i="3"/>
  <c r="AS997" i="3"/>
  <c r="AR997" i="3"/>
  <c r="AQ997" i="3"/>
  <c r="AP997" i="3"/>
  <c r="AO997" i="3"/>
  <c r="AN997" i="3"/>
  <c r="AB997" i="3"/>
  <c r="AM997" i="3" s="1"/>
  <c r="AA997" i="3"/>
  <c r="AL997" i="3" s="1"/>
  <c r="T997" i="3"/>
  <c r="S997" i="3"/>
  <c r="P997" i="3"/>
  <c r="O997" i="3"/>
  <c r="N997" i="3"/>
  <c r="M997" i="3"/>
  <c r="L997" i="3"/>
  <c r="BC996" i="3"/>
  <c r="BA996" i="3"/>
  <c r="AV996" i="3"/>
  <c r="AU996" i="3"/>
  <c r="AT996" i="3"/>
  <c r="AS996" i="3"/>
  <c r="AR996" i="3"/>
  <c r="AQ996" i="3"/>
  <c r="AP996" i="3"/>
  <c r="AO996" i="3"/>
  <c r="AN996" i="3"/>
  <c r="AB996" i="3"/>
  <c r="AM996" i="3" s="1"/>
  <c r="AA996" i="3"/>
  <c r="T996" i="3"/>
  <c r="S996" i="3"/>
  <c r="BB996" i="3" s="1"/>
  <c r="P996" i="3"/>
  <c r="O996" i="3"/>
  <c r="N996" i="3"/>
  <c r="M996" i="3"/>
  <c r="L996" i="3"/>
  <c r="BC995" i="3"/>
  <c r="BA995" i="3"/>
  <c r="AV995" i="3"/>
  <c r="AU995" i="3"/>
  <c r="AT995" i="3"/>
  <c r="AS995" i="3"/>
  <c r="AR995" i="3"/>
  <c r="AQ995" i="3"/>
  <c r="AP995" i="3"/>
  <c r="AO995" i="3"/>
  <c r="AN995" i="3"/>
  <c r="AB995" i="3"/>
  <c r="AM995" i="3" s="1"/>
  <c r="AA995" i="3"/>
  <c r="T995" i="3"/>
  <c r="S995" i="3"/>
  <c r="BB995" i="3" s="1"/>
  <c r="P995" i="3"/>
  <c r="O995" i="3"/>
  <c r="N995" i="3"/>
  <c r="M995" i="3"/>
  <c r="L995" i="3"/>
  <c r="BC994" i="3"/>
  <c r="BA994" i="3"/>
  <c r="BB994" i="3" s="1"/>
  <c r="AW994" i="3" s="1"/>
  <c r="AX994" i="3" s="1"/>
  <c r="Y994" i="3" s="1"/>
  <c r="AV994" i="3"/>
  <c r="AU994" i="3"/>
  <c r="AT994" i="3"/>
  <c r="AS994" i="3"/>
  <c r="AR994" i="3"/>
  <c r="AQ994" i="3"/>
  <c r="AP994" i="3"/>
  <c r="AO994" i="3"/>
  <c r="AN994" i="3"/>
  <c r="AL994" i="3"/>
  <c r="AB994" i="3"/>
  <c r="AM994" i="3" s="1"/>
  <c r="AA994" i="3"/>
  <c r="T994" i="3"/>
  <c r="S994" i="3"/>
  <c r="P994" i="3"/>
  <c r="O994" i="3"/>
  <c r="N994" i="3"/>
  <c r="M994" i="3"/>
  <c r="L994" i="3"/>
  <c r="BC993" i="3"/>
  <c r="BB993" i="3"/>
  <c r="BA993" i="3"/>
  <c r="AV993" i="3"/>
  <c r="AU993" i="3"/>
  <c r="AT993" i="3"/>
  <c r="AS993" i="3"/>
  <c r="AR993" i="3"/>
  <c r="AQ993" i="3"/>
  <c r="AP993" i="3"/>
  <c r="AO993" i="3"/>
  <c r="AN993" i="3"/>
  <c r="AL993" i="3"/>
  <c r="AB993" i="3"/>
  <c r="AW993" i="3" s="1"/>
  <c r="AA993" i="3"/>
  <c r="T993" i="3"/>
  <c r="S993" i="3"/>
  <c r="P993" i="3"/>
  <c r="O993" i="3"/>
  <c r="N993" i="3"/>
  <c r="M993" i="3"/>
  <c r="L993" i="3"/>
  <c r="BC992" i="3"/>
  <c r="BA992" i="3"/>
  <c r="AV992" i="3"/>
  <c r="AU992" i="3"/>
  <c r="AT992" i="3"/>
  <c r="AS992" i="3"/>
  <c r="AR992" i="3"/>
  <c r="AQ992" i="3"/>
  <c r="AP992" i="3"/>
  <c r="AO992" i="3"/>
  <c r="AN992" i="3"/>
  <c r="AM992" i="3"/>
  <c r="AB992" i="3"/>
  <c r="AA992" i="3"/>
  <c r="AL992" i="3" s="1"/>
  <c r="T992" i="3"/>
  <c r="S992" i="3"/>
  <c r="P992" i="3"/>
  <c r="O992" i="3"/>
  <c r="N992" i="3"/>
  <c r="M992" i="3"/>
  <c r="L992" i="3"/>
  <c r="BC991" i="3"/>
  <c r="BB991" i="3"/>
  <c r="BA991" i="3"/>
  <c r="AV991" i="3"/>
  <c r="AU991" i="3"/>
  <c r="AT991" i="3"/>
  <c r="AS991" i="3"/>
  <c r="AR991" i="3"/>
  <c r="AQ991" i="3"/>
  <c r="AP991" i="3"/>
  <c r="AO991" i="3"/>
  <c r="AN991" i="3"/>
  <c r="AM991" i="3"/>
  <c r="AL991" i="3"/>
  <c r="AB991" i="3"/>
  <c r="AA991" i="3"/>
  <c r="AW991" i="3" s="1"/>
  <c r="T991" i="3"/>
  <c r="S991" i="3"/>
  <c r="P991" i="3"/>
  <c r="O991" i="3"/>
  <c r="N991" i="3"/>
  <c r="M991" i="3"/>
  <c r="L991" i="3"/>
  <c r="BC990" i="3"/>
  <c r="BA990" i="3"/>
  <c r="BB990" i="3" s="1"/>
  <c r="AW990" i="3"/>
  <c r="AV990" i="3"/>
  <c r="AU990" i="3"/>
  <c r="AT990" i="3"/>
  <c r="AS990" i="3"/>
  <c r="AR990" i="3"/>
  <c r="AQ990" i="3"/>
  <c r="AP990" i="3"/>
  <c r="AO990" i="3"/>
  <c r="AN990" i="3"/>
  <c r="AL990" i="3"/>
  <c r="AB990" i="3"/>
  <c r="AM990" i="3" s="1"/>
  <c r="AA990" i="3"/>
  <c r="T990" i="3"/>
  <c r="S990" i="3"/>
  <c r="P990" i="3"/>
  <c r="O990" i="3"/>
  <c r="N990" i="3"/>
  <c r="M990" i="3"/>
  <c r="L990" i="3"/>
  <c r="BC989" i="3"/>
  <c r="BA989" i="3"/>
  <c r="BB989" i="3" s="1"/>
  <c r="AW989" i="3" s="1"/>
  <c r="AX989" i="3" s="1"/>
  <c r="Y989" i="3" s="1"/>
  <c r="AV989" i="3"/>
  <c r="AU989" i="3"/>
  <c r="AT989" i="3"/>
  <c r="AS989" i="3"/>
  <c r="AR989" i="3"/>
  <c r="AQ989" i="3"/>
  <c r="AP989" i="3"/>
  <c r="AO989" i="3"/>
  <c r="AN989" i="3"/>
  <c r="AL989" i="3"/>
  <c r="AB989" i="3"/>
  <c r="AM989" i="3" s="1"/>
  <c r="AA989" i="3"/>
  <c r="T989" i="3"/>
  <c r="S989" i="3"/>
  <c r="P989" i="3"/>
  <c r="O989" i="3"/>
  <c r="N989" i="3"/>
  <c r="M989" i="3"/>
  <c r="L989" i="3"/>
  <c r="BC988" i="3"/>
  <c r="BB988" i="3"/>
  <c r="BA988" i="3"/>
  <c r="AW988" i="3"/>
  <c r="AV988" i="3"/>
  <c r="AU988" i="3"/>
  <c r="AT988" i="3"/>
  <c r="AS988" i="3"/>
  <c r="AR988" i="3"/>
  <c r="AQ988" i="3"/>
  <c r="AP988" i="3"/>
  <c r="AO988" i="3"/>
  <c r="AN988" i="3"/>
  <c r="AM988" i="3"/>
  <c r="AL988" i="3"/>
  <c r="AB988" i="3"/>
  <c r="AA988" i="3"/>
  <c r="T988" i="3"/>
  <c r="S988" i="3"/>
  <c r="P988" i="3"/>
  <c r="O988" i="3"/>
  <c r="N988" i="3"/>
  <c r="M988" i="3"/>
  <c r="L988" i="3"/>
  <c r="BC987" i="3"/>
  <c r="BA987" i="3"/>
  <c r="BB987" i="3" s="1"/>
  <c r="AW987" i="3"/>
  <c r="AV987" i="3"/>
  <c r="AU987" i="3"/>
  <c r="AT987" i="3"/>
  <c r="AS987" i="3"/>
  <c r="AR987" i="3"/>
  <c r="AQ987" i="3"/>
  <c r="AP987" i="3"/>
  <c r="AO987" i="3"/>
  <c r="AN987" i="3"/>
  <c r="AM987" i="3"/>
  <c r="AB987" i="3"/>
  <c r="AA987" i="3"/>
  <c r="AL987" i="3" s="1"/>
  <c r="T987" i="3"/>
  <c r="S987" i="3"/>
  <c r="P987" i="3"/>
  <c r="O987" i="3"/>
  <c r="N987" i="3"/>
  <c r="M987" i="3"/>
  <c r="L987" i="3"/>
  <c r="BC986" i="3"/>
  <c r="BA986" i="3"/>
  <c r="BB986" i="3" s="1"/>
  <c r="AV986" i="3"/>
  <c r="AU986" i="3"/>
  <c r="AT986" i="3"/>
  <c r="AS986" i="3"/>
  <c r="AR986" i="3"/>
  <c r="AQ986" i="3"/>
  <c r="AP986" i="3"/>
  <c r="AO986" i="3"/>
  <c r="AN986" i="3"/>
  <c r="AB986" i="3"/>
  <c r="AM986" i="3" s="1"/>
  <c r="AA986" i="3"/>
  <c r="T986" i="3"/>
  <c r="S986" i="3"/>
  <c r="P986" i="3"/>
  <c r="O986" i="3"/>
  <c r="N986" i="3"/>
  <c r="M986" i="3"/>
  <c r="L986" i="3"/>
  <c r="BC985" i="3"/>
  <c r="BA985" i="3"/>
  <c r="BB985" i="3" s="1"/>
  <c r="AW985" i="3" s="1"/>
  <c r="AX985" i="3" s="1"/>
  <c r="Y985" i="3" s="1"/>
  <c r="AV985" i="3"/>
  <c r="AU985" i="3"/>
  <c r="AT985" i="3"/>
  <c r="AS985" i="3"/>
  <c r="AR985" i="3"/>
  <c r="AQ985" i="3"/>
  <c r="AP985" i="3"/>
  <c r="AO985" i="3"/>
  <c r="AN985" i="3"/>
  <c r="AL985" i="3"/>
  <c r="AB985" i="3"/>
  <c r="AM985" i="3" s="1"/>
  <c r="AA985" i="3"/>
  <c r="T985" i="3"/>
  <c r="S985" i="3"/>
  <c r="P985" i="3"/>
  <c r="O985" i="3"/>
  <c r="N985" i="3"/>
  <c r="M985" i="3"/>
  <c r="L985" i="3"/>
  <c r="BC984" i="3"/>
  <c r="BA984" i="3"/>
  <c r="BB984" i="3" s="1"/>
  <c r="AW984" i="3" s="1"/>
  <c r="AV984" i="3"/>
  <c r="AU984" i="3"/>
  <c r="AT984" i="3"/>
  <c r="AS984" i="3"/>
  <c r="AR984" i="3"/>
  <c r="AQ984" i="3"/>
  <c r="AP984" i="3"/>
  <c r="AO984" i="3"/>
  <c r="AN984" i="3"/>
  <c r="AM984" i="3"/>
  <c r="AB984" i="3"/>
  <c r="AA984" i="3"/>
  <c r="AL984" i="3" s="1"/>
  <c r="T984" i="3"/>
  <c r="S984" i="3"/>
  <c r="P984" i="3"/>
  <c r="O984" i="3"/>
  <c r="N984" i="3"/>
  <c r="M984" i="3"/>
  <c r="L984" i="3"/>
  <c r="BC983" i="3"/>
  <c r="BA983" i="3"/>
  <c r="AV983" i="3"/>
  <c r="AU983" i="3"/>
  <c r="AT983" i="3"/>
  <c r="AS983" i="3"/>
  <c r="AR983" i="3"/>
  <c r="AQ983" i="3"/>
  <c r="AP983" i="3"/>
  <c r="AO983" i="3"/>
  <c r="AN983" i="3"/>
  <c r="AM983" i="3"/>
  <c r="AL983" i="3"/>
  <c r="AB983" i="3"/>
  <c r="AA983" i="3"/>
  <c r="T983" i="3"/>
  <c r="S983" i="3"/>
  <c r="P983" i="3"/>
  <c r="O983" i="3"/>
  <c r="N983" i="3"/>
  <c r="M983" i="3"/>
  <c r="L983" i="3"/>
  <c r="BC982" i="3"/>
  <c r="BA982" i="3"/>
  <c r="BB982" i="3" s="1"/>
  <c r="AV982" i="3"/>
  <c r="AU982" i="3"/>
  <c r="AT982" i="3"/>
  <c r="AS982" i="3"/>
  <c r="AR982" i="3"/>
  <c r="AQ982" i="3"/>
  <c r="AP982" i="3"/>
  <c r="AO982" i="3"/>
  <c r="AN982" i="3"/>
  <c r="AB982" i="3"/>
  <c r="AM982" i="3" s="1"/>
  <c r="AA982" i="3"/>
  <c r="T982" i="3"/>
  <c r="S982" i="3"/>
  <c r="P982" i="3"/>
  <c r="O982" i="3"/>
  <c r="N982" i="3"/>
  <c r="M982" i="3"/>
  <c r="L982" i="3"/>
  <c r="BC981" i="3"/>
  <c r="BA981" i="3"/>
  <c r="BB981" i="3" s="1"/>
  <c r="AV981" i="3"/>
  <c r="AU981" i="3"/>
  <c r="AT981" i="3"/>
  <c r="AS981" i="3"/>
  <c r="AR981" i="3"/>
  <c r="AQ981" i="3"/>
  <c r="AP981" i="3"/>
  <c r="AO981" i="3"/>
  <c r="AN981" i="3"/>
  <c r="AB981" i="3"/>
  <c r="AM981" i="3" s="1"/>
  <c r="AA981" i="3"/>
  <c r="T981" i="3"/>
  <c r="S981" i="3"/>
  <c r="P981" i="3"/>
  <c r="O981" i="3"/>
  <c r="N981" i="3"/>
  <c r="M981" i="3"/>
  <c r="L981" i="3"/>
  <c r="BC980" i="3"/>
  <c r="BA980" i="3"/>
  <c r="BB980" i="3" s="1"/>
  <c r="AW980" i="3"/>
  <c r="AX980" i="3" s="1"/>
  <c r="Y980" i="3" s="1"/>
  <c r="AV980" i="3"/>
  <c r="AU980" i="3"/>
  <c r="AT980" i="3"/>
  <c r="AS980" i="3"/>
  <c r="AR980" i="3"/>
  <c r="AQ980" i="3"/>
  <c r="AP980" i="3"/>
  <c r="AO980" i="3"/>
  <c r="AN980" i="3"/>
  <c r="AM980" i="3"/>
  <c r="AL980" i="3"/>
  <c r="AB980" i="3"/>
  <c r="AA980" i="3"/>
  <c r="T980" i="3"/>
  <c r="S980" i="3"/>
  <c r="P980" i="3"/>
  <c r="O980" i="3"/>
  <c r="N980" i="3"/>
  <c r="M980" i="3"/>
  <c r="L980" i="3"/>
  <c r="BC979" i="3"/>
  <c r="BB979" i="3"/>
  <c r="BA979" i="3"/>
  <c r="AV979" i="3"/>
  <c r="AU979" i="3"/>
  <c r="AT979" i="3"/>
  <c r="AS979" i="3"/>
  <c r="AR979" i="3"/>
  <c r="AQ979" i="3"/>
  <c r="AP979" i="3"/>
  <c r="AO979" i="3"/>
  <c r="AN979" i="3"/>
  <c r="AB979" i="3"/>
  <c r="AM979" i="3" s="1"/>
  <c r="AA979" i="3"/>
  <c r="T979" i="3"/>
  <c r="S979" i="3"/>
  <c r="P979" i="3"/>
  <c r="O979" i="3"/>
  <c r="N979" i="3"/>
  <c r="M979" i="3"/>
  <c r="L979" i="3"/>
  <c r="BC978" i="3"/>
  <c r="BA978" i="3"/>
  <c r="BB978" i="3" s="1"/>
  <c r="AW978" i="3" s="1"/>
  <c r="AV978" i="3"/>
  <c r="AU978" i="3"/>
  <c r="AT978" i="3"/>
  <c r="AS978" i="3"/>
  <c r="AR978" i="3"/>
  <c r="AQ978" i="3"/>
  <c r="AP978" i="3"/>
  <c r="AO978" i="3"/>
  <c r="AN978" i="3"/>
  <c r="AB978" i="3"/>
  <c r="AM978" i="3" s="1"/>
  <c r="AA978" i="3"/>
  <c r="AL978" i="3" s="1"/>
  <c r="T978" i="3"/>
  <c r="S978" i="3"/>
  <c r="P978" i="3"/>
  <c r="O978" i="3"/>
  <c r="N978" i="3"/>
  <c r="M978" i="3"/>
  <c r="L978" i="3"/>
  <c r="BC977" i="3"/>
  <c r="BB977" i="3"/>
  <c r="BA977" i="3"/>
  <c r="AV977" i="3"/>
  <c r="AU977" i="3"/>
  <c r="AT977" i="3"/>
  <c r="AS977" i="3"/>
  <c r="AR977" i="3"/>
  <c r="AQ977" i="3"/>
  <c r="AP977" i="3"/>
  <c r="AO977" i="3"/>
  <c r="AN977" i="3"/>
  <c r="AB977" i="3"/>
  <c r="AM977" i="3" s="1"/>
  <c r="AA977" i="3"/>
  <c r="T977" i="3"/>
  <c r="S977" i="3"/>
  <c r="P977" i="3"/>
  <c r="O977" i="3"/>
  <c r="N977" i="3"/>
  <c r="M977" i="3"/>
  <c r="L977" i="3"/>
  <c r="BC976" i="3"/>
  <c r="BA976" i="3"/>
  <c r="BB976" i="3" s="1"/>
  <c r="AV976" i="3"/>
  <c r="AU976" i="3"/>
  <c r="AT976" i="3"/>
  <c r="AS976" i="3"/>
  <c r="AR976" i="3"/>
  <c r="AQ976" i="3"/>
  <c r="AP976" i="3"/>
  <c r="AO976" i="3"/>
  <c r="AN976" i="3"/>
  <c r="AL976" i="3"/>
  <c r="AB976" i="3"/>
  <c r="AA976" i="3"/>
  <c r="T976" i="3"/>
  <c r="S976" i="3"/>
  <c r="P976" i="3"/>
  <c r="O976" i="3"/>
  <c r="N976" i="3"/>
  <c r="M976" i="3"/>
  <c r="L976" i="3"/>
  <c r="BC975" i="3"/>
  <c r="BA975" i="3"/>
  <c r="AV975" i="3"/>
  <c r="AU975" i="3"/>
  <c r="AT975" i="3"/>
  <c r="AS975" i="3"/>
  <c r="AR975" i="3"/>
  <c r="AQ975" i="3"/>
  <c r="AP975" i="3"/>
  <c r="AO975" i="3"/>
  <c r="AN975" i="3"/>
  <c r="AM975" i="3"/>
  <c r="AB975" i="3"/>
  <c r="AA975" i="3"/>
  <c r="AL975" i="3" s="1"/>
  <c r="T975" i="3"/>
  <c r="S975" i="3"/>
  <c r="P975" i="3"/>
  <c r="O975" i="3"/>
  <c r="N975" i="3"/>
  <c r="M975" i="3"/>
  <c r="L975" i="3"/>
  <c r="BC974" i="3"/>
  <c r="BA974" i="3"/>
  <c r="AV974" i="3"/>
  <c r="AU974" i="3"/>
  <c r="AT974" i="3"/>
  <c r="AS974" i="3"/>
  <c r="AR974" i="3"/>
  <c r="AQ974" i="3"/>
  <c r="AP974" i="3"/>
  <c r="AO974" i="3"/>
  <c r="AN974" i="3"/>
  <c r="AM974" i="3"/>
  <c r="AB974" i="3"/>
  <c r="AA974" i="3"/>
  <c r="T974" i="3"/>
  <c r="S974" i="3"/>
  <c r="P974" i="3"/>
  <c r="O974" i="3"/>
  <c r="N974" i="3"/>
  <c r="M974" i="3"/>
  <c r="L974" i="3"/>
  <c r="BC973" i="3"/>
  <c r="BA973" i="3"/>
  <c r="BB973" i="3" s="1"/>
  <c r="AW973" i="3" s="1"/>
  <c r="AV973" i="3"/>
  <c r="AU973" i="3"/>
  <c r="AT973" i="3"/>
  <c r="AS973" i="3"/>
  <c r="AR973" i="3"/>
  <c r="AQ973" i="3"/>
  <c r="AP973" i="3"/>
  <c r="AO973" i="3"/>
  <c r="AN973" i="3"/>
  <c r="AB973" i="3"/>
  <c r="AM973" i="3" s="1"/>
  <c r="AA973" i="3"/>
  <c r="AL973" i="3" s="1"/>
  <c r="T973" i="3"/>
  <c r="S973" i="3"/>
  <c r="P973" i="3"/>
  <c r="O973" i="3"/>
  <c r="N973" i="3"/>
  <c r="M973" i="3"/>
  <c r="L973" i="3"/>
  <c r="BC972" i="3"/>
  <c r="BA972" i="3"/>
  <c r="BB972" i="3" s="1"/>
  <c r="AW972" i="3" s="1"/>
  <c r="AX972" i="3" s="1"/>
  <c r="Y972" i="3" s="1"/>
  <c r="AV972" i="3"/>
  <c r="AU972" i="3"/>
  <c r="AT972" i="3"/>
  <c r="AS972" i="3"/>
  <c r="AR972" i="3"/>
  <c r="AQ972" i="3"/>
  <c r="AP972" i="3"/>
  <c r="AO972" i="3"/>
  <c r="AN972" i="3"/>
  <c r="AB972" i="3"/>
  <c r="AM972" i="3" s="1"/>
  <c r="AA972" i="3"/>
  <c r="AL972" i="3" s="1"/>
  <c r="T972" i="3"/>
  <c r="S972" i="3"/>
  <c r="P972" i="3"/>
  <c r="O972" i="3"/>
  <c r="N972" i="3"/>
  <c r="M972" i="3"/>
  <c r="L972" i="3"/>
  <c r="BC971" i="3"/>
  <c r="BA971" i="3"/>
  <c r="BB971" i="3" s="1"/>
  <c r="AV971" i="3"/>
  <c r="AU971" i="3"/>
  <c r="AT971" i="3"/>
  <c r="AS971" i="3"/>
  <c r="AR971" i="3"/>
  <c r="AQ971" i="3"/>
  <c r="AP971" i="3"/>
  <c r="AO971" i="3"/>
  <c r="AN971" i="3"/>
  <c r="AL971" i="3"/>
  <c r="AB971" i="3"/>
  <c r="AM971" i="3" s="1"/>
  <c r="AA971" i="3"/>
  <c r="T971" i="3"/>
  <c r="S971" i="3"/>
  <c r="P971" i="3"/>
  <c r="O971" i="3"/>
  <c r="N971" i="3"/>
  <c r="M971" i="3"/>
  <c r="L971" i="3"/>
  <c r="BC970" i="3"/>
  <c r="BB970" i="3"/>
  <c r="AW970" i="3" s="1"/>
  <c r="AX970" i="3" s="1"/>
  <c r="Y970" i="3" s="1"/>
  <c r="BA970" i="3"/>
  <c r="AV970" i="3"/>
  <c r="AU970" i="3"/>
  <c r="AT970" i="3"/>
  <c r="AS970" i="3"/>
  <c r="AR970" i="3"/>
  <c r="AQ970" i="3"/>
  <c r="AP970" i="3"/>
  <c r="AO970" i="3"/>
  <c r="AN970" i="3"/>
  <c r="AB970" i="3"/>
  <c r="AM970" i="3" s="1"/>
  <c r="AA970" i="3"/>
  <c r="AL970" i="3" s="1"/>
  <c r="T970" i="3"/>
  <c r="S970" i="3"/>
  <c r="P970" i="3"/>
  <c r="O970" i="3"/>
  <c r="N970" i="3"/>
  <c r="M970" i="3"/>
  <c r="L970" i="3"/>
  <c r="BC969" i="3"/>
  <c r="BA969" i="3"/>
  <c r="AV969" i="3"/>
  <c r="AU969" i="3"/>
  <c r="AT969" i="3"/>
  <c r="AS969" i="3"/>
  <c r="AR969" i="3"/>
  <c r="AQ969" i="3"/>
  <c r="AP969" i="3"/>
  <c r="AO969" i="3"/>
  <c r="AN969" i="3"/>
  <c r="AB969" i="3"/>
  <c r="AM969" i="3" s="1"/>
  <c r="AA969" i="3"/>
  <c r="T969" i="3"/>
  <c r="S969" i="3"/>
  <c r="BB969" i="3" s="1"/>
  <c r="P969" i="3"/>
  <c r="O969" i="3"/>
  <c r="N969" i="3"/>
  <c r="M969" i="3"/>
  <c r="L969" i="3"/>
  <c r="BC968" i="3"/>
  <c r="BA968" i="3"/>
  <c r="AV968" i="3"/>
  <c r="AU968" i="3"/>
  <c r="AT968" i="3"/>
  <c r="AS968" i="3"/>
  <c r="AR968" i="3"/>
  <c r="AQ968" i="3"/>
  <c r="AP968" i="3"/>
  <c r="AO968" i="3"/>
  <c r="AN968" i="3"/>
  <c r="AB968" i="3"/>
  <c r="AM968" i="3" s="1"/>
  <c r="AA968" i="3"/>
  <c r="T968" i="3"/>
  <c r="S968" i="3"/>
  <c r="BB968" i="3" s="1"/>
  <c r="P968" i="3"/>
  <c r="O968" i="3"/>
  <c r="N968" i="3"/>
  <c r="M968" i="3"/>
  <c r="L968" i="3"/>
  <c r="BC967" i="3"/>
  <c r="BA967" i="3"/>
  <c r="BB967" i="3" s="1"/>
  <c r="AW967" i="3"/>
  <c r="AV967" i="3"/>
  <c r="AU967" i="3"/>
  <c r="AT967" i="3"/>
  <c r="AS967" i="3"/>
  <c r="AR967" i="3"/>
  <c r="AQ967" i="3"/>
  <c r="AP967" i="3"/>
  <c r="AO967" i="3"/>
  <c r="AN967" i="3"/>
  <c r="AL967" i="3"/>
  <c r="AB967" i="3"/>
  <c r="AM967" i="3" s="1"/>
  <c r="AA967" i="3"/>
  <c r="T967" i="3"/>
  <c r="S967" i="3"/>
  <c r="P967" i="3"/>
  <c r="O967" i="3"/>
  <c r="N967" i="3"/>
  <c r="M967" i="3"/>
  <c r="L967" i="3"/>
  <c r="BC966" i="3"/>
  <c r="BB966" i="3"/>
  <c r="BA966" i="3"/>
  <c r="AV966" i="3"/>
  <c r="AU966" i="3"/>
  <c r="AT966" i="3"/>
  <c r="AS966" i="3"/>
  <c r="AR966" i="3"/>
  <c r="AQ966" i="3"/>
  <c r="AP966" i="3"/>
  <c r="AO966" i="3"/>
  <c r="AN966" i="3"/>
  <c r="AL966" i="3"/>
  <c r="AB966" i="3"/>
  <c r="AW966" i="3" s="1"/>
  <c r="AA966" i="3"/>
  <c r="T966" i="3"/>
  <c r="S966" i="3"/>
  <c r="P966" i="3"/>
  <c r="O966" i="3"/>
  <c r="N966" i="3"/>
  <c r="M966" i="3"/>
  <c r="L966" i="3"/>
  <c r="BC965" i="3"/>
  <c r="BA965" i="3"/>
  <c r="AV965" i="3"/>
  <c r="AU965" i="3"/>
  <c r="AT965" i="3"/>
  <c r="AS965" i="3"/>
  <c r="AR965" i="3"/>
  <c r="AQ965" i="3"/>
  <c r="AP965" i="3"/>
  <c r="AO965" i="3"/>
  <c r="AN965" i="3"/>
  <c r="AM965" i="3"/>
  <c r="AB965" i="3"/>
  <c r="AA965" i="3"/>
  <c r="AL965" i="3" s="1"/>
  <c r="T965" i="3"/>
  <c r="S965" i="3"/>
  <c r="P965" i="3"/>
  <c r="O965" i="3"/>
  <c r="N965" i="3"/>
  <c r="M965" i="3"/>
  <c r="L965" i="3"/>
  <c r="BC964" i="3"/>
  <c r="BB964" i="3"/>
  <c r="BA964" i="3"/>
  <c r="AV964" i="3"/>
  <c r="AU964" i="3"/>
  <c r="AT964" i="3"/>
  <c r="AS964" i="3"/>
  <c r="AR964" i="3"/>
  <c r="AQ964" i="3"/>
  <c r="AP964" i="3"/>
  <c r="AO964" i="3"/>
  <c r="AN964" i="3"/>
  <c r="AM964" i="3"/>
  <c r="AL964" i="3"/>
  <c r="AB964" i="3"/>
  <c r="AA964" i="3"/>
  <c r="T964" i="3"/>
  <c r="S964" i="3"/>
  <c r="P964" i="3"/>
  <c r="O964" i="3"/>
  <c r="N964" i="3"/>
  <c r="M964" i="3"/>
  <c r="L964" i="3"/>
  <c r="BC963" i="3"/>
  <c r="BA963" i="3"/>
  <c r="BB963" i="3" s="1"/>
  <c r="AW963" i="3" s="1"/>
  <c r="AV963" i="3"/>
  <c r="AU963" i="3"/>
  <c r="AT963" i="3"/>
  <c r="AS963" i="3"/>
  <c r="AR963" i="3"/>
  <c r="AQ963" i="3"/>
  <c r="AP963" i="3"/>
  <c r="AO963" i="3"/>
  <c r="AN963" i="3"/>
  <c r="AL963" i="3"/>
  <c r="AB963" i="3"/>
  <c r="AM963" i="3" s="1"/>
  <c r="AA963" i="3"/>
  <c r="T963" i="3"/>
  <c r="S963" i="3"/>
  <c r="P963" i="3"/>
  <c r="O963" i="3"/>
  <c r="N963" i="3"/>
  <c r="M963" i="3"/>
  <c r="L963" i="3"/>
  <c r="BC962" i="3"/>
  <c r="BA962" i="3"/>
  <c r="AV962" i="3"/>
  <c r="AU962" i="3"/>
  <c r="AT962" i="3"/>
  <c r="AS962" i="3"/>
  <c r="AR962" i="3"/>
  <c r="AQ962" i="3"/>
  <c r="AP962" i="3"/>
  <c r="AO962" i="3"/>
  <c r="AN962" i="3"/>
  <c r="AL962" i="3"/>
  <c r="AB962" i="3"/>
  <c r="AM962" i="3" s="1"/>
  <c r="AA962" i="3"/>
  <c r="T962" i="3"/>
  <c r="S962" i="3"/>
  <c r="BB962" i="3" s="1"/>
  <c r="P962" i="3"/>
  <c r="O962" i="3"/>
  <c r="N962" i="3"/>
  <c r="M962" i="3"/>
  <c r="L962" i="3"/>
  <c r="BC961" i="3"/>
  <c r="BB961" i="3"/>
  <c r="BA961" i="3"/>
  <c r="AW961" i="3"/>
  <c r="AV961" i="3"/>
  <c r="AU961" i="3"/>
  <c r="AT961" i="3"/>
  <c r="AS961" i="3"/>
  <c r="AR961" i="3"/>
  <c r="AQ961" i="3"/>
  <c r="AP961" i="3"/>
  <c r="AO961" i="3"/>
  <c r="AN961" i="3"/>
  <c r="AM961" i="3"/>
  <c r="AL961" i="3"/>
  <c r="AB961" i="3"/>
  <c r="AA961" i="3"/>
  <c r="T961" i="3"/>
  <c r="S961" i="3"/>
  <c r="P961" i="3"/>
  <c r="O961" i="3"/>
  <c r="N961" i="3"/>
  <c r="M961" i="3"/>
  <c r="L961" i="3"/>
  <c r="BC960" i="3"/>
  <c r="BA960" i="3"/>
  <c r="BB960" i="3" s="1"/>
  <c r="AW960" i="3"/>
  <c r="AV960" i="3"/>
  <c r="AU960" i="3"/>
  <c r="AT960" i="3"/>
  <c r="AS960" i="3"/>
  <c r="AR960" i="3"/>
  <c r="AQ960" i="3"/>
  <c r="AP960" i="3"/>
  <c r="AO960" i="3"/>
  <c r="AN960" i="3"/>
  <c r="AM960" i="3"/>
  <c r="AB960" i="3"/>
  <c r="AA960" i="3"/>
  <c r="AL960" i="3" s="1"/>
  <c r="T960" i="3"/>
  <c r="S960" i="3"/>
  <c r="P960" i="3"/>
  <c r="O960" i="3"/>
  <c r="AX960" i="3" s="1"/>
  <c r="Y960" i="3" s="1"/>
  <c r="N960" i="3"/>
  <c r="M960" i="3"/>
  <c r="L960" i="3"/>
  <c r="BC959" i="3"/>
  <c r="BA959" i="3"/>
  <c r="BB959" i="3" s="1"/>
  <c r="AV959" i="3"/>
  <c r="AU959" i="3"/>
  <c r="AT959" i="3"/>
  <c r="AS959" i="3"/>
  <c r="AR959" i="3"/>
  <c r="AQ959" i="3"/>
  <c r="AP959" i="3"/>
  <c r="AO959" i="3"/>
  <c r="AN959" i="3"/>
  <c r="AB959" i="3"/>
  <c r="AM959" i="3" s="1"/>
  <c r="AA959" i="3"/>
  <c r="T959" i="3"/>
  <c r="S959" i="3"/>
  <c r="P959" i="3"/>
  <c r="O959" i="3"/>
  <c r="N959" i="3"/>
  <c r="M959" i="3"/>
  <c r="L959" i="3"/>
  <c r="BC958" i="3"/>
  <c r="BA958" i="3"/>
  <c r="BB958" i="3" s="1"/>
  <c r="AW958" i="3"/>
  <c r="AX958" i="3" s="1"/>
  <c r="Y958" i="3" s="1"/>
  <c r="AV958" i="3"/>
  <c r="AU958" i="3"/>
  <c r="AT958" i="3"/>
  <c r="AS958" i="3"/>
  <c r="AR958" i="3"/>
  <c r="AQ958" i="3"/>
  <c r="AP958" i="3"/>
  <c r="AO958" i="3"/>
  <c r="AN958" i="3"/>
  <c r="AL958" i="3"/>
  <c r="AB958" i="3"/>
  <c r="AM958" i="3" s="1"/>
  <c r="AA958" i="3"/>
  <c r="T958" i="3"/>
  <c r="S958" i="3"/>
  <c r="P958" i="3"/>
  <c r="O958" i="3"/>
  <c r="N958" i="3"/>
  <c r="M958" i="3"/>
  <c r="L958" i="3"/>
  <c r="BC957" i="3"/>
  <c r="BA957" i="3"/>
  <c r="BB957" i="3" s="1"/>
  <c r="AW957" i="3"/>
  <c r="AX957" i="3" s="1"/>
  <c r="Y957" i="3" s="1"/>
  <c r="AV957" i="3"/>
  <c r="AU957" i="3"/>
  <c r="AT957" i="3"/>
  <c r="AS957" i="3"/>
  <c r="AR957" i="3"/>
  <c r="AQ957" i="3"/>
  <c r="AP957" i="3"/>
  <c r="AO957" i="3"/>
  <c r="AN957" i="3"/>
  <c r="AM957" i="3"/>
  <c r="AL957" i="3"/>
  <c r="AB957" i="3"/>
  <c r="AA957" i="3"/>
  <c r="T957" i="3"/>
  <c r="S957" i="3"/>
  <c r="P957" i="3"/>
  <c r="O957" i="3"/>
  <c r="N957" i="3"/>
  <c r="M957" i="3"/>
  <c r="L957" i="3"/>
  <c r="BC956" i="3"/>
  <c r="BA956" i="3"/>
  <c r="AV956" i="3"/>
  <c r="AU956" i="3"/>
  <c r="AT956" i="3"/>
  <c r="AS956" i="3"/>
  <c r="AR956" i="3"/>
  <c r="AQ956" i="3"/>
  <c r="AP956" i="3"/>
  <c r="AO956" i="3"/>
  <c r="AN956" i="3"/>
  <c r="AM956" i="3"/>
  <c r="AL956" i="3"/>
  <c r="AB956" i="3"/>
  <c r="AA956" i="3"/>
  <c r="T956" i="3"/>
  <c r="S956" i="3"/>
  <c r="P956" i="3"/>
  <c r="O956" i="3"/>
  <c r="N956" i="3"/>
  <c r="M956" i="3"/>
  <c r="L956" i="3"/>
  <c r="BC955" i="3"/>
  <c r="BA955" i="3"/>
  <c r="AV955" i="3"/>
  <c r="AU955" i="3"/>
  <c r="AT955" i="3"/>
  <c r="AS955" i="3"/>
  <c r="AR955" i="3"/>
  <c r="AQ955" i="3"/>
  <c r="AP955" i="3"/>
  <c r="AO955" i="3"/>
  <c r="AN955" i="3"/>
  <c r="AB955" i="3"/>
  <c r="AM955" i="3" s="1"/>
  <c r="AA955" i="3"/>
  <c r="T955" i="3"/>
  <c r="S955" i="3"/>
  <c r="P955" i="3"/>
  <c r="O955" i="3"/>
  <c r="N955" i="3"/>
  <c r="M955" i="3"/>
  <c r="L955" i="3"/>
  <c r="BC954" i="3"/>
  <c r="BA954" i="3"/>
  <c r="BB954" i="3" s="1"/>
  <c r="AV954" i="3"/>
  <c r="AU954" i="3"/>
  <c r="AT954" i="3"/>
  <c r="AS954" i="3"/>
  <c r="AR954" i="3"/>
  <c r="AQ954" i="3"/>
  <c r="AP954" i="3"/>
  <c r="AO954" i="3"/>
  <c r="AN954" i="3"/>
  <c r="AM954" i="3"/>
  <c r="AL954" i="3"/>
  <c r="AB954" i="3"/>
  <c r="AA954" i="3"/>
  <c r="T954" i="3"/>
  <c r="S954" i="3"/>
  <c r="P954" i="3"/>
  <c r="O954" i="3"/>
  <c r="N954" i="3"/>
  <c r="M954" i="3"/>
  <c r="L954" i="3"/>
  <c r="BC953" i="3"/>
  <c r="BA953" i="3"/>
  <c r="BB953" i="3" s="1"/>
  <c r="AW953" i="3" s="1"/>
  <c r="AX953" i="3" s="1"/>
  <c r="Y953" i="3" s="1"/>
  <c r="AV953" i="3"/>
  <c r="AU953" i="3"/>
  <c r="AT953" i="3"/>
  <c r="AS953" i="3"/>
  <c r="AR953" i="3"/>
  <c r="AQ953" i="3"/>
  <c r="AP953" i="3"/>
  <c r="AO953" i="3"/>
  <c r="AN953" i="3"/>
  <c r="AM953" i="3"/>
  <c r="AL953" i="3"/>
  <c r="AB953" i="3"/>
  <c r="AA953" i="3"/>
  <c r="T953" i="3"/>
  <c r="S953" i="3"/>
  <c r="P953" i="3"/>
  <c r="O953" i="3"/>
  <c r="N953" i="3"/>
  <c r="M953" i="3"/>
  <c r="L953" i="3"/>
  <c r="BC952" i="3"/>
  <c r="BB952" i="3"/>
  <c r="BA952" i="3"/>
  <c r="AV952" i="3"/>
  <c r="AU952" i="3"/>
  <c r="AT952" i="3"/>
  <c r="AS952" i="3"/>
  <c r="AR952" i="3"/>
  <c r="AQ952" i="3"/>
  <c r="AP952" i="3"/>
  <c r="AO952" i="3"/>
  <c r="AN952" i="3"/>
  <c r="AM952" i="3"/>
  <c r="AB952" i="3"/>
  <c r="AA952" i="3"/>
  <c r="T952" i="3"/>
  <c r="S952" i="3"/>
  <c r="P952" i="3"/>
  <c r="O952" i="3"/>
  <c r="N952" i="3"/>
  <c r="M952" i="3"/>
  <c r="L952" i="3"/>
  <c r="BC951" i="3"/>
  <c r="BA951" i="3"/>
  <c r="BB951" i="3" s="1"/>
  <c r="AW951" i="3" s="1"/>
  <c r="AV951" i="3"/>
  <c r="AU951" i="3"/>
  <c r="AT951" i="3"/>
  <c r="AS951" i="3"/>
  <c r="AR951" i="3"/>
  <c r="AQ951" i="3"/>
  <c r="AP951" i="3"/>
  <c r="AO951" i="3"/>
  <c r="AN951" i="3"/>
  <c r="AB951" i="3"/>
  <c r="AM951" i="3" s="1"/>
  <c r="AA951" i="3"/>
  <c r="AL951" i="3" s="1"/>
  <c r="T951" i="3"/>
  <c r="S951" i="3"/>
  <c r="P951" i="3"/>
  <c r="O951" i="3"/>
  <c r="N951" i="3"/>
  <c r="M951" i="3"/>
  <c r="L951" i="3"/>
  <c r="BC950" i="3"/>
  <c r="BA950" i="3"/>
  <c r="BB950" i="3" s="1"/>
  <c r="AV950" i="3"/>
  <c r="AU950" i="3"/>
  <c r="AT950" i="3"/>
  <c r="AS950" i="3"/>
  <c r="AR950" i="3"/>
  <c r="AQ950" i="3"/>
  <c r="AP950" i="3"/>
  <c r="AO950" i="3"/>
  <c r="AN950" i="3"/>
  <c r="AB950" i="3"/>
  <c r="AM950" i="3" s="1"/>
  <c r="AA950" i="3"/>
  <c r="T950" i="3"/>
  <c r="S950" i="3"/>
  <c r="P950" i="3"/>
  <c r="O950" i="3"/>
  <c r="N950" i="3"/>
  <c r="M950" i="3"/>
  <c r="L950" i="3"/>
  <c r="BC949" i="3"/>
  <c r="BA949" i="3"/>
  <c r="BB949" i="3" s="1"/>
  <c r="AV949" i="3"/>
  <c r="AU949" i="3"/>
  <c r="AT949" i="3"/>
  <c r="AS949" i="3"/>
  <c r="AR949" i="3"/>
  <c r="AQ949" i="3"/>
  <c r="AP949" i="3"/>
  <c r="AO949" i="3"/>
  <c r="AN949" i="3"/>
  <c r="AL949" i="3"/>
  <c r="AB949" i="3"/>
  <c r="AA949" i="3"/>
  <c r="T949" i="3"/>
  <c r="S949" i="3"/>
  <c r="P949" i="3"/>
  <c r="O949" i="3"/>
  <c r="N949" i="3"/>
  <c r="M949" i="3"/>
  <c r="L949" i="3"/>
  <c r="BC948" i="3"/>
  <c r="BA948" i="3"/>
  <c r="AV948" i="3"/>
  <c r="AU948" i="3"/>
  <c r="AT948" i="3"/>
  <c r="AS948" i="3"/>
  <c r="AR948" i="3"/>
  <c r="AQ948" i="3"/>
  <c r="AP948" i="3"/>
  <c r="AO948" i="3"/>
  <c r="AN948" i="3"/>
  <c r="AM948" i="3"/>
  <c r="AB948" i="3"/>
  <c r="AA948" i="3"/>
  <c r="AL948" i="3" s="1"/>
  <c r="T948" i="3"/>
  <c r="S948" i="3"/>
  <c r="P948" i="3"/>
  <c r="O948" i="3"/>
  <c r="N948" i="3"/>
  <c r="M948" i="3"/>
  <c r="L948" i="3"/>
  <c r="BC947" i="3"/>
  <c r="BA947" i="3"/>
  <c r="AV947" i="3"/>
  <c r="AU947" i="3"/>
  <c r="AT947" i="3"/>
  <c r="AS947" i="3"/>
  <c r="AR947" i="3"/>
  <c r="AQ947" i="3"/>
  <c r="AP947" i="3"/>
  <c r="AO947" i="3"/>
  <c r="AN947" i="3"/>
  <c r="AM947" i="3"/>
  <c r="AB947" i="3"/>
  <c r="AA947" i="3"/>
  <c r="T947" i="3"/>
  <c r="S947" i="3"/>
  <c r="P947" i="3"/>
  <c r="O947" i="3"/>
  <c r="N947" i="3"/>
  <c r="M947" i="3"/>
  <c r="L947" i="3"/>
  <c r="BC946" i="3"/>
  <c r="BA946" i="3"/>
  <c r="BB946" i="3" s="1"/>
  <c r="AW946" i="3" s="1"/>
  <c r="AV946" i="3"/>
  <c r="AU946" i="3"/>
  <c r="AT946" i="3"/>
  <c r="AS946" i="3"/>
  <c r="AR946" i="3"/>
  <c r="AQ946" i="3"/>
  <c r="AP946" i="3"/>
  <c r="AO946" i="3"/>
  <c r="AN946" i="3"/>
  <c r="AB946" i="3"/>
  <c r="AM946" i="3" s="1"/>
  <c r="AA946" i="3"/>
  <c r="AL946" i="3" s="1"/>
  <c r="T946" i="3"/>
  <c r="S946" i="3"/>
  <c r="P946" i="3"/>
  <c r="O946" i="3"/>
  <c r="N946" i="3"/>
  <c r="M946" i="3"/>
  <c r="L946" i="3"/>
  <c r="BC945" i="3"/>
  <c r="BA945" i="3"/>
  <c r="BB945" i="3" s="1"/>
  <c r="AW945" i="3" s="1"/>
  <c r="AX945" i="3" s="1"/>
  <c r="Y945" i="3" s="1"/>
  <c r="AV945" i="3"/>
  <c r="AU945" i="3"/>
  <c r="AT945" i="3"/>
  <c r="AS945" i="3"/>
  <c r="AR945" i="3"/>
  <c r="AQ945" i="3"/>
  <c r="AP945" i="3"/>
  <c r="AO945" i="3"/>
  <c r="AN945" i="3"/>
  <c r="AB945" i="3"/>
  <c r="AM945" i="3" s="1"/>
  <c r="AA945" i="3"/>
  <c r="AL945" i="3" s="1"/>
  <c r="T945" i="3"/>
  <c r="S945" i="3"/>
  <c r="P945" i="3"/>
  <c r="O945" i="3"/>
  <c r="N945" i="3"/>
  <c r="M945" i="3"/>
  <c r="L945" i="3"/>
  <c r="BC944" i="3"/>
  <c r="BA944" i="3"/>
  <c r="BB944" i="3" s="1"/>
  <c r="AV944" i="3"/>
  <c r="AU944" i="3"/>
  <c r="AT944" i="3"/>
  <c r="AS944" i="3"/>
  <c r="AR944" i="3"/>
  <c r="AQ944" i="3"/>
  <c r="AP944" i="3"/>
  <c r="AO944" i="3"/>
  <c r="AN944" i="3"/>
  <c r="AB944" i="3"/>
  <c r="AM944" i="3" s="1"/>
  <c r="AA944" i="3"/>
  <c r="T944" i="3"/>
  <c r="S944" i="3"/>
  <c r="P944" i="3"/>
  <c r="O944" i="3"/>
  <c r="N944" i="3"/>
  <c r="M944" i="3"/>
  <c r="L944" i="3"/>
  <c r="BC943" i="3"/>
  <c r="BB943" i="3"/>
  <c r="AW943" i="3" s="1"/>
  <c r="BA943" i="3"/>
  <c r="AV943" i="3"/>
  <c r="AU943" i="3"/>
  <c r="AT943" i="3"/>
  <c r="AS943" i="3"/>
  <c r="AR943" i="3"/>
  <c r="AQ943" i="3"/>
  <c r="AP943" i="3"/>
  <c r="AO943" i="3"/>
  <c r="AN943" i="3"/>
  <c r="AB943" i="3"/>
  <c r="AM943" i="3" s="1"/>
  <c r="AA943" i="3"/>
  <c r="AL943" i="3" s="1"/>
  <c r="T943" i="3"/>
  <c r="S943" i="3"/>
  <c r="P943" i="3"/>
  <c r="O943" i="3"/>
  <c r="N943" i="3"/>
  <c r="M943" i="3"/>
  <c r="L943" i="3"/>
  <c r="BC942" i="3"/>
  <c r="BA942" i="3"/>
  <c r="AV942" i="3"/>
  <c r="AU942" i="3"/>
  <c r="AT942" i="3"/>
  <c r="AS942" i="3"/>
  <c r="AR942" i="3"/>
  <c r="AQ942" i="3"/>
  <c r="AP942" i="3"/>
  <c r="AO942" i="3"/>
  <c r="AN942" i="3"/>
  <c r="AM942" i="3"/>
  <c r="AB942" i="3"/>
  <c r="AA942" i="3"/>
  <c r="T942" i="3"/>
  <c r="S942" i="3"/>
  <c r="BB942" i="3" s="1"/>
  <c r="P942" i="3"/>
  <c r="O942" i="3"/>
  <c r="N942" i="3"/>
  <c r="M942" i="3"/>
  <c r="L942" i="3"/>
  <c r="BC941" i="3"/>
  <c r="BA941" i="3"/>
  <c r="AV941" i="3"/>
  <c r="AU941" i="3"/>
  <c r="AT941" i="3"/>
  <c r="AS941" i="3"/>
  <c r="AR941" i="3"/>
  <c r="AQ941" i="3"/>
  <c r="AP941" i="3"/>
  <c r="AO941" i="3"/>
  <c r="AN941" i="3"/>
  <c r="AB941" i="3"/>
  <c r="AM941" i="3" s="1"/>
  <c r="AA941" i="3"/>
  <c r="T941" i="3"/>
  <c r="S941" i="3"/>
  <c r="BB941" i="3" s="1"/>
  <c r="P941" i="3"/>
  <c r="O941" i="3"/>
  <c r="N941" i="3"/>
  <c r="M941" i="3"/>
  <c r="L941" i="3"/>
  <c r="BC940" i="3"/>
  <c r="BA940" i="3"/>
  <c r="BB940" i="3" s="1"/>
  <c r="AW940" i="3" s="1"/>
  <c r="AX940" i="3" s="1"/>
  <c r="Y940" i="3" s="1"/>
  <c r="AV940" i="3"/>
  <c r="AU940" i="3"/>
  <c r="AT940" i="3"/>
  <c r="AS940" i="3"/>
  <c r="AR940" i="3"/>
  <c r="AQ940" i="3"/>
  <c r="AP940" i="3"/>
  <c r="AO940" i="3"/>
  <c r="AN940" i="3"/>
  <c r="AL940" i="3"/>
  <c r="AB940" i="3"/>
  <c r="AM940" i="3" s="1"/>
  <c r="AA940" i="3"/>
  <c r="T940" i="3"/>
  <c r="S940" i="3"/>
  <c r="P940" i="3"/>
  <c r="O940" i="3"/>
  <c r="N940" i="3"/>
  <c r="M940" i="3"/>
  <c r="L940" i="3"/>
  <c r="BC939" i="3"/>
  <c r="BB939" i="3"/>
  <c r="BA939" i="3"/>
  <c r="AV939" i="3"/>
  <c r="AU939" i="3"/>
  <c r="AT939" i="3"/>
  <c r="AS939" i="3"/>
  <c r="AR939" i="3"/>
  <c r="AQ939" i="3"/>
  <c r="AP939" i="3"/>
  <c r="AO939" i="3"/>
  <c r="AN939" i="3"/>
  <c r="AL939" i="3"/>
  <c r="AB939" i="3"/>
  <c r="AA939" i="3"/>
  <c r="T939" i="3"/>
  <c r="S939" i="3"/>
  <c r="P939" i="3"/>
  <c r="O939" i="3"/>
  <c r="N939" i="3"/>
  <c r="M939" i="3"/>
  <c r="L939" i="3"/>
  <c r="BC938" i="3"/>
  <c r="BA938" i="3"/>
  <c r="AV938" i="3"/>
  <c r="AU938" i="3"/>
  <c r="AT938" i="3"/>
  <c r="AS938" i="3"/>
  <c r="AR938" i="3"/>
  <c r="AQ938" i="3"/>
  <c r="AP938" i="3"/>
  <c r="AO938" i="3"/>
  <c r="AN938" i="3"/>
  <c r="AM938" i="3"/>
  <c r="AB938" i="3"/>
  <c r="AA938" i="3"/>
  <c r="AL938" i="3" s="1"/>
  <c r="T938" i="3"/>
  <c r="S938" i="3"/>
  <c r="P938" i="3"/>
  <c r="O938" i="3"/>
  <c r="N938" i="3"/>
  <c r="M938" i="3"/>
  <c r="L938" i="3"/>
  <c r="BC937" i="3"/>
  <c r="BB937" i="3"/>
  <c r="BA937" i="3"/>
  <c r="AV937" i="3"/>
  <c r="AU937" i="3"/>
  <c r="AT937" i="3"/>
  <c r="AS937" i="3"/>
  <c r="AR937" i="3"/>
  <c r="AQ937" i="3"/>
  <c r="AP937" i="3"/>
  <c r="AO937" i="3"/>
  <c r="AN937" i="3"/>
  <c r="AM937" i="3"/>
  <c r="AB937" i="3"/>
  <c r="AA937" i="3"/>
  <c r="T937" i="3"/>
  <c r="S937" i="3"/>
  <c r="P937" i="3"/>
  <c r="O937" i="3"/>
  <c r="N937" i="3"/>
  <c r="M937" i="3"/>
  <c r="L937" i="3"/>
  <c r="BC936" i="3"/>
  <c r="BA936" i="3"/>
  <c r="BB936" i="3" s="1"/>
  <c r="AW936" i="3"/>
  <c r="AV936" i="3"/>
  <c r="AU936" i="3"/>
  <c r="AT936" i="3"/>
  <c r="AS936" i="3"/>
  <c r="AR936" i="3"/>
  <c r="AQ936" i="3"/>
  <c r="AP936" i="3"/>
  <c r="AO936" i="3"/>
  <c r="AN936" i="3"/>
  <c r="AL936" i="3"/>
  <c r="AB936" i="3"/>
  <c r="AM936" i="3" s="1"/>
  <c r="AA936" i="3"/>
  <c r="T936" i="3"/>
  <c r="S936" i="3"/>
  <c r="P936" i="3"/>
  <c r="O936" i="3"/>
  <c r="N936" i="3"/>
  <c r="M936" i="3"/>
  <c r="L936" i="3"/>
  <c r="BC935" i="3"/>
  <c r="BA935" i="3"/>
  <c r="AV935" i="3"/>
  <c r="AU935" i="3"/>
  <c r="AT935" i="3"/>
  <c r="AS935" i="3"/>
  <c r="AR935" i="3"/>
  <c r="AQ935" i="3"/>
  <c r="AP935" i="3"/>
  <c r="AO935" i="3"/>
  <c r="AN935" i="3"/>
  <c r="AL935" i="3"/>
  <c r="AB935" i="3"/>
  <c r="AM935" i="3" s="1"/>
  <c r="AA935" i="3"/>
  <c r="T935" i="3"/>
  <c r="S935" i="3"/>
  <c r="BB935" i="3" s="1"/>
  <c r="P935" i="3"/>
  <c r="O935" i="3"/>
  <c r="N935" i="3"/>
  <c r="M935" i="3"/>
  <c r="L935" i="3"/>
  <c r="BC934" i="3"/>
  <c r="BB934" i="3"/>
  <c r="BA934" i="3"/>
  <c r="AW934" i="3"/>
  <c r="AV934" i="3"/>
  <c r="AU934" i="3"/>
  <c r="AT934" i="3"/>
  <c r="AS934" i="3"/>
  <c r="AR934" i="3"/>
  <c r="AQ934" i="3"/>
  <c r="AP934" i="3"/>
  <c r="AO934" i="3"/>
  <c r="AN934" i="3"/>
  <c r="AM934" i="3"/>
  <c r="AL934" i="3"/>
  <c r="AB934" i="3"/>
  <c r="AA934" i="3"/>
  <c r="T934" i="3"/>
  <c r="S934" i="3"/>
  <c r="P934" i="3"/>
  <c r="O934" i="3"/>
  <c r="N934" i="3"/>
  <c r="M934" i="3"/>
  <c r="L934" i="3"/>
  <c r="BC933" i="3"/>
  <c r="BA933" i="3"/>
  <c r="AV933" i="3"/>
  <c r="AU933" i="3"/>
  <c r="AT933" i="3"/>
  <c r="AS933" i="3"/>
  <c r="AR933" i="3"/>
  <c r="AQ933" i="3"/>
  <c r="AP933" i="3"/>
  <c r="AO933" i="3"/>
  <c r="AN933" i="3"/>
  <c r="AM933" i="3"/>
  <c r="AB933" i="3"/>
  <c r="AA933" i="3"/>
  <c r="AL933" i="3" s="1"/>
  <c r="T933" i="3"/>
  <c r="S933" i="3"/>
  <c r="BB933" i="3" s="1"/>
  <c r="AW933" i="3" s="1"/>
  <c r="AX933" i="3" s="1"/>
  <c r="Y933" i="3" s="1"/>
  <c r="P933" i="3"/>
  <c r="O933" i="3"/>
  <c r="N933" i="3"/>
  <c r="M933" i="3"/>
  <c r="L933" i="3"/>
  <c r="BC932" i="3"/>
  <c r="BA932" i="3"/>
  <c r="BB932" i="3" s="1"/>
  <c r="AV932" i="3"/>
  <c r="AU932" i="3"/>
  <c r="AT932" i="3"/>
  <c r="AS932" i="3"/>
  <c r="AR932" i="3"/>
  <c r="AQ932" i="3"/>
  <c r="AP932" i="3"/>
  <c r="AO932" i="3"/>
  <c r="AN932" i="3"/>
  <c r="AL932" i="3"/>
  <c r="AB932" i="3"/>
  <c r="AM932" i="3" s="1"/>
  <c r="AA932" i="3"/>
  <c r="T932" i="3"/>
  <c r="S932" i="3"/>
  <c r="P932" i="3"/>
  <c r="O932" i="3"/>
  <c r="N932" i="3"/>
  <c r="M932" i="3"/>
  <c r="L932" i="3"/>
  <c r="BC931" i="3"/>
  <c r="BA931" i="3"/>
  <c r="BB931" i="3" s="1"/>
  <c r="AW931" i="3"/>
  <c r="AX931" i="3" s="1"/>
  <c r="Y931" i="3" s="1"/>
  <c r="AV931" i="3"/>
  <c r="AU931" i="3"/>
  <c r="AT931" i="3"/>
  <c r="AS931" i="3"/>
  <c r="AR931" i="3"/>
  <c r="AQ931" i="3"/>
  <c r="AP931" i="3"/>
  <c r="AO931" i="3"/>
  <c r="AN931" i="3"/>
  <c r="AL931" i="3"/>
  <c r="AB931" i="3"/>
  <c r="AM931" i="3" s="1"/>
  <c r="AA931" i="3"/>
  <c r="T931" i="3"/>
  <c r="S931" i="3"/>
  <c r="P931" i="3"/>
  <c r="O931" i="3"/>
  <c r="N931" i="3"/>
  <c r="M931" i="3"/>
  <c r="L931" i="3"/>
  <c r="BC930" i="3"/>
  <c r="BA930" i="3"/>
  <c r="BB930" i="3" s="1"/>
  <c r="AW930" i="3"/>
  <c r="AX930" i="3" s="1"/>
  <c r="Y930" i="3" s="1"/>
  <c r="AV930" i="3"/>
  <c r="AU930" i="3"/>
  <c r="AT930" i="3"/>
  <c r="AS930" i="3"/>
  <c r="AR930" i="3"/>
  <c r="AQ930" i="3"/>
  <c r="AP930" i="3"/>
  <c r="AO930" i="3"/>
  <c r="AN930" i="3"/>
  <c r="AB930" i="3"/>
  <c r="AM930" i="3" s="1"/>
  <c r="AA930" i="3"/>
  <c r="AL930" i="3" s="1"/>
  <c r="T930" i="3"/>
  <c r="S930" i="3"/>
  <c r="P930" i="3"/>
  <c r="O930" i="3"/>
  <c r="N930" i="3"/>
  <c r="M930" i="3"/>
  <c r="L930" i="3"/>
  <c r="BC929" i="3"/>
  <c r="BA929" i="3"/>
  <c r="AV929" i="3"/>
  <c r="AU929" i="3"/>
  <c r="AT929" i="3"/>
  <c r="AS929" i="3"/>
  <c r="AR929" i="3"/>
  <c r="AQ929" i="3"/>
  <c r="AP929" i="3"/>
  <c r="AO929" i="3"/>
  <c r="AN929" i="3"/>
  <c r="AM929" i="3"/>
  <c r="AL929" i="3"/>
  <c r="AB929" i="3"/>
  <c r="AA929" i="3"/>
  <c r="T929" i="3"/>
  <c r="S929" i="3"/>
  <c r="P929" i="3"/>
  <c r="O929" i="3"/>
  <c r="N929" i="3"/>
  <c r="M929" i="3"/>
  <c r="L929" i="3"/>
  <c r="BC928" i="3"/>
  <c r="BA928" i="3"/>
  <c r="BB928" i="3" s="1"/>
  <c r="AW928" i="3" s="1"/>
  <c r="AX928" i="3" s="1"/>
  <c r="Y928" i="3" s="1"/>
  <c r="AV928" i="3"/>
  <c r="AU928" i="3"/>
  <c r="AT928" i="3"/>
  <c r="AS928" i="3"/>
  <c r="AR928" i="3"/>
  <c r="AQ928" i="3"/>
  <c r="AP928" i="3"/>
  <c r="AO928" i="3"/>
  <c r="AN928" i="3"/>
  <c r="AB928" i="3"/>
  <c r="AM928" i="3" s="1"/>
  <c r="AA928" i="3"/>
  <c r="AL928" i="3" s="1"/>
  <c r="T928" i="3"/>
  <c r="S928" i="3"/>
  <c r="P928" i="3"/>
  <c r="O928" i="3"/>
  <c r="N928" i="3"/>
  <c r="M928" i="3"/>
  <c r="L928" i="3"/>
  <c r="BC927" i="3"/>
  <c r="BA927" i="3"/>
  <c r="BB927" i="3" s="1"/>
  <c r="AV927" i="3"/>
  <c r="AU927" i="3"/>
  <c r="AT927" i="3"/>
  <c r="AS927" i="3"/>
  <c r="AR927" i="3"/>
  <c r="AQ927" i="3"/>
  <c r="AP927" i="3"/>
  <c r="AO927" i="3"/>
  <c r="AN927" i="3"/>
  <c r="AM927" i="3"/>
  <c r="AB927" i="3"/>
  <c r="AA927" i="3"/>
  <c r="T927" i="3"/>
  <c r="S927" i="3"/>
  <c r="P927" i="3"/>
  <c r="O927" i="3"/>
  <c r="N927" i="3"/>
  <c r="M927" i="3"/>
  <c r="L927" i="3"/>
  <c r="BC926" i="3"/>
  <c r="BA926" i="3"/>
  <c r="BB926" i="3" s="1"/>
  <c r="AW926" i="3" s="1"/>
  <c r="AX926" i="3" s="1"/>
  <c r="Y926" i="3" s="1"/>
  <c r="AV926" i="3"/>
  <c r="AU926" i="3"/>
  <c r="AT926" i="3"/>
  <c r="AS926" i="3"/>
  <c r="AR926" i="3"/>
  <c r="AQ926" i="3"/>
  <c r="AP926" i="3"/>
  <c r="AO926" i="3"/>
  <c r="AN926" i="3"/>
  <c r="AM926" i="3"/>
  <c r="AL926" i="3"/>
  <c r="AB926" i="3"/>
  <c r="AA926" i="3"/>
  <c r="T926" i="3"/>
  <c r="S926" i="3"/>
  <c r="P926" i="3"/>
  <c r="O926" i="3"/>
  <c r="N926" i="3"/>
  <c r="M926" i="3"/>
  <c r="L926" i="3"/>
  <c r="BC925" i="3"/>
  <c r="BB925" i="3"/>
  <c r="BA925" i="3"/>
  <c r="AV925" i="3"/>
  <c r="AU925" i="3"/>
  <c r="AT925" i="3"/>
  <c r="AS925" i="3"/>
  <c r="AR925" i="3"/>
  <c r="AQ925" i="3"/>
  <c r="AP925" i="3"/>
  <c r="AO925" i="3"/>
  <c r="AN925" i="3"/>
  <c r="AM925" i="3"/>
  <c r="AL925" i="3"/>
  <c r="AB925" i="3"/>
  <c r="AA925" i="3"/>
  <c r="T925" i="3"/>
  <c r="S925" i="3"/>
  <c r="P925" i="3"/>
  <c r="O925" i="3"/>
  <c r="N925" i="3"/>
  <c r="M925" i="3"/>
  <c r="L925" i="3"/>
  <c r="BC924" i="3"/>
  <c r="BA924" i="3"/>
  <c r="BB924" i="3" s="1"/>
  <c r="AW924" i="3" s="1"/>
  <c r="AV924" i="3"/>
  <c r="AU924" i="3"/>
  <c r="AT924" i="3"/>
  <c r="AS924" i="3"/>
  <c r="AR924" i="3"/>
  <c r="AQ924" i="3"/>
  <c r="AP924" i="3"/>
  <c r="AO924" i="3"/>
  <c r="AN924" i="3"/>
  <c r="AB924" i="3"/>
  <c r="AM924" i="3" s="1"/>
  <c r="AA924" i="3"/>
  <c r="AL924" i="3" s="1"/>
  <c r="T924" i="3"/>
  <c r="S924" i="3"/>
  <c r="P924" i="3"/>
  <c r="O924" i="3"/>
  <c r="N924" i="3"/>
  <c r="M924" i="3"/>
  <c r="L924" i="3"/>
  <c r="BC923" i="3"/>
  <c r="BB923" i="3"/>
  <c r="BA923" i="3"/>
  <c r="AV923" i="3"/>
  <c r="AU923" i="3"/>
  <c r="AT923" i="3"/>
  <c r="AS923" i="3"/>
  <c r="AR923" i="3"/>
  <c r="AQ923" i="3"/>
  <c r="AP923" i="3"/>
  <c r="AO923" i="3"/>
  <c r="AN923" i="3"/>
  <c r="AB923" i="3"/>
  <c r="AM923" i="3" s="1"/>
  <c r="AA923" i="3"/>
  <c r="T923" i="3"/>
  <c r="S923" i="3"/>
  <c r="P923" i="3"/>
  <c r="O923" i="3"/>
  <c r="N923" i="3"/>
  <c r="M923" i="3"/>
  <c r="L923" i="3"/>
  <c r="BC922" i="3"/>
  <c r="BA922" i="3"/>
  <c r="BB922" i="3" s="1"/>
  <c r="AV922" i="3"/>
  <c r="AU922" i="3"/>
  <c r="AT922" i="3"/>
  <c r="AS922" i="3"/>
  <c r="AR922" i="3"/>
  <c r="AQ922" i="3"/>
  <c r="AP922" i="3"/>
  <c r="AO922" i="3"/>
  <c r="AN922" i="3"/>
  <c r="AL922" i="3"/>
  <c r="AB922" i="3"/>
  <c r="AA922" i="3"/>
  <c r="T922" i="3"/>
  <c r="S922" i="3"/>
  <c r="P922" i="3"/>
  <c r="O922" i="3"/>
  <c r="N922" i="3"/>
  <c r="M922" i="3"/>
  <c r="L922" i="3"/>
  <c r="BC921" i="3"/>
  <c r="BA921" i="3"/>
  <c r="BB921" i="3" s="1"/>
  <c r="AW921" i="3" s="1"/>
  <c r="AV921" i="3"/>
  <c r="AU921" i="3"/>
  <c r="AT921" i="3"/>
  <c r="AS921" i="3"/>
  <c r="AR921" i="3"/>
  <c r="AQ921" i="3"/>
  <c r="AP921" i="3"/>
  <c r="AO921" i="3"/>
  <c r="AN921" i="3"/>
  <c r="AM921" i="3"/>
  <c r="AB921" i="3"/>
  <c r="AA921" i="3"/>
  <c r="AL921" i="3" s="1"/>
  <c r="AX921" i="3" s="1"/>
  <c r="Y921" i="3" s="1"/>
  <c r="T921" i="3"/>
  <c r="S921" i="3"/>
  <c r="P921" i="3"/>
  <c r="O921" i="3"/>
  <c r="N921" i="3"/>
  <c r="M921" i="3"/>
  <c r="L921" i="3"/>
  <c r="BC920" i="3"/>
  <c r="BA920" i="3"/>
  <c r="BB920" i="3" s="1"/>
  <c r="AV920" i="3"/>
  <c r="AU920" i="3"/>
  <c r="AT920" i="3"/>
  <c r="AS920" i="3"/>
  <c r="AR920" i="3"/>
  <c r="AQ920" i="3"/>
  <c r="AP920" i="3"/>
  <c r="AO920" i="3"/>
  <c r="AN920" i="3"/>
  <c r="AM920" i="3"/>
  <c r="AB920" i="3"/>
  <c r="AA920" i="3"/>
  <c r="T920" i="3"/>
  <c r="S920" i="3"/>
  <c r="P920" i="3"/>
  <c r="O920" i="3"/>
  <c r="N920" i="3"/>
  <c r="M920" i="3"/>
  <c r="L920" i="3"/>
  <c r="BC919" i="3"/>
  <c r="BA919" i="3"/>
  <c r="BB919" i="3" s="1"/>
  <c r="AW919" i="3" s="1"/>
  <c r="AV919" i="3"/>
  <c r="AU919" i="3"/>
  <c r="AT919" i="3"/>
  <c r="AS919" i="3"/>
  <c r="AR919" i="3"/>
  <c r="AQ919" i="3"/>
  <c r="AP919" i="3"/>
  <c r="AO919" i="3"/>
  <c r="AN919" i="3"/>
  <c r="AB919" i="3"/>
  <c r="AM919" i="3" s="1"/>
  <c r="AA919" i="3"/>
  <c r="AL919" i="3" s="1"/>
  <c r="T919" i="3"/>
  <c r="S919" i="3"/>
  <c r="P919" i="3"/>
  <c r="O919" i="3"/>
  <c r="N919" i="3"/>
  <c r="M919" i="3"/>
  <c r="L919" i="3"/>
  <c r="BC918" i="3"/>
  <c r="BB918" i="3"/>
  <c r="BA918" i="3"/>
  <c r="AV918" i="3"/>
  <c r="AU918" i="3"/>
  <c r="AT918" i="3"/>
  <c r="AS918" i="3"/>
  <c r="AR918" i="3"/>
  <c r="AQ918" i="3"/>
  <c r="AP918" i="3"/>
  <c r="AO918" i="3"/>
  <c r="AN918" i="3"/>
  <c r="AB918" i="3"/>
  <c r="AM918" i="3" s="1"/>
  <c r="AA918" i="3"/>
  <c r="AL918" i="3" s="1"/>
  <c r="T918" i="3"/>
  <c r="S918" i="3"/>
  <c r="P918" i="3"/>
  <c r="O918" i="3"/>
  <c r="N918" i="3"/>
  <c r="M918" i="3"/>
  <c r="L918" i="3"/>
  <c r="BC917" i="3"/>
  <c r="BA917" i="3"/>
  <c r="BB917" i="3" s="1"/>
  <c r="AV917" i="3"/>
  <c r="AU917" i="3"/>
  <c r="AT917" i="3"/>
  <c r="AS917" i="3"/>
  <c r="AR917" i="3"/>
  <c r="AQ917" i="3"/>
  <c r="AP917" i="3"/>
  <c r="AO917" i="3"/>
  <c r="AN917" i="3"/>
  <c r="AM917" i="3"/>
  <c r="AB917" i="3"/>
  <c r="AA917" i="3"/>
  <c r="AW917" i="3" s="1"/>
  <c r="T917" i="3"/>
  <c r="S917" i="3"/>
  <c r="P917" i="3"/>
  <c r="O917" i="3"/>
  <c r="N917" i="3"/>
  <c r="M917" i="3"/>
  <c r="L917" i="3"/>
  <c r="BC916" i="3"/>
  <c r="BB916" i="3"/>
  <c r="BA916" i="3"/>
  <c r="AW916" i="3"/>
  <c r="AX916" i="3" s="1"/>
  <c r="Y916" i="3" s="1"/>
  <c r="AV916" i="3"/>
  <c r="AU916" i="3"/>
  <c r="AT916" i="3"/>
  <c r="AS916" i="3"/>
  <c r="AR916" i="3"/>
  <c r="AQ916" i="3"/>
  <c r="AP916" i="3"/>
  <c r="AO916" i="3"/>
  <c r="AN916" i="3"/>
  <c r="AB916" i="3"/>
  <c r="AM916" i="3" s="1"/>
  <c r="AA916" i="3"/>
  <c r="AL916" i="3" s="1"/>
  <c r="T916" i="3"/>
  <c r="S916" i="3"/>
  <c r="P916" i="3"/>
  <c r="O916" i="3"/>
  <c r="N916" i="3"/>
  <c r="M916" i="3"/>
  <c r="L916" i="3"/>
  <c r="BC915" i="3"/>
  <c r="BB915" i="3"/>
  <c r="BA915" i="3"/>
  <c r="AV915" i="3"/>
  <c r="AU915" i="3"/>
  <c r="AT915" i="3"/>
  <c r="AS915" i="3"/>
  <c r="AR915" i="3"/>
  <c r="AQ915" i="3"/>
  <c r="AP915" i="3"/>
  <c r="AO915" i="3"/>
  <c r="AN915" i="3"/>
  <c r="AM915" i="3"/>
  <c r="AB915" i="3"/>
  <c r="AA915" i="3"/>
  <c r="T915" i="3"/>
  <c r="S915" i="3"/>
  <c r="P915" i="3"/>
  <c r="O915" i="3"/>
  <c r="N915" i="3"/>
  <c r="M915" i="3"/>
  <c r="L915" i="3"/>
  <c r="BC914" i="3"/>
  <c r="BA914" i="3"/>
  <c r="BB914" i="3" s="1"/>
  <c r="AV914" i="3"/>
  <c r="AU914" i="3"/>
  <c r="AT914" i="3"/>
  <c r="AS914" i="3"/>
  <c r="AR914" i="3"/>
  <c r="AQ914" i="3"/>
  <c r="AP914" i="3"/>
  <c r="AO914" i="3"/>
  <c r="AN914" i="3"/>
  <c r="AB914" i="3"/>
  <c r="AM914" i="3" s="1"/>
  <c r="AA914" i="3"/>
  <c r="T914" i="3"/>
  <c r="S914" i="3"/>
  <c r="P914" i="3"/>
  <c r="O914" i="3"/>
  <c r="N914" i="3"/>
  <c r="M914" i="3"/>
  <c r="L914" i="3"/>
  <c r="BC913" i="3"/>
  <c r="BA913" i="3"/>
  <c r="AV913" i="3"/>
  <c r="AU913" i="3"/>
  <c r="AT913" i="3"/>
  <c r="AS913" i="3"/>
  <c r="AR913" i="3"/>
  <c r="AQ913" i="3"/>
  <c r="AP913" i="3"/>
  <c r="AO913" i="3"/>
  <c r="AN913" i="3"/>
  <c r="AL913" i="3"/>
  <c r="AB913" i="3"/>
  <c r="AA913" i="3"/>
  <c r="T913" i="3"/>
  <c r="S913" i="3"/>
  <c r="BB913" i="3" s="1"/>
  <c r="P913" i="3"/>
  <c r="O913" i="3"/>
  <c r="N913" i="3"/>
  <c r="M913" i="3"/>
  <c r="L913" i="3"/>
  <c r="BC912" i="3"/>
  <c r="BB912" i="3"/>
  <c r="BA912" i="3"/>
  <c r="AV912" i="3"/>
  <c r="AU912" i="3"/>
  <c r="AT912" i="3"/>
  <c r="AS912" i="3"/>
  <c r="AR912" i="3"/>
  <c r="AQ912" i="3"/>
  <c r="AP912" i="3"/>
  <c r="AO912" i="3"/>
  <c r="AN912" i="3"/>
  <c r="AM912" i="3"/>
  <c r="AL912" i="3"/>
  <c r="AB912" i="3"/>
  <c r="AW912" i="3" s="1"/>
  <c r="AA912" i="3"/>
  <c r="T912" i="3"/>
  <c r="S912" i="3"/>
  <c r="P912" i="3"/>
  <c r="O912" i="3"/>
  <c r="N912" i="3"/>
  <c r="M912" i="3"/>
  <c r="L912" i="3"/>
  <c r="BC911" i="3"/>
  <c r="BA911" i="3"/>
  <c r="AV911" i="3"/>
  <c r="AU911" i="3"/>
  <c r="AT911" i="3"/>
  <c r="AS911" i="3"/>
  <c r="AR911" i="3"/>
  <c r="AQ911" i="3"/>
  <c r="AP911" i="3"/>
  <c r="AO911" i="3"/>
  <c r="AN911" i="3"/>
  <c r="AM911" i="3"/>
  <c r="AB911" i="3"/>
  <c r="AA911" i="3"/>
  <c r="AL911" i="3" s="1"/>
  <c r="T911" i="3"/>
  <c r="S911" i="3"/>
  <c r="P911" i="3"/>
  <c r="O911" i="3"/>
  <c r="N911" i="3"/>
  <c r="M911" i="3"/>
  <c r="L911" i="3"/>
  <c r="BC910" i="3"/>
  <c r="BB910" i="3"/>
  <c r="BA910" i="3"/>
  <c r="AV910" i="3"/>
  <c r="AU910" i="3"/>
  <c r="AT910" i="3"/>
  <c r="AS910" i="3"/>
  <c r="AR910" i="3"/>
  <c r="AQ910" i="3"/>
  <c r="AP910" i="3"/>
  <c r="AO910" i="3"/>
  <c r="AN910" i="3"/>
  <c r="AM910" i="3"/>
  <c r="AB910" i="3"/>
  <c r="AA910" i="3"/>
  <c r="T910" i="3"/>
  <c r="S910" i="3"/>
  <c r="P910" i="3"/>
  <c r="O910" i="3"/>
  <c r="N910" i="3"/>
  <c r="M910" i="3"/>
  <c r="L910" i="3"/>
  <c r="BC909" i="3"/>
  <c r="BA909" i="3"/>
  <c r="BB909" i="3" s="1"/>
  <c r="AW909" i="3"/>
  <c r="AV909" i="3"/>
  <c r="AU909" i="3"/>
  <c r="AT909" i="3"/>
  <c r="AS909" i="3"/>
  <c r="AR909" i="3"/>
  <c r="AQ909" i="3"/>
  <c r="AP909" i="3"/>
  <c r="AO909" i="3"/>
  <c r="AN909" i="3"/>
  <c r="AL909" i="3"/>
  <c r="AB909" i="3"/>
  <c r="AM909" i="3" s="1"/>
  <c r="AA909" i="3"/>
  <c r="T909" i="3"/>
  <c r="S909" i="3"/>
  <c r="P909" i="3"/>
  <c r="O909" i="3"/>
  <c r="N909" i="3"/>
  <c r="M909" i="3"/>
  <c r="L909" i="3"/>
  <c r="BC908" i="3"/>
  <c r="BA908" i="3"/>
  <c r="BB908" i="3" s="1"/>
  <c r="AW908" i="3"/>
  <c r="AX908" i="3" s="1"/>
  <c r="Y908" i="3" s="1"/>
  <c r="AV908" i="3"/>
  <c r="AU908" i="3"/>
  <c r="AT908" i="3"/>
  <c r="AS908" i="3"/>
  <c r="AR908" i="3"/>
  <c r="AQ908" i="3"/>
  <c r="AP908" i="3"/>
  <c r="AO908" i="3"/>
  <c r="AN908" i="3"/>
  <c r="AL908" i="3"/>
  <c r="AB908" i="3"/>
  <c r="AM908" i="3" s="1"/>
  <c r="AA908" i="3"/>
  <c r="T908" i="3"/>
  <c r="S908" i="3"/>
  <c r="P908" i="3"/>
  <c r="O908" i="3"/>
  <c r="N908" i="3"/>
  <c r="M908" i="3"/>
  <c r="L908" i="3"/>
  <c r="BC907" i="3"/>
  <c r="BB907" i="3"/>
  <c r="BA907" i="3"/>
  <c r="AW907" i="3"/>
  <c r="AV907" i="3"/>
  <c r="AU907" i="3"/>
  <c r="AT907" i="3"/>
  <c r="AS907" i="3"/>
  <c r="AR907" i="3"/>
  <c r="AQ907" i="3"/>
  <c r="AP907" i="3"/>
  <c r="AO907" i="3"/>
  <c r="AN907" i="3"/>
  <c r="AM907" i="3"/>
  <c r="AL907" i="3"/>
  <c r="AB907" i="3"/>
  <c r="AA907" i="3"/>
  <c r="T907" i="3"/>
  <c r="S907" i="3"/>
  <c r="P907" i="3"/>
  <c r="O907" i="3"/>
  <c r="N907" i="3"/>
  <c r="M907" i="3"/>
  <c r="L907" i="3"/>
  <c r="BC906" i="3"/>
  <c r="BB906" i="3"/>
  <c r="AW906" i="3" s="1"/>
  <c r="AX906" i="3" s="1"/>
  <c r="Y906" i="3" s="1"/>
  <c r="BA906" i="3"/>
  <c r="AV906" i="3"/>
  <c r="AU906" i="3"/>
  <c r="AT906" i="3"/>
  <c r="AS906" i="3"/>
  <c r="AR906" i="3"/>
  <c r="AQ906" i="3"/>
  <c r="AP906" i="3"/>
  <c r="AO906" i="3"/>
  <c r="AN906" i="3"/>
  <c r="AB906" i="3"/>
  <c r="AM906" i="3" s="1"/>
  <c r="AA906" i="3"/>
  <c r="AL906" i="3" s="1"/>
  <c r="T906" i="3"/>
  <c r="S906" i="3"/>
  <c r="P906" i="3"/>
  <c r="O906" i="3"/>
  <c r="N906" i="3"/>
  <c r="M906" i="3"/>
  <c r="L906" i="3"/>
  <c r="BC905" i="3"/>
  <c r="BA905" i="3"/>
  <c r="BB905" i="3" s="1"/>
  <c r="AV905" i="3"/>
  <c r="AU905" i="3"/>
  <c r="AT905" i="3"/>
  <c r="AS905" i="3"/>
  <c r="AR905" i="3"/>
  <c r="AQ905" i="3"/>
  <c r="AP905" i="3"/>
  <c r="AO905" i="3"/>
  <c r="AN905" i="3"/>
  <c r="AL905" i="3"/>
  <c r="AB905" i="3"/>
  <c r="AM905" i="3" s="1"/>
  <c r="AA905" i="3"/>
  <c r="T905" i="3"/>
  <c r="S905" i="3"/>
  <c r="P905" i="3"/>
  <c r="O905" i="3"/>
  <c r="N905" i="3"/>
  <c r="M905" i="3"/>
  <c r="L905" i="3"/>
  <c r="BC904" i="3"/>
  <c r="BA904" i="3"/>
  <c r="BB904" i="3" s="1"/>
  <c r="AW904" i="3"/>
  <c r="AV904" i="3"/>
  <c r="AU904" i="3"/>
  <c r="AT904" i="3"/>
  <c r="AS904" i="3"/>
  <c r="AR904" i="3"/>
  <c r="AQ904" i="3"/>
  <c r="AP904" i="3"/>
  <c r="AO904" i="3"/>
  <c r="AN904" i="3"/>
  <c r="AL904" i="3"/>
  <c r="AB904" i="3"/>
  <c r="AM904" i="3" s="1"/>
  <c r="AA904" i="3"/>
  <c r="T904" i="3"/>
  <c r="S904" i="3"/>
  <c r="P904" i="3"/>
  <c r="O904" i="3"/>
  <c r="N904" i="3"/>
  <c r="M904" i="3"/>
  <c r="L904" i="3"/>
  <c r="BC903" i="3"/>
  <c r="BA903" i="3"/>
  <c r="BB903" i="3" s="1"/>
  <c r="AV903" i="3"/>
  <c r="AU903" i="3"/>
  <c r="AT903" i="3"/>
  <c r="AS903" i="3"/>
  <c r="AR903" i="3"/>
  <c r="AQ903" i="3"/>
  <c r="AP903" i="3"/>
  <c r="AO903" i="3"/>
  <c r="AN903" i="3"/>
  <c r="AM903" i="3"/>
  <c r="AL903" i="3"/>
  <c r="AB903" i="3"/>
  <c r="AA903" i="3"/>
  <c r="AW903" i="3" s="1"/>
  <c r="AX903" i="3" s="1"/>
  <c r="Y903" i="3" s="1"/>
  <c r="T903" i="3"/>
  <c r="S903" i="3"/>
  <c r="P903" i="3"/>
  <c r="O903" i="3"/>
  <c r="N903" i="3"/>
  <c r="M903" i="3"/>
  <c r="L903" i="3"/>
  <c r="BC902" i="3"/>
  <c r="BA902" i="3"/>
  <c r="AV902" i="3"/>
  <c r="AU902" i="3"/>
  <c r="AT902" i="3"/>
  <c r="AS902" i="3"/>
  <c r="AR902" i="3"/>
  <c r="AQ902" i="3"/>
  <c r="AP902" i="3"/>
  <c r="AO902" i="3"/>
  <c r="AN902" i="3"/>
  <c r="AM902" i="3"/>
  <c r="AL902" i="3"/>
  <c r="AB902" i="3"/>
  <c r="AA902" i="3"/>
  <c r="T902" i="3"/>
  <c r="S902" i="3"/>
  <c r="P902" i="3"/>
  <c r="O902" i="3"/>
  <c r="N902" i="3"/>
  <c r="M902" i="3"/>
  <c r="L902" i="3"/>
  <c r="BC901" i="3"/>
  <c r="BA901" i="3"/>
  <c r="BB901" i="3" s="1"/>
  <c r="AW901" i="3"/>
  <c r="AV901" i="3"/>
  <c r="AU901" i="3"/>
  <c r="AT901" i="3"/>
  <c r="AS901" i="3"/>
  <c r="AR901" i="3"/>
  <c r="AQ901" i="3"/>
  <c r="AP901" i="3"/>
  <c r="AO901" i="3"/>
  <c r="AN901" i="3"/>
  <c r="AB901" i="3"/>
  <c r="AM901" i="3" s="1"/>
  <c r="AA901" i="3"/>
  <c r="AL901" i="3" s="1"/>
  <c r="T901" i="3"/>
  <c r="S901" i="3"/>
  <c r="P901" i="3"/>
  <c r="O901" i="3"/>
  <c r="N901" i="3"/>
  <c r="M901" i="3"/>
  <c r="AX901" i="3" s="1"/>
  <c r="Y901" i="3" s="1"/>
  <c r="L901" i="3"/>
  <c r="BC900" i="3"/>
  <c r="BA900" i="3"/>
  <c r="BB900" i="3" s="1"/>
  <c r="AV900" i="3"/>
  <c r="AU900" i="3"/>
  <c r="AT900" i="3"/>
  <c r="AS900" i="3"/>
  <c r="AR900" i="3"/>
  <c r="AQ900" i="3"/>
  <c r="AP900" i="3"/>
  <c r="AO900" i="3"/>
  <c r="AN900" i="3"/>
  <c r="AM900" i="3"/>
  <c r="AB900" i="3"/>
  <c r="AA900" i="3"/>
  <c r="AW900" i="3" s="1"/>
  <c r="T900" i="3"/>
  <c r="S900" i="3"/>
  <c r="P900" i="3"/>
  <c r="O900" i="3"/>
  <c r="N900" i="3"/>
  <c r="M900" i="3"/>
  <c r="L900" i="3"/>
  <c r="BC899" i="3"/>
  <c r="BA899" i="3"/>
  <c r="BB899" i="3" s="1"/>
  <c r="AW899" i="3"/>
  <c r="AV899" i="3"/>
  <c r="AU899" i="3"/>
  <c r="AT899" i="3"/>
  <c r="AS899" i="3"/>
  <c r="AR899" i="3"/>
  <c r="AQ899" i="3"/>
  <c r="AP899" i="3"/>
  <c r="AO899" i="3"/>
  <c r="AN899" i="3"/>
  <c r="AM899" i="3"/>
  <c r="AL899" i="3"/>
  <c r="AB899" i="3"/>
  <c r="AA899" i="3"/>
  <c r="T899" i="3"/>
  <c r="S899" i="3"/>
  <c r="P899" i="3"/>
  <c r="O899" i="3"/>
  <c r="N899" i="3"/>
  <c r="M899" i="3"/>
  <c r="L899" i="3"/>
  <c r="BC898" i="3"/>
  <c r="BB898" i="3"/>
  <c r="BA898" i="3"/>
  <c r="AV898" i="3"/>
  <c r="AU898" i="3"/>
  <c r="AT898" i="3"/>
  <c r="AS898" i="3"/>
  <c r="AR898" i="3"/>
  <c r="AQ898" i="3"/>
  <c r="AP898" i="3"/>
  <c r="AO898" i="3"/>
  <c r="AN898" i="3"/>
  <c r="AB898" i="3"/>
  <c r="AM898" i="3" s="1"/>
  <c r="AA898" i="3"/>
  <c r="T898" i="3"/>
  <c r="S898" i="3"/>
  <c r="P898" i="3"/>
  <c r="O898" i="3"/>
  <c r="N898" i="3"/>
  <c r="M898" i="3"/>
  <c r="L898" i="3"/>
  <c r="BC897" i="3"/>
  <c r="BA897" i="3"/>
  <c r="BB897" i="3" s="1"/>
  <c r="AW897" i="3" s="1"/>
  <c r="AV897" i="3"/>
  <c r="AU897" i="3"/>
  <c r="AT897" i="3"/>
  <c r="AS897" i="3"/>
  <c r="AR897" i="3"/>
  <c r="AQ897" i="3"/>
  <c r="AP897" i="3"/>
  <c r="AO897" i="3"/>
  <c r="AN897" i="3"/>
  <c r="AB897" i="3"/>
  <c r="AM897" i="3" s="1"/>
  <c r="AA897" i="3"/>
  <c r="AL897" i="3" s="1"/>
  <c r="T897" i="3"/>
  <c r="S897" i="3"/>
  <c r="P897" i="3"/>
  <c r="O897" i="3"/>
  <c r="N897" i="3"/>
  <c r="M897" i="3"/>
  <c r="L897" i="3"/>
  <c r="BC896" i="3"/>
  <c r="BA896" i="3"/>
  <c r="BB896" i="3" s="1"/>
  <c r="AV896" i="3"/>
  <c r="AU896" i="3"/>
  <c r="AT896" i="3"/>
  <c r="AS896" i="3"/>
  <c r="AR896" i="3"/>
  <c r="AQ896" i="3"/>
  <c r="AP896" i="3"/>
  <c r="AO896" i="3"/>
  <c r="AN896" i="3"/>
  <c r="AB896" i="3"/>
  <c r="AM896" i="3" s="1"/>
  <c r="AA896" i="3"/>
  <c r="T896" i="3"/>
  <c r="S896" i="3"/>
  <c r="P896" i="3"/>
  <c r="O896" i="3"/>
  <c r="N896" i="3"/>
  <c r="M896" i="3"/>
  <c r="L896" i="3"/>
  <c r="BC895" i="3"/>
  <c r="BA895" i="3"/>
  <c r="BB895" i="3" s="1"/>
  <c r="AV895" i="3"/>
  <c r="AU895" i="3"/>
  <c r="AT895" i="3"/>
  <c r="AS895" i="3"/>
  <c r="AR895" i="3"/>
  <c r="AQ895" i="3"/>
  <c r="AP895" i="3"/>
  <c r="AO895" i="3"/>
  <c r="AN895" i="3"/>
  <c r="AL895" i="3"/>
  <c r="AB895" i="3"/>
  <c r="AA895" i="3"/>
  <c r="T895" i="3"/>
  <c r="S895" i="3"/>
  <c r="P895" i="3"/>
  <c r="O895" i="3"/>
  <c r="N895" i="3"/>
  <c r="M895" i="3"/>
  <c r="L895" i="3"/>
  <c r="BC894" i="3"/>
  <c r="BA894" i="3"/>
  <c r="AV894" i="3"/>
  <c r="AU894" i="3"/>
  <c r="AT894" i="3"/>
  <c r="AS894" i="3"/>
  <c r="AR894" i="3"/>
  <c r="AQ894" i="3"/>
  <c r="AP894" i="3"/>
  <c r="AO894" i="3"/>
  <c r="AN894" i="3"/>
  <c r="AM894" i="3"/>
  <c r="AB894" i="3"/>
  <c r="AA894" i="3"/>
  <c r="AL894" i="3" s="1"/>
  <c r="T894" i="3"/>
  <c r="S894" i="3"/>
  <c r="P894" i="3"/>
  <c r="O894" i="3"/>
  <c r="N894" i="3"/>
  <c r="M894" i="3"/>
  <c r="L894" i="3"/>
  <c r="BC893" i="3"/>
  <c r="BA893" i="3"/>
  <c r="BB893" i="3" s="1"/>
  <c r="AV893" i="3"/>
  <c r="AU893" i="3"/>
  <c r="AT893" i="3"/>
  <c r="AS893" i="3"/>
  <c r="AR893" i="3"/>
  <c r="AQ893" i="3"/>
  <c r="AP893" i="3"/>
  <c r="AO893" i="3"/>
  <c r="AN893" i="3"/>
  <c r="AM893" i="3"/>
  <c r="AB893" i="3"/>
  <c r="AA893" i="3"/>
  <c r="T893" i="3"/>
  <c r="S893" i="3"/>
  <c r="P893" i="3"/>
  <c r="O893" i="3"/>
  <c r="N893" i="3"/>
  <c r="M893" i="3"/>
  <c r="L893" i="3"/>
  <c r="BC892" i="3"/>
  <c r="BA892" i="3"/>
  <c r="BB892" i="3" s="1"/>
  <c r="AW892" i="3" s="1"/>
  <c r="AV892" i="3"/>
  <c r="AU892" i="3"/>
  <c r="AT892" i="3"/>
  <c r="AS892" i="3"/>
  <c r="AR892" i="3"/>
  <c r="AQ892" i="3"/>
  <c r="AP892" i="3"/>
  <c r="AO892" i="3"/>
  <c r="AN892" i="3"/>
  <c r="AL892" i="3"/>
  <c r="AB892" i="3"/>
  <c r="AM892" i="3" s="1"/>
  <c r="AA892" i="3"/>
  <c r="T892" i="3"/>
  <c r="S892" i="3"/>
  <c r="P892" i="3"/>
  <c r="O892" i="3"/>
  <c r="N892" i="3"/>
  <c r="M892" i="3"/>
  <c r="L892" i="3"/>
  <c r="BC891" i="3"/>
  <c r="BA891" i="3"/>
  <c r="BB891" i="3" s="1"/>
  <c r="AW891" i="3" s="1"/>
  <c r="AX891" i="3" s="1"/>
  <c r="Y891" i="3" s="1"/>
  <c r="AV891" i="3"/>
  <c r="AU891" i="3"/>
  <c r="AT891" i="3"/>
  <c r="AS891" i="3"/>
  <c r="AR891" i="3"/>
  <c r="AQ891" i="3"/>
  <c r="AP891" i="3"/>
  <c r="AO891" i="3"/>
  <c r="AN891" i="3"/>
  <c r="AB891" i="3"/>
  <c r="AM891" i="3" s="1"/>
  <c r="AA891" i="3"/>
  <c r="AL891" i="3" s="1"/>
  <c r="T891" i="3"/>
  <c r="S891" i="3"/>
  <c r="P891" i="3"/>
  <c r="O891" i="3"/>
  <c r="N891" i="3"/>
  <c r="M891" i="3"/>
  <c r="L891" i="3"/>
  <c r="BC890" i="3"/>
  <c r="BA890" i="3"/>
  <c r="BB890" i="3" s="1"/>
  <c r="AV890" i="3"/>
  <c r="AU890" i="3"/>
  <c r="AT890" i="3"/>
  <c r="AS890" i="3"/>
  <c r="AR890" i="3"/>
  <c r="AQ890" i="3"/>
  <c r="AP890" i="3"/>
  <c r="AO890" i="3"/>
  <c r="AN890" i="3"/>
  <c r="AM890" i="3"/>
  <c r="AB890" i="3"/>
  <c r="AA890" i="3"/>
  <c r="T890" i="3"/>
  <c r="S890" i="3"/>
  <c r="P890" i="3"/>
  <c r="O890" i="3"/>
  <c r="N890" i="3"/>
  <c r="M890" i="3"/>
  <c r="L890" i="3"/>
  <c r="BC889" i="3"/>
  <c r="BB889" i="3"/>
  <c r="BA889" i="3"/>
  <c r="AV889" i="3"/>
  <c r="AU889" i="3"/>
  <c r="AT889" i="3"/>
  <c r="AS889" i="3"/>
  <c r="AR889" i="3"/>
  <c r="AQ889" i="3"/>
  <c r="AP889" i="3"/>
  <c r="AO889" i="3"/>
  <c r="AN889" i="3"/>
  <c r="AB889" i="3"/>
  <c r="AM889" i="3" s="1"/>
  <c r="AA889" i="3"/>
  <c r="AL889" i="3" s="1"/>
  <c r="T889" i="3"/>
  <c r="S889" i="3"/>
  <c r="P889" i="3"/>
  <c r="O889" i="3"/>
  <c r="N889" i="3"/>
  <c r="M889" i="3"/>
  <c r="L889" i="3"/>
  <c r="BC888" i="3"/>
  <c r="BB888" i="3"/>
  <c r="BA888" i="3"/>
  <c r="AV888" i="3"/>
  <c r="AU888" i="3"/>
  <c r="AT888" i="3"/>
  <c r="AS888" i="3"/>
  <c r="AR888" i="3"/>
  <c r="AQ888" i="3"/>
  <c r="AP888" i="3"/>
  <c r="AO888" i="3"/>
  <c r="AN888" i="3"/>
  <c r="AB888" i="3"/>
  <c r="AM888" i="3" s="1"/>
  <c r="AA888" i="3"/>
  <c r="T888" i="3"/>
  <c r="S888" i="3"/>
  <c r="P888" i="3"/>
  <c r="O888" i="3"/>
  <c r="N888" i="3"/>
  <c r="M888" i="3"/>
  <c r="L888" i="3"/>
  <c r="BC887" i="3"/>
  <c r="BA887" i="3"/>
  <c r="BB887" i="3" s="1"/>
  <c r="AV887" i="3"/>
  <c r="AU887" i="3"/>
  <c r="AT887" i="3"/>
  <c r="AS887" i="3"/>
  <c r="AR887" i="3"/>
  <c r="AQ887" i="3"/>
  <c r="AP887" i="3"/>
  <c r="AO887" i="3"/>
  <c r="AN887" i="3"/>
  <c r="AL887" i="3"/>
  <c r="AB887" i="3"/>
  <c r="AM887" i="3" s="1"/>
  <c r="AA887" i="3"/>
  <c r="T887" i="3"/>
  <c r="S887" i="3"/>
  <c r="P887" i="3"/>
  <c r="O887" i="3"/>
  <c r="N887" i="3"/>
  <c r="M887" i="3"/>
  <c r="L887" i="3"/>
  <c r="BC886" i="3"/>
  <c r="BA886" i="3"/>
  <c r="BB886" i="3" s="1"/>
  <c r="AW886" i="3" s="1"/>
  <c r="AX886" i="3" s="1"/>
  <c r="Y886" i="3" s="1"/>
  <c r="AV886" i="3"/>
  <c r="AU886" i="3"/>
  <c r="AT886" i="3"/>
  <c r="AS886" i="3"/>
  <c r="AR886" i="3"/>
  <c r="AQ886" i="3"/>
  <c r="AP886" i="3"/>
  <c r="AO886" i="3"/>
  <c r="AN886" i="3"/>
  <c r="AL886" i="3"/>
  <c r="AB886" i="3"/>
  <c r="AM886" i="3" s="1"/>
  <c r="AA886" i="3"/>
  <c r="T886" i="3"/>
  <c r="S886" i="3"/>
  <c r="P886" i="3"/>
  <c r="O886" i="3"/>
  <c r="N886" i="3"/>
  <c r="M886" i="3"/>
  <c r="L886" i="3"/>
  <c r="BC885" i="3"/>
  <c r="BB885" i="3"/>
  <c r="BA885" i="3"/>
  <c r="AV885" i="3"/>
  <c r="AU885" i="3"/>
  <c r="AT885" i="3"/>
  <c r="AS885" i="3"/>
  <c r="AR885" i="3"/>
  <c r="AQ885" i="3"/>
  <c r="AP885" i="3"/>
  <c r="AO885" i="3"/>
  <c r="AN885" i="3"/>
  <c r="AM885" i="3"/>
  <c r="AL885" i="3"/>
  <c r="AB885" i="3"/>
  <c r="AW885" i="3" s="1"/>
  <c r="AA885" i="3"/>
  <c r="T885" i="3"/>
  <c r="S885" i="3"/>
  <c r="P885" i="3"/>
  <c r="O885" i="3"/>
  <c r="N885" i="3"/>
  <c r="M885" i="3"/>
  <c r="L885" i="3"/>
  <c r="BC884" i="3"/>
  <c r="BA884" i="3"/>
  <c r="AV884" i="3"/>
  <c r="AU884" i="3"/>
  <c r="AT884" i="3"/>
  <c r="AS884" i="3"/>
  <c r="AR884" i="3"/>
  <c r="AQ884" i="3"/>
  <c r="AP884" i="3"/>
  <c r="AO884" i="3"/>
  <c r="AN884" i="3"/>
  <c r="AM884" i="3"/>
  <c r="AB884" i="3"/>
  <c r="AA884" i="3"/>
  <c r="AL884" i="3" s="1"/>
  <c r="T884" i="3"/>
  <c r="S884" i="3"/>
  <c r="P884" i="3"/>
  <c r="O884" i="3"/>
  <c r="N884" i="3"/>
  <c r="M884" i="3"/>
  <c r="L884" i="3"/>
  <c r="BC883" i="3"/>
  <c r="BB883" i="3"/>
  <c r="BA883" i="3"/>
  <c r="AV883" i="3"/>
  <c r="AU883" i="3"/>
  <c r="AT883" i="3"/>
  <c r="AS883" i="3"/>
  <c r="AR883" i="3"/>
  <c r="AQ883" i="3"/>
  <c r="AP883" i="3"/>
  <c r="AO883" i="3"/>
  <c r="AN883" i="3"/>
  <c r="AB883" i="3"/>
  <c r="AM883" i="3" s="1"/>
  <c r="AA883" i="3"/>
  <c r="T883" i="3"/>
  <c r="S883" i="3"/>
  <c r="P883" i="3"/>
  <c r="O883" i="3"/>
  <c r="N883" i="3"/>
  <c r="M883" i="3"/>
  <c r="L883" i="3"/>
  <c r="BC882" i="3"/>
  <c r="BA882" i="3"/>
  <c r="BB882" i="3" s="1"/>
  <c r="AW882" i="3" s="1"/>
  <c r="AX882" i="3" s="1"/>
  <c r="AV882" i="3"/>
  <c r="AU882" i="3"/>
  <c r="AT882" i="3"/>
  <c r="AS882" i="3"/>
  <c r="AR882" i="3"/>
  <c r="AQ882" i="3"/>
  <c r="AP882" i="3"/>
  <c r="AO882" i="3"/>
  <c r="AN882" i="3"/>
  <c r="AM882" i="3"/>
  <c r="AL882" i="3"/>
  <c r="AB882" i="3"/>
  <c r="AA882" i="3"/>
  <c r="T882" i="3"/>
  <c r="S882" i="3"/>
  <c r="P882" i="3"/>
  <c r="O882" i="3"/>
  <c r="N882" i="3"/>
  <c r="M882" i="3"/>
  <c r="L882" i="3"/>
  <c r="BC881" i="3"/>
  <c r="BA881" i="3"/>
  <c r="BB881" i="3" s="1"/>
  <c r="AV881" i="3"/>
  <c r="AU881" i="3"/>
  <c r="AT881" i="3"/>
  <c r="AS881" i="3"/>
  <c r="AR881" i="3"/>
  <c r="AQ881" i="3"/>
  <c r="AP881" i="3"/>
  <c r="AO881" i="3"/>
  <c r="AN881" i="3"/>
  <c r="AB881" i="3"/>
  <c r="AM881" i="3" s="1"/>
  <c r="AA881" i="3"/>
  <c r="T881" i="3"/>
  <c r="S881" i="3"/>
  <c r="P881" i="3"/>
  <c r="O881" i="3"/>
  <c r="N881" i="3"/>
  <c r="M881" i="3"/>
  <c r="L881" i="3"/>
  <c r="BC880" i="3"/>
  <c r="BB880" i="3"/>
  <c r="BA880" i="3"/>
  <c r="AW880" i="3"/>
  <c r="AX880" i="3" s="1"/>
  <c r="Y880" i="3" s="1"/>
  <c r="AV880" i="3"/>
  <c r="AU880" i="3"/>
  <c r="AT880" i="3"/>
  <c r="AS880" i="3"/>
  <c r="AR880" i="3"/>
  <c r="AQ880" i="3"/>
  <c r="AP880" i="3"/>
  <c r="AO880" i="3"/>
  <c r="AN880" i="3"/>
  <c r="AM880" i="3"/>
  <c r="AL880" i="3"/>
  <c r="AB880" i="3"/>
  <c r="AA880" i="3"/>
  <c r="T880" i="3"/>
  <c r="S880" i="3"/>
  <c r="P880" i="3"/>
  <c r="O880" i="3"/>
  <c r="N880" i="3"/>
  <c r="M880" i="3"/>
  <c r="L880" i="3"/>
  <c r="BC879" i="3"/>
  <c r="BA879" i="3"/>
  <c r="BB879" i="3" s="1"/>
  <c r="AV879" i="3"/>
  <c r="AU879" i="3"/>
  <c r="AT879" i="3"/>
  <c r="AS879" i="3"/>
  <c r="AR879" i="3"/>
  <c r="AQ879" i="3"/>
  <c r="AP879" i="3"/>
  <c r="AO879" i="3"/>
  <c r="AN879" i="3"/>
  <c r="AM879" i="3"/>
  <c r="AB879" i="3"/>
  <c r="AA879" i="3"/>
  <c r="T879" i="3"/>
  <c r="S879" i="3"/>
  <c r="P879" i="3"/>
  <c r="O879" i="3"/>
  <c r="N879" i="3"/>
  <c r="M879" i="3"/>
  <c r="L879" i="3"/>
  <c r="BC878" i="3"/>
  <c r="BA878" i="3"/>
  <c r="BB878" i="3" s="1"/>
  <c r="AV878" i="3"/>
  <c r="AU878" i="3"/>
  <c r="AT878" i="3"/>
  <c r="AS878" i="3"/>
  <c r="AR878" i="3"/>
  <c r="AQ878" i="3"/>
  <c r="AP878" i="3"/>
  <c r="AO878" i="3"/>
  <c r="AN878" i="3"/>
  <c r="AB878" i="3"/>
  <c r="AM878" i="3" s="1"/>
  <c r="AA878" i="3"/>
  <c r="T878" i="3"/>
  <c r="S878" i="3"/>
  <c r="P878" i="3"/>
  <c r="O878" i="3"/>
  <c r="N878" i="3"/>
  <c r="M878" i="3"/>
  <c r="L878" i="3"/>
  <c r="BC877" i="3"/>
  <c r="BA877" i="3"/>
  <c r="BB877" i="3" s="1"/>
  <c r="AW877" i="3" s="1"/>
  <c r="AX877" i="3" s="1"/>
  <c r="Y877" i="3" s="1"/>
  <c r="AV877" i="3"/>
  <c r="AU877" i="3"/>
  <c r="AT877" i="3"/>
  <c r="AS877" i="3"/>
  <c r="AR877" i="3"/>
  <c r="AQ877" i="3"/>
  <c r="AP877" i="3"/>
  <c r="AO877" i="3"/>
  <c r="AN877" i="3"/>
  <c r="AL877" i="3"/>
  <c r="AB877" i="3"/>
  <c r="AM877" i="3" s="1"/>
  <c r="AA877" i="3"/>
  <c r="T877" i="3"/>
  <c r="S877" i="3"/>
  <c r="P877" i="3"/>
  <c r="O877" i="3"/>
  <c r="N877" i="3"/>
  <c r="M877" i="3"/>
  <c r="L877" i="3"/>
  <c r="BC876" i="3"/>
  <c r="BA876" i="3"/>
  <c r="BB876" i="3" s="1"/>
  <c r="AV876" i="3"/>
  <c r="AU876" i="3"/>
  <c r="AT876" i="3"/>
  <c r="AS876" i="3"/>
  <c r="AR876" i="3"/>
  <c r="AQ876" i="3"/>
  <c r="AP876" i="3"/>
  <c r="AO876" i="3"/>
  <c r="AN876" i="3"/>
  <c r="AM876" i="3"/>
  <c r="AB876" i="3"/>
  <c r="AA876" i="3"/>
  <c r="AW876" i="3" s="1"/>
  <c r="T876" i="3"/>
  <c r="S876" i="3"/>
  <c r="P876" i="3"/>
  <c r="O876" i="3"/>
  <c r="N876" i="3"/>
  <c r="M876" i="3"/>
  <c r="L876" i="3"/>
  <c r="BC875" i="3"/>
  <c r="BA875" i="3"/>
  <c r="AV875" i="3"/>
  <c r="AU875" i="3"/>
  <c r="AT875" i="3"/>
  <c r="AS875" i="3"/>
  <c r="AR875" i="3"/>
  <c r="AQ875" i="3"/>
  <c r="AP875" i="3"/>
  <c r="AO875" i="3"/>
  <c r="AN875" i="3"/>
  <c r="AM875" i="3"/>
  <c r="AL875" i="3"/>
  <c r="AB875" i="3"/>
  <c r="AA875" i="3"/>
  <c r="T875" i="3"/>
  <c r="S875" i="3"/>
  <c r="P875" i="3"/>
  <c r="O875" i="3"/>
  <c r="N875" i="3"/>
  <c r="M875" i="3"/>
  <c r="L875" i="3"/>
  <c r="BC874" i="3"/>
  <c r="BA874" i="3"/>
  <c r="BB874" i="3" s="1"/>
  <c r="AW874" i="3" s="1"/>
  <c r="AX874" i="3" s="1"/>
  <c r="Y874" i="3" s="1"/>
  <c r="AV874" i="3"/>
  <c r="AU874" i="3"/>
  <c r="AT874" i="3"/>
  <c r="AS874" i="3"/>
  <c r="AR874" i="3"/>
  <c r="AQ874" i="3"/>
  <c r="AP874" i="3"/>
  <c r="AO874" i="3"/>
  <c r="AN874" i="3"/>
  <c r="AB874" i="3"/>
  <c r="AM874" i="3" s="1"/>
  <c r="AA874" i="3"/>
  <c r="AL874" i="3" s="1"/>
  <c r="T874" i="3"/>
  <c r="S874" i="3"/>
  <c r="P874" i="3"/>
  <c r="O874" i="3"/>
  <c r="N874" i="3"/>
  <c r="M874" i="3"/>
  <c r="L874" i="3"/>
  <c r="BC873" i="3"/>
  <c r="BA873" i="3"/>
  <c r="BB873" i="3" s="1"/>
  <c r="AV873" i="3"/>
  <c r="AU873" i="3"/>
  <c r="AT873" i="3"/>
  <c r="AS873" i="3"/>
  <c r="AR873" i="3"/>
  <c r="AQ873" i="3"/>
  <c r="AP873" i="3"/>
  <c r="AO873" i="3"/>
  <c r="AN873" i="3"/>
  <c r="AB873" i="3"/>
  <c r="AM873" i="3" s="1"/>
  <c r="AA873" i="3"/>
  <c r="AW873" i="3" s="1"/>
  <c r="T873" i="3"/>
  <c r="S873" i="3"/>
  <c r="P873" i="3"/>
  <c r="O873" i="3"/>
  <c r="N873" i="3"/>
  <c r="M873" i="3"/>
  <c r="L873" i="3"/>
  <c r="BC872" i="3"/>
  <c r="BA872" i="3"/>
  <c r="AV872" i="3"/>
  <c r="AU872" i="3"/>
  <c r="AT872" i="3"/>
  <c r="AS872" i="3"/>
  <c r="AR872" i="3"/>
  <c r="AQ872" i="3"/>
  <c r="AP872" i="3"/>
  <c r="AO872" i="3"/>
  <c r="AN872" i="3"/>
  <c r="AM872" i="3"/>
  <c r="AL872" i="3"/>
  <c r="AB872" i="3"/>
  <c r="AA872" i="3"/>
  <c r="T872" i="3"/>
  <c r="S872" i="3"/>
  <c r="P872" i="3"/>
  <c r="O872" i="3"/>
  <c r="N872" i="3"/>
  <c r="M872" i="3"/>
  <c r="L872" i="3"/>
  <c r="BC871" i="3"/>
  <c r="BB871" i="3"/>
  <c r="BA871" i="3"/>
  <c r="AV871" i="3"/>
  <c r="AU871" i="3"/>
  <c r="AT871" i="3"/>
  <c r="AS871" i="3"/>
  <c r="AR871" i="3"/>
  <c r="AQ871" i="3"/>
  <c r="AP871" i="3"/>
  <c r="AO871" i="3"/>
  <c r="AN871" i="3"/>
  <c r="AL871" i="3"/>
  <c r="AB871" i="3"/>
  <c r="AM871" i="3" s="1"/>
  <c r="AA871" i="3"/>
  <c r="T871" i="3"/>
  <c r="S871" i="3"/>
  <c r="P871" i="3"/>
  <c r="O871" i="3"/>
  <c r="N871" i="3"/>
  <c r="M871" i="3"/>
  <c r="L871" i="3"/>
  <c r="BC870" i="3"/>
  <c r="BA870" i="3"/>
  <c r="BB870" i="3" s="1"/>
  <c r="AW870" i="3" s="1"/>
  <c r="AX870" i="3" s="1"/>
  <c r="Y870" i="3" s="1"/>
  <c r="AV870" i="3"/>
  <c r="AU870" i="3"/>
  <c r="AT870" i="3"/>
  <c r="AS870" i="3"/>
  <c r="AR870" i="3"/>
  <c r="AQ870" i="3"/>
  <c r="AP870" i="3"/>
  <c r="AO870" i="3"/>
  <c r="AN870" i="3"/>
  <c r="AB870" i="3"/>
  <c r="AM870" i="3" s="1"/>
  <c r="AA870" i="3"/>
  <c r="AL870" i="3" s="1"/>
  <c r="T870" i="3"/>
  <c r="S870" i="3"/>
  <c r="P870" i="3"/>
  <c r="O870" i="3"/>
  <c r="N870" i="3"/>
  <c r="M870" i="3"/>
  <c r="L870" i="3"/>
  <c r="BC869" i="3"/>
  <c r="BA869" i="3"/>
  <c r="BB869" i="3" s="1"/>
  <c r="AV869" i="3"/>
  <c r="AU869" i="3"/>
  <c r="AT869" i="3"/>
  <c r="AS869" i="3"/>
  <c r="AR869" i="3"/>
  <c r="AQ869" i="3"/>
  <c r="AP869" i="3"/>
  <c r="AO869" i="3"/>
  <c r="AN869" i="3"/>
  <c r="AB869" i="3"/>
  <c r="AM869" i="3" s="1"/>
  <c r="AA869" i="3"/>
  <c r="T869" i="3"/>
  <c r="S869" i="3"/>
  <c r="P869" i="3"/>
  <c r="O869" i="3"/>
  <c r="N869" i="3"/>
  <c r="M869" i="3"/>
  <c r="L869" i="3"/>
  <c r="BC868" i="3"/>
  <c r="BA868" i="3"/>
  <c r="BB868" i="3" s="1"/>
  <c r="AV868" i="3"/>
  <c r="AU868" i="3"/>
  <c r="AT868" i="3"/>
  <c r="AS868" i="3"/>
  <c r="AR868" i="3"/>
  <c r="AQ868" i="3"/>
  <c r="AP868" i="3"/>
  <c r="AO868" i="3"/>
  <c r="AN868" i="3"/>
  <c r="AL868" i="3"/>
  <c r="AB868" i="3"/>
  <c r="AA868" i="3"/>
  <c r="T868" i="3"/>
  <c r="S868" i="3"/>
  <c r="P868" i="3"/>
  <c r="O868" i="3"/>
  <c r="N868" i="3"/>
  <c r="M868" i="3"/>
  <c r="L868" i="3"/>
  <c r="BC867" i="3"/>
  <c r="BB867" i="3"/>
  <c r="AW867" i="3" s="1"/>
  <c r="AX867" i="3" s="1"/>
  <c r="Y867" i="3" s="1"/>
  <c r="BA867" i="3"/>
  <c r="AV867" i="3"/>
  <c r="AU867" i="3"/>
  <c r="AT867" i="3"/>
  <c r="AS867" i="3"/>
  <c r="AR867" i="3"/>
  <c r="AQ867" i="3"/>
  <c r="AP867" i="3"/>
  <c r="AO867" i="3"/>
  <c r="AN867" i="3"/>
  <c r="AM867" i="3"/>
  <c r="AB867" i="3"/>
  <c r="AA867" i="3"/>
  <c r="AL867" i="3" s="1"/>
  <c r="T867" i="3"/>
  <c r="S867" i="3"/>
  <c r="P867" i="3"/>
  <c r="O867" i="3"/>
  <c r="N867" i="3"/>
  <c r="M867" i="3"/>
  <c r="L867" i="3"/>
  <c r="BC866" i="3"/>
  <c r="BA866" i="3"/>
  <c r="AV866" i="3"/>
  <c r="AU866" i="3"/>
  <c r="AT866" i="3"/>
  <c r="AS866" i="3"/>
  <c r="AR866" i="3"/>
  <c r="AQ866" i="3"/>
  <c r="AP866" i="3"/>
  <c r="AO866" i="3"/>
  <c r="AN866" i="3"/>
  <c r="AM866" i="3"/>
  <c r="AL866" i="3"/>
  <c r="AB866" i="3"/>
  <c r="AA866" i="3"/>
  <c r="T866" i="3"/>
  <c r="S866" i="3"/>
  <c r="P866" i="3"/>
  <c r="O866" i="3"/>
  <c r="N866" i="3"/>
  <c r="M866" i="3"/>
  <c r="L866" i="3"/>
  <c r="BC865" i="3"/>
  <c r="BA865" i="3"/>
  <c r="BB865" i="3" s="1"/>
  <c r="AW865" i="3" s="1"/>
  <c r="AX865" i="3" s="1"/>
  <c r="Y865" i="3" s="1"/>
  <c r="AV865" i="3"/>
  <c r="AU865" i="3"/>
  <c r="AT865" i="3"/>
  <c r="AS865" i="3"/>
  <c r="AR865" i="3"/>
  <c r="AQ865" i="3"/>
  <c r="AP865" i="3"/>
  <c r="AO865" i="3"/>
  <c r="AN865" i="3"/>
  <c r="AL865" i="3"/>
  <c r="AB865" i="3"/>
  <c r="AM865" i="3" s="1"/>
  <c r="AA865" i="3"/>
  <c r="T865" i="3"/>
  <c r="S865" i="3"/>
  <c r="P865" i="3"/>
  <c r="O865" i="3"/>
  <c r="N865" i="3"/>
  <c r="M865" i="3"/>
  <c r="L865" i="3"/>
  <c r="BC864" i="3"/>
  <c r="BB864" i="3"/>
  <c r="AW864" i="3" s="1"/>
  <c r="AX864" i="3" s="1"/>
  <c r="Y864" i="3" s="1"/>
  <c r="BA864" i="3"/>
  <c r="AV864" i="3"/>
  <c r="AU864" i="3"/>
  <c r="AT864" i="3"/>
  <c r="AS864" i="3"/>
  <c r="AR864" i="3"/>
  <c r="AQ864" i="3"/>
  <c r="AP864" i="3"/>
  <c r="AO864" i="3"/>
  <c r="AN864" i="3"/>
  <c r="AL864" i="3"/>
  <c r="AB864" i="3"/>
  <c r="AM864" i="3" s="1"/>
  <c r="AA864" i="3"/>
  <c r="T864" i="3"/>
  <c r="S864" i="3"/>
  <c r="P864" i="3"/>
  <c r="O864" i="3"/>
  <c r="N864" i="3"/>
  <c r="M864" i="3"/>
  <c r="L864" i="3"/>
  <c r="BC863" i="3"/>
  <c r="BA863" i="3"/>
  <c r="BB863" i="3" s="1"/>
  <c r="AV863" i="3"/>
  <c r="AU863" i="3"/>
  <c r="AT863" i="3"/>
  <c r="AS863" i="3"/>
  <c r="AR863" i="3"/>
  <c r="AQ863" i="3"/>
  <c r="AP863" i="3"/>
  <c r="AO863" i="3"/>
  <c r="AN863" i="3"/>
  <c r="AB863" i="3"/>
  <c r="AM863" i="3" s="1"/>
  <c r="AA863" i="3"/>
  <c r="T863" i="3"/>
  <c r="S863" i="3"/>
  <c r="P863" i="3"/>
  <c r="O863" i="3"/>
  <c r="N863" i="3"/>
  <c r="M863" i="3"/>
  <c r="L863" i="3"/>
  <c r="BC862" i="3"/>
  <c r="BB862" i="3"/>
  <c r="BA862" i="3"/>
  <c r="AW862" i="3"/>
  <c r="AV862" i="3"/>
  <c r="AU862" i="3"/>
  <c r="AT862" i="3"/>
  <c r="AS862" i="3"/>
  <c r="AR862" i="3"/>
  <c r="AQ862" i="3"/>
  <c r="AP862" i="3"/>
  <c r="AO862" i="3"/>
  <c r="AN862" i="3"/>
  <c r="AB862" i="3"/>
  <c r="AM862" i="3" s="1"/>
  <c r="AA862" i="3"/>
  <c r="AL862" i="3" s="1"/>
  <c r="T862" i="3"/>
  <c r="S862" i="3"/>
  <c r="P862" i="3"/>
  <c r="O862" i="3"/>
  <c r="N862" i="3"/>
  <c r="M862" i="3"/>
  <c r="L862" i="3"/>
  <c r="BC861" i="3"/>
  <c r="BB861" i="3"/>
  <c r="BA861" i="3"/>
  <c r="AV861" i="3"/>
  <c r="AU861" i="3"/>
  <c r="AT861" i="3"/>
  <c r="AS861" i="3"/>
  <c r="AR861" i="3"/>
  <c r="AQ861" i="3"/>
  <c r="AP861" i="3"/>
  <c r="AO861" i="3"/>
  <c r="AN861" i="3"/>
  <c r="AM861" i="3"/>
  <c r="AB861" i="3"/>
  <c r="AA861" i="3"/>
  <c r="T861" i="3"/>
  <c r="S861" i="3"/>
  <c r="P861" i="3"/>
  <c r="O861" i="3"/>
  <c r="N861" i="3"/>
  <c r="M861" i="3"/>
  <c r="L861" i="3"/>
  <c r="BC860" i="3"/>
  <c r="BA860" i="3"/>
  <c r="BB860" i="3" s="1"/>
  <c r="AV860" i="3"/>
  <c r="AU860" i="3"/>
  <c r="AT860" i="3"/>
  <c r="AS860" i="3"/>
  <c r="AR860" i="3"/>
  <c r="AQ860" i="3"/>
  <c r="AP860" i="3"/>
  <c r="AO860" i="3"/>
  <c r="AN860" i="3"/>
  <c r="AL860" i="3"/>
  <c r="AB860" i="3"/>
  <c r="AM860" i="3" s="1"/>
  <c r="AA860" i="3"/>
  <c r="T860" i="3"/>
  <c r="S860" i="3"/>
  <c r="P860" i="3"/>
  <c r="O860" i="3"/>
  <c r="N860" i="3"/>
  <c r="M860" i="3"/>
  <c r="L860" i="3"/>
  <c r="BC859" i="3"/>
  <c r="BA859" i="3"/>
  <c r="BB859" i="3" s="1"/>
  <c r="AV859" i="3"/>
  <c r="AU859" i="3"/>
  <c r="AT859" i="3"/>
  <c r="AS859" i="3"/>
  <c r="AR859" i="3"/>
  <c r="AQ859" i="3"/>
  <c r="AP859" i="3"/>
  <c r="AO859" i="3"/>
  <c r="AN859" i="3"/>
  <c r="AL859" i="3"/>
  <c r="AB859" i="3"/>
  <c r="AA859" i="3"/>
  <c r="T859" i="3"/>
  <c r="S859" i="3"/>
  <c r="P859" i="3"/>
  <c r="O859" i="3"/>
  <c r="N859" i="3"/>
  <c r="M859" i="3"/>
  <c r="L859" i="3"/>
  <c r="BC858" i="3"/>
  <c r="BB858" i="3"/>
  <c r="BA858" i="3"/>
  <c r="AV858" i="3"/>
  <c r="AU858" i="3"/>
  <c r="AT858" i="3"/>
  <c r="AS858" i="3"/>
  <c r="AR858" i="3"/>
  <c r="AQ858" i="3"/>
  <c r="AP858" i="3"/>
  <c r="AO858" i="3"/>
  <c r="AN858" i="3"/>
  <c r="AM858" i="3"/>
  <c r="AL858" i="3"/>
  <c r="AB858" i="3"/>
  <c r="AW858" i="3" s="1"/>
  <c r="AA858" i="3"/>
  <c r="T858" i="3"/>
  <c r="S858" i="3"/>
  <c r="P858" i="3"/>
  <c r="O858" i="3"/>
  <c r="N858" i="3"/>
  <c r="M858" i="3"/>
  <c r="L858" i="3"/>
  <c r="BC857" i="3"/>
  <c r="BA857" i="3"/>
  <c r="BB857" i="3" s="1"/>
  <c r="AW857" i="3" s="1"/>
  <c r="AV857" i="3"/>
  <c r="AU857" i="3"/>
  <c r="AT857" i="3"/>
  <c r="AS857" i="3"/>
  <c r="AR857" i="3"/>
  <c r="AQ857" i="3"/>
  <c r="AP857" i="3"/>
  <c r="AO857" i="3"/>
  <c r="AN857" i="3"/>
  <c r="AM857" i="3"/>
  <c r="AB857" i="3"/>
  <c r="AA857" i="3"/>
  <c r="AL857" i="3" s="1"/>
  <c r="T857" i="3"/>
  <c r="S857" i="3"/>
  <c r="P857" i="3"/>
  <c r="O857" i="3"/>
  <c r="N857" i="3"/>
  <c r="M857" i="3"/>
  <c r="L857" i="3"/>
  <c r="BC856" i="3"/>
  <c r="BB856" i="3"/>
  <c r="BA856" i="3"/>
  <c r="AV856" i="3"/>
  <c r="AU856" i="3"/>
  <c r="AT856" i="3"/>
  <c r="AS856" i="3"/>
  <c r="AR856" i="3"/>
  <c r="AQ856" i="3"/>
  <c r="AP856" i="3"/>
  <c r="AO856" i="3"/>
  <c r="AN856" i="3"/>
  <c r="AM856" i="3"/>
  <c r="AL856" i="3"/>
  <c r="AB856" i="3"/>
  <c r="AA856" i="3"/>
  <c r="T856" i="3"/>
  <c r="S856" i="3"/>
  <c r="P856" i="3"/>
  <c r="O856" i="3"/>
  <c r="N856" i="3"/>
  <c r="M856" i="3"/>
  <c r="L856" i="3"/>
  <c r="BC855" i="3"/>
  <c r="BA855" i="3"/>
  <c r="BB855" i="3" s="1"/>
  <c r="AW855" i="3" s="1"/>
  <c r="AV855" i="3"/>
  <c r="AU855" i="3"/>
  <c r="AT855" i="3"/>
  <c r="AS855" i="3"/>
  <c r="AR855" i="3"/>
  <c r="AQ855" i="3"/>
  <c r="AP855" i="3"/>
  <c r="AO855" i="3"/>
  <c r="AN855" i="3"/>
  <c r="AM855" i="3"/>
  <c r="AL855" i="3"/>
  <c r="AB855" i="3"/>
  <c r="AA855" i="3"/>
  <c r="T855" i="3"/>
  <c r="S855" i="3"/>
  <c r="P855" i="3"/>
  <c r="O855" i="3"/>
  <c r="N855" i="3"/>
  <c r="M855" i="3"/>
  <c r="L855" i="3"/>
  <c r="BC854" i="3"/>
  <c r="BA854" i="3"/>
  <c r="BB854" i="3" s="1"/>
  <c r="AW854" i="3" s="1"/>
  <c r="AX854" i="3" s="1"/>
  <c r="Y854" i="3" s="1"/>
  <c r="AV854" i="3"/>
  <c r="AU854" i="3"/>
  <c r="AT854" i="3"/>
  <c r="AS854" i="3"/>
  <c r="AR854" i="3"/>
  <c r="AQ854" i="3"/>
  <c r="AP854" i="3"/>
  <c r="AO854" i="3"/>
  <c r="AN854" i="3"/>
  <c r="AM854" i="3"/>
  <c r="AB854" i="3"/>
  <c r="AA854" i="3"/>
  <c r="AL854" i="3" s="1"/>
  <c r="T854" i="3"/>
  <c r="S854" i="3"/>
  <c r="P854" i="3"/>
  <c r="O854" i="3"/>
  <c r="N854" i="3"/>
  <c r="M854" i="3"/>
  <c r="L854" i="3"/>
  <c r="BC853" i="3"/>
  <c r="BB853" i="3"/>
  <c r="BA853" i="3"/>
  <c r="AW853" i="3"/>
  <c r="AV853" i="3"/>
  <c r="AU853" i="3"/>
  <c r="AT853" i="3"/>
  <c r="AS853" i="3"/>
  <c r="AR853" i="3"/>
  <c r="AQ853" i="3"/>
  <c r="AP853" i="3"/>
  <c r="AO853" i="3"/>
  <c r="AN853" i="3"/>
  <c r="AM853" i="3"/>
  <c r="AL853" i="3"/>
  <c r="AB853" i="3"/>
  <c r="AA853" i="3"/>
  <c r="T853" i="3"/>
  <c r="S853" i="3"/>
  <c r="P853" i="3"/>
  <c r="O853" i="3"/>
  <c r="N853" i="3"/>
  <c r="M853" i="3"/>
  <c r="L853" i="3"/>
  <c r="BC852" i="3"/>
  <c r="BA852" i="3"/>
  <c r="BB852" i="3" s="1"/>
  <c r="AW852" i="3" s="1"/>
  <c r="AX852" i="3" s="1"/>
  <c r="Y852" i="3" s="1"/>
  <c r="AV852" i="3"/>
  <c r="AU852" i="3"/>
  <c r="AT852" i="3"/>
  <c r="AS852" i="3"/>
  <c r="AR852" i="3"/>
  <c r="AQ852" i="3"/>
  <c r="AP852" i="3"/>
  <c r="AO852" i="3"/>
  <c r="AN852" i="3"/>
  <c r="AB852" i="3"/>
  <c r="AM852" i="3" s="1"/>
  <c r="AA852" i="3"/>
  <c r="AL852" i="3" s="1"/>
  <c r="T852" i="3"/>
  <c r="S852" i="3"/>
  <c r="P852" i="3"/>
  <c r="O852" i="3"/>
  <c r="N852" i="3"/>
  <c r="M852" i="3"/>
  <c r="L852" i="3"/>
  <c r="BC851" i="3"/>
  <c r="BA851" i="3"/>
  <c r="BB851" i="3" s="1"/>
  <c r="AV851" i="3"/>
  <c r="AU851" i="3"/>
  <c r="AT851" i="3"/>
  <c r="AS851" i="3"/>
  <c r="AR851" i="3"/>
  <c r="AQ851" i="3"/>
  <c r="AP851" i="3"/>
  <c r="AO851" i="3"/>
  <c r="AN851" i="3"/>
  <c r="AM851" i="3"/>
  <c r="AL851" i="3"/>
  <c r="AB851" i="3"/>
  <c r="AA851" i="3"/>
  <c r="T851" i="3"/>
  <c r="S851" i="3"/>
  <c r="P851" i="3"/>
  <c r="O851" i="3"/>
  <c r="N851" i="3"/>
  <c r="M851" i="3"/>
  <c r="L851" i="3"/>
  <c r="BC850" i="3"/>
  <c r="BA850" i="3"/>
  <c r="AV850" i="3"/>
  <c r="AU850" i="3"/>
  <c r="AT850" i="3"/>
  <c r="AS850" i="3"/>
  <c r="AR850" i="3"/>
  <c r="AQ850" i="3"/>
  <c r="AP850" i="3"/>
  <c r="AO850" i="3"/>
  <c r="AN850" i="3"/>
  <c r="AL850" i="3"/>
  <c r="AB850" i="3"/>
  <c r="AM850" i="3" s="1"/>
  <c r="AA850" i="3"/>
  <c r="T850" i="3"/>
  <c r="S850" i="3"/>
  <c r="BB850" i="3" s="1"/>
  <c r="AW850" i="3" s="1"/>
  <c r="AX850" i="3" s="1"/>
  <c r="Y850" i="3" s="1"/>
  <c r="P850" i="3"/>
  <c r="O850" i="3"/>
  <c r="N850" i="3"/>
  <c r="M850" i="3"/>
  <c r="L850" i="3"/>
  <c r="BC849" i="3"/>
  <c r="BB849" i="3"/>
  <c r="AW849" i="3" s="1"/>
  <c r="AX849" i="3" s="1"/>
  <c r="Y849" i="3" s="1"/>
  <c r="BA849" i="3"/>
  <c r="AV849" i="3"/>
  <c r="AU849" i="3"/>
  <c r="AT849" i="3"/>
  <c r="AS849" i="3"/>
  <c r="AR849" i="3"/>
  <c r="AQ849" i="3"/>
  <c r="AP849" i="3"/>
  <c r="AO849" i="3"/>
  <c r="AN849" i="3"/>
  <c r="AM849" i="3"/>
  <c r="AL849" i="3"/>
  <c r="AB849" i="3"/>
  <c r="AA849" i="3"/>
  <c r="T849" i="3"/>
  <c r="S849" i="3"/>
  <c r="P849" i="3"/>
  <c r="O849" i="3"/>
  <c r="N849" i="3"/>
  <c r="M849" i="3"/>
  <c r="L849" i="3"/>
  <c r="BC848" i="3"/>
  <c r="BA848" i="3"/>
  <c r="AV848" i="3"/>
  <c r="AU848" i="3"/>
  <c r="AT848" i="3"/>
  <c r="AS848" i="3"/>
  <c r="AR848" i="3"/>
  <c r="AQ848" i="3"/>
  <c r="AP848" i="3"/>
  <c r="AO848" i="3"/>
  <c r="AN848" i="3"/>
  <c r="AM848" i="3"/>
  <c r="AL848" i="3"/>
  <c r="AB848" i="3"/>
  <c r="AA848" i="3"/>
  <c r="T848" i="3"/>
  <c r="S848" i="3"/>
  <c r="P848" i="3"/>
  <c r="O848" i="3"/>
  <c r="N848" i="3"/>
  <c r="M848" i="3"/>
  <c r="L848" i="3"/>
  <c r="BC847" i="3"/>
  <c r="BB847" i="3"/>
  <c r="BA847" i="3"/>
  <c r="AV847" i="3"/>
  <c r="AU847" i="3"/>
  <c r="AT847" i="3"/>
  <c r="AS847" i="3"/>
  <c r="AR847" i="3"/>
  <c r="AQ847" i="3"/>
  <c r="AP847" i="3"/>
  <c r="AO847" i="3"/>
  <c r="AN847" i="3"/>
  <c r="AB847" i="3"/>
  <c r="AM847" i="3" s="1"/>
  <c r="AA847" i="3"/>
  <c r="T847" i="3"/>
  <c r="S847" i="3"/>
  <c r="P847" i="3"/>
  <c r="O847" i="3"/>
  <c r="N847" i="3"/>
  <c r="M847" i="3"/>
  <c r="L847" i="3"/>
  <c r="BC846" i="3"/>
  <c r="BA846" i="3"/>
  <c r="BB846" i="3" s="1"/>
  <c r="AV846" i="3"/>
  <c r="AU846" i="3"/>
  <c r="AT846" i="3"/>
  <c r="AS846" i="3"/>
  <c r="AR846" i="3"/>
  <c r="AQ846" i="3"/>
  <c r="AP846" i="3"/>
  <c r="AO846" i="3"/>
  <c r="AN846" i="3"/>
  <c r="AM846" i="3"/>
  <c r="AL846" i="3"/>
  <c r="AB846" i="3"/>
  <c r="AA846" i="3"/>
  <c r="T846" i="3"/>
  <c r="S846" i="3"/>
  <c r="P846" i="3"/>
  <c r="O846" i="3"/>
  <c r="N846" i="3"/>
  <c r="M846" i="3"/>
  <c r="L846" i="3"/>
  <c r="BC845" i="3"/>
  <c r="BA845" i="3"/>
  <c r="AV845" i="3"/>
  <c r="AU845" i="3"/>
  <c r="AT845" i="3"/>
  <c r="AS845" i="3"/>
  <c r="AR845" i="3"/>
  <c r="AQ845" i="3"/>
  <c r="AP845" i="3"/>
  <c r="AO845" i="3"/>
  <c r="AN845" i="3"/>
  <c r="AM845" i="3"/>
  <c r="AL845" i="3"/>
  <c r="AB845" i="3"/>
  <c r="AA845" i="3"/>
  <c r="T845" i="3"/>
  <c r="S845" i="3"/>
  <c r="P845" i="3"/>
  <c r="O845" i="3"/>
  <c r="N845" i="3"/>
  <c r="M845" i="3"/>
  <c r="L845" i="3"/>
  <c r="BC844" i="3"/>
  <c r="BB844" i="3"/>
  <c r="BA844" i="3"/>
  <c r="AV844" i="3"/>
  <c r="AU844" i="3"/>
  <c r="AT844" i="3"/>
  <c r="AS844" i="3"/>
  <c r="AR844" i="3"/>
  <c r="AQ844" i="3"/>
  <c r="AP844" i="3"/>
  <c r="AO844" i="3"/>
  <c r="AN844" i="3"/>
  <c r="AB844" i="3"/>
  <c r="AM844" i="3" s="1"/>
  <c r="AA844" i="3"/>
  <c r="T844" i="3"/>
  <c r="S844" i="3"/>
  <c r="P844" i="3"/>
  <c r="O844" i="3"/>
  <c r="N844" i="3"/>
  <c r="M844" i="3"/>
  <c r="L844" i="3"/>
  <c r="BC843" i="3"/>
  <c r="BA843" i="3"/>
  <c r="BB843" i="3" s="1"/>
  <c r="AW843" i="3"/>
  <c r="AV843" i="3"/>
  <c r="AU843" i="3"/>
  <c r="AT843" i="3"/>
  <c r="AS843" i="3"/>
  <c r="AR843" i="3"/>
  <c r="AQ843" i="3"/>
  <c r="AP843" i="3"/>
  <c r="AO843" i="3"/>
  <c r="AN843" i="3"/>
  <c r="AB843" i="3"/>
  <c r="AM843" i="3" s="1"/>
  <c r="AA843" i="3"/>
  <c r="AL843" i="3" s="1"/>
  <c r="T843" i="3"/>
  <c r="S843" i="3"/>
  <c r="P843" i="3"/>
  <c r="O843" i="3"/>
  <c r="N843" i="3"/>
  <c r="M843" i="3"/>
  <c r="L843" i="3"/>
  <c r="BC842" i="3"/>
  <c r="BB842" i="3"/>
  <c r="BA842" i="3"/>
  <c r="AV842" i="3"/>
  <c r="AU842" i="3"/>
  <c r="AT842" i="3"/>
  <c r="AS842" i="3"/>
  <c r="AR842" i="3"/>
  <c r="AQ842" i="3"/>
  <c r="AP842" i="3"/>
  <c r="AO842" i="3"/>
  <c r="AN842" i="3"/>
  <c r="AM842" i="3"/>
  <c r="AB842" i="3"/>
  <c r="AA842" i="3"/>
  <c r="T842" i="3"/>
  <c r="S842" i="3"/>
  <c r="P842" i="3"/>
  <c r="O842" i="3"/>
  <c r="N842" i="3"/>
  <c r="M842" i="3"/>
  <c r="L842" i="3"/>
  <c r="BC841" i="3"/>
  <c r="BA841" i="3"/>
  <c r="BB841" i="3" s="1"/>
  <c r="AV841" i="3"/>
  <c r="AU841" i="3"/>
  <c r="AT841" i="3"/>
  <c r="AS841" i="3"/>
  <c r="AR841" i="3"/>
  <c r="AQ841" i="3"/>
  <c r="AP841" i="3"/>
  <c r="AO841" i="3"/>
  <c r="AN841" i="3"/>
  <c r="AL841" i="3"/>
  <c r="AB841" i="3"/>
  <c r="AA841" i="3"/>
  <c r="T841" i="3"/>
  <c r="S841" i="3"/>
  <c r="P841" i="3"/>
  <c r="O841" i="3"/>
  <c r="N841" i="3"/>
  <c r="M841" i="3"/>
  <c r="L841" i="3"/>
  <c r="BC840" i="3"/>
  <c r="BA840" i="3"/>
  <c r="BB840" i="3" s="1"/>
  <c r="AV840" i="3"/>
  <c r="AU840" i="3"/>
  <c r="AT840" i="3"/>
  <c r="AS840" i="3"/>
  <c r="AR840" i="3"/>
  <c r="AQ840" i="3"/>
  <c r="AP840" i="3"/>
  <c r="AO840" i="3"/>
  <c r="AN840" i="3"/>
  <c r="AM840" i="3"/>
  <c r="AB840" i="3"/>
  <c r="AA840" i="3"/>
  <c r="AL840" i="3" s="1"/>
  <c r="T840" i="3"/>
  <c r="S840" i="3"/>
  <c r="P840" i="3"/>
  <c r="O840" i="3"/>
  <c r="N840" i="3"/>
  <c r="M840" i="3"/>
  <c r="L840" i="3"/>
  <c r="BC839" i="3"/>
  <c r="BA839" i="3"/>
  <c r="BB839" i="3" s="1"/>
  <c r="AV839" i="3"/>
  <c r="AU839" i="3"/>
  <c r="AT839" i="3"/>
  <c r="AS839" i="3"/>
  <c r="AR839" i="3"/>
  <c r="AQ839" i="3"/>
  <c r="AP839" i="3"/>
  <c r="AO839" i="3"/>
  <c r="AN839" i="3"/>
  <c r="AM839" i="3"/>
  <c r="AL839" i="3"/>
  <c r="AB839" i="3"/>
  <c r="AA839" i="3"/>
  <c r="T839" i="3"/>
  <c r="S839" i="3"/>
  <c r="P839" i="3"/>
  <c r="O839" i="3"/>
  <c r="N839" i="3"/>
  <c r="M839" i="3"/>
  <c r="L839" i="3"/>
  <c r="BC838" i="3"/>
  <c r="BA838" i="3"/>
  <c r="AV838" i="3"/>
  <c r="AU838" i="3"/>
  <c r="AT838" i="3"/>
  <c r="AS838" i="3"/>
  <c r="AR838" i="3"/>
  <c r="AQ838" i="3"/>
  <c r="AP838" i="3"/>
  <c r="AO838" i="3"/>
  <c r="AN838" i="3"/>
  <c r="AL838" i="3"/>
  <c r="AB838" i="3"/>
  <c r="AM838" i="3" s="1"/>
  <c r="AA838" i="3"/>
  <c r="T838" i="3"/>
  <c r="S838" i="3"/>
  <c r="P838" i="3"/>
  <c r="O838" i="3"/>
  <c r="N838" i="3"/>
  <c r="M838" i="3"/>
  <c r="L838" i="3"/>
  <c r="BC837" i="3"/>
  <c r="BA837" i="3"/>
  <c r="AV837" i="3"/>
  <c r="AU837" i="3"/>
  <c r="AT837" i="3"/>
  <c r="AS837" i="3"/>
  <c r="AR837" i="3"/>
  <c r="AQ837" i="3"/>
  <c r="AP837" i="3"/>
  <c r="AO837" i="3"/>
  <c r="AN837" i="3"/>
  <c r="AM837" i="3"/>
  <c r="AL837" i="3"/>
  <c r="AB837" i="3"/>
  <c r="AA837" i="3"/>
  <c r="T837" i="3"/>
  <c r="S837" i="3"/>
  <c r="P837" i="3"/>
  <c r="O837" i="3"/>
  <c r="N837" i="3"/>
  <c r="M837" i="3"/>
  <c r="L837" i="3"/>
  <c r="BC836" i="3"/>
  <c r="BA836" i="3"/>
  <c r="BB836" i="3" s="1"/>
  <c r="AV836" i="3"/>
  <c r="AU836" i="3"/>
  <c r="AT836" i="3"/>
  <c r="AS836" i="3"/>
  <c r="AR836" i="3"/>
  <c r="AQ836" i="3"/>
  <c r="AP836" i="3"/>
  <c r="AO836" i="3"/>
  <c r="AN836" i="3"/>
  <c r="AM836" i="3"/>
  <c r="AL836" i="3"/>
  <c r="AB836" i="3"/>
  <c r="AA836" i="3"/>
  <c r="T836" i="3"/>
  <c r="S836" i="3"/>
  <c r="P836" i="3"/>
  <c r="O836" i="3"/>
  <c r="N836" i="3"/>
  <c r="M836" i="3"/>
  <c r="L836" i="3"/>
  <c r="BC835" i="3"/>
  <c r="BB835" i="3"/>
  <c r="BA835" i="3"/>
  <c r="AV835" i="3"/>
  <c r="AU835" i="3"/>
  <c r="AT835" i="3"/>
  <c r="AS835" i="3"/>
  <c r="AR835" i="3"/>
  <c r="AQ835" i="3"/>
  <c r="AP835" i="3"/>
  <c r="AO835" i="3"/>
  <c r="AN835" i="3"/>
  <c r="AB835" i="3"/>
  <c r="AM835" i="3" s="1"/>
  <c r="AA835" i="3"/>
  <c r="AL835" i="3" s="1"/>
  <c r="T835" i="3"/>
  <c r="S835" i="3"/>
  <c r="P835" i="3"/>
  <c r="O835" i="3"/>
  <c r="N835" i="3"/>
  <c r="M835" i="3"/>
  <c r="L835" i="3"/>
  <c r="BC834" i="3"/>
  <c r="BB834" i="3"/>
  <c r="BA834" i="3"/>
  <c r="AV834" i="3"/>
  <c r="AU834" i="3"/>
  <c r="AT834" i="3"/>
  <c r="AS834" i="3"/>
  <c r="AR834" i="3"/>
  <c r="AQ834" i="3"/>
  <c r="AP834" i="3"/>
  <c r="AO834" i="3"/>
  <c r="AN834" i="3"/>
  <c r="AB834" i="3"/>
  <c r="AM834" i="3" s="1"/>
  <c r="AA834" i="3"/>
  <c r="T834" i="3"/>
  <c r="S834" i="3"/>
  <c r="P834" i="3"/>
  <c r="O834" i="3"/>
  <c r="N834" i="3"/>
  <c r="M834" i="3"/>
  <c r="L834" i="3"/>
  <c r="BC833" i="3"/>
  <c r="BA833" i="3"/>
  <c r="BB833" i="3" s="1"/>
  <c r="AV833" i="3"/>
  <c r="AU833" i="3"/>
  <c r="AT833" i="3"/>
  <c r="AS833" i="3"/>
  <c r="AR833" i="3"/>
  <c r="AQ833" i="3"/>
  <c r="AP833" i="3"/>
  <c r="AO833" i="3"/>
  <c r="AN833" i="3"/>
  <c r="AL833" i="3"/>
  <c r="AB833" i="3"/>
  <c r="AM833" i="3" s="1"/>
  <c r="AA833" i="3"/>
  <c r="T833" i="3"/>
  <c r="S833" i="3"/>
  <c r="P833" i="3"/>
  <c r="O833" i="3"/>
  <c r="N833" i="3"/>
  <c r="M833" i="3"/>
  <c r="L833" i="3"/>
  <c r="BC832" i="3"/>
  <c r="BA832" i="3"/>
  <c r="AW832" i="3"/>
  <c r="AV832" i="3"/>
  <c r="AU832" i="3"/>
  <c r="AT832" i="3"/>
  <c r="AS832" i="3"/>
  <c r="AR832" i="3"/>
  <c r="AQ832" i="3"/>
  <c r="AP832" i="3"/>
  <c r="AO832" i="3"/>
  <c r="AN832" i="3"/>
  <c r="AL832" i="3"/>
  <c r="AB832" i="3"/>
  <c r="AM832" i="3" s="1"/>
  <c r="AA832" i="3"/>
  <c r="T832" i="3"/>
  <c r="S832" i="3"/>
  <c r="BB832" i="3" s="1"/>
  <c r="P832" i="3"/>
  <c r="O832" i="3"/>
  <c r="N832" i="3"/>
  <c r="M832" i="3"/>
  <c r="L832" i="3"/>
  <c r="BC831" i="3"/>
  <c r="BB831" i="3"/>
  <c r="BA831" i="3"/>
  <c r="AV831" i="3"/>
  <c r="AU831" i="3"/>
  <c r="AT831" i="3"/>
  <c r="AS831" i="3"/>
  <c r="AR831" i="3"/>
  <c r="AQ831" i="3"/>
  <c r="AP831" i="3"/>
  <c r="AO831" i="3"/>
  <c r="AN831" i="3"/>
  <c r="AM831" i="3"/>
  <c r="AL831" i="3"/>
  <c r="AB831" i="3"/>
  <c r="AW831" i="3" s="1"/>
  <c r="AA831" i="3"/>
  <c r="T831" i="3"/>
  <c r="S831" i="3"/>
  <c r="P831" i="3"/>
  <c r="O831" i="3"/>
  <c r="N831" i="3"/>
  <c r="M831" i="3"/>
  <c r="L831" i="3"/>
  <c r="BC830" i="3"/>
  <c r="BA830" i="3"/>
  <c r="AV830" i="3"/>
  <c r="AU830" i="3"/>
  <c r="AT830" i="3"/>
  <c r="AS830" i="3"/>
  <c r="AR830" i="3"/>
  <c r="AQ830" i="3"/>
  <c r="AP830" i="3"/>
  <c r="AO830" i="3"/>
  <c r="AN830" i="3"/>
  <c r="AM830" i="3"/>
  <c r="AB830" i="3"/>
  <c r="AA830" i="3"/>
  <c r="AL830" i="3" s="1"/>
  <c r="T830" i="3"/>
  <c r="S830" i="3"/>
  <c r="P830" i="3"/>
  <c r="O830" i="3"/>
  <c r="N830" i="3"/>
  <c r="M830" i="3"/>
  <c r="L830" i="3"/>
  <c r="BC829" i="3"/>
  <c r="BB829" i="3"/>
  <c r="BA829" i="3"/>
  <c r="AV829" i="3"/>
  <c r="AU829" i="3"/>
  <c r="AT829" i="3"/>
  <c r="AS829" i="3"/>
  <c r="AR829" i="3"/>
  <c r="AQ829" i="3"/>
  <c r="AP829" i="3"/>
  <c r="AO829" i="3"/>
  <c r="AN829" i="3"/>
  <c r="AB829" i="3"/>
  <c r="AM829" i="3" s="1"/>
  <c r="AA829" i="3"/>
  <c r="T829" i="3"/>
  <c r="S829" i="3"/>
  <c r="P829" i="3"/>
  <c r="O829" i="3"/>
  <c r="N829" i="3"/>
  <c r="M829" i="3"/>
  <c r="L829" i="3"/>
  <c r="BC828" i="3"/>
  <c r="BA828" i="3"/>
  <c r="AV828" i="3"/>
  <c r="AU828" i="3"/>
  <c r="AT828" i="3"/>
  <c r="AS828" i="3"/>
  <c r="AR828" i="3"/>
  <c r="AQ828" i="3"/>
  <c r="AP828" i="3"/>
  <c r="AO828" i="3"/>
  <c r="AN828" i="3"/>
  <c r="AM828" i="3"/>
  <c r="AL828" i="3"/>
  <c r="AB828" i="3"/>
  <c r="AA828" i="3"/>
  <c r="T828" i="3"/>
  <c r="S828" i="3"/>
  <c r="BB828" i="3" s="1"/>
  <c r="AW828" i="3" s="1"/>
  <c r="P828" i="3"/>
  <c r="O828" i="3"/>
  <c r="N828" i="3"/>
  <c r="M828" i="3"/>
  <c r="L828" i="3"/>
  <c r="BC827" i="3"/>
  <c r="BB827" i="3"/>
  <c r="BA827" i="3"/>
  <c r="AV827" i="3"/>
  <c r="AU827" i="3"/>
  <c r="AT827" i="3"/>
  <c r="AS827" i="3"/>
  <c r="AR827" i="3"/>
  <c r="AQ827" i="3"/>
  <c r="AP827" i="3"/>
  <c r="AO827" i="3"/>
  <c r="AN827" i="3"/>
  <c r="AL827" i="3"/>
  <c r="AB827" i="3"/>
  <c r="AA827" i="3"/>
  <c r="T827" i="3"/>
  <c r="S827" i="3"/>
  <c r="P827" i="3"/>
  <c r="O827" i="3"/>
  <c r="N827" i="3"/>
  <c r="M827" i="3"/>
  <c r="L827" i="3"/>
  <c r="BC826" i="3"/>
  <c r="BB826" i="3"/>
  <c r="BA826" i="3"/>
  <c r="AW826" i="3"/>
  <c r="AV826" i="3"/>
  <c r="AU826" i="3"/>
  <c r="AT826" i="3"/>
  <c r="AS826" i="3"/>
  <c r="AR826" i="3"/>
  <c r="AQ826" i="3"/>
  <c r="AP826" i="3"/>
  <c r="AO826" i="3"/>
  <c r="AN826" i="3"/>
  <c r="AM826" i="3"/>
  <c r="AL826" i="3"/>
  <c r="AB826" i="3"/>
  <c r="AA826" i="3"/>
  <c r="T826" i="3"/>
  <c r="S826" i="3"/>
  <c r="P826" i="3"/>
  <c r="O826" i="3"/>
  <c r="N826" i="3"/>
  <c r="M826" i="3"/>
  <c r="L826" i="3"/>
  <c r="BC825" i="3"/>
  <c r="BA825" i="3"/>
  <c r="BB825" i="3" s="1"/>
  <c r="AV825" i="3"/>
  <c r="AU825" i="3"/>
  <c r="AT825" i="3"/>
  <c r="AS825" i="3"/>
  <c r="AR825" i="3"/>
  <c r="AQ825" i="3"/>
  <c r="AP825" i="3"/>
  <c r="AO825" i="3"/>
  <c r="AN825" i="3"/>
  <c r="AB825" i="3"/>
  <c r="AA825" i="3"/>
  <c r="AL825" i="3" s="1"/>
  <c r="T825" i="3"/>
  <c r="S825" i="3"/>
  <c r="P825" i="3"/>
  <c r="O825" i="3"/>
  <c r="N825" i="3"/>
  <c r="M825" i="3"/>
  <c r="L825" i="3"/>
  <c r="BC824" i="3"/>
  <c r="BA824" i="3"/>
  <c r="BB824" i="3" s="1"/>
  <c r="AV824" i="3"/>
  <c r="AU824" i="3"/>
  <c r="AT824" i="3"/>
  <c r="AS824" i="3"/>
  <c r="AR824" i="3"/>
  <c r="AQ824" i="3"/>
  <c r="AP824" i="3"/>
  <c r="AO824" i="3"/>
  <c r="AN824" i="3"/>
  <c r="AL824" i="3"/>
  <c r="AB824" i="3"/>
  <c r="AM824" i="3" s="1"/>
  <c r="AA824" i="3"/>
  <c r="T824" i="3"/>
  <c r="S824" i="3"/>
  <c r="P824" i="3"/>
  <c r="O824" i="3"/>
  <c r="N824" i="3"/>
  <c r="M824" i="3"/>
  <c r="L824" i="3"/>
  <c r="BC823" i="3"/>
  <c r="BA823" i="3"/>
  <c r="AV823" i="3"/>
  <c r="AU823" i="3"/>
  <c r="AT823" i="3"/>
  <c r="AS823" i="3"/>
  <c r="AR823" i="3"/>
  <c r="AQ823" i="3"/>
  <c r="AP823" i="3"/>
  <c r="AO823" i="3"/>
  <c r="AN823" i="3"/>
  <c r="AL823" i="3"/>
  <c r="AB823" i="3"/>
  <c r="AM823" i="3" s="1"/>
  <c r="AA823" i="3"/>
  <c r="T823" i="3"/>
  <c r="S823" i="3"/>
  <c r="BB823" i="3" s="1"/>
  <c r="AW823" i="3" s="1"/>
  <c r="AX823" i="3" s="1"/>
  <c r="Y823" i="3" s="1"/>
  <c r="P823" i="3"/>
  <c r="O823" i="3"/>
  <c r="N823" i="3"/>
  <c r="M823" i="3"/>
  <c r="L823" i="3"/>
  <c r="BC822" i="3"/>
  <c r="BA822" i="3"/>
  <c r="BB822" i="3" s="1"/>
  <c r="AW822" i="3" s="1"/>
  <c r="AV822" i="3"/>
  <c r="AU822" i="3"/>
  <c r="AT822" i="3"/>
  <c r="AS822" i="3"/>
  <c r="AR822" i="3"/>
  <c r="AQ822" i="3"/>
  <c r="AP822" i="3"/>
  <c r="AO822" i="3"/>
  <c r="AN822" i="3"/>
  <c r="AM822" i="3"/>
  <c r="AL822" i="3"/>
  <c r="AB822" i="3"/>
  <c r="AA822" i="3"/>
  <c r="T822" i="3"/>
  <c r="S822" i="3"/>
  <c r="P822" i="3"/>
  <c r="O822" i="3"/>
  <c r="N822" i="3"/>
  <c r="M822" i="3"/>
  <c r="L822" i="3"/>
  <c r="BC821" i="3"/>
  <c r="BA821" i="3"/>
  <c r="AV821" i="3"/>
  <c r="AU821" i="3"/>
  <c r="AT821" i="3"/>
  <c r="AS821" i="3"/>
  <c r="AR821" i="3"/>
  <c r="AQ821" i="3"/>
  <c r="AP821" i="3"/>
  <c r="AO821" i="3"/>
  <c r="AN821" i="3"/>
  <c r="AM821" i="3"/>
  <c r="AL821" i="3"/>
  <c r="AB821" i="3"/>
  <c r="AA821" i="3"/>
  <c r="T821" i="3"/>
  <c r="S821" i="3"/>
  <c r="P821" i="3"/>
  <c r="O821" i="3"/>
  <c r="N821" i="3"/>
  <c r="M821" i="3"/>
  <c r="L821" i="3"/>
  <c r="BC820" i="3"/>
  <c r="BB820" i="3"/>
  <c r="BA820" i="3"/>
  <c r="AV820" i="3"/>
  <c r="AU820" i="3"/>
  <c r="AT820" i="3"/>
  <c r="AS820" i="3"/>
  <c r="AR820" i="3"/>
  <c r="AQ820" i="3"/>
  <c r="AP820" i="3"/>
  <c r="AO820" i="3"/>
  <c r="AN820" i="3"/>
  <c r="AL820" i="3"/>
  <c r="AB820" i="3"/>
  <c r="AM820" i="3" s="1"/>
  <c r="AA820" i="3"/>
  <c r="T820" i="3"/>
  <c r="S820" i="3"/>
  <c r="P820" i="3"/>
  <c r="O820" i="3"/>
  <c r="N820" i="3"/>
  <c r="M820" i="3"/>
  <c r="L820" i="3"/>
  <c r="BC819" i="3"/>
  <c r="BA819" i="3"/>
  <c r="BB819" i="3" s="1"/>
  <c r="AV819" i="3"/>
  <c r="AU819" i="3"/>
  <c r="AT819" i="3"/>
  <c r="AS819" i="3"/>
  <c r="AR819" i="3"/>
  <c r="AQ819" i="3"/>
  <c r="AP819" i="3"/>
  <c r="AO819" i="3"/>
  <c r="AN819" i="3"/>
  <c r="AM819" i="3"/>
  <c r="AL819" i="3"/>
  <c r="AB819" i="3"/>
  <c r="AA819" i="3"/>
  <c r="T819" i="3"/>
  <c r="S819" i="3"/>
  <c r="P819" i="3"/>
  <c r="O819" i="3"/>
  <c r="N819" i="3"/>
  <c r="M819" i="3"/>
  <c r="L819" i="3"/>
  <c r="BC818" i="3"/>
  <c r="BB818" i="3"/>
  <c r="AW818" i="3" s="1"/>
  <c r="BA818" i="3"/>
  <c r="AV818" i="3"/>
  <c r="AU818" i="3"/>
  <c r="AT818" i="3"/>
  <c r="AS818" i="3"/>
  <c r="AR818" i="3"/>
  <c r="AQ818" i="3"/>
  <c r="AP818" i="3"/>
  <c r="AO818" i="3"/>
  <c r="AN818" i="3"/>
  <c r="AM818" i="3"/>
  <c r="AL818" i="3"/>
  <c r="AB818" i="3"/>
  <c r="AA818" i="3"/>
  <c r="T818" i="3"/>
  <c r="S818" i="3"/>
  <c r="P818" i="3"/>
  <c r="O818" i="3"/>
  <c r="AX818" i="3" s="1"/>
  <c r="Y818" i="3" s="1"/>
  <c r="N818" i="3"/>
  <c r="M818" i="3"/>
  <c r="L818" i="3"/>
  <c r="BC817" i="3"/>
  <c r="BB817" i="3"/>
  <c r="BA817" i="3"/>
  <c r="AV817" i="3"/>
  <c r="AU817" i="3"/>
  <c r="AT817" i="3"/>
  <c r="AS817" i="3"/>
  <c r="AR817" i="3"/>
  <c r="AQ817" i="3"/>
  <c r="AP817" i="3"/>
  <c r="AO817" i="3"/>
  <c r="AN817" i="3"/>
  <c r="AB817" i="3"/>
  <c r="AM817" i="3" s="1"/>
  <c r="AA817" i="3"/>
  <c r="T817" i="3"/>
  <c r="S817" i="3"/>
  <c r="P817" i="3"/>
  <c r="O817" i="3"/>
  <c r="N817" i="3"/>
  <c r="M817" i="3"/>
  <c r="L817" i="3"/>
  <c r="BC816" i="3"/>
  <c r="BA816" i="3"/>
  <c r="BB816" i="3" s="1"/>
  <c r="AW816" i="3"/>
  <c r="AX816" i="3" s="1"/>
  <c r="Y816" i="3" s="1"/>
  <c r="AV816" i="3"/>
  <c r="AU816" i="3"/>
  <c r="AT816" i="3"/>
  <c r="AS816" i="3"/>
  <c r="AR816" i="3"/>
  <c r="AQ816" i="3"/>
  <c r="AP816" i="3"/>
  <c r="AO816" i="3"/>
  <c r="AN816" i="3"/>
  <c r="AB816" i="3"/>
  <c r="AM816" i="3" s="1"/>
  <c r="AA816" i="3"/>
  <c r="AL816" i="3" s="1"/>
  <c r="T816" i="3"/>
  <c r="S816" i="3"/>
  <c r="P816" i="3"/>
  <c r="O816" i="3"/>
  <c r="N816" i="3"/>
  <c r="M816" i="3"/>
  <c r="L816" i="3"/>
  <c r="BC815" i="3"/>
  <c r="BA815" i="3"/>
  <c r="BB815" i="3" s="1"/>
  <c r="AV815" i="3"/>
  <c r="AU815" i="3"/>
  <c r="AT815" i="3"/>
  <c r="AS815" i="3"/>
  <c r="AR815" i="3"/>
  <c r="AQ815" i="3"/>
  <c r="AP815" i="3"/>
  <c r="AO815" i="3"/>
  <c r="AN815" i="3"/>
  <c r="AL815" i="3"/>
  <c r="AB815" i="3"/>
  <c r="AM815" i="3" s="1"/>
  <c r="AA815" i="3"/>
  <c r="T815" i="3"/>
  <c r="S815" i="3"/>
  <c r="P815" i="3"/>
  <c r="O815" i="3"/>
  <c r="N815" i="3"/>
  <c r="M815" i="3"/>
  <c r="L815" i="3"/>
  <c r="BC814" i="3"/>
  <c r="BA814" i="3"/>
  <c r="BB814" i="3" s="1"/>
  <c r="AV814" i="3"/>
  <c r="AU814" i="3"/>
  <c r="AT814" i="3"/>
  <c r="AS814" i="3"/>
  <c r="AR814" i="3"/>
  <c r="AQ814" i="3"/>
  <c r="AP814" i="3"/>
  <c r="AO814" i="3"/>
  <c r="AN814" i="3"/>
  <c r="AL814" i="3"/>
  <c r="AB814" i="3"/>
  <c r="AA814" i="3"/>
  <c r="T814" i="3"/>
  <c r="S814" i="3"/>
  <c r="P814" i="3"/>
  <c r="O814" i="3"/>
  <c r="N814" i="3"/>
  <c r="M814" i="3"/>
  <c r="L814" i="3"/>
  <c r="BC813" i="3"/>
  <c r="BB813" i="3"/>
  <c r="AW813" i="3" s="1"/>
  <c r="AX813" i="3" s="1"/>
  <c r="Y813" i="3" s="1"/>
  <c r="BA813" i="3"/>
  <c r="AV813" i="3"/>
  <c r="AU813" i="3"/>
  <c r="AT813" i="3"/>
  <c r="AS813" i="3"/>
  <c r="AR813" i="3"/>
  <c r="AQ813" i="3"/>
  <c r="AP813" i="3"/>
  <c r="AO813" i="3"/>
  <c r="AN813" i="3"/>
  <c r="AM813" i="3"/>
  <c r="AB813" i="3"/>
  <c r="AA813" i="3"/>
  <c r="AL813" i="3" s="1"/>
  <c r="T813" i="3"/>
  <c r="S813" i="3"/>
  <c r="P813" i="3"/>
  <c r="O813" i="3"/>
  <c r="N813" i="3"/>
  <c r="M813" i="3"/>
  <c r="L813" i="3"/>
  <c r="BC812" i="3"/>
  <c r="BA812" i="3"/>
  <c r="AV812" i="3"/>
  <c r="AU812" i="3"/>
  <c r="AT812" i="3"/>
  <c r="AS812" i="3"/>
  <c r="AR812" i="3"/>
  <c r="AQ812" i="3"/>
  <c r="AP812" i="3"/>
  <c r="AO812" i="3"/>
  <c r="AN812" i="3"/>
  <c r="AM812" i="3"/>
  <c r="AB812" i="3"/>
  <c r="AA812" i="3"/>
  <c r="T812" i="3"/>
  <c r="S812" i="3"/>
  <c r="P812" i="3"/>
  <c r="O812" i="3"/>
  <c r="N812" i="3"/>
  <c r="M812" i="3"/>
  <c r="L812" i="3"/>
  <c r="BC811" i="3"/>
  <c r="BA811" i="3"/>
  <c r="AV811" i="3"/>
  <c r="AU811" i="3"/>
  <c r="AT811" i="3"/>
  <c r="AS811" i="3"/>
  <c r="AR811" i="3"/>
  <c r="AQ811" i="3"/>
  <c r="AP811" i="3"/>
  <c r="AO811" i="3"/>
  <c r="AN811" i="3"/>
  <c r="AL811" i="3"/>
  <c r="AB811" i="3"/>
  <c r="AM811" i="3" s="1"/>
  <c r="AA811" i="3"/>
  <c r="T811" i="3"/>
  <c r="S811" i="3"/>
  <c r="P811" i="3"/>
  <c r="O811" i="3"/>
  <c r="N811" i="3"/>
  <c r="M811" i="3"/>
  <c r="L811" i="3"/>
  <c r="BC810" i="3"/>
  <c r="BB810" i="3"/>
  <c r="AW810" i="3" s="1"/>
  <c r="BA810" i="3"/>
  <c r="AV810" i="3"/>
  <c r="AU810" i="3"/>
  <c r="AT810" i="3"/>
  <c r="AS810" i="3"/>
  <c r="AR810" i="3"/>
  <c r="AQ810" i="3"/>
  <c r="AP810" i="3"/>
  <c r="AO810" i="3"/>
  <c r="AN810" i="3"/>
  <c r="AM810" i="3"/>
  <c r="AL810" i="3"/>
  <c r="AB810" i="3"/>
  <c r="AA810" i="3"/>
  <c r="T810" i="3"/>
  <c r="S810" i="3"/>
  <c r="P810" i="3"/>
  <c r="O810" i="3"/>
  <c r="N810" i="3"/>
  <c r="M810" i="3"/>
  <c r="L810" i="3"/>
  <c r="BC809" i="3"/>
  <c r="BA809" i="3"/>
  <c r="BB809" i="3" s="1"/>
  <c r="AV809" i="3"/>
  <c r="AU809" i="3"/>
  <c r="AT809" i="3"/>
  <c r="AS809" i="3"/>
  <c r="AR809" i="3"/>
  <c r="AQ809" i="3"/>
  <c r="AP809" i="3"/>
  <c r="AO809" i="3"/>
  <c r="AN809" i="3"/>
  <c r="AL809" i="3"/>
  <c r="AB809" i="3"/>
  <c r="AM809" i="3" s="1"/>
  <c r="AA809" i="3"/>
  <c r="T809" i="3"/>
  <c r="S809" i="3"/>
  <c r="P809" i="3"/>
  <c r="O809" i="3"/>
  <c r="N809" i="3"/>
  <c r="M809" i="3"/>
  <c r="L809" i="3"/>
  <c r="BC808" i="3"/>
  <c r="BB808" i="3"/>
  <c r="BA808" i="3"/>
  <c r="AW808" i="3"/>
  <c r="AV808" i="3"/>
  <c r="AU808" i="3"/>
  <c r="AT808" i="3"/>
  <c r="AS808" i="3"/>
  <c r="AR808" i="3"/>
  <c r="AQ808" i="3"/>
  <c r="AP808" i="3"/>
  <c r="AO808" i="3"/>
  <c r="AN808" i="3"/>
  <c r="AB808" i="3"/>
  <c r="AM808" i="3" s="1"/>
  <c r="AA808" i="3"/>
  <c r="AL808" i="3" s="1"/>
  <c r="T808" i="3"/>
  <c r="S808" i="3"/>
  <c r="P808" i="3"/>
  <c r="O808" i="3"/>
  <c r="N808" i="3"/>
  <c r="M808" i="3"/>
  <c r="AX808" i="3" s="1"/>
  <c r="Y808" i="3" s="1"/>
  <c r="L808" i="3"/>
  <c r="BC807" i="3"/>
  <c r="BA807" i="3"/>
  <c r="AV807" i="3"/>
  <c r="AU807" i="3"/>
  <c r="AT807" i="3"/>
  <c r="AS807" i="3"/>
  <c r="AR807" i="3"/>
  <c r="AQ807" i="3"/>
  <c r="AP807" i="3"/>
  <c r="AO807" i="3"/>
  <c r="AN807" i="3"/>
  <c r="AM807" i="3"/>
  <c r="AB807" i="3"/>
  <c r="AA807" i="3"/>
  <c r="T807" i="3"/>
  <c r="S807" i="3"/>
  <c r="BB807" i="3" s="1"/>
  <c r="P807" i="3"/>
  <c r="O807" i="3"/>
  <c r="N807" i="3"/>
  <c r="M807" i="3"/>
  <c r="L807" i="3"/>
  <c r="BC806" i="3"/>
  <c r="BB806" i="3"/>
  <c r="BA806" i="3"/>
  <c r="AV806" i="3"/>
  <c r="AU806" i="3"/>
  <c r="AT806" i="3"/>
  <c r="AS806" i="3"/>
  <c r="AR806" i="3"/>
  <c r="AQ806" i="3"/>
  <c r="AP806" i="3"/>
  <c r="AO806" i="3"/>
  <c r="AN806" i="3"/>
  <c r="AL806" i="3"/>
  <c r="AB806" i="3"/>
  <c r="AM806" i="3" s="1"/>
  <c r="AA806" i="3"/>
  <c r="T806" i="3"/>
  <c r="S806" i="3"/>
  <c r="P806" i="3"/>
  <c r="O806" i="3"/>
  <c r="N806" i="3"/>
  <c r="M806" i="3"/>
  <c r="L806" i="3"/>
  <c r="BC805" i="3"/>
  <c r="BB805" i="3"/>
  <c r="AW805" i="3" s="1"/>
  <c r="AX805" i="3" s="1"/>
  <c r="Y805" i="3" s="1"/>
  <c r="BA805" i="3"/>
  <c r="AV805" i="3"/>
  <c r="AU805" i="3"/>
  <c r="AT805" i="3"/>
  <c r="AS805" i="3"/>
  <c r="AR805" i="3"/>
  <c r="AQ805" i="3"/>
  <c r="AP805" i="3"/>
  <c r="AO805" i="3"/>
  <c r="AN805" i="3"/>
  <c r="AL805" i="3"/>
  <c r="AB805" i="3"/>
  <c r="AM805" i="3" s="1"/>
  <c r="AA805" i="3"/>
  <c r="T805" i="3"/>
  <c r="S805" i="3"/>
  <c r="P805" i="3"/>
  <c r="O805" i="3"/>
  <c r="N805" i="3"/>
  <c r="M805" i="3"/>
  <c r="L805" i="3"/>
  <c r="BC804" i="3"/>
  <c r="BB804" i="3"/>
  <c r="BA804" i="3"/>
  <c r="AV804" i="3"/>
  <c r="AU804" i="3"/>
  <c r="AT804" i="3"/>
  <c r="AS804" i="3"/>
  <c r="AR804" i="3"/>
  <c r="AQ804" i="3"/>
  <c r="AP804" i="3"/>
  <c r="AO804" i="3"/>
  <c r="AN804" i="3"/>
  <c r="AM804" i="3"/>
  <c r="AL804" i="3"/>
  <c r="AB804" i="3"/>
  <c r="AW804" i="3" s="1"/>
  <c r="AA804" i="3"/>
  <c r="T804" i="3"/>
  <c r="S804" i="3"/>
  <c r="P804" i="3"/>
  <c r="O804" i="3"/>
  <c r="N804" i="3"/>
  <c r="M804" i="3"/>
  <c r="L804" i="3"/>
  <c r="BC803" i="3"/>
  <c r="BA803" i="3"/>
  <c r="BB803" i="3" s="1"/>
  <c r="AW803" i="3" s="1"/>
  <c r="AX803" i="3" s="1"/>
  <c r="Y803" i="3" s="1"/>
  <c r="AV803" i="3"/>
  <c r="AU803" i="3"/>
  <c r="AT803" i="3"/>
  <c r="AS803" i="3"/>
  <c r="AR803" i="3"/>
  <c r="AQ803" i="3"/>
  <c r="AP803" i="3"/>
  <c r="AO803" i="3"/>
  <c r="AN803" i="3"/>
  <c r="AM803" i="3"/>
  <c r="AB803" i="3"/>
  <c r="AA803" i="3"/>
  <c r="AL803" i="3" s="1"/>
  <c r="T803" i="3"/>
  <c r="S803" i="3"/>
  <c r="P803" i="3"/>
  <c r="O803" i="3"/>
  <c r="N803" i="3"/>
  <c r="M803" i="3"/>
  <c r="L803" i="3"/>
  <c r="BC802" i="3"/>
  <c r="BB802" i="3"/>
  <c r="BA802" i="3"/>
  <c r="AV802" i="3"/>
  <c r="AU802" i="3"/>
  <c r="AT802" i="3"/>
  <c r="AS802" i="3"/>
  <c r="AR802" i="3"/>
  <c r="AQ802" i="3"/>
  <c r="AP802" i="3"/>
  <c r="AO802" i="3"/>
  <c r="AN802" i="3"/>
  <c r="AL802" i="3"/>
  <c r="AB802" i="3"/>
  <c r="AM802" i="3" s="1"/>
  <c r="AA802" i="3"/>
  <c r="T802" i="3"/>
  <c r="S802" i="3"/>
  <c r="P802" i="3"/>
  <c r="O802" i="3"/>
  <c r="N802" i="3"/>
  <c r="M802" i="3"/>
  <c r="L802" i="3"/>
  <c r="BC801" i="3"/>
  <c r="BA801" i="3"/>
  <c r="AV801" i="3"/>
  <c r="AU801" i="3"/>
  <c r="AT801" i="3"/>
  <c r="AS801" i="3"/>
  <c r="AR801" i="3"/>
  <c r="AQ801" i="3"/>
  <c r="AP801" i="3"/>
  <c r="AO801" i="3"/>
  <c r="AN801" i="3"/>
  <c r="AM801" i="3"/>
  <c r="AL801" i="3"/>
  <c r="AB801" i="3"/>
  <c r="AA801" i="3"/>
  <c r="T801" i="3"/>
  <c r="S801" i="3"/>
  <c r="BB801" i="3" s="1"/>
  <c r="AW801" i="3" s="1"/>
  <c r="AX801" i="3" s="1"/>
  <c r="Y801" i="3" s="1"/>
  <c r="P801" i="3"/>
  <c r="O801" i="3"/>
  <c r="N801" i="3"/>
  <c r="M801" i="3"/>
  <c r="L801" i="3"/>
  <c r="BC800" i="3"/>
  <c r="BA800" i="3"/>
  <c r="BB800" i="3" s="1"/>
  <c r="AV800" i="3"/>
  <c r="AU800" i="3"/>
  <c r="AT800" i="3"/>
  <c r="AS800" i="3"/>
  <c r="AR800" i="3"/>
  <c r="AQ800" i="3"/>
  <c r="AP800" i="3"/>
  <c r="AO800" i="3"/>
  <c r="AN800" i="3"/>
  <c r="AB800" i="3"/>
  <c r="AM800" i="3" s="1"/>
  <c r="AA800" i="3"/>
  <c r="T800" i="3"/>
  <c r="S800" i="3"/>
  <c r="P800" i="3"/>
  <c r="O800" i="3"/>
  <c r="N800" i="3"/>
  <c r="M800" i="3"/>
  <c r="L800" i="3"/>
  <c r="BC799" i="3"/>
  <c r="BB799" i="3"/>
  <c r="BA799" i="3"/>
  <c r="AW799" i="3"/>
  <c r="AX799" i="3" s="1"/>
  <c r="Y799" i="3" s="1"/>
  <c r="AV799" i="3"/>
  <c r="AU799" i="3"/>
  <c r="AT799" i="3"/>
  <c r="AS799" i="3"/>
  <c r="AR799" i="3"/>
  <c r="AQ799" i="3"/>
  <c r="AP799" i="3"/>
  <c r="AO799" i="3"/>
  <c r="AN799" i="3"/>
  <c r="AM799" i="3"/>
  <c r="AL799" i="3"/>
  <c r="AB799" i="3"/>
  <c r="AA799" i="3"/>
  <c r="T799" i="3"/>
  <c r="S799" i="3"/>
  <c r="P799" i="3"/>
  <c r="O799" i="3"/>
  <c r="N799" i="3"/>
  <c r="M799" i="3"/>
  <c r="L799" i="3"/>
  <c r="BC798" i="3"/>
  <c r="BA798" i="3"/>
  <c r="BB798" i="3" s="1"/>
  <c r="AV798" i="3"/>
  <c r="AU798" i="3"/>
  <c r="AT798" i="3"/>
  <c r="AS798" i="3"/>
  <c r="AR798" i="3"/>
  <c r="AQ798" i="3"/>
  <c r="AP798" i="3"/>
  <c r="AO798" i="3"/>
  <c r="AN798" i="3"/>
  <c r="AM798" i="3"/>
  <c r="AB798" i="3"/>
  <c r="AW798" i="3" s="1"/>
  <c r="AA798" i="3"/>
  <c r="AL798" i="3" s="1"/>
  <c r="T798" i="3"/>
  <c r="S798" i="3"/>
  <c r="P798" i="3"/>
  <c r="O798" i="3"/>
  <c r="N798" i="3"/>
  <c r="M798" i="3"/>
  <c r="L798" i="3"/>
  <c r="BC797" i="3"/>
  <c r="BA797" i="3"/>
  <c r="BB797" i="3" s="1"/>
  <c r="AV797" i="3"/>
  <c r="AU797" i="3"/>
  <c r="AT797" i="3"/>
  <c r="AS797" i="3"/>
  <c r="AR797" i="3"/>
  <c r="AQ797" i="3"/>
  <c r="AP797" i="3"/>
  <c r="AO797" i="3"/>
  <c r="AN797" i="3"/>
  <c r="AM797" i="3"/>
  <c r="AL797" i="3"/>
  <c r="AB797" i="3"/>
  <c r="AA797" i="3"/>
  <c r="T797" i="3"/>
  <c r="S797" i="3"/>
  <c r="P797" i="3"/>
  <c r="O797" i="3"/>
  <c r="N797" i="3"/>
  <c r="M797" i="3"/>
  <c r="L797" i="3"/>
  <c r="BC796" i="3"/>
  <c r="BA796" i="3"/>
  <c r="BB796" i="3" s="1"/>
  <c r="AW796" i="3" s="1"/>
  <c r="AX796" i="3" s="1"/>
  <c r="Y796" i="3" s="1"/>
  <c r="AV796" i="3"/>
  <c r="AU796" i="3"/>
  <c r="AT796" i="3"/>
  <c r="AS796" i="3"/>
  <c r="AR796" i="3"/>
  <c r="AQ796" i="3"/>
  <c r="AP796" i="3"/>
  <c r="AO796" i="3"/>
  <c r="AN796" i="3"/>
  <c r="AL796" i="3"/>
  <c r="AB796" i="3"/>
  <c r="AM796" i="3" s="1"/>
  <c r="AA796" i="3"/>
  <c r="T796" i="3"/>
  <c r="S796" i="3"/>
  <c r="P796" i="3"/>
  <c r="O796" i="3"/>
  <c r="N796" i="3"/>
  <c r="M796" i="3"/>
  <c r="L796" i="3"/>
  <c r="BC795" i="3"/>
  <c r="BB795" i="3"/>
  <c r="AW795" i="3" s="1"/>
  <c r="AX795" i="3" s="1"/>
  <c r="Y795" i="3" s="1"/>
  <c r="BA795" i="3"/>
  <c r="AV795" i="3"/>
  <c r="AU795" i="3"/>
  <c r="AT795" i="3"/>
  <c r="AS795" i="3"/>
  <c r="AR795" i="3"/>
  <c r="AQ795" i="3"/>
  <c r="AP795" i="3"/>
  <c r="AO795" i="3"/>
  <c r="AN795" i="3"/>
  <c r="AM795" i="3"/>
  <c r="AL795" i="3"/>
  <c r="AB795" i="3"/>
  <c r="AA795" i="3"/>
  <c r="T795" i="3"/>
  <c r="S795" i="3"/>
  <c r="P795" i="3"/>
  <c r="O795" i="3"/>
  <c r="N795" i="3"/>
  <c r="M795" i="3"/>
  <c r="L795" i="3"/>
  <c r="BC794" i="3"/>
  <c r="BA794" i="3"/>
  <c r="AV794" i="3"/>
  <c r="AU794" i="3"/>
  <c r="AT794" i="3"/>
  <c r="AS794" i="3"/>
  <c r="AR794" i="3"/>
  <c r="AQ794" i="3"/>
  <c r="AP794" i="3"/>
  <c r="AO794" i="3"/>
  <c r="AN794" i="3"/>
  <c r="AM794" i="3"/>
  <c r="AL794" i="3"/>
  <c r="AB794" i="3"/>
  <c r="AA794" i="3"/>
  <c r="T794" i="3"/>
  <c r="S794" i="3"/>
  <c r="P794" i="3"/>
  <c r="O794" i="3"/>
  <c r="N794" i="3"/>
  <c r="M794" i="3"/>
  <c r="L794" i="3"/>
  <c r="BC793" i="3"/>
  <c r="BB793" i="3"/>
  <c r="BA793" i="3"/>
  <c r="AV793" i="3"/>
  <c r="AU793" i="3"/>
  <c r="AT793" i="3"/>
  <c r="AS793" i="3"/>
  <c r="AR793" i="3"/>
  <c r="AQ793" i="3"/>
  <c r="AP793" i="3"/>
  <c r="AO793" i="3"/>
  <c r="AN793" i="3"/>
  <c r="AM793" i="3"/>
  <c r="AL793" i="3"/>
  <c r="AB793" i="3"/>
  <c r="AA793" i="3"/>
  <c r="T793" i="3"/>
  <c r="S793" i="3"/>
  <c r="P793" i="3"/>
  <c r="O793" i="3"/>
  <c r="N793" i="3"/>
  <c r="M793" i="3"/>
  <c r="L793" i="3"/>
  <c r="BC792" i="3"/>
  <c r="BA792" i="3"/>
  <c r="BB792" i="3" s="1"/>
  <c r="AV792" i="3"/>
  <c r="AU792" i="3"/>
  <c r="AT792" i="3"/>
  <c r="AS792" i="3"/>
  <c r="AR792" i="3"/>
  <c r="AQ792" i="3"/>
  <c r="AP792" i="3"/>
  <c r="AO792" i="3"/>
  <c r="AN792" i="3"/>
  <c r="AM792" i="3"/>
  <c r="AB792" i="3"/>
  <c r="AA792" i="3"/>
  <c r="T792" i="3"/>
  <c r="S792" i="3"/>
  <c r="P792" i="3"/>
  <c r="O792" i="3"/>
  <c r="N792" i="3"/>
  <c r="M792" i="3"/>
  <c r="L792" i="3"/>
  <c r="BC791" i="3"/>
  <c r="BA791" i="3"/>
  <c r="BB791" i="3" s="1"/>
  <c r="AW791" i="3" s="1"/>
  <c r="AX791" i="3" s="1"/>
  <c r="Y791" i="3" s="1"/>
  <c r="AV791" i="3"/>
  <c r="AU791" i="3"/>
  <c r="AT791" i="3"/>
  <c r="AS791" i="3"/>
  <c r="AR791" i="3"/>
  <c r="AQ791" i="3"/>
  <c r="AP791" i="3"/>
  <c r="AO791" i="3"/>
  <c r="AN791" i="3"/>
  <c r="AM791" i="3"/>
  <c r="AB791" i="3"/>
  <c r="AA791" i="3"/>
  <c r="AL791" i="3" s="1"/>
  <c r="T791" i="3"/>
  <c r="S791" i="3"/>
  <c r="P791" i="3"/>
  <c r="O791" i="3"/>
  <c r="N791" i="3"/>
  <c r="M791" i="3"/>
  <c r="L791" i="3"/>
  <c r="BC790" i="3"/>
  <c r="BB790" i="3"/>
  <c r="BA790" i="3"/>
  <c r="AV790" i="3"/>
  <c r="AU790" i="3"/>
  <c r="AT790" i="3"/>
  <c r="AS790" i="3"/>
  <c r="AR790" i="3"/>
  <c r="AQ790" i="3"/>
  <c r="AP790" i="3"/>
  <c r="AO790" i="3"/>
  <c r="AN790" i="3"/>
  <c r="AL790" i="3"/>
  <c r="AB790" i="3"/>
  <c r="AM790" i="3" s="1"/>
  <c r="AA790" i="3"/>
  <c r="T790" i="3"/>
  <c r="S790" i="3"/>
  <c r="P790" i="3"/>
  <c r="O790" i="3"/>
  <c r="N790" i="3"/>
  <c r="M790" i="3"/>
  <c r="L790" i="3"/>
  <c r="BC789" i="3"/>
  <c r="BA789" i="3"/>
  <c r="BB789" i="3" s="1"/>
  <c r="AW789" i="3"/>
  <c r="AV789" i="3"/>
  <c r="AU789" i="3"/>
  <c r="AT789" i="3"/>
  <c r="AS789" i="3"/>
  <c r="AR789" i="3"/>
  <c r="AQ789" i="3"/>
  <c r="AP789" i="3"/>
  <c r="AO789" i="3"/>
  <c r="AN789" i="3"/>
  <c r="AB789" i="3"/>
  <c r="AM789" i="3" s="1"/>
  <c r="AA789" i="3"/>
  <c r="AL789" i="3" s="1"/>
  <c r="T789" i="3"/>
  <c r="S789" i="3"/>
  <c r="P789" i="3"/>
  <c r="O789" i="3"/>
  <c r="N789" i="3"/>
  <c r="M789" i="3"/>
  <c r="L789" i="3"/>
  <c r="BC788" i="3"/>
  <c r="BA788" i="3"/>
  <c r="BB788" i="3" s="1"/>
  <c r="AV788" i="3"/>
  <c r="AU788" i="3"/>
  <c r="AT788" i="3"/>
  <c r="AS788" i="3"/>
  <c r="AR788" i="3"/>
  <c r="AQ788" i="3"/>
  <c r="AP788" i="3"/>
  <c r="AO788" i="3"/>
  <c r="AN788" i="3"/>
  <c r="AM788" i="3"/>
  <c r="AB788" i="3"/>
  <c r="AA788" i="3"/>
  <c r="T788" i="3"/>
  <c r="S788" i="3"/>
  <c r="P788" i="3"/>
  <c r="O788" i="3"/>
  <c r="N788" i="3"/>
  <c r="M788" i="3"/>
  <c r="L788" i="3"/>
  <c r="BC787" i="3"/>
  <c r="BA787" i="3"/>
  <c r="BB787" i="3" s="1"/>
  <c r="AV787" i="3"/>
  <c r="AU787" i="3"/>
  <c r="AT787" i="3"/>
  <c r="AS787" i="3"/>
  <c r="AR787" i="3"/>
  <c r="AQ787" i="3"/>
  <c r="AP787" i="3"/>
  <c r="AO787" i="3"/>
  <c r="AN787" i="3"/>
  <c r="AL787" i="3"/>
  <c r="AB787" i="3"/>
  <c r="AA787" i="3"/>
  <c r="T787" i="3"/>
  <c r="S787" i="3"/>
  <c r="P787" i="3"/>
  <c r="O787" i="3"/>
  <c r="N787" i="3"/>
  <c r="M787" i="3"/>
  <c r="L787" i="3"/>
  <c r="BC786" i="3"/>
  <c r="BA786" i="3"/>
  <c r="AV786" i="3"/>
  <c r="AU786" i="3"/>
  <c r="AT786" i="3"/>
  <c r="AS786" i="3"/>
  <c r="AR786" i="3"/>
  <c r="AQ786" i="3"/>
  <c r="AP786" i="3"/>
  <c r="AO786" i="3"/>
  <c r="AN786" i="3"/>
  <c r="AB786" i="3"/>
  <c r="AM786" i="3" s="1"/>
  <c r="AA786" i="3"/>
  <c r="AL786" i="3" s="1"/>
  <c r="T786" i="3"/>
  <c r="S786" i="3"/>
  <c r="P786" i="3"/>
  <c r="O786" i="3"/>
  <c r="N786" i="3"/>
  <c r="M786" i="3"/>
  <c r="L786" i="3"/>
  <c r="BC785" i="3"/>
  <c r="BA785" i="3"/>
  <c r="AV785" i="3"/>
  <c r="AU785" i="3"/>
  <c r="AT785" i="3"/>
  <c r="AS785" i="3"/>
  <c r="AR785" i="3"/>
  <c r="AQ785" i="3"/>
  <c r="AP785" i="3"/>
  <c r="AO785" i="3"/>
  <c r="AN785" i="3"/>
  <c r="AM785" i="3"/>
  <c r="AB785" i="3"/>
  <c r="AA785" i="3"/>
  <c r="T785" i="3"/>
  <c r="S785" i="3"/>
  <c r="P785" i="3"/>
  <c r="O785" i="3"/>
  <c r="N785" i="3"/>
  <c r="M785" i="3"/>
  <c r="L785" i="3"/>
  <c r="BC784" i="3"/>
  <c r="BA784" i="3"/>
  <c r="AV784" i="3"/>
  <c r="AU784" i="3"/>
  <c r="AT784" i="3"/>
  <c r="AS784" i="3"/>
  <c r="AR784" i="3"/>
  <c r="AQ784" i="3"/>
  <c r="AP784" i="3"/>
  <c r="AO784" i="3"/>
  <c r="AN784" i="3"/>
  <c r="AL784" i="3"/>
  <c r="AB784" i="3"/>
  <c r="AA784" i="3"/>
  <c r="T784" i="3"/>
  <c r="S784" i="3"/>
  <c r="P784" i="3"/>
  <c r="O784" i="3"/>
  <c r="N784" i="3"/>
  <c r="M784" i="3"/>
  <c r="L784" i="3"/>
  <c r="BC783" i="3"/>
  <c r="BB783" i="3"/>
  <c r="AW783" i="3" s="1"/>
  <c r="BA783" i="3"/>
  <c r="AV783" i="3"/>
  <c r="AU783" i="3"/>
  <c r="AT783" i="3"/>
  <c r="AS783" i="3"/>
  <c r="AR783" i="3"/>
  <c r="AQ783" i="3"/>
  <c r="AP783" i="3"/>
  <c r="AO783" i="3"/>
  <c r="AN783" i="3"/>
  <c r="AM783" i="3"/>
  <c r="AL783" i="3"/>
  <c r="AB783" i="3"/>
  <c r="AA783" i="3"/>
  <c r="T783" i="3"/>
  <c r="S783" i="3"/>
  <c r="P783" i="3"/>
  <c r="O783" i="3"/>
  <c r="N783" i="3"/>
  <c r="M783" i="3"/>
  <c r="L783" i="3"/>
  <c r="BC782" i="3"/>
  <c r="BA782" i="3"/>
  <c r="BB782" i="3" s="1"/>
  <c r="AV782" i="3"/>
  <c r="AU782" i="3"/>
  <c r="AT782" i="3"/>
  <c r="AS782" i="3"/>
  <c r="AR782" i="3"/>
  <c r="AQ782" i="3"/>
  <c r="AP782" i="3"/>
  <c r="AO782" i="3"/>
  <c r="AN782" i="3"/>
  <c r="AL782" i="3"/>
  <c r="AB782" i="3"/>
  <c r="AM782" i="3" s="1"/>
  <c r="AA782" i="3"/>
  <c r="T782" i="3"/>
  <c r="S782" i="3"/>
  <c r="P782" i="3"/>
  <c r="O782" i="3"/>
  <c r="N782" i="3"/>
  <c r="M782" i="3"/>
  <c r="L782" i="3"/>
  <c r="BC781" i="3"/>
  <c r="BB781" i="3"/>
  <c r="BA781" i="3"/>
  <c r="AV781" i="3"/>
  <c r="AU781" i="3"/>
  <c r="AT781" i="3"/>
  <c r="AS781" i="3"/>
  <c r="AR781" i="3"/>
  <c r="AQ781" i="3"/>
  <c r="AP781" i="3"/>
  <c r="AO781" i="3"/>
  <c r="AN781" i="3"/>
  <c r="AB781" i="3"/>
  <c r="AM781" i="3" s="1"/>
  <c r="AA781" i="3"/>
  <c r="T781" i="3"/>
  <c r="S781" i="3"/>
  <c r="P781" i="3"/>
  <c r="O781" i="3"/>
  <c r="N781" i="3"/>
  <c r="M781" i="3"/>
  <c r="L781" i="3"/>
  <c r="BC780" i="3"/>
  <c r="BA780" i="3"/>
  <c r="AV780" i="3"/>
  <c r="AU780" i="3"/>
  <c r="AT780" i="3"/>
  <c r="AS780" i="3"/>
  <c r="AR780" i="3"/>
  <c r="AQ780" i="3"/>
  <c r="AP780" i="3"/>
  <c r="AO780" i="3"/>
  <c r="AN780" i="3"/>
  <c r="AM780" i="3"/>
  <c r="AB780" i="3"/>
  <c r="AA780" i="3"/>
  <c r="AL780" i="3" s="1"/>
  <c r="T780" i="3"/>
  <c r="S780" i="3"/>
  <c r="BB780" i="3" s="1"/>
  <c r="AW780" i="3" s="1"/>
  <c r="AX780" i="3" s="1"/>
  <c r="Y780" i="3" s="1"/>
  <c r="P780" i="3"/>
  <c r="O780" i="3"/>
  <c r="N780" i="3"/>
  <c r="M780" i="3"/>
  <c r="L780" i="3"/>
  <c r="BC779" i="3"/>
  <c r="BA779" i="3"/>
  <c r="BB779" i="3" s="1"/>
  <c r="AV779" i="3"/>
  <c r="AU779" i="3"/>
  <c r="AT779" i="3"/>
  <c r="AS779" i="3"/>
  <c r="AR779" i="3"/>
  <c r="AQ779" i="3"/>
  <c r="AP779" i="3"/>
  <c r="AO779" i="3"/>
  <c r="AN779" i="3"/>
  <c r="AL779" i="3"/>
  <c r="AB779" i="3"/>
  <c r="AM779" i="3" s="1"/>
  <c r="AA779" i="3"/>
  <c r="T779" i="3"/>
  <c r="S779" i="3"/>
  <c r="P779" i="3"/>
  <c r="O779" i="3"/>
  <c r="N779" i="3"/>
  <c r="M779" i="3"/>
  <c r="L779" i="3"/>
  <c r="BC778" i="3"/>
  <c r="BA778" i="3"/>
  <c r="AV778" i="3"/>
  <c r="AU778" i="3"/>
  <c r="AT778" i="3"/>
  <c r="AS778" i="3"/>
  <c r="AR778" i="3"/>
  <c r="AQ778" i="3"/>
  <c r="AP778" i="3"/>
  <c r="AO778" i="3"/>
  <c r="AN778" i="3"/>
  <c r="AB778" i="3"/>
  <c r="AM778" i="3" s="1"/>
  <c r="AA778" i="3"/>
  <c r="T778" i="3"/>
  <c r="S778" i="3"/>
  <c r="BB778" i="3" s="1"/>
  <c r="P778" i="3"/>
  <c r="O778" i="3"/>
  <c r="N778" i="3"/>
  <c r="M778" i="3"/>
  <c r="L778" i="3"/>
  <c r="BC777" i="3"/>
  <c r="BB777" i="3"/>
  <c r="BA777" i="3"/>
  <c r="AV777" i="3"/>
  <c r="AU777" i="3"/>
  <c r="AT777" i="3"/>
  <c r="AS777" i="3"/>
  <c r="AR777" i="3"/>
  <c r="AQ777" i="3"/>
  <c r="AP777" i="3"/>
  <c r="AO777" i="3"/>
  <c r="AN777" i="3"/>
  <c r="AM777" i="3"/>
  <c r="AL777" i="3"/>
  <c r="AB777" i="3"/>
  <c r="AW777" i="3" s="1"/>
  <c r="AA777" i="3"/>
  <c r="T777" i="3"/>
  <c r="S777" i="3"/>
  <c r="P777" i="3"/>
  <c r="O777" i="3"/>
  <c r="N777" i="3"/>
  <c r="M777" i="3"/>
  <c r="L777" i="3"/>
  <c r="BC776" i="3"/>
  <c r="BB776" i="3"/>
  <c r="BA776" i="3"/>
  <c r="AW776" i="3"/>
  <c r="AV776" i="3"/>
  <c r="AU776" i="3"/>
  <c r="AT776" i="3"/>
  <c r="AS776" i="3"/>
  <c r="AR776" i="3"/>
  <c r="AQ776" i="3"/>
  <c r="AP776" i="3"/>
  <c r="AO776" i="3"/>
  <c r="AN776" i="3"/>
  <c r="AM776" i="3"/>
  <c r="AL776" i="3"/>
  <c r="AB776" i="3"/>
  <c r="AA776" i="3"/>
  <c r="T776" i="3"/>
  <c r="S776" i="3"/>
  <c r="P776" i="3"/>
  <c r="O776" i="3"/>
  <c r="N776" i="3"/>
  <c r="M776" i="3"/>
  <c r="L776" i="3"/>
  <c r="BC775" i="3"/>
  <c r="BA775" i="3"/>
  <c r="BB775" i="3" s="1"/>
  <c r="AV775" i="3"/>
  <c r="AU775" i="3"/>
  <c r="AT775" i="3"/>
  <c r="AS775" i="3"/>
  <c r="AR775" i="3"/>
  <c r="AQ775" i="3"/>
  <c r="AP775" i="3"/>
  <c r="AO775" i="3"/>
  <c r="AN775" i="3"/>
  <c r="AL775" i="3"/>
  <c r="AB775" i="3"/>
  <c r="AM775" i="3" s="1"/>
  <c r="AA775" i="3"/>
  <c r="T775" i="3"/>
  <c r="S775" i="3"/>
  <c r="P775" i="3"/>
  <c r="O775" i="3"/>
  <c r="N775" i="3"/>
  <c r="M775" i="3"/>
  <c r="L775" i="3"/>
  <c r="BC774" i="3"/>
  <c r="BA774" i="3"/>
  <c r="BB774" i="3" s="1"/>
  <c r="AV774" i="3"/>
  <c r="AU774" i="3"/>
  <c r="AT774" i="3"/>
  <c r="AS774" i="3"/>
  <c r="AR774" i="3"/>
  <c r="AQ774" i="3"/>
  <c r="AP774" i="3"/>
  <c r="AO774" i="3"/>
  <c r="AN774" i="3"/>
  <c r="AB774" i="3"/>
  <c r="AM774" i="3" s="1"/>
  <c r="AA774" i="3"/>
  <c r="T774" i="3"/>
  <c r="S774" i="3"/>
  <c r="P774" i="3"/>
  <c r="O774" i="3"/>
  <c r="N774" i="3"/>
  <c r="M774" i="3"/>
  <c r="L774" i="3"/>
  <c r="BC773" i="3"/>
  <c r="BA773" i="3"/>
  <c r="BB773" i="3" s="1"/>
  <c r="AV773" i="3"/>
  <c r="AU773" i="3"/>
  <c r="AT773" i="3"/>
  <c r="AS773" i="3"/>
  <c r="AR773" i="3"/>
  <c r="AQ773" i="3"/>
  <c r="AP773" i="3"/>
  <c r="AO773" i="3"/>
  <c r="AN773" i="3"/>
  <c r="AL773" i="3"/>
  <c r="AB773" i="3"/>
  <c r="AM773" i="3" s="1"/>
  <c r="AA773" i="3"/>
  <c r="T773" i="3"/>
  <c r="S773" i="3"/>
  <c r="P773" i="3"/>
  <c r="O773" i="3"/>
  <c r="N773" i="3"/>
  <c r="M773" i="3"/>
  <c r="L773" i="3"/>
  <c r="BC772" i="3"/>
  <c r="BB772" i="3"/>
  <c r="BA772" i="3"/>
  <c r="AV772" i="3"/>
  <c r="AU772" i="3"/>
  <c r="AT772" i="3"/>
  <c r="AS772" i="3"/>
  <c r="AR772" i="3"/>
  <c r="AQ772" i="3"/>
  <c r="AP772" i="3"/>
  <c r="AO772" i="3"/>
  <c r="AN772" i="3"/>
  <c r="AL772" i="3"/>
  <c r="AB772" i="3"/>
  <c r="AM772" i="3" s="1"/>
  <c r="AA772" i="3"/>
  <c r="T772" i="3"/>
  <c r="S772" i="3"/>
  <c r="P772" i="3"/>
  <c r="O772" i="3"/>
  <c r="N772" i="3"/>
  <c r="M772" i="3"/>
  <c r="L772" i="3"/>
  <c r="BC771" i="3"/>
  <c r="BA771" i="3"/>
  <c r="BB771" i="3" s="1"/>
  <c r="AW771" i="3" s="1"/>
  <c r="AV771" i="3"/>
  <c r="AU771" i="3"/>
  <c r="AT771" i="3"/>
  <c r="AS771" i="3"/>
  <c r="AR771" i="3"/>
  <c r="AQ771" i="3"/>
  <c r="AP771" i="3"/>
  <c r="AO771" i="3"/>
  <c r="AN771" i="3"/>
  <c r="AM771" i="3"/>
  <c r="AL771" i="3"/>
  <c r="AB771" i="3"/>
  <c r="AA771" i="3"/>
  <c r="T771" i="3"/>
  <c r="S771" i="3"/>
  <c r="P771" i="3"/>
  <c r="O771" i="3"/>
  <c r="N771" i="3"/>
  <c r="M771" i="3"/>
  <c r="L771" i="3"/>
  <c r="BC770" i="3"/>
  <c r="BA770" i="3"/>
  <c r="BB770" i="3" s="1"/>
  <c r="AV770" i="3"/>
  <c r="AU770" i="3"/>
  <c r="AT770" i="3"/>
  <c r="AS770" i="3"/>
  <c r="AR770" i="3"/>
  <c r="AQ770" i="3"/>
  <c r="AP770" i="3"/>
  <c r="AO770" i="3"/>
  <c r="AN770" i="3"/>
  <c r="AM770" i="3"/>
  <c r="AL770" i="3"/>
  <c r="AB770" i="3"/>
  <c r="AA770" i="3"/>
  <c r="T770" i="3"/>
  <c r="S770" i="3"/>
  <c r="P770" i="3"/>
  <c r="O770" i="3"/>
  <c r="N770" i="3"/>
  <c r="M770" i="3"/>
  <c r="L770" i="3"/>
  <c r="BC769" i="3"/>
  <c r="BA769" i="3"/>
  <c r="BB769" i="3" s="1"/>
  <c r="AV769" i="3"/>
  <c r="AU769" i="3"/>
  <c r="AT769" i="3"/>
  <c r="AS769" i="3"/>
  <c r="AR769" i="3"/>
  <c r="AQ769" i="3"/>
  <c r="AP769" i="3"/>
  <c r="AO769" i="3"/>
  <c r="AN769" i="3"/>
  <c r="AB769" i="3"/>
  <c r="AM769" i="3" s="1"/>
  <c r="AA769" i="3"/>
  <c r="AL769" i="3" s="1"/>
  <c r="T769" i="3"/>
  <c r="S769" i="3"/>
  <c r="P769" i="3"/>
  <c r="O769" i="3"/>
  <c r="N769" i="3"/>
  <c r="M769" i="3"/>
  <c r="L769" i="3"/>
  <c r="BC768" i="3"/>
  <c r="BB768" i="3"/>
  <c r="BA768" i="3"/>
  <c r="AV768" i="3"/>
  <c r="AU768" i="3"/>
  <c r="AT768" i="3"/>
  <c r="AS768" i="3"/>
  <c r="AR768" i="3"/>
  <c r="AQ768" i="3"/>
  <c r="AP768" i="3"/>
  <c r="AO768" i="3"/>
  <c r="AN768" i="3"/>
  <c r="AL768" i="3"/>
  <c r="AB768" i="3"/>
  <c r="AM768" i="3" s="1"/>
  <c r="AA768" i="3"/>
  <c r="AW768" i="3" s="1"/>
  <c r="T768" i="3"/>
  <c r="S768" i="3"/>
  <c r="P768" i="3"/>
  <c r="O768" i="3"/>
  <c r="N768" i="3"/>
  <c r="M768" i="3"/>
  <c r="L768" i="3"/>
  <c r="BC767" i="3"/>
  <c r="BA767" i="3"/>
  <c r="AX767" i="3"/>
  <c r="Y767" i="3" s="1"/>
  <c r="AV767" i="3"/>
  <c r="AU767" i="3"/>
  <c r="AT767" i="3"/>
  <c r="AS767" i="3"/>
  <c r="AR767" i="3"/>
  <c r="AQ767" i="3"/>
  <c r="AP767" i="3"/>
  <c r="AO767" i="3"/>
  <c r="AN767" i="3"/>
  <c r="AM767" i="3"/>
  <c r="AB767" i="3"/>
  <c r="AA767" i="3"/>
  <c r="AL767" i="3" s="1"/>
  <c r="T767" i="3"/>
  <c r="S767" i="3"/>
  <c r="BB767" i="3" s="1"/>
  <c r="AW767" i="3" s="1"/>
  <c r="P767" i="3"/>
  <c r="O767" i="3"/>
  <c r="N767" i="3"/>
  <c r="M767" i="3"/>
  <c r="L767" i="3"/>
  <c r="BC766" i="3"/>
  <c r="BA766" i="3"/>
  <c r="AV766" i="3"/>
  <c r="AU766" i="3"/>
  <c r="AT766" i="3"/>
  <c r="AS766" i="3"/>
  <c r="AR766" i="3"/>
  <c r="AQ766" i="3"/>
  <c r="AP766" i="3"/>
  <c r="AO766" i="3"/>
  <c r="AN766" i="3"/>
  <c r="AL766" i="3"/>
  <c r="AB766" i="3"/>
  <c r="AM766" i="3" s="1"/>
  <c r="AA766" i="3"/>
  <c r="T766" i="3"/>
  <c r="S766" i="3"/>
  <c r="BB766" i="3" s="1"/>
  <c r="P766" i="3"/>
  <c r="O766" i="3"/>
  <c r="N766" i="3"/>
  <c r="M766" i="3"/>
  <c r="L766" i="3"/>
  <c r="BC765" i="3"/>
  <c r="BA765" i="3"/>
  <c r="BB765" i="3" s="1"/>
  <c r="AW765" i="3" s="1"/>
  <c r="AX765" i="3" s="1"/>
  <c r="Y765" i="3" s="1"/>
  <c r="AV765" i="3"/>
  <c r="AU765" i="3"/>
  <c r="AT765" i="3"/>
  <c r="AS765" i="3"/>
  <c r="AR765" i="3"/>
  <c r="AQ765" i="3"/>
  <c r="AP765" i="3"/>
  <c r="AO765" i="3"/>
  <c r="AN765" i="3"/>
  <c r="AL765" i="3"/>
  <c r="AB765" i="3"/>
  <c r="AM765" i="3" s="1"/>
  <c r="AA765" i="3"/>
  <c r="T765" i="3"/>
  <c r="S765" i="3"/>
  <c r="P765" i="3"/>
  <c r="O765" i="3"/>
  <c r="N765" i="3"/>
  <c r="M765" i="3"/>
  <c r="L765" i="3"/>
  <c r="BC764" i="3"/>
  <c r="BA764" i="3"/>
  <c r="BB764" i="3" s="1"/>
  <c r="AW764" i="3"/>
  <c r="AX764" i="3" s="1"/>
  <c r="Y764" i="3" s="1"/>
  <c r="AV764" i="3"/>
  <c r="AU764" i="3"/>
  <c r="AT764" i="3"/>
  <c r="AS764" i="3"/>
  <c r="AR764" i="3"/>
  <c r="AQ764" i="3"/>
  <c r="AP764" i="3"/>
  <c r="AO764" i="3"/>
  <c r="AN764" i="3"/>
  <c r="AB764" i="3"/>
  <c r="AM764" i="3" s="1"/>
  <c r="AA764" i="3"/>
  <c r="AL764" i="3" s="1"/>
  <c r="T764" i="3"/>
  <c r="S764" i="3"/>
  <c r="P764" i="3"/>
  <c r="O764" i="3"/>
  <c r="N764" i="3"/>
  <c r="M764" i="3"/>
  <c r="L764" i="3"/>
  <c r="BC763" i="3"/>
  <c r="BB763" i="3"/>
  <c r="BA763" i="3"/>
  <c r="AV763" i="3"/>
  <c r="AU763" i="3"/>
  <c r="AT763" i="3"/>
  <c r="AS763" i="3"/>
  <c r="AR763" i="3"/>
  <c r="AQ763" i="3"/>
  <c r="AP763" i="3"/>
  <c r="AO763" i="3"/>
  <c r="AN763" i="3"/>
  <c r="AL763" i="3"/>
  <c r="AB763" i="3"/>
  <c r="AW763" i="3" s="1"/>
  <c r="AA763" i="3"/>
  <c r="T763" i="3"/>
  <c r="S763" i="3"/>
  <c r="P763" i="3"/>
  <c r="O763" i="3"/>
  <c r="N763" i="3"/>
  <c r="M763" i="3"/>
  <c r="L763" i="3"/>
  <c r="BC762" i="3"/>
  <c r="BA762" i="3"/>
  <c r="AV762" i="3"/>
  <c r="AU762" i="3"/>
  <c r="AT762" i="3"/>
  <c r="AS762" i="3"/>
  <c r="AR762" i="3"/>
  <c r="AQ762" i="3"/>
  <c r="AP762" i="3"/>
  <c r="AO762" i="3"/>
  <c r="AN762" i="3"/>
  <c r="AB762" i="3"/>
  <c r="AM762" i="3" s="1"/>
  <c r="AA762" i="3"/>
  <c r="AL762" i="3" s="1"/>
  <c r="T762" i="3"/>
  <c r="S762" i="3"/>
  <c r="BB762" i="3" s="1"/>
  <c r="AW762" i="3" s="1"/>
  <c r="P762" i="3"/>
  <c r="O762" i="3"/>
  <c r="N762" i="3"/>
  <c r="M762" i="3"/>
  <c r="L762" i="3"/>
  <c r="BC761" i="3"/>
  <c r="BA761" i="3"/>
  <c r="BB761" i="3" s="1"/>
  <c r="AV761" i="3"/>
  <c r="AU761" i="3"/>
  <c r="AT761" i="3"/>
  <c r="AS761" i="3"/>
  <c r="AR761" i="3"/>
  <c r="AQ761" i="3"/>
  <c r="AP761" i="3"/>
  <c r="AO761" i="3"/>
  <c r="AN761" i="3"/>
  <c r="AM761" i="3"/>
  <c r="AB761" i="3"/>
  <c r="AA761" i="3"/>
  <c r="T761" i="3"/>
  <c r="S761" i="3"/>
  <c r="P761" i="3"/>
  <c r="O761" i="3"/>
  <c r="N761" i="3"/>
  <c r="M761" i="3"/>
  <c r="L761" i="3"/>
  <c r="BC760" i="3"/>
  <c r="BA760" i="3"/>
  <c r="AW760" i="3"/>
  <c r="AV760" i="3"/>
  <c r="AU760" i="3"/>
  <c r="AT760" i="3"/>
  <c r="AS760" i="3"/>
  <c r="AR760" i="3"/>
  <c r="AQ760" i="3"/>
  <c r="AP760" i="3"/>
  <c r="AO760" i="3"/>
  <c r="AN760" i="3"/>
  <c r="AL760" i="3"/>
  <c r="AB760" i="3"/>
  <c r="AM760" i="3" s="1"/>
  <c r="AA760" i="3"/>
  <c r="T760" i="3"/>
  <c r="S760" i="3"/>
  <c r="BB760" i="3" s="1"/>
  <c r="P760" i="3"/>
  <c r="O760" i="3"/>
  <c r="N760" i="3"/>
  <c r="M760" i="3"/>
  <c r="L760" i="3"/>
  <c r="BC759" i="3"/>
  <c r="BA759" i="3"/>
  <c r="BB759" i="3" s="1"/>
  <c r="AX759" i="3"/>
  <c r="Y759" i="3" s="1"/>
  <c r="AW759" i="3"/>
  <c r="AV759" i="3"/>
  <c r="AU759" i="3"/>
  <c r="AT759" i="3"/>
  <c r="AS759" i="3"/>
  <c r="AR759" i="3"/>
  <c r="AQ759" i="3"/>
  <c r="AP759" i="3"/>
  <c r="AO759" i="3"/>
  <c r="AN759" i="3"/>
  <c r="AL759" i="3"/>
  <c r="AB759" i="3"/>
  <c r="AM759" i="3" s="1"/>
  <c r="AA759" i="3"/>
  <c r="T759" i="3"/>
  <c r="S759" i="3"/>
  <c r="P759" i="3"/>
  <c r="O759" i="3"/>
  <c r="N759" i="3"/>
  <c r="M759" i="3"/>
  <c r="L759" i="3"/>
  <c r="BC758" i="3"/>
  <c r="BA758" i="3"/>
  <c r="BB758" i="3" s="1"/>
  <c r="AV758" i="3"/>
  <c r="AU758" i="3"/>
  <c r="AT758" i="3"/>
  <c r="AS758" i="3"/>
  <c r="AR758" i="3"/>
  <c r="AQ758" i="3"/>
  <c r="AP758" i="3"/>
  <c r="AO758" i="3"/>
  <c r="AN758" i="3"/>
  <c r="AM758" i="3"/>
  <c r="AB758" i="3"/>
  <c r="AA758" i="3"/>
  <c r="T758" i="3"/>
  <c r="S758" i="3"/>
  <c r="P758" i="3"/>
  <c r="O758" i="3"/>
  <c r="N758" i="3"/>
  <c r="M758" i="3"/>
  <c r="L758" i="3"/>
  <c r="BC757" i="3"/>
  <c r="BA757" i="3"/>
  <c r="BB757" i="3" s="1"/>
  <c r="AV757" i="3"/>
  <c r="AU757" i="3"/>
  <c r="AT757" i="3"/>
  <c r="AS757" i="3"/>
  <c r="AR757" i="3"/>
  <c r="AQ757" i="3"/>
  <c r="AP757" i="3"/>
  <c r="AO757" i="3"/>
  <c r="AN757" i="3"/>
  <c r="AM757" i="3"/>
  <c r="AL757" i="3"/>
  <c r="AB757" i="3"/>
  <c r="AA757" i="3"/>
  <c r="T757" i="3"/>
  <c r="S757" i="3"/>
  <c r="P757" i="3"/>
  <c r="O757" i="3"/>
  <c r="N757" i="3"/>
  <c r="M757" i="3"/>
  <c r="L757" i="3"/>
  <c r="BC756" i="3"/>
  <c r="BB756" i="3"/>
  <c r="BA756" i="3"/>
  <c r="AV756" i="3"/>
  <c r="AU756" i="3"/>
  <c r="AT756" i="3"/>
  <c r="AS756" i="3"/>
  <c r="AR756" i="3"/>
  <c r="AQ756" i="3"/>
  <c r="AP756" i="3"/>
  <c r="AO756" i="3"/>
  <c r="AN756" i="3"/>
  <c r="AM756" i="3"/>
  <c r="AL756" i="3"/>
  <c r="AB756" i="3"/>
  <c r="AA756" i="3"/>
  <c r="T756" i="3"/>
  <c r="S756" i="3"/>
  <c r="P756" i="3"/>
  <c r="O756" i="3"/>
  <c r="N756" i="3"/>
  <c r="M756" i="3"/>
  <c r="L756" i="3"/>
  <c r="BC755" i="3"/>
  <c r="BB755" i="3"/>
  <c r="BA755" i="3"/>
  <c r="AV755" i="3"/>
  <c r="AU755" i="3"/>
  <c r="AT755" i="3"/>
  <c r="AS755" i="3"/>
  <c r="AR755" i="3"/>
  <c r="AQ755" i="3"/>
  <c r="AP755" i="3"/>
  <c r="AO755" i="3"/>
  <c r="AN755" i="3"/>
  <c r="AB755" i="3"/>
  <c r="AM755" i="3" s="1"/>
  <c r="AA755" i="3"/>
  <c r="T755" i="3"/>
  <c r="S755" i="3"/>
  <c r="P755" i="3"/>
  <c r="O755" i="3"/>
  <c r="N755" i="3"/>
  <c r="M755" i="3"/>
  <c r="L755" i="3"/>
  <c r="BC754" i="3"/>
  <c r="BB754" i="3"/>
  <c r="BA754" i="3"/>
  <c r="AV754" i="3"/>
  <c r="AU754" i="3"/>
  <c r="AT754" i="3"/>
  <c r="AS754" i="3"/>
  <c r="AR754" i="3"/>
  <c r="AQ754" i="3"/>
  <c r="AP754" i="3"/>
  <c r="AO754" i="3"/>
  <c r="AN754" i="3"/>
  <c r="AL754" i="3"/>
  <c r="AB754" i="3"/>
  <c r="AM754" i="3" s="1"/>
  <c r="AA754" i="3"/>
  <c r="T754" i="3"/>
  <c r="S754" i="3"/>
  <c r="P754" i="3"/>
  <c r="O754" i="3"/>
  <c r="N754" i="3"/>
  <c r="M754" i="3"/>
  <c r="L754" i="3"/>
  <c r="BC753" i="3"/>
  <c r="BA753" i="3"/>
  <c r="BB753" i="3" s="1"/>
  <c r="AW753" i="3"/>
  <c r="AV753" i="3"/>
  <c r="AU753" i="3"/>
  <c r="AT753" i="3"/>
  <c r="AS753" i="3"/>
  <c r="AR753" i="3"/>
  <c r="AQ753" i="3"/>
  <c r="AP753" i="3"/>
  <c r="AO753" i="3"/>
  <c r="AN753" i="3"/>
  <c r="AM753" i="3"/>
  <c r="AB753" i="3"/>
  <c r="AA753" i="3"/>
  <c r="AL753" i="3" s="1"/>
  <c r="T753" i="3"/>
  <c r="S753" i="3"/>
  <c r="P753" i="3"/>
  <c r="O753" i="3"/>
  <c r="N753" i="3"/>
  <c r="M753" i="3"/>
  <c r="L753" i="3"/>
  <c r="BC752" i="3"/>
  <c r="BB752" i="3"/>
  <c r="BA752" i="3"/>
  <c r="AV752" i="3"/>
  <c r="AU752" i="3"/>
  <c r="AT752" i="3"/>
  <c r="AS752" i="3"/>
  <c r="AR752" i="3"/>
  <c r="AQ752" i="3"/>
  <c r="AP752" i="3"/>
  <c r="AO752" i="3"/>
  <c r="AN752" i="3"/>
  <c r="AB752" i="3"/>
  <c r="AM752" i="3" s="1"/>
  <c r="AA752" i="3"/>
  <c r="T752" i="3"/>
  <c r="S752" i="3"/>
  <c r="P752" i="3"/>
  <c r="O752" i="3"/>
  <c r="N752" i="3"/>
  <c r="M752" i="3"/>
  <c r="L752" i="3"/>
  <c r="BC751" i="3"/>
  <c r="BA751" i="3"/>
  <c r="BB751" i="3" s="1"/>
  <c r="AW751" i="3" s="1"/>
  <c r="AV751" i="3"/>
  <c r="AU751" i="3"/>
  <c r="AT751" i="3"/>
  <c r="AS751" i="3"/>
  <c r="AR751" i="3"/>
  <c r="AQ751" i="3"/>
  <c r="AP751" i="3"/>
  <c r="AO751" i="3"/>
  <c r="AN751" i="3"/>
  <c r="AL751" i="3"/>
  <c r="AB751" i="3"/>
  <c r="AM751" i="3" s="1"/>
  <c r="AA751" i="3"/>
  <c r="T751" i="3"/>
  <c r="S751" i="3"/>
  <c r="P751" i="3"/>
  <c r="O751" i="3"/>
  <c r="N751" i="3"/>
  <c r="M751" i="3"/>
  <c r="L751" i="3"/>
  <c r="BC750" i="3"/>
  <c r="BB750" i="3"/>
  <c r="AW750" i="3" s="1"/>
  <c r="AX750" i="3" s="1"/>
  <c r="Y750" i="3" s="1"/>
  <c r="BA750" i="3"/>
  <c r="AV750" i="3"/>
  <c r="AU750" i="3"/>
  <c r="AT750" i="3"/>
  <c r="AS750" i="3"/>
  <c r="AR750" i="3"/>
  <c r="AQ750" i="3"/>
  <c r="AP750" i="3"/>
  <c r="AO750" i="3"/>
  <c r="AN750" i="3"/>
  <c r="AB750" i="3"/>
  <c r="AM750" i="3" s="1"/>
  <c r="AA750" i="3"/>
  <c r="AL750" i="3" s="1"/>
  <c r="T750" i="3"/>
  <c r="S750" i="3"/>
  <c r="P750" i="3"/>
  <c r="O750" i="3"/>
  <c r="N750" i="3"/>
  <c r="M750" i="3"/>
  <c r="L750" i="3"/>
  <c r="BC749" i="3"/>
  <c r="BA749" i="3"/>
  <c r="AV749" i="3"/>
  <c r="AU749" i="3"/>
  <c r="AT749" i="3"/>
  <c r="AS749" i="3"/>
  <c r="AR749" i="3"/>
  <c r="AQ749" i="3"/>
  <c r="AP749" i="3"/>
  <c r="AO749" i="3"/>
  <c r="AN749" i="3"/>
  <c r="AM749" i="3"/>
  <c r="AB749" i="3"/>
  <c r="AA749" i="3"/>
  <c r="T749" i="3"/>
  <c r="S749" i="3"/>
  <c r="P749" i="3"/>
  <c r="O749" i="3"/>
  <c r="N749" i="3"/>
  <c r="M749" i="3"/>
  <c r="L749" i="3"/>
  <c r="BC748" i="3"/>
  <c r="BA748" i="3"/>
  <c r="BB748" i="3" s="1"/>
  <c r="AW748" i="3" s="1"/>
  <c r="AV748" i="3"/>
  <c r="AU748" i="3"/>
  <c r="AT748" i="3"/>
  <c r="AS748" i="3"/>
  <c r="AR748" i="3"/>
  <c r="AQ748" i="3"/>
  <c r="AP748" i="3"/>
  <c r="AO748" i="3"/>
  <c r="AN748" i="3"/>
  <c r="AB748" i="3"/>
  <c r="AM748" i="3" s="1"/>
  <c r="AA748" i="3"/>
  <c r="AL748" i="3" s="1"/>
  <c r="T748" i="3"/>
  <c r="S748" i="3"/>
  <c r="P748" i="3"/>
  <c r="O748" i="3"/>
  <c r="N748" i="3"/>
  <c r="M748" i="3"/>
  <c r="L748" i="3"/>
  <c r="BC747" i="3"/>
  <c r="BA747" i="3"/>
  <c r="AV747" i="3"/>
  <c r="AU747" i="3"/>
  <c r="AT747" i="3"/>
  <c r="AS747" i="3"/>
  <c r="AR747" i="3"/>
  <c r="AQ747" i="3"/>
  <c r="AP747" i="3"/>
  <c r="AO747" i="3"/>
  <c r="AN747" i="3"/>
  <c r="AM747" i="3"/>
  <c r="AB747" i="3"/>
  <c r="AA747" i="3"/>
  <c r="T747" i="3"/>
  <c r="S747" i="3"/>
  <c r="BB747" i="3" s="1"/>
  <c r="P747" i="3"/>
  <c r="O747" i="3"/>
  <c r="N747" i="3"/>
  <c r="M747" i="3"/>
  <c r="L747" i="3"/>
  <c r="BC746" i="3"/>
  <c r="BA746" i="3"/>
  <c r="AV746" i="3"/>
  <c r="AU746" i="3"/>
  <c r="AT746" i="3"/>
  <c r="AS746" i="3"/>
  <c r="AR746" i="3"/>
  <c r="AQ746" i="3"/>
  <c r="AP746" i="3"/>
  <c r="AO746" i="3"/>
  <c r="AN746" i="3"/>
  <c r="AM746" i="3"/>
  <c r="AL746" i="3"/>
  <c r="AB746" i="3"/>
  <c r="AA746" i="3"/>
  <c r="T746" i="3"/>
  <c r="S746" i="3"/>
  <c r="BB746" i="3" s="1"/>
  <c r="AW746" i="3" s="1"/>
  <c r="P746" i="3"/>
  <c r="O746" i="3"/>
  <c r="N746" i="3"/>
  <c r="M746" i="3"/>
  <c r="L746" i="3"/>
  <c r="BC745" i="3"/>
  <c r="BB745" i="3"/>
  <c r="BA745" i="3"/>
  <c r="AV745" i="3"/>
  <c r="AU745" i="3"/>
  <c r="AT745" i="3"/>
  <c r="AS745" i="3"/>
  <c r="AR745" i="3"/>
  <c r="AQ745" i="3"/>
  <c r="AP745" i="3"/>
  <c r="AO745" i="3"/>
  <c r="AN745" i="3"/>
  <c r="AL745" i="3"/>
  <c r="AB745" i="3"/>
  <c r="AM745" i="3" s="1"/>
  <c r="AA745" i="3"/>
  <c r="T745" i="3"/>
  <c r="S745" i="3"/>
  <c r="P745" i="3"/>
  <c r="O745" i="3"/>
  <c r="N745" i="3"/>
  <c r="M745" i="3"/>
  <c r="L745" i="3"/>
  <c r="BC744" i="3"/>
  <c r="BB744" i="3"/>
  <c r="BA744" i="3"/>
  <c r="AV744" i="3"/>
  <c r="AU744" i="3"/>
  <c r="AT744" i="3"/>
  <c r="AS744" i="3"/>
  <c r="AR744" i="3"/>
  <c r="AQ744" i="3"/>
  <c r="AP744" i="3"/>
  <c r="AO744" i="3"/>
  <c r="AN744" i="3"/>
  <c r="AM744" i="3"/>
  <c r="AB744" i="3"/>
  <c r="AA744" i="3"/>
  <c r="T744" i="3"/>
  <c r="S744" i="3"/>
  <c r="P744" i="3"/>
  <c r="O744" i="3"/>
  <c r="N744" i="3"/>
  <c r="M744" i="3"/>
  <c r="L744" i="3"/>
  <c r="BC743" i="3"/>
  <c r="BA743" i="3"/>
  <c r="BB743" i="3" s="1"/>
  <c r="AV743" i="3"/>
  <c r="AU743" i="3"/>
  <c r="AT743" i="3"/>
  <c r="AS743" i="3"/>
  <c r="AR743" i="3"/>
  <c r="AQ743" i="3"/>
  <c r="AP743" i="3"/>
  <c r="AO743" i="3"/>
  <c r="AN743" i="3"/>
  <c r="AM743" i="3"/>
  <c r="AL743" i="3"/>
  <c r="AB743" i="3"/>
  <c r="AA743" i="3"/>
  <c r="T743" i="3"/>
  <c r="S743" i="3"/>
  <c r="P743" i="3"/>
  <c r="O743" i="3"/>
  <c r="N743" i="3"/>
  <c r="M743" i="3"/>
  <c r="L743" i="3"/>
  <c r="BC742" i="3"/>
  <c r="BA742" i="3"/>
  <c r="BB742" i="3" s="1"/>
  <c r="AV742" i="3"/>
  <c r="AU742" i="3"/>
  <c r="AT742" i="3"/>
  <c r="AS742" i="3"/>
  <c r="AR742" i="3"/>
  <c r="AQ742" i="3"/>
  <c r="AP742" i="3"/>
  <c r="AO742" i="3"/>
  <c r="AN742" i="3"/>
  <c r="AL742" i="3"/>
  <c r="AB742" i="3"/>
  <c r="AM742" i="3" s="1"/>
  <c r="AA742" i="3"/>
  <c r="T742" i="3"/>
  <c r="S742" i="3"/>
  <c r="P742" i="3"/>
  <c r="O742" i="3"/>
  <c r="N742" i="3"/>
  <c r="M742" i="3"/>
  <c r="L742" i="3"/>
  <c r="BC741" i="3"/>
  <c r="BB741" i="3"/>
  <c r="BA741" i="3"/>
  <c r="AW741" i="3"/>
  <c r="AX741" i="3" s="1"/>
  <c r="Y741" i="3" s="1"/>
  <c r="AV741" i="3"/>
  <c r="AU741" i="3"/>
  <c r="AT741" i="3"/>
  <c r="AS741" i="3"/>
  <c r="AR741" i="3"/>
  <c r="AQ741" i="3"/>
  <c r="AP741" i="3"/>
  <c r="AO741" i="3"/>
  <c r="AN741" i="3"/>
  <c r="AB741" i="3"/>
  <c r="AM741" i="3" s="1"/>
  <c r="AA741" i="3"/>
  <c r="AL741" i="3" s="1"/>
  <c r="T741" i="3"/>
  <c r="S741" i="3"/>
  <c r="P741" i="3"/>
  <c r="O741" i="3"/>
  <c r="N741" i="3"/>
  <c r="M741" i="3"/>
  <c r="L741" i="3"/>
  <c r="BC740" i="3"/>
  <c r="BB740" i="3"/>
  <c r="BA740" i="3"/>
  <c r="AV740" i="3"/>
  <c r="AU740" i="3"/>
  <c r="AT740" i="3"/>
  <c r="AS740" i="3"/>
  <c r="AR740" i="3"/>
  <c r="AQ740" i="3"/>
  <c r="AP740" i="3"/>
  <c r="AO740" i="3"/>
  <c r="AN740" i="3"/>
  <c r="AB740" i="3"/>
  <c r="AM740" i="3" s="1"/>
  <c r="AA740" i="3"/>
  <c r="T740" i="3"/>
  <c r="S740" i="3"/>
  <c r="P740" i="3"/>
  <c r="O740" i="3"/>
  <c r="N740" i="3"/>
  <c r="M740" i="3"/>
  <c r="L740" i="3"/>
  <c r="BC739" i="3"/>
  <c r="BB739" i="3"/>
  <c r="AW739" i="3" s="1"/>
  <c r="BA739" i="3"/>
  <c r="AV739" i="3"/>
  <c r="AU739" i="3"/>
  <c r="AT739" i="3"/>
  <c r="AS739" i="3"/>
  <c r="AR739" i="3"/>
  <c r="AQ739" i="3"/>
  <c r="AP739" i="3"/>
  <c r="AO739" i="3"/>
  <c r="AN739" i="3"/>
  <c r="AM739" i="3"/>
  <c r="AB739" i="3"/>
  <c r="AA739" i="3"/>
  <c r="AL739" i="3" s="1"/>
  <c r="T739" i="3"/>
  <c r="S739" i="3"/>
  <c r="P739" i="3"/>
  <c r="O739" i="3"/>
  <c r="N739" i="3"/>
  <c r="AX739" i="3" s="1"/>
  <c r="Y739" i="3" s="1"/>
  <c r="M739" i="3"/>
  <c r="L739" i="3"/>
  <c r="BC738" i="3"/>
  <c r="BB738" i="3"/>
  <c r="BA738" i="3"/>
  <c r="AV738" i="3"/>
  <c r="AU738" i="3"/>
  <c r="AT738" i="3"/>
  <c r="AS738" i="3"/>
  <c r="AR738" i="3"/>
  <c r="AQ738" i="3"/>
  <c r="AP738" i="3"/>
  <c r="AO738" i="3"/>
  <c r="AN738" i="3"/>
  <c r="AB738" i="3"/>
  <c r="AM738" i="3" s="1"/>
  <c r="AA738" i="3"/>
  <c r="T738" i="3"/>
  <c r="S738" i="3"/>
  <c r="P738" i="3"/>
  <c r="O738" i="3"/>
  <c r="N738" i="3"/>
  <c r="M738" i="3"/>
  <c r="L738" i="3"/>
  <c r="BC737" i="3"/>
  <c r="BA737" i="3"/>
  <c r="AV737" i="3"/>
  <c r="AU737" i="3"/>
  <c r="AT737" i="3"/>
  <c r="AS737" i="3"/>
  <c r="AR737" i="3"/>
  <c r="AQ737" i="3"/>
  <c r="AP737" i="3"/>
  <c r="AO737" i="3"/>
  <c r="AN737" i="3"/>
  <c r="AL737" i="3"/>
  <c r="AB737" i="3"/>
  <c r="AM737" i="3" s="1"/>
  <c r="AA737" i="3"/>
  <c r="T737" i="3"/>
  <c r="S737" i="3"/>
  <c r="P737" i="3"/>
  <c r="O737" i="3"/>
  <c r="N737" i="3"/>
  <c r="M737" i="3"/>
  <c r="L737" i="3"/>
  <c r="BC736" i="3"/>
  <c r="BA736" i="3"/>
  <c r="AV736" i="3"/>
  <c r="AU736" i="3"/>
  <c r="AT736" i="3"/>
  <c r="AS736" i="3"/>
  <c r="AR736" i="3"/>
  <c r="AQ736" i="3"/>
  <c r="AP736" i="3"/>
  <c r="AO736" i="3"/>
  <c r="AN736" i="3"/>
  <c r="AL736" i="3"/>
  <c r="AB736" i="3"/>
  <c r="AM736" i="3" s="1"/>
  <c r="AA736" i="3"/>
  <c r="T736" i="3"/>
  <c r="S736" i="3"/>
  <c r="BB736" i="3" s="1"/>
  <c r="AW736" i="3" s="1"/>
  <c r="P736" i="3"/>
  <c r="O736" i="3"/>
  <c r="N736" i="3"/>
  <c r="M736" i="3"/>
  <c r="L736" i="3"/>
  <c r="BC735" i="3"/>
  <c r="BA735" i="3"/>
  <c r="BB735" i="3" s="1"/>
  <c r="AW735" i="3" s="1"/>
  <c r="AV735" i="3"/>
  <c r="AU735" i="3"/>
  <c r="AT735" i="3"/>
  <c r="AS735" i="3"/>
  <c r="AR735" i="3"/>
  <c r="AQ735" i="3"/>
  <c r="AP735" i="3"/>
  <c r="AO735" i="3"/>
  <c r="AN735" i="3"/>
  <c r="AM735" i="3"/>
  <c r="AL735" i="3"/>
  <c r="AB735" i="3"/>
  <c r="AA735" i="3"/>
  <c r="T735" i="3"/>
  <c r="S735" i="3"/>
  <c r="P735" i="3"/>
  <c r="O735" i="3"/>
  <c r="N735" i="3"/>
  <c r="M735" i="3"/>
  <c r="L735" i="3"/>
  <c r="BC734" i="3"/>
  <c r="BB734" i="3"/>
  <c r="BA734" i="3"/>
  <c r="AW734" i="3"/>
  <c r="AV734" i="3"/>
  <c r="AU734" i="3"/>
  <c r="AT734" i="3"/>
  <c r="AS734" i="3"/>
  <c r="AR734" i="3"/>
  <c r="AQ734" i="3"/>
  <c r="AP734" i="3"/>
  <c r="AO734" i="3"/>
  <c r="AN734" i="3"/>
  <c r="AB734" i="3"/>
  <c r="AM734" i="3" s="1"/>
  <c r="AA734" i="3"/>
  <c r="AL734" i="3" s="1"/>
  <c r="T734" i="3"/>
  <c r="S734" i="3"/>
  <c r="P734" i="3"/>
  <c r="O734" i="3"/>
  <c r="N734" i="3"/>
  <c r="M734" i="3"/>
  <c r="L734" i="3"/>
  <c r="BC733" i="3"/>
  <c r="BA733" i="3"/>
  <c r="BB733" i="3" s="1"/>
  <c r="AV733" i="3"/>
  <c r="AU733" i="3"/>
  <c r="AT733" i="3"/>
  <c r="AS733" i="3"/>
  <c r="AR733" i="3"/>
  <c r="AQ733" i="3"/>
  <c r="AP733" i="3"/>
  <c r="AO733" i="3"/>
  <c r="AN733" i="3"/>
  <c r="AM733" i="3"/>
  <c r="AB733" i="3"/>
  <c r="AA733" i="3"/>
  <c r="T733" i="3"/>
  <c r="S733" i="3"/>
  <c r="P733" i="3"/>
  <c r="O733" i="3"/>
  <c r="N733" i="3"/>
  <c r="M733" i="3"/>
  <c r="L733" i="3"/>
  <c r="BC732" i="3"/>
  <c r="BA732" i="3"/>
  <c r="AV732" i="3"/>
  <c r="AU732" i="3"/>
  <c r="AT732" i="3"/>
  <c r="AS732" i="3"/>
  <c r="AR732" i="3"/>
  <c r="AQ732" i="3"/>
  <c r="AP732" i="3"/>
  <c r="AO732" i="3"/>
  <c r="AN732" i="3"/>
  <c r="AB732" i="3"/>
  <c r="AM732" i="3" s="1"/>
  <c r="AA732" i="3"/>
  <c r="T732" i="3"/>
  <c r="S732" i="3"/>
  <c r="BB732" i="3" s="1"/>
  <c r="P732" i="3"/>
  <c r="O732" i="3"/>
  <c r="N732" i="3"/>
  <c r="M732" i="3"/>
  <c r="L732" i="3"/>
  <c r="BC731" i="3"/>
  <c r="BB731" i="3"/>
  <c r="AW731" i="3" s="1"/>
  <c r="BA731" i="3"/>
  <c r="AV731" i="3"/>
  <c r="AU731" i="3"/>
  <c r="AT731" i="3"/>
  <c r="AS731" i="3"/>
  <c r="AR731" i="3"/>
  <c r="AQ731" i="3"/>
  <c r="AP731" i="3"/>
  <c r="AO731" i="3"/>
  <c r="AN731" i="3"/>
  <c r="AM731" i="3"/>
  <c r="AB731" i="3"/>
  <c r="AA731" i="3"/>
  <c r="AL731" i="3" s="1"/>
  <c r="T731" i="3"/>
  <c r="S731" i="3"/>
  <c r="P731" i="3"/>
  <c r="O731" i="3"/>
  <c r="N731" i="3"/>
  <c r="M731" i="3"/>
  <c r="L731" i="3"/>
  <c r="BC730" i="3"/>
  <c r="BA730" i="3"/>
  <c r="AV730" i="3"/>
  <c r="AU730" i="3"/>
  <c r="AT730" i="3"/>
  <c r="AS730" i="3"/>
  <c r="AR730" i="3"/>
  <c r="AQ730" i="3"/>
  <c r="AP730" i="3"/>
  <c r="AO730" i="3"/>
  <c r="AN730" i="3"/>
  <c r="AM730" i="3"/>
  <c r="AB730" i="3"/>
  <c r="AA730" i="3"/>
  <c r="AL730" i="3" s="1"/>
  <c r="T730" i="3"/>
  <c r="S730" i="3"/>
  <c r="BB730" i="3" s="1"/>
  <c r="AW730" i="3" s="1"/>
  <c r="AX730" i="3" s="1"/>
  <c r="Y730" i="3" s="1"/>
  <c r="P730" i="3"/>
  <c r="O730" i="3"/>
  <c r="N730" i="3"/>
  <c r="M730" i="3"/>
  <c r="L730" i="3"/>
  <c r="BC729" i="3"/>
  <c r="BA729" i="3"/>
  <c r="BB729" i="3" s="1"/>
  <c r="AV729" i="3"/>
  <c r="AU729" i="3"/>
  <c r="AT729" i="3"/>
  <c r="AS729" i="3"/>
  <c r="AR729" i="3"/>
  <c r="AQ729" i="3"/>
  <c r="AP729" i="3"/>
  <c r="AO729" i="3"/>
  <c r="AN729" i="3"/>
  <c r="AB729" i="3"/>
  <c r="AM729" i="3" s="1"/>
  <c r="AA729" i="3"/>
  <c r="T729" i="3"/>
  <c r="S729" i="3"/>
  <c r="P729" i="3"/>
  <c r="O729" i="3"/>
  <c r="N729" i="3"/>
  <c r="M729" i="3"/>
  <c r="L729" i="3"/>
  <c r="BC728" i="3"/>
  <c r="BB728" i="3"/>
  <c r="BA728" i="3"/>
  <c r="AV728" i="3"/>
  <c r="AU728" i="3"/>
  <c r="AT728" i="3"/>
  <c r="AS728" i="3"/>
  <c r="AR728" i="3"/>
  <c r="AQ728" i="3"/>
  <c r="AP728" i="3"/>
  <c r="AO728" i="3"/>
  <c r="AN728" i="3"/>
  <c r="AB728" i="3"/>
  <c r="AA728" i="3"/>
  <c r="AL728" i="3" s="1"/>
  <c r="T728" i="3"/>
  <c r="S728" i="3"/>
  <c r="P728" i="3"/>
  <c r="O728" i="3"/>
  <c r="N728" i="3"/>
  <c r="M728" i="3"/>
  <c r="L728" i="3"/>
  <c r="BC727" i="3"/>
  <c r="BA727" i="3"/>
  <c r="BB727" i="3" s="1"/>
  <c r="AV727" i="3"/>
  <c r="AU727" i="3"/>
  <c r="AT727" i="3"/>
  <c r="AS727" i="3"/>
  <c r="AR727" i="3"/>
  <c r="AQ727" i="3"/>
  <c r="AP727" i="3"/>
  <c r="AO727" i="3"/>
  <c r="AN727" i="3"/>
  <c r="AB727" i="3"/>
  <c r="AA727" i="3"/>
  <c r="AL727" i="3" s="1"/>
  <c r="T727" i="3"/>
  <c r="S727" i="3"/>
  <c r="P727" i="3"/>
  <c r="O727" i="3"/>
  <c r="N727" i="3"/>
  <c r="M727" i="3"/>
  <c r="L727" i="3"/>
  <c r="BC726" i="3"/>
  <c r="BA726" i="3"/>
  <c r="BB726" i="3" s="1"/>
  <c r="AW726" i="3" s="1"/>
  <c r="AX726" i="3" s="1"/>
  <c r="Y726" i="3" s="1"/>
  <c r="AV726" i="3"/>
  <c r="AU726" i="3"/>
  <c r="AT726" i="3"/>
  <c r="AS726" i="3"/>
  <c r="AR726" i="3"/>
  <c r="AQ726" i="3"/>
  <c r="AP726" i="3"/>
  <c r="AO726" i="3"/>
  <c r="AN726" i="3"/>
  <c r="AM726" i="3"/>
  <c r="AL726" i="3"/>
  <c r="AB726" i="3"/>
  <c r="AA726" i="3"/>
  <c r="T726" i="3"/>
  <c r="S726" i="3"/>
  <c r="P726" i="3"/>
  <c r="O726" i="3"/>
  <c r="N726" i="3"/>
  <c r="M726" i="3"/>
  <c r="L726" i="3"/>
  <c r="BC725" i="3"/>
  <c r="BA725" i="3"/>
  <c r="BB725" i="3" s="1"/>
  <c r="AW725" i="3"/>
  <c r="AX725" i="3" s="1"/>
  <c r="Y725" i="3" s="1"/>
  <c r="AV725" i="3"/>
  <c r="AU725" i="3"/>
  <c r="AT725" i="3"/>
  <c r="AS725" i="3"/>
  <c r="AR725" i="3"/>
  <c r="AQ725" i="3"/>
  <c r="AP725" i="3"/>
  <c r="AO725" i="3"/>
  <c r="AN725" i="3"/>
  <c r="AM725" i="3"/>
  <c r="AB725" i="3"/>
  <c r="AA725" i="3"/>
  <c r="AL725" i="3" s="1"/>
  <c r="T725" i="3"/>
  <c r="S725" i="3"/>
  <c r="P725" i="3"/>
  <c r="O725" i="3"/>
  <c r="N725" i="3"/>
  <c r="M725" i="3"/>
  <c r="L725" i="3"/>
  <c r="BC724" i="3"/>
  <c r="BA724" i="3"/>
  <c r="AV724" i="3"/>
  <c r="AU724" i="3"/>
  <c r="AT724" i="3"/>
  <c r="AS724" i="3"/>
  <c r="AR724" i="3"/>
  <c r="AQ724" i="3"/>
  <c r="AP724" i="3"/>
  <c r="AO724" i="3"/>
  <c r="AN724" i="3"/>
  <c r="AB724" i="3"/>
  <c r="AM724" i="3" s="1"/>
  <c r="AA724" i="3"/>
  <c r="T724" i="3"/>
  <c r="S724" i="3"/>
  <c r="P724" i="3"/>
  <c r="O724" i="3"/>
  <c r="N724" i="3"/>
  <c r="M724" i="3"/>
  <c r="L724" i="3"/>
  <c r="BC723" i="3"/>
  <c r="BA723" i="3"/>
  <c r="BB723" i="3" s="1"/>
  <c r="AW723" i="3" s="1"/>
  <c r="AV723" i="3"/>
  <c r="AU723" i="3"/>
  <c r="AT723" i="3"/>
  <c r="AS723" i="3"/>
  <c r="AR723" i="3"/>
  <c r="AQ723" i="3"/>
  <c r="AP723" i="3"/>
  <c r="AO723" i="3"/>
  <c r="AN723" i="3"/>
  <c r="AL723" i="3"/>
  <c r="AB723" i="3"/>
  <c r="AM723" i="3" s="1"/>
  <c r="AA723" i="3"/>
  <c r="T723" i="3"/>
  <c r="S723" i="3"/>
  <c r="P723" i="3"/>
  <c r="O723" i="3"/>
  <c r="N723" i="3"/>
  <c r="M723" i="3"/>
  <c r="L723" i="3"/>
  <c r="BC722" i="3"/>
  <c r="BB722" i="3"/>
  <c r="BA722" i="3"/>
  <c r="AV722" i="3"/>
  <c r="AU722" i="3"/>
  <c r="AT722" i="3"/>
  <c r="AS722" i="3"/>
  <c r="AR722" i="3"/>
  <c r="AQ722" i="3"/>
  <c r="AP722" i="3"/>
  <c r="AO722" i="3"/>
  <c r="AN722" i="3"/>
  <c r="AB722" i="3"/>
  <c r="AM722" i="3" s="1"/>
  <c r="AA722" i="3"/>
  <c r="T722" i="3"/>
  <c r="S722" i="3"/>
  <c r="P722" i="3"/>
  <c r="O722" i="3"/>
  <c r="N722" i="3"/>
  <c r="M722" i="3"/>
  <c r="L722" i="3"/>
  <c r="BC721" i="3"/>
  <c r="BA721" i="3"/>
  <c r="AV721" i="3"/>
  <c r="AU721" i="3"/>
  <c r="AT721" i="3"/>
  <c r="AS721" i="3"/>
  <c r="AR721" i="3"/>
  <c r="AQ721" i="3"/>
  <c r="AP721" i="3"/>
  <c r="AO721" i="3"/>
  <c r="AN721" i="3"/>
  <c r="AM721" i="3"/>
  <c r="AB721" i="3"/>
  <c r="AA721" i="3"/>
  <c r="T721" i="3"/>
  <c r="S721" i="3"/>
  <c r="BB721" i="3" s="1"/>
  <c r="P721" i="3"/>
  <c r="O721" i="3"/>
  <c r="N721" i="3"/>
  <c r="M721" i="3"/>
  <c r="L721" i="3"/>
  <c r="BC720" i="3"/>
  <c r="BA720" i="3"/>
  <c r="BB720" i="3" s="1"/>
  <c r="AV720" i="3"/>
  <c r="AU720" i="3"/>
  <c r="AT720" i="3"/>
  <c r="AS720" i="3"/>
  <c r="AR720" i="3"/>
  <c r="AQ720" i="3"/>
  <c r="AP720" i="3"/>
  <c r="AO720" i="3"/>
  <c r="AN720" i="3"/>
  <c r="AL720" i="3"/>
  <c r="AB720" i="3"/>
  <c r="AM720" i="3" s="1"/>
  <c r="AA720" i="3"/>
  <c r="T720" i="3"/>
  <c r="S720" i="3"/>
  <c r="P720" i="3"/>
  <c r="O720" i="3"/>
  <c r="N720" i="3"/>
  <c r="M720" i="3"/>
  <c r="L720" i="3"/>
  <c r="BC719" i="3"/>
  <c r="BB719" i="3"/>
  <c r="BA719" i="3"/>
  <c r="AV719" i="3"/>
  <c r="AU719" i="3"/>
  <c r="AT719" i="3"/>
  <c r="AS719" i="3"/>
  <c r="AR719" i="3"/>
  <c r="AQ719" i="3"/>
  <c r="AP719" i="3"/>
  <c r="AO719" i="3"/>
  <c r="AN719" i="3"/>
  <c r="AB719" i="3"/>
  <c r="AA719" i="3"/>
  <c r="AL719" i="3" s="1"/>
  <c r="T719" i="3"/>
  <c r="S719" i="3"/>
  <c r="P719" i="3"/>
  <c r="O719" i="3"/>
  <c r="N719" i="3"/>
  <c r="M719" i="3"/>
  <c r="L719" i="3"/>
  <c r="BC718" i="3"/>
  <c r="BA718" i="3"/>
  <c r="BB718" i="3" s="1"/>
  <c r="AV718" i="3"/>
  <c r="AU718" i="3"/>
  <c r="AT718" i="3"/>
  <c r="AS718" i="3"/>
  <c r="AR718" i="3"/>
  <c r="AQ718" i="3"/>
  <c r="AP718" i="3"/>
  <c r="AO718" i="3"/>
  <c r="AN718" i="3"/>
  <c r="AL718" i="3"/>
  <c r="AB718" i="3"/>
  <c r="AM718" i="3" s="1"/>
  <c r="AA718" i="3"/>
  <c r="T718" i="3"/>
  <c r="S718" i="3"/>
  <c r="P718" i="3"/>
  <c r="O718" i="3"/>
  <c r="N718" i="3"/>
  <c r="M718" i="3"/>
  <c r="L718" i="3"/>
  <c r="BC717" i="3"/>
  <c r="BA717" i="3"/>
  <c r="BB717" i="3" s="1"/>
  <c r="AW717" i="3"/>
  <c r="AV717" i="3"/>
  <c r="AU717" i="3"/>
  <c r="AT717" i="3"/>
  <c r="AS717" i="3"/>
  <c r="AR717" i="3"/>
  <c r="AQ717" i="3"/>
  <c r="AP717" i="3"/>
  <c r="AO717" i="3"/>
  <c r="AN717" i="3"/>
  <c r="AM717" i="3"/>
  <c r="AL717" i="3"/>
  <c r="AB717" i="3"/>
  <c r="AA717" i="3"/>
  <c r="T717" i="3"/>
  <c r="S717" i="3"/>
  <c r="P717" i="3"/>
  <c r="O717" i="3"/>
  <c r="N717" i="3"/>
  <c r="M717" i="3"/>
  <c r="L717" i="3"/>
  <c r="BC716" i="3"/>
  <c r="BB716" i="3"/>
  <c r="BA716" i="3"/>
  <c r="AV716" i="3"/>
  <c r="AU716" i="3"/>
  <c r="AT716" i="3"/>
  <c r="AS716" i="3"/>
  <c r="AR716" i="3"/>
  <c r="AQ716" i="3"/>
  <c r="AP716" i="3"/>
  <c r="AO716" i="3"/>
  <c r="AN716" i="3"/>
  <c r="AB716" i="3"/>
  <c r="AM716" i="3" s="1"/>
  <c r="AA716" i="3"/>
  <c r="T716" i="3"/>
  <c r="S716" i="3"/>
  <c r="P716" i="3"/>
  <c r="O716" i="3"/>
  <c r="N716" i="3"/>
  <c r="M716" i="3"/>
  <c r="L716" i="3"/>
  <c r="BC715" i="3"/>
  <c r="BA715" i="3"/>
  <c r="BB715" i="3" s="1"/>
  <c r="AW715" i="3"/>
  <c r="AV715" i="3"/>
  <c r="AU715" i="3"/>
  <c r="AT715" i="3"/>
  <c r="AS715" i="3"/>
  <c r="AR715" i="3"/>
  <c r="AQ715" i="3"/>
  <c r="AP715" i="3"/>
  <c r="AO715" i="3"/>
  <c r="AN715" i="3"/>
  <c r="AM715" i="3"/>
  <c r="AB715" i="3"/>
  <c r="AA715" i="3"/>
  <c r="AL715" i="3" s="1"/>
  <c r="T715" i="3"/>
  <c r="S715" i="3"/>
  <c r="P715" i="3"/>
  <c r="O715" i="3"/>
  <c r="N715" i="3"/>
  <c r="M715" i="3"/>
  <c r="L715" i="3"/>
  <c r="BC714" i="3"/>
  <c r="BA714" i="3"/>
  <c r="BB714" i="3" s="1"/>
  <c r="AV714" i="3"/>
  <c r="AU714" i="3"/>
  <c r="AT714" i="3"/>
  <c r="AS714" i="3"/>
  <c r="AR714" i="3"/>
  <c r="AQ714" i="3"/>
  <c r="AP714" i="3"/>
  <c r="AO714" i="3"/>
  <c r="AN714" i="3"/>
  <c r="AB714" i="3"/>
  <c r="AM714" i="3" s="1"/>
  <c r="AA714" i="3"/>
  <c r="T714" i="3"/>
  <c r="S714" i="3"/>
  <c r="P714" i="3"/>
  <c r="O714" i="3"/>
  <c r="N714" i="3"/>
  <c r="M714" i="3"/>
  <c r="L714" i="3"/>
  <c r="BC713" i="3"/>
  <c r="BB713" i="3"/>
  <c r="BA713" i="3"/>
  <c r="AW713" i="3"/>
  <c r="AV713" i="3"/>
  <c r="AU713" i="3"/>
  <c r="AT713" i="3"/>
  <c r="AS713" i="3"/>
  <c r="AR713" i="3"/>
  <c r="AQ713" i="3"/>
  <c r="AP713" i="3"/>
  <c r="AO713" i="3"/>
  <c r="AN713" i="3"/>
  <c r="AB713" i="3"/>
  <c r="AM713" i="3" s="1"/>
  <c r="AA713" i="3"/>
  <c r="AL713" i="3" s="1"/>
  <c r="T713" i="3"/>
  <c r="S713" i="3"/>
  <c r="P713" i="3"/>
  <c r="O713" i="3"/>
  <c r="N713" i="3"/>
  <c r="M713" i="3"/>
  <c r="L713" i="3"/>
  <c r="BC712" i="3"/>
  <c r="BB712" i="3"/>
  <c r="AW712" i="3" s="1"/>
  <c r="BA712" i="3"/>
  <c r="AV712" i="3"/>
  <c r="AU712" i="3"/>
  <c r="AT712" i="3"/>
  <c r="AS712" i="3"/>
  <c r="AR712" i="3"/>
  <c r="AQ712" i="3"/>
  <c r="AP712" i="3"/>
  <c r="AO712" i="3"/>
  <c r="AN712" i="3"/>
  <c r="AM712" i="3"/>
  <c r="AB712" i="3"/>
  <c r="AA712" i="3"/>
  <c r="AL712" i="3" s="1"/>
  <c r="T712" i="3"/>
  <c r="S712" i="3"/>
  <c r="P712" i="3"/>
  <c r="O712" i="3"/>
  <c r="N712" i="3"/>
  <c r="M712" i="3"/>
  <c r="L712" i="3"/>
  <c r="BC711" i="3"/>
  <c r="BA711" i="3"/>
  <c r="BB711" i="3" s="1"/>
  <c r="AV711" i="3"/>
  <c r="AU711" i="3"/>
  <c r="AT711" i="3"/>
  <c r="AS711" i="3"/>
  <c r="AR711" i="3"/>
  <c r="AQ711" i="3"/>
  <c r="AP711" i="3"/>
  <c r="AO711" i="3"/>
  <c r="AN711" i="3"/>
  <c r="AM711" i="3"/>
  <c r="AL711" i="3"/>
  <c r="AB711" i="3"/>
  <c r="AA711" i="3"/>
  <c r="T711" i="3"/>
  <c r="S711" i="3"/>
  <c r="P711" i="3"/>
  <c r="O711" i="3"/>
  <c r="N711" i="3"/>
  <c r="M711" i="3"/>
  <c r="L711" i="3"/>
  <c r="BC710" i="3"/>
  <c r="BA710" i="3"/>
  <c r="BB710" i="3" s="1"/>
  <c r="AW710" i="3" s="1"/>
  <c r="AV710" i="3"/>
  <c r="AU710" i="3"/>
  <c r="AT710" i="3"/>
  <c r="AS710" i="3"/>
  <c r="AR710" i="3"/>
  <c r="AQ710" i="3"/>
  <c r="AP710" i="3"/>
  <c r="AO710" i="3"/>
  <c r="AN710" i="3"/>
  <c r="AB710" i="3"/>
  <c r="AM710" i="3" s="1"/>
  <c r="AA710" i="3"/>
  <c r="AL710" i="3" s="1"/>
  <c r="T710" i="3"/>
  <c r="S710" i="3"/>
  <c r="P710" i="3"/>
  <c r="O710" i="3"/>
  <c r="N710" i="3"/>
  <c r="M710" i="3"/>
  <c r="L710" i="3"/>
  <c r="BC709" i="3"/>
  <c r="BB709" i="3"/>
  <c r="BA709" i="3"/>
  <c r="AX709" i="3"/>
  <c r="Y709" i="3" s="1"/>
  <c r="AW709" i="3"/>
  <c r="AV709" i="3"/>
  <c r="AU709" i="3"/>
  <c r="AT709" i="3"/>
  <c r="AS709" i="3"/>
  <c r="AR709" i="3"/>
  <c r="AQ709" i="3"/>
  <c r="AP709" i="3"/>
  <c r="AO709" i="3"/>
  <c r="AN709" i="3"/>
  <c r="AB709" i="3"/>
  <c r="AM709" i="3" s="1"/>
  <c r="AA709" i="3"/>
  <c r="AL709" i="3" s="1"/>
  <c r="T709" i="3"/>
  <c r="S709" i="3"/>
  <c r="P709" i="3"/>
  <c r="O709" i="3"/>
  <c r="N709" i="3"/>
  <c r="M709" i="3"/>
  <c r="L709" i="3"/>
  <c r="BC708" i="3"/>
  <c r="BA708" i="3"/>
  <c r="AV708" i="3"/>
  <c r="AU708" i="3"/>
  <c r="AT708" i="3"/>
  <c r="AS708" i="3"/>
  <c r="AR708" i="3"/>
  <c r="AQ708" i="3"/>
  <c r="AP708" i="3"/>
  <c r="AO708" i="3"/>
  <c r="AN708" i="3"/>
  <c r="AM708" i="3"/>
  <c r="AL708" i="3"/>
  <c r="AB708" i="3"/>
  <c r="AA708" i="3"/>
  <c r="T708" i="3"/>
  <c r="S708" i="3"/>
  <c r="P708" i="3"/>
  <c r="O708" i="3"/>
  <c r="N708" i="3"/>
  <c r="M708" i="3"/>
  <c r="L708" i="3"/>
  <c r="BC707" i="3"/>
  <c r="BA707" i="3"/>
  <c r="BB707" i="3" s="1"/>
  <c r="AW707" i="3"/>
  <c r="AV707" i="3"/>
  <c r="AU707" i="3"/>
  <c r="AT707" i="3"/>
  <c r="AS707" i="3"/>
  <c r="AR707" i="3"/>
  <c r="AQ707" i="3"/>
  <c r="AP707" i="3"/>
  <c r="AO707" i="3"/>
  <c r="AN707" i="3"/>
  <c r="AM707" i="3"/>
  <c r="AL707" i="3"/>
  <c r="AX707" i="3" s="1"/>
  <c r="Y707" i="3" s="1"/>
  <c r="AB707" i="3"/>
  <c r="AA707" i="3"/>
  <c r="T707" i="3"/>
  <c r="S707" i="3"/>
  <c r="P707" i="3"/>
  <c r="O707" i="3"/>
  <c r="N707" i="3"/>
  <c r="M707" i="3"/>
  <c r="L707" i="3"/>
  <c r="BC706" i="3"/>
  <c r="BA706" i="3"/>
  <c r="AV706" i="3"/>
  <c r="AU706" i="3"/>
  <c r="AT706" i="3"/>
  <c r="AS706" i="3"/>
  <c r="AR706" i="3"/>
  <c r="AQ706" i="3"/>
  <c r="AP706" i="3"/>
  <c r="AO706" i="3"/>
  <c r="AN706" i="3"/>
  <c r="AB706" i="3"/>
  <c r="AM706" i="3" s="1"/>
  <c r="AA706" i="3"/>
  <c r="AL706" i="3" s="1"/>
  <c r="T706" i="3"/>
  <c r="S706" i="3"/>
  <c r="P706" i="3"/>
  <c r="O706" i="3"/>
  <c r="N706" i="3"/>
  <c r="M706" i="3"/>
  <c r="L706" i="3"/>
  <c r="BC705" i="3"/>
  <c r="BA705" i="3"/>
  <c r="BB705" i="3" s="1"/>
  <c r="AW705" i="3" s="1"/>
  <c r="AV705" i="3"/>
  <c r="AU705" i="3"/>
  <c r="AT705" i="3"/>
  <c r="AS705" i="3"/>
  <c r="AR705" i="3"/>
  <c r="AQ705" i="3"/>
  <c r="AP705" i="3"/>
  <c r="AO705" i="3"/>
  <c r="AN705" i="3"/>
  <c r="AM705" i="3"/>
  <c r="AL705" i="3"/>
  <c r="AB705" i="3"/>
  <c r="AA705" i="3"/>
  <c r="T705" i="3"/>
  <c r="S705" i="3"/>
  <c r="P705" i="3"/>
  <c r="O705" i="3"/>
  <c r="N705" i="3"/>
  <c r="M705" i="3"/>
  <c r="L705" i="3"/>
  <c r="BC704" i="3"/>
  <c r="BB704" i="3"/>
  <c r="BA704" i="3"/>
  <c r="AV704" i="3"/>
  <c r="AU704" i="3"/>
  <c r="AT704" i="3"/>
  <c r="AS704" i="3"/>
  <c r="AR704" i="3"/>
  <c r="AQ704" i="3"/>
  <c r="AP704" i="3"/>
  <c r="AO704" i="3"/>
  <c r="AN704" i="3"/>
  <c r="AB704" i="3"/>
  <c r="AM704" i="3" s="1"/>
  <c r="AA704" i="3"/>
  <c r="AL704" i="3" s="1"/>
  <c r="T704" i="3"/>
  <c r="S704" i="3"/>
  <c r="P704" i="3"/>
  <c r="O704" i="3"/>
  <c r="N704" i="3"/>
  <c r="M704" i="3"/>
  <c r="L704" i="3"/>
  <c r="BC703" i="3"/>
  <c r="BA703" i="3"/>
  <c r="AV703" i="3"/>
  <c r="AU703" i="3"/>
  <c r="AT703" i="3"/>
  <c r="AS703" i="3"/>
  <c r="AR703" i="3"/>
  <c r="AQ703" i="3"/>
  <c r="AP703" i="3"/>
  <c r="AO703" i="3"/>
  <c r="AN703" i="3"/>
  <c r="AB703" i="3"/>
  <c r="AM703" i="3" s="1"/>
  <c r="AA703" i="3"/>
  <c r="T703" i="3"/>
  <c r="S703" i="3"/>
  <c r="BB703" i="3" s="1"/>
  <c r="P703" i="3"/>
  <c r="O703" i="3"/>
  <c r="N703" i="3"/>
  <c r="M703" i="3"/>
  <c r="L703" i="3"/>
  <c r="BC702" i="3"/>
  <c r="BA702" i="3"/>
  <c r="BB702" i="3" s="1"/>
  <c r="AV702" i="3"/>
  <c r="AU702" i="3"/>
  <c r="AT702" i="3"/>
  <c r="AS702" i="3"/>
  <c r="AR702" i="3"/>
  <c r="AQ702" i="3"/>
  <c r="AP702" i="3"/>
  <c r="AO702" i="3"/>
  <c r="AN702" i="3"/>
  <c r="AB702" i="3"/>
  <c r="AM702" i="3" s="1"/>
  <c r="AA702" i="3"/>
  <c r="T702" i="3"/>
  <c r="S702" i="3"/>
  <c r="P702" i="3"/>
  <c r="O702" i="3"/>
  <c r="N702" i="3"/>
  <c r="M702" i="3"/>
  <c r="L702" i="3"/>
  <c r="BC701" i="3"/>
  <c r="BB701" i="3"/>
  <c r="AW701" i="3" s="1"/>
  <c r="BA701" i="3"/>
  <c r="AV701" i="3"/>
  <c r="AU701" i="3"/>
  <c r="AT701" i="3"/>
  <c r="AS701" i="3"/>
  <c r="AR701" i="3"/>
  <c r="AQ701" i="3"/>
  <c r="AP701" i="3"/>
  <c r="AO701" i="3"/>
  <c r="AN701" i="3"/>
  <c r="AB701" i="3"/>
  <c r="AM701" i="3" s="1"/>
  <c r="AA701" i="3"/>
  <c r="AL701" i="3" s="1"/>
  <c r="T701" i="3"/>
  <c r="S701" i="3"/>
  <c r="P701" i="3"/>
  <c r="O701" i="3"/>
  <c r="N701" i="3"/>
  <c r="M701" i="3"/>
  <c r="L701" i="3"/>
  <c r="BC700" i="3"/>
  <c r="BA700" i="3"/>
  <c r="BB700" i="3" s="1"/>
  <c r="AV700" i="3"/>
  <c r="AU700" i="3"/>
  <c r="AT700" i="3"/>
  <c r="AS700" i="3"/>
  <c r="AR700" i="3"/>
  <c r="AQ700" i="3"/>
  <c r="AP700" i="3"/>
  <c r="AO700" i="3"/>
  <c r="AN700" i="3"/>
  <c r="AL700" i="3"/>
  <c r="AB700" i="3"/>
  <c r="AM700" i="3" s="1"/>
  <c r="AA700" i="3"/>
  <c r="AW700" i="3" s="1"/>
  <c r="T700" i="3"/>
  <c r="S700" i="3"/>
  <c r="P700" i="3"/>
  <c r="O700" i="3"/>
  <c r="N700" i="3"/>
  <c r="M700" i="3"/>
  <c r="L700" i="3"/>
  <c r="BC699" i="3"/>
  <c r="BA699" i="3"/>
  <c r="AV699" i="3"/>
  <c r="AU699" i="3"/>
  <c r="AT699" i="3"/>
  <c r="AS699" i="3"/>
  <c r="AR699" i="3"/>
  <c r="AQ699" i="3"/>
  <c r="AP699" i="3"/>
  <c r="AO699" i="3"/>
  <c r="AN699" i="3"/>
  <c r="AM699" i="3"/>
  <c r="AL699" i="3"/>
  <c r="AB699" i="3"/>
  <c r="AA699" i="3"/>
  <c r="T699" i="3"/>
  <c r="S699" i="3"/>
  <c r="P699" i="3"/>
  <c r="O699" i="3"/>
  <c r="N699" i="3"/>
  <c r="M699" i="3"/>
  <c r="L699" i="3"/>
  <c r="BC698" i="3"/>
  <c r="BB698" i="3"/>
  <c r="BA698" i="3"/>
  <c r="AV698" i="3"/>
  <c r="AU698" i="3"/>
  <c r="AT698" i="3"/>
  <c r="AS698" i="3"/>
  <c r="AR698" i="3"/>
  <c r="AQ698" i="3"/>
  <c r="AP698" i="3"/>
  <c r="AO698" i="3"/>
  <c r="AN698" i="3"/>
  <c r="AB698" i="3"/>
  <c r="AM698" i="3" s="1"/>
  <c r="AA698" i="3"/>
  <c r="T698" i="3"/>
  <c r="S698" i="3"/>
  <c r="P698" i="3"/>
  <c r="O698" i="3"/>
  <c r="N698" i="3"/>
  <c r="M698" i="3"/>
  <c r="L698" i="3"/>
  <c r="BC697" i="3"/>
  <c r="BA697" i="3"/>
  <c r="BB697" i="3" s="1"/>
  <c r="AW697" i="3"/>
  <c r="AV697" i="3"/>
  <c r="AU697" i="3"/>
  <c r="AT697" i="3"/>
  <c r="AS697" i="3"/>
  <c r="AR697" i="3"/>
  <c r="AQ697" i="3"/>
  <c r="AP697" i="3"/>
  <c r="AO697" i="3"/>
  <c r="AN697" i="3"/>
  <c r="AM697" i="3"/>
  <c r="AB697" i="3"/>
  <c r="AA697" i="3"/>
  <c r="AL697" i="3" s="1"/>
  <c r="T697" i="3"/>
  <c r="S697" i="3"/>
  <c r="P697" i="3"/>
  <c r="O697" i="3"/>
  <c r="N697" i="3"/>
  <c r="M697" i="3"/>
  <c r="L697" i="3"/>
  <c r="BC696" i="3"/>
  <c r="BA696" i="3"/>
  <c r="BB696" i="3" s="1"/>
  <c r="AW696" i="3"/>
  <c r="AX696" i="3" s="1"/>
  <c r="Y696" i="3" s="1"/>
  <c r="AV696" i="3"/>
  <c r="AU696" i="3"/>
  <c r="AT696" i="3"/>
  <c r="AS696" i="3"/>
  <c r="AR696" i="3"/>
  <c r="AQ696" i="3"/>
  <c r="AP696" i="3"/>
  <c r="AO696" i="3"/>
  <c r="AN696" i="3"/>
  <c r="AB696" i="3"/>
  <c r="AM696" i="3" s="1"/>
  <c r="AA696" i="3"/>
  <c r="AL696" i="3" s="1"/>
  <c r="T696" i="3"/>
  <c r="S696" i="3"/>
  <c r="P696" i="3"/>
  <c r="O696" i="3"/>
  <c r="N696" i="3"/>
  <c r="M696" i="3"/>
  <c r="L696" i="3"/>
  <c r="BC695" i="3"/>
  <c r="BB695" i="3"/>
  <c r="BA695" i="3"/>
  <c r="AV695" i="3"/>
  <c r="AU695" i="3"/>
  <c r="AT695" i="3"/>
  <c r="AS695" i="3"/>
  <c r="AR695" i="3"/>
  <c r="AQ695" i="3"/>
  <c r="AP695" i="3"/>
  <c r="AO695" i="3"/>
  <c r="AN695" i="3"/>
  <c r="AB695" i="3"/>
  <c r="AM695" i="3" s="1"/>
  <c r="AA695" i="3"/>
  <c r="T695" i="3"/>
  <c r="S695" i="3"/>
  <c r="P695" i="3"/>
  <c r="O695" i="3"/>
  <c r="N695" i="3"/>
  <c r="M695" i="3"/>
  <c r="L695" i="3"/>
  <c r="BC694" i="3"/>
  <c r="BA694" i="3"/>
  <c r="BB694" i="3" s="1"/>
  <c r="AW694" i="3" s="1"/>
  <c r="AV694" i="3"/>
  <c r="AU694" i="3"/>
  <c r="AT694" i="3"/>
  <c r="AS694" i="3"/>
  <c r="AR694" i="3"/>
  <c r="AQ694" i="3"/>
  <c r="AP694" i="3"/>
  <c r="AO694" i="3"/>
  <c r="AN694" i="3"/>
  <c r="AM694" i="3"/>
  <c r="AB694" i="3"/>
  <c r="AA694" i="3"/>
  <c r="AL694" i="3" s="1"/>
  <c r="T694" i="3"/>
  <c r="S694" i="3"/>
  <c r="P694" i="3"/>
  <c r="O694" i="3"/>
  <c r="N694" i="3"/>
  <c r="M694" i="3"/>
  <c r="L694" i="3"/>
  <c r="BC693" i="3"/>
  <c r="BA693" i="3"/>
  <c r="BB693" i="3" s="1"/>
  <c r="AV693" i="3"/>
  <c r="AU693" i="3"/>
  <c r="AT693" i="3"/>
  <c r="AS693" i="3"/>
  <c r="AR693" i="3"/>
  <c r="AQ693" i="3"/>
  <c r="AP693" i="3"/>
  <c r="AO693" i="3"/>
  <c r="AN693" i="3"/>
  <c r="AB693" i="3"/>
  <c r="AM693" i="3" s="1"/>
  <c r="AA693" i="3"/>
  <c r="AW693" i="3" s="1"/>
  <c r="T693" i="3"/>
  <c r="S693" i="3"/>
  <c r="P693" i="3"/>
  <c r="O693" i="3"/>
  <c r="N693" i="3"/>
  <c r="M693" i="3"/>
  <c r="L693" i="3"/>
  <c r="BC692" i="3"/>
  <c r="BA692" i="3"/>
  <c r="BB692" i="3" s="1"/>
  <c r="AW692" i="3"/>
  <c r="AV692" i="3"/>
  <c r="AU692" i="3"/>
  <c r="AT692" i="3"/>
  <c r="AS692" i="3"/>
  <c r="AR692" i="3"/>
  <c r="AQ692" i="3"/>
  <c r="AP692" i="3"/>
  <c r="AO692" i="3"/>
  <c r="AN692" i="3"/>
  <c r="AB692" i="3"/>
  <c r="AM692" i="3" s="1"/>
  <c r="AA692" i="3"/>
  <c r="AL692" i="3" s="1"/>
  <c r="T692" i="3"/>
  <c r="S692" i="3"/>
  <c r="P692" i="3"/>
  <c r="O692" i="3"/>
  <c r="N692" i="3"/>
  <c r="M692" i="3"/>
  <c r="L692" i="3"/>
  <c r="BC691" i="3"/>
  <c r="BA691" i="3"/>
  <c r="BB691" i="3" s="1"/>
  <c r="AW691" i="3" s="1"/>
  <c r="AX691" i="3" s="1"/>
  <c r="Y691" i="3" s="1"/>
  <c r="AV691" i="3"/>
  <c r="AU691" i="3"/>
  <c r="AT691" i="3"/>
  <c r="AS691" i="3"/>
  <c r="AR691" i="3"/>
  <c r="AQ691" i="3"/>
  <c r="AP691" i="3"/>
  <c r="AO691" i="3"/>
  <c r="AN691" i="3"/>
  <c r="AB691" i="3"/>
  <c r="AM691" i="3" s="1"/>
  <c r="AA691" i="3"/>
  <c r="AL691" i="3" s="1"/>
  <c r="T691" i="3"/>
  <c r="S691" i="3"/>
  <c r="P691" i="3"/>
  <c r="O691" i="3"/>
  <c r="N691" i="3"/>
  <c r="M691" i="3"/>
  <c r="L691" i="3"/>
  <c r="BC690" i="3"/>
  <c r="BA690" i="3"/>
  <c r="AV690" i="3"/>
  <c r="AU690" i="3"/>
  <c r="AT690" i="3"/>
  <c r="AS690" i="3"/>
  <c r="AR690" i="3"/>
  <c r="AQ690" i="3"/>
  <c r="AP690" i="3"/>
  <c r="AO690" i="3"/>
  <c r="AN690" i="3"/>
  <c r="AM690" i="3"/>
  <c r="AL690" i="3"/>
  <c r="AB690" i="3"/>
  <c r="AA690" i="3"/>
  <c r="T690" i="3"/>
  <c r="S690" i="3"/>
  <c r="P690" i="3"/>
  <c r="O690" i="3"/>
  <c r="N690" i="3"/>
  <c r="M690" i="3"/>
  <c r="L690" i="3"/>
  <c r="BC689" i="3"/>
  <c r="BA689" i="3"/>
  <c r="BB689" i="3" s="1"/>
  <c r="AW689" i="3" s="1"/>
  <c r="AV689" i="3"/>
  <c r="AU689" i="3"/>
  <c r="AT689" i="3"/>
  <c r="AS689" i="3"/>
  <c r="AR689" i="3"/>
  <c r="AQ689" i="3"/>
  <c r="AP689" i="3"/>
  <c r="AO689" i="3"/>
  <c r="AN689" i="3"/>
  <c r="AM689" i="3"/>
  <c r="AL689" i="3"/>
  <c r="AB689" i="3"/>
  <c r="AA689" i="3"/>
  <c r="T689" i="3"/>
  <c r="S689" i="3"/>
  <c r="P689" i="3"/>
  <c r="O689" i="3"/>
  <c r="N689" i="3"/>
  <c r="M689" i="3"/>
  <c r="L689" i="3"/>
  <c r="BC688" i="3"/>
  <c r="BA688" i="3"/>
  <c r="BB688" i="3" s="1"/>
  <c r="AW688" i="3"/>
  <c r="AV688" i="3"/>
  <c r="AU688" i="3"/>
  <c r="AT688" i="3"/>
  <c r="AS688" i="3"/>
  <c r="AR688" i="3"/>
  <c r="AQ688" i="3"/>
  <c r="AP688" i="3"/>
  <c r="AO688" i="3"/>
  <c r="AN688" i="3"/>
  <c r="AL688" i="3"/>
  <c r="AB688" i="3"/>
  <c r="AM688" i="3" s="1"/>
  <c r="AA688" i="3"/>
  <c r="T688" i="3"/>
  <c r="S688" i="3"/>
  <c r="P688" i="3"/>
  <c r="O688" i="3"/>
  <c r="N688" i="3"/>
  <c r="M688" i="3"/>
  <c r="L688" i="3"/>
  <c r="BC687" i="3"/>
  <c r="BA687" i="3"/>
  <c r="BB687" i="3" s="1"/>
  <c r="AW687" i="3" s="1"/>
  <c r="AX687" i="3" s="1"/>
  <c r="Y687" i="3" s="1"/>
  <c r="AV687" i="3"/>
  <c r="AU687" i="3"/>
  <c r="AT687" i="3"/>
  <c r="AS687" i="3"/>
  <c r="AR687" i="3"/>
  <c r="AQ687" i="3"/>
  <c r="AP687" i="3"/>
  <c r="AO687" i="3"/>
  <c r="AN687" i="3"/>
  <c r="AM687" i="3"/>
  <c r="AL687" i="3"/>
  <c r="AB687" i="3"/>
  <c r="AA687" i="3"/>
  <c r="T687" i="3"/>
  <c r="S687" i="3"/>
  <c r="P687" i="3"/>
  <c r="O687" i="3"/>
  <c r="N687" i="3"/>
  <c r="M687" i="3"/>
  <c r="L687" i="3"/>
  <c r="BC686" i="3"/>
  <c r="BB686" i="3"/>
  <c r="BA686" i="3"/>
  <c r="AV686" i="3"/>
  <c r="AU686" i="3"/>
  <c r="AT686" i="3"/>
  <c r="AS686" i="3"/>
  <c r="AR686" i="3"/>
  <c r="AQ686" i="3"/>
  <c r="AP686" i="3"/>
  <c r="AO686" i="3"/>
  <c r="AN686" i="3"/>
  <c r="AB686" i="3"/>
  <c r="AM686" i="3" s="1"/>
  <c r="AA686" i="3"/>
  <c r="T686" i="3"/>
  <c r="S686" i="3"/>
  <c r="P686" i="3"/>
  <c r="O686" i="3"/>
  <c r="N686" i="3"/>
  <c r="M686" i="3"/>
  <c r="L686" i="3"/>
  <c r="BC685" i="3"/>
  <c r="BA685" i="3"/>
  <c r="AV685" i="3"/>
  <c r="AU685" i="3"/>
  <c r="AT685" i="3"/>
  <c r="AS685" i="3"/>
  <c r="AR685" i="3"/>
  <c r="AQ685" i="3"/>
  <c r="AP685" i="3"/>
  <c r="AO685" i="3"/>
  <c r="AN685" i="3"/>
  <c r="AM685" i="3"/>
  <c r="AB685" i="3"/>
  <c r="AA685" i="3"/>
  <c r="T685" i="3"/>
  <c r="S685" i="3"/>
  <c r="BB685" i="3" s="1"/>
  <c r="P685" i="3"/>
  <c r="O685" i="3"/>
  <c r="N685" i="3"/>
  <c r="M685" i="3"/>
  <c r="L685" i="3"/>
  <c r="BC684" i="3"/>
  <c r="BA684" i="3"/>
  <c r="BB684" i="3" s="1"/>
  <c r="AV684" i="3"/>
  <c r="AU684" i="3"/>
  <c r="AT684" i="3"/>
  <c r="AS684" i="3"/>
  <c r="AR684" i="3"/>
  <c r="AQ684" i="3"/>
  <c r="AP684" i="3"/>
  <c r="AO684" i="3"/>
  <c r="AN684" i="3"/>
  <c r="AB684" i="3"/>
  <c r="AM684" i="3" s="1"/>
  <c r="AA684" i="3"/>
  <c r="T684" i="3"/>
  <c r="S684" i="3"/>
  <c r="P684" i="3"/>
  <c r="O684" i="3"/>
  <c r="N684" i="3"/>
  <c r="M684" i="3"/>
  <c r="L684" i="3"/>
  <c r="BC683" i="3"/>
  <c r="BA683" i="3"/>
  <c r="BB683" i="3" s="1"/>
  <c r="AV683" i="3"/>
  <c r="AU683" i="3"/>
  <c r="AT683" i="3"/>
  <c r="AS683" i="3"/>
  <c r="AR683" i="3"/>
  <c r="AQ683" i="3"/>
  <c r="AP683" i="3"/>
  <c r="AO683" i="3"/>
  <c r="AN683" i="3"/>
  <c r="AB683" i="3"/>
  <c r="AM683" i="3" s="1"/>
  <c r="AA683" i="3"/>
  <c r="AL683" i="3" s="1"/>
  <c r="T683" i="3"/>
  <c r="S683" i="3"/>
  <c r="P683" i="3"/>
  <c r="O683" i="3"/>
  <c r="N683" i="3"/>
  <c r="M683" i="3"/>
  <c r="L683" i="3"/>
  <c r="BC682" i="3"/>
  <c r="BA682" i="3"/>
  <c r="BB682" i="3" s="1"/>
  <c r="AV682" i="3"/>
  <c r="AU682" i="3"/>
  <c r="AT682" i="3"/>
  <c r="AS682" i="3"/>
  <c r="AR682" i="3"/>
  <c r="AQ682" i="3"/>
  <c r="AP682" i="3"/>
  <c r="AO682" i="3"/>
  <c r="AN682" i="3"/>
  <c r="AM682" i="3"/>
  <c r="AL682" i="3"/>
  <c r="AB682" i="3"/>
  <c r="AA682" i="3"/>
  <c r="AW682" i="3" s="1"/>
  <c r="T682" i="3"/>
  <c r="S682" i="3"/>
  <c r="P682" i="3"/>
  <c r="O682" i="3"/>
  <c r="N682" i="3"/>
  <c r="M682" i="3"/>
  <c r="L682" i="3"/>
  <c r="BC681" i="3"/>
  <c r="BA681" i="3"/>
  <c r="AV681" i="3"/>
  <c r="AU681" i="3"/>
  <c r="AT681" i="3"/>
  <c r="AS681" i="3"/>
  <c r="AR681" i="3"/>
  <c r="AQ681" i="3"/>
  <c r="AP681" i="3"/>
  <c r="AO681" i="3"/>
  <c r="AN681" i="3"/>
  <c r="AM681" i="3"/>
  <c r="AL681" i="3"/>
  <c r="AB681" i="3"/>
  <c r="AA681" i="3"/>
  <c r="T681" i="3"/>
  <c r="S681" i="3"/>
  <c r="P681" i="3"/>
  <c r="O681" i="3"/>
  <c r="N681" i="3"/>
  <c r="M681" i="3"/>
  <c r="L681" i="3"/>
  <c r="BC680" i="3"/>
  <c r="BB680" i="3"/>
  <c r="BA680" i="3"/>
  <c r="AV680" i="3"/>
  <c r="AU680" i="3"/>
  <c r="AT680" i="3"/>
  <c r="AS680" i="3"/>
  <c r="AR680" i="3"/>
  <c r="AQ680" i="3"/>
  <c r="AP680" i="3"/>
  <c r="AO680" i="3"/>
  <c r="AN680" i="3"/>
  <c r="AB680" i="3"/>
  <c r="AM680" i="3" s="1"/>
  <c r="AA680" i="3"/>
  <c r="T680" i="3"/>
  <c r="S680" i="3"/>
  <c r="P680" i="3"/>
  <c r="O680" i="3"/>
  <c r="N680" i="3"/>
  <c r="M680" i="3"/>
  <c r="L680" i="3"/>
  <c r="BC679" i="3"/>
  <c r="BA679" i="3"/>
  <c r="BB679" i="3" s="1"/>
  <c r="AW679" i="3"/>
  <c r="AV679" i="3"/>
  <c r="AU679" i="3"/>
  <c r="AT679" i="3"/>
  <c r="AS679" i="3"/>
  <c r="AR679" i="3"/>
  <c r="AQ679" i="3"/>
  <c r="AP679" i="3"/>
  <c r="AO679" i="3"/>
  <c r="AN679" i="3"/>
  <c r="AM679" i="3"/>
  <c r="AB679" i="3"/>
  <c r="AA679" i="3"/>
  <c r="AL679" i="3" s="1"/>
  <c r="T679" i="3"/>
  <c r="S679" i="3"/>
  <c r="P679" i="3"/>
  <c r="O679" i="3"/>
  <c r="N679" i="3"/>
  <c r="M679" i="3"/>
  <c r="L679" i="3"/>
  <c r="BC678" i="3"/>
  <c r="BA678" i="3"/>
  <c r="BB678" i="3" s="1"/>
  <c r="AV678" i="3"/>
  <c r="AU678" i="3"/>
  <c r="AT678" i="3"/>
  <c r="AS678" i="3"/>
  <c r="AR678" i="3"/>
  <c r="AQ678" i="3"/>
  <c r="AP678" i="3"/>
  <c r="AO678" i="3"/>
  <c r="AN678" i="3"/>
  <c r="AB678" i="3"/>
  <c r="AM678" i="3" s="1"/>
  <c r="AA678" i="3"/>
  <c r="AL678" i="3" s="1"/>
  <c r="T678" i="3"/>
  <c r="S678" i="3"/>
  <c r="P678" i="3"/>
  <c r="O678" i="3"/>
  <c r="N678" i="3"/>
  <c r="M678" i="3"/>
  <c r="L678" i="3"/>
  <c r="BC677" i="3"/>
  <c r="BB677" i="3"/>
  <c r="BA677" i="3"/>
  <c r="AV677" i="3"/>
  <c r="AU677" i="3"/>
  <c r="AT677" i="3"/>
  <c r="AS677" i="3"/>
  <c r="AR677" i="3"/>
  <c r="AQ677" i="3"/>
  <c r="AP677" i="3"/>
  <c r="AO677" i="3"/>
  <c r="AN677" i="3"/>
  <c r="AB677" i="3"/>
  <c r="AM677" i="3" s="1"/>
  <c r="AA677" i="3"/>
  <c r="T677" i="3"/>
  <c r="S677" i="3"/>
  <c r="P677" i="3"/>
  <c r="O677" i="3"/>
  <c r="N677" i="3"/>
  <c r="M677" i="3"/>
  <c r="L677" i="3"/>
  <c r="BC676" i="3"/>
  <c r="BA676" i="3"/>
  <c r="BB676" i="3" s="1"/>
  <c r="AW676" i="3"/>
  <c r="AX676" i="3" s="1"/>
  <c r="Y676" i="3" s="1"/>
  <c r="AV676" i="3"/>
  <c r="AU676" i="3"/>
  <c r="AT676" i="3"/>
  <c r="AS676" i="3"/>
  <c r="AR676" i="3"/>
  <c r="AQ676" i="3"/>
  <c r="AP676" i="3"/>
  <c r="AO676" i="3"/>
  <c r="AN676" i="3"/>
  <c r="AM676" i="3"/>
  <c r="AB676" i="3"/>
  <c r="AA676" i="3"/>
  <c r="AL676" i="3" s="1"/>
  <c r="T676" i="3"/>
  <c r="S676" i="3"/>
  <c r="P676" i="3"/>
  <c r="O676" i="3"/>
  <c r="N676" i="3"/>
  <c r="M676" i="3"/>
  <c r="L676" i="3"/>
  <c r="BC675" i="3"/>
  <c r="BB675" i="3"/>
  <c r="BA675" i="3"/>
  <c r="AV675" i="3"/>
  <c r="AU675" i="3"/>
  <c r="AT675" i="3"/>
  <c r="AS675" i="3"/>
  <c r="AR675" i="3"/>
  <c r="AQ675" i="3"/>
  <c r="AP675" i="3"/>
  <c r="AO675" i="3"/>
  <c r="AN675" i="3"/>
  <c r="AB675" i="3"/>
  <c r="AM675" i="3" s="1"/>
  <c r="AA675" i="3"/>
  <c r="T675" i="3"/>
  <c r="S675" i="3"/>
  <c r="P675" i="3"/>
  <c r="O675" i="3"/>
  <c r="N675" i="3"/>
  <c r="M675" i="3"/>
  <c r="L675" i="3"/>
  <c r="BC674" i="3"/>
  <c r="BA674" i="3"/>
  <c r="BB674" i="3" s="1"/>
  <c r="AW674" i="3" s="1"/>
  <c r="AX674" i="3"/>
  <c r="Y674" i="3" s="1"/>
  <c r="AV674" i="3"/>
  <c r="AU674" i="3"/>
  <c r="AT674" i="3"/>
  <c r="AS674" i="3"/>
  <c r="AR674" i="3"/>
  <c r="AQ674" i="3"/>
  <c r="AP674" i="3"/>
  <c r="AO674" i="3"/>
  <c r="AN674" i="3"/>
  <c r="AL674" i="3"/>
  <c r="AB674" i="3"/>
  <c r="AM674" i="3" s="1"/>
  <c r="AA674" i="3"/>
  <c r="T674" i="3"/>
  <c r="S674" i="3"/>
  <c r="P674" i="3"/>
  <c r="O674" i="3"/>
  <c r="N674" i="3"/>
  <c r="M674" i="3"/>
  <c r="L674" i="3"/>
  <c r="BC673" i="3"/>
  <c r="BA673" i="3"/>
  <c r="BB673" i="3" s="1"/>
  <c r="AW673" i="3"/>
  <c r="AX673" i="3" s="1"/>
  <c r="Y673" i="3" s="1"/>
  <c r="AV673" i="3"/>
  <c r="AU673" i="3"/>
  <c r="AT673" i="3"/>
  <c r="AS673" i="3"/>
  <c r="AR673" i="3"/>
  <c r="AQ673" i="3"/>
  <c r="AP673" i="3"/>
  <c r="AO673" i="3"/>
  <c r="AN673" i="3"/>
  <c r="AM673" i="3"/>
  <c r="AL673" i="3"/>
  <c r="AB673" i="3"/>
  <c r="AA673" i="3"/>
  <c r="T673" i="3"/>
  <c r="S673" i="3"/>
  <c r="P673" i="3"/>
  <c r="O673" i="3"/>
  <c r="N673" i="3"/>
  <c r="M673" i="3"/>
  <c r="L673" i="3"/>
  <c r="BC672" i="3"/>
  <c r="BA672" i="3"/>
  <c r="BB672" i="3" s="1"/>
  <c r="AV672" i="3"/>
  <c r="AU672" i="3"/>
  <c r="AT672" i="3"/>
  <c r="AS672" i="3"/>
  <c r="AR672" i="3"/>
  <c r="AQ672" i="3"/>
  <c r="AP672" i="3"/>
  <c r="AO672" i="3"/>
  <c r="AN672" i="3"/>
  <c r="AM672" i="3"/>
  <c r="AL672" i="3"/>
  <c r="AB672" i="3"/>
  <c r="AA672" i="3"/>
  <c r="AW672" i="3" s="1"/>
  <c r="T672" i="3"/>
  <c r="S672" i="3"/>
  <c r="P672" i="3"/>
  <c r="O672" i="3"/>
  <c r="N672" i="3"/>
  <c r="M672" i="3"/>
  <c r="L672" i="3"/>
  <c r="AX672" i="3" s="1"/>
  <c r="Y672" i="3" s="1"/>
  <c r="BC671" i="3"/>
  <c r="BA671" i="3"/>
  <c r="AV671" i="3"/>
  <c r="AU671" i="3"/>
  <c r="AT671" i="3"/>
  <c r="AS671" i="3"/>
  <c r="AR671" i="3"/>
  <c r="AQ671" i="3"/>
  <c r="AP671" i="3"/>
  <c r="AO671" i="3"/>
  <c r="AN671" i="3"/>
  <c r="AB671" i="3"/>
  <c r="AM671" i="3" s="1"/>
  <c r="AA671" i="3"/>
  <c r="T671" i="3"/>
  <c r="S671" i="3"/>
  <c r="BB671" i="3" s="1"/>
  <c r="P671" i="3"/>
  <c r="O671" i="3"/>
  <c r="N671" i="3"/>
  <c r="M671" i="3"/>
  <c r="L671" i="3"/>
  <c r="BC670" i="3"/>
  <c r="BA670" i="3"/>
  <c r="AV670" i="3"/>
  <c r="AU670" i="3"/>
  <c r="AT670" i="3"/>
  <c r="AS670" i="3"/>
  <c r="AR670" i="3"/>
  <c r="AQ670" i="3"/>
  <c r="AP670" i="3"/>
  <c r="AO670" i="3"/>
  <c r="AN670" i="3"/>
  <c r="AM670" i="3"/>
  <c r="AL670" i="3"/>
  <c r="AB670" i="3"/>
  <c r="AA670" i="3"/>
  <c r="T670" i="3"/>
  <c r="S670" i="3"/>
  <c r="BB670" i="3" s="1"/>
  <c r="P670" i="3"/>
  <c r="O670" i="3"/>
  <c r="N670" i="3"/>
  <c r="M670" i="3"/>
  <c r="L670" i="3"/>
  <c r="BC669" i="3"/>
  <c r="BA669" i="3"/>
  <c r="BB669" i="3" s="1"/>
  <c r="AW669" i="3"/>
  <c r="AV669" i="3"/>
  <c r="AU669" i="3"/>
  <c r="AT669" i="3"/>
  <c r="AS669" i="3"/>
  <c r="AR669" i="3"/>
  <c r="AQ669" i="3"/>
  <c r="AP669" i="3"/>
  <c r="AO669" i="3"/>
  <c r="AN669" i="3"/>
  <c r="AL669" i="3"/>
  <c r="AB669" i="3"/>
  <c r="AM669" i="3" s="1"/>
  <c r="AA669" i="3"/>
  <c r="T669" i="3"/>
  <c r="S669" i="3"/>
  <c r="P669" i="3"/>
  <c r="O669" i="3"/>
  <c r="N669" i="3"/>
  <c r="M669" i="3"/>
  <c r="L669" i="3"/>
  <c r="BC668" i="3"/>
  <c r="BB668" i="3"/>
  <c r="BA668" i="3"/>
  <c r="AV668" i="3"/>
  <c r="AU668" i="3"/>
  <c r="AT668" i="3"/>
  <c r="AS668" i="3"/>
  <c r="AR668" i="3"/>
  <c r="AQ668" i="3"/>
  <c r="AP668" i="3"/>
  <c r="AO668" i="3"/>
  <c r="AN668" i="3"/>
  <c r="AB668" i="3"/>
  <c r="AM668" i="3" s="1"/>
  <c r="AA668" i="3"/>
  <c r="T668" i="3"/>
  <c r="S668" i="3"/>
  <c r="P668" i="3"/>
  <c r="O668" i="3"/>
  <c r="N668" i="3"/>
  <c r="M668" i="3"/>
  <c r="L668" i="3"/>
  <c r="BC667" i="3"/>
  <c r="BA667" i="3"/>
  <c r="AV667" i="3"/>
  <c r="AU667" i="3"/>
  <c r="AT667" i="3"/>
  <c r="AS667" i="3"/>
  <c r="AR667" i="3"/>
  <c r="AQ667" i="3"/>
  <c r="AP667" i="3"/>
  <c r="AO667" i="3"/>
  <c r="AN667" i="3"/>
  <c r="AM667" i="3"/>
  <c r="AB667" i="3"/>
  <c r="AA667" i="3"/>
  <c r="AL667" i="3" s="1"/>
  <c r="T667" i="3"/>
  <c r="S667" i="3"/>
  <c r="P667" i="3"/>
  <c r="O667" i="3"/>
  <c r="N667" i="3"/>
  <c r="M667" i="3"/>
  <c r="L667" i="3"/>
  <c r="BC666" i="3"/>
  <c r="BA666" i="3"/>
  <c r="BB666" i="3" s="1"/>
  <c r="AW666" i="3" s="1"/>
  <c r="AV666" i="3"/>
  <c r="AU666" i="3"/>
  <c r="AT666" i="3"/>
  <c r="AS666" i="3"/>
  <c r="AR666" i="3"/>
  <c r="AQ666" i="3"/>
  <c r="AP666" i="3"/>
  <c r="AO666" i="3"/>
  <c r="AN666" i="3"/>
  <c r="AM666" i="3"/>
  <c r="AL666" i="3"/>
  <c r="AB666" i="3"/>
  <c r="AA666" i="3"/>
  <c r="T666" i="3"/>
  <c r="S666" i="3"/>
  <c r="P666" i="3"/>
  <c r="O666" i="3"/>
  <c r="N666" i="3"/>
  <c r="M666" i="3"/>
  <c r="L666" i="3"/>
  <c r="BC665" i="3"/>
  <c r="BA665" i="3"/>
  <c r="AV665" i="3"/>
  <c r="AU665" i="3"/>
  <c r="AT665" i="3"/>
  <c r="AS665" i="3"/>
  <c r="AR665" i="3"/>
  <c r="AQ665" i="3"/>
  <c r="AP665" i="3"/>
  <c r="AO665" i="3"/>
  <c r="AN665" i="3"/>
  <c r="AM665" i="3"/>
  <c r="AL665" i="3"/>
  <c r="AB665" i="3"/>
  <c r="AA665" i="3"/>
  <c r="T665" i="3"/>
  <c r="S665" i="3"/>
  <c r="P665" i="3"/>
  <c r="O665" i="3"/>
  <c r="N665" i="3"/>
  <c r="M665" i="3"/>
  <c r="L665" i="3"/>
  <c r="BC664" i="3"/>
  <c r="BB664" i="3"/>
  <c r="BA664" i="3"/>
  <c r="AV664" i="3"/>
  <c r="AU664" i="3"/>
  <c r="AT664" i="3"/>
  <c r="AS664" i="3"/>
  <c r="AR664" i="3"/>
  <c r="AQ664" i="3"/>
  <c r="AP664" i="3"/>
  <c r="AO664" i="3"/>
  <c r="AN664" i="3"/>
  <c r="AB664" i="3"/>
  <c r="AM664" i="3" s="1"/>
  <c r="AA664" i="3"/>
  <c r="AL664" i="3" s="1"/>
  <c r="T664" i="3"/>
  <c r="S664" i="3"/>
  <c r="P664" i="3"/>
  <c r="O664" i="3"/>
  <c r="N664" i="3"/>
  <c r="M664" i="3"/>
  <c r="L664" i="3"/>
  <c r="BC663" i="3"/>
  <c r="BA663" i="3"/>
  <c r="BB663" i="3" s="1"/>
  <c r="AW663" i="3" s="1"/>
  <c r="AV663" i="3"/>
  <c r="AU663" i="3"/>
  <c r="AT663" i="3"/>
  <c r="AS663" i="3"/>
  <c r="AR663" i="3"/>
  <c r="AQ663" i="3"/>
  <c r="AP663" i="3"/>
  <c r="AO663" i="3"/>
  <c r="AN663" i="3"/>
  <c r="AM663" i="3"/>
  <c r="AB663" i="3"/>
  <c r="AA663" i="3"/>
  <c r="AL663" i="3" s="1"/>
  <c r="T663" i="3"/>
  <c r="S663" i="3"/>
  <c r="P663" i="3"/>
  <c r="O663" i="3"/>
  <c r="N663" i="3"/>
  <c r="M663" i="3"/>
  <c r="L663" i="3"/>
  <c r="BC662" i="3"/>
  <c r="BA662" i="3"/>
  <c r="AV662" i="3"/>
  <c r="AU662" i="3"/>
  <c r="AT662" i="3"/>
  <c r="AS662" i="3"/>
  <c r="AR662" i="3"/>
  <c r="AQ662" i="3"/>
  <c r="AP662" i="3"/>
  <c r="AO662" i="3"/>
  <c r="AN662" i="3"/>
  <c r="AB662" i="3"/>
  <c r="AM662" i="3" s="1"/>
  <c r="AA662" i="3"/>
  <c r="T662" i="3"/>
  <c r="S662" i="3"/>
  <c r="BB662" i="3" s="1"/>
  <c r="P662" i="3"/>
  <c r="O662" i="3"/>
  <c r="N662" i="3"/>
  <c r="M662" i="3"/>
  <c r="L662" i="3"/>
  <c r="BC661" i="3"/>
  <c r="BB661" i="3"/>
  <c r="BA661" i="3"/>
  <c r="AV661" i="3"/>
  <c r="AU661" i="3"/>
  <c r="AT661" i="3"/>
  <c r="AS661" i="3"/>
  <c r="AR661" i="3"/>
  <c r="AQ661" i="3"/>
  <c r="AP661" i="3"/>
  <c r="AO661" i="3"/>
  <c r="AN661" i="3"/>
  <c r="AB661" i="3"/>
  <c r="AM661" i="3" s="1"/>
  <c r="AA661" i="3"/>
  <c r="AW661" i="3" s="1"/>
  <c r="T661" i="3"/>
  <c r="S661" i="3"/>
  <c r="P661" i="3"/>
  <c r="O661" i="3"/>
  <c r="N661" i="3"/>
  <c r="M661" i="3"/>
  <c r="L661" i="3"/>
  <c r="BC660" i="3"/>
  <c r="BA660" i="3"/>
  <c r="BB660" i="3" s="1"/>
  <c r="AW660" i="3" s="1"/>
  <c r="AX660" i="3" s="1"/>
  <c r="AV660" i="3"/>
  <c r="AU660" i="3"/>
  <c r="AT660" i="3"/>
  <c r="AS660" i="3"/>
  <c r="AR660" i="3"/>
  <c r="AQ660" i="3"/>
  <c r="AP660" i="3"/>
  <c r="AO660" i="3"/>
  <c r="AN660" i="3"/>
  <c r="AL660" i="3"/>
  <c r="AB660" i="3"/>
  <c r="AM660" i="3" s="1"/>
  <c r="AA660" i="3"/>
  <c r="Y660" i="3"/>
  <c r="T660" i="3"/>
  <c r="S660" i="3"/>
  <c r="P660" i="3"/>
  <c r="O660" i="3"/>
  <c r="N660" i="3"/>
  <c r="M660" i="3"/>
  <c r="L660" i="3"/>
  <c r="BC659" i="3"/>
  <c r="BA659" i="3"/>
  <c r="BB659" i="3" s="1"/>
  <c r="AV659" i="3"/>
  <c r="AU659" i="3"/>
  <c r="AT659" i="3"/>
  <c r="AS659" i="3"/>
  <c r="AR659" i="3"/>
  <c r="AQ659" i="3"/>
  <c r="AP659" i="3"/>
  <c r="AO659" i="3"/>
  <c r="AN659" i="3"/>
  <c r="AL659" i="3"/>
  <c r="AB659" i="3"/>
  <c r="AM659" i="3" s="1"/>
  <c r="AA659" i="3"/>
  <c r="T659" i="3"/>
  <c r="S659" i="3"/>
  <c r="P659" i="3"/>
  <c r="O659" i="3"/>
  <c r="N659" i="3"/>
  <c r="M659" i="3"/>
  <c r="L659" i="3"/>
  <c r="BC658" i="3"/>
  <c r="BA658" i="3"/>
  <c r="BB658" i="3" s="1"/>
  <c r="AW658" i="3"/>
  <c r="AV658" i="3"/>
  <c r="AU658" i="3"/>
  <c r="AT658" i="3"/>
  <c r="AS658" i="3"/>
  <c r="AR658" i="3"/>
  <c r="AQ658" i="3"/>
  <c r="AP658" i="3"/>
  <c r="AO658" i="3"/>
  <c r="AN658" i="3"/>
  <c r="AM658" i="3"/>
  <c r="AB658" i="3"/>
  <c r="AA658" i="3"/>
  <c r="AL658" i="3" s="1"/>
  <c r="T658" i="3"/>
  <c r="S658" i="3"/>
  <c r="P658" i="3"/>
  <c r="O658" i="3"/>
  <c r="N658" i="3"/>
  <c r="M658" i="3"/>
  <c r="L658" i="3"/>
  <c r="BC657" i="3"/>
  <c r="BA657" i="3"/>
  <c r="BB657" i="3" s="1"/>
  <c r="AV657" i="3"/>
  <c r="AU657" i="3"/>
  <c r="AT657" i="3"/>
  <c r="AS657" i="3"/>
  <c r="AR657" i="3"/>
  <c r="AQ657" i="3"/>
  <c r="AP657" i="3"/>
  <c r="AO657" i="3"/>
  <c r="AN657" i="3"/>
  <c r="AL657" i="3"/>
  <c r="AB657" i="3"/>
  <c r="AM657" i="3" s="1"/>
  <c r="AA657" i="3"/>
  <c r="T657" i="3"/>
  <c r="S657" i="3"/>
  <c r="P657" i="3"/>
  <c r="O657" i="3"/>
  <c r="N657" i="3"/>
  <c r="M657" i="3"/>
  <c r="L657" i="3"/>
  <c r="BC656" i="3"/>
  <c r="BA656" i="3"/>
  <c r="BB656" i="3" s="1"/>
  <c r="AW656" i="3" s="1"/>
  <c r="AV656" i="3"/>
  <c r="AU656" i="3"/>
  <c r="AT656" i="3"/>
  <c r="AS656" i="3"/>
  <c r="AR656" i="3"/>
  <c r="AQ656" i="3"/>
  <c r="AP656" i="3"/>
  <c r="AO656" i="3"/>
  <c r="AN656" i="3"/>
  <c r="AM656" i="3"/>
  <c r="AL656" i="3"/>
  <c r="AB656" i="3"/>
  <c r="AA656" i="3"/>
  <c r="T656" i="3"/>
  <c r="S656" i="3"/>
  <c r="P656" i="3"/>
  <c r="O656" i="3"/>
  <c r="N656" i="3"/>
  <c r="M656" i="3"/>
  <c r="L656" i="3"/>
  <c r="BC655" i="3"/>
  <c r="BA655" i="3"/>
  <c r="BB655" i="3" s="1"/>
  <c r="AW655" i="3"/>
  <c r="AV655" i="3"/>
  <c r="AU655" i="3"/>
  <c r="AT655" i="3"/>
  <c r="AS655" i="3"/>
  <c r="AR655" i="3"/>
  <c r="AQ655" i="3"/>
  <c r="AP655" i="3"/>
  <c r="AO655" i="3"/>
  <c r="AN655" i="3"/>
  <c r="AM655" i="3"/>
  <c r="AL655" i="3"/>
  <c r="AB655" i="3"/>
  <c r="AA655" i="3"/>
  <c r="T655" i="3"/>
  <c r="S655" i="3"/>
  <c r="P655" i="3"/>
  <c r="O655" i="3"/>
  <c r="AX655" i="3" s="1"/>
  <c r="Y655" i="3" s="1"/>
  <c r="N655" i="3"/>
  <c r="M655" i="3"/>
  <c r="L655" i="3"/>
  <c r="BC654" i="3"/>
  <c r="BA654" i="3"/>
  <c r="BB654" i="3" s="1"/>
  <c r="AV654" i="3"/>
  <c r="AU654" i="3"/>
  <c r="AT654" i="3"/>
  <c r="AS654" i="3"/>
  <c r="AR654" i="3"/>
  <c r="AQ654" i="3"/>
  <c r="AP654" i="3"/>
  <c r="AO654" i="3"/>
  <c r="AN654" i="3"/>
  <c r="AB654" i="3"/>
  <c r="AM654" i="3" s="1"/>
  <c r="AA654" i="3"/>
  <c r="T654" i="3"/>
  <c r="S654" i="3"/>
  <c r="P654" i="3"/>
  <c r="O654" i="3"/>
  <c r="N654" i="3"/>
  <c r="M654" i="3"/>
  <c r="L654" i="3"/>
  <c r="BC653" i="3"/>
  <c r="BB653" i="3"/>
  <c r="AW653" i="3" s="1"/>
  <c r="AX653" i="3" s="1"/>
  <c r="Y653" i="3" s="1"/>
  <c r="BA653" i="3"/>
  <c r="AV653" i="3"/>
  <c r="AU653" i="3"/>
  <c r="AT653" i="3"/>
  <c r="AS653" i="3"/>
  <c r="AR653" i="3"/>
  <c r="AQ653" i="3"/>
  <c r="AP653" i="3"/>
  <c r="AO653" i="3"/>
  <c r="AN653" i="3"/>
  <c r="AM653" i="3"/>
  <c r="AB653" i="3"/>
  <c r="AA653" i="3"/>
  <c r="AL653" i="3" s="1"/>
  <c r="T653" i="3"/>
  <c r="S653" i="3"/>
  <c r="P653" i="3"/>
  <c r="O653" i="3"/>
  <c r="N653" i="3"/>
  <c r="M653" i="3"/>
  <c r="L653" i="3"/>
  <c r="BC652" i="3"/>
  <c r="BB652" i="3"/>
  <c r="BA652" i="3"/>
  <c r="AV652" i="3"/>
  <c r="AU652" i="3"/>
  <c r="AT652" i="3"/>
  <c r="AS652" i="3"/>
  <c r="AR652" i="3"/>
  <c r="AQ652" i="3"/>
  <c r="AP652" i="3"/>
  <c r="AO652" i="3"/>
  <c r="AN652" i="3"/>
  <c r="AM652" i="3"/>
  <c r="AL652" i="3"/>
  <c r="AB652" i="3"/>
  <c r="AA652" i="3"/>
  <c r="T652" i="3"/>
  <c r="S652" i="3"/>
  <c r="P652" i="3"/>
  <c r="O652" i="3"/>
  <c r="N652" i="3"/>
  <c r="M652" i="3"/>
  <c r="L652" i="3"/>
  <c r="BC651" i="3"/>
  <c r="BA651" i="3"/>
  <c r="AV651" i="3"/>
  <c r="AU651" i="3"/>
  <c r="AT651" i="3"/>
  <c r="AS651" i="3"/>
  <c r="AR651" i="3"/>
  <c r="AQ651" i="3"/>
  <c r="AP651" i="3"/>
  <c r="AO651" i="3"/>
  <c r="AN651" i="3"/>
  <c r="AB651" i="3"/>
  <c r="AA651" i="3"/>
  <c r="AL651" i="3" s="1"/>
  <c r="T651" i="3"/>
  <c r="S651" i="3"/>
  <c r="BB651" i="3" s="1"/>
  <c r="P651" i="3"/>
  <c r="O651" i="3"/>
  <c r="N651" i="3"/>
  <c r="M651" i="3"/>
  <c r="L651" i="3"/>
  <c r="BC650" i="3"/>
  <c r="BA650" i="3"/>
  <c r="BB650" i="3" s="1"/>
  <c r="AV650" i="3"/>
  <c r="AU650" i="3"/>
  <c r="AT650" i="3"/>
  <c r="AS650" i="3"/>
  <c r="AR650" i="3"/>
  <c r="AQ650" i="3"/>
  <c r="AP650" i="3"/>
  <c r="AO650" i="3"/>
  <c r="AN650" i="3"/>
  <c r="AB650" i="3"/>
  <c r="AM650" i="3" s="1"/>
  <c r="AA650" i="3"/>
  <c r="T650" i="3"/>
  <c r="S650" i="3"/>
  <c r="P650" i="3"/>
  <c r="O650" i="3"/>
  <c r="N650" i="3"/>
  <c r="M650" i="3"/>
  <c r="L650" i="3"/>
  <c r="BC649" i="3"/>
  <c r="BA649" i="3"/>
  <c r="AV649" i="3"/>
  <c r="AU649" i="3"/>
  <c r="AT649" i="3"/>
  <c r="AS649" i="3"/>
  <c r="AR649" i="3"/>
  <c r="AQ649" i="3"/>
  <c r="AP649" i="3"/>
  <c r="AO649" i="3"/>
  <c r="AN649" i="3"/>
  <c r="AM649" i="3"/>
  <c r="AB649" i="3"/>
  <c r="AA649" i="3"/>
  <c r="AL649" i="3" s="1"/>
  <c r="T649" i="3"/>
  <c r="S649" i="3"/>
  <c r="P649" i="3"/>
  <c r="O649" i="3"/>
  <c r="N649" i="3"/>
  <c r="M649" i="3"/>
  <c r="L649" i="3"/>
  <c r="BC648" i="3"/>
  <c r="BA648" i="3"/>
  <c r="BB648" i="3" s="1"/>
  <c r="AV648" i="3"/>
  <c r="AU648" i="3"/>
  <c r="AT648" i="3"/>
  <c r="AS648" i="3"/>
  <c r="AR648" i="3"/>
  <c r="AQ648" i="3"/>
  <c r="AP648" i="3"/>
  <c r="AO648" i="3"/>
  <c r="AN648" i="3"/>
  <c r="AM648" i="3"/>
  <c r="AL648" i="3"/>
  <c r="AB648" i="3"/>
  <c r="AA648" i="3"/>
  <c r="T648" i="3"/>
  <c r="S648" i="3"/>
  <c r="P648" i="3"/>
  <c r="O648" i="3"/>
  <c r="N648" i="3"/>
  <c r="M648" i="3"/>
  <c r="L648" i="3"/>
  <c r="BC647" i="3"/>
  <c r="BA647" i="3"/>
  <c r="BB647" i="3" s="1"/>
  <c r="AW647" i="3" s="1"/>
  <c r="AV647" i="3"/>
  <c r="AU647" i="3"/>
  <c r="AT647" i="3"/>
  <c r="AS647" i="3"/>
  <c r="AR647" i="3"/>
  <c r="AQ647" i="3"/>
  <c r="AP647" i="3"/>
  <c r="AO647" i="3"/>
  <c r="AN647" i="3"/>
  <c r="AM647" i="3"/>
  <c r="AL647" i="3"/>
  <c r="AB647" i="3"/>
  <c r="AA647" i="3"/>
  <c r="T647" i="3"/>
  <c r="S647" i="3"/>
  <c r="P647" i="3"/>
  <c r="O647" i="3"/>
  <c r="N647" i="3"/>
  <c r="M647" i="3"/>
  <c r="L647" i="3"/>
  <c r="BC646" i="3"/>
  <c r="BA646" i="3"/>
  <c r="BB646" i="3" s="1"/>
  <c r="AV646" i="3"/>
  <c r="AU646" i="3"/>
  <c r="AT646" i="3"/>
  <c r="AS646" i="3"/>
  <c r="AR646" i="3"/>
  <c r="AQ646" i="3"/>
  <c r="AP646" i="3"/>
  <c r="AO646" i="3"/>
  <c r="AN646" i="3"/>
  <c r="AB646" i="3"/>
  <c r="AM646" i="3" s="1"/>
  <c r="AA646" i="3"/>
  <c r="T646" i="3"/>
  <c r="S646" i="3"/>
  <c r="P646" i="3"/>
  <c r="O646" i="3"/>
  <c r="N646" i="3"/>
  <c r="M646" i="3"/>
  <c r="L646" i="3"/>
  <c r="BC645" i="3"/>
  <c r="BA645" i="3"/>
  <c r="BB645" i="3" s="1"/>
  <c r="AW645" i="3"/>
  <c r="AV645" i="3"/>
  <c r="AU645" i="3"/>
  <c r="AT645" i="3"/>
  <c r="AS645" i="3"/>
  <c r="AR645" i="3"/>
  <c r="AQ645" i="3"/>
  <c r="AP645" i="3"/>
  <c r="AO645" i="3"/>
  <c r="AN645" i="3"/>
  <c r="AM645" i="3"/>
  <c r="AL645" i="3"/>
  <c r="AB645" i="3"/>
  <c r="AA645" i="3"/>
  <c r="T645" i="3"/>
  <c r="S645" i="3"/>
  <c r="P645" i="3"/>
  <c r="O645" i="3"/>
  <c r="N645" i="3"/>
  <c r="M645" i="3"/>
  <c r="L645" i="3"/>
  <c r="BC644" i="3"/>
  <c r="BA644" i="3"/>
  <c r="AW644" i="3"/>
  <c r="AX644" i="3" s="1"/>
  <c r="Y644" i="3" s="1"/>
  <c r="AV644" i="3"/>
  <c r="AU644" i="3"/>
  <c r="AT644" i="3"/>
  <c r="AS644" i="3"/>
  <c r="AR644" i="3"/>
  <c r="AQ644" i="3"/>
  <c r="AP644" i="3"/>
  <c r="AO644" i="3"/>
  <c r="AN644" i="3"/>
  <c r="AB644" i="3"/>
  <c r="AM644" i="3" s="1"/>
  <c r="AA644" i="3"/>
  <c r="AL644" i="3" s="1"/>
  <c r="T644" i="3"/>
  <c r="S644" i="3"/>
  <c r="BB644" i="3" s="1"/>
  <c r="P644" i="3"/>
  <c r="O644" i="3"/>
  <c r="N644" i="3"/>
  <c r="M644" i="3"/>
  <c r="L644" i="3"/>
  <c r="BC643" i="3"/>
  <c r="BB643" i="3"/>
  <c r="BA643" i="3"/>
  <c r="AV643" i="3"/>
  <c r="AU643" i="3"/>
  <c r="AT643" i="3"/>
  <c r="AS643" i="3"/>
  <c r="AR643" i="3"/>
  <c r="AQ643" i="3"/>
  <c r="AP643" i="3"/>
  <c r="AO643" i="3"/>
  <c r="AN643" i="3"/>
  <c r="AB643" i="3"/>
  <c r="AM643" i="3" s="1"/>
  <c r="AA643" i="3"/>
  <c r="T643" i="3"/>
  <c r="S643" i="3"/>
  <c r="P643" i="3"/>
  <c r="O643" i="3"/>
  <c r="N643" i="3"/>
  <c r="M643" i="3"/>
  <c r="L643" i="3"/>
  <c r="BC642" i="3"/>
  <c r="BA642" i="3"/>
  <c r="BB642" i="3" s="1"/>
  <c r="AW642" i="3" s="1"/>
  <c r="AX642" i="3" s="1"/>
  <c r="Y642" i="3" s="1"/>
  <c r="AV642" i="3"/>
  <c r="AU642" i="3"/>
  <c r="AT642" i="3"/>
  <c r="AS642" i="3"/>
  <c r="AR642" i="3"/>
  <c r="AQ642" i="3"/>
  <c r="AP642" i="3"/>
  <c r="AO642" i="3"/>
  <c r="AN642" i="3"/>
  <c r="AL642" i="3"/>
  <c r="AB642" i="3"/>
  <c r="AM642" i="3" s="1"/>
  <c r="AA642" i="3"/>
  <c r="T642" i="3"/>
  <c r="S642" i="3"/>
  <c r="P642" i="3"/>
  <c r="O642" i="3"/>
  <c r="N642" i="3"/>
  <c r="M642" i="3"/>
  <c r="L642" i="3"/>
  <c r="BC641" i="3"/>
  <c r="BA641" i="3"/>
  <c r="AV641" i="3"/>
  <c r="AU641" i="3"/>
  <c r="AT641" i="3"/>
  <c r="AS641" i="3"/>
  <c r="AR641" i="3"/>
  <c r="AQ641" i="3"/>
  <c r="AP641" i="3"/>
  <c r="AO641" i="3"/>
  <c r="AN641" i="3"/>
  <c r="AM641" i="3"/>
  <c r="AL641" i="3"/>
  <c r="AB641" i="3"/>
  <c r="AA641" i="3"/>
  <c r="T641" i="3"/>
  <c r="S641" i="3"/>
  <c r="BB641" i="3" s="1"/>
  <c r="P641" i="3"/>
  <c r="O641" i="3"/>
  <c r="N641" i="3"/>
  <c r="M641" i="3"/>
  <c r="L641" i="3"/>
  <c r="BC640" i="3"/>
  <c r="BA640" i="3"/>
  <c r="AV640" i="3"/>
  <c r="AU640" i="3"/>
  <c r="AT640" i="3"/>
  <c r="AS640" i="3"/>
  <c r="AR640" i="3"/>
  <c r="AQ640" i="3"/>
  <c r="AP640" i="3"/>
  <c r="AO640" i="3"/>
  <c r="AN640" i="3"/>
  <c r="AM640" i="3"/>
  <c r="AB640" i="3"/>
  <c r="AA640" i="3"/>
  <c r="AL640" i="3" s="1"/>
  <c r="T640" i="3"/>
  <c r="S640" i="3"/>
  <c r="P640" i="3"/>
  <c r="O640" i="3"/>
  <c r="N640" i="3"/>
  <c r="M640" i="3"/>
  <c r="L640" i="3"/>
  <c r="BC639" i="3"/>
  <c r="BA639" i="3"/>
  <c r="BB639" i="3" s="1"/>
  <c r="AV639" i="3"/>
  <c r="AU639" i="3"/>
  <c r="AT639" i="3"/>
  <c r="AS639" i="3"/>
  <c r="AR639" i="3"/>
  <c r="AQ639" i="3"/>
  <c r="AP639" i="3"/>
  <c r="AO639" i="3"/>
  <c r="AN639" i="3"/>
  <c r="AB639" i="3"/>
  <c r="AM639" i="3" s="1"/>
  <c r="AA639" i="3"/>
  <c r="AL639" i="3" s="1"/>
  <c r="T639" i="3"/>
  <c r="S639" i="3"/>
  <c r="P639" i="3"/>
  <c r="O639" i="3"/>
  <c r="N639" i="3"/>
  <c r="M639" i="3"/>
  <c r="L639" i="3"/>
  <c r="BC638" i="3"/>
  <c r="BA638" i="3"/>
  <c r="BB638" i="3" s="1"/>
  <c r="AW638" i="3"/>
  <c r="AV638" i="3"/>
  <c r="AU638" i="3"/>
  <c r="AT638" i="3"/>
  <c r="AS638" i="3"/>
  <c r="AR638" i="3"/>
  <c r="AQ638" i="3"/>
  <c r="AP638" i="3"/>
  <c r="AO638" i="3"/>
  <c r="AN638" i="3"/>
  <c r="AM638" i="3"/>
  <c r="AL638" i="3"/>
  <c r="AB638" i="3"/>
  <c r="AA638" i="3"/>
  <c r="T638" i="3"/>
  <c r="S638" i="3"/>
  <c r="P638" i="3"/>
  <c r="O638" i="3"/>
  <c r="N638" i="3"/>
  <c r="M638" i="3"/>
  <c r="L638" i="3"/>
  <c r="BC637" i="3"/>
  <c r="BA637" i="3"/>
  <c r="BB637" i="3" s="1"/>
  <c r="AV637" i="3"/>
  <c r="AU637" i="3"/>
  <c r="AT637" i="3"/>
  <c r="AS637" i="3"/>
  <c r="AR637" i="3"/>
  <c r="AQ637" i="3"/>
  <c r="AP637" i="3"/>
  <c r="AO637" i="3"/>
  <c r="AN637" i="3"/>
  <c r="AL637" i="3"/>
  <c r="AB637" i="3"/>
  <c r="AM637" i="3" s="1"/>
  <c r="AA637" i="3"/>
  <c r="T637" i="3"/>
  <c r="S637" i="3"/>
  <c r="P637" i="3"/>
  <c r="O637" i="3"/>
  <c r="N637" i="3"/>
  <c r="M637" i="3"/>
  <c r="L637" i="3"/>
  <c r="BC636" i="3"/>
  <c r="BA636" i="3"/>
  <c r="BB636" i="3" s="1"/>
  <c r="AV636" i="3"/>
  <c r="AU636" i="3"/>
  <c r="AT636" i="3"/>
  <c r="AS636" i="3"/>
  <c r="AR636" i="3"/>
  <c r="AQ636" i="3"/>
  <c r="AP636" i="3"/>
  <c r="AO636" i="3"/>
  <c r="AN636" i="3"/>
  <c r="AB636" i="3"/>
  <c r="AM636" i="3" s="1"/>
  <c r="AA636" i="3"/>
  <c r="T636" i="3"/>
  <c r="S636" i="3"/>
  <c r="P636" i="3"/>
  <c r="O636" i="3"/>
  <c r="N636" i="3"/>
  <c r="M636" i="3"/>
  <c r="L636" i="3"/>
  <c r="BC635" i="3"/>
  <c r="BB635" i="3"/>
  <c r="BA635" i="3"/>
  <c r="AV635" i="3"/>
  <c r="AU635" i="3"/>
  <c r="AT635" i="3"/>
  <c r="AS635" i="3"/>
  <c r="AR635" i="3"/>
  <c r="AQ635" i="3"/>
  <c r="AP635" i="3"/>
  <c r="AO635" i="3"/>
  <c r="AN635" i="3"/>
  <c r="AM635" i="3"/>
  <c r="AB635" i="3"/>
  <c r="AA635" i="3"/>
  <c r="T635" i="3"/>
  <c r="S635" i="3"/>
  <c r="P635" i="3"/>
  <c r="O635" i="3"/>
  <c r="N635" i="3"/>
  <c r="M635" i="3"/>
  <c r="L635" i="3"/>
  <c r="BC634" i="3"/>
  <c r="BB634" i="3"/>
  <c r="BA634" i="3"/>
  <c r="AV634" i="3"/>
  <c r="AU634" i="3"/>
  <c r="AT634" i="3"/>
  <c r="AS634" i="3"/>
  <c r="AR634" i="3"/>
  <c r="AQ634" i="3"/>
  <c r="AP634" i="3"/>
  <c r="AO634" i="3"/>
  <c r="AN634" i="3"/>
  <c r="AL634" i="3"/>
  <c r="AB634" i="3"/>
  <c r="AM634" i="3" s="1"/>
  <c r="AA634" i="3"/>
  <c r="T634" i="3"/>
  <c r="S634" i="3"/>
  <c r="P634" i="3"/>
  <c r="O634" i="3"/>
  <c r="N634" i="3"/>
  <c r="M634" i="3"/>
  <c r="L634" i="3"/>
  <c r="BC633" i="3"/>
  <c r="BB633" i="3"/>
  <c r="BA633" i="3"/>
  <c r="AW633" i="3"/>
  <c r="AX633" i="3" s="1"/>
  <c r="Y633" i="3" s="1"/>
  <c r="AV633" i="3"/>
  <c r="AU633" i="3"/>
  <c r="AT633" i="3"/>
  <c r="AS633" i="3"/>
  <c r="AR633" i="3"/>
  <c r="AQ633" i="3"/>
  <c r="AP633" i="3"/>
  <c r="AO633" i="3"/>
  <c r="AN633" i="3"/>
  <c r="AB633" i="3"/>
  <c r="AM633" i="3" s="1"/>
  <c r="AA633" i="3"/>
  <c r="AL633" i="3" s="1"/>
  <c r="T633" i="3"/>
  <c r="S633" i="3"/>
  <c r="P633" i="3"/>
  <c r="O633" i="3"/>
  <c r="N633" i="3"/>
  <c r="M633" i="3"/>
  <c r="L633" i="3"/>
  <c r="BC632" i="3"/>
  <c r="BA632" i="3"/>
  <c r="BB632" i="3" s="1"/>
  <c r="AV632" i="3"/>
  <c r="AU632" i="3"/>
  <c r="AT632" i="3"/>
  <c r="AS632" i="3"/>
  <c r="AR632" i="3"/>
  <c r="AQ632" i="3"/>
  <c r="AP632" i="3"/>
  <c r="AO632" i="3"/>
  <c r="AN632" i="3"/>
  <c r="AB632" i="3"/>
  <c r="AM632" i="3" s="1"/>
  <c r="AA632" i="3"/>
  <c r="T632" i="3"/>
  <c r="S632" i="3"/>
  <c r="P632" i="3"/>
  <c r="O632" i="3"/>
  <c r="N632" i="3"/>
  <c r="M632" i="3"/>
  <c r="L632" i="3"/>
  <c r="BC631" i="3"/>
  <c r="BA631" i="3"/>
  <c r="AV631" i="3"/>
  <c r="AU631" i="3"/>
  <c r="AT631" i="3"/>
  <c r="AS631" i="3"/>
  <c r="AR631" i="3"/>
  <c r="AQ631" i="3"/>
  <c r="AP631" i="3"/>
  <c r="AO631" i="3"/>
  <c r="AN631" i="3"/>
  <c r="AM631" i="3"/>
  <c r="AB631" i="3"/>
  <c r="AA631" i="3"/>
  <c r="AL631" i="3" s="1"/>
  <c r="T631" i="3"/>
  <c r="S631" i="3"/>
  <c r="P631" i="3"/>
  <c r="O631" i="3"/>
  <c r="N631" i="3"/>
  <c r="M631" i="3"/>
  <c r="L631" i="3"/>
  <c r="BC630" i="3"/>
  <c r="BA630" i="3"/>
  <c r="BB630" i="3" s="1"/>
  <c r="AW630" i="3" s="1"/>
  <c r="AX630" i="3" s="1"/>
  <c r="AV630" i="3"/>
  <c r="AU630" i="3"/>
  <c r="AT630" i="3"/>
  <c r="AS630" i="3"/>
  <c r="AR630" i="3"/>
  <c r="AQ630" i="3"/>
  <c r="AP630" i="3"/>
  <c r="AO630" i="3"/>
  <c r="AN630" i="3"/>
  <c r="AM630" i="3"/>
  <c r="AB630" i="3"/>
  <c r="AA630" i="3"/>
  <c r="AL630" i="3" s="1"/>
  <c r="T630" i="3"/>
  <c r="S630" i="3"/>
  <c r="P630" i="3"/>
  <c r="O630" i="3"/>
  <c r="N630" i="3"/>
  <c r="M630" i="3"/>
  <c r="L630" i="3"/>
  <c r="BC629" i="3"/>
  <c r="BA629" i="3"/>
  <c r="AV629" i="3"/>
  <c r="AU629" i="3"/>
  <c r="AT629" i="3"/>
  <c r="AS629" i="3"/>
  <c r="AR629" i="3"/>
  <c r="AQ629" i="3"/>
  <c r="AP629" i="3"/>
  <c r="AO629" i="3"/>
  <c r="AN629" i="3"/>
  <c r="AM629" i="3"/>
  <c r="AL629" i="3"/>
  <c r="AB629" i="3"/>
  <c r="AA629" i="3"/>
  <c r="T629" i="3"/>
  <c r="S629" i="3"/>
  <c r="P629" i="3"/>
  <c r="O629" i="3"/>
  <c r="N629" i="3"/>
  <c r="M629" i="3"/>
  <c r="L629" i="3"/>
  <c r="BC628" i="3"/>
  <c r="BB628" i="3"/>
  <c r="BA628" i="3"/>
  <c r="AV628" i="3"/>
  <c r="AU628" i="3"/>
  <c r="AT628" i="3"/>
  <c r="AS628" i="3"/>
  <c r="AR628" i="3"/>
  <c r="AQ628" i="3"/>
  <c r="AP628" i="3"/>
  <c r="AO628" i="3"/>
  <c r="AN628" i="3"/>
  <c r="AM628" i="3"/>
  <c r="AB628" i="3"/>
  <c r="AA628" i="3"/>
  <c r="AL628" i="3" s="1"/>
  <c r="T628" i="3"/>
  <c r="S628" i="3"/>
  <c r="P628" i="3"/>
  <c r="O628" i="3"/>
  <c r="N628" i="3"/>
  <c r="M628" i="3"/>
  <c r="L628" i="3"/>
  <c r="BC627" i="3"/>
  <c r="BA627" i="3"/>
  <c r="BB627" i="3" s="1"/>
  <c r="AW627" i="3"/>
  <c r="AV627" i="3"/>
  <c r="AU627" i="3"/>
  <c r="AT627" i="3"/>
  <c r="AS627" i="3"/>
  <c r="AR627" i="3"/>
  <c r="AQ627" i="3"/>
  <c r="AP627" i="3"/>
  <c r="AO627" i="3"/>
  <c r="AN627" i="3"/>
  <c r="AB627" i="3"/>
  <c r="AM627" i="3" s="1"/>
  <c r="AA627" i="3"/>
  <c r="AL627" i="3" s="1"/>
  <c r="T627" i="3"/>
  <c r="S627" i="3"/>
  <c r="P627" i="3"/>
  <c r="O627" i="3"/>
  <c r="N627" i="3"/>
  <c r="M627" i="3"/>
  <c r="L627" i="3"/>
  <c r="BC626" i="3"/>
  <c r="BA626" i="3"/>
  <c r="AV626" i="3"/>
  <c r="AU626" i="3"/>
  <c r="AT626" i="3"/>
  <c r="AS626" i="3"/>
  <c r="AR626" i="3"/>
  <c r="AQ626" i="3"/>
  <c r="AP626" i="3"/>
  <c r="AO626" i="3"/>
  <c r="AN626" i="3"/>
  <c r="AM626" i="3"/>
  <c r="AB626" i="3"/>
  <c r="AA626" i="3"/>
  <c r="T626" i="3"/>
  <c r="S626" i="3"/>
  <c r="BB626" i="3" s="1"/>
  <c r="P626" i="3"/>
  <c r="O626" i="3"/>
  <c r="N626" i="3"/>
  <c r="M626" i="3"/>
  <c r="L626" i="3"/>
  <c r="BC625" i="3"/>
  <c r="BB625" i="3"/>
  <c r="BA625" i="3"/>
  <c r="AV625" i="3"/>
  <c r="AU625" i="3"/>
  <c r="AT625" i="3"/>
  <c r="AS625" i="3"/>
  <c r="AR625" i="3"/>
  <c r="AQ625" i="3"/>
  <c r="AP625" i="3"/>
  <c r="AO625" i="3"/>
  <c r="AN625" i="3"/>
  <c r="AM625" i="3"/>
  <c r="AB625" i="3"/>
  <c r="AA625" i="3"/>
  <c r="AW625" i="3" s="1"/>
  <c r="T625" i="3"/>
  <c r="S625" i="3"/>
  <c r="P625" i="3"/>
  <c r="O625" i="3"/>
  <c r="N625" i="3"/>
  <c r="M625" i="3"/>
  <c r="L625" i="3"/>
  <c r="BC624" i="3"/>
  <c r="BA624" i="3"/>
  <c r="AV624" i="3"/>
  <c r="AU624" i="3"/>
  <c r="AT624" i="3"/>
  <c r="AS624" i="3"/>
  <c r="AR624" i="3"/>
  <c r="AQ624" i="3"/>
  <c r="AP624" i="3"/>
  <c r="AO624" i="3"/>
  <c r="AN624" i="3"/>
  <c r="AL624" i="3"/>
  <c r="AB624" i="3"/>
  <c r="AM624" i="3" s="1"/>
  <c r="AA624" i="3"/>
  <c r="T624" i="3"/>
  <c r="S624" i="3"/>
  <c r="BB624" i="3" s="1"/>
  <c r="P624" i="3"/>
  <c r="O624" i="3"/>
  <c r="N624" i="3"/>
  <c r="M624" i="3"/>
  <c r="L624" i="3"/>
  <c r="BC623" i="3"/>
  <c r="BA623" i="3"/>
  <c r="BB623" i="3" s="1"/>
  <c r="AV623" i="3"/>
  <c r="AU623" i="3"/>
  <c r="AT623" i="3"/>
  <c r="AS623" i="3"/>
  <c r="AR623" i="3"/>
  <c r="AQ623" i="3"/>
  <c r="AP623" i="3"/>
  <c r="AO623" i="3"/>
  <c r="AN623" i="3"/>
  <c r="AM623" i="3"/>
  <c r="AL623" i="3"/>
  <c r="AB623" i="3"/>
  <c r="AA623" i="3"/>
  <c r="T623" i="3"/>
  <c r="S623" i="3"/>
  <c r="P623" i="3"/>
  <c r="O623" i="3"/>
  <c r="N623" i="3"/>
  <c r="M623" i="3"/>
  <c r="L623" i="3"/>
  <c r="BC622" i="3"/>
  <c r="BA622" i="3"/>
  <c r="BB622" i="3" s="1"/>
  <c r="AW622" i="3"/>
  <c r="AV622" i="3"/>
  <c r="AU622" i="3"/>
  <c r="AT622" i="3"/>
  <c r="AS622" i="3"/>
  <c r="AR622" i="3"/>
  <c r="AQ622" i="3"/>
  <c r="AP622" i="3"/>
  <c r="AO622" i="3"/>
  <c r="AN622" i="3"/>
  <c r="AM622" i="3"/>
  <c r="AB622" i="3"/>
  <c r="AA622" i="3"/>
  <c r="AL622" i="3" s="1"/>
  <c r="T622" i="3"/>
  <c r="S622" i="3"/>
  <c r="P622" i="3"/>
  <c r="O622" i="3"/>
  <c r="N622" i="3"/>
  <c r="M622" i="3"/>
  <c r="L622" i="3"/>
  <c r="BC621" i="3"/>
  <c r="BA621" i="3"/>
  <c r="BB621" i="3" s="1"/>
  <c r="AV621" i="3"/>
  <c r="AU621" i="3"/>
  <c r="AT621" i="3"/>
  <c r="AS621" i="3"/>
  <c r="AR621" i="3"/>
  <c r="AQ621" i="3"/>
  <c r="AP621" i="3"/>
  <c r="AO621" i="3"/>
  <c r="AN621" i="3"/>
  <c r="AL621" i="3"/>
  <c r="AB621" i="3"/>
  <c r="AM621" i="3" s="1"/>
  <c r="AA621" i="3"/>
  <c r="T621" i="3"/>
  <c r="S621" i="3"/>
  <c r="P621" i="3"/>
  <c r="O621" i="3"/>
  <c r="N621" i="3"/>
  <c r="M621" i="3"/>
  <c r="L621" i="3"/>
  <c r="BC620" i="3"/>
  <c r="BA620" i="3"/>
  <c r="BB620" i="3" s="1"/>
  <c r="AW620" i="3" s="1"/>
  <c r="AV620" i="3"/>
  <c r="AU620" i="3"/>
  <c r="AT620" i="3"/>
  <c r="AS620" i="3"/>
  <c r="AR620" i="3"/>
  <c r="AQ620" i="3"/>
  <c r="AP620" i="3"/>
  <c r="AO620" i="3"/>
  <c r="AN620" i="3"/>
  <c r="AM620" i="3"/>
  <c r="AL620" i="3"/>
  <c r="AB620" i="3"/>
  <c r="AA620" i="3"/>
  <c r="T620" i="3"/>
  <c r="S620" i="3"/>
  <c r="P620" i="3"/>
  <c r="O620" i="3"/>
  <c r="N620" i="3"/>
  <c r="M620" i="3"/>
  <c r="L620" i="3"/>
  <c r="BC619" i="3"/>
  <c r="BA619" i="3"/>
  <c r="BB619" i="3" s="1"/>
  <c r="AW619" i="3" s="1"/>
  <c r="AV619" i="3"/>
  <c r="AU619" i="3"/>
  <c r="AT619" i="3"/>
  <c r="AS619" i="3"/>
  <c r="AR619" i="3"/>
  <c r="AQ619" i="3"/>
  <c r="AP619" i="3"/>
  <c r="AO619" i="3"/>
  <c r="AN619" i="3"/>
  <c r="AM619" i="3"/>
  <c r="AB619" i="3"/>
  <c r="AA619" i="3"/>
  <c r="AL619" i="3" s="1"/>
  <c r="T619" i="3"/>
  <c r="S619" i="3"/>
  <c r="P619" i="3"/>
  <c r="O619" i="3"/>
  <c r="N619" i="3"/>
  <c r="M619" i="3"/>
  <c r="L619" i="3"/>
  <c r="BC618" i="3"/>
  <c r="BA618" i="3"/>
  <c r="BB618" i="3" s="1"/>
  <c r="AV618" i="3"/>
  <c r="AU618" i="3"/>
  <c r="AT618" i="3"/>
  <c r="AS618" i="3"/>
  <c r="AR618" i="3"/>
  <c r="AQ618" i="3"/>
  <c r="AP618" i="3"/>
  <c r="AO618" i="3"/>
  <c r="AN618" i="3"/>
  <c r="AB618" i="3"/>
  <c r="AM618" i="3" s="1"/>
  <c r="AA618" i="3"/>
  <c r="T618" i="3"/>
  <c r="S618" i="3"/>
  <c r="P618" i="3"/>
  <c r="O618" i="3"/>
  <c r="N618" i="3"/>
  <c r="M618" i="3"/>
  <c r="L618" i="3"/>
  <c r="BC617" i="3"/>
  <c r="BB617" i="3"/>
  <c r="AW617" i="3" s="1"/>
  <c r="AX617" i="3" s="1"/>
  <c r="Y617" i="3" s="1"/>
  <c r="BA617" i="3"/>
  <c r="AV617" i="3"/>
  <c r="AU617" i="3"/>
  <c r="AT617" i="3"/>
  <c r="AS617" i="3"/>
  <c r="AR617" i="3"/>
  <c r="AQ617" i="3"/>
  <c r="AP617" i="3"/>
  <c r="AO617" i="3"/>
  <c r="AN617" i="3"/>
  <c r="AM617" i="3"/>
  <c r="AB617" i="3"/>
  <c r="AA617" i="3"/>
  <c r="AL617" i="3" s="1"/>
  <c r="T617" i="3"/>
  <c r="S617" i="3"/>
  <c r="P617" i="3"/>
  <c r="O617" i="3"/>
  <c r="N617" i="3"/>
  <c r="M617" i="3"/>
  <c r="L617" i="3"/>
  <c r="BC616" i="3"/>
  <c r="BB616" i="3"/>
  <c r="BA616" i="3"/>
  <c r="AV616" i="3"/>
  <c r="AU616" i="3"/>
  <c r="AT616" i="3"/>
  <c r="AS616" i="3"/>
  <c r="AR616" i="3"/>
  <c r="AQ616" i="3"/>
  <c r="AP616" i="3"/>
  <c r="AO616" i="3"/>
  <c r="AN616" i="3"/>
  <c r="AM616" i="3"/>
  <c r="AB616" i="3"/>
  <c r="AA616" i="3"/>
  <c r="T616" i="3"/>
  <c r="S616" i="3"/>
  <c r="P616" i="3"/>
  <c r="O616" i="3"/>
  <c r="N616" i="3"/>
  <c r="M616" i="3"/>
  <c r="L616" i="3"/>
  <c r="BC615" i="3"/>
  <c r="BA615" i="3"/>
  <c r="AV615" i="3"/>
  <c r="AU615" i="3"/>
  <c r="AT615" i="3"/>
  <c r="AS615" i="3"/>
  <c r="AR615" i="3"/>
  <c r="AQ615" i="3"/>
  <c r="AP615" i="3"/>
  <c r="AO615" i="3"/>
  <c r="AN615" i="3"/>
  <c r="AB615" i="3"/>
  <c r="AA615" i="3"/>
  <c r="AL615" i="3" s="1"/>
  <c r="T615" i="3"/>
  <c r="S615" i="3"/>
  <c r="BB615" i="3" s="1"/>
  <c r="P615" i="3"/>
  <c r="O615" i="3"/>
  <c r="N615" i="3"/>
  <c r="M615" i="3"/>
  <c r="L615" i="3"/>
  <c r="BC614" i="3"/>
  <c r="BA614" i="3"/>
  <c r="AV614" i="3"/>
  <c r="AU614" i="3"/>
  <c r="AT614" i="3"/>
  <c r="AS614" i="3"/>
  <c r="AR614" i="3"/>
  <c r="AQ614" i="3"/>
  <c r="AP614" i="3"/>
  <c r="AO614" i="3"/>
  <c r="AN614" i="3"/>
  <c r="AM614" i="3"/>
  <c r="AB614" i="3"/>
  <c r="AA614" i="3"/>
  <c r="T614" i="3"/>
  <c r="S614" i="3"/>
  <c r="BB614" i="3" s="1"/>
  <c r="P614" i="3"/>
  <c r="O614" i="3"/>
  <c r="N614" i="3"/>
  <c r="M614" i="3"/>
  <c r="L614" i="3"/>
  <c r="BC613" i="3"/>
  <c r="BA613" i="3"/>
  <c r="AV613" i="3"/>
  <c r="AU613" i="3"/>
  <c r="AT613" i="3"/>
  <c r="AS613" i="3"/>
  <c r="AR613" i="3"/>
  <c r="AQ613" i="3"/>
  <c r="AP613" i="3"/>
  <c r="AO613" i="3"/>
  <c r="AN613" i="3"/>
  <c r="AM613" i="3"/>
  <c r="AB613" i="3"/>
  <c r="AA613" i="3"/>
  <c r="AL613" i="3" s="1"/>
  <c r="T613" i="3"/>
  <c r="S613" i="3"/>
  <c r="P613" i="3"/>
  <c r="O613" i="3"/>
  <c r="N613" i="3"/>
  <c r="M613" i="3"/>
  <c r="L613" i="3"/>
  <c r="BC612" i="3"/>
  <c r="BA612" i="3"/>
  <c r="BB612" i="3" s="1"/>
  <c r="AV612" i="3"/>
  <c r="AU612" i="3"/>
  <c r="AT612" i="3"/>
  <c r="AS612" i="3"/>
  <c r="AR612" i="3"/>
  <c r="AQ612" i="3"/>
  <c r="AP612" i="3"/>
  <c r="AO612" i="3"/>
  <c r="AN612" i="3"/>
  <c r="AM612" i="3"/>
  <c r="AL612" i="3"/>
  <c r="AB612" i="3"/>
  <c r="AA612" i="3"/>
  <c r="T612" i="3"/>
  <c r="S612" i="3"/>
  <c r="P612" i="3"/>
  <c r="O612" i="3"/>
  <c r="N612" i="3"/>
  <c r="M612" i="3"/>
  <c r="L612" i="3"/>
  <c r="BC611" i="3"/>
  <c r="BA611" i="3"/>
  <c r="BB611" i="3" s="1"/>
  <c r="AW611" i="3" s="1"/>
  <c r="AX611" i="3" s="1"/>
  <c r="Y611" i="3" s="1"/>
  <c r="AV611" i="3"/>
  <c r="AU611" i="3"/>
  <c r="AT611" i="3"/>
  <c r="AS611" i="3"/>
  <c r="AR611" i="3"/>
  <c r="AQ611" i="3"/>
  <c r="AP611" i="3"/>
  <c r="AO611" i="3"/>
  <c r="AN611" i="3"/>
  <c r="AM611" i="3"/>
  <c r="AL611" i="3"/>
  <c r="AB611" i="3"/>
  <c r="AA611" i="3"/>
  <c r="T611" i="3"/>
  <c r="S611" i="3"/>
  <c r="P611" i="3"/>
  <c r="O611" i="3"/>
  <c r="N611" i="3"/>
  <c r="M611" i="3"/>
  <c r="L611" i="3"/>
  <c r="BC610" i="3"/>
  <c r="BB610" i="3"/>
  <c r="BA610" i="3"/>
  <c r="AV610" i="3"/>
  <c r="AU610" i="3"/>
  <c r="AT610" i="3"/>
  <c r="AS610" i="3"/>
  <c r="AR610" i="3"/>
  <c r="AQ610" i="3"/>
  <c r="AP610" i="3"/>
  <c r="AO610" i="3"/>
  <c r="AN610" i="3"/>
  <c r="AB610" i="3"/>
  <c r="AM610" i="3" s="1"/>
  <c r="AA610" i="3"/>
  <c r="T610" i="3"/>
  <c r="S610" i="3"/>
  <c r="P610" i="3"/>
  <c r="O610" i="3"/>
  <c r="N610" i="3"/>
  <c r="M610" i="3"/>
  <c r="L610" i="3"/>
  <c r="BC609" i="3"/>
  <c r="BA609" i="3"/>
  <c r="BB609" i="3" s="1"/>
  <c r="AW609" i="3"/>
  <c r="AX609" i="3" s="1"/>
  <c r="Y609" i="3" s="1"/>
  <c r="AV609" i="3"/>
  <c r="AU609" i="3"/>
  <c r="AT609" i="3"/>
  <c r="AS609" i="3"/>
  <c r="AR609" i="3"/>
  <c r="AQ609" i="3"/>
  <c r="AP609" i="3"/>
  <c r="AO609" i="3"/>
  <c r="AN609" i="3"/>
  <c r="AM609" i="3"/>
  <c r="AL609" i="3"/>
  <c r="AB609" i="3"/>
  <c r="AA609" i="3"/>
  <c r="T609" i="3"/>
  <c r="S609" i="3"/>
  <c r="P609" i="3"/>
  <c r="O609" i="3"/>
  <c r="N609" i="3"/>
  <c r="M609" i="3"/>
  <c r="L609" i="3"/>
  <c r="BC608" i="3"/>
  <c r="BA608" i="3"/>
  <c r="AV608" i="3"/>
  <c r="AU608" i="3"/>
  <c r="AT608" i="3"/>
  <c r="AS608" i="3"/>
  <c r="AR608" i="3"/>
  <c r="AQ608" i="3"/>
  <c r="AP608" i="3"/>
  <c r="AO608" i="3"/>
  <c r="AN608" i="3"/>
  <c r="AB608" i="3"/>
  <c r="AM608" i="3" s="1"/>
  <c r="AA608" i="3"/>
  <c r="AL608" i="3" s="1"/>
  <c r="T608" i="3"/>
  <c r="S608" i="3"/>
  <c r="BB608" i="3" s="1"/>
  <c r="AW608" i="3" s="1"/>
  <c r="P608" i="3"/>
  <c r="O608" i="3"/>
  <c r="N608" i="3"/>
  <c r="M608" i="3"/>
  <c r="AX608" i="3" s="1"/>
  <c r="Y608" i="3" s="1"/>
  <c r="L608" i="3"/>
  <c r="BC607" i="3"/>
  <c r="BB607" i="3"/>
  <c r="BA607" i="3"/>
  <c r="AV607" i="3"/>
  <c r="AU607" i="3"/>
  <c r="AT607" i="3"/>
  <c r="AS607" i="3"/>
  <c r="AR607" i="3"/>
  <c r="AQ607" i="3"/>
  <c r="AP607" i="3"/>
  <c r="AO607" i="3"/>
  <c r="AN607" i="3"/>
  <c r="AB607" i="3"/>
  <c r="AM607" i="3" s="1"/>
  <c r="AA607" i="3"/>
  <c r="T607" i="3"/>
  <c r="S607" i="3"/>
  <c r="P607" i="3"/>
  <c r="O607" i="3"/>
  <c r="N607" i="3"/>
  <c r="M607" i="3"/>
  <c r="L607" i="3"/>
  <c r="BC606" i="3"/>
  <c r="BA606" i="3"/>
  <c r="BB606" i="3" s="1"/>
  <c r="AW606" i="3" s="1"/>
  <c r="AX606" i="3" s="1"/>
  <c r="Y606" i="3" s="1"/>
  <c r="AV606" i="3"/>
  <c r="AU606" i="3"/>
  <c r="AT606" i="3"/>
  <c r="AS606" i="3"/>
  <c r="AR606" i="3"/>
  <c r="AQ606" i="3"/>
  <c r="AP606" i="3"/>
  <c r="AO606" i="3"/>
  <c r="AN606" i="3"/>
  <c r="AL606" i="3"/>
  <c r="AB606" i="3"/>
  <c r="AM606" i="3" s="1"/>
  <c r="AA606" i="3"/>
  <c r="T606" i="3"/>
  <c r="S606" i="3"/>
  <c r="P606" i="3"/>
  <c r="O606" i="3"/>
  <c r="N606" i="3"/>
  <c r="M606" i="3"/>
  <c r="L606" i="3"/>
  <c r="BC605" i="3"/>
  <c r="BA605" i="3"/>
  <c r="AV605" i="3"/>
  <c r="AU605" i="3"/>
  <c r="AT605" i="3"/>
  <c r="AS605" i="3"/>
  <c r="AR605" i="3"/>
  <c r="AQ605" i="3"/>
  <c r="AP605" i="3"/>
  <c r="AO605" i="3"/>
  <c r="AN605" i="3"/>
  <c r="AM605" i="3"/>
  <c r="AL605" i="3"/>
  <c r="AB605" i="3"/>
  <c r="AA605" i="3"/>
  <c r="T605" i="3"/>
  <c r="S605" i="3"/>
  <c r="BB605" i="3" s="1"/>
  <c r="P605" i="3"/>
  <c r="O605" i="3"/>
  <c r="N605" i="3"/>
  <c r="M605" i="3"/>
  <c r="L605" i="3"/>
  <c r="BC604" i="3"/>
  <c r="BA604" i="3"/>
  <c r="AV604" i="3"/>
  <c r="AU604" i="3"/>
  <c r="AT604" i="3"/>
  <c r="AS604" i="3"/>
  <c r="AR604" i="3"/>
  <c r="AQ604" i="3"/>
  <c r="AP604" i="3"/>
  <c r="AO604" i="3"/>
  <c r="AN604" i="3"/>
  <c r="AM604" i="3"/>
  <c r="AL604" i="3"/>
  <c r="AB604" i="3"/>
  <c r="AA604" i="3"/>
  <c r="T604" i="3"/>
  <c r="S604" i="3"/>
  <c r="P604" i="3"/>
  <c r="O604" i="3"/>
  <c r="N604" i="3"/>
  <c r="M604" i="3"/>
  <c r="L604" i="3"/>
  <c r="BC603" i="3"/>
  <c r="BA603" i="3"/>
  <c r="BB603" i="3" s="1"/>
  <c r="AV603" i="3"/>
  <c r="AU603" i="3"/>
  <c r="AT603" i="3"/>
  <c r="AS603" i="3"/>
  <c r="AR603" i="3"/>
  <c r="AQ603" i="3"/>
  <c r="AP603" i="3"/>
  <c r="AO603" i="3"/>
  <c r="AN603" i="3"/>
  <c r="AB603" i="3"/>
  <c r="AM603" i="3" s="1"/>
  <c r="AA603" i="3"/>
  <c r="T603" i="3"/>
  <c r="S603" i="3"/>
  <c r="P603" i="3"/>
  <c r="O603" i="3"/>
  <c r="N603" i="3"/>
  <c r="M603" i="3"/>
  <c r="L603" i="3"/>
  <c r="BC602" i="3"/>
  <c r="BA602" i="3"/>
  <c r="AV602" i="3"/>
  <c r="AU602" i="3"/>
  <c r="AT602" i="3"/>
  <c r="AS602" i="3"/>
  <c r="AR602" i="3"/>
  <c r="AQ602" i="3"/>
  <c r="AP602" i="3"/>
  <c r="AO602" i="3"/>
  <c r="AN602" i="3"/>
  <c r="AM602" i="3"/>
  <c r="AL602" i="3"/>
  <c r="AB602" i="3"/>
  <c r="AA602" i="3"/>
  <c r="T602" i="3"/>
  <c r="S602" i="3"/>
  <c r="P602" i="3"/>
  <c r="O602" i="3"/>
  <c r="N602" i="3"/>
  <c r="M602" i="3"/>
  <c r="L602" i="3"/>
  <c r="BC601" i="3"/>
  <c r="BA601" i="3"/>
  <c r="BB601" i="3" s="1"/>
  <c r="AW601" i="3" s="1"/>
  <c r="AX601" i="3" s="1"/>
  <c r="Y601" i="3" s="1"/>
  <c r="AV601" i="3"/>
  <c r="AU601" i="3"/>
  <c r="AT601" i="3"/>
  <c r="AS601" i="3"/>
  <c r="AR601" i="3"/>
  <c r="AQ601" i="3"/>
  <c r="AP601" i="3"/>
  <c r="AO601" i="3"/>
  <c r="AN601" i="3"/>
  <c r="AM601" i="3"/>
  <c r="AL601" i="3"/>
  <c r="AB601" i="3"/>
  <c r="AA601" i="3"/>
  <c r="T601" i="3"/>
  <c r="S601" i="3"/>
  <c r="P601" i="3"/>
  <c r="O601" i="3"/>
  <c r="N601" i="3"/>
  <c r="M601" i="3"/>
  <c r="L601" i="3"/>
  <c r="BC600" i="3"/>
  <c r="BA600" i="3"/>
  <c r="BB600" i="3" s="1"/>
  <c r="AW600" i="3"/>
  <c r="AV600" i="3"/>
  <c r="AU600" i="3"/>
  <c r="AT600" i="3"/>
  <c r="AS600" i="3"/>
  <c r="AR600" i="3"/>
  <c r="AQ600" i="3"/>
  <c r="AP600" i="3"/>
  <c r="AO600" i="3"/>
  <c r="AN600" i="3"/>
  <c r="AB600" i="3"/>
  <c r="AM600" i="3" s="1"/>
  <c r="AA600" i="3"/>
  <c r="AL600" i="3" s="1"/>
  <c r="T600" i="3"/>
  <c r="S600" i="3"/>
  <c r="P600" i="3"/>
  <c r="O600" i="3"/>
  <c r="N600" i="3"/>
  <c r="M600" i="3"/>
  <c r="L600" i="3"/>
  <c r="BC599" i="3"/>
  <c r="BB599" i="3"/>
  <c r="BA599" i="3"/>
  <c r="AV599" i="3"/>
  <c r="AU599" i="3"/>
  <c r="AT599" i="3"/>
  <c r="AS599" i="3"/>
  <c r="AR599" i="3"/>
  <c r="AQ599" i="3"/>
  <c r="AP599" i="3"/>
  <c r="AO599" i="3"/>
  <c r="AN599" i="3"/>
  <c r="AB599" i="3"/>
  <c r="AM599" i="3" s="1"/>
  <c r="AA599" i="3"/>
  <c r="T599" i="3"/>
  <c r="S599" i="3"/>
  <c r="P599" i="3"/>
  <c r="O599" i="3"/>
  <c r="N599" i="3"/>
  <c r="M599" i="3"/>
  <c r="L599" i="3"/>
  <c r="BC598" i="3"/>
  <c r="BB598" i="3"/>
  <c r="BA598" i="3"/>
  <c r="AV598" i="3"/>
  <c r="AU598" i="3"/>
  <c r="AT598" i="3"/>
  <c r="AS598" i="3"/>
  <c r="AR598" i="3"/>
  <c r="AQ598" i="3"/>
  <c r="AP598" i="3"/>
  <c r="AO598" i="3"/>
  <c r="AN598" i="3"/>
  <c r="AM598" i="3"/>
  <c r="AL598" i="3"/>
  <c r="AB598" i="3"/>
  <c r="AA598" i="3"/>
  <c r="T598" i="3"/>
  <c r="S598" i="3"/>
  <c r="P598" i="3"/>
  <c r="O598" i="3"/>
  <c r="N598" i="3"/>
  <c r="M598" i="3"/>
  <c r="L598" i="3"/>
  <c r="BC597" i="3"/>
  <c r="BA597" i="3"/>
  <c r="BB597" i="3" s="1"/>
  <c r="AW597" i="3" s="1"/>
  <c r="AX597" i="3" s="1"/>
  <c r="Y597" i="3" s="1"/>
  <c r="AV597" i="3"/>
  <c r="AU597" i="3"/>
  <c r="AT597" i="3"/>
  <c r="AS597" i="3"/>
  <c r="AR597" i="3"/>
  <c r="AQ597" i="3"/>
  <c r="AP597" i="3"/>
  <c r="AO597" i="3"/>
  <c r="AN597" i="3"/>
  <c r="AB597" i="3"/>
  <c r="AM597" i="3" s="1"/>
  <c r="AA597" i="3"/>
  <c r="AL597" i="3" s="1"/>
  <c r="T597" i="3"/>
  <c r="S597" i="3"/>
  <c r="P597" i="3"/>
  <c r="O597" i="3"/>
  <c r="N597" i="3"/>
  <c r="M597" i="3"/>
  <c r="L597" i="3"/>
  <c r="BC596" i="3"/>
  <c r="BB596" i="3"/>
  <c r="BA596" i="3"/>
  <c r="AV596" i="3"/>
  <c r="AU596" i="3"/>
  <c r="AT596" i="3"/>
  <c r="AS596" i="3"/>
  <c r="AR596" i="3"/>
  <c r="AQ596" i="3"/>
  <c r="AP596" i="3"/>
  <c r="AO596" i="3"/>
  <c r="AN596" i="3"/>
  <c r="AB596" i="3"/>
  <c r="AM596" i="3" s="1"/>
  <c r="AA596" i="3"/>
  <c r="T596" i="3"/>
  <c r="S596" i="3"/>
  <c r="P596" i="3"/>
  <c r="O596" i="3"/>
  <c r="N596" i="3"/>
  <c r="M596" i="3"/>
  <c r="L596" i="3"/>
  <c r="BC595" i="3"/>
  <c r="BA595" i="3"/>
  <c r="BB595" i="3" s="1"/>
  <c r="AW595" i="3" s="1"/>
  <c r="AV595" i="3"/>
  <c r="AU595" i="3"/>
  <c r="AT595" i="3"/>
  <c r="AS595" i="3"/>
  <c r="AR595" i="3"/>
  <c r="AQ595" i="3"/>
  <c r="AP595" i="3"/>
  <c r="AO595" i="3"/>
  <c r="AN595" i="3"/>
  <c r="AM595" i="3"/>
  <c r="AB595" i="3"/>
  <c r="AA595" i="3"/>
  <c r="AL595" i="3" s="1"/>
  <c r="T595" i="3"/>
  <c r="S595" i="3"/>
  <c r="P595" i="3"/>
  <c r="O595" i="3"/>
  <c r="N595" i="3"/>
  <c r="M595" i="3"/>
  <c r="L595" i="3"/>
  <c r="BC594" i="3"/>
  <c r="BB594" i="3"/>
  <c r="BA594" i="3"/>
  <c r="AW594" i="3"/>
  <c r="AX594" i="3" s="1"/>
  <c r="Y594" i="3" s="1"/>
  <c r="AV594" i="3"/>
  <c r="AU594" i="3"/>
  <c r="AT594" i="3"/>
  <c r="AS594" i="3"/>
  <c r="AR594" i="3"/>
  <c r="AQ594" i="3"/>
  <c r="AP594" i="3"/>
  <c r="AO594" i="3"/>
  <c r="AN594" i="3"/>
  <c r="AM594" i="3"/>
  <c r="AB594" i="3"/>
  <c r="AA594" i="3"/>
  <c r="AL594" i="3" s="1"/>
  <c r="T594" i="3"/>
  <c r="S594" i="3"/>
  <c r="P594" i="3"/>
  <c r="O594" i="3"/>
  <c r="N594" i="3"/>
  <c r="M594" i="3"/>
  <c r="L594" i="3"/>
  <c r="BC593" i="3"/>
  <c r="BA593" i="3"/>
  <c r="AV593" i="3"/>
  <c r="AU593" i="3"/>
  <c r="AT593" i="3"/>
  <c r="AS593" i="3"/>
  <c r="AR593" i="3"/>
  <c r="AQ593" i="3"/>
  <c r="AP593" i="3"/>
  <c r="AO593" i="3"/>
  <c r="AN593" i="3"/>
  <c r="AM593" i="3"/>
  <c r="AL593" i="3"/>
  <c r="AB593" i="3"/>
  <c r="AA593" i="3"/>
  <c r="T593" i="3"/>
  <c r="S593" i="3"/>
  <c r="P593" i="3"/>
  <c r="O593" i="3"/>
  <c r="N593" i="3"/>
  <c r="M593" i="3"/>
  <c r="L593" i="3"/>
  <c r="BC592" i="3"/>
  <c r="BB592" i="3"/>
  <c r="BA592" i="3"/>
  <c r="AV592" i="3"/>
  <c r="AU592" i="3"/>
  <c r="AT592" i="3"/>
  <c r="AS592" i="3"/>
  <c r="AR592" i="3"/>
  <c r="AQ592" i="3"/>
  <c r="AP592" i="3"/>
  <c r="AO592" i="3"/>
  <c r="AN592" i="3"/>
  <c r="AB592" i="3"/>
  <c r="AM592" i="3" s="1"/>
  <c r="AA592" i="3"/>
  <c r="AL592" i="3" s="1"/>
  <c r="T592" i="3"/>
  <c r="S592" i="3"/>
  <c r="P592" i="3"/>
  <c r="O592" i="3"/>
  <c r="N592" i="3"/>
  <c r="M592" i="3"/>
  <c r="L592" i="3"/>
  <c r="BC591" i="3"/>
  <c r="BA591" i="3"/>
  <c r="BB591" i="3" s="1"/>
  <c r="AW591" i="3" s="1"/>
  <c r="AV591" i="3"/>
  <c r="AU591" i="3"/>
  <c r="AT591" i="3"/>
  <c r="AS591" i="3"/>
  <c r="AR591" i="3"/>
  <c r="AQ591" i="3"/>
  <c r="AP591" i="3"/>
  <c r="AO591" i="3"/>
  <c r="AN591" i="3"/>
  <c r="AB591" i="3"/>
  <c r="AM591" i="3" s="1"/>
  <c r="AA591" i="3"/>
  <c r="AL591" i="3" s="1"/>
  <c r="T591" i="3"/>
  <c r="S591" i="3"/>
  <c r="P591" i="3"/>
  <c r="O591" i="3"/>
  <c r="N591" i="3"/>
  <c r="M591" i="3"/>
  <c r="L591" i="3"/>
  <c r="BC590" i="3"/>
  <c r="BA590" i="3"/>
  <c r="BB590" i="3" s="1"/>
  <c r="AV590" i="3"/>
  <c r="AU590" i="3"/>
  <c r="AT590" i="3"/>
  <c r="AS590" i="3"/>
  <c r="AR590" i="3"/>
  <c r="AQ590" i="3"/>
  <c r="AP590" i="3"/>
  <c r="AO590" i="3"/>
  <c r="AN590" i="3"/>
  <c r="AB590" i="3"/>
  <c r="AM590" i="3" s="1"/>
  <c r="AA590" i="3"/>
  <c r="T590" i="3"/>
  <c r="S590" i="3"/>
  <c r="P590" i="3"/>
  <c r="O590" i="3"/>
  <c r="N590" i="3"/>
  <c r="M590" i="3"/>
  <c r="L590" i="3"/>
  <c r="BC589" i="3"/>
  <c r="BB589" i="3"/>
  <c r="BA589" i="3"/>
  <c r="AV589" i="3"/>
  <c r="AU589" i="3"/>
  <c r="AT589" i="3"/>
  <c r="AS589" i="3"/>
  <c r="AR589" i="3"/>
  <c r="AQ589" i="3"/>
  <c r="AP589" i="3"/>
  <c r="AO589" i="3"/>
  <c r="AN589" i="3"/>
  <c r="AB589" i="3"/>
  <c r="AM589" i="3" s="1"/>
  <c r="AA589" i="3"/>
  <c r="T589" i="3"/>
  <c r="S589" i="3"/>
  <c r="P589" i="3"/>
  <c r="O589" i="3"/>
  <c r="N589" i="3"/>
  <c r="M589" i="3"/>
  <c r="L589" i="3"/>
  <c r="BC588" i="3"/>
  <c r="BA588" i="3"/>
  <c r="BB588" i="3" s="1"/>
  <c r="AV588" i="3"/>
  <c r="AU588" i="3"/>
  <c r="AT588" i="3"/>
  <c r="AS588" i="3"/>
  <c r="AR588" i="3"/>
  <c r="AQ588" i="3"/>
  <c r="AP588" i="3"/>
  <c r="AO588" i="3"/>
  <c r="AN588" i="3"/>
  <c r="AB588" i="3"/>
  <c r="AM588" i="3" s="1"/>
  <c r="AA588" i="3"/>
  <c r="AL588" i="3" s="1"/>
  <c r="T588" i="3"/>
  <c r="S588" i="3"/>
  <c r="P588" i="3"/>
  <c r="O588" i="3"/>
  <c r="N588" i="3"/>
  <c r="M588" i="3"/>
  <c r="L588" i="3"/>
  <c r="BC587" i="3"/>
  <c r="BA587" i="3"/>
  <c r="BB587" i="3" s="1"/>
  <c r="AV587" i="3"/>
  <c r="AU587" i="3"/>
  <c r="AT587" i="3"/>
  <c r="AS587" i="3"/>
  <c r="AR587" i="3"/>
  <c r="AQ587" i="3"/>
  <c r="AP587" i="3"/>
  <c r="AO587" i="3"/>
  <c r="AN587" i="3"/>
  <c r="AL587" i="3"/>
  <c r="AB587" i="3"/>
  <c r="AM587" i="3" s="1"/>
  <c r="AA587" i="3"/>
  <c r="T587" i="3"/>
  <c r="S587" i="3"/>
  <c r="P587" i="3"/>
  <c r="O587" i="3"/>
  <c r="N587" i="3"/>
  <c r="M587" i="3"/>
  <c r="L587" i="3"/>
  <c r="BC586" i="3"/>
  <c r="BA586" i="3"/>
  <c r="BB586" i="3" s="1"/>
  <c r="AW586" i="3"/>
  <c r="AV586" i="3"/>
  <c r="AU586" i="3"/>
  <c r="AT586" i="3"/>
  <c r="AS586" i="3"/>
  <c r="AR586" i="3"/>
  <c r="AQ586" i="3"/>
  <c r="AP586" i="3"/>
  <c r="AO586" i="3"/>
  <c r="AN586" i="3"/>
  <c r="AM586" i="3"/>
  <c r="AB586" i="3"/>
  <c r="AA586" i="3"/>
  <c r="AL586" i="3" s="1"/>
  <c r="T586" i="3"/>
  <c r="S586" i="3"/>
  <c r="P586" i="3"/>
  <c r="O586" i="3"/>
  <c r="N586" i="3"/>
  <c r="M586" i="3"/>
  <c r="L586" i="3"/>
  <c r="BC585" i="3"/>
  <c r="BA585" i="3"/>
  <c r="BB585" i="3" s="1"/>
  <c r="AV585" i="3"/>
  <c r="AU585" i="3"/>
  <c r="AT585" i="3"/>
  <c r="AS585" i="3"/>
  <c r="AR585" i="3"/>
  <c r="AQ585" i="3"/>
  <c r="AP585" i="3"/>
  <c r="AO585" i="3"/>
  <c r="AN585" i="3"/>
  <c r="AB585" i="3"/>
  <c r="AM585" i="3" s="1"/>
  <c r="AA585" i="3"/>
  <c r="T585" i="3"/>
  <c r="S585" i="3"/>
  <c r="P585" i="3"/>
  <c r="O585" i="3"/>
  <c r="N585" i="3"/>
  <c r="M585" i="3"/>
  <c r="L585" i="3"/>
  <c r="BC584" i="3"/>
  <c r="BA584" i="3"/>
  <c r="BB584" i="3" s="1"/>
  <c r="AW584" i="3" s="1"/>
  <c r="AV584" i="3"/>
  <c r="AU584" i="3"/>
  <c r="AT584" i="3"/>
  <c r="AS584" i="3"/>
  <c r="AR584" i="3"/>
  <c r="AQ584" i="3"/>
  <c r="AP584" i="3"/>
  <c r="AO584" i="3"/>
  <c r="AN584" i="3"/>
  <c r="AM584" i="3"/>
  <c r="AL584" i="3"/>
  <c r="AB584" i="3"/>
  <c r="AA584" i="3"/>
  <c r="T584" i="3"/>
  <c r="S584" i="3"/>
  <c r="P584" i="3"/>
  <c r="O584" i="3"/>
  <c r="N584" i="3"/>
  <c r="M584" i="3"/>
  <c r="L584" i="3"/>
  <c r="BC583" i="3"/>
  <c r="BA583" i="3"/>
  <c r="BB583" i="3" s="1"/>
  <c r="AW583" i="3"/>
  <c r="AX583" i="3" s="1"/>
  <c r="Y583" i="3" s="1"/>
  <c r="AV583" i="3"/>
  <c r="AU583" i="3"/>
  <c r="AT583" i="3"/>
  <c r="AS583" i="3"/>
  <c r="AR583" i="3"/>
  <c r="AQ583" i="3"/>
  <c r="AP583" i="3"/>
  <c r="AO583" i="3"/>
  <c r="AN583" i="3"/>
  <c r="AM583" i="3"/>
  <c r="AL583" i="3"/>
  <c r="AB583" i="3"/>
  <c r="AA583" i="3"/>
  <c r="T583" i="3"/>
  <c r="S583" i="3"/>
  <c r="P583" i="3"/>
  <c r="O583" i="3"/>
  <c r="N583" i="3"/>
  <c r="M583" i="3"/>
  <c r="L583" i="3"/>
  <c r="BC582" i="3"/>
  <c r="BA582" i="3"/>
  <c r="BB582" i="3" s="1"/>
  <c r="AV582" i="3"/>
  <c r="AU582" i="3"/>
  <c r="AT582" i="3"/>
  <c r="AS582" i="3"/>
  <c r="AR582" i="3"/>
  <c r="AQ582" i="3"/>
  <c r="AP582" i="3"/>
  <c r="AO582" i="3"/>
  <c r="AN582" i="3"/>
  <c r="AB582" i="3"/>
  <c r="AM582" i="3" s="1"/>
  <c r="AA582" i="3"/>
  <c r="T582" i="3"/>
  <c r="S582" i="3"/>
  <c r="P582" i="3"/>
  <c r="O582" i="3"/>
  <c r="N582" i="3"/>
  <c r="M582" i="3"/>
  <c r="L582" i="3"/>
  <c r="BC581" i="3"/>
  <c r="BB581" i="3"/>
  <c r="AW581" i="3" s="1"/>
  <c r="AX581" i="3" s="1"/>
  <c r="Y581" i="3" s="1"/>
  <c r="BA581" i="3"/>
  <c r="AV581" i="3"/>
  <c r="AU581" i="3"/>
  <c r="AT581" i="3"/>
  <c r="AS581" i="3"/>
  <c r="AR581" i="3"/>
  <c r="AQ581" i="3"/>
  <c r="AP581" i="3"/>
  <c r="AO581" i="3"/>
  <c r="AN581" i="3"/>
  <c r="AM581" i="3"/>
  <c r="AB581" i="3"/>
  <c r="AA581" i="3"/>
  <c r="AL581" i="3" s="1"/>
  <c r="T581" i="3"/>
  <c r="S581" i="3"/>
  <c r="P581" i="3"/>
  <c r="O581" i="3"/>
  <c r="N581" i="3"/>
  <c r="M581" i="3"/>
  <c r="L581" i="3"/>
  <c r="BC580" i="3"/>
  <c r="BB580" i="3"/>
  <c r="BA580" i="3"/>
  <c r="AV580" i="3"/>
  <c r="AU580" i="3"/>
  <c r="AT580" i="3"/>
  <c r="AS580" i="3"/>
  <c r="AR580" i="3"/>
  <c r="AQ580" i="3"/>
  <c r="AP580" i="3"/>
  <c r="AO580" i="3"/>
  <c r="AN580" i="3"/>
  <c r="AM580" i="3"/>
  <c r="AL580" i="3"/>
  <c r="AB580" i="3"/>
  <c r="AA580" i="3"/>
  <c r="T580" i="3"/>
  <c r="S580" i="3"/>
  <c r="P580" i="3"/>
  <c r="O580" i="3"/>
  <c r="N580" i="3"/>
  <c r="M580" i="3"/>
  <c r="L580" i="3"/>
  <c r="BC579" i="3"/>
  <c r="BA579" i="3"/>
  <c r="AV579" i="3"/>
  <c r="AU579" i="3"/>
  <c r="AT579" i="3"/>
  <c r="AS579" i="3"/>
  <c r="AR579" i="3"/>
  <c r="AQ579" i="3"/>
  <c r="AP579" i="3"/>
  <c r="AO579" i="3"/>
  <c r="AN579" i="3"/>
  <c r="AB579" i="3"/>
  <c r="AA579" i="3"/>
  <c r="AL579" i="3" s="1"/>
  <c r="T579" i="3"/>
  <c r="S579" i="3"/>
  <c r="BB579" i="3" s="1"/>
  <c r="P579" i="3"/>
  <c r="O579" i="3"/>
  <c r="N579" i="3"/>
  <c r="M579" i="3"/>
  <c r="L579" i="3"/>
  <c r="BC578" i="3"/>
  <c r="BA578" i="3"/>
  <c r="AV578" i="3"/>
  <c r="AU578" i="3"/>
  <c r="AT578" i="3"/>
  <c r="AS578" i="3"/>
  <c r="AR578" i="3"/>
  <c r="AQ578" i="3"/>
  <c r="AP578" i="3"/>
  <c r="AO578" i="3"/>
  <c r="AN578" i="3"/>
  <c r="AM578" i="3"/>
  <c r="AB578" i="3"/>
  <c r="AA578" i="3"/>
  <c r="T578" i="3"/>
  <c r="S578" i="3"/>
  <c r="BB578" i="3" s="1"/>
  <c r="P578" i="3"/>
  <c r="O578" i="3"/>
  <c r="N578" i="3"/>
  <c r="M578" i="3"/>
  <c r="L578" i="3"/>
  <c r="BC577" i="3"/>
  <c r="BA577" i="3"/>
  <c r="AV577" i="3"/>
  <c r="AU577" i="3"/>
  <c r="AT577" i="3"/>
  <c r="AS577" i="3"/>
  <c r="AR577" i="3"/>
  <c r="AQ577" i="3"/>
  <c r="AP577" i="3"/>
  <c r="AO577" i="3"/>
  <c r="AN577" i="3"/>
  <c r="AM577" i="3"/>
  <c r="AB577" i="3"/>
  <c r="AA577" i="3"/>
  <c r="AL577" i="3" s="1"/>
  <c r="T577" i="3"/>
  <c r="S577" i="3"/>
  <c r="P577" i="3"/>
  <c r="O577" i="3"/>
  <c r="N577" i="3"/>
  <c r="M577" i="3"/>
  <c r="L577" i="3"/>
  <c r="BC576" i="3"/>
  <c r="BA576" i="3"/>
  <c r="BB576" i="3" s="1"/>
  <c r="AV576" i="3"/>
  <c r="AU576" i="3"/>
  <c r="AT576" i="3"/>
  <c r="AS576" i="3"/>
  <c r="AR576" i="3"/>
  <c r="AQ576" i="3"/>
  <c r="AP576" i="3"/>
  <c r="AO576" i="3"/>
  <c r="AN576" i="3"/>
  <c r="AL576" i="3"/>
  <c r="AB576" i="3"/>
  <c r="AM576" i="3" s="1"/>
  <c r="AA576" i="3"/>
  <c r="T576" i="3"/>
  <c r="S576" i="3"/>
  <c r="P576" i="3"/>
  <c r="O576" i="3"/>
  <c r="N576" i="3"/>
  <c r="M576" i="3"/>
  <c r="L576" i="3"/>
  <c r="BC575" i="3"/>
  <c r="BA575" i="3"/>
  <c r="BB575" i="3" s="1"/>
  <c r="AW575" i="3"/>
  <c r="AV575" i="3"/>
  <c r="AU575" i="3"/>
  <c r="AT575" i="3"/>
  <c r="AS575" i="3"/>
  <c r="AR575" i="3"/>
  <c r="AQ575" i="3"/>
  <c r="AP575" i="3"/>
  <c r="AO575" i="3"/>
  <c r="AN575" i="3"/>
  <c r="AM575" i="3"/>
  <c r="AL575" i="3"/>
  <c r="AB575" i="3"/>
  <c r="AA575" i="3"/>
  <c r="T575" i="3"/>
  <c r="S575" i="3"/>
  <c r="P575" i="3"/>
  <c r="O575" i="3"/>
  <c r="N575" i="3"/>
  <c r="M575" i="3"/>
  <c r="L575" i="3"/>
  <c r="BC574" i="3"/>
  <c r="BA574" i="3"/>
  <c r="AV574" i="3"/>
  <c r="AU574" i="3"/>
  <c r="AT574" i="3"/>
  <c r="AS574" i="3"/>
  <c r="AR574" i="3"/>
  <c r="AQ574" i="3"/>
  <c r="AP574" i="3"/>
  <c r="AO574" i="3"/>
  <c r="AN574" i="3"/>
  <c r="AL574" i="3"/>
  <c r="AB574" i="3"/>
  <c r="AM574" i="3" s="1"/>
  <c r="AA574" i="3"/>
  <c r="AW574" i="3" s="1"/>
  <c r="T574" i="3"/>
  <c r="S574" i="3"/>
  <c r="BB574" i="3" s="1"/>
  <c r="P574" i="3"/>
  <c r="O574" i="3"/>
  <c r="N574" i="3"/>
  <c r="M574" i="3"/>
  <c r="L574" i="3"/>
  <c r="BC573" i="3"/>
  <c r="BA573" i="3"/>
  <c r="BB573" i="3" s="1"/>
  <c r="AW573" i="3"/>
  <c r="AV573" i="3"/>
  <c r="AU573" i="3"/>
  <c r="AT573" i="3"/>
  <c r="AS573" i="3"/>
  <c r="AR573" i="3"/>
  <c r="AQ573" i="3"/>
  <c r="AP573" i="3"/>
  <c r="AO573" i="3"/>
  <c r="AN573" i="3"/>
  <c r="AM573" i="3"/>
  <c r="AL573" i="3"/>
  <c r="AB573" i="3"/>
  <c r="AA573" i="3"/>
  <c r="T573" i="3"/>
  <c r="S573" i="3"/>
  <c r="P573" i="3"/>
  <c r="O573" i="3"/>
  <c r="N573" i="3"/>
  <c r="M573" i="3"/>
  <c r="L573" i="3"/>
  <c r="BC572" i="3"/>
  <c r="BA572" i="3"/>
  <c r="BB572" i="3" s="1"/>
  <c r="AW572" i="3" s="1"/>
  <c r="AX572" i="3"/>
  <c r="Y572" i="3" s="1"/>
  <c r="AV572" i="3"/>
  <c r="AU572" i="3"/>
  <c r="AT572" i="3"/>
  <c r="AS572" i="3"/>
  <c r="AR572" i="3"/>
  <c r="AQ572" i="3"/>
  <c r="AP572" i="3"/>
  <c r="AO572" i="3"/>
  <c r="AN572" i="3"/>
  <c r="AB572" i="3"/>
  <c r="AM572" i="3" s="1"/>
  <c r="AA572" i="3"/>
  <c r="AL572" i="3" s="1"/>
  <c r="T572" i="3"/>
  <c r="S572" i="3"/>
  <c r="P572" i="3"/>
  <c r="O572" i="3"/>
  <c r="N572" i="3"/>
  <c r="M572" i="3"/>
  <c r="L572" i="3"/>
  <c r="BC571" i="3"/>
  <c r="BB571" i="3"/>
  <c r="BA571" i="3"/>
  <c r="AV571" i="3"/>
  <c r="AU571" i="3"/>
  <c r="AT571" i="3"/>
  <c r="AS571" i="3"/>
  <c r="AR571" i="3"/>
  <c r="AQ571" i="3"/>
  <c r="AP571" i="3"/>
  <c r="AO571" i="3"/>
  <c r="AN571" i="3"/>
  <c r="AL571" i="3"/>
  <c r="AB571" i="3"/>
  <c r="AM571" i="3" s="1"/>
  <c r="AA571" i="3"/>
  <c r="T571" i="3"/>
  <c r="S571" i="3"/>
  <c r="P571" i="3"/>
  <c r="O571" i="3"/>
  <c r="N571" i="3"/>
  <c r="M571" i="3"/>
  <c r="L571" i="3"/>
  <c r="BC570" i="3"/>
  <c r="BA570" i="3"/>
  <c r="BB570" i="3" s="1"/>
  <c r="AW570" i="3" s="1"/>
  <c r="AV570" i="3"/>
  <c r="AU570" i="3"/>
  <c r="AT570" i="3"/>
  <c r="AS570" i="3"/>
  <c r="AR570" i="3"/>
  <c r="AQ570" i="3"/>
  <c r="AP570" i="3"/>
  <c r="AO570" i="3"/>
  <c r="AN570" i="3"/>
  <c r="AB570" i="3"/>
  <c r="AM570" i="3" s="1"/>
  <c r="AA570" i="3"/>
  <c r="AL570" i="3" s="1"/>
  <c r="T570" i="3"/>
  <c r="S570" i="3"/>
  <c r="P570" i="3"/>
  <c r="O570" i="3"/>
  <c r="N570" i="3"/>
  <c r="M570" i="3"/>
  <c r="L570" i="3"/>
  <c r="BC569" i="3"/>
  <c r="BA569" i="3"/>
  <c r="BB569" i="3" s="1"/>
  <c r="AV569" i="3"/>
  <c r="AU569" i="3"/>
  <c r="AT569" i="3"/>
  <c r="AS569" i="3"/>
  <c r="AR569" i="3"/>
  <c r="AQ569" i="3"/>
  <c r="AP569" i="3"/>
  <c r="AO569" i="3"/>
  <c r="AN569" i="3"/>
  <c r="AL569" i="3"/>
  <c r="AB569" i="3"/>
  <c r="AM569" i="3" s="1"/>
  <c r="AA569" i="3"/>
  <c r="T569" i="3"/>
  <c r="S569" i="3"/>
  <c r="P569" i="3"/>
  <c r="O569" i="3"/>
  <c r="N569" i="3"/>
  <c r="M569" i="3"/>
  <c r="L569" i="3"/>
  <c r="BC568" i="3"/>
  <c r="BA568" i="3"/>
  <c r="AV568" i="3"/>
  <c r="AU568" i="3"/>
  <c r="AT568" i="3"/>
  <c r="AS568" i="3"/>
  <c r="AR568" i="3"/>
  <c r="AQ568" i="3"/>
  <c r="AP568" i="3"/>
  <c r="AO568" i="3"/>
  <c r="AN568" i="3"/>
  <c r="AM568" i="3"/>
  <c r="AB568" i="3"/>
  <c r="AA568" i="3"/>
  <c r="AL568" i="3" s="1"/>
  <c r="T568" i="3"/>
  <c r="S568" i="3"/>
  <c r="P568" i="3"/>
  <c r="O568" i="3"/>
  <c r="N568" i="3"/>
  <c r="M568" i="3"/>
  <c r="L568" i="3"/>
  <c r="BC567" i="3"/>
  <c r="BB567" i="3"/>
  <c r="BA567" i="3"/>
  <c r="AV567" i="3"/>
  <c r="AU567" i="3"/>
  <c r="AT567" i="3"/>
  <c r="AS567" i="3"/>
  <c r="AR567" i="3"/>
  <c r="AQ567" i="3"/>
  <c r="AP567" i="3"/>
  <c r="AO567" i="3"/>
  <c r="AN567" i="3"/>
  <c r="AM567" i="3"/>
  <c r="AB567" i="3"/>
  <c r="AA567" i="3"/>
  <c r="AL567" i="3" s="1"/>
  <c r="T567" i="3"/>
  <c r="S567" i="3"/>
  <c r="P567" i="3"/>
  <c r="O567" i="3"/>
  <c r="N567" i="3"/>
  <c r="M567" i="3"/>
  <c r="L567" i="3"/>
  <c r="BC566" i="3"/>
  <c r="BA566" i="3"/>
  <c r="BB566" i="3" s="1"/>
  <c r="AW566" i="3" s="1"/>
  <c r="AX566" i="3" s="1"/>
  <c r="Y566" i="3" s="1"/>
  <c r="AV566" i="3"/>
  <c r="AU566" i="3"/>
  <c r="AT566" i="3"/>
  <c r="AS566" i="3"/>
  <c r="AR566" i="3"/>
  <c r="AQ566" i="3"/>
  <c r="AP566" i="3"/>
  <c r="AO566" i="3"/>
  <c r="AN566" i="3"/>
  <c r="AM566" i="3"/>
  <c r="AL566" i="3"/>
  <c r="AB566" i="3"/>
  <c r="AA566" i="3"/>
  <c r="T566" i="3"/>
  <c r="S566" i="3"/>
  <c r="P566" i="3"/>
  <c r="O566" i="3"/>
  <c r="N566" i="3"/>
  <c r="M566" i="3"/>
  <c r="L566" i="3"/>
  <c r="BC565" i="3"/>
  <c r="BB565" i="3"/>
  <c r="BA565" i="3"/>
  <c r="AV565" i="3"/>
  <c r="AU565" i="3"/>
  <c r="AT565" i="3"/>
  <c r="AS565" i="3"/>
  <c r="AR565" i="3"/>
  <c r="AQ565" i="3"/>
  <c r="AP565" i="3"/>
  <c r="AO565" i="3"/>
  <c r="AN565" i="3"/>
  <c r="AL565" i="3"/>
  <c r="AB565" i="3"/>
  <c r="AM565" i="3" s="1"/>
  <c r="AA565" i="3"/>
  <c r="T565" i="3"/>
  <c r="S565" i="3"/>
  <c r="P565" i="3"/>
  <c r="O565" i="3"/>
  <c r="N565" i="3"/>
  <c r="M565" i="3"/>
  <c r="L565" i="3"/>
  <c r="BC564" i="3"/>
  <c r="BA564" i="3"/>
  <c r="BB564" i="3" s="1"/>
  <c r="AV564" i="3"/>
  <c r="AU564" i="3"/>
  <c r="AT564" i="3"/>
  <c r="AS564" i="3"/>
  <c r="AR564" i="3"/>
  <c r="AQ564" i="3"/>
  <c r="AP564" i="3"/>
  <c r="AO564" i="3"/>
  <c r="AN564" i="3"/>
  <c r="AB564" i="3"/>
  <c r="AM564" i="3" s="1"/>
  <c r="AA564" i="3"/>
  <c r="AL564" i="3" s="1"/>
  <c r="T564" i="3"/>
  <c r="S564" i="3"/>
  <c r="P564" i="3"/>
  <c r="O564" i="3"/>
  <c r="N564" i="3"/>
  <c r="M564" i="3"/>
  <c r="L564" i="3"/>
  <c r="BC563" i="3"/>
  <c r="BA563" i="3"/>
  <c r="BB563" i="3" s="1"/>
  <c r="AW563" i="3" s="1"/>
  <c r="AX563" i="3" s="1"/>
  <c r="Y563" i="3" s="1"/>
  <c r="AV563" i="3"/>
  <c r="AU563" i="3"/>
  <c r="AT563" i="3"/>
  <c r="AS563" i="3"/>
  <c r="AR563" i="3"/>
  <c r="AQ563" i="3"/>
  <c r="AP563" i="3"/>
  <c r="AO563" i="3"/>
  <c r="AN563" i="3"/>
  <c r="AB563" i="3"/>
  <c r="AM563" i="3" s="1"/>
  <c r="AA563" i="3"/>
  <c r="AL563" i="3" s="1"/>
  <c r="T563" i="3"/>
  <c r="S563" i="3"/>
  <c r="P563" i="3"/>
  <c r="O563" i="3"/>
  <c r="N563" i="3"/>
  <c r="M563" i="3"/>
  <c r="L563" i="3"/>
  <c r="BC562" i="3"/>
  <c r="BB562" i="3"/>
  <c r="BA562" i="3"/>
  <c r="AV562" i="3"/>
  <c r="AU562" i="3"/>
  <c r="AT562" i="3"/>
  <c r="AS562" i="3"/>
  <c r="AR562" i="3"/>
  <c r="AQ562" i="3"/>
  <c r="AP562" i="3"/>
  <c r="AO562" i="3"/>
  <c r="AN562" i="3"/>
  <c r="AL562" i="3"/>
  <c r="AB562" i="3"/>
  <c r="AM562" i="3" s="1"/>
  <c r="AA562" i="3"/>
  <c r="T562" i="3"/>
  <c r="S562" i="3"/>
  <c r="P562" i="3"/>
  <c r="O562" i="3"/>
  <c r="N562" i="3"/>
  <c r="M562" i="3"/>
  <c r="L562" i="3"/>
  <c r="BC561" i="3"/>
  <c r="BA561" i="3"/>
  <c r="BB561" i="3" s="1"/>
  <c r="AW561" i="3"/>
  <c r="AX561" i="3" s="1"/>
  <c r="Y561" i="3" s="1"/>
  <c r="AV561" i="3"/>
  <c r="AU561" i="3"/>
  <c r="AT561" i="3"/>
  <c r="AS561" i="3"/>
  <c r="AR561" i="3"/>
  <c r="AQ561" i="3"/>
  <c r="AP561" i="3"/>
  <c r="AO561" i="3"/>
  <c r="AN561" i="3"/>
  <c r="AB561" i="3"/>
  <c r="AM561" i="3" s="1"/>
  <c r="AA561" i="3"/>
  <c r="AL561" i="3" s="1"/>
  <c r="T561" i="3"/>
  <c r="S561" i="3"/>
  <c r="P561" i="3"/>
  <c r="O561" i="3"/>
  <c r="N561" i="3"/>
  <c r="M561" i="3"/>
  <c r="L561" i="3"/>
  <c r="BC560" i="3"/>
  <c r="BB560" i="3"/>
  <c r="BA560" i="3"/>
  <c r="AV560" i="3"/>
  <c r="AU560" i="3"/>
  <c r="AT560" i="3"/>
  <c r="AS560" i="3"/>
  <c r="AR560" i="3"/>
  <c r="AQ560" i="3"/>
  <c r="AP560" i="3"/>
  <c r="AO560" i="3"/>
  <c r="AN560" i="3"/>
  <c r="AB560" i="3"/>
  <c r="AM560" i="3" s="1"/>
  <c r="AA560" i="3"/>
  <c r="T560" i="3"/>
  <c r="S560" i="3"/>
  <c r="P560" i="3"/>
  <c r="O560" i="3"/>
  <c r="N560" i="3"/>
  <c r="M560" i="3"/>
  <c r="L560" i="3"/>
  <c r="BC559" i="3"/>
  <c r="BA559" i="3"/>
  <c r="BB559" i="3" s="1"/>
  <c r="AW559" i="3"/>
  <c r="AV559" i="3"/>
  <c r="AU559" i="3"/>
  <c r="AT559" i="3"/>
  <c r="AS559" i="3"/>
  <c r="AR559" i="3"/>
  <c r="AQ559" i="3"/>
  <c r="AP559" i="3"/>
  <c r="AO559" i="3"/>
  <c r="AN559" i="3"/>
  <c r="AM559" i="3"/>
  <c r="AB559" i="3"/>
  <c r="AA559" i="3"/>
  <c r="AL559" i="3" s="1"/>
  <c r="T559" i="3"/>
  <c r="S559" i="3"/>
  <c r="P559" i="3"/>
  <c r="O559" i="3"/>
  <c r="N559" i="3"/>
  <c r="M559" i="3"/>
  <c r="L559" i="3"/>
  <c r="BC558" i="3"/>
  <c r="BA558" i="3"/>
  <c r="AV558" i="3"/>
  <c r="AU558" i="3"/>
  <c r="AT558" i="3"/>
  <c r="AS558" i="3"/>
  <c r="AR558" i="3"/>
  <c r="AQ558" i="3"/>
  <c r="AP558" i="3"/>
  <c r="AO558" i="3"/>
  <c r="AN558" i="3"/>
  <c r="AL558" i="3"/>
  <c r="AB558" i="3"/>
  <c r="AM558" i="3" s="1"/>
  <c r="AA558" i="3"/>
  <c r="T558" i="3"/>
  <c r="S558" i="3"/>
  <c r="P558" i="3"/>
  <c r="O558" i="3"/>
  <c r="N558" i="3"/>
  <c r="M558" i="3"/>
  <c r="L558" i="3"/>
  <c r="BC557" i="3"/>
  <c r="BA557" i="3"/>
  <c r="AV557" i="3"/>
  <c r="AU557" i="3"/>
  <c r="AT557" i="3"/>
  <c r="AS557" i="3"/>
  <c r="AR557" i="3"/>
  <c r="AQ557" i="3"/>
  <c r="AP557" i="3"/>
  <c r="AO557" i="3"/>
  <c r="AN557" i="3"/>
  <c r="AM557" i="3"/>
  <c r="AL557" i="3"/>
  <c r="AB557" i="3"/>
  <c r="AA557" i="3"/>
  <c r="T557" i="3"/>
  <c r="S557" i="3"/>
  <c r="P557" i="3"/>
  <c r="O557" i="3"/>
  <c r="N557" i="3"/>
  <c r="M557" i="3"/>
  <c r="L557" i="3"/>
  <c r="BC556" i="3"/>
  <c r="BA556" i="3"/>
  <c r="AV556" i="3"/>
  <c r="AU556" i="3"/>
  <c r="AT556" i="3"/>
  <c r="AS556" i="3"/>
  <c r="AR556" i="3"/>
  <c r="AQ556" i="3"/>
  <c r="AP556" i="3"/>
  <c r="AO556" i="3"/>
  <c r="AN556" i="3"/>
  <c r="AM556" i="3"/>
  <c r="AL556" i="3"/>
  <c r="AB556" i="3"/>
  <c r="AA556" i="3"/>
  <c r="T556" i="3"/>
  <c r="S556" i="3"/>
  <c r="P556" i="3"/>
  <c r="O556" i="3"/>
  <c r="N556" i="3"/>
  <c r="M556" i="3"/>
  <c r="L556" i="3"/>
  <c r="BC555" i="3"/>
  <c r="BA555" i="3"/>
  <c r="BB555" i="3" s="1"/>
  <c r="AW555" i="3"/>
  <c r="AV555" i="3"/>
  <c r="AU555" i="3"/>
  <c r="AT555" i="3"/>
  <c r="AS555" i="3"/>
  <c r="AR555" i="3"/>
  <c r="AQ555" i="3"/>
  <c r="AP555" i="3"/>
  <c r="AO555" i="3"/>
  <c r="AN555" i="3"/>
  <c r="AM555" i="3"/>
  <c r="AL555" i="3"/>
  <c r="AB555" i="3"/>
  <c r="AA555" i="3"/>
  <c r="T555" i="3"/>
  <c r="S555" i="3"/>
  <c r="P555" i="3"/>
  <c r="O555" i="3"/>
  <c r="N555" i="3"/>
  <c r="M555" i="3"/>
  <c r="L555" i="3"/>
  <c r="BC554" i="3"/>
  <c r="BA554" i="3"/>
  <c r="AV554" i="3"/>
  <c r="AU554" i="3"/>
  <c r="AT554" i="3"/>
  <c r="AS554" i="3"/>
  <c r="AR554" i="3"/>
  <c r="AQ554" i="3"/>
  <c r="AP554" i="3"/>
  <c r="AO554" i="3"/>
  <c r="AN554" i="3"/>
  <c r="AB554" i="3"/>
  <c r="AM554" i="3" s="1"/>
  <c r="AA554" i="3"/>
  <c r="T554" i="3"/>
  <c r="S554" i="3"/>
  <c r="BB554" i="3" s="1"/>
  <c r="P554" i="3"/>
  <c r="O554" i="3"/>
  <c r="N554" i="3"/>
  <c r="M554" i="3"/>
  <c r="L554" i="3"/>
  <c r="BC553" i="3"/>
  <c r="BB553" i="3"/>
  <c r="BA553" i="3"/>
  <c r="AV553" i="3"/>
  <c r="AU553" i="3"/>
  <c r="AT553" i="3"/>
  <c r="AS553" i="3"/>
  <c r="AR553" i="3"/>
  <c r="AQ553" i="3"/>
  <c r="AP553" i="3"/>
  <c r="AO553" i="3"/>
  <c r="AN553" i="3"/>
  <c r="AM553" i="3"/>
  <c r="AL553" i="3"/>
  <c r="AB553" i="3"/>
  <c r="AA553" i="3"/>
  <c r="T553" i="3"/>
  <c r="S553" i="3"/>
  <c r="P553" i="3"/>
  <c r="O553" i="3"/>
  <c r="N553" i="3"/>
  <c r="M553" i="3"/>
  <c r="L553" i="3"/>
  <c r="BC552" i="3"/>
  <c r="BB552" i="3"/>
  <c r="BA552" i="3"/>
  <c r="AW552" i="3"/>
  <c r="AV552" i="3"/>
  <c r="AU552" i="3"/>
  <c r="AT552" i="3"/>
  <c r="AS552" i="3"/>
  <c r="AR552" i="3"/>
  <c r="AQ552" i="3"/>
  <c r="AP552" i="3"/>
  <c r="AO552" i="3"/>
  <c r="AN552" i="3"/>
  <c r="AB552" i="3"/>
  <c r="AM552" i="3" s="1"/>
  <c r="AA552" i="3"/>
  <c r="AL552" i="3" s="1"/>
  <c r="T552" i="3"/>
  <c r="S552" i="3"/>
  <c r="P552" i="3"/>
  <c r="O552" i="3"/>
  <c r="N552" i="3"/>
  <c r="M552" i="3"/>
  <c r="L552" i="3"/>
  <c r="BC551" i="3"/>
  <c r="BA551" i="3"/>
  <c r="AV551" i="3"/>
  <c r="AU551" i="3"/>
  <c r="AT551" i="3"/>
  <c r="AS551" i="3"/>
  <c r="AR551" i="3"/>
  <c r="AQ551" i="3"/>
  <c r="AP551" i="3"/>
  <c r="AO551" i="3"/>
  <c r="AN551" i="3"/>
  <c r="AM551" i="3"/>
  <c r="AB551" i="3"/>
  <c r="AA551" i="3"/>
  <c r="T551" i="3"/>
  <c r="S551" i="3"/>
  <c r="BB551" i="3" s="1"/>
  <c r="P551" i="3"/>
  <c r="O551" i="3"/>
  <c r="N551" i="3"/>
  <c r="M551" i="3"/>
  <c r="L551" i="3"/>
  <c r="BC550" i="3"/>
  <c r="BA550" i="3"/>
  <c r="AV550" i="3"/>
  <c r="AU550" i="3"/>
  <c r="AT550" i="3"/>
  <c r="AS550" i="3"/>
  <c r="AR550" i="3"/>
  <c r="AQ550" i="3"/>
  <c r="AP550" i="3"/>
  <c r="AO550" i="3"/>
  <c r="AN550" i="3"/>
  <c r="AB550" i="3"/>
  <c r="AM550" i="3" s="1"/>
  <c r="AA550" i="3"/>
  <c r="AL550" i="3" s="1"/>
  <c r="T550" i="3"/>
  <c r="S550" i="3"/>
  <c r="P550" i="3"/>
  <c r="O550" i="3"/>
  <c r="N550" i="3"/>
  <c r="M550" i="3"/>
  <c r="L550" i="3"/>
  <c r="BC549" i="3"/>
  <c r="BA549" i="3"/>
  <c r="BB549" i="3" s="1"/>
  <c r="AV549" i="3"/>
  <c r="AU549" i="3"/>
  <c r="AT549" i="3"/>
  <c r="AS549" i="3"/>
  <c r="AR549" i="3"/>
  <c r="AQ549" i="3"/>
  <c r="AP549" i="3"/>
  <c r="AO549" i="3"/>
  <c r="AN549" i="3"/>
  <c r="AB549" i="3"/>
  <c r="AM549" i="3" s="1"/>
  <c r="AA549" i="3"/>
  <c r="T549" i="3"/>
  <c r="S549" i="3"/>
  <c r="P549" i="3"/>
  <c r="O549" i="3"/>
  <c r="N549" i="3"/>
  <c r="M549" i="3"/>
  <c r="L549" i="3"/>
  <c r="BC548" i="3"/>
  <c r="BA548" i="3"/>
  <c r="AV548" i="3"/>
  <c r="AU548" i="3"/>
  <c r="AT548" i="3"/>
  <c r="AS548" i="3"/>
  <c r="AR548" i="3"/>
  <c r="AQ548" i="3"/>
  <c r="AP548" i="3"/>
  <c r="AO548" i="3"/>
  <c r="AN548" i="3"/>
  <c r="AM548" i="3"/>
  <c r="AL548" i="3"/>
  <c r="AB548" i="3"/>
  <c r="AA548" i="3"/>
  <c r="T548" i="3"/>
  <c r="S548" i="3"/>
  <c r="P548" i="3"/>
  <c r="O548" i="3"/>
  <c r="N548" i="3"/>
  <c r="M548" i="3"/>
  <c r="L548" i="3"/>
  <c r="BC547" i="3"/>
  <c r="BA547" i="3"/>
  <c r="BB547" i="3" s="1"/>
  <c r="AW547" i="3"/>
  <c r="AV547" i="3"/>
  <c r="AU547" i="3"/>
  <c r="AT547" i="3"/>
  <c r="AS547" i="3"/>
  <c r="AR547" i="3"/>
  <c r="AQ547" i="3"/>
  <c r="AP547" i="3"/>
  <c r="AO547" i="3"/>
  <c r="AN547" i="3"/>
  <c r="AB547" i="3"/>
  <c r="AM547" i="3" s="1"/>
  <c r="AA547" i="3"/>
  <c r="AL547" i="3" s="1"/>
  <c r="T547" i="3"/>
  <c r="S547" i="3"/>
  <c r="P547" i="3"/>
  <c r="O547" i="3"/>
  <c r="N547" i="3"/>
  <c r="M547" i="3"/>
  <c r="L547" i="3"/>
  <c r="BC546" i="3"/>
  <c r="BA546" i="3"/>
  <c r="BB546" i="3" s="1"/>
  <c r="AW546" i="3"/>
  <c r="AX546" i="3" s="1"/>
  <c r="Y546" i="3" s="1"/>
  <c r="AV546" i="3"/>
  <c r="AU546" i="3"/>
  <c r="AT546" i="3"/>
  <c r="AS546" i="3"/>
  <c r="AR546" i="3"/>
  <c r="AQ546" i="3"/>
  <c r="AP546" i="3"/>
  <c r="AO546" i="3"/>
  <c r="AN546" i="3"/>
  <c r="AB546" i="3"/>
  <c r="AM546" i="3" s="1"/>
  <c r="AA546" i="3"/>
  <c r="AL546" i="3" s="1"/>
  <c r="T546" i="3"/>
  <c r="S546" i="3"/>
  <c r="P546" i="3"/>
  <c r="O546" i="3"/>
  <c r="N546" i="3"/>
  <c r="M546" i="3"/>
  <c r="L546" i="3"/>
  <c r="BC545" i="3"/>
  <c r="BA545" i="3"/>
  <c r="BB545" i="3" s="1"/>
  <c r="AV545" i="3"/>
  <c r="AU545" i="3"/>
  <c r="AT545" i="3"/>
  <c r="AS545" i="3"/>
  <c r="AR545" i="3"/>
  <c r="AQ545" i="3"/>
  <c r="AP545" i="3"/>
  <c r="AO545" i="3"/>
  <c r="AN545" i="3"/>
  <c r="AM545" i="3"/>
  <c r="AB545" i="3"/>
  <c r="AW545" i="3" s="1"/>
  <c r="AA545" i="3"/>
  <c r="AL545" i="3" s="1"/>
  <c r="T545" i="3"/>
  <c r="S545" i="3"/>
  <c r="P545" i="3"/>
  <c r="O545" i="3"/>
  <c r="N545" i="3"/>
  <c r="M545" i="3"/>
  <c r="L545" i="3"/>
  <c r="BC544" i="3"/>
  <c r="BB544" i="3"/>
  <c r="BA544" i="3"/>
  <c r="AV544" i="3"/>
  <c r="AU544" i="3"/>
  <c r="AT544" i="3"/>
  <c r="AS544" i="3"/>
  <c r="AR544" i="3"/>
  <c r="AQ544" i="3"/>
  <c r="AP544" i="3"/>
  <c r="AO544" i="3"/>
  <c r="AN544" i="3"/>
  <c r="AL544" i="3"/>
  <c r="AB544" i="3"/>
  <c r="AM544" i="3" s="1"/>
  <c r="AA544" i="3"/>
  <c r="AW544" i="3" s="1"/>
  <c r="T544" i="3"/>
  <c r="S544" i="3"/>
  <c r="P544" i="3"/>
  <c r="O544" i="3"/>
  <c r="N544" i="3"/>
  <c r="M544" i="3"/>
  <c r="L544" i="3"/>
  <c r="BC543" i="3"/>
  <c r="BA543" i="3"/>
  <c r="AV543" i="3"/>
  <c r="AU543" i="3"/>
  <c r="AT543" i="3"/>
  <c r="AS543" i="3"/>
  <c r="AR543" i="3"/>
  <c r="AQ543" i="3"/>
  <c r="AP543" i="3"/>
  <c r="AO543" i="3"/>
  <c r="AN543" i="3"/>
  <c r="AB543" i="3"/>
  <c r="AA543" i="3"/>
  <c r="AL543" i="3" s="1"/>
  <c r="T543" i="3"/>
  <c r="S543" i="3"/>
  <c r="BB543" i="3" s="1"/>
  <c r="P543" i="3"/>
  <c r="O543" i="3"/>
  <c r="N543" i="3"/>
  <c r="M543" i="3"/>
  <c r="L543" i="3"/>
  <c r="BC542" i="3"/>
  <c r="BA542" i="3"/>
  <c r="AV542" i="3"/>
  <c r="AU542" i="3"/>
  <c r="AT542" i="3"/>
  <c r="AS542" i="3"/>
  <c r="AR542" i="3"/>
  <c r="AQ542" i="3"/>
  <c r="AP542" i="3"/>
  <c r="AO542" i="3"/>
  <c r="AN542" i="3"/>
  <c r="AM542" i="3"/>
  <c r="AL542" i="3"/>
  <c r="AB542" i="3"/>
  <c r="AA542" i="3"/>
  <c r="T542" i="3"/>
  <c r="S542" i="3"/>
  <c r="BB542" i="3" s="1"/>
  <c r="P542" i="3"/>
  <c r="O542" i="3"/>
  <c r="N542" i="3"/>
  <c r="M542" i="3"/>
  <c r="L542" i="3"/>
  <c r="BC541" i="3"/>
  <c r="BA541" i="3"/>
  <c r="BB541" i="3" s="1"/>
  <c r="AW541" i="3" s="1"/>
  <c r="AX541" i="3" s="1"/>
  <c r="Y541" i="3" s="1"/>
  <c r="AV541" i="3"/>
  <c r="AU541" i="3"/>
  <c r="AT541" i="3"/>
  <c r="AS541" i="3"/>
  <c r="AR541" i="3"/>
  <c r="AQ541" i="3"/>
  <c r="AP541" i="3"/>
  <c r="AO541" i="3"/>
  <c r="AN541" i="3"/>
  <c r="AM541" i="3"/>
  <c r="AB541" i="3"/>
  <c r="AA541" i="3"/>
  <c r="AL541" i="3" s="1"/>
  <c r="T541" i="3"/>
  <c r="S541" i="3"/>
  <c r="P541" i="3"/>
  <c r="O541" i="3"/>
  <c r="N541" i="3"/>
  <c r="M541" i="3"/>
  <c r="L541" i="3"/>
  <c r="BC540" i="3"/>
  <c r="BB540" i="3"/>
  <c r="BA540" i="3"/>
  <c r="AV540" i="3"/>
  <c r="AU540" i="3"/>
  <c r="AT540" i="3"/>
  <c r="AS540" i="3"/>
  <c r="AR540" i="3"/>
  <c r="AQ540" i="3"/>
  <c r="AP540" i="3"/>
  <c r="AO540" i="3"/>
  <c r="AN540" i="3"/>
  <c r="AM540" i="3"/>
  <c r="AL540" i="3"/>
  <c r="AB540" i="3"/>
  <c r="AA540" i="3"/>
  <c r="T540" i="3"/>
  <c r="S540" i="3"/>
  <c r="P540" i="3"/>
  <c r="O540" i="3"/>
  <c r="N540" i="3"/>
  <c r="M540" i="3"/>
  <c r="L540" i="3"/>
  <c r="BC539" i="3"/>
  <c r="BA539" i="3"/>
  <c r="BB539" i="3" s="1"/>
  <c r="AW539" i="3" s="1"/>
  <c r="AX539" i="3" s="1"/>
  <c r="Y539" i="3" s="1"/>
  <c r="AV539" i="3"/>
  <c r="AU539" i="3"/>
  <c r="AT539" i="3"/>
  <c r="AS539" i="3"/>
  <c r="AR539" i="3"/>
  <c r="AQ539" i="3"/>
  <c r="AP539" i="3"/>
  <c r="AO539" i="3"/>
  <c r="AN539" i="3"/>
  <c r="AM539" i="3"/>
  <c r="AL539" i="3"/>
  <c r="AB539" i="3"/>
  <c r="AA539" i="3"/>
  <c r="T539" i="3"/>
  <c r="S539" i="3"/>
  <c r="P539" i="3"/>
  <c r="O539" i="3"/>
  <c r="N539" i="3"/>
  <c r="M539" i="3"/>
  <c r="L539" i="3"/>
  <c r="BC538" i="3"/>
  <c r="BA538" i="3"/>
  <c r="AV538" i="3"/>
  <c r="AU538" i="3"/>
  <c r="AT538" i="3"/>
  <c r="AS538" i="3"/>
  <c r="AR538" i="3"/>
  <c r="AQ538" i="3"/>
  <c r="AP538" i="3"/>
  <c r="AO538" i="3"/>
  <c r="AN538" i="3"/>
  <c r="AM538" i="3"/>
  <c r="AB538" i="3"/>
  <c r="AA538" i="3"/>
  <c r="AL538" i="3" s="1"/>
  <c r="T538" i="3"/>
  <c r="S538" i="3"/>
  <c r="BB538" i="3" s="1"/>
  <c r="AW538" i="3" s="1"/>
  <c r="AX538" i="3" s="1"/>
  <c r="Y538" i="3" s="1"/>
  <c r="P538" i="3"/>
  <c r="O538" i="3"/>
  <c r="N538" i="3"/>
  <c r="M538" i="3"/>
  <c r="L538" i="3"/>
  <c r="BC537" i="3"/>
  <c r="BA537" i="3"/>
  <c r="BB537" i="3" s="1"/>
  <c r="AV537" i="3"/>
  <c r="AU537" i="3"/>
  <c r="AT537" i="3"/>
  <c r="AS537" i="3"/>
  <c r="AR537" i="3"/>
  <c r="AQ537" i="3"/>
  <c r="AP537" i="3"/>
  <c r="AO537" i="3"/>
  <c r="AN537" i="3"/>
  <c r="AM537" i="3"/>
  <c r="AL537" i="3"/>
  <c r="AB537" i="3"/>
  <c r="AA537" i="3"/>
  <c r="T537" i="3"/>
  <c r="S537" i="3"/>
  <c r="P537" i="3"/>
  <c r="O537" i="3"/>
  <c r="N537" i="3"/>
  <c r="M537" i="3"/>
  <c r="L537" i="3"/>
  <c r="BC536" i="3"/>
  <c r="BB536" i="3"/>
  <c r="BA536" i="3"/>
  <c r="AV536" i="3"/>
  <c r="AU536" i="3"/>
  <c r="AT536" i="3"/>
  <c r="AS536" i="3"/>
  <c r="AR536" i="3"/>
  <c r="AQ536" i="3"/>
  <c r="AP536" i="3"/>
  <c r="AO536" i="3"/>
  <c r="AN536" i="3"/>
  <c r="AB536" i="3"/>
  <c r="AA536" i="3"/>
  <c r="AL536" i="3" s="1"/>
  <c r="T536" i="3"/>
  <c r="S536" i="3"/>
  <c r="P536" i="3"/>
  <c r="O536" i="3"/>
  <c r="N536" i="3"/>
  <c r="M536" i="3"/>
  <c r="L536" i="3"/>
  <c r="BC535" i="3"/>
  <c r="BB535" i="3"/>
  <c r="BA535" i="3"/>
  <c r="AV535" i="3"/>
  <c r="AU535" i="3"/>
  <c r="AT535" i="3"/>
  <c r="AS535" i="3"/>
  <c r="AR535" i="3"/>
  <c r="AQ535" i="3"/>
  <c r="AP535" i="3"/>
  <c r="AO535" i="3"/>
  <c r="AN535" i="3"/>
  <c r="AB535" i="3"/>
  <c r="AM535" i="3" s="1"/>
  <c r="AA535" i="3"/>
  <c r="T535" i="3"/>
  <c r="S535" i="3"/>
  <c r="P535" i="3"/>
  <c r="O535" i="3"/>
  <c r="N535" i="3"/>
  <c r="M535" i="3"/>
  <c r="L535" i="3"/>
  <c r="BC534" i="3"/>
  <c r="BA534" i="3"/>
  <c r="BB534" i="3" s="1"/>
  <c r="AV534" i="3"/>
  <c r="AU534" i="3"/>
  <c r="AT534" i="3"/>
  <c r="AS534" i="3"/>
  <c r="AR534" i="3"/>
  <c r="AQ534" i="3"/>
  <c r="AP534" i="3"/>
  <c r="AO534" i="3"/>
  <c r="AN534" i="3"/>
  <c r="AB534" i="3"/>
  <c r="AM534" i="3" s="1"/>
  <c r="AA534" i="3"/>
  <c r="AL534" i="3" s="1"/>
  <c r="T534" i="3"/>
  <c r="S534" i="3"/>
  <c r="P534" i="3"/>
  <c r="O534" i="3"/>
  <c r="N534" i="3"/>
  <c r="M534" i="3"/>
  <c r="L534" i="3"/>
  <c r="BC533" i="3"/>
  <c r="BA533" i="3"/>
  <c r="BB533" i="3" s="1"/>
  <c r="AV533" i="3"/>
  <c r="AU533" i="3"/>
  <c r="AT533" i="3"/>
  <c r="AS533" i="3"/>
  <c r="AR533" i="3"/>
  <c r="AQ533" i="3"/>
  <c r="AP533" i="3"/>
  <c r="AO533" i="3"/>
  <c r="AN533" i="3"/>
  <c r="AB533" i="3"/>
  <c r="AM533" i="3" s="1"/>
  <c r="AA533" i="3"/>
  <c r="T533" i="3"/>
  <c r="S533" i="3"/>
  <c r="P533" i="3"/>
  <c r="O533" i="3"/>
  <c r="N533" i="3"/>
  <c r="M533" i="3"/>
  <c r="L533" i="3"/>
  <c r="BC532" i="3"/>
  <c r="BB532" i="3"/>
  <c r="AW532" i="3" s="1"/>
  <c r="AX532" i="3" s="1"/>
  <c r="Y532" i="3" s="1"/>
  <c r="BA532" i="3"/>
  <c r="AV532" i="3"/>
  <c r="AU532" i="3"/>
  <c r="AT532" i="3"/>
  <c r="AS532" i="3"/>
  <c r="AR532" i="3"/>
  <c r="AQ532" i="3"/>
  <c r="AP532" i="3"/>
  <c r="AO532" i="3"/>
  <c r="AN532" i="3"/>
  <c r="AM532" i="3"/>
  <c r="AB532" i="3"/>
  <c r="AA532" i="3"/>
  <c r="AL532" i="3" s="1"/>
  <c r="T532" i="3"/>
  <c r="S532" i="3"/>
  <c r="P532" i="3"/>
  <c r="O532" i="3"/>
  <c r="N532" i="3"/>
  <c r="M532" i="3"/>
  <c r="L532" i="3"/>
  <c r="BC531" i="3"/>
  <c r="BA531" i="3"/>
  <c r="BB531" i="3" s="1"/>
  <c r="AW531" i="3" s="1"/>
  <c r="AX531" i="3" s="1"/>
  <c r="Y531" i="3" s="1"/>
  <c r="AV531" i="3"/>
  <c r="AU531" i="3"/>
  <c r="AT531" i="3"/>
  <c r="AS531" i="3"/>
  <c r="AR531" i="3"/>
  <c r="AQ531" i="3"/>
  <c r="AP531" i="3"/>
  <c r="AO531" i="3"/>
  <c r="AN531" i="3"/>
  <c r="AM531" i="3"/>
  <c r="AL531" i="3"/>
  <c r="AB531" i="3"/>
  <c r="AA531" i="3"/>
  <c r="T531" i="3"/>
  <c r="S531" i="3"/>
  <c r="P531" i="3"/>
  <c r="O531" i="3"/>
  <c r="N531" i="3"/>
  <c r="M531" i="3"/>
  <c r="L531" i="3"/>
  <c r="BC530" i="3"/>
  <c r="BA530" i="3"/>
  <c r="BB530" i="3" s="1"/>
  <c r="AW530" i="3" s="1"/>
  <c r="AX530" i="3" s="1"/>
  <c r="Y530" i="3" s="1"/>
  <c r="AV530" i="3"/>
  <c r="AU530" i="3"/>
  <c r="AT530" i="3"/>
  <c r="AS530" i="3"/>
  <c r="AR530" i="3"/>
  <c r="AQ530" i="3"/>
  <c r="AP530" i="3"/>
  <c r="AO530" i="3"/>
  <c r="AN530" i="3"/>
  <c r="AM530" i="3"/>
  <c r="AL530" i="3"/>
  <c r="AB530" i="3"/>
  <c r="AA530" i="3"/>
  <c r="T530" i="3"/>
  <c r="S530" i="3"/>
  <c r="P530" i="3"/>
  <c r="O530" i="3"/>
  <c r="N530" i="3"/>
  <c r="M530" i="3"/>
  <c r="L530" i="3"/>
  <c r="BC529" i="3"/>
  <c r="BB529" i="3"/>
  <c r="BA529" i="3"/>
  <c r="AW529" i="3"/>
  <c r="AV529" i="3"/>
  <c r="AU529" i="3"/>
  <c r="AT529" i="3"/>
  <c r="AS529" i="3"/>
  <c r="AR529" i="3"/>
  <c r="AQ529" i="3"/>
  <c r="AP529" i="3"/>
  <c r="AO529" i="3"/>
  <c r="AN529" i="3"/>
  <c r="AM529" i="3"/>
  <c r="AL529" i="3"/>
  <c r="AB529" i="3"/>
  <c r="AA529" i="3"/>
  <c r="T529" i="3"/>
  <c r="S529" i="3"/>
  <c r="P529" i="3"/>
  <c r="O529" i="3"/>
  <c r="N529" i="3"/>
  <c r="M529" i="3"/>
  <c r="L529" i="3"/>
  <c r="BC528" i="3"/>
  <c r="BA528" i="3"/>
  <c r="BB528" i="3" s="1"/>
  <c r="AW528" i="3"/>
  <c r="AV528" i="3"/>
  <c r="AU528" i="3"/>
  <c r="AT528" i="3"/>
  <c r="AS528" i="3"/>
  <c r="AR528" i="3"/>
  <c r="AQ528" i="3"/>
  <c r="AP528" i="3"/>
  <c r="AO528" i="3"/>
  <c r="AN528" i="3"/>
  <c r="AB528" i="3"/>
  <c r="AM528" i="3" s="1"/>
  <c r="AA528" i="3"/>
  <c r="AL528" i="3" s="1"/>
  <c r="T528" i="3"/>
  <c r="S528" i="3"/>
  <c r="P528" i="3"/>
  <c r="O528" i="3"/>
  <c r="N528" i="3"/>
  <c r="M528" i="3"/>
  <c r="L528" i="3"/>
  <c r="BC527" i="3"/>
  <c r="AW527" i="3" s="1"/>
  <c r="AX527" i="3" s="1"/>
  <c r="Y527" i="3" s="1"/>
  <c r="BA527" i="3"/>
  <c r="BB527" i="3" s="1"/>
  <c r="AV527" i="3"/>
  <c r="AU527" i="3"/>
  <c r="AT527" i="3"/>
  <c r="AS527" i="3"/>
  <c r="AR527" i="3"/>
  <c r="AQ527" i="3"/>
  <c r="AP527" i="3"/>
  <c r="AO527" i="3"/>
  <c r="AN527" i="3"/>
  <c r="AL527" i="3"/>
  <c r="AB527" i="3"/>
  <c r="AM527" i="3" s="1"/>
  <c r="AA527" i="3"/>
  <c r="T527" i="3"/>
  <c r="S527" i="3"/>
  <c r="P527" i="3"/>
  <c r="O527" i="3"/>
  <c r="N527" i="3"/>
  <c r="M527" i="3"/>
  <c r="L527" i="3"/>
  <c r="BC526" i="3"/>
  <c r="BB526" i="3"/>
  <c r="BA526" i="3"/>
  <c r="AV526" i="3"/>
  <c r="AU526" i="3"/>
  <c r="AT526" i="3"/>
  <c r="AS526" i="3"/>
  <c r="AR526" i="3"/>
  <c r="AQ526" i="3"/>
  <c r="AP526" i="3"/>
  <c r="AO526" i="3"/>
  <c r="AN526" i="3"/>
  <c r="AL526" i="3"/>
  <c r="AB526" i="3"/>
  <c r="AM526" i="3" s="1"/>
  <c r="AA526" i="3"/>
  <c r="T526" i="3"/>
  <c r="S526" i="3"/>
  <c r="P526" i="3"/>
  <c r="O526" i="3"/>
  <c r="N526" i="3"/>
  <c r="M526" i="3"/>
  <c r="L526" i="3"/>
  <c r="BC525" i="3"/>
  <c r="BA525" i="3"/>
  <c r="BB525" i="3" s="1"/>
  <c r="AW525" i="3" s="1"/>
  <c r="AV525" i="3"/>
  <c r="AU525" i="3"/>
  <c r="AT525" i="3"/>
  <c r="AS525" i="3"/>
  <c r="AR525" i="3"/>
  <c r="AQ525" i="3"/>
  <c r="AP525" i="3"/>
  <c r="AO525" i="3"/>
  <c r="AN525" i="3"/>
  <c r="AB525" i="3"/>
  <c r="AM525" i="3" s="1"/>
  <c r="AA525" i="3"/>
  <c r="AL525" i="3" s="1"/>
  <c r="T525" i="3"/>
  <c r="S525" i="3"/>
  <c r="P525" i="3"/>
  <c r="O525" i="3"/>
  <c r="N525" i="3"/>
  <c r="M525" i="3"/>
  <c r="L525" i="3"/>
  <c r="BC524" i="3"/>
  <c r="BB524" i="3"/>
  <c r="BA524" i="3"/>
  <c r="AV524" i="3"/>
  <c r="AU524" i="3"/>
  <c r="AT524" i="3"/>
  <c r="AS524" i="3"/>
  <c r="AR524" i="3"/>
  <c r="AQ524" i="3"/>
  <c r="AP524" i="3"/>
  <c r="AO524" i="3"/>
  <c r="AN524" i="3"/>
  <c r="AL524" i="3"/>
  <c r="AB524" i="3"/>
  <c r="AM524" i="3" s="1"/>
  <c r="AA524" i="3"/>
  <c r="T524" i="3"/>
  <c r="S524" i="3"/>
  <c r="P524" i="3"/>
  <c r="O524" i="3"/>
  <c r="N524" i="3"/>
  <c r="M524" i="3"/>
  <c r="L524" i="3"/>
  <c r="BC523" i="3"/>
  <c r="BA523" i="3"/>
  <c r="BB523" i="3" s="1"/>
  <c r="AV523" i="3"/>
  <c r="AU523" i="3"/>
  <c r="AT523" i="3"/>
  <c r="AS523" i="3"/>
  <c r="AR523" i="3"/>
  <c r="AQ523" i="3"/>
  <c r="AP523" i="3"/>
  <c r="AO523" i="3"/>
  <c r="AN523" i="3"/>
  <c r="AM523" i="3"/>
  <c r="AB523" i="3"/>
  <c r="AA523" i="3"/>
  <c r="AL523" i="3" s="1"/>
  <c r="T523" i="3"/>
  <c r="S523" i="3"/>
  <c r="P523" i="3"/>
  <c r="O523" i="3"/>
  <c r="N523" i="3"/>
  <c r="M523" i="3"/>
  <c r="L523" i="3"/>
  <c r="BC522" i="3"/>
  <c r="BA522" i="3"/>
  <c r="BB522" i="3" s="1"/>
  <c r="AW522" i="3"/>
  <c r="AX522" i="3" s="1"/>
  <c r="Y522" i="3" s="1"/>
  <c r="AV522" i="3"/>
  <c r="AU522" i="3"/>
  <c r="AT522" i="3"/>
  <c r="AS522" i="3"/>
  <c r="AR522" i="3"/>
  <c r="AQ522" i="3"/>
  <c r="AP522" i="3"/>
  <c r="AO522" i="3"/>
  <c r="AN522" i="3"/>
  <c r="AM522" i="3"/>
  <c r="AB522" i="3"/>
  <c r="AA522" i="3"/>
  <c r="AL522" i="3" s="1"/>
  <c r="T522" i="3"/>
  <c r="S522" i="3"/>
  <c r="P522" i="3"/>
  <c r="O522" i="3"/>
  <c r="N522" i="3"/>
  <c r="M522" i="3"/>
  <c r="L522" i="3"/>
  <c r="BC521" i="3"/>
  <c r="BA521" i="3"/>
  <c r="AV521" i="3"/>
  <c r="AU521" i="3"/>
  <c r="AT521" i="3"/>
  <c r="AS521" i="3"/>
  <c r="AR521" i="3"/>
  <c r="AQ521" i="3"/>
  <c r="AP521" i="3"/>
  <c r="AO521" i="3"/>
  <c r="AN521" i="3"/>
  <c r="AM521" i="3"/>
  <c r="AL521" i="3"/>
  <c r="AB521" i="3"/>
  <c r="AA521" i="3"/>
  <c r="T521" i="3"/>
  <c r="S521" i="3"/>
  <c r="P521" i="3"/>
  <c r="O521" i="3"/>
  <c r="N521" i="3"/>
  <c r="M521" i="3"/>
  <c r="L521" i="3"/>
  <c r="BC520" i="3"/>
  <c r="BA520" i="3"/>
  <c r="BB520" i="3" s="1"/>
  <c r="AW520" i="3"/>
  <c r="AX520" i="3" s="1"/>
  <c r="Y520" i="3" s="1"/>
  <c r="AV520" i="3"/>
  <c r="AU520" i="3"/>
  <c r="AT520" i="3"/>
  <c r="AS520" i="3"/>
  <c r="AR520" i="3"/>
  <c r="AQ520" i="3"/>
  <c r="AP520" i="3"/>
  <c r="AO520" i="3"/>
  <c r="AN520" i="3"/>
  <c r="AB520" i="3"/>
  <c r="AM520" i="3" s="1"/>
  <c r="AA520" i="3"/>
  <c r="AL520" i="3" s="1"/>
  <c r="T520" i="3"/>
  <c r="S520" i="3"/>
  <c r="P520" i="3"/>
  <c r="O520" i="3"/>
  <c r="N520" i="3"/>
  <c r="M520" i="3"/>
  <c r="L520" i="3"/>
  <c r="BC519" i="3"/>
  <c r="BA519" i="3"/>
  <c r="BB519" i="3" s="1"/>
  <c r="AV519" i="3"/>
  <c r="AU519" i="3"/>
  <c r="AT519" i="3"/>
  <c r="AS519" i="3"/>
  <c r="AR519" i="3"/>
  <c r="AQ519" i="3"/>
  <c r="AP519" i="3"/>
  <c r="AO519" i="3"/>
  <c r="AN519" i="3"/>
  <c r="AB519" i="3"/>
  <c r="AM519" i="3" s="1"/>
  <c r="AA519" i="3"/>
  <c r="T519" i="3"/>
  <c r="S519" i="3"/>
  <c r="P519" i="3"/>
  <c r="O519" i="3"/>
  <c r="N519" i="3"/>
  <c r="M519" i="3"/>
  <c r="L519" i="3"/>
  <c r="BC518" i="3"/>
  <c r="BA518" i="3"/>
  <c r="BB518" i="3" s="1"/>
  <c r="AW518" i="3" s="1"/>
  <c r="AX518" i="3" s="1"/>
  <c r="Y518" i="3" s="1"/>
  <c r="AV518" i="3"/>
  <c r="AU518" i="3"/>
  <c r="AT518" i="3"/>
  <c r="AS518" i="3"/>
  <c r="AR518" i="3"/>
  <c r="AQ518" i="3"/>
  <c r="AP518" i="3"/>
  <c r="AO518" i="3"/>
  <c r="AN518" i="3"/>
  <c r="AM518" i="3"/>
  <c r="AL518" i="3"/>
  <c r="AB518" i="3"/>
  <c r="AA518" i="3"/>
  <c r="T518" i="3"/>
  <c r="S518" i="3"/>
  <c r="P518" i="3"/>
  <c r="O518" i="3"/>
  <c r="N518" i="3"/>
  <c r="M518" i="3"/>
  <c r="L518" i="3"/>
  <c r="BC517" i="3"/>
  <c r="BB517" i="3"/>
  <c r="BA517" i="3"/>
  <c r="AV517" i="3"/>
  <c r="AU517" i="3"/>
  <c r="AT517" i="3"/>
  <c r="AS517" i="3"/>
  <c r="AR517" i="3"/>
  <c r="AQ517" i="3"/>
  <c r="AP517" i="3"/>
  <c r="AO517" i="3"/>
  <c r="AN517" i="3"/>
  <c r="AB517" i="3"/>
  <c r="AM517" i="3" s="1"/>
  <c r="AA517" i="3"/>
  <c r="T517" i="3"/>
  <c r="S517" i="3"/>
  <c r="P517" i="3"/>
  <c r="O517" i="3"/>
  <c r="N517" i="3"/>
  <c r="M517" i="3"/>
  <c r="L517" i="3"/>
  <c r="BC516" i="3"/>
  <c r="BA516" i="3"/>
  <c r="AV516" i="3"/>
  <c r="AU516" i="3"/>
  <c r="AT516" i="3"/>
  <c r="AS516" i="3"/>
  <c r="AR516" i="3"/>
  <c r="AQ516" i="3"/>
  <c r="AP516" i="3"/>
  <c r="AO516" i="3"/>
  <c r="AN516" i="3"/>
  <c r="AB516" i="3"/>
  <c r="AM516" i="3" s="1"/>
  <c r="AA516" i="3"/>
  <c r="T516" i="3"/>
  <c r="S516" i="3"/>
  <c r="BB516" i="3" s="1"/>
  <c r="P516" i="3"/>
  <c r="O516" i="3"/>
  <c r="N516" i="3"/>
  <c r="M516" i="3"/>
  <c r="L516" i="3"/>
  <c r="BC515" i="3"/>
  <c r="BA515" i="3"/>
  <c r="BB515" i="3" s="1"/>
  <c r="AV515" i="3"/>
  <c r="AU515" i="3"/>
  <c r="AT515" i="3"/>
  <c r="AS515" i="3"/>
  <c r="AR515" i="3"/>
  <c r="AQ515" i="3"/>
  <c r="AP515" i="3"/>
  <c r="AO515" i="3"/>
  <c r="AN515" i="3"/>
  <c r="AM515" i="3"/>
  <c r="AL515" i="3"/>
  <c r="AB515" i="3"/>
  <c r="AA515" i="3"/>
  <c r="T515" i="3"/>
  <c r="S515" i="3"/>
  <c r="P515" i="3"/>
  <c r="O515" i="3"/>
  <c r="N515" i="3"/>
  <c r="M515" i="3"/>
  <c r="L515" i="3"/>
  <c r="BC514" i="3"/>
  <c r="BB514" i="3"/>
  <c r="AW514" i="3" s="1"/>
  <c r="AX514" i="3" s="1"/>
  <c r="Y514" i="3" s="1"/>
  <c r="BA514" i="3"/>
  <c r="AV514" i="3"/>
  <c r="AU514" i="3"/>
  <c r="AT514" i="3"/>
  <c r="AS514" i="3"/>
  <c r="AR514" i="3"/>
  <c r="AQ514" i="3"/>
  <c r="AP514" i="3"/>
  <c r="AO514" i="3"/>
  <c r="AN514" i="3"/>
  <c r="AB514" i="3"/>
  <c r="AM514" i="3" s="1"/>
  <c r="AA514" i="3"/>
  <c r="AL514" i="3" s="1"/>
  <c r="T514" i="3"/>
  <c r="S514" i="3"/>
  <c r="P514" i="3"/>
  <c r="O514" i="3"/>
  <c r="N514" i="3"/>
  <c r="M514" i="3"/>
  <c r="L514" i="3"/>
  <c r="BC513" i="3"/>
  <c r="BB513" i="3"/>
  <c r="BA513" i="3"/>
  <c r="AV513" i="3"/>
  <c r="AU513" i="3"/>
  <c r="AT513" i="3"/>
  <c r="AS513" i="3"/>
  <c r="AR513" i="3"/>
  <c r="AQ513" i="3"/>
  <c r="AP513" i="3"/>
  <c r="AO513" i="3"/>
  <c r="AN513" i="3"/>
  <c r="AB513" i="3"/>
  <c r="AM513" i="3" s="1"/>
  <c r="AA513" i="3"/>
  <c r="T513" i="3"/>
  <c r="S513" i="3"/>
  <c r="P513" i="3"/>
  <c r="O513" i="3"/>
  <c r="N513" i="3"/>
  <c r="M513" i="3"/>
  <c r="L513" i="3"/>
  <c r="BC512" i="3"/>
  <c r="BA512" i="3"/>
  <c r="AV512" i="3"/>
  <c r="AU512" i="3"/>
  <c r="AT512" i="3"/>
  <c r="AS512" i="3"/>
  <c r="AR512" i="3"/>
  <c r="AQ512" i="3"/>
  <c r="AP512" i="3"/>
  <c r="AO512" i="3"/>
  <c r="AN512" i="3"/>
  <c r="AM512" i="3"/>
  <c r="AL512" i="3"/>
  <c r="AB512" i="3"/>
  <c r="AA512" i="3"/>
  <c r="T512" i="3"/>
  <c r="S512" i="3"/>
  <c r="P512" i="3"/>
  <c r="O512" i="3"/>
  <c r="N512" i="3"/>
  <c r="M512" i="3"/>
  <c r="L512" i="3"/>
  <c r="BC511" i="3"/>
  <c r="BA511" i="3"/>
  <c r="BB511" i="3" s="1"/>
  <c r="AW511" i="3" s="1"/>
  <c r="AX511" i="3" s="1"/>
  <c r="Y511" i="3" s="1"/>
  <c r="AV511" i="3"/>
  <c r="AU511" i="3"/>
  <c r="AT511" i="3"/>
  <c r="AS511" i="3"/>
  <c r="AR511" i="3"/>
  <c r="AQ511" i="3"/>
  <c r="AP511" i="3"/>
  <c r="AO511" i="3"/>
  <c r="AN511" i="3"/>
  <c r="AM511" i="3"/>
  <c r="AB511" i="3"/>
  <c r="AA511" i="3"/>
  <c r="AL511" i="3" s="1"/>
  <c r="T511" i="3"/>
  <c r="S511" i="3"/>
  <c r="P511" i="3"/>
  <c r="O511" i="3"/>
  <c r="N511" i="3"/>
  <c r="M511" i="3"/>
  <c r="L511" i="3"/>
  <c r="BC510" i="3"/>
  <c r="BA510" i="3"/>
  <c r="BB510" i="3" s="1"/>
  <c r="AV510" i="3"/>
  <c r="AU510" i="3"/>
  <c r="AT510" i="3"/>
  <c r="AS510" i="3"/>
  <c r="AR510" i="3"/>
  <c r="AQ510" i="3"/>
  <c r="AP510" i="3"/>
  <c r="AO510" i="3"/>
  <c r="AN510" i="3"/>
  <c r="AL510" i="3"/>
  <c r="AB510" i="3"/>
  <c r="AM510" i="3" s="1"/>
  <c r="AA510" i="3"/>
  <c r="T510" i="3"/>
  <c r="S510" i="3"/>
  <c r="P510" i="3"/>
  <c r="O510" i="3"/>
  <c r="N510" i="3"/>
  <c r="M510" i="3"/>
  <c r="L510" i="3"/>
  <c r="BC509" i="3"/>
  <c r="BB509" i="3"/>
  <c r="BA509" i="3"/>
  <c r="AV509" i="3"/>
  <c r="AU509" i="3"/>
  <c r="AT509" i="3"/>
  <c r="AS509" i="3"/>
  <c r="AR509" i="3"/>
  <c r="AQ509" i="3"/>
  <c r="AP509" i="3"/>
  <c r="AO509" i="3"/>
  <c r="AN509" i="3"/>
  <c r="AM509" i="3"/>
  <c r="AB509" i="3"/>
  <c r="AA509" i="3"/>
  <c r="T509" i="3"/>
  <c r="S509" i="3"/>
  <c r="P509" i="3"/>
  <c r="O509" i="3"/>
  <c r="N509" i="3"/>
  <c r="M509" i="3"/>
  <c r="L509" i="3"/>
  <c r="BC508" i="3"/>
  <c r="BB508" i="3"/>
  <c r="BA508" i="3"/>
  <c r="AV508" i="3"/>
  <c r="AU508" i="3"/>
  <c r="AT508" i="3"/>
  <c r="AS508" i="3"/>
  <c r="AR508" i="3"/>
  <c r="AQ508" i="3"/>
  <c r="AP508" i="3"/>
  <c r="AO508" i="3"/>
  <c r="AN508" i="3"/>
  <c r="AM508" i="3"/>
  <c r="AL508" i="3"/>
  <c r="AB508" i="3"/>
  <c r="AA508" i="3"/>
  <c r="T508" i="3"/>
  <c r="S508" i="3"/>
  <c r="P508" i="3"/>
  <c r="O508" i="3"/>
  <c r="N508" i="3"/>
  <c r="M508" i="3"/>
  <c r="L508" i="3"/>
  <c r="BC507" i="3"/>
  <c r="BA507" i="3"/>
  <c r="BB507" i="3" s="1"/>
  <c r="AW507" i="3"/>
  <c r="AV507" i="3"/>
  <c r="AU507" i="3"/>
  <c r="AT507" i="3"/>
  <c r="AS507" i="3"/>
  <c r="AR507" i="3"/>
  <c r="AQ507" i="3"/>
  <c r="AP507" i="3"/>
  <c r="AO507" i="3"/>
  <c r="AN507" i="3"/>
  <c r="AB507" i="3"/>
  <c r="AM507" i="3" s="1"/>
  <c r="AA507" i="3"/>
  <c r="AL507" i="3" s="1"/>
  <c r="T507" i="3"/>
  <c r="S507" i="3"/>
  <c r="P507" i="3"/>
  <c r="O507" i="3"/>
  <c r="N507" i="3"/>
  <c r="M507" i="3"/>
  <c r="L507" i="3"/>
  <c r="BC506" i="3"/>
  <c r="BA506" i="3"/>
  <c r="BB506" i="3" s="1"/>
  <c r="AV506" i="3"/>
  <c r="AU506" i="3"/>
  <c r="AT506" i="3"/>
  <c r="AS506" i="3"/>
  <c r="AR506" i="3"/>
  <c r="AQ506" i="3"/>
  <c r="AP506" i="3"/>
  <c r="AO506" i="3"/>
  <c r="AN506" i="3"/>
  <c r="AB506" i="3"/>
  <c r="AM506" i="3" s="1"/>
  <c r="AA506" i="3"/>
  <c r="T506" i="3"/>
  <c r="S506" i="3"/>
  <c r="P506" i="3"/>
  <c r="O506" i="3"/>
  <c r="N506" i="3"/>
  <c r="M506" i="3"/>
  <c r="L506" i="3"/>
  <c r="BC505" i="3"/>
  <c r="BA505" i="3"/>
  <c r="AV505" i="3"/>
  <c r="AU505" i="3"/>
  <c r="AT505" i="3"/>
  <c r="AS505" i="3"/>
  <c r="AR505" i="3"/>
  <c r="AQ505" i="3"/>
  <c r="AP505" i="3"/>
  <c r="AO505" i="3"/>
  <c r="AN505" i="3"/>
  <c r="AM505" i="3"/>
  <c r="AB505" i="3"/>
  <c r="AA505" i="3"/>
  <c r="AL505" i="3" s="1"/>
  <c r="T505" i="3"/>
  <c r="S505" i="3"/>
  <c r="BB505" i="3" s="1"/>
  <c r="AW505" i="3" s="1"/>
  <c r="P505" i="3"/>
  <c r="O505" i="3"/>
  <c r="N505" i="3"/>
  <c r="M505" i="3"/>
  <c r="L505" i="3"/>
  <c r="BC504" i="3"/>
  <c r="BB504" i="3"/>
  <c r="BA504" i="3"/>
  <c r="AW504" i="3"/>
  <c r="AX504" i="3" s="1"/>
  <c r="Y504" i="3" s="1"/>
  <c r="AV504" i="3"/>
  <c r="AU504" i="3"/>
  <c r="AT504" i="3"/>
  <c r="AS504" i="3"/>
  <c r="AR504" i="3"/>
  <c r="AQ504" i="3"/>
  <c r="AP504" i="3"/>
  <c r="AO504" i="3"/>
  <c r="AN504" i="3"/>
  <c r="AB504" i="3"/>
  <c r="AM504" i="3" s="1"/>
  <c r="AA504" i="3"/>
  <c r="AL504" i="3" s="1"/>
  <c r="T504" i="3"/>
  <c r="S504" i="3"/>
  <c r="P504" i="3"/>
  <c r="O504" i="3"/>
  <c r="N504" i="3"/>
  <c r="M504" i="3"/>
  <c r="L504" i="3"/>
  <c r="BC503" i="3"/>
  <c r="BA503" i="3"/>
  <c r="BB503" i="3" s="1"/>
  <c r="AW503" i="3" s="1"/>
  <c r="AX503" i="3" s="1"/>
  <c r="Y503" i="3" s="1"/>
  <c r="AV503" i="3"/>
  <c r="AU503" i="3"/>
  <c r="AT503" i="3"/>
  <c r="AS503" i="3"/>
  <c r="AR503" i="3"/>
  <c r="AQ503" i="3"/>
  <c r="AP503" i="3"/>
  <c r="AO503" i="3"/>
  <c r="AN503" i="3"/>
  <c r="AM503" i="3"/>
  <c r="AL503" i="3"/>
  <c r="AB503" i="3"/>
  <c r="AA503" i="3"/>
  <c r="T503" i="3"/>
  <c r="S503" i="3"/>
  <c r="P503" i="3"/>
  <c r="O503" i="3"/>
  <c r="N503" i="3"/>
  <c r="M503" i="3"/>
  <c r="L503" i="3"/>
  <c r="BC502" i="3"/>
  <c r="BA502" i="3"/>
  <c r="AV502" i="3"/>
  <c r="AU502" i="3"/>
  <c r="AT502" i="3"/>
  <c r="AS502" i="3"/>
  <c r="AR502" i="3"/>
  <c r="AQ502" i="3"/>
  <c r="AP502" i="3"/>
  <c r="AO502" i="3"/>
  <c r="AN502" i="3"/>
  <c r="AM502" i="3"/>
  <c r="AL502" i="3"/>
  <c r="AB502" i="3"/>
  <c r="AA502" i="3"/>
  <c r="T502" i="3"/>
  <c r="S502" i="3"/>
  <c r="P502" i="3"/>
  <c r="O502" i="3"/>
  <c r="N502" i="3"/>
  <c r="M502" i="3"/>
  <c r="L502" i="3"/>
  <c r="BC501" i="3"/>
  <c r="BB501" i="3"/>
  <c r="BA501" i="3"/>
  <c r="AW501" i="3"/>
  <c r="AV501" i="3"/>
  <c r="AU501" i="3"/>
  <c r="AT501" i="3"/>
  <c r="AS501" i="3"/>
  <c r="AR501" i="3"/>
  <c r="AQ501" i="3"/>
  <c r="AP501" i="3"/>
  <c r="AO501" i="3"/>
  <c r="AN501" i="3"/>
  <c r="AL501" i="3"/>
  <c r="AB501" i="3"/>
  <c r="AM501" i="3" s="1"/>
  <c r="AA501" i="3"/>
  <c r="T501" i="3"/>
  <c r="S501" i="3"/>
  <c r="P501" i="3"/>
  <c r="O501" i="3"/>
  <c r="N501" i="3"/>
  <c r="M501" i="3"/>
  <c r="L501" i="3"/>
  <c r="BC500" i="3"/>
  <c r="BB500" i="3"/>
  <c r="BA500" i="3"/>
  <c r="AV500" i="3"/>
  <c r="AU500" i="3"/>
  <c r="AT500" i="3"/>
  <c r="AS500" i="3"/>
  <c r="AR500" i="3"/>
  <c r="AQ500" i="3"/>
  <c r="AP500" i="3"/>
  <c r="AO500" i="3"/>
  <c r="AN500" i="3"/>
  <c r="AL500" i="3"/>
  <c r="AB500" i="3"/>
  <c r="AM500" i="3" s="1"/>
  <c r="AA500" i="3"/>
  <c r="T500" i="3"/>
  <c r="S500" i="3"/>
  <c r="P500" i="3"/>
  <c r="O500" i="3"/>
  <c r="N500" i="3"/>
  <c r="M500" i="3"/>
  <c r="L500" i="3"/>
  <c r="BC499" i="3"/>
  <c r="BB499" i="3"/>
  <c r="BA499" i="3"/>
  <c r="AV499" i="3"/>
  <c r="AU499" i="3"/>
  <c r="AT499" i="3"/>
  <c r="AS499" i="3"/>
  <c r="AR499" i="3"/>
  <c r="AQ499" i="3"/>
  <c r="AP499" i="3"/>
  <c r="AO499" i="3"/>
  <c r="AN499" i="3"/>
  <c r="AM499" i="3"/>
  <c r="AL499" i="3"/>
  <c r="AB499" i="3"/>
  <c r="AA499" i="3"/>
  <c r="T499" i="3"/>
  <c r="S499" i="3"/>
  <c r="P499" i="3"/>
  <c r="O499" i="3"/>
  <c r="N499" i="3"/>
  <c r="M499" i="3"/>
  <c r="L499" i="3"/>
  <c r="BC498" i="3"/>
  <c r="BB498" i="3"/>
  <c r="AW498" i="3" s="1"/>
  <c r="AX498" i="3" s="1"/>
  <c r="Y498" i="3" s="1"/>
  <c r="BA498" i="3"/>
  <c r="AV498" i="3"/>
  <c r="AU498" i="3"/>
  <c r="AT498" i="3"/>
  <c r="AS498" i="3"/>
  <c r="AR498" i="3"/>
  <c r="AQ498" i="3"/>
  <c r="AP498" i="3"/>
  <c r="AO498" i="3"/>
  <c r="AN498" i="3"/>
  <c r="AB498" i="3"/>
  <c r="AM498" i="3" s="1"/>
  <c r="AA498" i="3"/>
  <c r="AL498" i="3" s="1"/>
  <c r="T498" i="3"/>
  <c r="S498" i="3"/>
  <c r="P498" i="3"/>
  <c r="O498" i="3"/>
  <c r="N498" i="3"/>
  <c r="M498" i="3"/>
  <c r="L498" i="3"/>
  <c r="BC497" i="3"/>
  <c r="BA497" i="3"/>
  <c r="AV497" i="3"/>
  <c r="AU497" i="3"/>
  <c r="AT497" i="3"/>
  <c r="AS497" i="3"/>
  <c r="AR497" i="3"/>
  <c r="AQ497" i="3"/>
  <c r="AP497" i="3"/>
  <c r="AO497" i="3"/>
  <c r="AN497" i="3"/>
  <c r="AB497" i="3"/>
  <c r="AM497" i="3" s="1"/>
  <c r="AA497" i="3"/>
  <c r="T497" i="3"/>
  <c r="S497" i="3"/>
  <c r="BB497" i="3" s="1"/>
  <c r="P497" i="3"/>
  <c r="O497" i="3"/>
  <c r="N497" i="3"/>
  <c r="M497" i="3"/>
  <c r="L497" i="3"/>
  <c r="BC496" i="3"/>
  <c r="BB496" i="3"/>
  <c r="AW496" i="3" s="1"/>
  <c r="AX496" i="3" s="1"/>
  <c r="BA496" i="3"/>
  <c r="AV496" i="3"/>
  <c r="AU496" i="3"/>
  <c r="AT496" i="3"/>
  <c r="AS496" i="3"/>
  <c r="AR496" i="3"/>
  <c r="AQ496" i="3"/>
  <c r="AP496" i="3"/>
  <c r="AO496" i="3"/>
  <c r="AN496" i="3"/>
  <c r="AM496" i="3"/>
  <c r="AB496" i="3"/>
  <c r="AA496" i="3"/>
  <c r="AL496" i="3" s="1"/>
  <c r="Y496" i="3"/>
  <c r="T496" i="3"/>
  <c r="S496" i="3"/>
  <c r="P496" i="3"/>
  <c r="O496" i="3"/>
  <c r="N496" i="3"/>
  <c r="M496" i="3"/>
  <c r="L496" i="3"/>
  <c r="BC495" i="3"/>
  <c r="BA495" i="3"/>
  <c r="AV495" i="3"/>
  <c r="AU495" i="3"/>
  <c r="AT495" i="3"/>
  <c r="AS495" i="3"/>
  <c r="AR495" i="3"/>
  <c r="AQ495" i="3"/>
  <c r="AP495" i="3"/>
  <c r="AO495" i="3"/>
  <c r="AN495" i="3"/>
  <c r="AM495" i="3"/>
  <c r="AL495" i="3"/>
  <c r="AB495" i="3"/>
  <c r="AA495" i="3"/>
  <c r="T495" i="3"/>
  <c r="S495" i="3"/>
  <c r="BB495" i="3" s="1"/>
  <c r="P495" i="3"/>
  <c r="O495" i="3"/>
  <c r="N495" i="3"/>
  <c r="M495" i="3"/>
  <c r="L495" i="3"/>
  <c r="BC494" i="3"/>
  <c r="BA494" i="3"/>
  <c r="AV494" i="3"/>
  <c r="AU494" i="3"/>
  <c r="AT494" i="3"/>
  <c r="AS494" i="3"/>
  <c r="AR494" i="3"/>
  <c r="AQ494" i="3"/>
  <c r="AP494" i="3"/>
  <c r="AO494" i="3"/>
  <c r="AN494" i="3"/>
  <c r="AM494" i="3"/>
  <c r="AL494" i="3"/>
  <c r="AB494" i="3"/>
  <c r="AA494" i="3"/>
  <c r="T494" i="3"/>
  <c r="S494" i="3"/>
  <c r="P494" i="3"/>
  <c r="O494" i="3"/>
  <c r="N494" i="3"/>
  <c r="M494" i="3"/>
  <c r="L494" i="3"/>
  <c r="BC493" i="3"/>
  <c r="BA493" i="3"/>
  <c r="BB493" i="3" s="1"/>
  <c r="AV493" i="3"/>
  <c r="AU493" i="3"/>
  <c r="AT493" i="3"/>
  <c r="AS493" i="3"/>
  <c r="AR493" i="3"/>
  <c r="AQ493" i="3"/>
  <c r="AP493" i="3"/>
  <c r="AO493" i="3"/>
  <c r="AN493" i="3"/>
  <c r="AB493" i="3"/>
  <c r="AM493" i="3" s="1"/>
  <c r="AA493" i="3"/>
  <c r="AW493" i="3" s="1"/>
  <c r="T493" i="3"/>
  <c r="S493" i="3"/>
  <c r="P493" i="3"/>
  <c r="O493" i="3"/>
  <c r="N493" i="3"/>
  <c r="M493" i="3"/>
  <c r="L493" i="3"/>
  <c r="BC492" i="3"/>
  <c r="BA492" i="3"/>
  <c r="BB492" i="3" s="1"/>
  <c r="AV492" i="3"/>
  <c r="AU492" i="3"/>
  <c r="AT492" i="3"/>
  <c r="AS492" i="3"/>
  <c r="AR492" i="3"/>
  <c r="AQ492" i="3"/>
  <c r="AP492" i="3"/>
  <c r="AO492" i="3"/>
  <c r="AN492" i="3"/>
  <c r="AL492" i="3"/>
  <c r="AB492" i="3"/>
  <c r="AM492" i="3" s="1"/>
  <c r="AA492" i="3"/>
  <c r="AW492" i="3" s="1"/>
  <c r="T492" i="3"/>
  <c r="S492" i="3"/>
  <c r="P492" i="3"/>
  <c r="O492" i="3"/>
  <c r="N492" i="3"/>
  <c r="M492" i="3"/>
  <c r="L492" i="3"/>
  <c r="BC491" i="3"/>
  <c r="BA491" i="3"/>
  <c r="BB491" i="3" s="1"/>
  <c r="AW491" i="3"/>
  <c r="AX491" i="3" s="1"/>
  <c r="Y491" i="3" s="1"/>
  <c r="AV491" i="3"/>
  <c r="AU491" i="3"/>
  <c r="AT491" i="3"/>
  <c r="AS491" i="3"/>
  <c r="AR491" i="3"/>
  <c r="AQ491" i="3"/>
  <c r="AP491" i="3"/>
  <c r="AO491" i="3"/>
  <c r="AN491" i="3"/>
  <c r="AM491" i="3"/>
  <c r="AB491" i="3"/>
  <c r="AA491" i="3"/>
  <c r="AL491" i="3" s="1"/>
  <c r="T491" i="3"/>
  <c r="S491" i="3"/>
  <c r="P491" i="3"/>
  <c r="O491" i="3"/>
  <c r="N491" i="3"/>
  <c r="M491" i="3"/>
  <c r="L491" i="3"/>
  <c r="BC490" i="3"/>
  <c r="BB490" i="3"/>
  <c r="BA490" i="3"/>
  <c r="AV490" i="3"/>
  <c r="AU490" i="3"/>
  <c r="AT490" i="3"/>
  <c r="AS490" i="3"/>
  <c r="AR490" i="3"/>
  <c r="AQ490" i="3"/>
  <c r="AP490" i="3"/>
  <c r="AO490" i="3"/>
  <c r="AN490" i="3"/>
  <c r="AB490" i="3"/>
  <c r="AM490" i="3" s="1"/>
  <c r="AA490" i="3"/>
  <c r="T490" i="3"/>
  <c r="S490" i="3"/>
  <c r="P490" i="3"/>
  <c r="O490" i="3"/>
  <c r="N490" i="3"/>
  <c r="M490" i="3"/>
  <c r="L490" i="3"/>
  <c r="BC489" i="3"/>
  <c r="BA489" i="3"/>
  <c r="BB489" i="3" s="1"/>
  <c r="AV489" i="3"/>
  <c r="AU489" i="3"/>
  <c r="AT489" i="3"/>
  <c r="AS489" i="3"/>
  <c r="AR489" i="3"/>
  <c r="AQ489" i="3"/>
  <c r="AP489" i="3"/>
  <c r="AO489" i="3"/>
  <c r="AN489" i="3"/>
  <c r="AB489" i="3"/>
  <c r="AM489" i="3" s="1"/>
  <c r="AA489" i="3"/>
  <c r="T489" i="3"/>
  <c r="S489" i="3"/>
  <c r="P489" i="3"/>
  <c r="O489" i="3"/>
  <c r="N489" i="3"/>
  <c r="M489" i="3"/>
  <c r="L489" i="3"/>
  <c r="BC488" i="3"/>
  <c r="BA488" i="3"/>
  <c r="BB488" i="3" s="1"/>
  <c r="AV488" i="3"/>
  <c r="AU488" i="3"/>
  <c r="AT488" i="3"/>
  <c r="AS488" i="3"/>
  <c r="AR488" i="3"/>
  <c r="AQ488" i="3"/>
  <c r="AP488" i="3"/>
  <c r="AO488" i="3"/>
  <c r="AN488" i="3"/>
  <c r="AB488" i="3"/>
  <c r="AM488" i="3" s="1"/>
  <c r="AA488" i="3"/>
  <c r="T488" i="3"/>
  <c r="S488" i="3"/>
  <c r="P488" i="3"/>
  <c r="O488" i="3"/>
  <c r="N488" i="3"/>
  <c r="M488" i="3"/>
  <c r="L488" i="3"/>
  <c r="BC487" i="3"/>
  <c r="BA487" i="3"/>
  <c r="BB487" i="3" s="1"/>
  <c r="AW487" i="3" s="1"/>
  <c r="AV487" i="3"/>
  <c r="AU487" i="3"/>
  <c r="AT487" i="3"/>
  <c r="AS487" i="3"/>
  <c r="AR487" i="3"/>
  <c r="AQ487" i="3"/>
  <c r="AP487" i="3"/>
  <c r="AO487" i="3"/>
  <c r="AN487" i="3"/>
  <c r="AM487" i="3"/>
  <c r="AB487" i="3"/>
  <c r="AA487" i="3"/>
  <c r="AL487" i="3" s="1"/>
  <c r="T487" i="3"/>
  <c r="S487" i="3"/>
  <c r="P487" i="3"/>
  <c r="O487" i="3"/>
  <c r="N487" i="3"/>
  <c r="M487" i="3"/>
  <c r="L487" i="3"/>
  <c r="BC486" i="3"/>
  <c r="BB486" i="3"/>
  <c r="BA486" i="3"/>
  <c r="AW486" i="3"/>
  <c r="AV486" i="3"/>
  <c r="AU486" i="3"/>
  <c r="AT486" i="3"/>
  <c r="AS486" i="3"/>
  <c r="AR486" i="3"/>
  <c r="AQ486" i="3"/>
  <c r="AP486" i="3"/>
  <c r="AO486" i="3"/>
  <c r="AN486" i="3"/>
  <c r="AM486" i="3"/>
  <c r="AX486" i="3" s="1"/>
  <c r="Y486" i="3" s="1"/>
  <c r="AL486" i="3"/>
  <c r="AB486" i="3"/>
  <c r="AA486" i="3"/>
  <c r="T486" i="3"/>
  <c r="S486" i="3"/>
  <c r="P486" i="3"/>
  <c r="O486" i="3"/>
  <c r="N486" i="3"/>
  <c r="M486" i="3"/>
  <c r="L486" i="3"/>
  <c r="BC485" i="3"/>
  <c r="BA485" i="3"/>
  <c r="BB485" i="3" s="1"/>
  <c r="AW485" i="3" s="1"/>
  <c r="AX485" i="3"/>
  <c r="Y485" i="3" s="1"/>
  <c r="AV485" i="3"/>
  <c r="AU485" i="3"/>
  <c r="AT485" i="3"/>
  <c r="AS485" i="3"/>
  <c r="AR485" i="3"/>
  <c r="AQ485" i="3"/>
  <c r="AP485" i="3"/>
  <c r="AO485" i="3"/>
  <c r="AN485" i="3"/>
  <c r="AM485" i="3"/>
  <c r="AL485" i="3"/>
  <c r="AB485" i="3"/>
  <c r="AA485" i="3"/>
  <c r="T485" i="3"/>
  <c r="S485" i="3"/>
  <c r="P485" i="3"/>
  <c r="O485" i="3"/>
  <c r="N485" i="3"/>
  <c r="M485" i="3"/>
  <c r="L485" i="3"/>
  <c r="BC484" i="3"/>
  <c r="BB484" i="3"/>
  <c r="BA484" i="3"/>
  <c r="AV484" i="3"/>
  <c r="AU484" i="3"/>
  <c r="AT484" i="3"/>
  <c r="AS484" i="3"/>
  <c r="AR484" i="3"/>
  <c r="AQ484" i="3"/>
  <c r="AP484" i="3"/>
  <c r="AO484" i="3"/>
  <c r="AN484" i="3"/>
  <c r="AB484" i="3"/>
  <c r="AM484" i="3" s="1"/>
  <c r="AA484" i="3"/>
  <c r="T484" i="3"/>
  <c r="S484" i="3"/>
  <c r="P484" i="3"/>
  <c r="O484" i="3"/>
  <c r="N484" i="3"/>
  <c r="M484" i="3"/>
  <c r="L484" i="3"/>
  <c r="BC483" i="3"/>
  <c r="BA483" i="3"/>
  <c r="BB483" i="3" s="1"/>
  <c r="AW483" i="3"/>
  <c r="AV483" i="3"/>
  <c r="AU483" i="3"/>
  <c r="AT483" i="3"/>
  <c r="AS483" i="3"/>
  <c r="AR483" i="3"/>
  <c r="AQ483" i="3"/>
  <c r="AP483" i="3"/>
  <c r="AO483" i="3"/>
  <c r="AN483" i="3"/>
  <c r="AM483" i="3"/>
  <c r="AB483" i="3"/>
  <c r="AA483" i="3"/>
  <c r="AL483" i="3" s="1"/>
  <c r="T483" i="3"/>
  <c r="S483" i="3"/>
  <c r="P483" i="3"/>
  <c r="O483" i="3"/>
  <c r="N483" i="3"/>
  <c r="M483" i="3"/>
  <c r="L483" i="3"/>
  <c r="BC482" i="3"/>
  <c r="BB482" i="3"/>
  <c r="BA482" i="3"/>
  <c r="AW482" i="3"/>
  <c r="AX482" i="3" s="1"/>
  <c r="Y482" i="3" s="1"/>
  <c r="AV482" i="3"/>
  <c r="AU482" i="3"/>
  <c r="AT482" i="3"/>
  <c r="AS482" i="3"/>
  <c r="AR482" i="3"/>
  <c r="AQ482" i="3"/>
  <c r="AP482" i="3"/>
  <c r="AO482" i="3"/>
  <c r="AN482" i="3"/>
  <c r="AB482" i="3"/>
  <c r="AM482" i="3" s="1"/>
  <c r="AA482" i="3"/>
  <c r="AL482" i="3" s="1"/>
  <c r="T482" i="3"/>
  <c r="S482" i="3"/>
  <c r="P482" i="3"/>
  <c r="O482" i="3"/>
  <c r="N482" i="3"/>
  <c r="M482" i="3"/>
  <c r="L482" i="3"/>
  <c r="BC481" i="3"/>
  <c r="BB481" i="3"/>
  <c r="BA481" i="3"/>
  <c r="AV481" i="3"/>
  <c r="AU481" i="3"/>
  <c r="AT481" i="3"/>
  <c r="AS481" i="3"/>
  <c r="AR481" i="3"/>
  <c r="AQ481" i="3"/>
  <c r="AP481" i="3"/>
  <c r="AO481" i="3"/>
  <c r="AN481" i="3"/>
  <c r="AL481" i="3"/>
  <c r="AB481" i="3"/>
  <c r="AM481" i="3" s="1"/>
  <c r="AA481" i="3"/>
  <c r="T481" i="3"/>
  <c r="S481" i="3"/>
  <c r="P481" i="3"/>
  <c r="O481" i="3"/>
  <c r="N481" i="3"/>
  <c r="M481" i="3"/>
  <c r="L481" i="3"/>
  <c r="BC480" i="3"/>
  <c r="BA480" i="3"/>
  <c r="BB480" i="3" s="1"/>
  <c r="AV480" i="3"/>
  <c r="AU480" i="3"/>
  <c r="AT480" i="3"/>
  <c r="AS480" i="3"/>
  <c r="AR480" i="3"/>
  <c r="AQ480" i="3"/>
  <c r="AP480" i="3"/>
  <c r="AO480" i="3"/>
  <c r="AN480" i="3"/>
  <c r="AB480" i="3"/>
  <c r="AA480" i="3"/>
  <c r="AL480" i="3" s="1"/>
  <c r="T480" i="3"/>
  <c r="S480" i="3"/>
  <c r="P480" i="3"/>
  <c r="O480" i="3"/>
  <c r="N480" i="3"/>
  <c r="M480" i="3"/>
  <c r="L480" i="3"/>
  <c r="BC479" i="3"/>
  <c r="BA479" i="3"/>
  <c r="BB479" i="3" s="1"/>
  <c r="AV479" i="3"/>
  <c r="AU479" i="3"/>
  <c r="AT479" i="3"/>
  <c r="AS479" i="3"/>
  <c r="AR479" i="3"/>
  <c r="AQ479" i="3"/>
  <c r="AP479" i="3"/>
  <c r="AO479" i="3"/>
  <c r="AN479" i="3"/>
  <c r="AB479" i="3"/>
  <c r="AM479" i="3" s="1"/>
  <c r="AA479" i="3"/>
  <c r="T479" i="3"/>
  <c r="S479" i="3"/>
  <c r="P479" i="3"/>
  <c r="O479" i="3"/>
  <c r="N479" i="3"/>
  <c r="M479" i="3"/>
  <c r="L479" i="3"/>
  <c r="BC478" i="3"/>
  <c r="BB478" i="3"/>
  <c r="AW478" i="3" s="1"/>
  <c r="AX478" i="3" s="1"/>
  <c r="Y478" i="3" s="1"/>
  <c r="BA478" i="3"/>
  <c r="AV478" i="3"/>
  <c r="AU478" i="3"/>
  <c r="AT478" i="3"/>
  <c r="AS478" i="3"/>
  <c r="AR478" i="3"/>
  <c r="AQ478" i="3"/>
  <c r="AP478" i="3"/>
  <c r="AO478" i="3"/>
  <c r="AN478" i="3"/>
  <c r="AM478" i="3"/>
  <c r="AB478" i="3"/>
  <c r="AA478" i="3"/>
  <c r="AL478" i="3" s="1"/>
  <c r="T478" i="3"/>
  <c r="S478" i="3"/>
  <c r="P478" i="3"/>
  <c r="O478" i="3"/>
  <c r="N478" i="3"/>
  <c r="M478" i="3"/>
  <c r="L478" i="3"/>
  <c r="BC477" i="3"/>
  <c r="BA477" i="3"/>
  <c r="BB477" i="3" s="1"/>
  <c r="AW477" i="3" s="1"/>
  <c r="AX477" i="3" s="1"/>
  <c r="Y477" i="3" s="1"/>
  <c r="AV477" i="3"/>
  <c r="AU477" i="3"/>
  <c r="AT477" i="3"/>
  <c r="AS477" i="3"/>
  <c r="AR477" i="3"/>
  <c r="AQ477" i="3"/>
  <c r="AP477" i="3"/>
  <c r="AO477" i="3"/>
  <c r="AN477" i="3"/>
  <c r="AM477" i="3"/>
  <c r="AL477" i="3"/>
  <c r="AB477" i="3"/>
  <c r="AA477" i="3"/>
  <c r="T477" i="3"/>
  <c r="S477" i="3"/>
  <c r="P477" i="3"/>
  <c r="O477" i="3"/>
  <c r="N477" i="3"/>
  <c r="M477" i="3"/>
  <c r="L477" i="3"/>
  <c r="BC476" i="3"/>
  <c r="BA476" i="3"/>
  <c r="AV476" i="3"/>
  <c r="AU476" i="3"/>
  <c r="AT476" i="3"/>
  <c r="AS476" i="3"/>
  <c r="AR476" i="3"/>
  <c r="AQ476" i="3"/>
  <c r="AP476" i="3"/>
  <c r="AO476" i="3"/>
  <c r="AN476" i="3"/>
  <c r="AM476" i="3"/>
  <c r="AL476" i="3"/>
  <c r="AB476" i="3"/>
  <c r="AA476" i="3"/>
  <c r="T476" i="3"/>
  <c r="S476" i="3"/>
  <c r="P476" i="3"/>
  <c r="O476" i="3"/>
  <c r="N476" i="3"/>
  <c r="M476" i="3"/>
  <c r="L476" i="3"/>
  <c r="BC475" i="3"/>
  <c r="BB475" i="3"/>
  <c r="BA475" i="3"/>
  <c r="AV475" i="3"/>
  <c r="AU475" i="3"/>
  <c r="AT475" i="3"/>
  <c r="AS475" i="3"/>
  <c r="AR475" i="3"/>
  <c r="AQ475" i="3"/>
  <c r="AP475" i="3"/>
  <c r="AO475" i="3"/>
  <c r="AN475" i="3"/>
  <c r="AB475" i="3"/>
  <c r="AA475" i="3"/>
  <c r="AL475" i="3" s="1"/>
  <c r="T475" i="3"/>
  <c r="S475" i="3"/>
  <c r="P475" i="3"/>
  <c r="O475" i="3"/>
  <c r="N475" i="3"/>
  <c r="M475" i="3"/>
  <c r="L475" i="3"/>
  <c r="BC474" i="3"/>
  <c r="BA474" i="3"/>
  <c r="BB474" i="3" s="1"/>
  <c r="AW474" i="3"/>
  <c r="AV474" i="3"/>
  <c r="AU474" i="3"/>
  <c r="AT474" i="3"/>
  <c r="AS474" i="3"/>
  <c r="AR474" i="3"/>
  <c r="AQ474" i="3"/>
  <c r="AP474" i="3"/>
  <c r="AO474" i="3"/>
  <c r="AN474" i="3"/>
  <c r="AM474" i="3"/>
  <c r="AL474" i="3"/>
  <c r="AB474" i="3"/>
  <c r="AA474" i="3"/>
  <c r="T474" i="3"/>
  <c r="S474" i="3"/>
  <c r="P474" i="3"/>
  <c r="O474" i="3"/>
  <c r="N474" i="3"/>
  <c r="M474" i="3"/>
  <c r="L474" i="3"/>
  <c r="BC473" i="3"/>
  <c r="BB473" i="3"/>
  <c r="BA473" i="3"/>
  <c r="AV473" i="3"/>
  <c r="AU473" i="3"/>
  <c r="AT473" i="3"/>
  <c r="AS473" i="3"/>
  <c r="AR473" i="3"/>
  <c r="AQ473" i="3"/>
  <c r="AP473" i="3"/>
  <c r="AO473" i="3"/>
  <c r="AN473" i="3"/>
  <c r="AL473" i="3"/>
  <c r="AB473" i="3"/>
  <c r="AA473" i="3"/>
  <c r="T473" i="3"/>
  <c r="S473" i="3"/>
  <c r="P473" i="3"/>
  <c r="O473" i="3"/>
  <c r="N473" i="3"/>
  <c r="M473" i="3"/>
  <c r="L473" i="3"/>
  <c r="BC472" i="3"/>
  <c r="BB472" i="3"/>
  <c r="BA472" i="3"/>
  <c r="AV472" i="3"/>
  <c r="AU472" i="3"/>
  <c r="AT472" i="3"/>
  <c r="AS472" i="3"/>
  <c r="AR472" i="3"/>
  <c r="AQ472" i="3"/>
  <c r="AP472" i="3"/>
  <c r="AO472" i="3"/>
  <c r="AN472" i="3"/>
  <c r="AB472" i="3"/>
  <c r="AM472" i="3" s="1"/>
  <c r="AA472" i="3"/>
  <c r="T472" i="3"/>
  <c r="S472" i="3"/>
  <c r="P472" i="3"/>
  <c r="O472" i="3"/>
  <c r="N472" i="3"/>
  <c r="M472" i="3"/>
  <c r="L472" i="3"/>
  <c r="BC471" i="3"/>
  <c r="BA471" i="3"/>
  <c r="BB471" i="3" s="1"/>
  <c r="AV471" i="3"/>
  <c r="AU471" i="3"/>
  <c r="AT471" i="3"/>
  <c r="AS471" i="3"/>
  <c r="AR471" i="3"/>
  <c r="AQ471" i="3"/>
  <c r="AP471" i="3"/>
  <c r="AO471" i="3"/>
  <c r="AN471" i="3"/>
  <c r="AB471" i="3"/>
  <c r="AM471" i="3" s="1"/>
  <c r="AA471" i="3"/>
  <c r="T471" i="3"/>
  <c r="S471" i="3"/>
  <c r="P471" i="3"/>
  <c r="O471" i="3"/>
  <c r="N471" i="3"/>
  <c r="M471" i="3"/>
  <c r="L471" i="3"/>
  <c r="BC470" i="3"/>
  <c r="BA470" i="3"/>
  <c r="AV470" i="3"/>
  <c r="AU470" i="3"/>
  <c r="AT470" i="3"/>
  <c r="AS470" i="3"/>
  <c r="AR470" i="3"/>
  <c r="AQ470" i="3"/>
  <c r="AP470" i="3"/>
  <c r="AO470" i="3"/>
  <c r="AN470" i="3"/>
  <c r="AM470" i="3"/>
  <c r="AL470" i="3"/>
  <c r="AB470" i="3"/>
  <c r="AA470" i="3"/>
  <c r="T470" i="3"/>
  <c r="S470" i="3"/>
  <c r="BB470" i="3" s="1"/>
  <c r="P470" i="3"/>
  <c r="O470" i="3"/>
  <c r="N470" i="3"/>
  <c r="M470" i="3"/>
  <c r="L470" i="3"/>
  <c r="BC469" i="3"/>
  <c r="BA469" i="3"/>
  <c r="BB469" i="3" s="1"/>
  <c r="AW469" i="3" s="1"/>
  <c r="AX469" i="3" s="1"/>
  <c r="Y469" i="3" s="1"/>
  <c r="AV469" i="3"/>
  <c r="AU469" i="3"/>
  <c r="AT469" i="3"/>
  <c r="AS469" i="3"/>
  <c r="AR469" i="3"/>
  <c r="AQ469" i="3"/>
  <c r="AP469" i="3"/>
  <c r="AO469" i="3"/>
  <c r="AN469" i="3"/>
  <c r="AB469" i="3"/>
  <c r="AM469" i="3" s="1"/>
  <c r="AA469" i="3"/>
  <c r="AL469" i="3" s="1"/>
  <c r="T469" i="3"/>
  <c r="S469" i="3"/>
  <c r="P469" i="3"/>
  <c r="O469" i="3"/>
  <c r="N469" i="3"/>
  <c r="M469" i="3"/>
  <c r="L469" i="3"/>
  <c r="BC468" i="3"/>
  <c r="BB468" i="3"/>
  <c r="BA468" i="3"/>
  <c r="AV468" i="3"/>
  <c r="AU468" i="3"/>
  <c r="AT468" i="3"/>
  <c r="AS468" i="3"/>
  <c r="AR468" i="3"/>
  <c r="AQ468" i="3"/>
  <c r="AP468" i="3"/>
  <c r="AO468" i="3"/>
  <c r="AN468" i="3"/>
  <c r="AB468" i="3"/>
  <c r="AM468" i="3" s="1"/>
  <c r="AA468" i="3"/>
  <c r="T468" i="3"/>
  <c r="S468" i="3"/>
  <c r="P468" i="3"/>
  <c r="O468" i="3"/>
  <c r="N468" i="3"/>
  <c r="M468" i="3"/>
  <c r="L468" i="3"/>
  <c r="BC467" i="3"/>
  <c r="BA467" i="3"/>
  <c r="AV467" i="3"/>
  <c r="AU467" i="3"/>
  <c r="AT467" i="3"/>
  <c r="AS467" i="3"/>
  <c r="AR467" i="3"/>
  <c r="AQ467" i="3"/>
  <c r="AP467" i="3"/>
  <c r="AO467" i="3"/>
  <c r="AN467" i="3"/>
  <c r="AM467" i="3"/>
  <c r="AL467" i="3"/>
  <c r="AB467" i="3"/>
  <c r="AA467" i="3"/>
  <c r="T467" i="3"/>
  <c r="S467" i="3"/>
  <c r="P467" i="3"/>
  <c r="O467" i="3"/>
  <c r="N467" i="3"/>
  <c r="M467" i="3"/>
  <c r="L467" i="3"/>
  <c r="BC466" i="3"/>
  <c r="BA466" i="3"/>
  <c r="AV466" i="3"/>
  <c r="AU466" i="3"/>
  <c r="AT466" i="3"/>
  <c r="AS466" i="3"/>
  <c r="AR466" i="3"/>
  <c r="AQ466" i="3"/>
  <c r="AP466" i="3"/>
  <c r="AO466" i="3"/>
  <c r="AN466" i="3"/>
  <c r="AM466" i="3"/>
  <c r="AB466" i="3"/>
  <c r="AA466" i="3"/>
  <c r="AL466" i="3" s="1"/>
  <c r="T466" i="3"/>
  <c r="S466" i="3"/>
  <c r="P466" i="3"/>
  <c r="O466" i="3"/>
  <c r="N466" i="3"/>
  <c r="M466" i="3"/>
  <c r="L466" i="3"/>
  <c r="BC465" i="3"/>
  <c r="BA465" i="3"/>
  <c r="AV465" i="3"/>
  <c r="AU465" i="3"/>
  <c r="AT465" i="3"/>
  <c r="AS465" i="3"/>
  <c r="AR465" i="3"/>
  <c r="AQ465" i="3"/>
  <c r="AP465" i="3"/>
  <c r="AO465" i="3"/>
  <c r="AN465" i="3"/>
  <c r="AM465" i="3"/>
  <c r="AB465" i="3"/>
  <c r="AA465" i="3"/>
  <c r="AL465" i="3" s="1"/>
  <c r="T465" i="3"/>
  <c r="S465" i="3"/>
  <c r="P465" i="3"/>
  <c r="O465" i="3"/>
  <c r="N465" i="3"/>
  <c r="M465" i="3"/>
  <c r="L465" i="3"/>
  <c r="BC464" i="3"/>
  <c r="BA464" i="3"/>
  <c r="AV464" i="3"/>
  <c r="AU464" i="3"/>
  <c r="AT464" i="3"/>
  <c r="AS464" i="3"/>
  <c r="AR464" i="3"/>
  <c r="AQ464" i="3"/>
  <c r="AP464" i="3"/>
  <c r="AO464" i="3"/>
  <c r="AN464" i="3"/>
  <c r="AB464" i="3"/>
  <c r="AM464" i="3" s="1"/>
  <c r="AA464" i="3"/>
  <c r="AL464" i="3" s="1"/>
  <c r="T464" i="3"/>
  <c r="S464" i="3"/>
  <c r="BB464" i="3" s="1"/>
  <c r="AW464" i="3" s="1"/>
  <c r="P464" i="3"/>
  <c r="O464" i="3"/>
  <c r="N464" i="3"/>
  <c r="M464" i="3"/>
  <c r="L464" i="3"/>
  <c r="BC463" i="3"/>
  <c r="BB463" i="3"/>
  <c r="BA463" i="3"/>
  <c r="AV463" i="3"/>
  <c r="AU463" i="3"/>
  <c r="AT463" i="3"/>
  <c r="AS463" i="3"/>
  <c r="AR463" i="3"/>
  <c r="AQ463" i="3"/>
  <c r="AP463" i="3"/>
  <c r="AO463" i="3"/>
  <c r="AN463" i="3"/>
  <c r="AM463" i="3"/>
  <c r="AB463" i="3"/>
  <c r="AA463" i="3"/>
  <c r="T463" i="3"/>
  <c r="S463" i="3"/>
  <c r="P463" i="3"/>
  <c r="O463" i="3"/>
  <c r="N463" i="3"/>
  <c r="M463" i="3"/>
  <c r="L463" i="3"/>
  <c r="BC462" i="3"/>
  <c r="BA462" i="3"/>
  <c r="BB462" i="3" s="1"/>
  <c r="AW462" i="3"/>
  <c r="AX462" i="3" s="1"/>
  <c r="Y462" i="3" s="1"/>
  <c r="AV462" i="3"/>
  <c r="AU462" i="3"/>
  <c r="AT462" i="3"/>
  <c r="AS462" i="3"/>
  <c r="AR462" i="3"/>
  <c r="AQ462" i="3"/>
  <c r="AP462" i="3"/>
  <c r="AO462" i="3"/>
  <c r="AN462" i="3"/>
  <c r="AM462" i="3"/>
  <c r="AB462" i="3"/>
  <c r="AA462" i="3"/>
  <c r="AL462" i="3" s="1"/>
  <c r="T462" i="3"/>
  <c r="S462" i="3"/>
  <c r="P462" i="3"/>
  <c r="O462" i="3"/>
  <c r="N462" i="3"/>
  <c r="M462" i="3"/>
  <c r="L462" i="3"/>
  <c r="BC461" i="3"/>
  <c r="BA461" i="3"/>
  <c r="BB461" i="3" s="1"/>
  <c r="AW461" i="3" s="1"/>
  <c r="AV461" i="3"/>
  <c r="AU461" i="3"/>
  <c r="AT461" i="3"/>
  <c r="AS461" i="3"/>
  <c r="AR461" i="3"/>
  <c r="AQ461" i="3"/>
  <c r="AP461" i="3"/>
  <c r="AO461" i="3"/>
  <c r="AN461" i="3"/>
  <c r="AL461" i="3"/>
  <c r="AB461" i="3"/>
  <c r="AM461" i="3" s="1"/>
  <c r="AA461" i="3"/>
  <c r="T461" i="3"/>
  <c r="S461" i="3"/>
  <c r="P461" i="3"/>
  <c r="O461" i="3"/>
  <c r="N461" i="3"/>
  <c r="M461" i="3"/>
  <c r="L461" i="3"/>
  <c r="BC460" i="3"/>
  <c r="BA460" i="3"/>
  <c r="BB460" i="3" s="1"/>
  <c r="AV460" i="3"/>
  <c r="AU460" i="3"/>
  <c r="AT460" i="3"/>
  <c r="AS460" i="3"/>
  <c r="AR460" i="3"/>
  <c r="AQ460" i="3"/>
  <c r="AP460" i="3"/>
  <c r="AO460" i="3"/>
  <c r="AN460" i="3"/>
  <c r="AB460" i="3"/>
  <c r="AA460" i="3"/>
  <c r="AL460" i="3" s="1"/>
  <c r="T460" i="3"/>
  <c r="S460" i="3"/>
  <c r="P460" i="3"/>
  <c r="O460" i="3"/>
  <c r="N460" i="3"/>
  <c r="M460" i="3"/>
  <c r="L460" i="3"/>
  <c r="BC459" i="3"/>
  <c r="BA459" i="3"/>
  <c r="BB459" i="3" s="1"/>
  <c r="AW459" i="3" s="1"/>
  <c r="AX459" i="3" s="1"/>
  <c r="Y459" i="3" s="1"/>
  <c r="AV459" i="3"/>
  <c r="AU459" i="3"/>
  <c r="AT459" i="3"/>
  <c r="AS459" i="3"/>
  <c r="AR459" i="3"/>
  <c r="AQ459" i="3"/>
  <c r="AP459" i="3"/>
  <c r="AO459" i="3"/>
  <c r="AN459" i="3"/>
  <c r="AL459" i="3"/>
  <c r="AB459" i="3"/>
  <c r="AM459" i="3" s="1"/>
  <c r="AA459" i="3"/>
  <c r="T459" i="3"/>
  <c r="S459" i="3"/>
  <c r="P459" i="3"/>
  <c r="O459" i="3"/>
  <c r="N459" i="3"/>
  <c r="M459" i="3"/>
  <c r="L459" i="3"/>
  <c r="BC458" i="3"/>
  <c r="BA458" i="3"/>
  <c r="AV458" i="3"/>
  <c r="AU458" i="3"/>
  <c r="AT458" i="3"/>
  <c r="AS458" i="3"/>
  <c r="AR458" i="3"/>
  <c r="AQ458" i="3"/>
  <c r="AP458" i="3"/>
  <c r="AO458" i="3"/>
  <c r="AN458" i="3"/>
  <c r="AL458" i="3"/>
  <c r="AB458" i="3"/>
  <c r="AA458" i="3"/>
  <c r="T458" i="3"/>
  <c r="S458" i="3"/>
  <c r="P458" i="3"/>
  <c r="O458" i="3"/>
  <c r="N458" i="3"/>
  <c r="M458" i="3"/>
  <c r="L458" i="3"/>
  <c r="BC457" i="3"/>
  <c r="BA457" i="3"/>
  <c r="BB457" i="3" s="1"/>
  <c r="AV457" i="3"/>
  <c r="AU457" i="3"/>
  <c r="AT457" i="3"/>
  <c r="AS457" i="3"/>
  <c r="AR457" i="3"/>
  <c r="AQ457" i="3"/>
  <c r="AP457" i="3"/>
  <c r="AO457" i="3"/>
  <c r="AN457" i="3"/>
  <c r="AB457" i="3"/>
  <c r="AM457" i="3" s="1"/>
  <c r="AA457" i="3"/>
  <c r="AL457" i="3" s="1"/>
  <c r="T457" i="3"/>
  <c r="S457" i="3"/>
  <c r="P457" i="3"/>
  <c r="O457" i="3"/>
  <c r="N457" i="3"/>
  <c r="M457" i="3"/>
  <c r="L457" i="3"/>
  <c r="BC456" i="3"/>
  <c r="BA456" i="3"/>
  <c r="AV456" i="3"/>
  <c r="AU456" i="3"/>
  <c r="AT456" i="3"/>
  <c r="AS456" i="3"/>
  <c r="AR456" i="3"/>
  <c r="AQ456" i="3"/>
  <c r="AP456" i="3"/>
  <c r="AO456" i="3"/>
  <c r="AN456" i="3"/>
  <c r="AM456" i="3"/>
  <c r="AL456" i="3"/>
  <c r="AB456" i="3"/>
  <c r="AA456" i="3"/>
  <c r="T456" i="3"/>
  <c r="S456" i="3"/>
  <c r="P456" i="3"/>
  <c r="O456" i="3"/>
  <c r="N456" i="3"/>
  <c r="M456" i="3"/>
  <c r="L456" i="3"/>
  <c r="BC455" i="3"/>
  <c r="BB455" i="3"/>
  <c r="BA455" i="3"/>
  <c r="AW455" i="3"/>
  <c r="AV455" i="3"/>
  <c r="AU455" i="3"/>
  <c r="AT455" i="3"/>
  <c r="AS455" i="3"/>
  <c r="AR455" i="3"/>
  <c r="AQ455" i="3"/>
  <c r="AP455" i="3"/>
  <c r="AO455" i="3"/>
  <c r="AN455" i="3"/>
  <c r="AM455" i="3"/>
  <c r="AL455" i="3"/>
  <c r="AB455" i="3"/>
  <c r="AA455" i="3"/>
  <c r="T455" i="3"/>
  <c r="S455" i="3"/>
  <c r="P455" i="3"/>
  <c r="O455" i="3"/>
  <c r="N455" i="3"/>
  <c r="M455" i="3"/>
  <c r="L455" i="3"/>
  <c r="BC454" i="3"/>
  <c r="BA454" i="3"/>
  <c r="AV454" i="3"/>
  <c r="AU454" i="3"/>
  <c r="AT454" i="3"/>
  <c r="AS454" i="3"/>
  <c r="AR454" i="3"/>
  <c r="AQ454" i="3"/>
  <c r="AP454" i="3"/>
  <c r="AO454" i="3"/>
  <c r="AN454" i="3"/>
  <c r="AB454" i="3"/>
  <c r="AM454" i="3" s="1"/>
  <c r="AA454" i="3"/>
  <c r="T454" i="3"/>
  <c r="S454" i="3"/>
  <c r="BB454" i="3" s="1"/>
  <c r="P454" i="3"/>
  <c r="O454" i="3"/>
  <c r="N454" i="3"/>
  <c r="M454" i="3"/>
  <c r="L454" i="3"/>
  <c r="BC453" i="3"/>
  <c r="BB453" i="3"/>
  <c r="BA453" i="3"/>
  <c r="AW453" i="3"/>
  <c r="AV453" i="3"/>
  <c r="AU453" i="3"/>
  <c r="AT453" i="3"/>
  <c r="AS453" i="3"/>
  <c r="AR453" i="3"/>
  <c r="AQ453" i="3"/>
  <c r="AP453" i="3"/>
  <c r="AO453" i="3"/>
  <c r="AN453" i="3"/>
  <c r="AM453" i="3"/>
  <c r="AL453" i="3"/>
  <c r="AB453" i="3"/>
  <c r="AA453" i="3"/>
  <c r="T453" i="3"/>
  <c r="S453" i="3"/>
  <c r="P453" i="3"/>
  <c r="O453" i="3"/>
  <c r="N453" i="3"/>
  <c r="M453" i="3"/>
  <c r="L453" i="3"/>
  <c r="BC452" i="3"/>
  <c r="AW452" i="3" s="1"/>
  <c r="AX452" i="3" s="1"/>
  <c r="Y452" i="3" s="1"/>
  <c r="BA452" i="3"/>
  <c r="BB452" i="3" s="1"/>
  <c r="AV452" i="3"/>
  <c r="AU452" i="3"/>
  <c r="AT452" i="3"/>
  <c r="AS452" i="3"/>
  <c r="AR452" i="3"/>
  <c r="AQ452" i="3"/>
  <c r="AP452" i="3"/>
  <c r="AO452" i="3"/>
  <c r="AN452" i="3"/>
  <c r="AM452" i="3"/>
  <c r="AB452" i="3"/>
  <c r="AA452" i="3"/>
  <c r="AL452" i="3" s="1"/>
  <c r="T452" i="3"/>
  <c r="S452" i="3"/>
  <c r="P452" i="3"/>
  <c r="O452" i="3"/>
  <c r="N452" i="3"/>
  <c r="M452" i="3"/>
  <c r="L452" i="3"/>
  <c r="BC451" i="3"/>
  <c r="BB451" i="3"/>
  <c r="BA451" i="3"/>
  <c r="AV451" i="3"/>
  <c r="AU451" i="3"/>
  <c r="AT451" i="3"/>
  <c r="AS451" i="3"/>
  <c r="AR451" i="3"/>
  <c r="AQ451" i="3"/>
  <c r="AP451" i="3"/>
  <c r="AO451" i="3"/>
  <c r="AN451" i="3"/>
  <c r="AL451" i="3"/>
  <c r="AB451" i="3"/>
  <c r="AM451" i="3" s="1"/>
  <c r="AA451" i="3"/>
  <c r="T451" i="3"/>
  <c r="S451" i="3"/>
  <c r="P451" i="3"/>
  <c r="O451" i="3"/>
  <c r="N451" i="3"/>
  <c r="M451" i="3"/>
  <c r="L451" i="3"/>
  <c r="BC450" i="3"/>
  <c r="BB450" i="3"/>
  <c r="BA450" i="3"/>
  <c r="AW450" i="3"/>
  <c r="AV450" i="3"/>
  <c r="AU450" i="3"/>
  <c r="AT450" i="3"/>
  <c r="AS450" i="3"/>
  <c r="AR450" i="3"/>
  <c r="AQ450" i="3"/>
  <c r="AP450" i="3"/>
  <c r="AO450" i="3"/>
  <c r="AN450" i="3"/>
  <c r="AB450" i="3"/>
  <c r="AM450" i="3" s="1"/>
  <c r="AA450" i="3"/>
  <c r="AL450" i="3" s="1"/>
  <c r="T450" i="3"/>
  <c r="S450" i="3"/>
  <c r="P450" i="3"/>
  <c r="O450" i="3"/>
  <c r="N450" i="3"/>
  <c r="M450" i="3"/>
  <c r="L450" i="3"/>
  <c r="BC449" i="3"/>
  <c r="BB449" i="3"/>
  <c r="BA449" i="3"/>
  <c r="AV449" i="3"/>
  <c r="AU449" i="3"/>
  <c r="AT449" i="3"/>
  <c r="AS449" i="3"/>
  <c r="AR449" i="3"/>
  <c r="AQ449" i="3"/>
  <c r="AP449" i="3"/>
  <c r="AO449" i="3"/>
  <c r="AN449" i="3"/>
  <c r="AM449" i="3"/>
  <c r="AB449" i="3"/>
  <c r="AA449" i="3"/>
  <c r="T449" i="3"/>
  <c r="S449" i="3"/>
  <c r="P449" i="3"/>
  <c r="O449" i="3"/>
  <c r="N449" i="3"/>
  <c r="M449" i="3"/>
  <c r="L449" i="3"/>
  <c r="BC448" i="3"/>
  <c r="BA448" i="3"/>
  <c r="AV448" i="3"/>
  <c r="AU448" i="3"/>
  <c r="AT448" i="3"/>
  <c r="AS448" i="3"/>
  <c r="AR448" i="3"/>
  <c r="AQ448" i="3"/>
  <c r="AP448" i="3"/>
  <c r="AO448" i="3"/>
  <c r="AN448" i="3"/>
  <c r="AM448" i="3"/>
  <c r="AB448" i="3"/>
  <c r="AA448" i="3"/>
  <c r="AL448" i="3" s="1"/>
  <c r="T448" i="3"/>
  <c r="S448" i="3"/>
  <c r="P448" i="3"/>
  <c r="O448" i="3"/>
  <c r="N448" i="3"/>
  <c r="M448" i="3"/>
  <c r="L448" i="3"/>
  <c r="BC447" i="3"/>
  <c r="BB447" i="3"/>
  <c r="BA447" i="3"/>
  <c r="AW447" i="3"/>
  <c r="AX447" i="3" s="1"/>
  <c r="Y447" i="3" s="1"/>
  <c r="AV447" i="3"/>
  <c r="AU447" i="3"/>
  <c r="AT447" i="3"/>
  <c r="AS447" i="3"/>
  <c r="AR447" i="3"/>
  <c r="AQ447" i="3"/>
  <c r="AP447" i="3"/>
  <c r="AO447" i="3"/>
  <c r="AN447" i="3"/>
  <c r="AB447" i="3"/>
  <c r="AM447" i="3" s="1"/>
  <c r="AA447" i="3"/>
  <c r="AL447" i="3" s="1"/>
  <c r="T447" i="3"/>
  <c r="S447" i="3"/>
  <c r="P447" i="3"/>
  <c r="O447" i="3"/>
  <c r="N447" i="3"/>
  <c r="M447" i="3"/>
  <c r="L447" i="3"/>
  <c r="BC446" i="3"/>
  <c r="BA446" i="3"/>
  <c r="BB446" i="3" s="1"/>
  <c r="AW446" i="3" s="1"/>
  <c r="AX446" i="3" s="1"/>
  <c r="Y446" i="3" s="1"/>
  <c r="AV446" i="3"/>
  <c r="AU446" i="3"/>
  <c r="AT446" i="3"/>
  <c r="AS446" i="3"/>
  <c r="AR446" i="3"/>
  <c r="AQ446" i="3"/>
  <c r="AP446" i="3"/>
  <c r="AO446" i="3"/>
  <c r="AN446" i="3"/>
  <c r="AM446" i="3"/>
  <c r="AL446" i="3"/>
  <c r="AB446" i="3"/>
  <c r="AA446" i="3"/>
  <c r="T446" i="3"/>
  <c r="S446" i="3"/>
  <c r="P446" i="3"/>
  <c r="O446" i="3"/>
  <c r="N446" i="3"/>
  <c r="M446" i="3"/>
  <c r="L446" i="3"/>
  <c r="BC445" i="3"/>
  <c r="BA445" i="3"/>
  <c r="BB445" i="3" s="1"/>
  <c r="AW445" i="3" s="1"/>
  <c r="AX445" i="3"/>
  <c r="Y445" i="3" s="1"/>
  <c r="AV445" i="3"/>
  <c r="AU445" i="3"/>
  <c r="AT445" i="3"/>
  <c r="AS445" i="3"/>
  <c r="AR445" i="3"/>
  <c r="AQ445" i="3"/>
  <c r="AP445" i="3"/>
  <c r="AO445" i="3"/>
  <c r="AN445" i="3"/>
  <c r="AM445" i="3"/>
  <c r="AL445" i="3"/>
  <c r="AB445" i="3"/>
  <c r="AA445" i="3"/>
  <c r="T445" i="3"/>
  <c r="S445" i="3"/>
  <c r="P445" i="3"/>
  <c r="O445" i="3"/>
  <c r="N445" i="3"/>
  <c r="M445" i="3"/>
  <c r="L445" i="3"/>
  <c r="BC444" i="3"/>
  <c r="BB444" i="3"/>
  <c r="BA444" i="3"/>
  <c r="AW444" i="3"/>
  <c r="AV444" i="3"/>
  <c r="AU444" i="3"/>
  <c r="AT444" i="3"/>
  <c r="AS444" i="3"/>
  <c r="AR444" i="3"/>
  <c r="AQ444" i="3"/>
  <c r="AP444" i="3"/>
  <c r="AO444" i="3"/>
  <c r="AN444" i="3"/>
  <c r="AM444" i="3"/>
  <c r="AB444" i="3"/>
  <c r="AA444" i="3"/>
  <c r="AL444" i="3" s="1"/>
  <c r="T444" i="3"/>
  <c r="S444" i="3"/>
  <c r="P444" i="3"/>
  <c r="O444" i="3"/>
  <c r="N444" i="3"/>
  <c r="M444" i="3"/>
  <c r="L444" i="3"/>
  <c r="BC443" i="3"/>
  <c r="BA443" i="3"/>
  <c r="AV443" i="3"/>
  <c r="AU443" i="3"/>
  <c r="AT443" i="3"/>
  <c r="AS443" i="3"/>
  <c r="AR443" i="3"/>
  <c r="AQ443" i="3"/>
  <c r="AP443" i="3"/>
  <c r="AO443" i="3"/>
  <c r="AN443" i="3"/>
  <c r="AB443" i="3"/>
  <c r="AM443" i="3" s="1"/>
  <c r="AA443" i="3"/>
  <c r="T443" i="3"/>
  <c r="S443" i="3"/>
  <c r="BB443" i="3" s="1"/>
  <c r="P443" i="3"/>
  <c r="O443" i="3"/>
  <c r="N443" i="3"/>
  <c r="M443" i="3"/>
  <c r="L443" i="3"/>
  <c r="BC442" i="3"/>
  <c r="BB442" i="3"/>
  <c r="BA442" i="3"/>
  <c r="AV442" i="3"/>
  <c r="AU442" i="3"/>
  <c r="AT442" i="3"/>
  <c r="AS442" i="3"/>
  <c r="AR442" i="3"/>
  <c r="AQ442" i="3"/>
  <c r="AP442" i="3"/>
  <c r="AO442" i="3"/>
  <c r="AN442" i="3"/>
  <c r="AM442" i="3"/>
  <c r="AB442" i="3"/>
  <c r="AA442" i="3"/>
  <c r="T442" i="3"/>
  <c r="S442" i="3"/>
  <c r="P442" i="3"/>
  <c r="O442" i="3"/>
  <c r="N442" i="3"/>
  <c r="M442" i="3"/>
  <c r="L442" i="3"/>
  <c r="BC441" i="3"/>
  <c r="BA441" i="3"/>
  <c r="AV441" i="3"/>
  <c r="AU441" i="3"/>
  <c r="AT441" i="3"/>
  <c r="AS441" i="3"/>
  <c r="AR441" i="3"/>
  <c r="AQ441" i="3"/>
  <c r="AP441" i="3"/>
  <c r="AO441" i="3"/>
  <c r="AN441" i="3"/>
  <c r="AB441" i="3"/>
  <c r="AM441" i="3" s="1"/>
  <c r="AA441" i="3"/>
  <c r="AL441" i="3" s="1"/>
  <c r="T441" i="3"/>
  <c r="S441" i="3"/>
  <c r="P441" i="3"/>
  <c r="O441" i="3"/>
  <c r="N441" i="3"/>
  <c r="M441" i="3"/>
  <c r="L441" i="3"/>
  <c r="BC440" i="3"/>
  <c r="BA440" i="3"/>
  <c r="BB440" i="3" s="1"/>
  <c r="AV440" i="3"/>
  <c r="AU440" i="3"/>
  <c r="AT440" i="3"/>
  <c r="AS440" i="3"/>
  <c r="AR440" i="3"/>
  <c r="AQ440" i="3"/>
  <c r="AP440" i="3"/>
  <c r="AO440" i="3"/>
  <c r="AN440" i="3"/>
  <c r="AB440" i="3"/>
  <c r="AM440" i="3" s="1"/>
  <c r="AA440" i="3"/>
  <c r="T440" i="3"/>
  <c r="S440" i="3"/>
  <c r="P440" i="3"/>
  <c r="O440" i="3"/>
  <c r="N440" i="3"/>
  <c r="M440" i="3"/>
  <c r="L440" i="3"/>
  <c r="BC439" i="3"/>
  <c r="BA439" i="3"/>
  <c r="BB439" i="3" s="1"/>
  <c r="AW439" i="3" s="1"/>
  <c r="AX439" i="3" s="1"/>
  <c r="Y439" i="3" s="1"/>
  <c r="AV439" i="3"/>
  <c r="AU439" i="3"/>
  <c r="AT439" i="3"/>
  <c r="AS439" i="3"/>
  <c r="AR439" i="3"/>
  <c r="AQ439" i="3"/>
  <c r="AP439" i="3"/>
  <c r="AO439" i="3"/>
  <c r="AN439" i="3"/>
  <c r="AM439" i="3"/>
  <c r="AB439" i="3"/>
  <c r="AA439" i="3"/>
  <c r="AL439" i="3" s="1"/>
  <c r="T439" i="3"/>
  <c r="S439" i="3"/>
  <c r="P439" i="3"/>
  <c r="O439" i="3"/>
  <c r="N439" i="3"/>
  <c r="M439" i="3"/>
  <c r="L439" i="3"/>
  <c r="BC438" i="3"/>
  <c r="BB438" i="3"/>
  <c r="AW438" i="3" s="1"/>
  <c r="AX438" i="3" s="1"/>
  <c r="Y438" i="3" s="1"/>
  <c r="BA438" i="3"/>
  <c r="AV438" i="3"/>
  <c r="AU438" i="3"/>
  <c r="AT438" i="3"/>
  <c r="AS438" i="3"/>
  <c r="AR438" i="3"/>
  <c r="AQ438" i="3"/>
  <c r="AP438" i="3"/>
  <c r="AO438" i="3"/>
  <c r="AN438" i="3"/>
  <c r="AB438" i="3"/>
  <c r="AM438" i="3" s="1"/>
  <c r="AA438" i="3"/>
  <c r="AL438" i="3" s="1"/>
  <c r="T438" i="3"/>
  <c r="S438" i="3"/>
  <c r="P438" i="3"/>
  <c r="O438" i="3"/>
  <c r="N438" i="3"/>
  <c r="M438" i="3"/>
  <c r="L438" i="3"/>
  <c r="BC437" i="3"/>
  <c r="BA437" i="3"/>
  <c r="AV437" i="3"/>
  <c r="AU437" i="3"/>
  <c r="AT437" i="3"/>
  <c r="AS437" i="3"/>
  <c r="AR437" i="3"/>
  <c r="AQ437" i="3"/>
  <c r="AP437" i="3"/>
  <c r="AO437" i="3"/>
  <c r="AN437" i="3"/>
  <c r="AM437" i="3"/>
  <c r="AL437" i="3"/>
  <c r="AB437" i="3"/>
  <c r="AA437" i="3"/>
  <c r="T437" i="3"/>
  <c r="S437" i="3"/>
  <c r="P437" i="3"/>
  <c r="O437" i="3"/>
  <c r="N437" i="3"/>
  <c r="M437" i="3"/>
  <c r="L437" i="3"/>
  <c r="BC436" i="3"/>
  <c r="BB436" i="3"/>
  <c r="BA436" i="3"/>
  <c r="AV436" i="3"/>
  <c r="AU436" i="3"/>
  <c r="AT436" i="3"/>
  <c r="AS436" i="3"/>
  <c r="AR436" i="3"/>
  <c r="AQ436" i="3"/>
  <c r="AP436" i="3"/>
  <c r="AO436" i="3"/>
  <c r="AN436" i="3"/>
  <c r="AB436" i="3"/>
  <c r="AA436" i="3"/>
  <c r="AL436" i="3" s="1"/>
  <c r="T436" i="3"/>
  <c r="S436" i="3"/>
  <c r="P436" i="3"/>
  <c r="O436" i="3"/>
  <c r="N436" i="3"/>
  <c r="M436" i="3"/>
  <c r="L436" i="3"/>
  <c r="BC435" i="3"/>
  <c r="BB435" i="3"/>
  <c r="BA435" i="3"/>
  <c r="AV435" i="3"/>
  <c r="AU435" i="3"/>
  <c r="AT435" i="3"/>
  <c r="AS435" i="3"/>
  <c r="AR435" i="3"/>
  <c r="AQ435" i="3"/>
  <c r="AP435" i="3"/>
  <c r="AO435" i="3"/>
  <c r="AN435" i="3"/>
  <c r="AM435" i="3"/>
  <c r="AB435" i="3"/>
  <c r="AA435" i="3"/>
  <c r="AW435" i="3" s="1"/>
  <c r="T435" i="3"/>
  <c r="S435" i="3"/>
  <c r="P435" i="3"/>
  <c r="O435" i="3"/>
  <c r="N435" i="3"/>
  <c r="M435" i="3"/>
  <c r="L435" i="3"/>
  <c r="BC434" i="3"/>
  <c r="BA434" i="3"/>
  <c r="BB434" i="3" s="1"/>
  <c r="AW434" i="3" s="1"/>
  <c r="AX434" i="3" s="1"/>
  <c r="Y434" i="3" s="1"/>
  <c r="AV434" i="3"/>
  <c r="AU434" i="3"/>
  <c r="AT434" i="3"/>
  <c r="AS434" i="3"/>
  <c r="AR434" i="3"/>
  <c r="AQ434" i="3"/>
  <c r="AP434" i="3"/>
  <c r="AO434" i="3"/>
  <c r="AN434" i="3"/>
  <c r="AM434" i="3"/>
  <c r="AB434" i="3"/>
  <c r="AA434" i="3"/>
  <c r="AL434" i="3" s="1"/>
  <c r="T434" i="3"/>
  <c r="S434" i="3"/>
  <c r="P434" i="3"/>
  <c r="O434" i="3"/>
  <c r="N434" i="3"/>
  <c r="M434" i="3"/>
  <c r="L434" i="3"/>
  <c r="BC433" i="3"/>
  <c r="BB433" i="3"/>
  <c r="BA433" i="3"/>
  <c r="AV433" i="3"/>
  <c r="AU433" i="3"/>
  <c r="AT433" i="3"/>
  <c r="AS433" i="3"/>
  <c r="AR433" i="3"/>
  <c r="AQ433" i="3"/>
  <c r="AP433" i="3"/>
  <c r="AO433" i="3"/>
  <c r="AN433" i="3"/>
  <c r="AL433" i="3"/>
  <c r="AB433" i="3"/>
  <c r="AM433" i="3" s="1"/>
  <c r="AA433" i="3"/>
  <c r="T433" i="3"/>
  <c r="S433" i="3"/>
  <c r="P433" i="3"/>
  <c r="O433" i="3"/>
  <c r="N433" i="3"/>
  <c r="M433" i="3"/>
  <c r="L433" i="3"/>
  <c r="BC432" i="3"/>
  <c r="BA432" i="3"/>
  <c r="AV432" i="3"/>
  <c r="AU432" i="3"/>
  <c r="AT432" i="3"/>
  <c r="AS432" i="3"/>
  <c r="AR432" i="3"/>
  <c r="AQ432" i="3"/>
  <c r="AP432" i="3"/>
  <c r="AO432" i="3"/>
  <c r="AN432" i="3"/>
  <c r="AB432" i="3"/>
  <c r="AM432" i="3" s="1"/>
  <c r="AA432" i="3"/>
  <c r="AL432" i="3" s="1"/>
  <c r="T432" i="3"/>
  <c r="S432" i="3"/>
  <c r="BB432" i="3" s="1"/>
  <c r="P432" i="3"/>
  <c r="O432" i="3"/>
  <c r="N432" i="3"/>
  <c r="M432" i="3"/>
  <c r="L432" i="3"/>
  <c r="BC431" i="3"/>
  <c r="BB431" i="3"/>
  <c r="BA431" i="3"/>
  <c r="AV431" i="3"/>
  <c r="AU431" i="3"/>
  <c r="AT431" i="3"/>
  <c r="AS431" i="3"/>
  <c r="AR431" i="3"/>
  <c r="AQ431" i="3"/>
  <c r="AP431" i="3"/>
  <c r="AO431" i="3"/>
  <c r="AN431" i="3"/>
  <c r="AM431" i="3"/>
  <c r="AB431" i="3"/>
  <c r="AA431" i="3"/>
  <c r="T431" i="3"/>
  <c r="S431" i="3"/>
  <c r="P431" i="3"/>
  <c r="O431" i="3"/>
  <c r="N431" i="3"/>
  <c r="M431" i="3"/>
  <c r="L431" i="3"/>
  <c r="BC430" i="3"/>
  <c r="BA430" i="3"/>
  <c r="AV430" i="3"/>
  <c r="AU430" i="3"/>
  <c r="AT430" i="3"/>
  <c r="AS430" i="3"/>
  <c r="AR430" i="3"/>
  <c r="AQ430" i="3"/>
  <c r="AP430" i="3"/>
  <c r="AO430" i="3"/>
  <c r="AN430" i="3"/>
  <c r="AM430" i="3"/>
  <c r="AB430" i="3"/>
  <c r="AA430" i="3"/>
  <c r="AL430" i="3" s="1"/>
  <c r="T430" i="3"/>
  <c r="S430" i="3"/>
  <c r="P430" i="3"/>
  <c r="O430" i="3"/>
  <c r="N430" i="3"/>
  <c r="M430" i="3"/>
  <c r="L430" i="3"/>
  <c r="BC429" i="3"/>
  <c r="BA429" i="3"/>
  <c r="BB429" i="3" s="1"/>
  <c r="AV429" i="3"/>
  <c r="AU429" i="3"/>
  <c r="AT429" i="3"/>
  <c r="AS429" i="3"/>
  <c r="AR429" i="3"/>
  <c r="AQ429" i="3"/>
  <c r="AP429" i="3"/>
  <c r="AO429" i="3"/>
  <c r="AN429" i="3"/>
  <c r="AM429" i="3"/>
  <c r="AL429" i="3"/>
  <c r="AB429" i="3"/>
  <c r="AA429" i="3"/>
  <c r="AW429" i="3" s="1"/>
  <c r="T429" i="3"/>
  <c r="S429" i="3"/>
  <c r="P429" i="3"/>
  <c r="O429" i="3"/>
  <c r="N429" i="3"/>
  <c r="M429" i="3"/>
  <c r="L429" i="3"/>
  <c r="BC428" i="3"/>
  <c r="BA428" i="3"/>
  <c r="BB428" i="3" s="1"/>
  <c r="AW428" i="3" s="1"/>
  <c r="AX428" i="3" s="1"/>
  <c r="Y428" i="3" s="1"/>
  <c r="AV428" i="3"/>
  <c r="AU428" i="3"/>
  <c r="AT428" i="3"/>
  <c r="AS428" i="3"/>
  <c r="AR428" i="3"/>
  <c r="AQ428" i="3"/>
  <c r="AP428" i="3"/>
  <c r="AO428" i="3"/>
  <c r="AN428" i="3"/>
  <c r="AM428" i="3"/>
  <c r="AL428" i="3"/>
  <c r="AB428" i="3"/>
  <c r="AA428" i="3"/>
  <c r="T428" i="3"/>
  <c r="S428" i="3"/>
  <c r="P428" i="3"/>
  <c r="O428" i="3"/>
  <c r="N428" i="3"/>
  <c r="M428" i="3"/>
  <c r="L428" i="3"/>
  <c r="BC427" i="3"/>
  <c r="BB427" i="3"/>
  <c r="BA427" i="3"/>
  <c r="AV427" i="3"/>
  <c r="AU427" i="3"/>
  <c r="AT427" i="3"/>
  <c r="AS427" i="3"/>
  <c r="AR427" i="3"/>
  <c r="AQ427" i="3"/>
  <c r="AP427" i="3"/>
  <c r="AO427" i="3"/>
  <c r="AN427" i="3"/>
  <c r="AB427" i="3"/>
  <c r="AM427" i="3" s="1"/>
  <c r="AA427" i="3"/>
  <c r="T427" i="3"/>
  <c r="S427" i="3"/>
  <c r="P427" i="3"/>
  <c r="O427" i="3"/>
  <c r="N427" i="3"/>
  <c r="M427" i="3"/>
  <c r="L427" i="3"/>
  <c r="BC426" i="3"/>
  <c r="BA426" i="3"/>
  <c r="BB426" i="3" s="1"/>
  <c r="AV426" i="3"/>
  <c r="AU426" i="3"/>
  <c r="AT426" i="3"/>
  <c r="AS426" i="3"/>
  <c r="AR426" i="3"/>
  <c r="AQ426" i="3"/>
  <c r="AP426" i="3"/>
  <c r="AO426" i="3"/>
  <c r="AN426" i="3"/>
  <c r="AM426" i="3"/>
  <c r="AL426" i="3"/>
  <c r="AB426" i="3"/>
  <c r="AA426" i="3"/>
  <c r="AW426" i="3" s="1"/>
  <c r="T426" i="3"/>
  <c r="S426" i="3"/>
  <c r="P426" i="3"/>
  <c r="O426" i="3"/>
  <c r="N426" i="3"/>
  <c r="M426" i="3"/>
  <c r="L426" i="3"/>
  <c r="BC425" i="3"/>
  <c r="BA425" i="3"/>
  <c r="AV425" i="3"/>
  <c r="AU425" i="3"/>
  <c r="AT425" i="3"/>
  <c r="AS425" i="3"/>
  <c r="AR425" i="3"/>
  <c r="AQ425" i="3"/>
  <c r="AP425" i="3"/>
  <c r="AO425" i="3"/>
  <c r="AN425" i="3"/>
  <c r="AB425" i="3"/>
  <c r="AM425" i="3" s="1"/>
  <c r="AA425" i="3"/>
  <c r="AL425" i="3" s="1"/>
  <c r="T425" i="3"/>
  <c r="S425" i="3"/>
  <c r="BB425" i="3" s="1"/>
  <c r="P425" i="3"/>
  <c r="O425" i="3"/>
  <c r="N425" i="3"/>
  <c r="M425" i="3"/>
  <c r="L425" i="3"/>
  <c r="BC424" i="3"/>
  <c r="BB424" i="3"/>
  <c r="BA424" i="3"/>
  <c r="AV424" i="3"/>
  <c r="AU424" i="3"/>
  <c r="AT424" i="3"/>
  <c r="AS424" i="3"/>
  <c r="AR424" i="3"/>
  <c r="AQ424" i="3"/>
  <c r="AP424" i="3"/>
  <c r="AO424" i="3"/>
  <c r="AN424" i="3"/>
  <c r="AB424" i="3"/>
  <c r="AM424" i="3" s="1"/>
  <c r="AA424" i="3"/>
  <c r="T424" i="3"/>
  <c r="S424" i="3"/>
  <c r="P424" i="3"/>
  <c r="O424" i="3"/>
  <c r="N424" i="3"/>
  <c r="M424" i="3"/>
  <c r="L424" i="3"/>
  <c r="BC423" i="3"/>
  <c r="BA423" i="3"/>
  <c r="BB423" i="3" s="1"/>
  <c r="AV423" i="3"/>
  <c r="AU423" i="3"/>
  <c r="AT423" i="3"/>
  <c r="AS423" i="3"/>
  <c r="AR423" i="3"/>
  <c r="AQ423" i="3"/>
  <c r="AP423" i="3"/>
  <c r="AO423" i="3"/>
  <c r="AN423" i="3"/>
  <c r="AB423" i="3"/>
  <c r="AA423" i="3"/>
  <c r="AL423" i="3" s="1"/>
  <c r="T423" i="3"/>
  <c r="S423" i="3"/>
  <c r="P423" i="3"/>
  <c r="O423" i="3"/>
  <c r="N423" i="3"/>
  <c r="M423" i="3"/>
  <c r="L423" i="3"/>
  <c r="BC422" i="3"/>
  <c r="BA422" i="3"/>
  <c r="BB422" i="3" s="1"/>
  <c r="AV422" i="3"/>
  <c r="AU422" i="3"/>
  <c r="AT422" i="3"/>
  <c r="AS422" i="3"/>
  <c r="AR422" i="3"/>
  <c r="AQ422" i="3"/>
  <c r="AP422" i="3"/>
  <c r="AO422" i="3"/>
  <c r="AN422" i="3"/>
  <c r="AB422" i="3"/>
  <c r="AM422" i="3" s="1"/>
  <c r="AA422" i="3"/>
  <c r="T422" i="3"/>
  <c r="S422" i="3"/>
  <c r="P422" i="3"/>
  <c r="O422" i="3"/>
  <c r="N422" i="3"/>
  <c r="M422" i="3"/>
  <c r="L422" i="3"/>
  <c r="BC421" i="3"/>
  <c r="BB421" i="3"/>
  <c r="AW421" i="3" s="1"/>
  <c r="AX421" i="3" s="1"/>
  <c r="Y421" i="3" s="1"/>
  <c r="BA421" i="3"/>
  <c r="AV421" i="3"/>
  <c r="AU421" i="3"/>
  <c r="AT421" i="3"/>
  <c r="AS421" i="3"/>
  <c r="AR421" i="3"/>
  <c r="AQ421" i="3"/>
  <c r="AP421" i="3"/>
  <c r="AO421" i="3"/>
  <c r="AN421" i="3"/>
  <c r="AM421" i="3"/>
  <c r="AB421" i="3"/>
  <c r="AA421" i="3"/>
  <c r="AL421" i="3" s="1"/>
  <c r="T421" i="3"/>
  <c r="S421" i="3"/>
  <c r="P421" i="3"/>
  <c r="O421" i="3"/>
  <c r="N421" i="3"/>
  <c r="M421" i="3"/>
  <c r="L421" i="3"/>
  <c r="BC420" i="3"/>
  <c r="BB420" i="3"/>
  <c r="AW420" i="3" s="1"/>
  <c r="BA420" i="3"/>
  <c r="AV420" i="3"/>
  <c r="AU420" i="3"/>
  <c r="AT420" i="3"/>
  <c r="AS420" i="3"/>
  <c r="AR420" i="3"/>
  <c r="AQ420" i="3"/>
  <c r="AP420" i="3"/>
  <c r="AO420" i="3"/>
  <c r="AN420" i="3"/>
  <c r="AB420" i="3"/>
  <c r="AM420" i="3" s="1"/>
  <c r="AA420" i="3"/>
  <c r="AL420" i="3" s="1"/>
  <c r="T420" i="3"/>
  <c r="S420" i="3"/>
  <c r="P420" i="3"/>
  <c r="O420" i="3"/>
  <c r="N420" i="3"/>
  <c r="M420" i="3"/>
  <c r="L420" i="3"/>
  <c r="BC419" i="3"/>
  <c r="BA419" i="3"/>
  <c r="BB419" i="3" s="1"/>
  <c r="AW419" i="3"/>
  <c r="AX419" i="3" s="1"/>
  <c r="Y419" i="3" s="1"/>
  <c r="AV419" i="3"/>
  <c r="AU419" i="3"/>
  <c r="AT419" i="3"/>
  <c r="AS419" i="3"/>
  <c r="AR419" i="3"/>
  <c r="AQ419" i="3"/>
  <c r="AP419" i="3"/>
  <c r="AO419" i="3"/>
  <c r="AN419" i="3"/>
  <c r="AM419" i="3"/>
  <c r="AL419" i="3"/>
  <c r="AB419" i="3"/>
  <c r="AA419" i="3"/>
  <c r="T419" i="3"/>
  <c r="S419" i="3"/>
  <c r="P419" i="3"/>
  <c r="O419" i="3"/>
  <c r="N419" i="3"/>
  <c r="M419" i="3"/>
  <c r="L419" i="3"/>
  <c r="BC418" i="3"/>
  <c r="BA418" i="3"/>
  <c r="BB418" i="3" s="1"/>
  <c r="AV418" i="3"/>
  <c r="AU418" i="3"/>
  <c r="AT418" i="3"/>
  <c r="AS418" i="3"/>
  <c r="AR418" i="3"/>
  <c r="AQ418" i="3"/>
  <c r="AP418" i="3"/>
  <c r="AO418" i="3"/>
  <c r="AN418" i="3"/>
  <c r="AM418" i="3"/>
  <c r="AL418" i="3"/>
  <c r="AB418" i="3"/>
  <c r="AA418" i="3"/>
  <c r="AW418" i="3" s="1"/>
  <c r="T418" i="3"/>
  <c r="S418" i="3"/>
  <c r="P418" i="3"/>
  <c r="O418" i="3"/>
  <c r="N418" i="3"/>
  <c r="M418" i="3"/>
  <c r="L418" i="3"/>
  <c r="BC417" i="3"/>
  <c r="BB417" i="3"/>
  <c r="BA417" i="3"/>
  <c r="AV417" i="3"/>
  <c r="AU417" i="3"/>
  <c r="AT417" i="3"/>
  <c r="AS417" i="3"/>
  <c r="AR417" i="3"/>
  <c r="AQ417" i="3"/>
  <c r="AP417" i="3"/>
  <c r="AO417" i="3"/>
  <c r="AN417" i="3"/>
  <c r="AB417" i="3"/>
  <c r="AA417" i="3"/>
  <c r="AL417" i="3" s="1"/>
  <c r="T417" i="3"/>
  <c r="S417" i="3"/>
  <c r="P417" i="3"/>
  <c r="O417" i="3"/>
  <c r="N417" i="3"/>
  <c r="M417" i="3"/>
  <c r="L417" i="3"/>
  <c r="BC416" i="3"/>
  <c r="BA416" i="3"/>
  <c r="BB416" i="3" s="1"/>
  <c r="AV416" i="3"/>
  <c r="AU416" i="3"/>
  <c r="AT416" i="3"/>
  <c r="AS416" i="3"/>
  <c r="AR416" i="3"/>
  <c r="AQ416" i="3"/>
  <c r="AP416" i="3"/>
  <c r="AO416" i="3"/>
  <c r="AN416" i="3"/>
  <c r="AM416" i="3"/>
  <c r="AB416" i="3"/>
  <c r="AA416" i="3"/>
  <c r="T416" i="3"/>
  <c r="S416" i="3"/>
  <c r="P416" i="3"/>
  <c r="O416" i="3"/>
  <c r="N416" i="3"/>
  <c r="M416" i="3"/>
  <c r="L416" i="3"/>
  <c r="BC415" i="3"/>
  <c r="BB415" i="3"/>
  <c r="BA415" i="3"/>
  <c r="AV415" i="3"/>
  <c r="AU415" i="3"/>
  <c r="AT415" i="3"/>
  <c r="AS415" i="3"/>
  <c r="AR415" i="3"/>
  <c r="AQ415" i="3"/>
  <c r="AP415" i="3"/>
  <c r="AO415" i="3"/>
  <c r="AN415" i="3"/>
  <c r="AM415" i="3"/>
  <c r="AL415" i="3"/>
  <c r="AB415" i="3"/>
  <c r="AA415" i="3"/>
  <c r="T415" i="3"/>
  <c r="S415" i="3"/>
  <c r="P415" i="3"/>
  <c r="O415" i="3"/>
  <c r="N415" i="3"/>
  <c r="M415" i="3"/>
  <c r="L415" i="3"/>
  <c r="BC414" i="3"/>
  <c r="BB414" i="3"/>
  <c r="BA414" i="3"/>
  <c r="AW414" i="3"/>
  <c r="AX414" i="3" s="1"/>
  <c r="Y414" i="3" s="1"/>
  <c r="AV414" i="3"/>
  <c r="AU414" i="3"/>
  <c r="AT414" i="3"/>
  <c r="AS414" i="3"/>
  <c r="AR414" i="3"/>
  <c r="AQ414" i="3"/>
  <c r="AP414" i="3"/>
  <c r="AO414" i="3"/>
  <c r="AN414" i="3"/>
  <c r="AB414" i="3"/>
  <c r="AM414" i="3" s="1"/>
  <c r="AA414" i="3"/>
  <c r="AL414" i="3" s="1"/>
  <c r="T414" i="3"/>
  <c r="S414" i="3"/>
  <c r="P414" i="3"/>
  <c r="O414" i="3"/>
  <c r="N414" i="3"/>
  <c r="M414" i="3"/>
  <c r="L414" i="3"/>
  <c r="BC413" i="3"/>
  <c r="BA413" i="3"/>
  <c r="AV413" i="3"/>
  <c r="AU413" i="3"/>
  <c r="AT413" i="3"/>
  <c r="AS413" i="3"/>
  <c r="AR413" i="3"/>
  <c r="AQ413" i="3"/>
  <c r="AP413" i="3"/>
  <c r="AO413" i="3"/>
  <c r="AN413" i="3"/>
  <c r="AM413" i="3"/>
  <c r="AB413" i="3"/>
  <c r="AA413" i="3"/>
  <c r="T413" i="3"/>
  <c r="S413" i="3"/>
  <c r="BB413" i="3" s="1"/>
  <c r="P413" i="3"/>
  <c r="O413" i="3"/>
  <c r="N413" i="3"/>
  <c r="M413" i="3"/>
  <c r="L413" i="3"/>
  <c r="BC412" i="3"/>
  <c r="BA412" i="3"/>
  <c r="BB412" i="3" s="1"/>
  <c r="AW412" i="3" s="1"/>
  <c r="AX412" i="3" s="1"/>
  <c r="Y412" i="3" s="1"/>
  <c r="AV412" i="3"/>
  <c r="AU412" i="3"/>
  <c r="AT412" i="3"/>
  <c r="AS412" i="3"/>
  <c r="AR412" i="3"/>
  <c r="AQ412" i="3"/>
  <c r="AP412" i="3"/>
  <c r="AO412" i="3"/>
  <c r="AN412" i="3"/>
  <c r="AM412" i="3"/>
  <c r="AB412" i="3"/>
  <c r="AA412" i="3"/>
  <c r="AL412" i="3" s="1"/>
  <c r="T412" i="3"/>
  <c r="S412" i="3"/>
  <c r="P412" i="3"/>
  <c r="O412" i="3"/>
  <c r="N412" i="3"/>
  <c r="M412" i="3"/>
  <c r="L412" i="3"/>
  <c r="BC411" i="3"/>
  <c r="BB411" i="3"/>
  <c r="BA411" i="3"/>
  <c r="AW411" i="3"/>
  <c r="AX411" i="3" s="1"/>
  <c r="Y411" i="3" s="1"/>
  <c r="AV411" i="3"/>
  <c r="AU411" i="3"/>
  <c r="AT411" i="3"/>
  <c r="AS411" i="3"/>
  <c r="AR411" i="3"/>
  <c r="AQ411" i="3"/>
  <c r="AP411" i="3"/>
  <c r="AO411" i="3"/>
  <c r="AN411" i="3"/>
  <c r="AB411" i="3"/>
  <c r="AM411" i="3" s="1"/>
  <c r="AA411" i="3"/>
  <c r="AL411" i="3" s="1"/>
  <c r="T411" i="3"/>
  <c r="S411" i="3"/>
  <c r="P411" i="3"/>
  <c r="O411" i="3"/>
  <c r="N411" i="3"/>
  <c r="M411" i="3"/>
  <c r="L411" i="3"/>
  <c r="BC410" i="3"/>
  <c r="BA410" i="3"/>
  <c r="AV410" i="3"/>
  <c r="AU410" i="3"/>
  <c r="AT410" i="3"/>
  <c r="AS410" i="3"/>
  <c r="AR410" i="3"/>
  <c r="AQ410" i="3"/>
  <c r="AP410" i="3"/>
  <c r="AO410" i="3"/>
  <c r="AN410" i="3"/>
  <c r="AM410" i="3"/>
  <c r="AL410" i="3"/>
  <c r="AB410" i="3"/>
  <c r="AA410" i="3"/>
  <c r="T410" i="3"/>
  <c r="S410" i="3"/>
  <c r="P410" i="3"/>
  <c r="O410" i="3"/>
  <c r="N410" i="3"/>
  <c r="M410" i="3"/>
  <c r="L410" i="3"/>
  <c r="BC409" i="3"/>
  <c r="BA409" i="3"/>
  <c r="BB409" i="3" s="1"/>
  <c r="AW409" i="3" s="1"/>
  <c r="AV409" i="3"/>
  <c r="AU409" i="3"/>
  <c r="AT409" i="3"/>
  <c r="AS409" i="3"/>
  <c r="AR409" i="3"/>
  <c r="AQ409" i="3"/>
  <c r="AP409" i="3"/>
  <c r="AO409" i="3"/>
  <c r="AN409" i="3"/>
  <c r="AL409" i="3"/>
  <c r="AX409" i="3" s="1"/>
  <c r="Y409" i="3" s="1"/>
  <c r="AB409" i="3"/>
  <c r="AM409" i="3" s="1"/>
  <c r="AA409" i="3"/>
  <c r="T409" i="3"/>
  <c r="S409" i="3"/>
  <c r="P409" i="3"/>
  <c r="O409" i="3"/>
  <c r="N409" i="3"/>
  <c r="M409" i="3"/>
  <c r="L409" i="3"/>
  <c r="BC408" i="3"/>
  <c r="BB408" i="3"/>
  <c r="BA408" i="3"/>
  <c r="AV408" i="3"/>
  <c r="AU408" i="3"/>
  <c r="AT408" i="3"/>
  <c r="AS408" i="3"/>
  <c r="AR408" i="3"/>
  <c r="AQ408" i="3"/>
  <c r="AP408" i="3"/>
  <c r="AO408" i="3"/>
  <c r="AN408" i="3"/>
  <c r="AB408" i="3"/>
  <c r="AM408" i="3" s="1"/>
  <c r="AA408" i="3"/>
  <c r="T408" i="3"/>
  <c r="S408" i="3"/>
  <c r="P408" i="3"/>
  <c r="O408" i="3"/>
  <c r="N408" i="3"/>
  <c r="M408" i="3"/>
  <c r="L408" i="3"/>
  <c r="BC407" i="3"/>
  <c r="BB407" i="3"/>
  <c r="AW407" i="3" s="1"/>
  <c r="AX407" i="3" s="1"/>
  <c r="Y407" i="3" s="1"/>
  <c r="BA407" i="3"/>
  <c r="AV407" i="3"/>
  <c r="AU407" i="3"/>
  <c r="AT407" i="3"/>
  <c r="AS407" i="3"/>
  <c r="AR407" i="3"/>
  <c r="AQ407" i="3"/>
  <c r="AP407" i="3"/>
  <c r="AO407" i="3"/>
  <c r="AN407" i="3"/>
  <c r="AL407" i="3"/>
  <c r="AB407" i="3"/>
  <c r="AM407" i="3" s="1"/>
  <c r="AA407" i="3"/>
  <c r="T407" i="3"/>
  <c r="S407" i="3"/>
  <c r="P407" i="3"/>
  <c r="O407" i="3"/>
  <c r="N407" i="3"/>
  <c r="M407" i="3"/>
  <c r="L407" i="3"/>
  <c r="BC406" i="3"/>
  <c r="BB406" i="3"/>
  <c r="BA406" i="3"/>
  <c r="AV406" i="3"/>
  <c r="AU406" i="3"/>
  <c r="AT406" i="3"/>
  <c r="AS406" i="3"/>
  <c r="AR406" i="3"/>
  <c r="AQ406" i="3"/>
  <c r="AP406" i="3"/>
  <c r="AO406" i="3"/>
  <c r="AN406" i="3"/>
  <c r="AL406" i="3"/>
  <c r="AB406" i="3"/>
  <c r="AM406" i="3" s="1"/>
  <c r="AA406" i="3"/>
  <c r="T406" i="3"/>
  <c r="S406" i="3"/>
  <c r="P406" i="3"/>
  <c r="O406" i="3"/>
  <c r="N406" i="3"/>
  <c r="M406" i="3"/>
  <c r="L406" i="3"/>
  <c r="BC405" i="3"/>
  <c r="BA405" i="3"/>
  <c r="BB405" i="3" s="1"/>
  <c r="AV405" i="3"/>
  <c r="AU405" i="3"/>
  <c r="AT405" i="3"/>
  <c r="AS405" i="3"/>
  <c r="AR405" i="3"/>
  <c r="AQ405" i="3"/>
  <c r="AP405" i="3"/>
  <c r="AO405" i="3"/>
  <c r="AN405" i="3"/>
  <c r="AB405" i="3"/>
  <c r="AM405" i="3" s="1"/>
  <c r="AA405" i="3"/>
  <c r="T405" i="3"/>
  <c r="S405" i="3"/>
  <c r="P405" i="3"/>
  <c r="O405" i="3"/>
  <c r="N405" i="3"/>
  <c r="M405" i="3"/>
  <c r="L405" i="3"/>
  <c r="BC404" i="3"/>
  <c r="BA404" i="3"/>
  <c r="BB404" i="3" s="1"/>
  <c r="AV404" i="3"/>
  <c r="AU404" i="3"/>
  <c r="AT404" i="3"/>
  <c r="AS404" i="3"/>
  <c r="AR404" i="3"/>
  <c r="AQ404" i="3"/>
  <c r="AP404" i="3"/>
  <c r="AO404" i="3"/>
  <c r="AN404" i="3"/>
  <c r="AM404" i="3"/>
  <c r="AB404" i="3"/>
  <c r="AA404" i="3"/>
  <c r="T404" i="3"/>
  <c r="S404" i="3"/>
  <c r="P404" i="3"/>
  <c r="O404" i="3"/>
  <c r="N404" i="3"/>
  <c r="M404" i="3"/>
  <c r="L404" i="3"/>
  <c r="BC403" i="3"/>
  <c r="BB403" i="3"/>
  <c r="AW403" i="3" s="1"/>
  <c r="BA403" i="3"/>
  <c r="AX403" i="3"/>
  <c r="Y403" i="3" s="1"/>
  <c r="AV403" i="3"/>
  <c r="AU403" i="3"/>
  <c r="AT403" i="3"/>
  <c r="AS403" i="3"/>
  <c r="AR403" i="3"/>
  <c r="AQ403" i="3"/>
  <c r="AP403" i="3"/>
  <c r="AO403" i="3"/>
  <c r="AN403" i="3"/>
  <c r="AM403" i="3"/>
  <c r="AB403" i="3"/>
  <c r="AA403" i="3"/>
  <c r="AL403" i="3" s="1"/>
  <c r="T403" i="3"/>
  <c r="S403" i="3"/>
  <c r="P403" i="3"/>
  <c r="O403" i="3"/>
  <c r="N403" i="3"/>
  <c r="M403" i="3"/>
  <c r="L403" i="3"/>
  <c r="BC402" i="3"/>
  <c r="BA402" i="3"/>
  <c r="BB402" i="3" s="1"/>
  <c r="AW402" i="3" s="1"/>
  <c r="AX402" i="3" s="1"/>
  <c r="Y402" i="3" s="1"/>
  <c r="AV402" i="3"/>
  <c r="AU402" i="3"/>
  <c r="AT402" i="3"/>
  <c r="AS402" i="3"/>
  <c r="AR402" i="3"/>
  <c r="AQ402" i="3"/>
  <c r="AP402" i="3"/>
  <c r="AO402" i="3"/>
  <c r="AN402" i="3"/>
  <c r="AM402" i="3"/>
  <c r="AL402" i="3"/>
  <c r="AB402" i="3"/>
  <c r="AA402" i="3"/>
  <c r="T402" i="3"/>
  <c r="S402" i="3"/>
  <c r="P402" i="3"/>
  <c r="O402" i="3"/>
  <c r="N402" i="3"/>
  <c r="M402" i="3"/>
  <c r="L402" i="3"/>
  <c r="BC401" i="3"/>
  <c r="BA401" i="3"/>
  <c r="BB401" i="3" s="1"/>
  <c r="AW401" i="3"/>
  <c r="AV401" i="3"/>
  <c r="AU401" i="3"/>
  <c r="AT401" i="3"/>
  <c r="AS401" i="3"/>
  <c r="AR401" i="3"/>
  <c r="AQ401" i="3"/>
  <c r="AP401" i="3"/>
  <c r="AO401" i="3"/>
  <c r="AN401" i="3"/>
  <c r="AM401" i="3"/>
  <c r="AL401" i="3"/>
  <c r="AB401" i="3"/>
  <c r="AA401" i="3"/>
  <c r="T401" i="3"/>
  <c r="S401" i="3"/>
  <c r="P401" i="3"/>
  <c r="O401" i="3"/>
  <c r="N401" i="3"/>
  <c r="M401" i="3"/>
  <c r="L401" i="3"/>
  <c r="BC400" i="3"/>
  <c r="BB400" i="3"/>
  <c r="BA400" i="3"/>
  <c r="AV400" i="3"/>
  <c r="AU400" i="3"/>
  <c r="AT400" i="3"/>
  <c r="AS400" i="3"/>
  <c r="AR400" i="3"/>
  <c r="AQ400" i="3"/>
  <c r="AP400" i="3"/>
  <c r="AO400" i="3"/>
  <c r="AN400" i="3"/>
  <c r="AB400" i="3"/>
  <c r="AM400" i="3" s="1"/>
  <c r="AA400" i="3"/>
  <c r="T400" i="3"/>
  <c r="S400" i="3"/>
  <c r="P400" i="3"/>
  <c r="O400" i="3"/>
  <c r="N400" i="3"/>
  <c r="M400" i="3"/>
  <c r="L400" i="3"/>
  <c r="BC399" i="3"/>
  <c r="BB399" i="3"/>
  <c r="BA399" i="3"/>
  <c r="AV399" i="3"/>
  <c r="AU399" i="3"/>
  <c r="AT399" i="3"/>
  <c r="AS399" i="3"/>
  <c r="AR399" i="3"/>
  <c r="AQ399" i="3"/>
  <c r="AP399" i="3"/>
  <c r="AO399" i="3"/>
  <c r="AN399" i="3"/>
  <c r="AM399" i="3"/>
  <c r="AB399" i="3"/>
  <c r="AA399" i="3"/>
  <c r="AL399" i="3" s="1"/>
  <c r="T399" i="3"/>
  <c r="S399" i="3"/>
  <c r="P399" i="3"/>
  <c r="O399" i="3"/>
  <c r="N399" i="3"/>
  <c r="M399" i="3"/>
  <c r="L399" i="3"/>
  <c r="BC398" i="3"/>
  <c r="BB398" i="3"/>
  <c r="BA398" i="3"/>
  <c r="AV398" i="3"/>
  <c r="AU398" i="3"/>
  <c r="AT398" i="3"/>
  <c r="AS398" i="3"/>
  <c r="AR398" i="3"/>
  <c r="AQ398" i="3"/>
  <c r="AP398" i="3"/>
  <c r="AO398" i="3"/>
  <c r="AN398" i="3"/>
  <c r="AB398" i="3"/>
  <c r="AM398" i="3" s="1"/>
  <c r="AA398" i="3"/>
  <c r="T398" i="3"/>
  <c r="S398" i="3"/>
  <c r="P398" i="3"/>
  <c r="O398" i="3"/>
  <c r="N398" i="3"/>
  <c r="M398" i="3"/>
  <c r="L398" i="3"/>
  <c r="BC397" i="3"/>
  <c r="BB397" i="3"/>
  <c r="BA397" i="3"/>
  <c r="AV397" i="3"/>
  <c r="AU397" i="3"/>
  <c r="AT397" i="3"/>
  <c r="AS397" i="3"/>
  <c r="AR397" i="3"/>
  <c r="AQ397" i="3"/>
  <c r="AP397" i="3"/>
  <c r="AO397" i="3"/>
  <c r="AN397" i="3"/>
  <c r="AL397" i="3"/>
  <c r="AB397" i="3"/>
  <c r="AM397" i="3" s="1"/>
  <c r="AA397" i="3"/>
  <c r="T397" i="3"/>
  <c r="S397" i="3"/>
  <c r="P397" i="3"/>
  <c r="O397" i="3"/>
  <c r="N397" i="3"/>
  <c r="M397" i="3"/>
  <c r="L397" i="3"/>
  <c r="BC396" i="3"/>
  <c r="BA396" i="3"/>
  <c r="BB396" i="3" s="1"/>
  <c r="AV396" i="3"/>
  <c r="AU396" i="3"/>
  <c r="AT396" i="3"/>
  <c r="AS396" i="3"/>
  <c r="AR396" i="3"/>
  <c r="AQ396" i="3"/>
  <c r="AP396" i="3"/>
  <c r="AO396" i="3"/>
  <c r="AN396" i="3"/>
  <c r="AB396" i="3"/>
  <c r="AM396" i="3" s="1"/>
  <c r="AA396" i="3"/>
  <c r="T396" i="3"/>
  <c r="S396" i="3"/>
  <c r="P396" i="3"/>
  <c r="O396" i="3"/>
  <c r="N396" i="3"/>
  <c r="M396" i="3"/>
  <c r="L396" i="3"/>
  <c r="BC395" i="3"/>
  <c r="BA395" i="3"/>
  <c r="BB395" i="3" s="1"/>
  <c r="AV395" i="3"/>
  <c r="AU395" i="3"/>
  <c r="AT395" i="3"/>
  <c r="AS395" i="3"/>
  <c r="AR395" i="3"/>
  <c r="AQ395" i="3"/>
  <c r="AP395" i="3"/>
  <c r="AO395" i="3"/>
  <c r="AN395" i="3"/>
  <c r="AL395" i="3"/>
  <c r="AB395" i="3"/>
  <c r="AM395" i="3" s="1"/>
  <c r="AA395" i="3"/>
  <c r="T395" i="3"/>
  <c r="S395" i="3"/>
  <c r="P395" i="3"/>
  <c r="O395" i="3"/>
  <c r="N395" i="3"/>
  <c r="M395" i="3"/>
  <c r="L395" i="3"/>
  <c r="BC394" i="3"/>
  <c r="BA394" i="3"/>
  <c r="BB394" i="3" s="1"/>
  <c r="AW394" i="3" s="1"/>
  <c r="AX394" i="3" s="1"/>
  <c r="Y394" i="3" s="1"/>
  <c r="AV394" i="3"/>
  <c r="AU394" i="3"/>
  <c r="AT394" i="3"/>
  <c r="AS394" i="3"/>
  <c r="AR394" i="3"/>
  <c r="AQ394" i="3"/>
  <c r="AP394" i="3"/>
  <c r="AO394" i="3"/>
  <c r="AN394" i="3"/>
  <c r="AM394" i="3"/>
  <c r="AB394" i="3"/>
  <c r="AA394" i="3"/>
  <c r="AL394" i="3" s="1"/>
  <c r="T394" i="3"/>
  <c r="S394" i="3"/>
  <c r="P394" i="3"/>
  <c r="O394" i="3"/>
  <c r="N394" i="3"/>
  <c r="M394" i="3"/>
  <c r="L394" i="3"/>
  <c r="BC393" i="3"/>
  <c r="BB393" i="3"/>
  <c r="BA393" i="3"/>
  <c r="AW393" i="3"/>
  <c r="AV393" i="3"/>
  <c r="AU393" i="3"/>
  <c r="AT393" i="3"/>
  <c r="AS393" i="3"/>
  <c r="AR393" i="3"/>
  <c r="AQ393" i="3"/>
  <c r="AP393" i="3"/>
  <c r="AO393" i="3"/>
  <c r="AN393" i="3"/>
  <c r="AL393" i="3"/>
  <c r="AB393" i="3"/>
  <c r="AM393" i="3" s="1"/>
  <c r="AA393" i="3"/>
  <c r="T393" i="3"/>
  <c r="S393" i="3"/>
  <c r="P393" i="3"/>
  <c r="O393" i="3"/>
  <c r="N393" i="3"/>
  <c r="AX393" i="3" s="1"/>
  <c r="Y393" i="3" s="1"/>
  <c r="M393" i="3"/>
  <c r="L393" i="3"/>
  <c r="BC392" i="3"/>
  <c r="BA392" i="3"/>
  <c r="BB392" i="3" s="1"/>
  <c r="AW392" i="3" s="1"/>
  <c r="AX392" i="3" s="1"/>
  <c r="Y392" i="3" s="1"/>
  <c r="AV392" i="3"/>
  <c r="AU392" i="3"/>
  <c r="AT392" i="3"/>
  <c r="AS392" i="3"/>
  <c r="AR392" i="3"/>
  <c r="AQ392" i="3"/>
  <c r="AP392" i="3"/>
  <c r="AO392" i="3"/>
  <c r="AN392" i="3"/>
  <c r="AM392" i="3"/>
  <c r="AL392" i="3"/>
  <c r="AB392" i="3"/>
  <c r="AA392" i="3"/>
  <c r="T392" i="3"/>
  <c r="S392" i="3"/>
  <c r="P392" i="3"/>
  <c r="O392" i="3"/>
  <c r="N392" i="3"/>
  <c r="M392" i="3"/>
  <c r="L392" i="3"/>
  <c r="BC391" i="3"/>
  <c r="BA391" i="3"/>
  <c r="BB391" i="3" s="1"/>
  <c r="AV391" i="3"/>
  <c r="AU391" i="3"/>
  <c r="AT391" i="3"/>
  <c r="AS391" i="3"/>
  <c r="AR391" i="3"/>
  <c r="AQ391" i="3"/>
  <c r="AP391" i="3"/>
  <c r="AO391" i="3"/>
  <c r="AN391" i="3"/>
  <c r="AB391" i="3"/>
  <c r="AM391" i="3" s="1"/>
  <c r="AA391" i="3"/>
  <c r="T391" i="3"/>
  <c r="S391" i="3"/>
  <c r="P391" i="3"/>
  <c r="O391" i="3"/>
  <c r="N391" i="3"/>
  <c r="M391" i="3"/>
  <c r="L391" i="3"/>
  <c r="BC390" i="3"/>
  <c r="BB390" i="3"/>
  <c r="BA390" i="3"/>
  <c r="AV390" i="3"/>
  <c r="AU390" i="3"/>
  <c r="AT390" i="3"/>
  <c r="AS390" i="3"/>
  <c r="AR390" i="3"/>
  <c r="AQ390" i="3"/>
  <c r="AP390" i="3"/>
  <c r="AO390" i="3"/>
  <c r="AN390" i="3"/>
  <c r="AL390" i="3"/>
  <c r="AB390" i="3"/>
  <c r="AM390" i="3" s="1"/>
  <c r="AA390" i="3"/>
  <c r="T390" i="3"/>
  <c r="S390" i="3"/>
  <c r="P390" i="3"/>
  <c r="O390" i="3"/>
  <c r="N390" i="3"/>
  <c r="M390" i="3"/>
  <c r="L390" i="3"/>
  <c r="BC389" i="3"/>
  <c r="BA389" i="3"/>
  <c r="BB389" i="3" s="1"/>
  <c r="AW389" i="3" s="1"/>
  <c r="AV389" i="3"/>
  <c r="AU389" i="3"/>
  <c r="AT389" i="3"/>
  <c r="AS389" i="3"/>
  <c r="AR389" i="3"/>
  <c r="AQ389" i="3"/>
  <c r="AP389" i="3"/>
  <c r="AO389" i="3"/>
  <c r="AN389" i="3"/>
  <c r="AM389" i="3"/>
  <c r="AL389" i="3"/>
  <c r="AB389" i="3"/>
  <c r="AA389" i="3"/>
  <c r="T389" i="3"/>
  <c r="S389" i="3"/>
  <c r="P389" i="3"/>
  <c r="O389" i="3"/>
  <c r="N389" i="3"/>
  <c r="M389" i="3"/>
  <c r="L389" i="3"/>
  <c r="BC388" i="3"/>
  <c r="BB388" i="3"/>
  <c r="BA388" i="3"/>
  <c r="AV388" i="3"/>
  <c r="AU388" i="3"/>
  <c r="AT388" i="3"/>
  <c r="AS388" i="3"/>
  <c r="AR388" i="3"/>
  <c r="AQ388" i="3"/>
  <c r="AP388" i="3"/>
  <c r="AO388" i="3"/>
  <c r="AN388" i="3"/>
  <c r="AL388" i="3"/>
  <c r="AB388" i="3"/>
  <c r="AM388" i="3" s="1"/>
  <c r="AA388" i="3"/>
  <c r="T388" i="3"/>
  <c r="S388" i="3"/>
  <c r="P388" i="3"/>
  <c r="O388" i="3"/>
  <c r="N388" i="3"/>
  <c r="M388" i="3"/>
  <c r="L388" i="3"/>
  <c r="BC387" i="3"/>
  <c r="BA387" i="3"/>
  <c r="AV387" i="3"/>
  <c r="AU387" i="3"/>
  <c r="AT387" i="3"/>
  <c r="AS387" i="3"/>
  <c r="AR387" i="3"/>
  <c r="AQ387" i="3"/>
  <c r="AP387" i="3"/>
  <c r="AO387" i="3"/>
  <c r="AN387" i="3"/>
  <c r="AB387" i="3"/>
  <c r="AM387" i="3" s="1"/>
  <c r="AA387" i="3"/>
  <c r="T387" i="3"/>
  <c r="S387" i="3"/>
  <c r="BB387" i="3" s="1"/>
  <c r="P387" i="3"/>
  <c r="O387" i="3"/>
  <c r="N387" i="3"/>
  <c r="M387" i="3"/>
  <c r="L387" i="3"/>
  <c r="BC386" i="3"/>
  <c r="BA386" i="3"/>
  <c r="AV386" i="3"/>
  <c r="AU386" i="3"/>
  <c r="AT386" i="3"/>
  <c r="AS386" i="3"/>
  <c r="AR386" i="3"/>
  <c r="AQ386" i="3"/>
  <c r="AP386" i="3"/>
  <c r="AO386" i="3"/>
  <c r="AN386" i="3"/>
  <c r="AM386" i="3"/>
  <c r="AB386" i="3"/>
  <c r="AA386" i="3"/>
  <c r="T386" i="3"/>
  <c r="S386" i="3"/>
  <c r="BB386" i="3" s="1"/>
  <c r="P386" i="3"/>
  <c r="O386" i="3"/>
  <c r="N386" i="3"/>
  <c r="M386" i="3"/>
  <c r="L386" i="3"/>
  <c r="BC385" i="3"/>
  <c r="BA385" i="3"/>
  <c r="BB385" i="3" s="1"/>
  <c r="AW385" i="3" s="1"/>
  <c r="AV385" i="3"/>
  <c r="AU385" i="3"/>
  <c r="AT385" i="3"/>
  <c r="AS385" i="3"/>
  <c r="AR385" i="3"/>
  <c r="AQ385" i="3"/>
  <c r="AP385" i="3"/>
  <c r="AO385" i="3"/>
  <c r="AN385" i="3"/>
  <c r="AM385" i="3"/>
  <c r="AB385" i="3"/>
  <c r="AA385" i="3"/>
  <c r="AL385" i="3" s="1"/>
  <c r="T385" i="3"/>
  <c r="S385" i="3"/>
  <c r="P385" i="3"/>
  <c r="AX385" i="3" s="1"/>
  <c r="Y385" i="3" s="1"/>
  <c r="O385" i="3"/>
  <c r="N385" i="3"/>
  <c r="M385" i="3"/>
  <c r="L385" i="3"/>
  <c r="BC384" i="3"/>
  <c r="BA384" i="3"/>
  <c r="BB384" i="3" s="1"/>
  <c r="AV384" i="3"/>
  <c r="AU384" i="3"/>
  <c r="AT384" i="3"/>
  <c r="AS384" i="3"/>
  <c r="AR384" i="3"/>
  <c r="AQ384" i="3"/>
  <c r="AP384" i="3"/>
  <c r="AO384" i="3"/>
  <c r="AN384" i="3"/>
  <c r="AL384" i="3"/>
  <c r="AB384" i="3"/>
  <c r="AW384" i="3" s="1"/>
  <c r="AA384" i="3"/>
  <c r="T384" i="3"/>
  <c r="S384" i="3"/>
  <c r="P384" i="3"/>
  <c r="O384" i="3"/>
  <c r="N384" i="3"/>
  <c r="M384" i="3"/>
  <c r="L384" i="3"/>
  <c r="BC383" i="3"/>
  <c r="BA383" i="3"/>
  <c r="AV383" i="3"/>
  <c r="AU383" i="3"/>
  <c r="AT383" i="3"/>
  <c r="AS383" i="3"/>
  <c r="AR383" i="3"/>
  <c r="AQ383" i="3"/>
  <c r="AP383" i="3"/>
  <c r="AO383" i="3"/>
  <c r="AN383" i="3"/>
  <c r="AM383" i="3"/>
  <c r="AL383" i="3"/>
  <c r="AB383" i="3"/>
  <c r="AA383" i="3"/>
  <c r="T383" i="3"/>
  <c r="S383" i="3"/>
  <c r="P383" i="3"/>
  <c r="O383" i="3"/>
  <c r="N383" i="3"/>
  <c r="M383" i="3"/>
  <c r="L383" i="3"/>
  <c r="BC382" i="3"/>
  <c r="BA382" i="3"/>
  <c r="AV382" i="3"/>
  <c r="AU382" i="3"/>
  <c r="AT382" i="3"/>
  <c r="AS382" i="3"/>
  <c r="AR382" i="3"/>
  <c r="AQ382" i="3"/>
  <c r="AP382" i="3"/>
  <c r="AO382" i="3"/>
  <c r="AN382" i="3"/>
  <c r="AM382" i="3"/>
  <c r="AB382" i="3"/>
  <c r="AA382" i="3"/>
  <c r="T382" i="3"/>
  <c r="S382" i="3"/>
  <c r="P382" i="3"/>
  <c r="O382" i="3"/>
  <c r="N382" i="3"/>
  <c r="M382" i="3"/>
  <c r="L382" i="3"/>
  <c r="BC381" i="3"/>
  <c r="BB381" i="3"/>
  <c r="BA381" i="3"/>
  <c r="AW381" i="3"/>
  <c r="AV381" i="3"/>
  <c r="AU381" i="3"/>
  <c r="AT381" i="3"/>
  <c r="AS381" i="3"/>
  <c r="AR381" i="3"/>
  <c r="AQ381" i="3"/>
  <c r="AP381" i="3"/>
  <c r="AO381" i="3"/>
  <c r="AN381" i="3"/>
  <c r="AM381" i="3"/>
  <c r="AB381" i="3"/>
  <c r="AA381" i="3"/>
  <c r="AL381" i="3" s="1"/>
  <c r="T381" i="3"/>
  <c r="S381" i="3"/>
  <c r="P381" i="3"/>
  <c r="O381" i="3"/>
  <c r="N381" i="3"/>
  <c r="M381" i="3"/>
  <c r="L381" i="3"/>
  <c r="BC380" i="3"/>
  <c r="BB380" i="3"/>
  <c r="AW380" i="3" s="1"/>
  <c r="AX380" i="3" s="1"/>
  <c r="Y380" i="3" s="1"/>
  <c r="BA380" i="3"/>
  <c r="AV380" i="3"/>
  <c r="AU380" i="3"/>
  <c r="AT380" i="3"/>
  <c r="AS380" i="3"/>
  <c r="AR380" i="3"/>
  <c r="AQ380" i="3"/>
  <c r="AP380" i="3"/>
  <c r="AO380" i="3"/>
  <c r="AN380" i="3"/>
  <c r="AL380" i="3"/>
  <c r="AB380" i="3"/>
  <c r="AM380" i="3" s="1"/>
  <c r="AA380" i="3"/>
  <c r="T380" i="3"/>
  <c r="S380" i="3"/>
  <c r="P380" i="3"/>
  <c r="O380" i="3"/>
  <c r="N380" i="3"/>
  <c r="M380" i="3"/>
  <c r="L380" i="3"/>
  <c r="BC379" i="3"/>
  <c r="BA379" i="3"/>
  <c r="BB379" i="3" s="1"/>
  <c r="AV379" i="3"/>
  <c r="AU379" i="3"/>
  <c r="AT379" i="3"/>
  <c r="AS379" i="3"/>
  <c r="AR379" i="3"/>
  <c r="AQ379" i="3"/>
  <c r="AP379" i="3"/>
  <c r="AO379" i="3"/>
  <c r="AN379" i="3"/>
  <c r="AB379" i="3"/>
  <c r="AM379" i="3" s="1"/>
  <c r="AA379" i="3"/>
  <c r="T379" i="3"/>
  <c r="S379" i="3"/>
  <c r="P379" i="3"/>
  <c r="O379" i="3"/>
  <c r="N379" i="3"/>
  <c r="M379" i="3"/>
  <c r="L379" i="3"/>
  <c r="BC378" i="3"/>
  <c r="BA378" i="3"/>
  <c r="BB378" i="3" s="1"/>
  <c r="AW378" i="3" s="1"/>
  <c r="AX378" i="3" s="1"/>
  <c r="Y378" i="3" s="1"/>
  <c r="AV378" i="3"/>
  <c r="AU378" i="3"/>
  <c r="AT378" i="3"/>
  <c r="AS378" i="3"/>
  <c r="AR378" i="3"/>
  <c r="AQ378" i="3"/>
  <c r="AP378" i="3"/>
  <c r="AO378" i="3"/>
  <c r="AN378" i="3"/>
  <c r="AB378" i="3"/>
  <c r="AM378" i="3" s="1"/>
  <c r="AA378" i="3"/>
  <c r="AL378" i="3" s="1"/>
  <c r="T378" i="3"/>
  <c r="S378" i="3"/>
  <c r="P378" i="3"/>
  <c r="O378" i="3"/>
  <c r="N378" i="3"/>
  <c r="M378" i="3"/>
  <c r="L378" i="3"/>
  <c r="BC377" i="3"/>
  <c r="BB377" i="3"/>
  <c r="BA377" i="3"/>
  <c r="AV377" i="3"/>
  <c r="AU377" i="3"/>
  <c r="AT377" i="3"/>
  <c r="AS377" i="3"/>
  <c r="AR377" i="3"/>
  <c r="AQ377" i="3"/>
  <c r="AP377" i="3"/>
  <c r="AO377" i="3"/>
  <c r="AN377" i="3"/>
  <c r="AB377" i="3"/>
  <c r="AM377" i="3" s="1"/>
  <c r="AA377" i="3"/>
  <c r="T377" i="3"/>
  <c r="S377" i="3"/>
  <c r="P377" i="3"/>
  <c r="O377" i="3"/>
  <c r="N377" i="3"/>
  <c r="M377" i="3"/>
  <c r="L377" i="3"/>
  <c r="BC376" i="3"/>
  <c r="BA376" i="3"/>
  <c r="BB376" i="3" s="1"/>
  <c r="AW376" i="3" s="1"/>
  <c r="AV376" i="3"/>
  <c r="AU376" i="3"/>
  <c r="AT376" i="3"/>
  <c r="AS376" i="3"/>
  <c r="AR376" i="3"/>
  <c r="AQ376" i="3"/>
  <c r="AP376" i="3"/>
  <c r="AO376" i="3"/>
  <c r="AN376" i="3"/>
  <c r="AM376" i="3"/>
  <c r="AB376" i="3"/>
  <c r="AA376" i="3"/>
  <c r="AL376" i="3" s="1"/>
  <c r="T376" i="3"/>
  <c r="S376" i="3"/>
  <c r="P376" i="3"/>
  <c r="O376" i="3"/>
  <c r="N376" i="3"/>
  <c r="M376" i="3"/>
  <c r="L376" i="3"/>
  <c r="BC375" i="3"/>
  <c r="BA375" i="3"/>
  <c r="AV375" i="3"/>
  <c r="AU375" i="3"/>
  <c r="AT375" i="3"/>
  <c r="AS375" i="3"/>
  <c r="AR375" i="3"/>
  <c r="AQ375" i="3"/>
  <c r="AP375" i="3"/>
  <c r="AO375" i="3"/>
  <c r="AN375" i="3"/>
  <c r="AM375" i="3"/>
  <c r="AB375" i="3"/>
  <c r="AA375" i="3"/>
  <c r="AL375" i="3" s="1"/>
  <c r="T375" i="3"/>
  <c r="S375" i="3"/>
  <c r="P375" i="3"/>
  <c r="O375" i="3"/>
  <c r="N375" i="3"/>
  <c r="M375" i="3"/>
  <c r="L375" i="3"/>
  <c r="BC374" i="3"/>
  <c r="BA374" i="3"/>
  <c r="AV374" i="3"/>
  <c r="AU374" i="3"/>
  <c r="AT374" i="3"/>
  <c r="AS374" i="3"/>
  <c r="AR374" i="3"/>
  <c r="AQ374" i="3"/>
  <c r="AP374" i="3"/>
  <c r="AO374" i="3"/>
  <c r="AN374" i="3"/>
  <c r="AL374" i="3"/>
  <c r="AB374" i="3"/>
  <c r="AA374" i="3"/>
  <c r="T374" i="3"/>
  <c r="S374" i="3"/>
  <c r="P374" i="3"/>
  <c r="O374" i="3"/>
  <c r="N374" i="3"/>
  <c r="M374" i="3"/>
  <c r="L374" i="3"/>
  <c r="BC373" i="3"/>
  <c r="BB373" i="3"/>
  <c r="AW373" i="3" s="1"/>
  <c r="AX373" i="3" s="1"/>
  <c r="Y373" i="3" s="1"/>
  <c r="BA373" i="3"/>
  <c r="AV373" i="3"/>
  <c r="AU373" i="3"/>
  <c r="AT373" i="3"/>
  <c r="AS373" i="3"/>
  <c r="AR373" i="3"/>
  <c r="AQ373" i="3"/>
  <c r="AP373" i="3"/>
  <c r="AO373" i="3"/>
  <c r="AN373" i="3"/>
  <c r="AM373" i="3"/>
  <c r="AB373" i="3"/>
  <c r="AA373" i="3"/>
  <c r="AL373" i="3" s="1"/>
  <c r="T373" i="3"/>
  <c r="S373" i="3"/>
  <c r="P373" i="3"/>
  <c r="O373" i="3"/>
  <c r="N373" i="3"/>
  <c r="M373" i="3"/>
  <c r="L373" i="3"/>
  <c r="BC372" i="3"/>
  <c r="BB372" i="3"/>
  <c r="BA372" i="3"/>
  <c r="AV372" i="3"/>
  <c r="AU372" i="3"/>
  <c r="AT372" i="3"/>
  <c r="AS372" i="3"/>
  <c r="AR372" i="3"/>
  <c r="AQ372" i="3"/>
  <c r="AP372" i="3"/>
  <c r="AO372" i="3"/>
  <c r="AN372" i="3"/>
  <c r="AM372" i="3"/>
  <c r="AB372" i="3"/>
  <c r="AA372" i="3"/>
  <c r="T372" i="3"/>
  <c r="S372" i="3"/>
  <c r="P372" i="3"/>
  <c r="O372" i="3"/>
  <c r="N372" i="3"/>
  <c r="M372" i="3"/>
  <c r="L372" i="3"/>
  <c r="BC371" i="3"/>
  <c r="BA371" i="3"/>
  <c r="BB371" i="3" s="1"/>
  <c r="AW371" i="3" s="1"/>
  <c r="AX371" i="3" s="1"/>
  <c r="Y371" i="3" s="1"/>
  <c r="AV371" i="3"/>
  <c r="AU371" i="3"/>
  <c r="AT371" i="3"/>
  <c r="AS371" i="3"/>
  <c r="AR371" i="3"/>
  <c r="AQ371" i="3"/>
  <c r="AP371" i="3"/>
  <c r="AO371" i="3"/>
  <c r="AN371" i="3"/>
  <c r="AM371" i="3"/>
  <c r="AL371" i="3"/>
  <c r="AB371" i="3"/>
  <c r="AA371" i="3"/>
  <c r="T371" i="3"/>
  <c r="S371" i="3"/>
  <c r="P371" i="3"/>
  <c r="O371" i="3"/>
  <c r="N371" i="3"/>
  <c r="M371" i="3"/>
  <c r="L371" i="3"/>
  <c r="BC370" i="3"/>
  <c r="BB370" i="3"/>
  <c r="BA370" i="3"/>
  <c r="AV370" i="3"/>
  <c r="AU370" i="3"/>
  <c r="AT370" i="3"/>
  <c r="AS370" i="3"/>
  <c r="AR370" i="3"/>
  <c r="AQ370" i="3"/>
  <c r="AP370" i="3"/>
  <c r="AO370" i="3"/>
  <c r="AN370" i="3"/>
  <c r="AL370" i="3"/>
  <c r="AB370" i="3"/>
  <c r="AM370" i="3" s="1"/>
  <c r="AA370" i="3"/>
  <c r="T370" i="3"/>
  <c r="S370" i="3"/>
  <c r="P370" i="3"/>
  <c r="O370" i="3"/>
  <c r="N370" i="3"/>
  <c r="M370" i="3"/>
  <c r="L370" i="3"/>
  <c r="BC369" i="3"/>
  <c r="BA369" i="3"/>
  <c r="AV369" i="3"/>
  <c r="AU369" i="3"/>
  <c r="AT369" i="3"/>
  <c r="AS369" i="3"/>
  <c r="AR369" i="3"/>
  <c r="AQ369" i="3"/>
  <c r="AP369" i="3"/>
  <c r="AO369" i="3"/>
  <c r="AN369" i="3"/>
  <c r="AB369" i="3"/>
  <c r="AM369" i="3" s="1"/>
  <c r="AA369" i="3"/>
  <c r="T369" i="3"/>
  <c r="S369" i="3"/>
  <c r="BB369" i="3" s="1"/>
  <c r="P369" i="3"/>
  <c r="O369" i="3"/>
  <c r="N369" i="3"/>
  <c r="M369" i="3"/>
  <c r="L369" i="3"/>
  <c r="BC368" i="3"/>
  <c r="BB368" i="3"/>
  <c r="BA368" i="3"/>
  <c r="AW368" i="3"/>
  <c r="AV368" i="3"/>
  <c r="AU368" i="3"/>
  <c r="AT368" i="3"/>
  <c r="AS368" i="3"/>
  <c r="AR368" i="3"/>
  <c r="AQ368" i="3"/>
  <c r="AP368" i="3"/>
  <c r="AO368" i="3"/>
  <c r="AN368" i="3"/>
  <c r="AL368" i="3"/>
  <c r="AB368" i="3"/>
  <c r="AM368" i="3" s="1"/>
  <c r="AA368" i="3"/>
  <c r="T368" i="3"/>
  <c r="S368" i="3"/>
  <c r="P368" i="3"/>
  <c r="O368" i="3"/>
  <c r="N368" i="3"/>
  <c r="M368" i="3"/>
  <c r="L368" i="3"/>
  <c r="BC367" i="3"/>
  <c r="BA367" i="3"/>
  <c r="AV367" i="3"/>
  <c r="AU367" i="3"/>
  <c r="AT367" i="3"/>
  <c r="AS367" i="3"/>
  <c r="AR367" i="3"/>
  <c r="AQ367" i="3"/>
  <c r="AP367" i="3"/>
  <c r="AO367" i="3"/>
  <c r="AN367" i="3"/>
  <c r="AM367" i="3"/>
  <c r="AB367" i="3"/>
  <c r="AA367" i="3"/>
  <c r="AL367" i="3" s="1"/>
  <c r="T367" i="3"/>
  <c r="S367" i="3"/>
  <c r="BB367" i="3" s="1"/>
  <c r="AW367" i="3" s="1"/>
  <c r="AX367" i="3" s="1"/>
  <c r="Y367" i="3" s="1"/>
  <c r="P367" i="3"/>
  <c r="O367" i="3"/>
  <c r="N367" i="3"/>
  <c r="M367" i="3"/>
  <c r="L367" i="3"/>
  <c r="BC366" i="3"/>
  <c r="BB366" i="3"/>
  <c r="BA366" i="3"/>
  <c r="AW366" i="3"/>
  <c r="AX366" i="3" s="1"/>
  <c r="Y366" i="3" s="1"/>
  <c r="AV366" i="3"/>
  <c r="AU366" i="3"/>
  <c r="AT366" i="3"/>
  <c r="AS366" i="3"/>
  <c r="AR366" i="3"/>
  <c r="AQ366" i="3"/>
  <c r="AP366" i="3"/>
  <c r="AO366" i="3"/>
  <c r="AN366" i="3"/>
  <c r="AM366" i="3"/>
  <c r="AL366" i="3"/>
  <c r="AB366" i="3"/>
  <c r="AA366" i="3"/>
  <c r="T366" i="3"/>
  <c r="S366" i="3"/>
  <c r="P366" i="3"/>
  <c r="O366" i="3"/>
  <c r="N366" i="3"/>
  <c r="M366" i="3"/>
  <c r="L366" i="3"/>
  <c r="BC365" i="3"/>
  <c r="BA365" i="3"/>
  <c r="BB365" i="3" s="1"/>
  <c r="AW365" i="3" s="1"/>
  <c r="AV365" i="3"/>
  <c r="AU365" i="3"/>
  <c r="AT365" i="3"/>
  <c r="AS365" i="3"/>
  <c r="AR365" i="3"/>
  <c r="AQ365" i="3"/>
  <c r="AP365" i="3"/>
  <c r="AO365" i="3"/>
  <c r="AN365" i="3"/>
  <c r="AL365" i="3"/>
  <c r="AB365" i="3"/>
  <c r="AM365" i="3" s="1"/>
  <c r="AA365" i="3"/>
  <c r="T365" i="3"/>
  <c r="S365" i="3"/>
  <c r="P365" i="3"/>
  <c r="O365" i="3"/>
  <c r="N365" i="3"/>
  <c r="M365" i="3"/>
  <c r="L365" i="3"/>
  <c r="BC364" i="3"/>
  <c r="BB364" i="3"/>
  <c r="BA364" i="3"/>
  <c r="AV364" i="3"/>
  <c r="AU364" i="3"/>
  <c r="AT364" i="3"/>
  <c r="AS364" i="3"/>
  <c r="AR364" i="3"/>
  <c r="AQ364" i="3"/>
  <c r="AP364" i="3"/>
  <c r="AO364" i="3"/>
  <c r="AN364" i="3"/>
  <c r="AB364" i="3"/>
  <c r="AM364" i="3" s="1"/>
  <c r="AA364" i="3"/>
  <c r="T364" i="3"/>
  <c r="S364" i="3"/>
  <c r="P364" i="3"/>
  <c r="O364" i="3"/>
  <c r="N364" i="3"/>
  <c r="M364" i="3"/>
  <c r="L364" i="3"/>
  <c r="BC363" i="3"/>
  <c r="AW363" i="3" s="1"/>
  <c r="AX363" i="3" s="1"/>
  <c r="Y363" i="3" s="1"/>
  <c r="BB363" i="3"/>
  <c r="BA363" i="3"/>
  <c r="AV363" i="3"/>
  <c r="AU363" i="3"/>
  <c r="AT363" i="3"/>
  <c r="AS363" i="3"/>
  <c r="AR363" i="3"/>
  <c r="AQ363" i="3"/>
  <c r="AP363" i="3"/>
  <c r="AO363" i="3"/>
  <c r="AN363" i="3"/>
  <c r="AL363" i="3"/>
  <c r="AB363" i="3"/>
  <c r="AM363" i="3" s="1"/>
  <c r="AA363" i="3"/>
  <c r="T363" i="3"/>
  <c r="S363" i="3"/>
  <c r="P363" i="3"/>
  <c r="O363" i="3"/>
  <c r="N363" i="3"/>
  <c r="M363" i="3"/>
  <c r="L363" i="3"/>
  <c r="BC362" i="3"/>
  <c r="BA362" i="3"/>
  <c r="AV362" i="3"/>
  <c r="AU362" i="3"/>
  <c r="AT362" i="3"/>
  <c r="AS362" i="3"/>
  <c r="AR362" i="3"/>
  <c r="AQ362" i="3"/>
  <c r="AP362" i="3"/>
  <c r="AO362" i="3"/>
  <c r="AN362" i="3"/>
  <c r="AM362" i="3"/>
  <c r="AB362" i="3"/>
  <c r="AA362" i="3"/>
  <c r="T362" i="3"/>
  <c r="S362" i="3"/>
  <c r="BB362" i="3" s="1"/>
  <c r="P362" i="3"/>
  <c r="O362" i="3"/>
  <c r="N362" i="3"/>
  <c r="M362" i="3"/>
  <c r="L362" i="3"/>
  <c r="BC361" i="3"/>
  <c r="BA361" i="3"/>
  <c r="BB361" i="3" s="1"/>
  <c r="AV361" i="3"/>
  <c r="AU361" i="3"/>
  <c r="AT361" i="3"/>
  <c r="AS361" i="3"/>
  <c r="AR361" i="3"/>
  <c r="AQ361" i="3"/>
  <c r="AP361" i="3"/>
  <c r="AO361" i="3"/>
  <c r="AN361" i="3"/>
  <c r="AM361" i="3"/>
  <c r="AL361" i="3"/>
  <c r="AB361" i="3"/>
  <c r="AA361" i="3"/>
  <c r="T361" i="3"/>
  <c r="S361" i="3"/>
  <c r="P361" i="3"/>
  <c r="O361" i="3"/>
  <c r="N361" i="3"/>
  <c r="M361" i="3"/>
  <c r="L361" i="3"/>
  <c r="BC360" i="3"/>
  <c r="BA360" i="3"/>
  <c r="AV360" i="3"/>
  <c r="AU360" i="3"/>
  <c r="AT360" i="3"/>
  <c r="AS360" i="3"/>
  <c r="AR360" i="3"/>
  <c r="AQ360" i="3"/>
  <c r="AP360" i="3"/>
  <c r="AO360" i="3"/>
  <c r="AN360" i="3"/>
  <c r="AB360" i="3"/>
  <c r="AM360" i="3" s="1"/>
  <c r="AA360" i="3"/>
  <c r="T360" i="3"/>
  <c r="S360" i="3"/>
  <c r="P360" i="3"/>
  <c r="O360" i="3"/>
  <c r="N360" i="3"/>
  <c r="M360" i="3"/>
  <c r="L360" i="3"/>
  <c r="BC359" i="3"/>
  <c r="BA359" i="3"/>
  <c r="BB359" i="3" s="1"/>
  <c r="AV359" i="3"/>
  <c r="AU359" i="3"/>
  <c r="AT359" i="3"/>
  <c r="AS359" i="3"/>
  <c r="AR359" i="3"/>
  <c r="AQ359" i="3"/>
  <c r="AP359" i="3"/>
  <c r="AO359" i="3"/>
  <c r="AN359" i="3"/>
  <c r="AM359" i="3"/>
  <c r="AB359" i="3"/>
  <c r="AA359" i="3"/>
  <c r="T359" i="3"/>
  <c r="S359" i="3"/>
  <c r="P359" i="3"/>
  <c r="O359" i="3"/>
  <c r="N359" i="3"/>
  <c r="M359" i="3"/>
  <c r="L359" i="3"/>
  <c r="BC358" i="3"/>
  <c r="BA358" i="3"/>
  <c r="AV358" i="3"/>
  <c r="AU358" i="3"/>
  <c r="AT358" i="3"/>
  <c r="AS358" i="3"/>
  <c r="AR358" i="3"/>
  <c r="AQ358" i="3"/>
  <c r="AP358" i="3"/>
  <c r="AO358" i="3"/>
  <c r="AN358" i="3"/>
  <c r="AM358" i="3"/>
  <c r="AB358" i="3"/>
  <c r="AA358" i="3"/>
  <c r="AL358" i="3" s="1"/>
  <c r="T358" i="3"/>
  <c r="S358" i="3"/>
  <c r="BB358" i="3" s="1"/>
  <c r="AW358" i="3" s="1"/>
  <c r="AX358" i="3" s="1"/>
  <c r="Y358" i="3" s="1"/>
  <c r="P358" i="3"/>
  <c r="O358" i="3"/>
  <c r="N358" i="3"/>
  <c r="M358" i="3"/>
  <c r="L358" i="3"/>
  <c r="BC357" i="3"/>
  <c r="BA357" i="3"/>
  <c r="AV357" i="3"/>
  <c r="AU357" i="3"/>
  <c r="AT357" i="3"/>
  <c r="AS357" i="3"/>
  <c r="AR357" i="3"/>
  <c r="AQ357" i="3"/>
  <c r="AP357" i="3"/>
  <c r="AO357" i="3"/>
  <c r="AN357" i="3"/>
  <c r="AM357" i="3"/>
  <c r="AL357" i="3"/>
  <c r="AB357" i="3"/>
  <c r="AA357" i="3"/>
  <c r="T357" i="3"/>
  <c r="S357" i="3"/>
  <c r="P357" i="3"/>
  <c r="O357" i="3"/>
  <c r="N357" i="3"/>
  <c r="M357" i="3"/>
  <c r="L357" i="3"/>
  <c r="BC356" i="3"/>
  <c r="BA356" i="3"/>
  <c r="BB356" i="3" s="1"/>
  <c r="AV356" i="3"/>
  <c r="AU356" i="3"/>
  <c r="AT356" i="3"/>
  <c r="AS356" i="3"/>
  <c r="AR356" i="3"/>
  <c r="AQ356" i="3"/>
  <c r="AP356" i="3"/>
  <c r="AO356" i="3"/>
  <c r="AN356" i="3"/>
  <c r="AM356" i="3"/>
  <c r="AL356" i="3"/>
  <c r="AB356" i="3"/>
  <c r="AW356" i="3" s="1"/>
  <c r="AA356" i="3"/>
  <c r="T356" i="3"/>
  <c r="S356" i="3"/>
  <c r="P356" i="3"/>
  <c r="O356" i="3"/>
  <c r="N356" i="3"/>
  <c r="M356" i="3"/>
  <c r="L356" i="3"/>
  <c r="BC355" i="3"/>
  <c r="BB355" i="3"/>
  <c r="BA355" i="3"/>
  <c r="AV355" i="3"/>
  <c r="AU355" i="3"/>
  <c r="AT355" i="3"/>
  <c r="AS355" i="3"/>
  <c r="AR355" i="3"/>
  <c r="AQ355" i="3"/>
  <c r="AP355" i="3"/>
  <c r="AO355" i="3"/>
  <c r="AN355" i="3"/>
  <c r="AB355" i="3"/>
  <c r="AA355" i="3"/>
  <c r="AL355" i="3" s="1"/>
  <c r="T355" i="3"/>
  <c r="S355" i="3"/>
  <c r="P355" i="3"/>
  <c r="O355" i="3"/>
  <c r="N355" i="3"/>
  <c r="M355" i="3"/>
  <c r="L355" i="3"/>
  <c r="BC354" i="3"/>
  <c r="BB354" i="3"/>
  <c r="BA354" i="3"/>
  <c r="AV354" i="3"/>
  <c r="AU354" i="3"/>
  <c r="AT354" i="3"/>
  <c r="AS354" i="3"/>
  <c r="AR354" i="3"/>
  <c r="AQ354" i="3"/>
  <c r="AP354" i="3"/>
  <c r="AO354" i="3"/>
  <c r="AN354" i="3"/>
  <c r="AM354" i="3"/>
  <c r="AL354" i="3"/>
  <c r="AB354" i="3"/>
  <c r="AA354" i="3"/>
  <c r="AW354" i="3" s="1"/>
  <c r="T354" i="3"/>
  <c r="S354" i="3"/>
  <c r="P354" i="3"/>
  <c r="O354" i="3"/>
  <c r="N354" i="3"/>
  <c r="M354" i="3"/>
  <c r="L354" i="3"/>
  <c r="BC353" i="3"/>
  <c r="BB353" i="3"/>
  <c r="BA353" i="3"/>
  <c r="AW353" i="3"/>
  <c r="AV353" i="3"/>
  <c r="AU353" i="3"/>
  <c r="AT353" i="3"/>
  <c r="AS353" i="3"/>
  <c r="AR353" i="3"/>
  <c r="AQ353" i="3"/>
  <c r="AP353" i="3"/>
  <c r="AO353" i="3"/>
  <c r="AN353" i="3"/>
  <c r="AB353" i="3"/>
  <c r="AM353" i="3" s="1"/>
  <c r="AA353" i="3"/>
  <c r="AL353" i="3" s="1"/>
  <c r="T353" i="3"/>
  <c r="S353" i="3"/>
  <c r="P353" i="3"/>
  <c r="O353" i="3"/>
  <c r="N353" i="3"/>
  <c r="M353" i="3"/>
  <c r="L353" i="3"/>
  <c r="BC352" i="3"/>
  <c r="BB352" i="3"/>
  <c r="BA352" i="3"/>
  <c r="AV352" i="3"/>
  <c r="AU352" i="3"/>
  <c r="AT352" i="3"/>
  <c r="AS352" i="3"/>
  <c r="AR352" i="3"/>
  <c r="AQ352" i="3"/>
  <c r="AP352" i="3"/>
  <c r="AO352" i="3"/>
  <c r="AN352" i="3"/>
  <c r="AL352" i="3"/>
  <c r="AB352" i="3"/>
  <c r="AM352" i="3" s="1"/>
  <c r="AA352" i="3"/>
  <c r="T352" i="3"/>
  <c r="S352" i="3"/>
  <c r="P352" i="3"/>
  <c r="O352" i="3"/>
  <c r="N352" i="3"/>
  <c r="M352" i="3"/>
  <c r="L352" i="3"/>
  <c r="BC351" i="3"/>
  <c r="BA351" i="3"/>
  <c r="BB351" i="3" s="1"/>
  <c r="AV351" i="3"/>
  <c r="AU351" i="3"/>
  <c r="AT351" i="3"/>
  <c r="AS351" i="3"/>
  <c r="AR351" i="3"/>
  <c r="AQ351" i="3"/>
  <c r="AP351" i="3"/>
  <c r="AO351" i="3"/>
  <c r="AN351" i="3"/>
  <c r="AB351" i="3"/>
  <c r="AM351" i="3" s="1"/>
  <c r="AA351" i="3"/>
  <c r="T351" i="3"/>
  <c r="S351" i="3"/>
  <c r="P351" i="3"/>
  <c r="O351" i="3"/>
  <c r="N351" i="3"/>
  <c r="M351" i="3"/>
  <c r="L351" i="3"/>
  <c r="BC350" i="3"/>
  <c r="BA350" i="3"/>
  <c r="AV350" i="3"/>
  <c r="AU350" i="3"/>
  <c r="AT350" i="3"/>
  <c r="AS350" i="3"/>
  <c r="AR350" i="3"/>
  <c r="AQ350" i="3"/>
  <c r="AP350" i="3"/>
  <c r="AO350" i="3"/>
  <c r="AN350" i="3"/>
  <c r="AB350" i="3"/>
  <c r="AM350" i="3" s="1"/>
  <c r="AA350" i="3"/>
  <c r="T350" i="3"/>
  <c r="S350" i="3"/>
  <c r="P350" i="3"/>
  <c r="O350" i="3"/>
  <c r="N350" i="3"/>
  <c r="M350" i="3"/>
  <c r="L350" i="3"/>
  <c r="BC349" i="3"/>
  <c r="BA349" i="3"/>
  <c r="BB349" i="3" s="1"/>
  <c r="AW349" i="3" s="1"/>
  <c r="AX349" i="3" s="1"/>
  <c r="Y349" i="3" s="1"/>
  <c r="AV349" i="3"/>
  <c r="AU349" i="3"/>
  <c r="AT349" i="3"/>
  <c r="AS349" i="3"/>
  <c r="AR349" i="3"/>
  <c r="AQ349" i="3"/>
  <c r="AP349" i="3"/>
  <c r="AO349" i="3"/>
  <c r="AN349" i="3"/>
  <c r="AM349" i="3"/>
  <c r="AB349" i="3"/>
  <c r="AA349" i="3"/>
  <c r="AL349" i="3" s="1"/>
  <c r="T349" i="3"/>
  <c r="S349" i="3"/>
  <c r="P349" i="3"/>
  <c r="O349" i="3"/>
  <c r="N349" i="3"/>
  <c r="M349" i="3"/>
  <c r="L349" i="3"/>
  <c r="BC348" i="3"/>
  <c r="BA348" i="3"/>
  <c r="BB348" i="3" s="1"/>
  <c r="AW348" i="3" s="1"/>
  <c r="AX348" i="3" s="1"/>
  <c r="Y348" i="3" s="1"/>
  <c r="AV348" i="3"/>
  <c r="AU348" i="3"/>
  <c r="AT348" i="3"/>
  <c r="AS348" i="3"/>
  <c r="AR348" i="3"/>
  <c r="AQ348" i="3"/>
  <c r="AP348" i="3"/>
  <c r="AO348" i="3"/>
  <c r="AN348" i="3"/>
  <c r="AM348" i="3"/>
  <c r="AB348" i="3"/>
  <c r="AA348" i="3"/>
  <c r="AL348" i="3" s="1"/>
  <c r="T348" i="3"/>
  <c r="S348" i="3"/>
  <c r="P348" i="3"/>
  <c r="O348" i="3"/>
  <c r="N348" i="3"/>
  <c r="M348" i="3"/>
  <c r="L348" i="3"/>
  <c r="BC347" i="3"/>
  <c r="BA347" i="3"/>
  <c r="AV347" i="3"/>
  <c r="AU347" i="3"/>
  <c r="AT347" i="3"/>
  <c r="AS347" i="3"/>
  <c r="AR347" i="3"/>
  <c r="AQ347" i="3"/>
  <c r="AP347" i="3"/>
  <c r="AO347" i="3"/>
  <c r="AN347" i="3"/>
  <c r="AL347" i="3"/>
  <c r="AB347" i="3"/>
  <c r="AM347" i="3" s="1"/>
  <c r="AA347" i="3"/>
  <c r="T347" i="3"/>
  <c r="S347" i="3"/>
  <c r="P347" i="3"/>
  <c r="O347" i="3"/>
  <c r="N347" i="3"/>
  <c r="M347" i="3"/>
  <c r="L347" i="3"/>
  <c r="BC346" i="3"/>
  <c r="BA346" i="3"/>
  <c r="BB346" i="3" s="1"/>
  <c r="AV346" i="3"/>
  <c r="AU346" i="3"/>
  <c r="AT346" i="3"/>
  <c r="AS346" i="3"/>
  <c r="AR346" i="3"/>
  <c r="AQ346" i="3"/>
  <c r="AP346" i="3"/>
  <c r="AO346" i="3"/>
  <c r="AN346" i="3"/>
  <c r="AB346" i="3"/>
  <c r="AM346" i="3" s="1"/>
  <c r="AA346" i="3"/>
  <c r="T346" i="3"/>
  <c r="S346" i="3"/>
  <c r="P346" i="3"/>
  <c r="O346" i="3"/>
  <c r="N346" i="3"/>
  <c r="M346" i="3"/>
  <c r="L346" i="3"/>
  <c r="BC345" i="3"/>
  <c r="BB345" i="3"/>
  <c r="BA345" i="3"/>
  <c r="AW345" i="3"/>
  <c r="AV345" i="3"/>
  <c r="AU345" i="3"/>
  <c r="AT345" i="3"/>
  <c r="AS345" i="3"/>
  <c r="AR345" i="3"/>
  <c r="AQ345" i="3"/>
  <c r="AP345" i="3"/>
  <c r="AO345" i="3"/>
  <c r="AN345" i="3"/>
  <c r="AB345" i="3"/>
  <c r="AM345" i="3" s="1"/>
  <c r="AA345" i="3"/>
  <c r="AL345" i="3" s="1"/>
  <c r="T345" i="3"/>
  <c r="S345" i="3"/>
  <c r="P345" i="3"/>
  <c r="O345" i="3"/>
  <c r="N345" i="3"/>
  <c r="M345" i="3"/>
  <c r="L345" i="3"/>
  <c r="BC344" i="3"/>
  <c r="BA344" i="3"/>
  <c r="AV344" i="3"/>
  <c r="AU344" i="3"/>
  <c r="AT344" i="3"/>
  <c r="AS344" i="3"/>
  <c r="AR344" i="3"/>
  <c r="AQ344" i="3"/>
  <c r="AP344" i="3"/>
  <c r="AO344" i="3"/>
  <c r="AN344" i="3"/>
  <c r="AM344" i="3"/>
  <c r="AB344" i="3"/>
  <c r="AA344" i="3"/>
  <c r="T344" i="3"/>
  <c r="S344" i="3"/>
  <c r="BB344" i="3" s="1"/>
  <c r="P344" i="3"/>
  <c r="O344" i="3"/>
  <c r="N344" i="3"/>
  <c r="M344" i="3"/>
  <c r="L344" i="3"/>
  <c r="BC343" i="3"/>
  <c r="BB343" i="3"/>
  <c r="BA343" i="3"/>
  <c r="AV343" i="3"/>
  <c r="AU343" i="3"/>
  <c r="AT343" i="3"/>
  <c r="AS343" i="3"/>
  <c r="AR343" i="3"/>
  <c r="AQ343" i="3"/>
  <c r="AP343" i="3"/>
  <c r="AO343" i="3"/>
  <c r="AN343" i="3"/>
  <c r="AM343" i="3"/>
  <c r="AL343" i="3"/>
  <c r="AB343" i="3"/>
  <c r="AA343" i="3"/>
  <c r="T343" i="3"/>
  <c r="S343" i="3"/>
  <c r="P343" i="3"/>
  <c r="O343" i="3"/>
  <c r="N343" i="3"/>
  <c r="M343" i="3"/>
  <c r="L343" i="3"/>
  <c r="BC342" i="3"/>
  <c r="BB342" i="3"/>
  <c r="BA342" i="3"/>
  <c r="AW342" i="3"/>
  <c r="AV342" i="3"/>
  <c r="AU342" i="3"/>
  <c r="AT342" i="3"/>
  <c r="AS342" i="3"/>
  <c r="AR342" i="3"/>
  <c r="AQ342" i="3"/>
  <c r="AP342" i="3"/>
  <c r="AO342" i="3"/>
  <c r="AN342" i="3"/>
  <c r="AB342" i="3"/>
  <c r="AM342" i="3" s="1"/>
  <c r="AA342" i="3"/>
  <c r="AL342" i="3" s="1"/>
  <c r="Y342" i="3"/>
  <c r="T342" i="3"/>
  <c r="S342" i="3"/>
  <c r="P342" i="3"/>
  <c r="O342" i="3"/>
  <c r="N342" i="3"/>
  <c r="AX342" i="3" s="1"/>
  <c r="M342" i="3"/>
  <c r="L342" i="3"/>
  <c r="BC341" i="3"/>
  <c r="BB341" i="3"/>
  <c r="BA341" i="3"/>
  <c r="AV341" i="3"/>
  <c r="AU341" i="3"/>
  <c r="AT341" i="3"/>
  <c r="AS341" i="3"/>
  <c r="AR341" i="3"/>
  <c r="AQ341" i="3"/>
  <c r="AP341" i="3"/>
  <c r="AO341" i="3"/>
  <c r="AN341" i="3"/>
  <c r="AB341" i="3"/>
  <c r="AM341" i="3" s="1"/>
  <c r="AA341" i="3"/>
  <c r="T341" i="3"/>
  <c r="S341" i="3"/>
  <c r="P341" i="3"/>
  <c r="O341" i="3"/>
  <c r="N341" i="3"/>
  <c r="M341" i="3"/>
  <c r="L341" i="3"/>
  <c r="BC340" i="3"/>
  <c r="BA340" i="3"/>
  <c r="AV340" i="3"/>
  <c r="AU340" i="3"/>
  <c r="AT340" i="3"/>
  <c r="AS340" i="3"/>
  <c r="AR340" i="3"/>
  <c r="AQ340" i="3"/>
  <c r="AP340" i="3"/>
  <c r="AO340" i="3"/>
  <c r="AN340" i="3"/>
  <c r="AM340" i="3"/>
  <c r="AB340" i="3"/>
  <c r="AA340" i="3"/>
  <c r="AL340" i="3" s="1"/>
  <c r="T340" i="3"/>
  <c r="S340" i="3"/>
  <c r="P340" i="3"/>
  <c r="O340" i="3"/>
  <c r="N340" i="3"/>
  <c r="M340" i="3"/>
  <c r="L340" i="3"/>
  <c r="BC339" i="3"/>
  <c r="BA339" i="3"/>
  <c r="AV339" i="3"/>
  <c r="AU339" i="3"/>
  <c r="AT339" i="3"/>
  <c r="AS339" i="3"/>
  <c r="AR339" i="3"/>
  <c r="AQ339" i="3"/>
  <c r="AP339" i="3"/>
  <c r="AO339" i="3"/>
  <c r="AN339" i="3"/>
  <c r="AB339" i="3"/>
  <c r="AM339" i="3" s="1"/>
  <c r="AA339" i="3"/>
  <c r="T339" i="3"/>
  <c r="S339" i="3"/>
  <c r="BB339" i="3" s="1"/>
  <c r="P339" i="3"/>
  <c r="O339" i="3"/>
  <c r="N339" i="3"/>
  <c r="M339" i="3"/>
  <c r="L339" i="3"/>
  <c r="BC338" i="3"/>
  <c r="BA338" i="3"/>
  <c r="BB338" i="3" s="1"/>
  <c r="AW338" i="3"/>
  <c r="AV338" i="3"/>
  <c r="AU338" i="3"/>
  <c r="AT338" i="3"/>
  <c r="AS338" i="3"/>
  <c r="AR338" i="3"/>
  <c r="AQ338" i="3"/>
  <c r="AP338" i="3"/>
  <c r="AO338" i="3"/>
  <c r="AN338" i="3"/>
  <c r="AM338" i="3"/>
  <c r="AL338" i="3"/>
  <c r="AB338" i="3"/>
  <c r="AA338" i="3"/>
  <c r="T338" i="3"/>
  <c r="S338" i="3"/>
  <c r="P338" i="3"/>
  <c r="O338" i="3"/>
  <c r="AX338" i="3" s="1"/>
  <c r="Y338" i="3" s="1"/>
  <c r="N338" i="3"/>
  <c r="M338" i="3"/>
  <c r="L338" i="3"/>
  <c r="BC337" i="3"/>
  <c r="BA337" i="3"/>
  <c r="BB337" i="3" s="1"/>
  <c r="AW337" i="3" s="1"/>
  <c r="AX337" i="3" s="1"/>
  <c r="Y337" i="3" s="1"/>
  <c r="AV337" i="3"/>
  <c r="AU337" i="3"/>
  <c r="AT337" i="3"/>
  <c r="AS337" i="3"/>
  <c r="AR337" i="3"/>
  <c r="AQ337" i="3"/>
  <c r="AP337" i="3"/>
  <c r="AO337" i="3"/>
  <c r="AN337" i="3"/>
  <c r="AM337" i="3"/>
  <c r="AB337" i="3"/>
  <c r="AA337" i="3"/>
  <c r="AL337" i="3" s="1"/>
  <c r="T337" i="3"/>
  <c r="S337" i="3"/>
  <c r="P337" i="3"/>
  <c r="O337" i="3"/>
  <c r="N337" i="3"/>
  <c r="M337" i="3"/>
  <c r="L337" i="3"/>
  <c r="BC336" i="3"/>
  <c r="BB336" i="3"/>
  <c r="BA336" i="3"/>
  <c r="AV336" i="3"/>
  <c r="AU336" i="3"/>
  <c r="AT336" i="3"/>
  <c r="AS336" i="3"/>
  <c r="AR336" i="3"/>
  <c r="AQ336" i="3"/>
  <c r="AP336" i="3"/>
  <c r="AO336" i="3"/>
  <c r="AN336" i="3"/>
  <c r="AM336" i="3"/>
  <c r="AB336" i="3"/>
  <c r="AA336" i="3"/>
  <c r="T336" i="3"/>
  <c r="S336" i="3"/>
  <c r="P336" i="3"/>
  <c r="O336" i="3"/>
  <c r="N336" i="3"/>
  <c r="M336" i="3"/>
  <c r="L336" i="3"/>
  <c r="BC335" i="3"/>
  <c r="BA335" i="3"/>
  <c r="BB335" i="3" s="1"/>
  <c r="AW335" i="3" s="1"/>
  <c r="AX335" i="3" s="1"/>
  <c r="Y335" i="3" s="1"/>
  <c r="AV335" i="3"/>
  <c r="AU335" i="3"/>
  <c r="AT335" i="3"/>
  <c r="AS335" i="3"/>
  <c r="AR335" i="3"/>
  <c r="AQ335" i="3"/>
  <c r="AP335" i="3"/>
  <c r="AO335" i="3"/>
  <c r="AN335" i="3"/>
  <c r="AB335" i="3"/>
  <c r="AM335" i="3" s="1"/>
  <c r="AA335" i="3"/>
  <c r="AL335" i="3" s="1"/>
  <c r="T335" i="3"/>
  <c r="S335" i="3"/>
  <c r="P335" i="3"/>
  <c r="O335" i="3"/>
  <c r="N335" i="3"/>
  <c r="M335" i="3"/>
  <c r="L335" i="3"/>
  <c r="BC334" i="3"/>
  <c r="BA334" i="3"/>
  <c r="BB334" i="3" s="1"/>
  <c r="AV334" i="3"/>
  <c r="AU334" i="3"/>
  <c r="AT334" i="3"/>
  <c r="AS334" i="3"/>
  <c r="AR334" i="3"/>
  <c r="AQ334" i="3"/>
  <c r="AP334" i="3"/>
  <c r="AO334" i="3"/>
  <c r="AN334" i="3"/>
  <c r="AB334" i="3"/>
  <c r="AM334" i="3" s="1"/>
  <c r="AA334" i="3"/>
  <c r="T334" i="3"/>
  <c r="S334" i="3"/>
  <c r="P334" i="3"/>
  <c r="O334" i="3"/>
  <c r="N334" i="3"/>
  <c r="M334" i="3"/>
  <c r="L334" i="3"/>
  <c r="BC333" i="3"/>
  <c r="BA333" i="3"/>
  <c r="BB333" i="3" s="1"/>
  <c r="AV333" i="3"/>
  <c r="AU333" i="3"/>
  <c r="AT333" i="3"/>
  <c r="AS333" i="3"/>
  <c r="AR333" i="3"/>
  <c r="AQ333" i="3"/>
  <c r="AP333" i="3"/>
  <c r="AO333" i="3"/>
  <c r="AN333" i="3"/>
  <c r="AB333" i="3"/>
  <c r="AA333" i="3"/>
  <c r="AL333" i="3" s="1"/>
  <c r="T333" i="3"/>
  <c r="S333" i="3"/>
  <c r="P333" i="3"/>
  <c r="O333" i="3"/>
  <c r="N333" i="3"/>
  <c r="M333" i="3"/>
  <c r="L333" i="3"/>
  <c r="BC332" i="3"/>
  <c r="BA332" i="3"/>
  <c r="AV332" i="3"/>
  <c r="AU332" i="3"/>
  <c r="AT332" i="3"/>
  <c r="AS332" i="3"/>
  <c r="AR332" i="3"/>
  <c r="AQ332" i="3"/>
  <c r="AP332" i="3"/>
  <c r="AO332" i="3"/>
  <c r="AN332" i="3"/>
  <c r="AB332" i="3"/>
  <c r="AM332" i="3" s="1"/>
  <c r="AA332" i="3"/>
  <c r="T332" i="3"/>
  <c r="S332" i="3"/>
  <c r="P332" i="3"/>
  <c r="O332" i="3"/>
  <c r="N332" i="3"/>
  <c r="M332" i="3"/>
  <c r="L332" i="3"/>
  <c r="BC331" i="3"/>
  <c r="BA331" i="3"/>
  <c r="AV331" i="3"/>
  <c r="AU331" i="3"/>
  <c r="AT331" i="3"/>
  <c r="AS331" i="3"/>
  <c r="AR331" i="3"/>
  <c r="AQ331" i="3"/>
  <c r="AP331" i="3"/>
  <c r="AO331" i="3"/>
  <c r="AN331" i="3"/>
  <c r="AM331" i="3"/>
  <c r="AB331" i="3"/>
  <c r="AA331" i="3"/>
  <c r="AL331" i="3" s="1"/>
  <c r="T331" i="3"/>
  <c r="S331" i="3"/>
  <c r="BB331" i="3" s="1"/>
  <c r="P331" i="3"/>
  <c r="O331" i="3"/>
  <c r="N331" i="3"/>
  <c r="M331" i="3"/>
  <c r="L331" i="3"/>
  <c r="BC330" i="3"/>
  <c r="BA330" i="3"/>
  <c r="AV330" i="3"/>
  <c r="AU330" i="3"/>
  <c r="AT330" i="3"/>
  <c r="AS330" i="3"/>
  <c r="AR330" i="3"/>
  <c r="AQ330" i="3"/>
  <c r="AP330" i="3"/>
  <c r="AO330" i="3"/>
  <c r="AN330" i="3"/>
  <c r="AB330" i="3"/>
  <c r="AM330" i="3" s="1"/>
  <c r="AA330" i="3"/>
  <c r="AL330" i="3" s="1"/>
  <c r="T330" i="3"/>
  <c r="S330" i="3"/>
  <c r="P330" i="3"/>
  <c r="O330" i="3"/>
  <c r="N330" i="3"/>
  <c r="M330" i="3"/>
  <c r="L330" i="3"/>
  <c r="BC329" i="3"/>
  <c r="BA329" i="3"/>
  <c r="BB329" i="3" s="1"/>
  <c r="AW329" i="3" s="1"/>
  <c r="AX329" i="3" s="1"/>
  <c r="Y329" i="3" s="1"/>
  <c r="AV329" i="3"/>
  <c r="AU329" i="3"/>
  <c r="AT329" i="3"/>
  <c r="AS329" i="3"/>
  <c r="AR329" i="3"/>
  <c r="AQ329" i="3"/>
  <c r="AP329" i="3"/>
  <c r="AO329" i="3"/>
  <c r="AN329" i="3"/>
  <c r="AM329" i="3"/>
  <c r="AL329" i="3"/>
  <c r="AB329" i="3"/>
  <c r="AA329" i="3"/>
  <c r="T329" i="3"/>
  <c r="S329" i="3"/>
  <c r="P329" i="3"/>
  <c r="O329" i="3"/>
  <c r="N329" i="3"/>
  <c r="M329" i="3"/>
  <c r="L329" i="3"/>
  <c r="BC328" i="3"/>
  <c r="BB328" i="3"/>
  <c r="BA328" i="3"/>
  <c r="AW328" i="3"/>
  <c r="AV328" i="3"/>
  <c r="AU328" i="3"/>
  <c r="AT328" i="3"/>
  <c r="AS328" i="3"/>
  <c r="AR328" i="3"/>
  <c r="AQ328" i="3"/>
  <c r="AP328" i="3"/>
  <c r="AO328" i="3"/>
  <c r="AN328" i="3"/>
  <c r="AM328" i="3"/>
  <c r="AL328" i="3"/>
  <c r="AB328" i="3"/>
  <c r="AA328" i="3"/>
  <c r="T328" i="3"/>
  <c r="S328" i="3"/>
  <c r="P328" i="3"/>
  <c r="O328" i="3"/>
  <c r="N328" i="3"/>
  <c r="M328" i="3"/>
  <c r="L328" i="3"/>
  <c r="BC327" i="3"/>
  <c r="BA327" i="3"/>
  <c r="BB327" i="3" s="1"/>
  <c r="AV327" i="3"/>
  <c r="AU327" i="3"/>
  <c r="AT327" i="3"/>
  <c r="AS327" i="3"/>
  <c r="AR327" i="3"/>
  <c r="AQ327" i="3"/>
  <c r="AP327" i="3"/>
  <c r="AO327" i="3"/>
  <c r="AN327" i="3"/>
  <c r="AB327" i="3"/>
  <c r="AM327" i="3" s="1"/>
  <c r="AA327" i="3"/>
  <c r="AL327" i="3" s="1"/>
  <c r="T327" i="3"/>
  <c r="S327" i="3"/>
  <c r="P327" i="3"/>
  <c r="O327" i="3"/>
  <c r="N327" i="3"/>
  <c r="M327" i="3"/>
  <c r="L327" i="3"/>
  <c r="BC326" i="3"/>
  <c r="BB326" i="3"/>
  <c r="BA326" i="3"/>
  <c r="AV326" i="3"/>
  <c r="AU326" i="3"/>
  <c r="AT326" i="3"/>
  <c r="AS326" i="3"/>
  <c r="AR326" i="3"/>
  <c r="AQ326" i="3"/>
  <c r="AP326" i="3"/>
  <c r="AO326" i="3"/>
  <c r="AN326" i="3"/>
  <c r="AM326" i="3"/>
  <c r="AB326" i="3"/>
  <c r="AA326" i="3"/>
  <c r="T326" i="3"/>
  <c r="S326" i="3"/>
  <c r="P326" i="3"/>
  <c r="O326" i="3"/>
  <c r="N326" i="3"/>
  <c r="M326" i="3"/>
  <c r="L326" i="3"/>
  <c r="BC325" i="3"/>
  <c r="BA325" i="3"/>
  <c r="AV325" i="3"/>
  <c r="AU325" i="3"/>
  <c r="AT325" i="3"/>
  <c r="AS325" i="3"/>
  <c r="AR325" i="3"/>
  <c r="AQ325" i="3"/>
  <c r="AP325" i="3"/>
  <c r="AO325" i="3"/>
  <c r="AN325" i="3"/>
  <c r="AM325" i="3"/>
  <c r="AB325" i="3"/>
  <c r="AA325" i="3"/>
  <c r="T325" i="3"/>
  <c r="S325" i="3"/>
  <c r="BB325" i="3" s="1"/>
  <c r="P325" i="3"/>
  <c r="O325" i="3"/>
  <c r="N325" i="3"/>
  <c r="M325" i="3"/>
  <c r="L325" i="3"/>
  <c r="BC324" i="3"/>
  <c r="BB324" i="3"/>
  <c r="BA324" i="3"/>
  <c r="AV324" i="3"/>
  <c r="AU324" i="3"/>
  <c r="AT324" i="3"/>
  <c r="AS324" i="3"/>
  <c r="AR324" i="3"/>
  <c r="AQ324" i="3"/>
  <c r="AP324" i="3"/>
  <c r="AO324" i="3"/>
  <c r="AN324" i="3"/>
  <c r="AB324" i="3"/>
  <c r="AA324" i="3"/>
  <c r="AL324" i="3" s="1"/>
  <c r="T324" i="3"/>
  <c r="S324" i="3"/>
  <c r="P324" i="3"/>
  <c r="O324" i="3"/>
  <c r="N324" i="3"/>
  <c r="M324" i="3"/>
  <c r="L324" i="3"/>
  <c r="BC323" i="3"/>
  <c r="BA323" i="3"/>
  <c r="BB323" i="3" s="1"/>
  <c r="AV323" i="3"/>
  <c r="AU323" i="3"/>
  <c r="AT323" i="3"/>
  <c r="AS323" i="3"/>
  <c r="AR323" i="3"/>
  <c r="AQ323" i="3"/>
  <c r="AP323" i="3"/>
  <c r="AO323" i="3"/>
  <c r="AN323" i="3"/>
  <c r="AB323" i="3"/>
  <c r="AM323" i="3" s="1"/>
  <c r="AA323" i="3"/>
  <c r="T323" i="3"/>
  <c r="S323" i="3"/>
  <c r="P323" i="3"/>
  <c r="O323" i="3"/>
  <c r="N323" i="3"/>
  <c r="M323" i="3"/>
  <c r="L323" i="3"/>
  <c r="BC322" i="3"/>
  <c r="BA322" i="3"/>
  <c r="AV322" i="3"/>
  <c r="AU322" i="3"/>
  <c r="AT322" i="3"/>
  <c r="AS322" i="3"/>
  <c r="AR322" i="3"/>
  <c r="AQ322" i="3"/>
  <c r="AP322" i="3"/>
  <c r="AO322" i="3"/>
  <c r="AN322" i="3"/>
  <c r="AM322" i="3"/>
  <c r="AB322" i="3"/>
  <c r="AA322" i="3"/>
  <c r="AL322" i="3" s="1"/>
  <c r="T322" i="3"/>
  <c r="S322" i="3"/>
  <c r="BB322" i="3" s="1"/>
  <c r="P322" i="3"/>
  <c r="O322" i="3"/>
  <c r="N322" i="3"/>
  <c r="M322" i="3"/>
  <c r="L322" i="3"/>
  <c r="BC321" i="3"/>
  <c r="BA321" i="3"/>
  <c r="BB321" i="3" s="1"/>
  <c r="AV321" i="3"/>
  <c r="AU321" i="3"/>
  <c r="AT321" i="3"/>
  <c r="AS321" i="3"/>
  <c r="AR321" i="3"/>
  <c r="AQ321" i="3"/>
  <c r="AP321" i="3"/>
  <c r="AO321" i="3"/>
  <c r="AN321" i="3"/>
  <c r="AM321" i="3"/>
  <c r="AL321" i="3"/>
  <c r="AB321" i="3"/>
  <c r="AA321" i="3"/>
  <c r="T321" i="3"/>
  <c r="S321" i="3"/>
  <c r="P321" i="3"/>
  <c r="O321" i="3"/>
  <c r="N321" i="3"/>
  <c r="M321" i="3"/>
  <c r="L321" i="3"/>
  <c r="BC320" i="3"/>
  <c r="BA320" i="3"/>
  <c r="AX320" i="3"/>
  <c r="Y320" i="3" s="1"/>
  <c r="AV320" i="3"/>
  <c r="AU320" i="3"/>
  <c r="AT320" i="3"/>
  <c r="AS320" i="3"/>
  <c r="AR320" i="3"/>
  <c r="AQ320" i="3"/>
  <c r="AP320" i="3"/>
  <c r="AO320" i="3"/>
  <c r="AN320" i="3"/>
  <c r="AL320" i="3"/>
  <c r="AB320" i="3"/>
  <c r="AM320" i="3" s="1"/>
  <c r="AA320" i="3"/>
  <c r="T320" i="3"/>
  <c r="S320" i="3"/>
  <c r="BB320" i="3" s="1"/>
  <c r="AW320" i="3" s="1"/>
  <c r="P320" i="3"/>
  <c r="O320" i="3"/>
  <c r="N320" i="3"/>
  <c r="M320" i="3"/>
  <c r="L320" i="3"/>
  <c r="BC319" i="3"/>
  <c r="BA319" i="3"/>
  <c r="BB319" i="3" s="1"/>
  <c r="AV319" i="3"/>
  <c r="AU319" i="3"/>
  <c r="AT319" i="3"/>
  <c r="AS319" i="3"/>
  <c r="AR319" i="3"/>
  <c r="AQ319" i="3"/>
  <c r="AP319" i="3"/>
  <c r="AO319" i="3"/>
  <c r="AN319" i="3"/>
  <c r="AM319" i="3"/>
  <c r="AB319" i="3"/>
  <c r="AA319" i="3"/>
  <c r="AL319" i="3" s="1"/>
  <c r="T319" i="3"/>
  <c r="S319" i="3"/>
  <c r="P319" i="3"/>
  <c r="O319" i="3"/>
  <c r="N319" i="3"/>
  <c r="M319" i="3"/>
  <c r="L319" i="3"/>
  <c r="BC318" i="3"/>
  <c r="BA318" i="3"/>
  <c r="BB318" i="3" s="1"/>
  <c r="AV318" i="3"/>
  <c r="AU318" i="3"/>
  <c r="AT318" i="3"/>
  <c r="AS318" i="3"/>
  <c r="AR318" i="3"/>
  <c r="AQ318" i="3"/>
  <c r="AP318" i="3"/>
  <c r="AO318" i="3"/>
  <c r="AN318" i="3"/>
  <c r="AM318" i="3"/>
  <c r="AL318" i="3"/>
  <c r="AB318" i="3"/>
  <c r="AW318" i="3" s="1"/>
  <c r="AA318" i="3"/>
  <c r="T318" i="3"/>
  <c r="S318" i="3"/>
  <c r="P318" i="3"/>
  <c r="O318" i="3"/>
  <c r="N318" i="3"/>
  <c r="M318" i="3"/>
  <c r="L318" i="3"/>
  <c r="BC317" i="3"/>
  <c r="BA317" i="3"/>
  <c r="BB317" i="3" s="1"/>
  <c r="AW317" i="3"/>
  <c r="AV317" i="3"/>
  <c r="AU317" i="3"/>
  <c r="AT317" i="3"/>
  <c r="AS317" i="3"/>
  <c r="AR317" i="3"/>
  <c r="AQ317" i="3"/>
  <c r="AP317" i="3"/>
  <c r="AO317" i="3"/>
  <c r="AN317" i="3"/>
  <c r="AL317" i="3"/>
  <c r="AB317" i="3"/>
  <c r="AM317" i="3" s="1"/>
  <c r="AA317" i="3"/>
  <c r="T317" i="3"/>
  <c r="S317" i="3"/>
  <c r="P317" i="3"/>
  <c r="O317" i="3"/>
  <c r="N317" i="3"/>
  <c r="M317" i="3"/>
  <c r="L317" i="3"/>
  <c r="BC316" i="3"/>
  <c r="BA316" i="3"/>
  <c r="AV316" i="3"/>
  <c r="AU316" i="3"/>
  <c r="AT316" i="3"/>
  <c r="AS316" i="3"/>
  <c r="AR316" i="3"/>
  <c r="AQ316" i="3"/>
  <c r="AP316" i="3"/>
  <c r="AO316" i="3"/>
  <c r="AN316" i="3"/>
  <c r="AL316" i="3"/>
  <c r="AB316" i="3"/>
  <c r="AM316" i="3" s="1"/>
  <c r="AA316" i="3"/>
  <c r="T316" i="3"/>
  <c r="S316" i="3"/>
  <c r="BB316" i="3" s="1"/>
  <c r="P316" i="3"/>
  <c r="O316" i="3"/>
  <c r="N316" i="3"/>
  <c r="M316" i="3"/>
  <c r="L316" i="3"/>
  <c r="BC315" i="3"/>
  <c r="BB315" i="3"/>
  <c r="AW315" i="3" s="1"/>
  <c r="AX315" i="3" s="1"/>
  <c r="Y315" i="3" s="1"/>
  <c r="BA315" i="3"/>
  <c r="AV315" i="3"/>
  <c r="AU315" i="3"/>
  <c r="AT315" i="3"/>
  <c r="AS315" i="3"/>
  <c r="AR315" i="3"/>
  <c r="AQ315" i="3"/>
  <c r="AP315" i="3"/>
  <c r="AO315" i="3"/>
  <c r="AN315" i="3"/>
  <c r="AB315" i="3"/>
  <c r="AM315" i="3" s="1"/>
  <c r="AA315" i="3"/>
  <c r="AL315" i="3" s="1"/>
  <c r="T315" i="3"/>
  <c r="S315" i="3"/>
  <c r="P315" i="3"/>
  <c r="O315" i="3"/>
  <c r="N315" i="3"/>
  <c r="M315" i="3"/>
  <c r="L315" i="3"/>
  <c r="BC314" i="3"/>
  <c r="BA314" i="3"/>
  <c r="AV314" i="3"/>
  <c r="AU314" i="3"/>
  <c r="AT314" i="3"/>
  <c r="AS314" i="3"/>
  <c r="AR314" i="3"/>
  <c r="AQ314" i="3"/>
  <c r="AP314" i="3"/>
  <c r="AO314" i="3"/>
  <c r="AN314" i="3"/>
  <c r="AB314" i="3"/>
  <c r="AM314" i="3" s="1"/>
  <c r="AA314" i="3"/>
  <c r="AL314" i="3" s="1"/>
  <c r="T314" i="3"/>
  <c r="S314" i="3"/>
  <c r="P314" i="3"/>
  <c r="O314" i="3"/>
  <c r="N314" i="3"/>
  <c r="M314" i="3"/>
  <c r="L314" i="3"/>
  <c r="BC313" i="3"/>
  <c r="BA313" i="3"/>
  <c r="BB313" i="3" s="1"/>
  <c r="AW313" i="3" s="1"/>
  <c r="AV313" i="3"/>
  <c r="AU313" i="3"/>
  <c r="AT313" i="3"/>
  <c r="AS313" i="3"/>
  <c r="AR313" i="3"/>
  <c r="AQ313" i="3"/>
  <c r="AP313" i="3"/>
  <c r="AO313" i="3"/>
  <c r="AN313" i="3"/>
  <c r="AM313" i="3"/>
  <c r="AB313" i="3"/>
  <c r="AA313" i="3"/>
  <c r="AL313" i="3" s="1"/>
  <c r="T313" i="3"/>
  <c r="S313" i="3"/>
  <c r="P313" i="3"/>
  <c r="O313" i="3"/>
  <c r="N313" i="3"/>
  <c r="M313" i="3"/>
  <c r="L313" i="3"/>
  <c r="BC312" i="3"/>
  <c r="BA312" i="3"/>
  <c r="AV312" i="3"/>
  <c r="AU312" i="3"/>
  <c r="AT312" i="3"/>
  <c r="AS312" i="3"/>
  <c r="AR312" i="3"/>
  <c r="AQ312" i="3"/>
  <c r="AP312" i="3"/>
  <c r="AO312" i="3"/>
  <c r="AN312" i="3"/>
  <c r="AL312" i="3"/>
  <c r="AB312" i="3"/>
  <c r="AM312" i="3" s="1"/>
  <c r="AA312" i="3"/>
  <c r="T312" i="3"/>
  <c r="S312" i="3"/>
  <c r="BB312" i="3" s="1"/>
  <c r="AW312" i="3" s="1"/>
  <c r="P312" i="3"/>
  <c r="O312" i="3"/>
  <c r="N312" i="3"/>
  <c r="M312" i="3"/>
  <c r="L312" i="3"/>
  <c r="BC311" i="3"/>
  <c r="BA311" i="3"/>
  <c r="AV311" i="3"/>
  <c r="AU311" i="3"/>
  <c r="AT311" i="3"/>
  <c r="AS311" i="3"/>
  <c r="AR311" i="3"/>
  <c r="AQ311" i="3"/>
  <c r="AP311" i="3"/>
  <c r="AO311" i="3"/>
  <c r="AN311" i="3"/>
  <c r="AL311" i="3"/>
  <c r="AB311" i="3"/>
  <c r="AW311" i="3" s="1"/>
  <c r="AA311" i="3"/>
  <c r="T311" i="3"/>
  <c r="S311" i="3"/>
  <c r="BB311" i="3" s="1"/>
  <c r="P311" i="3"/>
  <c r="O311" i="3"/>
  <c r="N311" i="3"/>
  <c r="M311" i="3"/>
  <c r="L311" i="3"/>
  <c r="BC310" i="3"/>
  <c r="BA310" i="3"/>
  <c r="BB310" i="3" s="1"/>
  <c r="AV310" i="3"/>
  <c r="AU310" i="3"/>
  <c r="AT310" i="3"/>
  <c r="AS310" i="3"/>
  <c r="AR310" i="3"/>
  <c r="AQ310" i="3"/>
  <c r="AP310" i="3"/>
  <c r="AO310" i="3"/>
  <c r="AN310" i="3"/>
  <c r="AB310" i="3"/>
  <c r="AM310" i="3" s="1"/>
  <c r="AA310" i="3"/>
  <c r="AL310" i="3" s="1"/>
  <c r="T310" i="3"/>
  <c r="S310" i="3"/>
  <c r="P310" i="3"/>
  <c r="O310" i="3"/>
  <c r="N310" i="3"/>
  <c r="M310" i="3"/>
  <c r="L310" i="3"/>
  <c r="BC309" i="3"/>
  <c r="BA309" i="3"/>
  <c r="BB309" i="3" s="1"/>
  <c r="AV309" i="3"/>
  <c r="AU309" i="3"/>
  <c r="AT309" i="3"/>
  <c r="AS309" i="3"/>
  <c r="AR309" i="3"/>
  <c r="AQ309" i="3"/>
  <c r="AP309" i="3"/>
  <c r="AO309" i="3"/>
  <c r="AN309" i="3"/>
  <c r="AL309" i="3"/>
  <c r="AB309" i="3"/>
  <c r="AW309" i="3" s="1"/>
  <c r="AA309" i="3"/>
  <c r="T309" i="3"/>
  <c r="S309" i="3"/>
  <c r="P309" i="3"/>
  <c r="O309" i="3"/>
  <c r="N309" i="3"/>
  <c r="M309" i="3"/>
  <c r="L309" i="3"/>
  <c r="BC308" i="3"/>
  <c r="BA308" i="3"/>
  <c r="BB308" i="3" s="1"/>
  <c r="AW308" i="3" s="1"/>
  <c r="AX308" i="3" s="1"/>
  <c r="Y308" i="3" s="1"/>
  <c r="AV308" i="3"/>
  <c r="AU308" i="3"/>
  <c r="AT308" i="3"/>
  <c r="AS308" i="3"/>
  <c r="AR308" i="3"/>
  <c r="AQ308" i="3"/>
  <c r="AP308" i="3"/>
  <c r="AO308" i="3"/>
  <c r="AN308" i="3"/>
  <c r="AM308" i="3"/>
  <c r="AL308" i="3"/>
  <c r="AB308" i="3"/>
  <c r="AA308" i="3"/>
  <c r="T308" i="3"/>
  <c r="S308" i="3"/>
  <c r="P308" i="3"/>
  <c r="O308" i="3"/>
  <c r="N308" i="3"/>
  <c r="M308" i="3"/>
  <c r="L308" i="3"/>
  <c r="BC307" i="3"/>
  <c r="BB307" i="3"/>
  <c r="BA307" i="3"/>
  <c r="AV307" i="3"/>
  <c r="AU307" i="3"/>
  <c r="AT307" i="3"/>
  <c r="AS307" i="3"/>
  <c r="AR307" i="3"/>
  <c r="AQ307" i="3"/>
  <c r="AP307" i="3"/>
  <c r="AO307" i="3"/>
  <c r="AN307" i="3"/>
  <c r="AM307" i="3"/>
  <c r="AB307" i="3"/>
  <c r="AA307" i="3"/>
  <c r="T307" i="3"/>
  <c r="S307" i="3"/>
  <c r="P307" i="3"/>
  <c r="O307" i="3"/>
  <c r="N307" i="3"/>
  <c r="M307" i="3"/>
  <c r="L307" i="3"/>
  <c r="BC306" i="3"/>
  <c r="BA306" i="3"/>
  <c r="AV306" i="3"/>
  <c r="AU306" i="3"/>
  <c r="AT306" i="3"/>
  <c r="AS306" i="3"/>
  <c r="AR306" i="3"/>
  <c r="AQ306" i="3"/>
  <c r="AP306" i="3"/>
  <c r="AO306" i="3"/>
  <c r="AN306" i="3"/>
  <c r="AL306" i="3"/>
  <c r="AB306" i="3"/>
  <c r="AM306" i="3" s="1"/>
  <c r="AA306" i="3"/>
  <c r="AW306" i="3" s="1"/>
  <c r="T306" i="3"/>
  <c r="S306" i="3"/>
  <c r="BB306" i="3" s="1"/>
  <c r="P306" i="3"/>
  <c r="O306" i="3"/>
  <c r="N306" i="3"/>
  <c r="M306" i="3"/>
  <c r="L306" i="3"/>
  <c r="BC305" i="3"/>
  <c r="BA305" i="3"/>
  <c r="AV305" i="3"/>
  <c r="AU305" i="3"/>
  <c r="AT305" i="3"/>
  <c r="AS305" i="3"/>
  <c r="AR305" i="3"/>
  <c r="AQ305" i="3"/>
  <c r="AP305" i="3"/>
  <c r="AO305" i="3"/>
  <c r="AN305" i="3"/>
  <c r="AB305" i="3"/>
  <c r="AM305" i="3" s="1"/>
  <c r="AA305" i="3"/>
  <c r="AL305" i="3" s="1"/>
  <c r="T305" i="3"/>
  <c r="S305" i="3"/>
  <c r="BB305" i="3" s="1"/>
  <c r="P305" i="3"/>
  <c r="O305" i="3"/>
  <c r="N305" i="3"/>
  <c r="M305" i="3"/>
  <c r="L305" i="3"/>
  <c r="BC304" i="3"/>
  <c r="BA304" i="3"/>
  <c r="BB304" i="3" s="1"/>
  <c r="AV304" i="3"/>
  <c r="AU304" i="3"/>
  <c r="AT304" i="3"/>
  <c r="AS304" i="3"/>
  <c r="AR304" i="3"/>
  <c r="AQ304" i="3"/>
  <c r="AP304" i="3"/>
  <c r="AO304" i="3"/>
  <c r="AN304" i="3"/>
  <c r="AM304" i="3"/>
  <c r="AB304" i="3"/>
  <c r="AA304" i="3"/>
  <c r="T304" i="3"/>
  <c r="S304" i="3"/>
  <c r="P304" i="3"/>
  <c r="O304" i="3"/>
  <c r="N304" i="3"/>
  <c r="M304" i="3"/>
  <c r="L304" i="3"/>
  <c r="BC303" i="3"/>
  <c r="BA303" i="3"/>
  <c r="BB303" i="3" s="1"/>
  <c r="AW303" i="3" s="1"/>
  <c r="AV303" i="3"/>
  <c r="AU303" i="3"/>
  <c r="AT303" i="3"/>
  <c r="AS303" i="3"/>
  <c r="AR303" i="3"/>
  <c r="AQ303" i="3"/>
  <c r="AP303" i="3"/>
  <c r="AO303" i="3"/>
  <c r="AN303" i="3"/>
  <c r="AM303" i="3"/>
  <c r="AL303" i="3"/>
  <c r="AB303" i="3"/>
  <c r="AA303" i="3"/>
  <c r="T303" i="3"/>
  <c r="S303" i="3"/>
  <c r="P303" i="3"/>
  <c r="O303" i="3"/>
  <c r="N303" i="3"/>
  <c r="M303" i="3"/>
  <c r="L303" i="3"/>
  <c r="BC302" i="3"/>
  <c r="BA302" i="3"/>
  <c r="BB302" i="3" s="1"/>
  <c r="AW302" i="3"/>
  <c r="AX302" i="3" s="1"/>
  <c r="Y302" i="3" s="1"/>
  <c r="AV302" i="3"/>
  <c r="AU302" i="3"/>
  <c r="AT302" i="3"/>
  <c r="AS302" i="3"/>
  <c r="AR302" i="3"/>
  <c r="AQ302" i="3"/>
  <c r="AP302" i="3"/>
  <c r="AO302" i="3"/>
  <c r="AN302" i="3"/>
  <c r="AM302" i="3"/>
  <c r="AL302" i="3"/>
  <c r="AB302" i="3"/>
  <c r="AA302" i="3"/>
  <c r="T302" i="3"/>
  <c r="S302" i="3"/>
  <c r="P302" i="3"/>
  <c r="O302" i="3"/>
  <c r="N302" i="3"/>
  <c r="M302" i="3"/>
  <c r="L302" i="3"/>
  <c r="BC301" i="3"/>
  <c r="BA301" i="3"/>
  <c r="BB301" i="3" s="1"/>
  <c r="AV301" i="3"/>
  <c r="AU301" i="3"/>
  <c r="AT301" i="3"/>
  <c r="AS301" i="3"/>
  <c r="AR301" i="3"/>
  <c r="AQ301" i="3"/>
  <c r="AP301" i="3"/>
  <c r="AO301" i="3"/>
  <c r="AN301" i="3"/>
  <c r="AM301" i="3"/>
  <c r="AB301" i="3"/>
  <c r="AA301" i="3"/>
  <c r="T301" i="3"/>
  <c r="S301" i="3"/>
  <c r="P301" i="3"/>
  <c r="O301" i="3"/>
  <c r="N301" i="3"/>
  <c r="M301" i="3"/>
  <c r="L301" i="3"/>
  <c r="BC300" i="3"/>
  <c r="BA300" i="3"/>
  <c r="BB300" i="3" s="1"/>
  <c r="AV300" i="3"/>
  <c r="AU300" i="3"/>
  <c r="AT300" i="3"/>
  <c r="AS300" i="3"/>
  <c r="AR300" i="3"/>
  <c r="AQ300" i="3"/>
  <c r="AP300" i="3"/>
  <c r="AO300" i="3"/>
  <c r="AN300" i="3"/>
  <c r="AL300" i="3"/>
  <c r="AB300" i="3"/>
  <c r="AA300" i="3"/>
  <c r="T300" i="3"/>
  <c r="S300" i="3"/>
  <c r="P300" i="3"/>
  <c r="O300" i="3"/>
  <c r="N300" i="3"/>
  <c r="M300" i="3"/>
  <c r="L300" i="3"/>
  <c r="BC299" i="3"/>
  <c r="BA299" i="3"/>
  <c r="BB299" i="3" s="1"/>
  <c r="AV299" i="3"/>
  <c r="AU299" i="3"/>
  <c r="AT299" i="3"/>
  <c r="AS299" i="3"/>
  <c r="AR299" i="3"/>
  <c r="AQ299" i="3"/>
  <c r="AP299" i="3"/>
  <c r="AO299" i="3"/>
  <c r="AN299" i="3"/>
  <c r="AL299" i="3"/>
  <c r="AB299" i="3"/>
  <c r="AM299" i="3" s="1"/>
  <c r="AA299" i="3"/>
  <c r="T299" i="3"/>
  <c r="S299" i="3"/>
  <c r="P299" i="3"/>
  <c r="O299" i="3"/>
  <c r="N299" i="3"/>
  <c r="M299" i="3"/>
  <c r="L299" i="3"/>
  <c r="BC298" i="3"/>
  <c r="BA298" i="3"/>
  <c r="BB298" i="3" s="1"/>
  <c r="AV298" i="3"/>
  <c r="AU298" i="3"/>
  <c r="AT298" i="3"/>
  <c r="AS298" i="3"/>
  <c r="AR298" i="3"/>
  <c r="AQ298" i="3"/>
  <c r="AP298" i="3"/>
  <c r="AO298" i="3"/>
  <c r="AN298" i="3"/>
  <c r="AM298" i="3"/>
  <c r="AL298" i="3"/>
  <c r="AB298" i="3"/>
  <c r="AA298" i="3"/>
  <c r="T298" i="3"/>
  <c r="S298" i="3"/>
  <c r="P298" i="3"/>
  <c r="O298" i="3"/>
  <c r="N298" i="3"/>
  <c r="M298" i="3"/>
  <c r="L298" i="3"/>
  <c r="BC297" i="3"/>
  <c r="BA297" i="3"/>
  <c r="BB297" i="3" s="1"/>
  <c r="AV297" i="3"/>
  <c r="AU297" i="3"/>
  <c r="AT297" i="3"/>
  <c r="AS297" i="3"/>
  <c r="AR297" i="3"/>
  <c r="AQ297" i="3"/>
  <c r="AP297" i="3"/>
  <c r="AO297" i="3"/>
  <c r="AN297" i="3"/>
  <c r="AL297" i="3"/>
  <c r="AB297" i="3"/>
  <c r="AA297" i="3"/>
  <c r="T297" i="3"/>
  <c r="S297" i="3"/>
  <c r="P297" i="3"/>
  <c r="O297" i="3"/>
  <c r="N297" i="3"/>
  <c r="M297" i="3"/>
  <c r="L297" i="3"/>
  <c r="BC296" i="3"/>
  <c r="BA296" i="3"/>
  <c r="BB296" i="3" s="1"/>
  <c r="AW296" i="3"/>
  <c r="AX296" i="3" s="1"/>
  <c r="Y296" i="3" s="1"/>
  <c r="AV296" i="3"/>
  <c r="AU296" i="3"/>
  <c r="AT296" i="3"/>
  <c r="AS296" i="3"/>
  <c r="AR296" i="3"/>
  <c r="AQ296" i="3"/>
  <c r="AP296" i="3"/>
  <c r="AO296" i="3"/>
  <c r="AN296" i="3"/>
  <c r="AL296" i="3"/>
  <c r="AB296" i="3"/>
  <c r="AM296" i="3" s="1"/>
  <c r="AA296" i="3"/>
  <c r="T296" i="3"/>
  <c r="S296" i="3"/>
  <c r="P296" i="3"/>
  <c r="O296" i="3"/>
  <c r="N296" i="3"/>
  <c r="M296" i="3"/>
  <c r="L296" i="3"/>
  <c r="BC295" i="3"/>
  <c r="BA295" i="3"/>
  <c r="BB295" i="3" s="1"/>
  <c r="AV295" i="3"/>
  <c r="AU295" i="3"/>
  <c r="AT295" i="3"/>
  <c r="AS295" i="3"/>
  <c r="AR295" i="3"/>
  <c r="AQ295" i="3"/>
  <c r="AP295" i="3"/>
  <c r="AO295" i="3"/>
  <c r="AN295" i="3"/>
  <c r="AB295" i="3"/>
  <c r="AM295" i="3" s="1"/>
  <c r="AA295" i="3"/>
  <c r="AL295" i="3" s="1"/>
  <c r="T295" i="3"/>
  <c r="S295" i="3"/>
  <c r="P295" i="3"/>
  <c r="O295" i="3"/>
  <c r="N295" i="3"/>
  <c r="M295" i="3"/>
  <c r="L295" i="3"/>
  <c r="BC294" i="3"/>
  <c r="BB294" i="3"/>
  <c r="BA294" i="3"/>
  <c r="AV294" i="3"/>
  <c r="AU294" i="3"/>
  <c r="AT294" i="3"/>
  <c r="AS294" i="3"/>
  <c r="AR294" i="3"/>
  <c r="AQ294" i="3"/>
  <c r="AP294" i="3"/>
  <c r="AO294" i="3"/>
  <c r="AN294" i="3"/>
  <c r="AM294" i="3"/>
  <c r="AL294" i="3"/>
  <c r="AB294" i="3"/>
  <c r="AA294" i="3"/>
  <c r="T294" i="3"/>
  <c r="S294" i="3"/>
  <c r="P294" i="3"/>
  <c r="O294" i="3"/>
  <c r="N294" i="3"/>
  <c r="M294" i="3"/>
  <c r="L294" i="3"/>
  <c r="BC293" i="3"/>
  <c r="BA293" i="3"/>
  <c r="BB293" i="3" s="1"/>
  <c r="AW293" i="3" s="1"/>
  <c r="AX293" i="3" s="1"/>
  <c r="Y293" i="3" s="1"/>
  <c r="AV293" i="3"/>
  <c r="AU293" i="3"/>
  <c r="AT293" i="3"/>
  <c r="AS293" i="3"/>
  <c r="AR293" i="3"/>
  <c r="AQ293" i="3"/>
  <c r="AP293" i="3"/>
  <c r="AO293" i="3"/>
  <c r="AN293" i="3"/>
  <c r="AL293" i="3"/>
  <c r="AB293" i="3"/>
  <c r="AM293" i="3" s="1"/>
  <c r="AA293" i="3"/>
  <c r="T293" i="3"/>
  <c r="S293" i="3"/>
  <c r="P293" i="3"/>
  <c r="O293" i="3"/>
  <c r="N293" i="3"/>
  <c r="M293" i="3"/>
  <c r="L293" i="3"/>
  <c r="BC292" i="3"/>
  <c r="BB292" i="3"/>
  <c r="BA292" i="3"/>
  <c r="AV292" i="3"/>
  <c r="AU292" i="3"/>
  <c r="AT292" i="3"/>
  <c r="AS292" i="3"/>
  <c r="AR292" i="3"/>
  <c r="AQ292" i="3"/>
  <c r="AP292" i="3"/>
  <c r="AO292" i="3"/>
  <c r="AN292" i="3"/>
  <c r="AB292" i="3"/>
  <c r="AM292" i="3" s="1"/>
  <c r="AA292" i="3"/>
  <c r="T292" i="3"/>
  <c r="S292" i="3"/>
  <c r="P292" i="3"/>
  <c r="O292" i="3"/>
  <c r="N292" i="3"/>
  <c r="M292" i="3"/>
  <c r="L292" i="3"/>
  <c r="BC291" i="3"/>
  <c r="BA291" i="3"/>
  <c r="BB291" i="3" s="1"/>
  <c r="AW291" i="3" s="1"/>
  <c r="AX291" i="3" s="1"/>
  <c r="Y291" i="3" s="1"/>
  <c r="AV291" i="3"/>
  <c r="AU291" i="3"/>
  <c r="AT291" i="3"/>
  <c r="AS291" i="3"/>
  <c r="AR291" i="3"/>
  <c r="AQ291" i="3"/>
  <c r="AP291" i="3"/>
  <c r="AO291" i="3"/>
  <c r="AN291" i="3"/>
  <c r="AM291" i="3"/>
  <c r="AL291" i="3"/>
  <c r="AB291" i="3"/>
  <c r="AA291" i="3"/>
  <c r="T291" i="3"/>
  <c r="S291" i="3"/>
  <c r="P291" i="3"/>
  <c r="O291" i="3"/>
  <c r="N291" i="3"/>
  <c r="M291" i="3"/>
  <c r="L291" i="3"/>
  <c r="BC290" i="3"/>
  <c r="BA290" i="3"/>
  <c r="BB290" i="3" s="1"/>
  <c r="AW290" i="3" s="1"/>
  <c r="AX290" i="3" s="1"/>
  <c r="Y290" i="3" s="1"/>
  <c r="AV290" i="3"/>
  <c r="AU290" i="3"/>
  <c r="AT290" i="3"/>
  <c r="AS290" i="3"/>
  <c r="AR290" i="3"/>
  <c r="AQ290" i="3"/>
  <c r="AP290" i="3"/>
  <c r="AO290" i="3"/>
  <c r="AN290" i="3"/>
  <c r="AM290" i="3"/>
  <c r="AB290" i="3"/>
  <c r="AA290" i="3"/>
  <c r="AL290" i="3" s="1"/>
  <c r="T290" i="3"/>
  <c r="S290" i="3"/>
  <c r="P290" i="3"/>
  <c r="O290" i="3"/>
  <c r="N290" i="3"/>
  <c r="M290" i="3"/>
  <c r="L290" i="3"/>
  <c r="BC289" i="3"/>
  <c r="BA289" i="3"/>
  <c r="BB289" i="3" s="1"/>
  <c r="AV289" i="3"/>
  <c r="AU289" i="3"/>
  <c r="AT289" i="3"/>
  <c r="AS289" i="3"/>
  <c r="AR289" i="3"/>
  <c r="AQ289" i="3"/>
  <c r="AP289" i="3"/>
  <c r="AO289" i="3"/>
  <c r="AN289" i="3"/>
  <c r="AL289" i="3"/>
  <c r="AB289" i="3"/>
  <c r="AM289" i="3" s="1"/>
  <c r="AA289" i="3"/>
  <c r="AW289" i="3" s="1"/>
  <c r="T289" i="3"/>
  <c r="S289" i="3"/>
  <c r="P289" i="3"/>
  <c r="O289" i="3"/>
  <c r="N289" i="3"/>
  <c r="M289" i="3"/>
  <c r="L289" i="3"/>
  <c r="BC288" i="3"/>
  <c r="BB288" i="3"/>
  <c r="BA288" i="3"/>
  <c r="AW288" i="3"/>
  <c r="AV288" i="3"/>
  <c r="AU288" i="3"/>
  <c r="AT288" i="3"/>
  <c r="AS288" i="3"/>
  <c r="AR288" i="3"/>
  <c r="AQ288" i="3"/>
  <c r="AP288" i="3"/>
  <c r="AO288" i="3"/>
  <c r="AN288" i="3"/>
  <c r="AL288" i="3"/>
  <c r="AB288" i="3"/>
  <c r="AM288" i="3" s="1"/>
  <c r="AA288" i="3"/>
  <c r="T288" i="3"/>
  <c r="S288" i="3"/>
  <c r="P288" i="3"/>
  <c r="O288" i="3"/>
  <c r="N288" i="3"/>
  <c r="M288" i="3"/>
  <c r="L288" i="3"/>
  <c r="BC287" i="3"/>
  <c r="BB287" i="3"/>
  <c r="BA287" i="3"/>
  <c r="AV287" i="3"/>
  <c r="AU287" i="3"/>
  <c r="AT287" i="3"/>
  <c r="AS287" i="3"/>
  <c r="AR287" i="3"/>
  <c r="AQ287" i="3"/>
  <c r="AP287" i="3"/>
  <c r="AO287" i="3"/>
  <c r="AN287" i="3"/>
  <c r="AL287" i="3"/>
  <c r="AB287" i="3"/>
  <c r="AM287" i="3" s="1"/>
  <c r="AA287" i="3"/>
  <c r="T287" i="3"/>
  <c r="S287" i="3"/>
  <c r="P287" i="3"/>
  <c r="O287" i="3"/>
  <c r="N287" i="3"/>
  <c r="M287" i="3"/>
  <c r="L287" i="3"/>
  <c r="BC286" i="3"/>
  <c r="BB286" i="3"/>
  <c r="BA286" i="3"/>
  <c r="AV286" i="3"/>
  <c r="AU286" i="3"/>
  <c r="AT286" i="3"/>
  <c r="AS286" i="3"/>
  <c r="AR286" i="3"/>
  <c r="AQ286" i="3"/>
  <c r="AP286" i="3"/>
  <c r="AO286" i="3"/>
  <c r="AN286" i="3"/>
  <c r="AB286" i="3"/>
  <c r="AA286" i="3"/>
  <c r="AL286" i="3" s="1"/>
  <c r="T286" i="3"/>
  <c r="S286" i="3"/>
  <c r="P286" i="3"/>
  <c r="O286" i="3"/>
  <c r="N286" i="3"/>
  <c r="M286" i="3"/>
  <c r="L286" i="3"/>
  <c r="BC285" i="3"/>
  <c r="BA285" i="3"/>
  <c r="BB285" i="3" s="1"/>
  <c r="AV285" i="3"/>
  <c r="AU285" i="3"/>
  <c r="AT285" i="3"/>
  <c r="AS285" i="3"/>
  <c r="AR285" i="3"/>
  <c r="AQ285" i="3"/>
  <c r="AP285" i="3"/>
  <c r="AO285" i="3"/>
  <c r="AN285" i="3"/>
  <c r="AM285" i="3"/>
  <c r="AB285" i="3"/>
  <c r="AA285" i="3"/>
  <c r="T285" i="3"/>
  <c r="S285" i="3"/>
  <c r="P285" i="3"/>
  <c r="O285" i="3"/>
  <c r="N285" i="3"/>
  <c r="M285" i="3"/>
  <c r="L285" i="3"/>
  <c r="BC284" i="3"/>
  <c r="BB284" i="3"/>
  <c r="AW284" i="3" s="1"/>
  <c r="AX284" i="3" s="1"/>
  <c r="Y284" i="3" s="1"/>
  <c r="BA284" i="3"/>
  <c r="AV284" i="3"/>
  <c r="AU284" i="3"/>
  <c r="AT284" i="3"/>
  <c r="AS284" i="3"/>
  <c r="AR284" i="3"/>
  <c r="AQ284" i="3"/>
  <c r="AP284" i="3"/>
  <c r="AO284" i="3"/>
  <c r="AN284" i="3"/>
  <c r="AM284" i="3"/>
  <c r="AB284" i="3"/>
  <c r="AA284" i="3"/>
  <c r="AL284" i="3" s="1"/>
  <c r="T284" i="3"/>
  <c r="S284" i="3"/>
  <c r="P284" i="3"/>
  <c r="O284" i="3"/>
  <c r="N284" i="3"/>
  <c r="M284" i="3"/>
  <c r="L284" i="3"/>
  <c r="BC283" i="3"/>
  <c r="BA283" i="3"/>
  <c r="BB283" i="3" s="1"/>
  <c r="AV283" i="3"/>
  <c r="AU283" i="3"/>
  <c r="AT283" i="3"/>
  <c r="AS283" i="3"/>
  <c r="AR283" i="3"/>
  <c r="AQ283" i="3"/>
  <c r="AP283" i="3"/>
  <c r="AO283" i="3"/>
  <c r="AN283" i="3"/>
  <c r="AB283" i="3"/>
  <c r="AM283" i="3" s="1"/>
  <c r="AA283" i="3"/>
  <c r="AL283" i="3" s="1"/>
  <c r="T283" i="3"/>
  <c r="S283" i="3"/>
  <c r="P283" i="3"/>
  <c r="O283" i="3"/>
  <c r="N283" i="3"/>
  <c r="M283" i="3"/>
  <c r="L283" i="3"/>
  <c r="BC282" i="3"/>
  <c r="BA282" i="3"/>
  <c r="AV282" i="3"/>
  <c r="AU282" i="3"/>
  <c r="AT282" i="3"/>
  <c r="AS282" i="3"/>
  <c r="AR282" i="3"/>
  <c r="AQ282" i="3"/>
  <c r="AP282" i="3"/>
  <c r="AO282" i="3"/>
  <c r="AN282" i="3"/>
  <c r="AM282" i="3"/>
  <c r="AL282" i="3"/>
  <c r="AB282" i="3"/>
  <c r="AA282" i="3"/>
  <c r="T282" i="3"/>
  <c r="S282" i="3"/>
  <c r="P282" i="3"/>
  <c r="O282" i="3"/>
  <c r="N282" i="3"/>
  <c r="M282" i="3"/>
  <c r="L282" i="3"/>
  <c r="BC281" i="3"/>
  <c r="BB281" i="3"/>
  <c r="BA281" i="3"/>
  <c r="AV281" i="3"/>
  <c r="AU281" i="3"/>
  <c r="AT281" i="3"/>
  <c r="AS281" i="3"/>
  <c r="AR281" i="3"/>
  <c r="AQ281" i="3"/>
  <c r="AP281" i="3"/>
  <c r="AO281" i="3"/>
  <c r="AN281" i="3"/>
  <c r="AM281" i="3"/>
  <c r="AL281" i="3"/>
  <c r="AB281" i="3"/>
  <c r="AW281" i="3" s="1"/>
  <c r="AA281" i="3"/>
  <c r="T281" i="3"/>
  <c r="S281" i="3"/>
  <c r="P281" i="3"/>
  <c r="O281" i="3"/>
  <c r="N281" i="3"/>
  <c r="M281" i="3"/>
  <c r="L281" i="3"/>
  <c r="BC280" i="3"/>
  <c r="BA280" i="3"/>
  <c r="BB280" i="3" s="1"/>
  <c r="AW280" i="3"/>
  <c r="AV280" i="3"/>
  <c r="AU280" i="3"/>
  <c r="AT280" i="3"/>
  <c r="AS280" i="3"/>
  <c r="AR280" i="3"/>
  <c r="AQ280" i="3"/>
  <c r="AP280" i="3"/>
  <c r="AO280" i="3"/>
  <c r="AN280" i="3"/>
  <c r="AL280" i="3"/>
  <c r="AB280" i="3"/>
  <c r="AM280" i="3" s="1"/>
  <c r="AA280" i="3"/>
  <c r="T280" i="3"/>
  <c r="S280" i="3"/>
  <c r="P280" i="3"/>
  <c r="O280" i="3"/>
  <c r="N280" i="3"/>
  <c r="M280" i="3"/>
  <c r="L280" i="3"/>
  <c r="BC279" i="3"/>
  <c r="BA279" i="3"/>
  <c r="AV279" i="3"/>
  <c r="AU279" i="3"/>
  <c r="AT279" i="3"/>
  <c r="AS279" i="3"/>
  <c r="AR279" i="3"/>
  <c r="AQ279" i="3"/>
  <c r="AP279" i="3"/>
  <c r="AO279" i="3"/>
  <c r="AN279" i="3"/>
  <c r="AM279" i="3"/>
  <c r="AB279" i="3"/>
  <c r="AA279" i="3"/>
  <c r="AL279" i="3" s="1"/>
  <c r="T279" i="3"/>
  <c r="S279" i="3"/>
  <c r="BB279" i="3" s="1"/>
  <c r="P279" i="3"/>
  <c r="O279" i="3"/>
  <c r="N279" i="3"/>
  <c r="M279" i="3"/>
  <c r="L279" i="3"/>
  <c r="BC278" i="3"/>
  <c r="BB278" i="3"/>
  <c r="BA278" i="3"/>
  <c r="AV278" i="3"/>
  <c r="AU278" i="3"/>
  <c r="AT278" i="3"/>
  <c r="AS278" i="3"/>
  <c r="AR278" i="3"/>
  <c r="AQ278" i="3"/>
  <c r="AP278" i="3"/>
  <c r="AO278" i="3"/>
  <c r="AN278" i="3"/>
  <c r="AM278" i="3"/>
  <c r="AL278" i="3"/>
  <c r="AB278" i="3"/>
  <c r="AA278" i="3"/>
  <c r="T278" i="3"/>
  <c r="S278" i="3"/>
  <c r="P278" i="3"/>
  <c r="O278" i="3"/>
  <c r="N278" i="3"/>
  <c r="M278" i="3"/>
  <c r="L278" i="3"/>
  <c r="BC277" i="3"/>
  <c r="BB277" i="3"/>
  <c r="BA277" i="3"/>
  <c r="AW277" i="3"/>
  <c r="AX277" i="3" s="1"/>
  <c r="Y277" i="3" s="1"/>
  <c r="AV277" i="3"/>
  <c r="AU277" i="3"/>
  <c r="AT277" i="3"/>
  <c r="AS277" i="3"/>
  <c r="AR277" i="3"/>
  <c r="AQ277" i="3"/>
  <c r="AP277" i="3"/>
  <c r="AO277" i="3"/>
  <c r="AN277" i="3"/>
  <c r="AB277" i="3"/>
  <c r="AM277" i="3" s="1"/>
  <c r="AA277" i="3"/>
  <c r="AL277" i="3" s="1"/>
  <c r="T277" i="3"/>
  <c r="S277" i="3"/>
  <c r="P277" i="3"/>
  <c r="O277" i="3"/>
  <c r="N277" i="3"/>
  <c r="M277" i="3"/>
  <c r="L277" i="3"/>
  <c r="BC276" i="3"/>
  <c r="BA276" i="3"/>
  <c r="AV276" i="3"/>
  <c r="AU276" i="3"/>
  <c r="AT276" i="3"/>
  <c r="AS276" i="3"/>
  <c r="AR276" i="3"/>
  <c r="AQ276" i="3"/>
  <c r="AP276" i="3"/>
  <c r="AO276" i="3"/>
  <c r="AN276" i="3"/>
  <c r="AB276" i="3"/>
  <c r="AM276" i="3" s="1"/>
  <c r="AA276" i="3"/>
  <c r="T276" i="3"/>
  <c r="S276" i="3"/>
  <c r="BB276" i="3" s="1"/>
  <c r="P276" i="3"/>
  <c r="O276" i="3"/>
  <c r="N276" i="3"/>
  <c r="M276" i="3"/>
  <c r="L276" i="3"/>
  <c r="BC275" i="3"/>
  <c r="BA275" i="3"/>
  <c r="BB275" i="3" s="1"/>
  <c r="AW275" i="3" s="1"/>
  <c r="AV275" i="3"/>
  <c r="AU275" i="3"/>
  <c r="AT275" i="3"/>
  <c r="AS275" i="3"/>
  <c r="AR275" i="3"/>
  <c r="AQ275" i="3"/>
  <c r="AP275" i="3"/>
  <c r="AO275" i="3"/>
  <c r="AN275" i="3"/>
  <c r="AM275" i="3"/>
  <c r="AB275" i="3"/>
  <c r="AA275" i="3"/>
  <c r="AL275" i="3" s="1"/>
  <c r="T275" i="3"/>
  <c r="S275" i="3"/>
  <c r="P275" i="3"/>
  <c r="O275" i="3"/>
  <c r="N275" i="3"/>
  <c r="M275" i="3"/>
  <c r="L275" i="3"/>
  <c r="BC274" i="3"/>
  <c r="BA274" i="3"/>
  <c r="BB274" i="3" s="1"/>
  <c r="AW274" i="3" s="1"/>
  <c r="AX274" i="3" s="1"/>
  <c r="Y274" i="3" s="1"/>
  <c r="AV274" i="3"/>
  <c r="AU274" i="3"/>
  <c r="AT274" i="3"/>
  <c r="AS274" i="3"/>
  <c r="AR274" i="3"/>
  <c r="AQ274" i="3"/>
  <c r="AP274" i="3"/>
  <c r="AO274" i="3"/>
  <c r="AN274" i="3"/>
  <c r="AM274" i="3"/>
  <c r="AB274" i="3"/>
  <c r="AA274" i="3"/>
  <c r="AL274" i="3" s="1"/>
  <c r="T274" i="3"/>
  <c r="S274" i="3"/>
  <c r="P274" i="3"/>
  <c r="O274" i="3"/>
  <c r="N274" i="3"/>
  <c r="M274" i="3"/>
  <c r="L274" i="3"/>
  <c r="BC273" i="3"/>
  <c r="BA273" i="3"/>
  <c r="AV273" i="3"/>
  <c r="AU273" i="3"/>
  <c r="AT273" i="3"/>
  <c r="AS273" i="3"/>
  <c r="AR273" i="3"/>
  <c r="AQ273" i="3"/>
  <c r="AP273" i="3"/>
  <c r="AO273" i="3"/>
  <c r="AN273" i="3"/>
  <c r="AM273" i="3"/>
  <c r="AL273" i="3"/>
  <c r="AB273" i="3"/>
  <c r="AA273" i="3"/>
  <c r="T273" i="3"/>
  <c r="S273" i="3"/>
  <c r="P273" i="3"/>
  <c r="O273" i="3"/>
  <c r="N273" i="3"/>
  <c r="M273" i="3"/>
  <c r="L273" i="3"/>
  <c r="BC272" i="3"/>
  <c r="BB272" i="3"/>
  <c r="BA272" i="3"/>
  <c r="AV272" i="3"/>
  <c r="AU272" i="3"/>
  <c r="AT272" i="3"/>
  <c r="AS272" i="3"/>
  <c r="AR272" i="3"/>
  <c r="AQ272" i="3"/>
  <c r="AP272" i="3"/>
  <c r="AO272" i="3"/>
  <c r="AN272" i="3"/>
  <c r="AM272" i="3"/>
  <c r="AB272" i="3"/>
  <c r="AA272" i="3"/>
  <c r="AL272" i="3" s="1"/>
  <c r="T272" i="3"/>
  <c r="S272" i="3"/>
  <c r="P272" i="3"/>
  <c r="O272" i="3"/>
  <c r="N272" i="3"/>
  <c r="M272" i="3"/>
  <c r="L272" i="3"/>
  <c r="BC271" i="3"/>
  <c r="BA271" i="3"/>
  <c r="BB271" i="3" s="1"/>
  <c r="AV271" i="3"/>
  <c r="AU271" i="3"/>
  <c r="AT271" i="3"/>
  <c r="AS271" i="3"/>
  <c r="AR271" i="3"/>
  <c r="AQ271" i="3"/>
  <c r="AP271" i="3"/>
  <c r="AO271" i="3"/>
  <c r="AN271" i="3"/>
  <c r="AM271" i="3"/>
  <c r="AL271" i="3"/>
  <c r="AB271" i="3"/>
  <c r="AA271" i="3"/>
  <c r="AW271" i="3" s="1"/>
  <c r="T271" i="3"/>
  <c r="S271" i="3"/>
  <c r="P271" i="3"/>
  <c r="O271" i="3"/>
  <c r="N271" i="3"/>
  <c r="M271" i="3"/>
  <c r="L271" i="3"/>
  <c r="BC270" i="3"/>
  <c r="BB270" i="3"/>
  <c r="AW270" i="3" s="1"/>
  <c r="AX270" i="3" s="1"/>
  <c r="Y270" i="3" s="1"/>
  <c r="BA270" i="3"/>
  <c r="AV270" i="3"/>
  <c r="AU270" i="3"/>
  <c r="AT270" i="3"/>
  <c r="AS270" i="3"/>
  <c r="AR270" i="3"/>
  <c r="AQ270" i="3"/>
  <c r="AP270" i="3"/>
  <c r="AO270" i="3"/>
  <c r="AN270" i="3"/>
  <c r="AM270" i="3"/>
  <c r="AB270" i="3"/>
  <c r="AA270" i="3"/>
  <c r="AL270" i="3" s="1"/>
  <c r="T270" i="3"/>
  <c r="S270" i="3"/>
  <c r="P270" i="3"/>
  <c r="O270" i="3"/>
  <c r="N270" i="3"/>
  <c r="M270" i="3"/>
  <c r="L270" i="3"/>
  <c r="BC269" i="3"/>
  <c r="BB269" i="3"/>
  <c r="BA269" i="3"/>
  <c r="AV269" i="3"/>
  <c r="AU269" i="3"/>
  <c r="AT269" i="3"/>
  <c r="AS269" i="3"/>
  <c r="AR269" i="3"/>
  <c r="AQ269" i="3"/>
  <c r="AP269" i="3"/>
  <c r="AO269" i="3"/>
  <c r="AN269" i="3"/>
  <c r="AB269" i="3"/>
  <c r="AM269" i="3" s="1"/>
  <c r="AA269" i="3"/>
  <c r="T269" i="3"/>
  <c r="S269" i="3"/>
  <c r="P269" i="3"/>
  <c r="O269" i="3"/>
  <c r="N269" i="3"/>
  <c r="M269" i="3"/>
  <c r="L269" i="3"/>
  <c r="BC268" i="3"/>
  <c r="BA268" i="3"/>
  <c r="AV268" i="3"/>
  <c r="AU268" i="3"/>
  <c r="AT268" i="3"/>
  <c r="AS268" i="3"/>
  <c r="AR268" i="3"/>
  <c r="AQ268" i="3"/>
  <c r="AP268" i="3"/>
  <c r="AO268" i="3"/>
  <c r="AN268" i="3"/>
  <c r="AB268" i="3"/>
  <c r="AM268" i="3" s="1"/>
  <c r="AA268" i="3"/>
  <c r="T268" i="3"/>
  <c r="S268" i="3"/>
  <c r="BB268" i="3" s="1"/>
  <c r="P268" i="3"/>
  <c r="O268" i="3"/>
  <c r="N268" i="3"/>
  <c r="M268" i="3"/>
  <c r="L268" i="3"/>
  <c r="BC267" i="3"/>
  <c r="BA267" i="3"/>
  <c r="BB267" i="3" s="1"/>
  <c r="AV267" i="3"/>
  <c r="AU267" i="3"/>
  <c r="AT267" i="3"/>
  <c r="AS267" i="3"/>
  <c r="AR267" i="3"/>
  <c r="AQ267" i="3"/>
  <c r="AP267" i="3"/>
  <c r="AO267" i="3"/>
  <c r="AN267" i="3"/>
  <c r="AB267" i="3"/>
  <c r="AM267" i="3" s="1"/>
  <c r="AA267" i="3"/>
  <c r="T267" i="3"/>
  <c r="S267" i="3"/>
  <c r="P267" i="3"/>
  <c r="O267" i="3"/>
  <c r="N267" i="3"/>
  <c r="M267" i="3"/>
  <c r="L267" i="3"/>
  <c r="BC266" i="3"/>
  <c r="BA266" i="3"/>
  <c r="AV266" i="3"/>
  <c r="AU266" i="3"/>
  <c r="AT266" i="3"/>
  <c r="AS266" i="3"/>
  <c r="AR266" i="3"/>
  <c r="AQ266" i="3"/>
  <c r="AP266" i="3"/>
  <c r="AO266" i="3"/>
  <c r="AN266" i="3"/>
  <c r="AM266" i="3"/>
  <c r="AB266" i="3"/>
  <c r="AA266" i="3"/>
  <c r="AL266" i="3" s="1"/>
  <c r="T266" i="3"/>
  <c r="S266" i="3"/>
  <c r="BB266" i="3" s="1"/>
  <c r="AW266" i="3" s="1"/>
  <c r="AX266" i="3" s="1"/>
  <c r="Y266" i="3" s="1"/>
  <c r="P266" i="3"/>
  <c r="O266" i="3"/>
  <c r="N266" i="3"/>
  <c r="M266" i="3"/>
  <c r="L266" i="3"/>
  <c r="BC265" i="3"/>
  <c r="BB265" i="3"/>
  <c r="BA265" i="3"/>
  <c r="AW265" i="3"/>
  <c r="AV265" i="3"/>
  <c r="AU265" i="3"/>
  <c r="AT265" i="3"/>
  <c r="AS265" i="3"/>
  <c r="AR265" i="3"/>
  <c r="AQ265" i="3"/>
  <c r="AP265" i="3"/>
  <c r="AO265" i="3"/>
  <c r="AN265" i="3"/>
  <c r="AL265" i="3"/>
  <c r="AB265" i="3"/>
  <c r="AM265" i="3" s="1"/>
  <c r="AA265" i="3"/>
  <c r="T265" i="3"/>
  <c r="S265" i="3"/>
  <c r="P265" i="3"/>
  <c r="O265" i="3"/>
  <c r="N265" i="3"/>
  <c r="M265" i="3"/>
  <c r="L265" i="3"/>
  <c r="BC264" i="3"/>
  <c r="BA264" i="3"/>
  <c r="AV264" i="3"/>
  <c r="AU264" i="3"/>
  <c r="AT264" i="3"/>
  <c r="AS264" i="3"/>
  <c r="AR264" i="3"/>
  <c r="AQ264" i="3"/>
  <c r="AP264" i="3"/>
  <c r="AO264" i="3"/>
  <c r="AN264" i="3"/>
  <c r="AM264" i="3"/>
  <c r="AL264" i="3"/>
  <c r="AB264" i="3"/>
  <c r="AA264" i="3"/>
  <c r="T264" i="3"/>
  <c r="S264" i="3"/>
  <c r="P264" i="3"/>
  <c r="O264" i="3"/>
  <c r="N264" i="3"/>
  <c r="M264" i="3"/>
  <c r="L264" i="3"/>
  <c r="BC263" i="3"/>
  <c r="BB263" i="3"/>
  <c r="BA263" i="3"/>
  <c r="AV263" i="3"/>
  <c r="AU263" i="3"/>
  <c r="AT263" i="3"/>
  <c r="AS263" i="3"/>
  <c r="AR263" i="3"/>
  <c r="AQ263" i="3"/>
  <c r="AP263" i="3"/>
  <c r="AO263" i="3"/>
  <c r="AN263" i="3"/>
  <c r="AB263" i="3"/>
  <c r="AM263" i="3" s="1"/>
  <c r="AA263" i="3"/>
  <c r="T263" i="3"/>
  <c r="S263" i="3"/>
  <c r="P263" i="3"/>
  <c r="O263" i="3"/>
  <c r="N263" i="3"/>
  <c r="M263" i="3"/>
  <c r="L263" i="3"/>
  <c r="BC262" i="3"/>
  <c r="BA262" i="3"/>
  <c r="BB262" i="3" s="1"/>
  <c r="AW262" i="3"/>
  <c r="AV262" i="3"/>
  <c r="AU262" i="3"/>
  <c r="AT262" i="3"/>
  <c r="AS262" i="3"/>
  <c r="AR262" i="3"/>
  <c r="AQ262" i="3"/>
  <c r="AP262" i="3"/>
  <c r="AO262" i="3"/>
  <c r="AN262" i="3"/>
  <c r="AM262" i="3"/>
  <c r="AB262" i="3"/>
  <c r="AA262" i="3"/>
  <c r="AL262" i="3" s="1"/>
  <c r="T262" i="3"/>
  <c r="S262" i="3"/>
  <c r="P262" i="3"/>
  <c r="O262" i="3"/>
  <c r="N262" i="3"/>
  <c r="M262" i="3"/>
  <c r="L262" i="3"/>
  <c r="BC261" i="3"/>
  <c r="BB261" i="3"/>
  <c r="BA261" i="3"/>
  <c r="AW261" i="3"/>
  <c r="AX261" i="3" s="1"/>
  <c r="Y261" i="3" s="1"/>
  <c r="AV261" i="3"/>
  <c r="AU261" i="3"/>
  <c r="AT261" i="3"/>
  <c r="AS261" i="3"/>
  <c r="AR261" i="3"/>
  <c r="AQ261" i="3"/>
  <c r="AP261" i="3"/>
  <c r="AO261" i="3"/>
  <c r="AN261" i="3"/>
  <c r="AB261" i="3"/>
  <c r="AM261" i="3" s="1"/>
  <c r="AA261" i="3"/>
  <c r="AL261" i="3" s="1"/>
  <c r="T261" i="3"/>
  <c r="S261" i="3"/>
  <c r="P261" i="3"/>
  <c r="O261" i="3"/>
  <c r="N261" i="3"/>
  <c r="M261" i="3"/>
  <c r="L261" i="3"/>
  <c r="BC260" i="3"/>
  <c r="BB260" i="3"/>
  <c r="BA260" i="3"/>
  <c r="AV260" i="3"/>
  <c r="AU260" i="3"/>
  <c r="AT260" i="3"/>
  <c r="AS260" i="3"/>
  <c r="AR260" i="3"/>
  <c r="AQ260" i="3"/>
  <c r="AP260" i="3"/>
  <c r="AO260" i="3"/>
  <c r="AN260" i="3"/>
  <c r="AB260" i="3"/>
  <c r="AM260" i="3" s="1"/>
  <c r="AA260" i="3"/>
  <c r="AW260" i="3" s="1"/>
  <c r="T260" i="3"/>
  <c r="S260" i="3"/>
  <c r="P260" i="3"/>
  <c r="O260" i="3"/>
  <c r="N260" i="3"/>
  <c r="M260" i="3"/>
  <c r="L260" i="3"/>
  <c r="BC259" i="3"/>
  <c r="BB259" i="3"/>
  <c r="AW259" i="3" s="1"/>
  <c r="BA259" i="3"/>
  <c r="AV259" i="3"/>
  <c r="AU259" i="3"/>
  <c r="AT259" i="3"/>
  <c r="AS259" i="3"/>
  <c r="AR259" i="3"/>
  <c r="AQ259" i="3"/>
  <c r="AP259" i="3"/>
  <c r="AO259" i="3"/>
  <c r="AN259" i="3"/>
  <c r="AB259" i="3"/>
  <c r="AM259" i="3" s="1"/>
  <c r="AA259" i="3"/>
  <c r="AL259" i="3" s="1"/>
  <c r="T259" i="3"/>
  <c r="S259" i="3"/>
  <c r="P259" i="3"/>
  <c r="O259" i="3"/>
  <c r="N259" i="3"/>
  <c r="M259" i="3"/>
  <c r="L259" i="3"/>
  <c r="BC258" i="3"/>
  <c r="BA258" i="3"/>
  <c r="BB258" i="3" s="1"/>
  <c r="AV258" i="3"/>
  <c r="AU258" i="3"/>
  <c r="AT258" i="3"/>
  <c r="AS258" i="3"/>
  <c r="AR258" i="3"/>
  <c r="AQ258" i="3"/>
  <c r="AP258" i="3"/>
  <c r="AO258" i="3"/>
  <c r="AN258" i="3"/>
  <c r="AL258" i="3"/>
  <c r="AB258" i="3"/>
  <c r="AM258" i="3" s="1"/>
  <c r="AA258" i="3"/>
  <c r="T258" i="3"/>
  <c r="S258" i="3"/>
  <c r="P258" i="3"/>
  <c r="O258" i="3"/>
  <c r="N258" i="3"/>
  <c r="M258" i="3"/>
  <c r="L258" i="3"/>
  <c r="BC257" i="3"/>
  <c r="BA257" i="3"/>
  <c r="AW257" i="3"/>
  <c r="AX257" i="3" s="1"/>
  <c r="Y257" i="3" s="1"/>
  <c r="AV257" i="3"/>
  <c r="AU257" i="3"/>
  <c r="AT257" i="3"/>
  <c r="AS257" i="3"/>
  <c r="AR257" i="3"/>
  <c r="AQ257" i="3"/>
  <c r="AP257" i="3"/>
  <c r="AO257" i="3"/>
  <c r="AN257" i="3"/>
  <c r="AM257" i="3"/>
  <c r="AB257" i="3"/>
  <c r="AA257" i="3"/>
  <c r="AL257" i="3" s="1"/>
  <c r="T257" i="3"/>
  <c r="S257" i="3"/>
  <c r="BB257" i="3" s="1"/>
  <c r="P257" i="3"/>
  <c r="O257" i="3"/>
  <c r="N257" i="3"/>
  <c r="M257" i="3"/>
  <c r="L257" i="3"/>
  <c r="BC256" i="3"/>
  <c r="BB256" i="3"/>
  <c r="BA256" i="3"/>
  <c r="AV256" i="3"/>
  <c r="AU256" i="3"/>
  <c r="AT256" i="3"/>
  <c r="AS256" i="3"/>
  <c r="AR256" i="3"/>
  <c r="AQ256" i="3"/>
  <c r="AP256" i="3"/>
  <c r="AO256" i="3"/>
  <c r="AN256" i="3"/>
  <c r="AM256" i="3"/>
  <c r="AL256" i="3"/>
  <c r="AB256" i="3"/>
  <c r="AA256" i="3"/>
  <c r="AW256" i="3" s="1"/>
  <c r="AX256" i="3" s="1"/>
  <c r="Y256" i="3" s="1"/>
  <c r="T256" i="3"/>
  <c r="S256" i="3"/>
  <c r="P256" i="3"/>
  <c r="O256" i="3"/>
  <c r="N256" i="3"/>
  <c r="M256" i="3"/>
  <c r="L256" i="3"/>
  <c r="BC255" i="3"/>
  <c r="BA255" i="3"/>
  <c r="BB255" i="3" s="1"/>
  <c r="AW255" i="3" s="1"/>
  <c r="AV255" i="3"/>
  <c r="AU255" i="3"/>
  <c r="AT255" i="3"/>
  <c r="AS255" i="3"/>
  <c r="AR255" i="3"/>
  <c r="AQ255" i="3"/>
  <c r="AP255" i="3"/>
  <c r="AO255" i="3"/>
  <c r="AN255" i="3"/>
  <c r="AM255" i="3"/>
  <c r="AL255" i="3"/>
  <c r="AB255" i="3"/>
  <c r="AA255" i="3"/>
  <c r="T255" i="3"/>
  <c r="S255" i="3"/>
  <c r="P255" i="3"/>
  <c r="O255" i="3"/>
  <c r="N255" i="3"/>
  <c r="M255" i="3"/>
  <c r="L255" i="3"/>
  <c r="BC254" i="3"/>
  <c r="BB254" i="3"/>
  <c r="AW254" i="3" s="1"/>
  <c r="AX254" i="3" s="1"/>
  <c r="Y254" i="3" s="1"/>
  <c r="BA254" i="3"/>
  <c r="AV254" i="3"/>
  <c r="AU254" i="3"/>
  <c r="AT254" i="3"/>
  <c r="AS254" i="3"/>
  <c r="AR254" i="3"/>
  <c r="AQ254" i="3"/>
  <c r="AP254" i="3"/>
  <c r="AO254" i="3"/>
  <c r="AN254" i="3"/>
  <c r="AB254" i="3"/>
  <c r="AM254" i="3" s="1"/>
  <c r="AA254" i="3"/>
  <c r="AL254" i="3" s="1"/>
  <c r="T254" i="3"/>
  <c r="S254" i="3"/>
  <c r="P254" i="3"/>
  <c r="O254" i="3"/>
  <c r="N254" i="3"/>
  <c r="M254" i="3"/>
  <c r="L254" i="3"/>
  <c r="BC253" i="3"/>
  <c r="BA253" i="3"/>
  <c r="BB253" i="3" s="1"/>
  <c r="AW253" i="3" s="1"/>
  <c r="AX253" i="3" s="1"/>
  <c r="Y253" i="3" s="1"/>
  <c r="AV253" i="3"/>
  <c r="AU253" i="3"/>
  <c r="AT253" i="3"/>
  <c r="AS253" i="3"/>
  <c r="AR253" i="3"/>
  <c r="AQ253" i="3"/>
  <c r="AP253" i="3"/>
  <c r="AO253" i="3"/>
  <c r="AN253" i="3"/>
  <c r="AB253" i="3"/>
  <c r="AM253" i="3" s="1"/>
  <c r="AA253" i="3"/>
  <c r="AL253" i="3" s="1"/>
  <c r="T253" i="3"/>
  <c r="S253" i="3"/>
  <c r="P253" i="3"/>
  <c r="O253" i="3"/>
  <c r="N253" i="3"/>
  <c r="M253" i="3"/>
  <c r="L253" i="3"/>
  <c r="BC252" i="3"/>
  <c r="BB252" i="3"/>
  <c r="BA252" i="3"/>
  <c r="AV252" i="3"/>
  <c r="AU252" i="3"/>
  <c r="AT252" i="3"/>
  <c r="AS252" i="3"/>
  <c r="AR252" i="3"/>
  <c r="AQ252" i="3"/>
  <c r="AP252" i="3"/>
  <c r="AO252" i="3"/>
  <c r="AN252" i="3"/>
  <c r="AB252" i="3"/>
  <c r="AM252" i="3" s="1"/>
  <c r="AA252" i="3"/>
  <c r="AW252" i="3" s="1"/>
  <c r="T252" i="3"/>
  <c r="S252" i="3"/>
  <c r="P252" i="3"/>
  <c r="O252" i="3"/>
  <c r="N252" i="3"/>
  <c r="M252" i="3"/>
  <c r="L252" i="3"/>
  <c r="BC251" i="3"/>
  <c r="BA251" i="3"/>
  <c r="BB251" i="3" s="1"/>
  <c r="AV251" i="3"/>
  <c r="AU251" i="3"/>
  <c r="AT251" i="3"/>
  <c r="AS251" i="3"/>
  <c r="AR251" i="3"/>
  <c r="AQ251" i="3"/>
  <c r="AP251" i="3"/>
  <c r="AO251" i="3"/>
  <c r="AN251" i="3"/>
  <c r="AB251" i="3"/>
  <c r="AM251" i="3" s="1"/>
  <c r="AA251" i="3"/>
  <c r="T251" i="3"/>
  <c r="S251" i="3"/>
  <c r="P251" i="3"/>
  <c r="O251" i="3"/>
  <c r="N251" i="3"/>
  <c r="M251" i="3"/>
  <c r="L251" i="3"/>
  <c r="BC250" i="3"/>
  <c r="BB250" i="3"/>
  <c r="AW250" i="3" s="1"/>
  <c r="AX250" i="3" s="1"/>
  <c r="Y250" i="3" s="1"/>
  <c r="BA250" i="3"/>
  <c r="AV250" i="3"/>
  <c r="AU250" i="3"/>
  <c r="AT250" i="3"/>
  <c r="AS250" i="3"/>
  <c r="AR250" i="3"/>
  <c r="AQ250" i="3"/>
  <c r="AP250" i="3"/>
  <c r="AO250" i="3"/>
  <c r="AN250" i="3"/>
  <c r="AB250" i="3"/>
  <c r="AM250" i="3" s="1"/>
  <c r="AA250" i="3"/>
  <c r="AL250" i="3" s="1"/>
  <c r="T250" i="3"/>
  <c r="S250" i="3"/>
  <c r="P250" i="3"/>
  <c r="O250" i="3"/>
  <c r="N250" i="3"/>
  <c r="M250" i="3"/>
  <c r="L250" i="3"/>
  <c r="BC249" i="3"/>
  <c r="BB249" i="3"/>
  <c r="BA249" i="3"/>
  <c r="AW249" i="3"/>
  <c r="AX249" i="3" s="1"/>
  <c r="Y249" i="3" s="1"/>
  <c r="AV249" i="3"/>
  <c r="AU249" i="3"/>
  <c r="AT249" i="3"/>
  <c r="AS249" i="3"/>
  <c r="AR249" i="3"/>
  <c r="AQ249" i="3"/>
  <c r="AP249" i="3"/>
  <c r="AO249" i="3"/>
  <c r="AN249" i="3"/>
  <c r="AM249" i="3"/>
  <c r="AL249" i="3"/>
  <c r="AB249" i="3"/>
  <c r="AA249" i="3"/>
  <c r="T249" i="3"/>
  <c r="S249" i="3"/>
  <c r="P249" i="3"/>
  <c r="O249" i="3"/>
  <c r="N249" i="3"/>
  <c r="M249" i="3"/>
  <c r="L249" i="3"/>
  <c r="BC248" i="3"/>
  <c r="BA248" i="3"/>
  <c r="BB248" i="3" s="1"/>
  <c r="AW248" i="3" s="1"/>
  <c r="AX248" i="3" s="1"/>
  <c r="Y248" i="3" s="1"/>
  <c r="AV248" i="3"/>
  <c r="AU248" i="3"/>
  <c r="AT248" i="3"/>
  <c r="AS248" i="3"/>
  <c r="AR248" i="3"/>
  <c r="AQ248" i="3"/>
  <c r="AP248" i="3"/>
  <c r="AO248" i="3"/>
  <c r="AN248" i="3"/>
  <c r="AM248" i="3"/>
  <c r="AB248" i="3"/>
  <c r="AA248" i="3"/>
  <c r="AL248" i="3" s="1"/>
  <c r="T248" i="3"/>
  <c r="S248" i="3"/>
  <c r="P248" i="3"/>
  <c r="O248" i="3"/>
  <c r="N248" i="3"/>
  <c r="M248" i="3"/>
  <c r="L248" i="3"/>
  <c r="BC247" i="3"/>
  <c r="BB247" i="3"/>
  <c r="BA247" i="3"/>
  <c r="AV247" i="3"/>
  <c r="AU247" i="3"/>
  <c r="AT247" i="3"/>
  <c r="AS247" i="3"/>
  <c r="AR247" i="3"/>
  <c r="AQ247" i="3"/>
  <c r="AP247" i="3"/>
  <c r="AO247" i="3"/>
  <c r="AN247" i="3"/>
  <c r="AB247" i="3"/>
  <c r="AM247" i="3" s="1"/>
  <c r="AA247" i="3"/>
  <c r="AW247" i="3" s="1"/>
  <c r="T247" i="3"/>
  <c r="S247" i="3"/>
  <c r="P247" i="3"/>
  <c r="O247" i="3"/>
  <c r="N247" i="3"/>
  <c r="M247" i="3"/>
  <c r="L247" i="3"/>
  <c r="BC246" i="3"/>
  <c r="BA246" i="3"/>
  <c r="BB246" i="3" s="1"/>
  <c r="AW246" i="3"/>
  <c r="AV246" i="3"/>
  <c r="AU246" i="3"/>
  <c r="AT246" i="3"/>
  <c r="AS246" i="3"/>
  <c r="AR246" i="3"/>
  <c r="AQ246" i="3"/>
  <c r="AP246" i="3"/>
  <c r="AO246" i="3"/>
  <c r="AN246" i="3"/>
  <c r="AL246" i="3"/>
  <c r="AB246" i="3"/>
  <c r="AM246" i="3" s="1"/>
  <c r="AA246" i="3"/>
  <c r="T246" i="3"/>
  <c r="S246" i="3"/>
  <c r="P246" i="3"/>
  <c r="O246" i="3"/>
  <c r="N246" i="3"/>
  <c r="M246" i="3"/>
  <c r="L246" i="3"/>
  <c r="BC245" i="3"/>
  <c r="BA245" i="3"/>
  <c r="BB245" i="3" s="1"/>
  <c r="AW245" i="3" s="1"/>
  <c r="AX245" i="3" s="1"/>
  <c r="Y245" i="3" s="1"/>
  <c r="AV245" i="3"/>
  <c r="AU245" i="3"/>
  <c r="AT245" i="3"/>
  <c r="AS245" i="3"/>
  <c r="AR245" i="3"/>
  <c r="AQ245" i="3"/>
  <c r="AP245" i="3"/>
  <c r="AO245" i="3"/>
  <c r="AN245" i="3"/>
  <c r="AM245" i="3"/>
  <c r="AB245" i="3"/>
  <c r="AA245" i="3"/>
  <c r="AL245" i="3" s="1"/>
  <c r="T245" i="3"/>
  <c r="S245" i="3"/>
  <c r="P245" i="3"/>
  <c r="O245" i="3"/>
  <c r="N245" i="3"/>
  <c r="M245" i="3"/>
  <c r="L245" i="3"/>
  <c r="BC244" i="3"/>
  <c r="BA244" i="3"/>
  <c r="BB244" i="3" s="1"/>
  <c r="AV244" i="3"/>
  <c r="AU244" i="3"/>
  <c r="AT244" i="3"/>
  <c r="AS244" i="3"/>
  <c r="AR244" i="3"/>
  <c r="AQ244" i="3"/>
  <c r="AP244" i="3"/>
  <c r="AO244" i="3"/>
  <c r="AN244" i="3"/>
  <c r="AM244" i="3"/>
  <c r="AL244" i="3"/>
  <c r="AB244" i="3"/>
  <c r="AA244" i="3"/>
  <c r="AW244" i="3" s="1"/>
  <c r="T244" i="3"/>
  <c r="S244" i="3"/>
  <c r="P244" i="3"/>
  <c r="O244" i="3"/>
  <c r="N244" i="3"/>
  <c r="M244" i="3"/>
  <c r="L244" i="3"/>
  <c r="BC243" i="3"/>
  <c r="BB243" i="3"/>
  <c r="BA243" i="3"/>
  <c r="AV243" i="3"/>
  <c r="AU243" i="3"/>
  <c r="AT243" i="3"/>
  <c r="AS243" i="3"/>
  <c r="AR243" i="3"/>
  <c r="AQ243" i="3"/>
  <c r="AP243" i="3"/>
  <c r="AO243" i="3"/>
  <c r="AN243" i="3"/>
  <c r="AM243" i="3"/>
  <c r="AL243" i="3"/>
  <c r="AB243" i="3"/>
  <c r="AA243" i="3"/>
  <c r="AW243" i="3" s="1"/>
  <c r="T243" i="3"/>
  <c r="S243" i="3"/>
  <c r="P243" i="3"/>
  <c r="O243" i="3"/>
  <c r="N243" i="3"/>
  <c r="M243" i="3"/>
  <c r="L243" i="3"/>
  <c r="AX243" i="3" s="1"/>
  <c r="Y243" i="3" s="1"/>
  <c r="BC242" i="3"/>
  <c r="BB242" i="3"/>
  <c r="BA242" i="3"/>
  <c r="AV242" i="3"/>
  <c r="AU242" i="3"/>
  <c r="AT242" i="3"/>
  <c r="AS242" i="3"/>
  <c r="AR242" i="3"/>
  <c r="AQ242" i="3"/>
  <c r="AP242" i="3"/>
  <c r="AO242" i="3"/>
  <c r="AN242" i="3"/>
  <c r="AM242" i="3"/>
  <c r="AL242" i="3"/>
  <c r="AB242" i="3"/>
  <c r="AA242" i="3"/>
  <c r="T242" i="3"/>
  <c r="S242" i="3"/>
  <c r="P242" i="3"/>
  <c r="O242" i="3"/>
  <c r="N242" i="3"/>
  <c r="M242" i="3"/>
  <c r="L242" i="3"/>
  <c r="BC241" i="3"/>
  <c r="BB241" i="3"/>
  <c r="AW241" i="3" s="1"/>
  <c r="AX241" i="3" s="1"/>
  <c r="Y241" i="3" s="1"/>
  <c r="BA241" i="3"/>
  <c r="AV241" i="3"/>
  <c r="AU241" i="3"/>
  <c r="AT241" i="3"/>
  <c r="AS241" i="3"/>
  <c r="AR241" i="3"/>
  <c r="AQ241" i="3"/>
  <c r="AP241" i="3"/>
  <c r="AO241" i="3"/>
  <c r="AN241" i="3"/>
  <c r="AB241" i="3"/>
  <c r="AM241" i="3" s="1"/>
  <c r="AA241" i="3"/>
  <c r="AL241" i="3" s="1"/>
  <c r="T241" i="3"/>
  <c r="S241" i="3"/>
  <c r="P241" i="3"/>
  <c r="O241" i="3"/>
  <c r="N241" i="3"/>
  <c r="M241" i="3"/>
  <c r="L241" i="3"/>
  <c r="BC240" i="3"/>
  <c r="BB240" i="3"/>
  <c r="BA240" i="3"/>
  <c r="AW240" i="3"/>
  <c r="AX240" i="3" s="1"/>
  <c r="Y240" i="3" s="1"/>
  <c r="AV240" i="3"/>
  <c r="AU240" i="3"/>
  <c r="AT240" i="3"/>
  <c r="AS240" i="3"/>
  <c r="AR240" i="3"/>
  <c r="AQ240" i="3"/>
  <c r="AP240" i="3"/>
  <c r="AO240" i="3"/>
  <c r="AN240" i="3"/>
  <c r="AB240" i="3"/>
  <c r="AM240" i="3" s="1"/>
  <c r="AA240" i="3"/>
  <c r="AL240" i="3" s="1"/>
  <c r="T240" i="3"/>
  <c r="S240" i="3"/>
  <c r="P240" i="3"/>
  <c r="O240" i="3"/>
  <c r="N240" i="3"/>
  <c r="M240" i="3"/>
  <c r="L240" i="3"/>
  <c r="BC239" i="3"/>
  <c r="BA239" i="3"/>
  <c r="BB239" i="3" s="1"/>
  <c r="AW239" i="3" s="1"/>
  <c r="AV239" i="3"/>
  <c r="AU239" i="3"/>
  <c r="AT239" i="3"/>
  <c r="AS239" i="3"/>
  <c r="AR239" i="3"/>
  <c r="AQ239" i="3"/>
  <c r="AP239" i="3"/>
  <c r="AO239" i="3"/>
  <c r="AN239" i="3"/>
  <c r="AM239" i="3"/>
  <c r="AB239" i="3"/>
  <c r="AA239" i="3"/>
  <c r="AL239" i="3" s="1"/>
  <c r="T239" i="3"/>
  <c r="S239" i="3"/>
  <c r="P239" i="3"/>
  <c r="O239" i="3"/>
  <c r="N239" i="3"/>
  <c r="M239" i="3"/>
  <c r="L239" i="3"/>
  <c r="BC238" i="3"/>
  <c r="BA238" i="3"/>
  <c r="BB238" i="3" s="1"/>
  <c r="AW238" i="3"/>
  <c r="AX238" i="3" s="1"/>
  <c r="Y238" i="3" s="1"/>
  <c r="AV238" i="3"/>
  <c r="AU238" i="3"/>
  <c r="AT238" i="3"/>
  <c r="AS238" i="3"/>
  <c r="AR238" i="3"/>
  <c r="AQ238" i="3"/>
  <c r="AP238" i="3"/>
  <c r="AO238" i="3"/>
  <c r="AN238" i="3"/>
  <c r="AL238" i="3"/>
  <c r="AB238" i="3"/>
  <c r="AM238" i="3" s="1"/>
  <c r="AA238" i="3"/>
  <c r="T238" i="3"/>
  <c r="S238" i="3"/>
  <c r="P238" i="3"/>
  <c r="O238" i="3"/>
  <c r="N238" i="3"/>
  <c r="M238" i="3"/>
  <c r="L238" i="3"/>
  <c r="BC237" i="3"/>
  <c r="BA237" i="3"/>
  <c r="BB237" i="3" s="1"/>
  <c r="AV237" i="3"/>
  <c r="AU237" i="3"/>
  <c r="AT237" i="3"/>
  <c r="AS237" i="3"/>
  <c r="AR237" i="3"/>
  <c r="AQ237" i="3"/>
  <c r="AP237" i="3"/>
  <c r="AO237" i="3"/>
  <c r="AN237" i="3"/>
  <c r="AM237" i="3"/>
  <c r="AL237" i="3"/>
  <c r="AB237" i="3"/>
  <c r="AA237" i="3"/>
  <c r="T237" i="3"/>
  <c r="S237" i="3"/>
  <c r="P237" i="3"/>
  <c r="O237" i="3"/>
  <c r="N237" i="3"/>
  <c r="M237" i="3"/>
  <c r="L237" i="3"/>
  <c r="BC236" i="3"/>
  <c r="BA236" i="3"/>
  <c r="AV236" i="3"/>
  <c r="AU236" i="3"/>
  <c r="AT236" i="3"/>
  <c r="AS236" i="3"/>
  <c r="AR236" i="3"/>
  <c r="AQ236" i="3"/>
  <c r="AP236" i="3"/>
  <c r="AO236" i="3"/>
  <c r="AN236" i="3"/>
  <c r="AM236" i="3"/>
  <c r="AB236" i="3"/>
  <c r="AA236" i="3"/>
  <c r="AL236" i="3" s="1"/>
  <c r="T236" i="3"/>
  <c r="S236" i="3"/>
  <c r="P236" i="3"/>
  <c r="O236" i="3"/>
  <c r="N236" i="3"/>
  <c r="M236" i="3"/>
  <c r="L236" i="3"/>
  <c r="BC235" i="3"/>
  <c r="BA235" i="3"/>
  <c r="BB235" i="3" s="1"/>
  <c r="AW235" i="3"/>
  <c r="AV235" i="3"/>
  <c r="AU235" i="3"/>
  <c r="AT235" i="3"/>
  <c r="AS235" i="3"/>
  <c r="AR235" i="3"/>
  <c r="AQ235" i="3"/>
  <c r="AP235" i="3"/>
  <c r="AO235" i="3"/>
  <c r="AN235" i="3"/>
  <c r="AM235" i="3"/>
  <c r="AB235" i="3"/>
  <c r="AA235" i="3"/>
  <c r="AL235" i="3" s="1"/>
  <c r="T235" i="3"/>
  <c r="S235" i="3"/>
  <c r="P235" i="3"/>
  <c r="O235" i="3"/>
  <c r="N235" i="3"/>
  <c r="M235" i="3"/>
  <c r="L235" i="3"/>
  <c r="BC234" i="3"/>
  <c r="BB234" i="3"/>
  <c r="BA234" i="3"/>
  <c r="AV234" i="3"/>
  <c r="AU234" i="3"/>
  <c r="AT234" i="3"/>
  <c r="AS234" i="3"/>
  <c r="AR234" i="3"/>
  <c r="AQ234" i="3"/>
  <c r="AP234" i="3"/>
  <c r="AO234" i="3"/>
  <c r="AN234" i="3"/>
  <c r="AB234" i="3"/>
  <c r="AM234" i="3" s="1"/>
  <c r="AA234" i="3"/>
  <c r="AW234" i="3" s="1"/>
  <c r="T234" i="3"/>
  <c r="S234" i="3"/>
  <c r="P234" i="3"/>
  <c r="O234" i="3"/>
  <c r="N234" i="3"/>
  <c r="M234" i="3"/>
  <c r="L234" i="3"/>
  <c r="BC233" i="3"/>
  <c r="BA233" i="3"/>
  <c r="BB233" i="3" s="1"/>
  <c r="AV233" i="3"/>
  <c r="AU233" i="3"/>
  <c r="AT233" i="3"/>
  <c r="AS233" i="3"/>
  <c r="AR233" i="3"/>
  <c r="AQ233" i="3"/>
  <c r="AP233" i="3"/>
  <c r="AO233" i="3"/>
  <c r="AN233" i="3"/>
  <c r="AB233" i="3"/>
  <c r="AM233" i="3" s="1"/>
  <c r="AA233" i="3"/>
  <c r="T233" i="3"/>
  <c r="S233" i="3"/>
  <c r="P233" i="3"/>
  <c r="O233" i="3"/>
  <c r="N233" i="3"/>
  <c r="M233" i="3"/>
  <c r="L233" i="3"/>
  <c r="BC232" i="3"/>
  <c r="BA232" i="3"/>
  <c r="AV232" i="3"/>
  <c r="AU232" i="3"/>
  <c r="AT232" i="3"/>
  <c r="AS232" i="3"/>
  <c r="AR232" i="3"/>
  <c r="AQ232" i="3"/>
  <c r="AP232" i="3"/>
  <c r="AO232" i="3"/>
  <c r="AN232" i="3"/>
  <c r="AB232" i="3"/>
  <c r="AM232" i="3" s="1"/>
  <c r="AA232" i="3"/>
  <c r="AL232" i="3" s="1"/>
  <c r="T232" i="3"/>
  <c r="S232" i="3"/>
  <c r="BB232" i="3" s="1"/>
  <c r="AW232" i="3" s="1"/>
  <c r="AX232" i="3" s="1"/>
  <c r="Y232" i="3" s="1"/>
  <c r="P232" i="3"/>
  <c r="O232" i="3"/>
  <c r="N232" i="3"/>
  <c r="M232" i="3"/>
  <c r="L232" i="3"/>
  <c r="BC231" i="3"/>
  <c r="BB231" i="3"/>
  <c r="BA231" i="3"/>
  <c r="AW231" i="3"/>
  <c r="AV231" i="3"/>
  <c r="AU231" i="3"/>
  <c r="AT231" i="3"/>
  <c r="AS231" i="3"/>
  <c r="AR231" i="3"/>
  <c r="AQ231" i="3"/>
  <c r="AP231" i="3"/>
  <c r="AO231" i="3"/>
  <c r="AN231" i="3"/>
  <c r="AM231" i="3"/>
  <c r="AL231" i="3"/>
  <c r="AB231" i="3"/>
  <c r="AA231" i="3"/>
  <c r="T231" i="3"/>
  <c r="S231" i="3"/>
  <c r="P231" i="3"/>
  <c r="O231" i="3"/>
  <c r="N231" i="3"/>
  <c r="M231" i="3"/>
  <c r="L231" i="3"/>
  <c r="BC230" i="3"/>
  <c r="BA230" i="3"/>
  <c r="BB230" i="3" s="1"/>
  <c r="AW230" i="3" s="1"/>
  <c r="AX230" i="3" s="1"/>
  <c r="Y230" i="3" s="1"/>
  <c r="AV230" i="3"/>
  <c r="AU230" i="3"/>
  <c r="AT230" i="3"/>
  <c r="AS230" i="3"/>
  <c r="AR230" i="3"/>
  <c r="AQ230" i="3"/>
  <c r="AP230" i="3"/>
  <c r="AO230" i="3"/>
  <c r="AN230" i="3"/>
  <c r="AM230" i="3"/>
  <c r="AB230" i="3"/>
  <c r="AA230" i="3"/>
  <c r="AL230" i="3" s="1"/>
  <c r="T230" i="3"/>
  <c r="S230" i="3"/>
  <c r="P230" i="3"/>
  <c r="O230" i="3"/>
  <c r="N230" i="3"/>
  <c r="M230" i="3"/>
  <c r="L230" i="3"/>
  <c r="BC229" i="3"/>
  <c r="BB229" i="3"/>
  <c r="BA229" i="3"/>
  <c r="AV229" i="3"/>
  <c r="AU229" i="3"/>
  <c r="AT229" i="3"/>
  <c r="AS229" i="3"/>
  <c r="AR229" i="3"/>
  <c r="AQ229" i="3"/>
  <c r="AP229" i="3"/>
  <c r="AO229" i="3"/>
  <c r="AN229" i="3"/>
  <c r="AB229" i="3"/>
  <c r="AM229" i="3" s="1"/>
  <c r="AA229" i="3"/>
  <c r="T229" i="3"/>
  <c r="S229" i="3"/>
  <c r="P229" i="3"/>
  <c r="O229" i="3"/>
  <c r="N229" i="3"/>
  <c r="M229" i="3"/>
  <c r="L229" i="3"/>
  <c r="BC228" i="3"/>
  <c r="BA228" i="3"/>
  <c r="AV228" i="3"/>
  <c r="AU228" i="3"/>
  <c r="AT228" i="3"/>
  <c r="AS228" i="3"/>
  <c r="AR228" i="3"/>
  <c r="AQ228" i="3"/>
  <c r="AP228" i="3"/>
  <c r="AO228" i="3"/>
  <c r="AN228" i="3"/>
  <c r="AL228" i="3"/>
  <c r="AB228" i="3"/>
  <c r="AM228" i="3" s="1"/>
  <c r="AA228" i="3"/>
  <c r="T228" i="3"/>
  <c r="S228" i="3"/>
  <c r="BB228" i="3" s="1"/>
  <c r="P228" i="3"/>
  <c r="O228" i="3"/>
  <c r="N228" i="3"/>
  <c r="M228" i="3"/>
  <c r="L228" i="3"/>
  <c r="BC227" i="3"/>
  <c r="BB227" i="3"/>
  <c r="AW227" i="3" s="1"/>
  <c r="AX227" i="3" s="1"/>
  <c r="Y227" i="3" s="1"/>
  <c r="BA227" i="3"/>
  <c r="AV227" i="3"/>
  <c r="AU227" i="3"/>
  <c r="AT227" i="3"/>
  <c r="AS227" i="3"/>
  <c r="AR227" i="3"/>
  <c r="AQ227" i="3"/>
  <c r="AP227" i="3"/>
  <c r="AO227" i="3"/>
  <c r="AN227" i="3"/>
  <c r="AB227" i="3"/>
  <c r="AM227" i="3" s="1"/>
  <c r="AA227" i="3"/>
  <c r="AL227" i="3" s="1"/>
  <c r="T227" i="3"/>
  <c r="S227" i="3"/>
  <c r="P227" i="3"/>
  <c r="O227" i="3"/>
  <c r="N227" i="3"/>
  <c r="M227" i="3"/>
  <c r="L227" i="3"/>
  <c r="BC226" i="3"/>
  <c r="BA226" i="3"/>
  <c r="BB226" i="3" s="1"/>
  <c r="AW226" i="3" s="1"/>
  <c r="AX226" i="3" s="1"/>
  <c r="Y226" i="3" s="1"/>
  <c r="AV226" i="3"/>
  <c r="AU226" i="3"/>
  <c r="AT226" i="3"/>
  <c r="AS226" i="3"/>
  <c r="AR226" i="3"/>
  <c r="AQ226" i="3"/>
  <c r="AP226" i="3"/>
  <c r="AO226" i="3"/>
  <c r="AN226" i="3"/>
  <c r="AM226" i="3"/>
  <c r="AL226" i="3"/>
  <c r="AB226" i="3"/>
  <c r="AA226" i="3"/>
  <c r="T226" i="3"/>
  <c r="S226" i="3"/>
  <c r="P226" i="3"/>
  <c r="O226" i="3"/>
  <c r="N226" i="3"/>
  <c r="M226" i="3"/>
  <c r="L226" i="3"/>
  <c r="BC225" i="3"/>
  <c r="BB225" i="3"/>
  <c r="AW225" i="3" s="1"/>
  <c r="AX225" i="3" s="1"/>
  <c r="Y225" i="3" s="1"/>
  <c r="BA225" i="3"/>
  <c r="AV225" i="3"/>
  <c r="AU225" i="3"/>
  <c r="AT225" i="3"/>
  <c r="AS225" i="3"/>
  <c r="AR225" i="3"/>
  <c r="AQ225" i="3"/>
  <c r="AP225" i="3"/>
  <c r="AO225" i="3"/>
  <c r="AN225" i="3"/>
  <c r="AB225" i="3"/>
  <c r="AM225" i="3" s="1"/>
  <c r="AA225" i="3"/>
  <c r="AL225" i="3" s="1"/>
  <c r="T225" i="3"/>
  <c r="S225" i="3"/>
  <c r="P225" i="3"/>
  <c r="O225" i="3"/>
  <c r="N225" i="3"/>
  <c r="M225" i="3"/>
  <c r="L225" i="3"/>
  <c r="BC224" i="3"/>
  <c r="BA224" i="3"/>
  <c r="BB224" i="3" s="1"/>
  <c r="AV224" i="3"/>
  <c r="AU224" i="3"/>
  <c r="AT224" i="3"/>
  <c r="AS224" i="3"/>
  <c r="AR224" i="3"/>
  <c r="AQ224" i="3"/>
  <c r="AP224" i="3"/>
  <c r="AO224" i="3"/>
  <c r="AN224" i="3"/>
  <c r="AB224" i="3"/>
  <c r="AM224" i="3" s="1"/>
  <c r="AA224" i="3"/>
  <c r="AW224" i="3" s="1"/>
  <c r="T224" i="3"/>
  <c r="S224" i="3"/>
  <c r="P224" i="3"/>
  <c r="O224" i="3"/>
  <c r="N224" i="3"/>
  <c r="M224" i="3"/>
  <c r="L224" i="3"/>
  <c r="BC223" i="3"/>
  <c r="BA223" i="3"/>
  <c r="AV223" i="3"/>
  <c r="AU223" i="3"/>
  <c r="AT223" i="3"/>
  <c r="AS223" i="3"/>
  <c r="AR223" i="3"/>
  <c r="AQ223" i="3"/>
  <c r="AP223" i="3"/>
  <c r="AO223" i="3"/>
  <c r="AN223" i="3"/>
  <c r="AB223" i="3"/>
  <c r="AM223" i="3" s="1"/>
  <c r="AA223" i="3"/>
  <c r="AL223" i="3" s="1"/>
  <c r="T223" i="3"/>
  <c r="S223" i="3"/>
  <c r="BB223" i="3" s="1"/>
  <c r="P223" i="3"/>
  <c r="O223" i="3"/>
  <c r="N223" i="3"/>
  <c r="M223" i="3"/>
  <c r="L223" i="3"/>
  <c r="BC222" i="3"/>
  <c r="BA222" i="3"/>
  <c r="BB222" i="3" s="1"/>
  <c r="AW222" i="3" s="1"/>
  <c r="AX222" i="3" s="1"/>
  <c r="Y222" i="3" s="1"/>
  <c r="AV222" i="3"/>
  <c r="AU222" i="3"/>
  <c r="AT222" i="3"/>
  <c r="AS222" i="3"/>
  <c r="AR222" i="3"/>
  <c r="AQ222" i="3"/>
  <c r="AP222" i="3"/>
  <c r="AO222" i="3"/>
  <c r="AN222" i="3"/>
  <c r="AB222" i="3"/>
  <c r="AM222" i="3" s="1"/>
  <c r="AA222" i="3"/>
  <c r="AL222" i="3" s="1"/>
  <c r="T222" i="3"/>
  <c r="S222" i="3"/>
  <c r="P222" i="3"/>
  <c r="O222" i="3"/>
  <c r="N222" i="3"/>
  <c r="M222" i="3"/>
  <c r="L222" i="3"/>
  <c r="BC221" i="3"/>
  <c r="BA221" i="3"/>
  <c r="BB221" i="3" s="1"/>
  <c r="AW221" i="3" s="1"/>
  <c r="AX221" i="3" s="1"/>
  <c r="Y221" i="3" s="1"/>
  <c r="AV221" i="3"/>
  <c r="AU221" i="3"/>
  <c r="AT221" i="3"/>
  <c r="AS221" i="3"/>
  <c r="AR221" i="3"/>
  <c r="AQ221" i="3"/>
  <c r="AP221" i="3"/>
  <c r="AO221" i="3"/>
  <c r="AN221" i="3"/>
  <c r="AM221" i="3"/>
  <c r="AB221" i="3"/>
  <c r="AA221" i="3"/>
  <c r="AL221" i="3" s="1"/>
  <c r="T221" i="3"/>
  <c r="S221" i="3"/>
  <c r="P221" i="3"/>
  <c r="O221" i="3"/>
  <c r="N221" i="3"/>
  <c r="M221" i="3"/>
  <c r="L221" i="3"/>
  <c r="BC220" i="3"/>
  <c r="BB220" i="3"/>
  <c r="BA220" i="3"/>
  <c r="AW220" i="3"/>
  <c r="AX220" i="3" s="1"/>
  <c r="Y220" i="3" s="1"/>
  <c r="AV220" i="3"/>
  <c r="AU220" i="3"/>
  <c r="AT220" i="3"/>
  <c r="AS220" i="3"/>
  <c r="AR220" i="3"/>
  <c r="AQ220" i="3"/>
  <c r="AP220" i="3"/>
  <c r="AO220" i="3"/>
  <c r="AN220" i="3"/>
  <c r="AB220" i="3"/>
  <c r="AM220" i="3" s="1"/>
  <c r="AA220" i="3"/>
  <c r="AL220" i="3" s="1"/>
  <c r="T220" i="3"/>
  <c r="S220" i="3"/>
  <c r="P220" i="3"/>
  <c r="O220" i="3"/>
  <c r="N220" i="3"/>
  <c r="M220" i="3"/>
  <c r="L220" i="3"/>
  <c r="BC219" i="3"/>
  <c r="BA219" i="3"/>
  <c r="BB219" i="3" s="1"/>
  <c r="AV219" i="3"/>
  <c r="AU219" i="3"/>
  <c r="AT219" i="3"/>
  <c r="AS219" i="3"/>
  <c r="AR219" i="3"/>
  <c r="AQ219" i="3"/>
  <c r="AP219" i="3"/>
  <c r="AO219" i="3"/>
  <c r="AN219" i="3"/>
  <c r="AM219" i="3"/>
  <c r="AL219" i="3"/>
  <c r="AB219" i="3"/>
  <c r="AA219" i="3"/>
  <c r="T219" i="3"/>
  <c r="S219" i="3"/>
  <c r="P219" i="3"/>
  <c r="O219" i="3"/>
  <c r="N219" i="3"/>
  <c r="M219" i="3"/>
  <c r="L219" i="3"/>
  <c r="BC218" i="3"/>
  <c r="BA218" i="3"/>
  <c r="BB218" i="3" s="1"/>
  <c r="AW218" i="3"/>
  <c r="AX218" i="3" s="1"/>
  <c r="Y218" i="3" s="1"/>
  <c r="AV218" i="3"/>
  <c r="AU218" i="3"/>
  <c r="AT218" i="3"/>
  <c r="AS218" i="3"/>
  <c r="AR218" i="3"/>
  <c r="AQ218" i="3"/>
  <c r="AP218" i="3"/>
  <c r="AO218" i="3"/>
  <c r="AN218" i="3"/>
  <c r="AL218" i="3"/>
  <c r="AB218" i="3"/>
  <c r="AM218" i="3" s="1"/>
  <c r="AA218" i="3"/>
  <c r="T218" i="3"/>
  <c r="S218" i="3"/>
  <c r="P218" i="3"/>
  <c r="O218" i="3"/>
  <c r="N218" i="3"/>
  <c r="M218" i="3"/>
  <c r="L218" i="3"/>
  <c r="BC217" i="3"/>
  <c r="BA217" i="3"/>
  <c r="BB217" i="3" s="1"/>
  <c r="AV217" i="3"/>
  <c r="AU217" i="3"/>
  <c r="AT217" i="3"/>
  <c r="AS217" i="3"/>
  <c r="AR217" i="3"/>
  <c r="AQ217" i="3"/>
  <c r="AP217" i="3"/>
  <c r="AO217" i="3"/>
  <c r="AN217" i="3"/>
  <c r="AL217" i="3"/>
  <c r="AB217" i="3"/>
  <c r="AM217" i="3" s="1"/>
  <c r="AA217" i="3"/>
  <c r="T217" i="3"/>
  <c r="S217" i="3"/>
  <c r="P217" i="3"/>
  <c r="O217" i="3"/>
  <c r="N217" i="3"/>
  <c r="M217" i="3"/>
  <c r="L217" i="3"/>
  <c r="BC216" i="3"/>
  <c r="BB216" i="3"/>
  <c r="AW216" i="3" s="1"/>
  <c r="BA216" i="3"/>
  <c r="AV216" i="3"/>
  <c r="AU216" i="3"/>
  <c r="AT216" i="3"/>
  <c r="AS216" i="3"/>
  <c r="AR216" i="3"/>
  <c r="AQ216" i="3"/>
  <c r="AP216" i="3"/>
  <c r="AO216" i="3"/>
  <c r="AN216" i="3"/>
  <c r="AB216" i="3"/>
  <c r="AM216" i="3" s="1"/>
  <c r="AA216" i="3"/>
  <c r="AL216" i="3" s="1"/>
  <c r="T216" i="3"/>
  <c r="S216" i="3"/>
  <c r="P216" i="3"/>
  <c r="O216" i="3"/>
  <c r="N216" i="3"/>
  <c r="M216" i="3"/>
  <c r="L216" i="3"/>
  <c r="BC215" i="3"/>
  <c r="BA215" i="3"/>
  <c r="BB215" i="3" s="1"/>
  <c r="AV215" i="3"/>
  <c r="AU215" i="3"/>
  <c r="AT215" i="3"/>
  <c r="AS215" i="3"/>
  <c r="AR215" i="3"/>
  <c r="AQ215" i="3"/>
  <c r="AP215" i="3"/>
  <c r="AO215" i="3"/>
  <c r="AN215" i="3"/>
  <c r="AB215" i="3"/>
  <c r="AM215" i="3" s="1"/>
  <c r="AA215" i="3"/>
  <c r="T215" i="3"/>
  <c r="S215" i="3"/>
  <c r="P215" i="3"/>
  <c r="O215" i="3"/>
  <c r="N215" i="3"/>
  <c r="M215" i="3"/>
  <c r="L215" i="3"/>
  <c r="BC214" i="3"/>
  <c r="BA214" i="3"/>
  <c r="BB214" i="3" s="1"/>
  <c r="AV214" i="3"/>
  <c r="AU214" i="3"/>
  <c r="AT214" i="3"/>
  <c r="AS214" i="3"/>
  <c r="AR214" i="3"/>
  <c r="AQ214" i="3"/>
  <c r="AP214" i="3"/>
  <c r="AO214" i="3"/>
  <c r="AN214" i="3"/>
  <c r="AL214" i="3"/>
  <c r="AB214" i="3"/>
  <c r="AM214" i="3" s="1"/>
  <c r="AA214" i="3"/>
  <c r="T214" i="3"/>
  <c r="S214" i="3"/>
  <c r="P214" i="3"/>
  <c r="O214" i="3"/>
  <c r="N214" i="3"/>
  <c r="M214" i="3"/>
  <c r="L214" i="3"/>
  <c r="BC213" i="3"/>
  <c r="BA213" i="3"/>
  <c r="BB213" i="3" s="1"/>
  <c r="AV213" i="3"/>
  <c r="AU213" i="3"/>
  <c r="AT213" i="3"/>
  <c r="AS213" i="3"/>
  <c r="AR213" i="3"/>
  <c r="AQ213" i="3"/>
  <c r="AP213" i="3"/>
  <c r="AO213" i="3"/>
  <c r="AN213" i="3"/>
  <c r="AL213" i="3"/>
  <c r="AB213" i="3"/>
  <c r="AM213" i="3" s="1"/>
  <c r="AA213" i="3"/>
  <c r="T213" i="3"/>
  <c r="S213" i="3"/>
  <c r="P213" i="3"/>
  <c r="O213" i="3"/>
  <c r="N213" i="3"/>
  <c r="M213" i="3"/>
  <c r="L213" i="3"/>
  <c r="BC212" i="3"/>
  <c r="BA212" i="3"/>
  <c r="BB212" i="3" s="1"/>
  <c r="AV212" i="3"/>
  <c r="AU212" i="3"/>
  <c r="AT212" i="3"/>
  <c r="AS212" i="3"/>
  <c r="AR212" i="3"/>
  <c r="AQ212" i="3"/>
  <c r="AP212" i="3"/>
  <c r="AO212" i="3"/>
  <c r="AN212" i="3"/>
  <c r="AM212" i="3"/>
  <c r="AB212" i="3"/>
  <c r="AA212" i="3"/>
  <c r="T212" i="3"/>
  <c r="S212" i="3"/>
  <c r="P212" i="3"/>
  <c r="O212" i="3"/>
  <c r="N212" i="3"/>
  <c r="M212" i="3"/>
  <c r="L212" i="3"/>
  <c r="BC211" i="3"/>
  <c r="BB211" i="3"/>
  <c r="AW211" i="3" s="1"/>
  <c r="BA211" i="3"/>
  <c r="AV211" i="3"/>
  <c r="AU211" i="3"/>
  <c r="AT211" i="3"/>
  <c r="AS211" i="3"/>
  <c r="AR211" i="3"/>
  <c r="AQ211" i="3"/>
  <c r="AP211" i="3"/>
  <c r="AO211" i="3"/>
  <c r="AN211" i="3"/>
  <c r="AB211" i="3"/>
  <c r="AM211" i="3" s="1"/>
  <c r="AA211" i="3"/>
  <c r="AL211" i="3" s="1"/>
  <c r="T211" i="3"/>
  <c r="S211" i="3"/>
  <c r="P211" i="3"/>
  <c r="O211" i="3"/>
  <c r="N211" i="3"/>
  <c r="M211" i="3"/>
  <c r="L211" i="3"/>
  <c r="BC210" i="3"/>
  <c r="BA210" i="3"/>
  <c r="AV210" i="3"/>
  <c r="AU210" i="3"/>
  <c r="AT210" i="3"/>
  <c r="AS210" i="3"/>
  <c r="AR210" i="3"/>
  <c r="AQ210" i="3"/>
  <c r="AP210" i="3"/>
  <c r="AO210" i="3"/>
  <c r="AN210" i="3"/>
  <c r="AM210" i="3"/>
  <c r="AL210" i="3"/>
  <c r="AB210" i="3"/>
  <c r="AA210" i="3"/>
  <c r="T210" i="3"/>
  <c r="S210" i="3"/>
  <c r="BB210" i="3" s="1"/>
  <c r="AW210" i="3" s="1"/>
  <c r="AX210" i="3" s="1"/>
  <c r="Y210" i="3" s="1"/>
  <c r="P210" i="3"/>
  <c r="O210" i="3"/>
  <c r="N210" i="3"/>
  <c r="M210" i="3"/>
  <c r="L210" i="3"/>
  <c r="BC209" i="3"/>
  <c r="BB209" i="3"/>
  <c r="BA209" i="3"/>
  <c r="AW209" i="3"/>
  <c r="AV209" i="3"/>
  <c r="AU209" i="3"/>
  <c r="AT209" i="3"/>
  <c r="AS209" i="3"/>
  <c r="AR209" i="3"/>
  <c r="AQ209" i="3"/>
  <c r="AP209" i="3"/>
  <c r="AO209" i="3"/>
  <c r="AN209" i="3"/>
  <c r="AL209" i="3"/>
  <c r="AB209" i="3"/>
  <c r="AM209" i="3" s="1"/>
  <c r="AA209" i="3"/>
  <c r="T209" i="3"/>
  <c r="S209" i="3"/>
  <c r="P209" i="3"/>
  <c r="O209" i="3"/>
  <c r="N209" i="3"/>
  <c r="M209" i="3"/>
  <c r="L209" i="3"/>
  <c r="BC208" i="3"/>
  <c r="BA208" i="3"/>
  <c r="BB208" i="3" s="1"/>
  <c r="AV208" i="3"/>
  <c r="AU208" i="3"/>
  <c r="AT208" i="3"/>
  <c r="AS208" i="3"/>
  <c r="AR208" i="3"/>
  <c r="AQ208" i="3"/>
  <c r="AP208" i="3"/>
  <c r="AO208" i="3"/>
  <c r="AN208" i="3"/>
  <c r="AM208" i="3"/>
  <c r="AL208" i="3"/>
  <c r="AB208" i="3"/>
  <c r="AA208" i="3"/>
  <c r="AW208" i="3" s="1"/>
  <c r="AX208" i="3" s="1"/>
  <c r="Y208" i="3" s="1"/>
  <c r="T208" i="3"/>
  <c r="S208" i="3"/>
  <c r="P208" i="3"/>
  <c r="O208" i="3"/>
  <c r="N208" i="3"/>
  <c r="M208" i="3"/>
  <c r="L208" i="3"/>
  <c r="BC207" i="3"/>
  <c r="BB207" i="3"/>
  <c r="BA207" i="3"/>
  <c r="AV207" i="3"/>
  <c r="AU207" i="3"/>
  <c r="AT207" i="3"/>
  <c r="AS207" i="3"/>
  <c r="AR207" i="3"/>
  <c r="AQ207" i="3"/>
  <c r="AP207" i="3"/>
  <c r="AO207" i="3"/>
  <c r="AN207" i="3"/>
  <c r="AL207" i="3"/>
  <c r="AB207" i="3"/>
  <c r="AM207" i="3" s="1"/>
  <c r="AA207" i="3"/>
  <c r="T207" i="3"/>
  <c r="S207" i="3"/>
  <c r="P207" i="3"/>
  <c r="O207" i="3"/>
  <c r="N207" i="3"/>
  <c r="M207" i="3"/>
  <c r="L207" i="3"/>
  <c r="BC206" i="3"/>
  <c r="BB206" i="3"/>
  <c r="BA206" i="3"/>
  <c r="AV206" i="3"/>
  <c r="AU206" i="3"/>
  <c r="AT206" i="3"/>
  <c r="AS206" i="3"/>
  <c r="AR206" i="3"/>
  <c r="AQ206" i="3"/>
  <c r="AP206" i="3"/>
  <c r="AO206" i="3"/>
  <c r="AN206" i="3"/>
  <c r="AL206" i="3"/>
  <c r="AB206" i="3"/>
  <c r="AM206" i="3" s="1"/>
  <c r="AA206" i="3"/>
  <c r="T206" i="3"/>
  <c r="S206" i="3"/>
  <c r="P206" i="3"/>
  <c r="O206" i="3"/>
  <c r="N206" i="3"/>
  <c r="M206" i="3"/>
  <c r="L206" i="3"/>
  <c r="BC205" i="3"/>
  <c r="BA205" i="3"/>
  <c r="BB205" i="3" s="1"/>
  <c r="AW205" i="3" s="1"/>
  <c r="AX205" i="3" s="1"/>
  <c r="Y205" i="3" s="1"/>
  <c r="AV205" i="3"/>
  <c r="AU205" i="3"/>
  <c r="AT205" i="3"/>
  <c r="AS205" i="3"/>
  <c r="AR205" i="3"/>
  <c r="AQ205" i="3"/>
  <c r="AP205" i="3"/>
  <c r="AO205" i="3"/>
  <c r="AN205" i="3"/>
  <c r="AL205" i="3"/>
  <c r="AB205" i="3"/>
  <c r="AM205" i="3" s="1"/>
  <c r="AA205" i="3"/>
  <c r="T205" i="3"/>
  <c r="S205" i="3"/>
  <c r="P205" i="3"/>
  <c r="O205" i="3"/>
  <c r="N205" i="3"/>
  <c r="M205" i="3"/>
  <c r="L205" i="3"/>
  <c r="BC204" i="3"/>
  <c r="BB204" i="3"/>
  <c r="BA204" i="3"/>
  <c r="AV204" i="3"/>
  <c r="AU204" i="3"/>
  <c r="AT204" i="3"/>
  <c r="AS204" i="3"/>
  <c r="AR204" i="3"/>
  <c r="AQ204" i="3"/>
  <c r="AP204" i="3"/>
  <c r="AO204" i="3"/>
  <c r="AN204" i="3"/>
  <c r="AM204" i="3"/>
  <c r="AL204" i="3"/>
  <c r="AB204" i="3"/>
  <c r="AW204" i="3" s="1"/>
  <c r="AX204" i="3" s="1"/>
  <c r="Y204" i="3" s="1"/>
  <c r="AA204" i="3"/>
  <c r="T204" i="3"/>
  <c r="S204" i="3"/>
  <c r="P204" i="3"/>
  <c r="O204" i="3"/>
  <c r="N204" i="3"/>
  <c r="M204" i="3"/>
  <c r="L204" i="3"/>
  <c r="BC203" i="3"/>
  <c r="BA203" i="3"/>
  <c r="BB203" i="3" s="1"/>
  <c r="AW203" i="3"/>
  <c r="AV203" i="3"/>
  <c r="AU203" i="3"/>
  <c r="AT203" i="3"/>
  <c r="AS203" i="3"/>
  <c r="AR203" i="3"/>
  <c r="AQ203" i="3"/>
  <c r="AP203" i="3"/>
  <c r="AO203" i="3"/>
  <c r="AN203" i="3"/>
  <c r="AM203" i="3"/>
  <c r="AB203" i="3"/>
  <c r="AA203" i="3"/>
  <c r="AL203" i="3" s="1"/>
  <c r="T203" i="3"/>
  <c r="S203" i="3"/>
  <c r="P203" i="3"/>
  <c r="O203" i="3"/>
  <c r="N203" i="3"/>
  <c r="M203" i="3"/>
  <c r="L203" i="3"/>
  <c r="BC202" i="3"/>
  <c r="BB202" i="3"/>
  <c r="BA202" i="3"/>
  <c r="AV202" i="3"/>
  <c r="AU202" i="3"/>
  <c r="AT202" i="3"/>
  <c r="AS202" i="3"/>
  <c r="AR202" i="3"/>
  <c r="AQ202" i="3"/>
  <c r="AP202" i="3"/>
  <c r="AO202" i="3"/>
  <c r="AN202" i="3"/>
  <c r="AB202" i="3"/>
  <c r="AM202" i="3" s="1"/>
  <c r="AA202" i="3"/>
  <c r="T202" i="3"/>
  <c r="S202" i="3"/>
  <c r="P202" i="3"/>
  <c r="O202" i="3"/>
  <c r="N202" i="3"/>
  <c r="M202" i="3"/>
  <c r="L202" i="3"/>
  <c r="BC201" i="3"/>
  <c r="BA201" i="3"/>
  <c r="AV201" i="3"/>
  <c r="AU201" i="3"/>
  <c r="AT201" i="3"/>
  <c r="AS201" i="3"/>
  <c r="AR201" i="3"/>
  <c r="AQ201" i="3"/>
  <c r="AP201" i="3"/>
  <c r="AO201" i="3"/>
  <c r="AN201" i="3"/>
  <c r="AL201" i="3"/>
  <c r="AB201" i="3"/>
  <c r="AM201" i="3" s="1"/>
  <c r="AA201" i="3"/>
  <c r="T201" i="3"/>
  <c r="S201" i="3"/>
  <c r="BB201" i="3" s="1"/>
  <c r="P201" i="3"/>
  <c r="O201" i="3"/>
  <c r="N201" i="3"/>
  <c r="M201" i="3"/>
  <c r="L201" i="3"/>
  <c r="BC200" i="3"/>
  <c r="BA200" i="3"/>
  <c r="BB200" i="3" s="1"/>
  <c r="AV200" i="3"/>
  <c r="AU200" i="3"/>
  <c r="AT200" i="3"/>
  <c r="AS200" i="3"/>
  <c r="AR200" i="3"/>
  <c r="AQ200" i="3"/>
  <c r="AP200" i="3"/>
  <c r="AO200" i="3"/>
  <c r="AN200" i="3"/>
  <c r="AB200" i="3"/>
  <c r="AM200" i="3" s="1"/>
  <c r="AA200" i="3"/>
  <c r="AL200" i="3" s="1"/>
  <c r="T200" i="3"/>
  <c r="S200" i="3"/>
  <c r="P200" i="3"/>
  <c r="O200" i="3"/>
  <c r="N200" i="3"/>
  <c r="M200" i="3"/>
  <c r="L200" i="3"/>
  <c r="BC199" i="3"/>
  <c r="BA199" i="3"/>
  <c r="BB199" i="3" s="1"/>
  <c r="AW199" i="3" s="1"/>
  <c r="AX199" i="3"/>
  <c r="Y199" i="3" s="1"/>
  <c r="AV199" i="3"/>
  <c r="AU199" i="3"/>
  <c r="AT199" i="3"/>
  <c r="AS199" i="3"/>
  <c r="AR199" i="3"/>
  <c r="AQ199" i="3"/>
  <c r="AP199" i="3"/>
  <c r="AO199" i="3"/>
  <c r="AN199" i="3"/>
  <c r="AM199" i="3"/>
  <c r="AL199" i="3"/>
  <c r="AB199" i="3"/>
  <c r="AA199" i="3"/>
  <c r="T199" i="3"/>
  <c r="S199" i="3"/>
  <c r="P199" i="3"/>
  <c r="O199" i="3"/>
  <c r="N199" i="3"/>
  <c r="M199" i="3"/>
  <c r="L199" i="3"/>
  <c r="BC198" i="3"/>
  <c r="BB198" i="3"/>
  <c r="BA198" i="3"/>
  <c r="AX198" i="3"/>
  <c r="Y198" i="3" s="1"/>
  <c r="AW198" i="3"/>
  <c r="AV198" i="3"/>
  <c r="AU198" i="3"/>
  <c r="AT198" i="3"/>
  <c r="AS198" i="3"/>
  <c r="AR198" i="3"/>
  <c r="AQ198" i="3"/>
  <c r="AP198" i="3"/>
  <c r="AO198" i="3"/>
  <c r="AN198" i="3"/>
  <c r="AL198" i="3"/>
  <c r="AB198" i="3"/>
  <c r="AM198" i="3" s="1"/>
  <c r="AA198" i="3"/>
  <c r="T198" i="3"/>
  <c r="S198" i="3"/>
  <c r="P198" i="3"/>
  <c r="O198" i="3"/>
  <c r="N198" i="3"/>
  <c r="M198" i="3"/>
  <c r="L198" i="3"/>
  <c r="BC197" i="3"/>
  <c r="BA197" i="3"/>
  <c r="BB197" i="3" s="1"/>
  <c r="AV197" i="3"/>
  <c r="AU197" i="3"/>
  <c r="AT197" i="3"/>
  <c r="AS197" i="3"/>
  <c r="AR197" i="3"/>
  <c r="AQ197" i="3"/>
  <c r="AP197" i="3"/>
  <c r="AO197" i="3"/>
  <c r="AN197" i="3"/>
  <c r="AB197" i="3"/>
  <c r="AM197" i="3" s="1"/>
  <c r="AA197" i="3"/>
  <c r="AW197" i="3" s="1"/>
  <c r="AX197" i="3" s="1"/>
  <c r="Y197" i="3"/>
  <c r="T197" i="3"/>
  <c r="S197" i="3"/>
  <c r="P197" i="3"/>
  <c r="O197" i="3"/>
  <c r="N197" i="3"/>
  <c r="M197" i="3"/>
  <c r="L197" i="3"/>
  <c r="BC196" i="3"/>
  <c r="BA196" i="3"/>
  <c r="AV196" i="3"/>
  <c r="AU196" i="3"/>
  <c r="AT196" i="3"/>
  <c r="AS196" i="3"/>
  <c r="AR196" i="3"/>
  <c r="AQ196" i="3"/>
  <c r="AP196" i="3"/>
  <c r="AO196" i="3"/>
  <c r="AN196" i="3"/>
  <c r="AB196" i="3"/>
  <c r="AM196" i="3" s="1"/>
  <c r="AA196" i="3"/>
  <c r="AL196" i="3" s="1"/>
  <c r="T196" i="3"/>
  <c r="S196" i="3"/>
  <c r="BB196" i="3" s="1"/>
  <c r="P196" i="3"/>
  <c r="O196" i="3"/>
  <c r="N196" i="3"/>
  <c r="M196" i="3"/>
  <c r="L196" i="3"/>
  <c r="BC195" i="3"/>
  <c r="BA195" i="3"/>
  <c r="BB195" i="3" s="1"/>
  <c r="AW195" i="3" s="1"/>
  <c r="AX195" i="3" s="1"/>
  <c r="Y195" i="3" s="1"/>
  <c r="AV195" i="3"/>
  <c r="AU195" i="3"/>
  <c r="AT195" i="3"/>
  <c r="AS195" i="3"/>
  <c r="AR195" i="3"/>
  <c r="AQ195" i="3"/>
  <c r="AP195" i="3"/>
  <c r="AO195" i="3"/>
  <c r="AN195" i="3"/>
  <c r="AB195" i="3"/>
  <c r="AM195" i="3" s="1"/>
  <c r="AA195" i="3"/>
  <c r="AL195" i="3" s="1"/>
  <c r="T195" i="3"/>
  <c r="S195" i="3"/>
  <c r="P195" i="3"/>
  <c r="O195" i="3"/>
  <c r="N195" i="3"/>
  <c r="M195" i="3"/>
  <c r="L195" i="3"/>
  <c r="BC194" i="3"/>
  <c r="BA194" i="3"/>
  <c r="BB194" i="3" s="1"/>
  <c r="AW194" i="3" s="1"/>
  <c r="AX194" i="3" s="1"/>
  <c r="Y194" i="3" s="1"/>
  <c r="AV194" i="3"/>
  <c r="AU194" i="3"/>
  <c r="AT194" i="3"/>
  <c r="AS194" i="3"/>
  <c r="AR194" i="3"/>
  <c r="AQ194" i="3"/>
  <c r="AP194" i="3"/>
  <c r="AO194" i="3"/>
  <c r="AN194" i="3"/>
  <c r="AM194" i="3"/>
  <c r="AB194" i="3"/>
  <c r="AA194" i="3"/>
  <c r="AL194" i="3" s="1"/>
  <c r="T194" i="3"/>
  <c r="S194" i="3"/>
  <c r="P194" i="3"/>
  <c r="O194" i="3"/>
  <c r="N194" i="3"/>
  <c r="M194" i="3"/>
  <c r="L194" i="3"/>
  <c r="BC193" i="3"/>
  <c r="BB193" i="3"/>
  <c r="AW193" i="3" s="1"/>
  <c r="AX193" i="3" s="1"/>
  <c r="Y193" i="3" s="1"/>
  <c r="BA193" i="3"/>
  <c r="AV193" i="3"/>
  <c r="AU193" i="3"/>
  <c r="AT193" i="3"/>
  <c r="AS193" i="3"/>
  <c r="AR193" i="3"/>
  <c r="AQ193" i="3"/>
  <c r="AP193" i="3"/>
  <c r="AO193" i="3"/>
  <c r="AN193" i="3"/>
  <c r="AL193" i="3"/>
  <c r="AB193" i="3"/>
  <c r="AM193" i="3" s="1"/>
  <c r="AA193" i="3"/>
  <c r="T193" i="3"/>
  <c r="S193" i="3"/>
  <c r="P193" i="3"/>
  <c r="O193" i="3"/>
  <c r="N193" i="3"/>
  <c r="M193" i="3"/>
  <c r="L193" i="3"/>
  <c r="BC192" i="3"/>
  <c r="BA192" i="3"/>
  <c r="BB192" i="3" s="1"/>
  <c r="AV192" i="3"/>
  <c r="AU192" i="3"/>
  <c r="AT192" i="3"/>
  <c r="AS192" i="3"/>
  <c r="AR192" i="3"/>
  <c r="AQ192" i="3"/>
  <c r="AP192" i="3"/>
  <c r="AO192" i="3"/>
  <c r="AN192" i="3"/>
  <c r="AM192" i="3"/>
  <c r="AL192" i="3"/>
  <c r="AB192" i="3"/>
  <c r="AA192" i="3"/>
  <c r="T192" i="3"/>
  <c r="S192" i="3"/>
  <c r="P192" i="3"/>
  <c r="O192" i="3"/>
  <c r="N192" i="3"/>
  <c r="M192" i="3"/>
  <c r="L192" i="3"/>
  <c r="BC191" i="3"/>
  <c r="BA191" i="3"/>
  <c r="BB191" i="3" s="1"/>
  <c r="AW191" i="3"/>
  <c r="AX191" i="3" s="1"/>
  <c r="Y191" i="3" s="1"/>
  <c r="AV191" i="3"/>
  <c r="AU191" i="3"/>
  <c r="AT191" i="3"/>
  <c r="AS191" i="3"/>
  <c r="AR191" i="3"/>
  <c r="AQ191" i="3"/>
  <c r="AP191" i="3"/>
  <c r="AO191" i="3"/>
  <c r="AN191" i="3"/>
  <c r="AL191" i="3"/>
  <c r="AB191" i="3"/>
  <c r="AM191" i="3" s="1"/>
  <c r="AA191" i="3"/>
  <c r="T191" i="3"/>
  <c r="S191" i="3"/>
  <c r="P191" i="3"/>
  <c r="O191" i="3"/>
  <c r="N191" i="3"/>
  <c r="M191" i="3"/>
  <c r="L191" i="3"/>
  <c r="BC190" i="3"/>
  <c r="BA190" i="3"/>
  <c r="BB190" i="3" s="1"/>
  <c r="AV190" i="3"/>
  <c r="AU190" i="3"/>
  <c r="AT190" i="3"/>
  <c r="AS190" i="3"/>
  <c r="AR190" i="3"/>
  <c r="AQ190" i="3"/>
  <c r="AP190" i="3"/>
  <c r="AO190" i="3"/>
  <c r="AN190" i="3"/>
  <c r="AM190" i="3"/>
  <c r="AB190" i="3"/>
  <c r="AA190" i="3"/>
  <c r="T190" i="3"/>
  <c r="S190" i="3"/>
  <c r="P190" i="3"/>
  <c r="O190" i="3"/>
  <c r="N190" i="3"/>
  <c r="M190" i="3"/>
  <c r="L190" i="3"/>
  <c r="BC189" i="3"/>
  <c r="BB189" i="3"/>
  <c r="AW189" i="3" s="1"/>
  <c r="BA189" i="3"/>
  <c r="AV189" i="3"/>
  <c r="AU189" i="3"/>
  <c r="AT189" i="3"/>
  <c r="AS189" i="3"/>
  <c r="AR189" i="3"/>
  <c r="AQ189" i="3"/>
  <c r="AP189" i="3"/>
  <c r="AO189" i="3"/>
  <c r="AN189" i="3"/>
  <c r="AB189" i="3"/>
  <c r="AM189" i="3" s="1"/>
  <c r="AA189" i="3"/>
  <c r="AL189" i="3" s="1"/>
  <c r="T189" i="3"/>
  <c r="S189" i="3"/>
  <c r="P189" i="3"/>
  <c r="O189" i="3"/>
  <c r="N189" i="3"/>
  <c r="M189" i="3"/>
  <c r="L189" i="3"/>
  <c r="BC188" i="3"/>
  <c r="BB188" i="3"/>
  <c r="BA188" i="3"/>
  <c r="AV188" i="3"/>
  <c r="AU188" i="3"/>
  <c r="AT188" i="3"/>
  <c r="AS188" i="3"/>
  <c r="AR188" i="3"/>
  <c r="AQ188" i="3"/>
  <c r="AP188" i="3"/>
  <c r="AO188" i="3"/>
  <c r="AN188" i="3"/>
  <c r="AL188" i="3"/>
  <c r="AB188" i="3"/>
  <c r="AM188" i="3" s="1"/>
  <c r="AA188" i="3"/>
  <c r="T188" i="3"/>
  <c r="S188" i="3"/>
  <c r="P188" i="3"/>
  <c r="O188" i="3"/>
  <c r="N188" i="3"/>
  <c r="M188" i="3"/>
  <c r="L188" i="3"/>
  <c r="BC187" i="3"/>
  <c r="BA187" i="3"/>
  <c r="BB187" i="3" s="1"/>
  <c r="AV187" i="3"/>
  <c r="AU187" i="3"/>
  <c r="AT187" i="3"/>
  <c r="AS187" i="3"/>
  <c r="AR187" i="3"/>
  <c r="AQ187" i="3"/>
  <c r="AP187" i="3"/>
  <c r="AO187" i="3"/>
  <c r="AN187" i="3"/>
  <c r="AL187" i="3"/>
  <c r="AB187" i="3"/>
  <c r="AM187" i="3" s="1"/>
  <c r="AA187" i="3"/>
  <c r="T187" i="3"/>
  <c r="S187" i="3"/>
  <c r="P187" i="3"/>
  <c r="O187" i="3"/>
  <c r="N187" i="3"/>
  <c r="M187" i="3"/>
  <c r="L187" i="3"/>
  <c r="BC186" i="3"/>
  <c r="BA186" i="3"/>
  <c r="BB186" i="3" s="1"/>
  <c r="AW186" i="3"/>
  <c r="AV186" i="3"/>
  <c r="AU186" i="3"/>
  <c r="AT186" i="3"/>
  <c r="AS186" i="3"/>
  <c r="AR186" i="3"/>
  <c r="AQ186" i="3"/>
  <c r="AP186" i="3"/>
  <c r="AO186" i="3"/>
  <c r="AN186" i="3"/>
  <c r="AL186" i="3"/>
  <c r="AB186" i="3"/>
  <c r="AM186" i="3" s="1"/>
  <c r="AA186" i="3"/>
  <c r="T186" i="3"/>
  <c r="S186" i="3"/>
  <c r="P186" i="3"/>
  <c r="O186" i="3"/>
  <c r="N186" i="3"/>
  <c r="M186" i="3"/>
  <c r="L186" i="3"/>
  <c r="BC185" i="3"/>
  <c r="BA185" i="3"/>
  <c r="AV185" i="3"/>
  <c r="AU185" i="3"/>
  <c r="AT185" i="3"/>
  <c r="AS185" i="3"/>
  <c r="AR185" i="3"/>
  <c r="AQ185" i="3"/>
  <c r="AP185" i="3"/>
  <c r="AO185" i="3"/>
  <c r="AN185" i="3"/>
  <c r="AM185" i="3"/>
  <c r="AB185" i="3"/>
  <c r="AA185" i="3"/>
  <c r="T185" i="3"/>
  <c r="S185" i="3"/>
  <c r="BB185" i="3" s="1"/>
  <c r="P185" i="3"/>
  <c r="O185" i="3"/>
  <c r="N185" i="3"/>
  <c r="M185" i="3"/>
  <c r="L185" i="3"/>
  <c r="BC184" i="3"/>
  <c r="BB184" i="3"/>
  <c r="AW184" i="3" s="1"/>
  <c r="BA184" i="3"/>
  <c r="AV184" i="3"/>
  <c r="AU184" i="3"/>
  <c r="AT184" i="3"/>
  <c r="AS184" i="3"/>
  <c r="AR184" i="3"/>
  <c r="AQ184" i="3"/>
  <c r="AP184" i="3"/>
  <c r="AO184" i="3"/>
  <c r="AN184" i="3"/>
  <c r="AB184" i="3"/>
  <c r="AM184" i="3" s="1"/>
  <c r="AA184" i="3"/>
  <c r="AL184" i="3" s="1"/>
  <c r="T184" i="3"/>
  <c r="S184" i="3"/>
  <c r="P184" i="3"/>
  <c r="O184" i="3"/>
  <c r="N184" i="3"/>
  <c r="M184" i="3"/>
  <c r="L184" i="3"/>
  <c r="BC183" i="3"/>
  <c r="BA183" i="3"/>
  <c r="BB183" i="3" s="1"/>
  <c r="AW183" i="3" s="1"/>
  <c r="AX183" i="3" s="1"/>
  <c r="Y183" i="3" s="1"/>
  <c r="AV183" i="3"/>
  <c r="AU183" i="3"/>
  <c r="AT183" i="3"/>
  <c r="AS183" i="3"/>
  <c r="AR183" i="3"/>
  <c r="AQ183" i="3"/>
  <c r="AP183" i="3"/>
  <c r="AO183" i="3"/>
  <c r="AN183" i="3"/>
  <c r="AL183" i="3"/>
  <c r="AB183" i="3"/>
  <c r="AM183" i="3" s="1"/>
  <c r="AA183" i="3"/>
  <c r="T183" i="3"/>
  <c r="S183" i="3"/>
  <c r="P183" i="3"/>
  <c r="O183" i="3"/>
  <c r="N183" i="3"/>
  <c r="M183" i="3"/>
  <c r="L183" i="3"/>
  <c r="BC182" i="3"/>
  <c r="BA182" i="3"/>
  <c r="BB182" i="3" s="1"/>
  <c r="AW182" i="3"/>
  <c r="AV182" i="3"/>
  <c r="AU182" i="3"/>
  <c r="AT182" i="3"/>
  <c r="AS182" i="3"/>
  <c r="AR182" i="3"/>
  <c r="AQ182" i="3"/>
  <c r="AP182" i="3"/>
  <c r="AO182" i="3"/>
  <c r="AN182" i="3"/>
  <c r="AL182" i="3"/>
  <c r="AB182" i="3"/>
  <c r="AM182" i="3" s="1"/>
  <c r="AA182" i="3"/>
  <c r="T182" i="3"/>
  <c r="S182" i="3"/>
  <c r="P182" i="3"/>
  <c r="O182" i="3"/>
  <c r="N182" i="3"/>
  <c r="M182" i="3"/>
  <c r="L182" i="3"/>
  <c r="BC181" i="3"/>
  <c r="BA181" i="3"/>
  <c r="BB181" i="3" s="1"/>
  <c r="AV181" i="3"/>
  <c r="AU181" i="3"/>
  <c r="AT181" i="3"/>
  <c r="AS181" i="3"/>
  <c r="AR181" i="3"/>
  <c r="AQ181" i="3"/>
  <c r="AP181" i="3"/>
  <c r="AO181" i="3"/>
  <c r="AN181" i="3"/>
  <c r="AM181" i="3"/>
  <c r="AL181" i="3"/>
  <c r="AB181" i="3"/>
  <c r="AA181" i="3"/>
  <c r="AW181" i="3" s="1"/>
  <c r="AX181" i="3" s="1"/>
  <c r="Y181" i="3" s="1"/>
  <c r="T181" i="3"/>
  <c r="S181" i="3"/>
  <c r="P181" i="3"/>
  <c r="O181" i="3"/>
  <c r="N181" i="3"/>
  <c r="M181" i="3"/>
  <c r="L181" i="3"/>
  <c r="BC180" i="3"/>
  <c r="BB180" i="3"/>
  <c r="BA180" i="3"/>
  <c r="AV180" i="3"/>
  <c r="AU180" i="3"/>
  <c r="AT180" i="3"/>
  <c r="AS180" i="3"/>
  <c r="AR180" i="3"/>
  <c r="AQ180" i="3"/>
  <c r="AP180" i="3"/>
  <c r="AO180" i="3"/>
  <c r="AN180" i="3"/>
  <c r="AL180" i="3"/>
  <c r="AB180" i="3"/>
  <c r="AM180" i="3" s="1"/>
  <c r="AA180" i="3"/>
  <c r="T180" i="3"/>
  <c r="S180" i="3"/>
  <c r="P180" i="3"/>
  <c r="O180" i="3"/>
  <c r="N180" i="3"/>
  <c r="M180" i="3"/>
  <c r="L180" i="3"/>
  <c r="BC179" i="3"/>
  <c r="BB179" i="3"/>
  <c r="BA179" i="3"/>
  <c r="AV179" i="3"/>
  <c r="AU179" i="3"/>
  <c r="AT179" i="3"/>
  <c r="AS179" i="3"/>
  <c r="AR179" i="3"/>
  <c r="AQ179" i="3"/>
  <c r="AP179" i="3"/>
  <c r="AO179" i="3"/>
  <c r="AN179" i="3"/>
  <c r="AB179" i="3"/>
  <c r="AM179" i="3" s="1"/>
  <c r="AA179" i="3"/>
  <c r="T179" i="3"/>
  <c r="S179" i="3"/>
  <c r="P179" i="3"/>
  <c r="O179" i="3"/>
  <c r="N179" i="3"/>
  <c r="M179" i="3"/>
  <c r="L179" i="3"/>
  <c r="BC178" i="3"/>
  <c r="BA178" i="3"/>
  <c r="BB178" i="3" s="1"/>
  <c r="AW178" i="3" s="1"/>
  <c r="AX178" i="3" s="1"/>
  <c r="Y178" i="3" s="1"/>
  <c r="AV178" i="3"/>
  <c r="AU178" i="3"/>
  <c r="AT178" i="3"/>
  <c r="AS178" i="3"/>
  <c r="AR178" i="3"/>
  <c r="AQ178" i="3"/>
  <c r="AP178" i="3"/>
  <c r="AO178" i="3"/>
  <c r="AN178" i="3"/>
  <c r="AB178" i="3"/>
  <c r="AM178" i="3" s="1"/>
  <c r="AA178" i="3"/>
  <c r="AL178" i="3" s="1"/>
  <c r="T178" i="3"/>
  <c r="S178" i="3"/>
  <c r="P178" i="3"/>
  <c r="O178" i="3"/>
  <c r="N178" i="3"/>
  <c r="M178" i="3"/>
  <c r="L178" i="3"/>
  <c r="BC177" i="3"/>
  <c r="BA177" i="3"/>
  <c r="BB177" i="3" s="1"/>
  <c r="AV177" i="3"/>
  <c r="AU177" i="3"/>
  <c r="AT177" i="3"/>
  <c r="AS177" i="3"/>
  <c r="AR177" i="3"/>
  <c r="AQ177" i="3"/>
  <c r="AP177" i="3"/>
  <c r="AO177" i="3"/>
  <c r="AN177" i="3"/>
  <c r="AL177" i="3"/>
  <c r="AB177" i="3"/>
  <c r="AW177" i="3" s="1"/>
  <c r="AA177" i="3"/>
  <c r="T177" i="3"/>
  <c r="S177" i="3"/>
  <c r="P177" i="3"/>
  <c r="O177" i="3"/>
  <c r="N177" i="3"/>
  <c r="M177" i="3"/>
  <c r="L177" i="3"/>
  <c r="BC176" i="3"/>
  <c r="BA176" i="3"/>
  <c r="BB176" i="3" s="1"/>
  <c r="AW176" i="3"/>
  <c r="AV176" i="3"/>
  <c r="AU176" i="3"/>
  <c r="AT176" i="3"/>
  <c r="AS176" i="3"/>
  <c r="AR176" i="3"/>
  <c r="AQ176" i="3"/>
  <c r="AP176" i="3"/>
  <c r="AO176" i="3"/>
  <c r="AN176" i="3"/>
  <c r="AM176" i="3"/>
  <c r="AB176" i="3"/>
  <c r="AA176" i="3"/>
  <c r="AL176" i="3" s="1"/>
  <c r="T176" i="3"/>
  <c r="S176" i="3"/>
  <c r="P176" i="3"/>
  <c r="O176" i="3"/>
  <c r="N176" i="3"/>
  <c r="M176" i="3"/>
  <c r="L176" i="3"/>
  <c r="BC175" i="3"/>
  <c r="BB175" i="3"/>
  <c r="BA175" i="3"/>
  <c r="AV175" i="3"/>
  <c r="AU175" i="3"/>
  <c r="AT175" i="3"/>
  <c r="AS175" i="3"/>
  <c r="AR175" i="3"/>
  <c r="AQ175" i="3"/>
  <c r="AP175" i="3"/>
  <c r="AO175" i="3"/>
  <c r="AN175" i="3"/>
  <c r="AB175" i="3"/>
  <c r="AM175" i="3" s="1"/>
  <c r="AA175" i="3"/>
  <c r="AL175" i="3" s="1"/>
  <c r="T175" i="3"/>
  <c r="S175" i="3"/>
  <c r="P175" i="3"/>
  <c r="O175" i="3"/>
  <c r="N175" i="3"/>
  <c r="M175" i="3"/>
  <c r="L175" i="3"/>
  <c r="BC174" i="3"/>
  <c r="BA174" i="3"/>
  <c r="AV174" i="3"/>
  <c r="AU174" i="3"/>
  <c r="AT174" i="3"/>
  <c r="AS174" i="3"/>
  <c r="AR174" i="3"/>
  <c r="AQ174" i="3"/>
  <c r="AP174" i="3"/>
  <c r="AO174" i="3"/>
  <c r="AN174" i="3"/>
  <c r="AL174" i="3"/>
  <c r="AB174" i="3"/>
  <c r="AM174" i="3" s="1"/>
  <c r="AA174" i="3"/>
  <c r="T174" i="3"/>
  <c r="S174" i="3"/>
  <c r="BB174" i="3" s="1"/>
  <c r="P174" i="3"/>
  <c r="O174" i="3"/>
  <c r="N174" i="3"/>
  <c r="M174" i="3"/>
  <c r="L174" i="3"/>
  <c r="BC173" i="3"/>
  <c r="BA173" i="3"/>
  <c r="BB173" i="3" s="1"/>
  <c r="AV173" i="3"/>
  <c r="AU173" i="3"/>
  <c r="AT173" i="3"/>
  <c r="AS173" i="3"/>
  <c r="AR173" i="3"/>
  <c r="AQ173" i="3"/>
  <c r="AP173" i="3"/>
  <c r="AO173" i="3"/>
  <c r="AN173" i="3"/>
  <c r="AL173" i="3"/>
  <c r="AB173" i="3"/>
  <c r="AM173" i="3" s="1"/>
  <c r="AA173" i="3"/>
  <c r="T173" i="3"/>
  <c r="S173" i="3"/>
  <c r="P173" i="3"/>
  <c r="O173" i="3"/>
  <c r="N173" i="3"/>
  <c r="M173" i="3"/>
  <c r="L173" i="3"/>
  <c r="BC172" i="3"/>
  <c r="BA172" i="3"/>
  <c r="AV172" i="3"/>
  <c r="AU172" i="3"/>
  <c r="AT172" i="3"/>
  <c r="AS172" i="3"/>
  <c r="AR172" i="3"/>
  <c r="AQ172" i="3"/>
  <c r="AP172" i="3"/>
  <c r="AO172" i="3"/>
  <c r="AN172" i="3"/>
  <c r="AM172" i="3"/>
  <c r="AL172" i="3"/>
  <c r="AB172" i="3"/>
  <c r="AA172" i="3"/>
  <c r="T172" i="3"/>
  <c r="S172" i="3"/>
  <c r="P172" i="3"/>
  <c r="O172" i="3"/>
  <c r="N172" i="3"/>
  <c r="M172" i="3"/>
  <c r="L172" i="3"/>
  <c r="BC171" i="3"/>
  <c r="BB171" i="3"/>
  <c r="BA171" i="3"/>
  <c r="AW171" i="3"/>
  <c r="AX171" i="3" s="1"/>
  <c r="Y171" i="3" s="1"/>
  <c r="AV171" i="3"/>
  <c r="AU171" i="3"/>
  <c r="AT171" i="3"/>
  <c r="AS171" i="3"/>
  <c r="AR171" i="3"/>
  <c r="AQ171" i="3"/>
  <c r="AP171" i="3"/>
  <c r="AO171" i="3"/>
  <c r="AN171" i="3"/>
  <c r="AL171" i="3"/>
  <c r="AB171" i="3"/>
  <c r="AM171" i="3" s="1"/>
  <c r="AA171" i="3"/>
  <c r="T171" i="3"/>
  <c r="S171" i="3"/>
  <c r="P171" i="3"/>
  <c r="O171" i="3"/>
  <c r="N171" i="3"/>
  <c r="M171" i="3"/>
  <c r="L171" i="3"/>
  <c r="BC170" i="3"/>
  <c r="BA170" i="3"/>
  <c r="BB170" i="3" s="1"/>
  <c r="AV170" i="3"/>
  <c r="AU170" i="3"/>
  <c r="AT170" i="3"/>
  <c r="AS170" i="3"/>
  <c r="AR170" i="3"/>
  <c r="AQ170" i="3"/>
  <c r="AP170" i="3"/>
  <c r="AO170" i="3"/>
  <c r="AN170" i="3"/>
  <c r="AM170" i="3"/>
  <c r="AL170" i="3"/>
  <c r="AB170" i="3"/>
  <c r="AA170" i="3"/>
  <c r="AW170" i="3" s="1"/>
  <c r="T170" i="3"/>
  <c r="S170" i="3"/>
  <c r="P170" i="3"/>
  <c r="O170" i="3"/>
  <c r="N170" i="3"/>
  <c r="M170" i="3"/>
  <c r="L170" i="3"/>
  <c r="BC169" i="3"/>
  <c r="BA169" i="3"/>
  <c r="BB169" i="3" s="1"/>
  <c r="AV169" i="3"/>
  <c r="AU169" i="3"/>
  <c r="AT169" i="3"/>
  <c r="AS169" i="3"/>
  <c r="AR169" i="3"/>
  <c r="AQ169" i="3"/>
  <c r="AP169" i="3"/>
  <c r="AO169" i="3"/>
  <c r="AN169" i="3"/>
  <c r="AL169" i="3"/>
  <c r="AB169" i="3"/>
  <c r="AM169" i="3" s="1"/>
  <c r="AA169" i="3"/>
  <c r="T169" i="3"/>
  <c r="S169" i="3"/>
  <c r="P169" i="3"/>
  <c r="O169" i="3"/>
  <c r="N169" i="3"/>
  <c r="M169" i="3"/>
  <c r="L169" i="3"/>
  <c r="BC168" i="3"/>
  <c r="BA168" i="3"/>
  <c r="BB168" i="3" s="1"/>
  <c r="AV168" i="3"/>
  <c r="AU168" i="3"/>
  <c r="AT168" i="3"/>
  <c r="AS168" i="3"/>
  <c r="AR168" i="3"/>
  <c r="AQ168" i="3"/>
  <c r="AP168" i="3"/>
  <c r="AO168" i="3"/>
  <c r="AN168" i="3"/>
  <c r="AM168" i="3"/>
  <c r="AB168" i="3"/>
  <c r="AA168" i="3"/>
  <c r="T168" i="3"/>
  <c r="S168" i="3"/>
  <c r="P168" i="3"/>
  <c r="O168" i="3"/>
  <c r="N168" i="3"/>
  <c r="M168" i="3"/>
  <c r="L168" i="3"/>
  <c r="BC167" i="3"/>
  <c r="BA167" i="3"/>
  <c r="BB167" i="3" s="1"/>
  <c r="AW167" i="3" s="1"/>
  <c r="AX167" i="3" s="1"/>
  <c r="Y167" i="3" s="1"/>
  <c r="AV167" i="3"/>
  <c r="AU167" i="3"/>
  <c r="AT167" i="3"/>
  <c r="AS167" i="3"/>
  <c r="AR167" i="3"/>
  <c r="AQ167" i="3"/>
  <c r="AP167" i="3"/>
  <c r="AO167" i="3"/>
  <c r="AN167" i="3"/>
  <c r="AB167" i="3"/>
  <c r="AM167" i="3" s="1"/>
  <c r="AA167" i="3"/>
  <c r="AL167" i="3" s="1"/>
  <c r="T167" i="3"/>
  <c r="S167" i="3"/>
  <c r="P167" i="3"/>
  <c r="O167" i="3"/>
  <c r="N167" i="3"/>
  <c r="M167" i="3"/>
  <c r="L167" i="3"/>
  <c r="BC166" i="3"/>
  <c r="BB166" i="3"/>
  <c r="BA166" i="3"/>
  <c r="AV166" i="3"/>
  <c r="AU166" i="3"/>
  <c r="AT166" i="3"/>
  <c r="AS166" i="3"/>
  <c r="AR166" i="3"/>
  <c r="AQ166" i="3"/>
  <c r="AP166" i="3"/>
  <c r="AO166" i="3"/>
  <c r="AN166" i="3"/>
  <c r="AB166" i="3"/>
  <c r="AM166" i="3" s="1"/>
  <c r="AA166" i="3"/>
  <c r="AL166" i="3" s="1"/>
  <c r="T166" i="3"/>
  <c r="S166" i="3"/>
  <c r="P166" i="3"/>
  <c r="O166" i="3"/>
  <c r="N166" i="3"/>
  <c r="M166" i="3"/>
  <c r="L166" i="3"/>
  <c r="BC165" i="3"/>
  <c r="BA165" i="3"/>
  <c r="BB165" i="3" s="1"/>
  <c r="AW165" i="3" s="1"/>
  <c r="AV165" i="3"/>
  <c r="AU165" i="3"/>
  <c r="AT165" i="3"/>
  <c r="AS165" i="3"/>
  <c r="AR165" i="3"/>
  <c r="AQ165" i="3"/>
  <c r="AP165" i="3"/>
  <c r="AO165" i="3"/>
  <c r="AN165" i="3"/>
  <c r="AM165" i="3"/>
  <c r="AX165" i="3" s="1"/>
  <c r="Y165" i="3" s="1"/>
  <c r="AL165" i="3"/>
  <c r="AB165" i="3"/>
  <c r="AA165" i="3"/>
  <c r="T165" i="3"/>
  <c r="S165" i="3"/>
  <c r="P165" i="3"/>
  <c r="O165" i="3"/>
  <c r="N165" i="3"/>
  <c r="M165" i="3"/>
  <c r="L165" i="3"/>
  <c r="BC164" i="3"/>
  <c r="BB164" i="3"/>
  <c r="BA164" i="3"/>
  <c r="AW164" i="3"/>
  <c r="AX164" i="3" s="1"/>
  <c r="Y164" i="3" s="1"/>
  <c r="AV164" i="3"/>
  <c r="AU164" i="3"/>
  <c r="AT164" i="3"/>
  <c r="AS164" i="3"/>
  <c r="AR164" i="3"/>
  <c r="AQ164" i="3"/>
  <c r="AP164" i="3"/>
  <c r="AO164" i="3"/>
  <c r="AN164" i="3"/>
  <c r="AL164" i="3"/>
  <c r="AB164" i="3"/>
  <c r="AM164" i="3" s="1"/>
  <c r="AA164" i="3"/>
  <c r="T164" i="3"/>
  <c r="S164" i="3"/>
  <c r="P164" i="3"/>
  <c r="O164" i="3"/>
  <c r="N164" i="3"/>
  <c r="M164" i="3"/>
  <c r="L164" i="3"/>
  <c r="BC163" i="3"/>
  <c r="BA163" i="3"/>
  <c r="AV163" i="3"/>
  <c r="AU163" i="3"/>
  <c r="AT163" i="3"/>
  <c r="AS163" i="3"/>
  <c r="AR163" i="3"/>
  <c r="AQ163" i="3"/>
  <c r="AP163" i="3"/>
  <c r="AO163" i="3"/>
  <c r="AN163" i="3"/>
  <c r="AB163" i="3"/>
  <c r="AM163" i="3" s="1"/>
  <c r="AA163" i="3"/>
  <c r="T163" i="3"/>
  <c r="S163" i="3"/>
  <c r="P163" i="3"/>
  <c r="O163" i="3"/>
  <c r="N163" i="3"/>
  <c r="M163" i="3"/>
  <c r="L163" i="3"/>
  <c r="BC162" i="3"/>
  <c r="BA162" i="3"/>
  <c r="BB162" i="3" s="1"/>
  <c r="AV162" i="3"/>
  <c r="AU162" i="3"/>
  <c r="AT162" i="3"/>
  <c r="AS162" i="3"/>
  <c r="AR162" i="3"/>
  <c r="AQ162" i="3"/>
  <c r="AP162" i="3"/>
  <c r="AO162" i="3"/>
  <c r="AN162" i="3"/>
  <c r="AL162" i="3"/>
  <c r="AB162" i="3"/>
  <c r="AM162" i="3" s="1"/>
  <c r="AA162" i="3"/>
  <c r="T162" i="3"/>
  <c r="S162" i="3"/>
  <c r="P162" i="3"/>
  <c r="O162" i="3"/>
  <c r="N162" i="3"/>
  <c r="M162" i="3"/>
  <c r="L162" i="3"/>
  <c r="BC161" i="3"/>
  <c r="BB161" i="3"/>
  <c r="BA161" i="3"/>
  <c r="AV161" i="3"/>
  <c r="AU161" i="3"/>
  <c r="AT161" i="3"/>
  <c r="AS161" i="3"/>
  <c r="AR161" i="3"/>
  <c r="AQ161" i="3"/>
  <c r="AP161" i="3"/>
  <c r="AO161" i="3"/>
  <c r="AN161" i="3"/>
  <c r="AM161" i="3"/>
  <c r="AL161" i="3"/>
  <c r="AB161" i="3"/>
  <c r="AA161" i="3"/>
  <c r="T161" i="3"/>
  <c r="S161" i="3"/>
  <c r="P161" i="3"/>
  <c r="O161" i="3"/>
  <c r="N161" i="3"/>
  <c r="M161" i="3"/>
  <c r="L161" i="3"/>
  <c r="BC160" i="3"/>
  <c r="BB160" i="3"/>
  <c r="AW160" i="3" s="1"/>
  <c r="AX160" i="3" s="1"/>
  <c r="Y160" i="3" s="1"/>
  <c r="BA160" i="3"/>
  <c r="AV160" i="3"/>
  <c r="AU160" i="3"/>
  <c r="AT160" i="3"/>
  <c r="AS160" i="3"/>
  <c r="AR160" i="3"/>
  <c r="AQ160" i="3"/>
  <c r="AP160" i="3"/>
  <c r="AO160" i="3"/>
  <c r="AN160" i="3"/>
  <c r="AB160" i="3"/>
  <c r="AM160" i="3" s="1"/>
  <c r="AA160" i="3"/>
  <c r="AL160" i="3" s="1"/>
  <c r="T160" i="3"/>
  <c r="S160" i="3"/>
  <c r="P160" i="3"/>
  <c r="O160" i="3"/>
  <c r="N160" i="3"/>
  <c r="M160" i="3"/>
  <c r="L160" i="3"/>
  <c r="BC159" i="3"/>
  <c r="BA159" i="3"/>
  <c r="BB159" i="3" s="1"/>
  <c r="AW159" i="3" s="1"/>
  <c r="AX159" i="3" s="1"/>
  <c r="Y159" i="3" s="1"/>
  <c r="AV159" i="3"/>
  <c r="AU159" i="3"/>
  <c r="AT159" i="3"/>
  <c r="AS159" i="3"/>
  <c r="AR159" i="3"/>
  <c r="AQ159" i="3"/>
  <c r="AP159" i="3"/>
  <c r="AO159" i="3"/>
  <c r="AN159" i="3"/>
  <c r="AB159" i="3"/>
  <c r="AM159" i="3" s="1"/>
  <c r="AA159" i="3"/>
  <c r="AL159" i="3" s="1"/>
  <c r="T159" i="3"/>
  <c r="S159" i="3"/>
  <c r="P159" i="3"/>
  <c r="O159" i="3"/>
  <c r="N159" i="3"/>
  <c r="M159" i="3"/>
  <c r="L159" i="3"/>
  <c r="BC158" i="3"/>
  <c r="BA158" i="3"/>
  <c r="BB158" i="3" s="1"/>
  <c r="AV158" i="3"/>
  <c r="AU158" i="3"/>
  <c r="AT158" i="3"/>
  <c r="AS158" i="3"/>
  <c r="AR158" i="3"/>
  <c r="AQ158" i="3"/>
  <c r="AP158" i="3"/>
  <c r="AO158" i="3"/>
  <c r="AN158" i="3"/>
  <c r="AB158" i="3"/>
  <c r="AW158" i="3" s="1"/>
  <c r="AA158" i="3"/>
  <c r="AL158" i="3" s="1"/>
  <c r="T158" i="3"/>
  <c r="S158" i="3"/>
  <c r="P158" i="3"/>
  <c r="O158" i="3"/>
  <c r="N158" i="3"/>
  <c r="M158" i="3"/>
  <c r="L158" i="3"/>
  <c r="BC157" i="3"/>
  <c r="BA157" i="3"/>
  <c r="BB157" i="3" s="1"/>
  <c r="AW157" i="3" s="1"/>
  <c r="AX157" i="3" s="1"/>
  <c r="Y157" i="3" s="1"/>
  <c r="AV157" i="3"/>
  <c r="AU157" i="3"/>
  <c r="AT157" i="3"/>
  <c r="AS157" i="3"/>
  <c r="AR157" i="3"/>
  <c r="AQ157" i="3"/>
  <c r="AP157" i="3"/>
  <c r="AO157" i="3"/>
  <c r="AN157" i="3"/>
  <c r="AM157" i="3"/>
  <c r="AB157" i="3"/>
  <c r="AA157" i="3"/>
  <c r="AL157" i="3" s="1"/>
  <c r="T157" i="3"/>
  <c r="S157" i="3"/>
  <c r="P157" i="3"/>
  <c r="O157" i="3"/>
  <c r="N157" i="3"/>
  <c r="M157" i="3"/>
  <c r="L157" i="3"/>
  <c r="BC156" i="3"/>
  <c r="BB156" i="3"/>
  <c r="BA156" i="3"/>
  <c r="AV156" i="3"/>
  <c r="AU156" i="3"/>
  <c r="AT156" i="3"/>
  <c r="AS156" i="3"/>
  <c r="AR156" i="3"/>
  <c r="AQ156" i="3"/>
  <c r="AP156" i="3"/>
  <c r="AO156" i="3"/>
  <c r="AN156" i="3"/>
  <c r="AM156" i="3"/>
  <c r="AL156" i="3"/>
  <c r="AB156" i="3"/>
  <c r="AA156" i="3"/>
  <c r="T156" i="3"/>
  <c r="S156" i="3"/>
  <c r="P156" i="3"/>
  <c r="O156" i="3"/>
  <c r="N156" i="3"/>
  <c r="M156" i="3"/>
  <c r="L156" i="3"/>
  <c r="BC155" i="3"/>
  <c r="BA155" i="3"/>
  <c r="BB155" i="3" s="1"/>
  <c r="AW155" i="3"/>
  <c r="AX155" i="3" s="1"/>
  <c r="Y155" i="3" s="1"/>
  <c r="AV155" i="3"/>
  <c r="AU155" i="3"/>
  <c r="AT155" i="3"/>
  <c r="AS155" i="3"/>
  <c r="AR155" i="3"/>
  <c r="AQ155" i="3"/>
  <c r="AP155" i="3"/>
  <c r="AO155" i="3"/>
  <c r="AN155" i="3"/>
  <c r="AL155" i="3"/>
  <c r="AB155" i="3"/>
  <c r="AM155" i="3" s="1"/>
  <c r="AA155" i="3"/>
  <c r="T155" i="3"/>
  <c r="S155" i="3"/>
  <c r="P155" i="3"/>
  <c r="O155" i="3"/>
  <c r="N155" i="3"/>
  <c r="M155" i="3"/>
  <c r="L155" i="3"/>
  <c r="BC154" i="3"/>
  <c r="BA154" i="3"/>
  <c r="BB154" i="3" s="1"/>
  <c r="AV154" i="3"/>
  <c r="AU154" i="3"/>
  <c r="AT154" i="3"/>
  <c r="AS154" i="3"/>
  <c r="AR154" i="3"/>
  <c r="AQ154" i="3"/>
  <c r="AP154" i="3"/>
  <c r="AO154" i="3"/>
  <c r="AN154" i="3"/>
  <c r="AM154" i="3"/>
  <c r="AB154" i="3"/>
  <c r="AA154" i="3"/>
  <c r="AW154" i="3" s="1"/>
  <c r="AX154" i="3" s="1"/>
  <c r="Y154" i="3" s="1"/>
  <c r="T154" i="3"/>
  <c r="S154" i="3"/>
  <c r="P154" i="3"/>
  <c r="O154" i="3"/>
  <c r="N154" i="3"/>
  <c r="M154" i="3"/>
  <c r="L154" i="3"/>
  <c r="BC153" i="3"/>
  <c r="BB153" i="3"/>
  <c r="AW153" i="3" s="1"/>
  <c r="BA153" i="3"/>
  <c r="AV153" i="3"/>
  <c r="AU153" i="3"/>
  <c r="AT153" i="3"/>
  <c r="AS153" i="3"/>
  <c r="AR153" i="3"/>
  <c r="AQ153" i="3"/>
  <c r="AP153" i="3"/>
  <c r="AO153" i="3"/>
  <c r="AN153" i="3"/>
  <c r="AB153" i="3"/>
  <c r="AM153" i="3" s="1"/>
  <c r="AA153" i="3"/>
  <c r="AL153" i="3" s="1"/>
  <c r="T153" i="3"/>
  <c r="S153" i="3"/>
  <c r="P153" i="3"/>
  <c r="O153" i="3"/>
  <c r="N153" i="3"/>
  <c r="M153" i="3"/>
  <c r="L153" i="3"/>
  <c r="BC152" i="3"/>
  <c r="BA152" i="3"/>
  <c r="BB152" i="3" s="1"/>
  <c r="AW152" i="3" s="1"/>
  <c r="AX152" i="3" s="1"/>
  <c r="Y152" i="3" s="1"/>
  <c r="AV152" i="3"/>
  <c r="AU152" i="3"/>
  <c r="AT152" i="3"/>
  <c r="AS152" i="3"/>
  <c r="AR152" i="3"/>
  <c r="AQ152" i="3"/>
  <c r="AP152" i="3"/>
  <c r="AO152" i="3"/>
  <c r="AN152" i="3"/>
  <c r="AM152" i="3"/>
  <c r="AB152" i="3"/>
  <c r="AA152" i="3"/>
  <c r="AL152" i="3" s="1"/>
  <c r="T152" i="3"/>
  <c r="S152" i="3"/>
  <c r="P152" i="3"/>
  <c r="O152" i="3"/>
  <c r="N152" i="3"/>
  <c r="M152" i="3"/>
  <c r="L152" i="3"/>
  <c r="BC151" i="3"/>
  <c r="BA151" i="3"/>
  <c r="BB151" i="3" s="1"/>
  <c r="AV151" i="3"/>
  <c r="AU151" i="3"/>
  <c r="AT151" i="3"/>
  <c r="AS151" i="3"/>
  <c r="AR151" i="3"/>
  <c r="AQ151" i="3"/>
  <c r="AP151" i="3"/>
  <c r="AO151" i="3"/>
  <c r="AN151" i="3"/>
  <c r="AM151" i="3"/>
  <c r="AL151" i="3"/>
  <c r="AB151" i="3"/>
  <c r="AW151" i="3" s="1"/>
  <c r="AX151" i="3" s="1"/>
  <c r="Y151" i="3" s="1"/>
  <c r="AA151" i="3"/>
  <c r="T151" i="3"/>
  <c r="S151" i="3"/>
  <c r="P151" i="3"/>
  <c r="O151" i="3"/>
  <c r="N151" i="3"/>
  <c r="M151" i="3"/>
  <c r="L151" i="3"/>
  <c r="BC150" i="3"/>
  <c r="BA150" i="3"/>
  <c r="BB150" i="3" s="1"/>
  <c r="AW150" i="3"/>
  <c r="AV150" i="3"/>
  <c r="AU150" i="3"/>
  <c r="AT150" i="3"/>
  <c r="AS150" i="3"/>
  <c r="AR150" i="3"/>
  <c r="AQ150" i="3"/>
  <c r="AP150" i="3"/>
  <c r="AO150" i="3"/>
  <c r="AN150" i="3"/>
  <c r="AM150" i="3"/>
  <c r="AB150" i="3"/>
  <c r="AA150" i="3"/>
  <c r="AL150" i="3" s="1"/>
  <c r="T150" i="3"/>
  <c r="S150" i="3"/>
  <c r="P150" i="3"/>
  <c r="O150" i="3"/>
  <c r="N150" i="3"/>
  <c r="M150" i="3"/>
  <c r="L150" i="3"/>
  <c r="BC149" i="3"/>
  <c r="BA149" i="3"/>
  <c r="AV149" i="3"/>
  <c r="AU149" i="3"/>
  <c r="AT149" i="3"/>
  <c r="AS149" i="3"/>
  <c r="AR149" i="3"/>
  <c r="AQ149" i="3"/>
  <c r="AP149" i="3"/>
  <c r="AO149" i="3"/>
  <c r="AN149" i="3"/>
  <c r="AB149" i="3"/>
  <c r="AM149" i="3" s="1"/>
  <c r="AA149" i="3"/>
  <c r="T149" i="3"/>
  <c r="S149" i="3"/>
  <c r="BB149" i="3" s="1"/>
  <c r="P149" i="3"/>
  <c r="O149" i="3"/>
  <c r="N149" i="3"/>
  <c r="M149" i="3"/>
  <c r="L149" i="3"/>
  <c r="BC148" i="3"/>
  <c r="BB148" i="3"/>
  <c r="BA148" i="3"/>
  <c r="AV148" i="3"/>
  <c r="AU148" i="3"/>
  <c r="AT148" i="3"/>
  <c r="AS148" i="3"/>
  <c r="AR148" i="3"/>
  <c r="AQ148" i="3"/>
  <c r="AP148" i="3"/>
  <c r="AO148" i="3"/>
  <c r="AN148" i="3"/>
  <c r="AB148" i="3"/>
  <c r="AM148" i="3" s="1"/>
  <c r="AA148" i="3"/>
  <c r="T148" i="3"/>
  <c r="S148" i="3"/>
  <c r="P148" i="3"/>
  <c r="O148" i="3"/>
  <c r="N148" i="3"/>
  <c r="M148" i="3"/>
  <c r="L148" i="3"/>
  <c r="BC147" i="3"/>
  <c r="BA147" i="3"/>
  <c r="BB147" i="3" s="1"/>
  <c r="AV147" i="3"/>
  <c r="AU147" i="3"/>
  <c r="AT147" i="3"/>
  <c r="AS147" i="3"/>
  <c r="AR147" i="3"/>
  <c r="AQ147" i="3"/>
  <c r="AP147" i="3"/>
  <c r="AO147" i="3"/>
  <c r="AN147" i="3"/>
  <c r="AM147" i="3"/>
  <c r="AL147" i="3"/>
  <c r="AB147" i="3"/>
  <c r="AA147" i="3"/>
  <c r="T147" i="3"/>
  <c r="S147" i="3"/>
  <c r="P147" i="3"/>
  <c r="O147" i="3"/>
  <c r="N147" i="3"/>
  <c r="M147" i="3"/>
  <c r="L147" i="3"/>
  <c r="BC146" i="3"/>
  <c r="BB146" i="3"/>
  <c r="AW146" i="3" s="1"/>
  <c r="BA146" i="3"/>
  <c r="AV146" i="3"/>
  <c r="AU146" i="3"/>
  <c r="AT146" i="3"/>
  <c r="AS146" i="3"/>
  <c r="AR146" i="3"/>
  <c r="AQ146" i="3"/>
  <c r="AP146" i="3"/>
  <c r="AO146" i="3"/>
  <c r="AN146" i="3"/>
  <c r="AB146" i="3"/>
  <c r="AM146" i="3" s="1"/>
  <c r="AA146" i="3"/>
  <c r="AL146" i="3" s="1"/>
  <c r="T146" i="3"/>
  <c r="S146" i="3"/>
  <c r="P146" i="3"/>
  <c r="O146" i="3"/>
  <c r="N146" i="3"/>
  <c r="M146" i="3"/>
  <c r="L146" i="3"/>
  <c r="BC145" i="3"/>
  <c r="BB145" i="3"/>
  <c r="BA145" i="3"/>
  <c r="AW145" i="3"/>
  <c r="AX145" i="3" s="1"/>
  <c r="Y145" i="3" s="1"/>
  <c r="AV145" i="3"/>
  <c r="AU145" i="3"/>
  <c r="AT145" i="3"/>
  <c r="AS145" i="3"/>
  <c r="AR145" i="3"/>
  <c r="AQ145" i="3"/>
  <c r="AP145" i="3"/>
  <c r="AO145" i="3"/>
  <c r="AN145" i="3"/>
  <c r="AM145" i="3"/>
  <c r="AB145" i="3"/>
  <c r="AA145" i="3"/>
  <c r="AL145" i="3" s="1"/>
  <c r="T145" i="3"/>
  <c r="S145" i="3"/>
  <c r="P145" i="3"/>
  <c r="O145" i="3"/>
  <c r="N145" i="3"/>
  <c r="M145" i="3"/>
  <c r="L145" i="3"/>
  <c r="BC144" i="3"/>
  <c r="BA144" i="3"/>
  <c r="BB144" i="3" s="1"/>
  <c r="AW144" i="3" s="1"/>
  <c r="AX144" i="3"/>
  <c r="Y144" i="3" s="1"/>
  <c r="AV144" i="3"/>
  <c r="AU144" i="3"/>
  <c r="AT144" i="3"/>
  <c r="AS144" i="3"/>
  <c r="AR144" i="3"/>
  <c r="AQ144" i="3"/>
  <c r="AP144" i="3"/>
  <c r="AO144" i="3"/>
  <c r="AN144" i="3"/>
  <c r="AM144" i="3"/>
  <c r="AL144" i="3"/>
  <c r="AB144" i="3"/>
  <c r="AA144" i="3"/>
  <c r="T144" i="3"/>
  <c r="S144" i="3"/>
  <c r="P144" i="3"/>
  <c r="O144" i="3"/>
  <c r="N144" i="3"/>
  <c r="M144" i="3"/>
  <c r="L144" i="3"/>
  <c r="BC143" i="3"/>
  <c r="BB143" i="3"/>
  <c r="BA143" i="3"/>
  <c r="AW143" i="3"/>
  <c r="AX143" i="3" s="1"/>
  <c r="Y143" i="3" s="1"/>
  <c r="AV143" i="3"/>
  <c r="AU143" i="3"/>
  <c r="AT143" i="3"/>
  <c r="AS143" i="3"/>
  <c r="AR143" i="3"/>
  <c r="AQ143" i="3"/>
  <c r="AP143" i="3"/>
  <c r="AO143" i="3"/>
  <c r="AN143" i="3"/>
  <c r="AL143" i="3"/>
  <c r="AB143" i="3"/>
  <c r="AM143" i="3" s="1"/>
  <c r="AA143" i="3"/>
  <c r="T143" i="3"/>
  <c r="S143" i="3"/>
  <c r="P143" i="3"/>
  <c r="O143" i="3"/>
  <c r="N143" i="3"/>
  <c r="M143" i="3"/>
  <c r="L143" i="3"/>
  <c r="BC142" i="3"/>
  <c r="BA142" i="3"/>
  <c r="BB142" i="3" s="1"/>
  <c r="AW142" i="3"/>
  <c r="AV142" i="3"/>
  <c r="AU142" i="3"/>
  <c r="AT142" i="3"/>
  <c r="AS142" i="3"/>
  <c r="AR142" i="3"/>
  <c r="AQ142" i="3"/>
  <c r="AP142" i="3"/>
  <c r="AO142" i="3"/>
  <c r="AN142" i="3"/>
  <c r="AB142" i="3"/>
  <c r="AM142" i="3" s="1"/>
  <c r="AA142" i="3"/>
  <c r="AL142" i="3" s="1"/>
  <c r="T142" i="3"/>
  <c r="S142" i="3"/>
  <c r="P142" i="3"/>
  <c r="O142" i="3"/>
  <c r="N142" i="3"/>
  <c r="M142" i="3"/>
  <c r="L142" i="3"/>
  <c r="BC141" i="3"/>
  <c r="BB141" i="3"/>
  <c r="BA141" i="3"/>
  <c r="AV141" i="3"/>
  <c r="AU141" i="3"/>
  <c r="AT141" i="3"/>
  <c r="AS141" i="3"/>
  <c r="AR141" i="3"/>
  <c r="AQ141" i="3"/>
  <c r="AP141" i="3"/>
  <c r="AO141" i="3"/>
  <c r="AN141" i="3"/>
  <c r="AM141" i="3"/>
  <c r="AL141" i="3"/>
  <c r="AB141" i="3"/>
  <c r="AA141" i="3"/>
  <c r="AW141" i="3" s="1"/>
  <c r="T141" i="3"/>
  <c r="S141" i="3"/>
  <c r="P141" i="3"/>
  <c r="O141" i="3"/>
  <c r="N141" i="3"/>
  <c r="M141" i="3"/>
  <c r="L141" i="3"/>
  <c r="AX141" i="3" s="1"/>
  <c r="Y141" i="3" s="1"/>
  <c r="BC140" i="3"/>
  <c r="BB140" i="3"/>
  <c r="BA140" i="3"/>
  <c r="AV140" i="3"/>
  <c r="AU140" i="3"/>
  <c r="AT140" i="3"/>
  <c r="AS140" i="3"/>
  <c r="AR140" i="3"/>
  <c r="AQ140" i="3"/>
  <c r="AP140" i="3"/>
  <c r="AO140" i="3"/>
  <c r="AN140" i="3"/>
  <c r="AL140" i="3"/>
  <c r="AB140" i="3"/>
  <c r="AM140" i="3" s="1"/>
  <c r="AA140" i="3"/>
  <c r="T140" i="3"/>
  <c r="S140" i="3"/>
  <c r="P140" i="3"/>
  <c r="O140" i="3"/>
  <c r="N140" i="3"/>
  <c r="M140" i="3"/>
  <c r="L140" i="3"/>
  <c r="BC139" i="3"/>
  <c r="BB139" i="3"/>
  <c r="BA139" i="3"/>
  <c r="AV139" i="3"/>
  <c r="AU139" i="3"/>
  <c r="AT139" i="3"/>
  <c r="AS139" i="3"/>
  <c r="AR139" i="3"/>
  <c r="AQ139" i="3"/>
  <c r="AP139" i="3"/>
  <c r="AO139" i="3"/>
  <c r="AN139" i="3"/>
  <c r="AB139" i="3"/>
  <c r="AM139" i="3" s="1"/>
  <c r="AA139" i="3"/>
  <c r="T139" i="3"/>
  <c r="S139" i="3"/>
  <c r="P139" i="3"/>
  <c r="O139" i="3"/>
  <c r="N139" i="3"/>
  <c r="M139" i="3"/>
  <c r="L139" i="3"/>
  <c r="BC138" i="3"/>
  <c r="BA138" i="3"/>
  <c r="AV138" i="3"/>
  <c r="AU138" i="3"/>
  <c r="AT138" i="3"/>
  <c r="AS138" i="3"/>
  <c r="AR138" i="3"/>
  <c r="AQ138" i="3"/>
  <c r="AP138" i="3"/>
  <c r="AO138" i="3"/>
  <c r="AN138" i="3"/>
  <c r="AM138" i="3"/>
  <c r="AB138" i="3"/>
  <c r="AA138" i="3"/>
  <c r="AL138" i="3" s="1"/>
  <c r="T138" i="3"/>
  <c r="S138" i="3"/>
  <c r="BB138" i="3" s="1"/>
  <c r="P138" i="3"/>
  <c r="O138" i="3"/>
  <c r="N138" i="3"/>
  <c r="M138" i="3"/>
  <c r="L138" i="3"/>
  <c r="BC137" i="3"/>
  <c r="BB137" i="3"/>
  <c r="AW137" i="3" s="1"/>
  <c r="AX137" i="3" s="1"/>
  <c r="Y137" i="3" s="1"/>
  <c r="BA137" i="3"/>
  <c r="AV137" i="3"/>
  <c r="AU137" i="3"/>
  <c r="AT137" i="3"/>
  <c r="AS137" i="3"/>
  <c r="AR137" i="3"/>
  <c r="AQ137" i="3"/>
  <c r="AP137" i="3"/>
  <c r="AO137" i="3"/>
  <c r="AN137" i="3"/>
  <c r="AB137" i="3"/>
  <c r="AM137" i="3" s="1"/>
  <c r="AA137" i="3"/>
  <c r="AL137" i="3" s="1"/>
  <c r="T137" i="3"/>
  <c r="S137" i="3"/>
  <c r="P137" i="3"/>
  <c r="O137" i="3"/>
  <c r="N137" i="3"/>
  <c r="M137" i="3"/>
  <c r="L137" i="3"/>
  <c r="BC136" i="3"/>
  <c r="BA136" i="3"/>
  <c r="BB136" i="3" s="1"/>
  <c r="AV136" i="3"/>
  <c r="AU136" i="3"/>
  <c r="AT136" i="3"/>
  <c r="AS136" i="3"/>
  <c r="AR136" i="3"/>
  <c r="AQ136" i="3"/>
  <c r="AP136" i="3"/>
  <c r="AO136" i="3"/>
  <c r="AN136" i="3"/>
  <c r="AM136" i="3"/>
  <c r="AB136" i="3"/>
  <c r="AA136" i="3"/>
  <c r="AL136" i="3" s="1"/>
  <c r="T136" i="3"/>
  <c r="S136" i="3"/>
  <c r="P136" i="3"/>
  <c r="O136" i="3"/>
  <c r="N136" i="3"/>
  <c r="M136" i="3"/>
  <c r="L136" i="3"/>
  <c r="BC135" i="3"/>
  <c r="BA135" i="3"/>
  <c r="AV135" i="3"/>
  <c r="AU135" i="3"/>
  <c r="AT135" i="3"/>
  <c r="AS135" i="3"/>
  <c r="AR135" i="3"/>
  <c r="AQ135" i="3"/>
  <c r="AP135" i="3"/>
  <c r="AO135" i="3"/>
  <c r="AN135" i="3"/>
  <c r="AM135" i="3"/>
  <c r="AL135" i="3"/>
  <c r="AB135" i="3"/>
  <c r="AA135" i="3"/>
  <c r="T135" i="3"/>
  <c r="S135" i="3"/>
  <c r="P135" i="3"/>
  <c r="O135" i="3"/>
  <c r="N135" i="3"/>
  <c r="M135" i="3"/>
  <c r="L135" i="3"/>
  <c r="BC134" i="3"/>
  <c r="BB134" i="3"/>
  <c r="BA134" i="3"/>
  <c r="AW134" i="3"/>
  <c r="AX134" i="3" s="1"/>
  <c r="Y134" i="3" s="1"/>
  <c r="AV134" i="3"/>
  <c r="AU134" i="3"/>
  <c r="AT134" i="3"/>
  <c r="AS134" i="3"/>
  <c r="AR134" i="3"/>
  <c r="AQ134" i="3"/>
  <c r="AP134" i="3"/>
  <c r="AO134" i="3"/>
  <c r="AN134" i="3"/>
  <c r="AL134" i="3"/>
  <c r="AB134" i="3"/>
  <c r="AM134" i="3" s="1"/>
  <c r="AA134" i="3"/>
  <c r="T134" i="3"/>
  <c r="S134" i="3"/>
  <c r="P134" i="3"/>
  <c r="O134" i="3"/>
  <c r="N134" i="3"/>
  <c r="M134" i="3"/>
  <c r="L134" i="3"/>
  <c r="BC133" i="3"/>
  <c r="BA133" i="3"/>
  <c r="BB133" i="3" s="1"/>
  <c r="AV133" i="3"/>
  <c r="AU133" i="3"/>
  <c r="AT133" i="3"/>
  <c r="AS133" i="3"/>
  <c r="AR133" i="3"/>
  <c r="AQ133" i="3"/>
  <c r="AP133" i="3"/>
  <c r="AO133" i="3"/>
  <c r="AN133" i="3"/>
  <c r="AM133" i="3"/>
  <c r="AB133" i="3"/>
  <c r="AA133" i="3"/>
  <c r="AW133" i="3" s="1"/>
  <c r="AX133" i="3" s="1"/>
  <c r="Y133" i="3" s="1"/>
  <c r="T133" i="3"/>
  <c r="S133" i="3"/>
  <c r="P133" i="3"/>
  <c r="O133" i="3"/>
  <c r="N133" i="3"/>
  <c r="M133" i="3"/>
  <c r="L133" i="3"/>
  <c r="BC132" i="3"/>
  <c r="BB132" i="3"/>
  <c r="BA132" i="3"/>
  <c r="AV132" i="3"/>
  <c r="AU132" i="3"/>
  <c r="AT132" i="3"/>
  <c r="AS132" i="3"/>
  <c r="AR132" i="3"/>
  <c r="AQ132" i="3"/>
  <c r="AP132" i="3"/>
  <c r="AO132" i="3"/>
  <c r="AN132" i="3"/>
  <c r="AM132" i="3"/>
  <c r="AL132" i="3"/>
  <c r="AB132" i="3"/>
  <c r="AA132" i="3"/>
  <c r="AW132" i="3" s="1"/>
  <c r="AX132" i="3" s="1"/>
  <c r="Y132" i="3" s="1"/>
  <c r="T132" i="3"/>
  <c r="S132" i="3"/>
  <c r="P132" i="3"/>
  <c r="O132" i="3"/>
  <c r="N132" i="3"/>
  <c r="M132" i="3"/>
  <c r="L132" i="3"/>
  <c r="BC131" i="3"/>
  <c r="BB131" i="3"/>
  <c r="BA131" i="3"/>
  <c r="AV131" i="3"/>
  <c r="AU131" i="3"/>
  <c r="AT131" i="3"/>
  <c r="AS131" i="3"/>
  <c r="AR131" i="3"/>
  <c r="AQ131" i="3"/>
  <c r="AP131" i="3"/>
  <c r="AO131" i="3"/>
  <c r="AN131" i="3"/>
  <c r="AL131" i="3"/>
  <c r="AB131" i="3"/>
  <c r="AM131" i="3" s="1"/>
  <c r="AA131" i="3"/>
  <c r="T131" i="3"/>
  <c r="S131" i="3"/>
  <c r="P131" i="3"/>
  <c r="O131" i="3"/>
  <c r="N131" i="3"/>
  <c r="M131" i="3"/>
  <c r="L131" i="3"/>
  <c r="BC130" i="3"/>
  <c r="BB130" i="3"/>
  <c r="BA130" i="3"/>
  <c r="AV130" i="3"/>
  <c r="AU130" i="3"/>
  <c r="AT130" i="3"/>
  <c r="AS130" i="3"/>
  <c r="AR130" i="3"/>
  <c r="AQ130" i="3"/>
  <c r="AP130" i="3"/>
  <c r="AO130" i="3"/>
  <c r="AN130" i="3"/>
  <c r="AB130" i="3"/>
  <c r="AM130" i="3" s="1"/>
  <c r="AA130" i="3"/>
  <c r="T130" i="3"/>
  <c r="S130" i="3"/>
  <c r="P130" i="3"/>
  <c r="O130" i="3"/>
  <c r="N130" i="3"/>
  <c r="M130" i="3"/>
  <c r="L130" i="3"/>
  <c r="BC129" i="3"/>
  <c r="BA129" i="3"/>
  <c r="BB129" i="3" s="1"/>
  <c r="AV129" i="3"/>
  <c r="AU129" i="3"/>
  <c r="AT129" i="3"/>
  <c r="AS129" i="3"/>
  <c r="AR129" i="3"/>
  <c r="AQ129" i="3"/>
  <c r="AP129" i="3"/>
  <c r="AO129" i="3"/>
  <c r="AN129" i="3"/>
  <c r="AM129" i="3"/>
  <c r="AB129" i="3"/>
  <c r="AA129" i="3"/>
  <c r="T129" i="3"/>
  <c r="S129" i="3"/>
  <c r="P129" i="3"/>
  <c r="O129" i="3"/>
  <c r="N129" i="3"/>
  <c r="M129" i="3"/>
  <c r="L129" i="3"/>
  <c r="BC128" i="3"/>
  <c r="BB128" i="3"/>
  <c r="AW128" i="3" s="1"/>
  <c r="BA128" i="3"/>
  <c r="AV128" i="3"/>
  <c r="AU128" i="3"/>
  <c r="AT128" i="3"/>
  <c r="AS128" i="3"/>
  <c r="AR128" i="3"/>
  <c r="AQ128" i="3"/>
  <c r="AP128" i="3"/>
  <c r="AO128" i="3"/>
  <c r="AN128" i="3"/>
  <c r="AB128" i="3"/>
  <c r="AM128" i="3" s="1"/>
  <c r="AA128" i="3"/>
  <c r="AL128" i="3" s="1"/>
  <c r="T128" i="3"/>
  <c r="S128" i="3"/>
  <c r="P128" i="3"/>
  <c r="O128" i="3"/>
  <c r="N128" i="3"/>
  <c r="M128" i="3"/>
  <c r="L128" i="3"/>
  <c r="BC127" i="3"/>
  <c r="BA127" i="3"/>
  <c r="BB127" i="3" s="1"/>
  <c r="AW127" i="3" s="1"/>
  <c r="AX127" i="3" s="1"/>
  <c r="Y127" i="3" s="1"/>
  <c r="AV127" i="3"/>
  <c r="AU127" i="3"/>
  <c r="AT127" i="3"/>
  <c r="AS127" i="3"/>
  <c r="AR127" i="3"/>
  <c r="AQ127" i="3"/>
  <c r="AP127" i="3"/>
  <c r="AO127" i="3"/>
  <c r="AN127" i="3"/>
  <c r="AM127" i="3"/>
  <c r="AB127" i="3"/>
  <c r="AA127" i="3"/>
  <c r="AL127" i="3" s="1"/>
  <c r="T127" i="3"/>
  <c r="S127" i="3"/>
  <c r="P127" i="3"/>
  <c r="O127" i="3"/>
  <c r="N127" i="3"/>
  <c r="M127" i="3"/>
  <c r="L127" i="3"/>
  <c r="BC126" i="3"/>
  <c r="BA126" i="3"/>
  <c r="AV126" i="3"/>
  <c r="AU126" i="3"/>
  <c r="AT126" i="3"/>
  <c r="AS126" i="3"/>
  <c r="AR126" i="3"/>
  <c r="AQ126" i="3"/>
  <c r="AP126" i="3"/>
  <c r="AO126" i="3"/>
  <c r="AN126" i="3"/>
  <c r="AM126" i="3"/>
  <c r="AL126" i="3"/>
  <c r="AB126" i="3"/>
  <c r="AA126" i="3"/>
  <c r="T126" i="3"/>
  <c r="S126" i="3"/>
  <c r="P126" i="3"/>
  <c r="O126" i="3"/>
  <c r="N126" i="3"/>
  <c r="M126" i="3"/>
  <c r="L126" i="3"/>
  <c r="BC125" i="3"/>
  <c r="BB125" i="3"/>
  <c r="AW125" i="3" s="1"/>
  <c r="AX125" i="3" s="1"/>
  <c r="Y125" i="3" s="1"/>
  <c r="BA125" i="3"/>
  <c r="AV125" i="3"/>
  <c r="AU125" i="3"/>
  <c r="AT125" i="3"/>
  <c r="AS125" i="3"/>
  <c r="AR125" i="3"/>
  <c r="AQ125" i="3"/>
  <c r="AP125" i="3"/>
  <c r="AO125" i="3"/>
  <c r="AN125" i="3"/>
  <c r="AL125" i="3"/>
  <c r="AB125" i="3"/>
  <c r="AM125" i="3" s="1"/>
  <c r="AA125" i="3"/>
  <c r="T125" i="3"/>
  <c r="S125" i="3"/>
  <c r="P125" i="3"/>
  <c r="O125" i="3"/>
  <c r="N125" i="3"/>
  <c r="M125" i="3"/>
  <c r="L125" i="3"/>
  <c r="BC124" i="3"/>
  <c r="BA124" i="3"/>
  <c r="BB124" i="3" s="1"/>
  <c r="AW124" i="3" s="1"/>
  <c r="AX124" i="3" s="1"/>
  <c r="Y124" i="3" s="1"/>
  <c r="AV124" i="3"/>
  <c r="AU124" i="3"/>
  <c r="AT124" i="3"/>
  <c r="AS124" i="3"/>
  <c r="AR124" i="3"/>
  <c r="AQ124" i="3"/>
  <c r="AP124" i="3"/>
  <c r="AO124" i="3"/>
  <c r="AN124" i="3"/>
  <c r="AM124" i="3"/>
  <c r="AL124" i="3"/>
  <c r="AB124" i="3"/>
  <c r="AA124" i="3"/>
  <c r="T124" i="3"/>
  <c r="S124" i="3"/>
  <c r="P124" i="3"/>
  <c r="O124" i="3"/>
  <c r="N124" i="3"/>
  <c r="M124" i="3"/>
  <c r="L124" i="3"/>
  <c r="BC123" i="3"/>
  <c r="BB123" i="3"/>
  <c r="BA123" i="3"/>
  <c r="AV123" i="3"/>
  <c r="AU123" i="3"/>
  <c r="AT123" i="3"/>
  <c r="AS123" i="3"/>
  <c r="AR123" i="3"/>
  <c r="AQ123" i="3"/>
  <c r="AP123" i="3"/>
  <c r="AO123" i="3"/>
  <c r="AN123" i="3"/>
  <c r="AM123" i="3"/>
  <c r="AL123" i="3"/>
  <c r="AB123" i="3"/>
  <c r="AA123" i="3"/>
  <c r="AW123" i="3" s="1"/>
  <c r="AX123" i="3" s="1"/>
  <c r="Y123" i="3" s="1"/>
  <c r="T123" i="3"/>
  <c r="S123" i="3"/>
  <c r="P123" i="3"/>
  <c r="O123" i="3"/>
  <c r="N123" i="3"/>
  <c r="M123" i="3"/>
  <c r="L123" i="3"/>
  <c r="BC122" i="3"/>
  <c r="BB122" i="3"/>
  <c r="BA122" i="3"/>
  <c r="AV122" i="3"/>
  <c r="AU122" i="3"/>
  <c r="AT122" i="3"/>
  <c r="AS122" i="3"/>
  <c r="AR122" i="3"/>
  <c r="AQ122" i="3"/>
  <c r="AP122" i="3"/>
  <c r="AO122" i="3"/>
  <c r="AN122" i="3"/>
  <c r="AM122" i="3"/>
  <c r="AL122" i="3"/>
  <c r="AB122" i="3"/>
  <c r="AA122" i="3"/>
  <c r="T122" i="3"/>
  <c r="S122" i="3"/>
  <c r="P122" i="3"/>
  <c r="O122" i="3"/>
  <c r="N122" i="3"/>
  <c r="M122" i="3"/>
  <c r="L122" i="3"/>
  <c r="BC121" i="3"/>
  <c r="BB121" i="3"/>
  <c r="BA121" i="3"/>
  <c r="AV121" i="3"/>
  <c r="AU121" i="3"/>
  <c r="AT121" i="3"/>
  <c r="AS121" i="3"/>
  <c r="AR121" i="3"/>
  <c r="AQ121" i="3"/>
  <c r="AP121" i="3"/>
  <c r="AO121" i="3"/>
  <c r="AN121" i="3"/>
  <c r="AB121" i="3"/>
  <c r="AM121" i="3" s="1"/>
  <c r="AA121" i="3"/>
  <c r="T121" i="3"/>
  <c r="S121" i="3"/>
  <c r="P121" i="3"/>
  <c r="O121" i="3"/>
  <c r="N121" i="3"/>
  <c r="M121" i="3"/>
  <c r="L121" i="3"/>
  <c r="BC120" i="3"/>
  <c r="BA120" i="3"/>
  <c r="BB120" i="3" s="1"/>
  <c r="AV120" i="3"/>
  <c r="AU120" i="3"/>
  <c r="AT120" i="3"/>
  <c r="AS120" i="3"/>
  <c r="AR120" i="3"/>
  <c r="AQ120" i="3"/>
  <c r="AP120" i="3"/>
  <c r="AO120" i="3"/>
  <c r="AN120" i="3"/>
  <c r="AL120" i="3"/>
  <c r="AB120" i="3"/>
  <c r="AM120" i="3" s="1"/>
  <c r="AA120" i="3"/>
  <c r="T120" i="3"/>
  <c r="S120" i="3"/>
  <c r="P120" i="3"/>
  <c r="O120" i="3"/>
  <c r="N120" i="3"/>
  <c r="M120" i="3"/>
  <c r="L120" i="3"/>
  <c r="BC119" i="3"/>
  <c r="BB119" i="3"/>
  <c r="BA119" i="3"/>
  <c r="AV119" i="3"/>
  <c r="AU119" i="3"/>
  <c r="AT119" i="3"/>
  <c r="AS119" i="3"/>
  <c r="AR119" i="3"/>
  <c r="AQ119" i="3"/>
  <c r="AP119" i="3"/>
  <c r="AO119" i="3"/>
  <c r="AN119" i="3"/>
  <c r="AB119" i="3"/>
  <c r="AM119" i="3" s="1"/>
  <c r="AA119" i="3"/>
  <c r="AL119" i="3" s="1"/>
  <c r="T119" i="3"/>
  <c r="S119" i="3"/>
  <c r="P119" i="3"/>
  <c r="O119" i="3"/>
  <c r="N119" i="3"/>
  <c r="M119" i="3"/>
  <c r="L119" i="3"/>
  <c r="BC118" i="3"/>
  <c r="BA118" i="3"/>
  <c r="BB118" i="3" s="1"/>
  <c r="AW118" i="3" s="1"/>
  <c r="AX118" i="3" s="1"/>
  <c r="Y118" i="3" s="1"/>
  <c r="AV118" i="3"/>
  <c r="AU118" i="3"/>
  <c r="AT118" i="3"/>
  <c r="AS118" i="3"/>
  <c r="AR118" i="3"/>
  <c r="AQ118" i="3"/>
  <c r="AP118" i="3"/>
  <c r="AO118" i="3"/>
  <c r="AN118" i="3"/>
  <c r="AM118" i="3"/>
  <c r="AB118" i="3"/>
  <c r="AA118" i="3"/>
  <c r="AL118" i="3" s="1"/>
  <c r="T118" i="3"/>
  <c r="S118" i="3"/>
  <c r="P118" i="3"/>
  <c r="O118" i="3"/>
  <c r="N118" i="3"/>
  <c r="M118" i="3"/>
  <c r="L118" i="3"/>
  <c r="BC117" i="3"/>
  <c r="BA117" i="3"/>
  <c r="AV117" i="3"/>
  <c r="AU117" i="3"/>
  <c r="AT117" i="3"/>
  <c r="AS117" i="3"/>
  <c r="AR117" i="3"/>
  <c r="AQ117" i="3"/>
  <c r="AP117" i="3"/>
  <c r="AO117" i="3"/>
  <c r="AN117" i="3"/>
  <c r="AM117" i="3"/>
  <c r="AL117" i="3"/>
  <c r="AB117" i="3"/>
  <c r="AA117" i="3"/>
  <c r="T117" i="3"/>
  <c r="S117" i="3"/>
  <c r="P117" i="3"/>
  <c r="O117" i="3"/>
  <c r="N117" i="3"/>
  <c r="M117" i="3"/>
  <c r="L117" i="3"/>
  <c r="BC116" i="3"/>
  <c r="BA116" i="3"/>
  <c r="AV116" i="3"/>
  <c r="AU116" i="3"/>
  <c r="AT116" i="3"/>
  <c r="AS116" i="3"/>
  <c r="AR116" i="3"/>
  <c r="AQ116" i="3"/>
  <c r="AP116" i="3"/>
  <c r="AO116" i="3"/>
  <c r="AN116" i="3"/>
  <c r="AL116" i="3"/>
  <c r="AB116" i="3"/>
  <c r="AM116" i="3" s="1"/>
  <c r="AA116" i="3"/>
  <c r="T116" i="3"/>
  <c r="S116" i="3"/>
  <c r="BB116" i="3" s="1"/>
  <c r="P116" i="3"/>
  <c r="O116" i="3"/>
  <c r="N116" i="3"/>
  <c r="M116" i="3"/>
  <c r="L116" i="3"/>
  <c r="BC115" i="3"/>
  <c r="BA115" i="3"/>
  <c r="BB115" i="3" s="1"/>
  <c r="AV115" i="3"/>
  <c r="AU115" i="3"/>
  <c r="AT115" i="3"/>
  <c r="AS115" i="3"/>
  <c r="AR115" i="3"/>
  <c r="AQ115" i="3"/>
  <c r="AP115" i="3"/>
  <c r="AO115" i="3"/>
  <c r="AN115" i="3"/>
  <c r="AM115" i="3"/>
  <c r="AB115" i="3"/>
  <c r="AA115" i="3"/>
  <c r="AL115" i="3" s="1"/>
  <c r="T115" i="3"/>
  <c r="S115" i="3"/>
  <c r="P115" i="3"/>
  <c r="O115" i="3"/>
  <c r="N115" i="3"/>
  <c r="M115" i="3"/>
  <c r="L115" i="3"/>
  <c r="BC114" i="3"/>
  <c r="BB114" i="3"/>
  <c r="BA114" i="3"/>
  <c r="AW114" i="3"/>
  <c r="AX114" i="3" s="1"/>
  <c r="Y114" i="3" s="1"/>
  <c r="AV114" i="3"/>
  <c r="AU114" i="3"/>
  <c r="AT114" i="3"/>
  <c r="AS114" i="3"/>
  <c r="AR114" i="3"/>
  <c r="AQ114" i="3"/>
  <c r="AP114" i="3"/>
  <c r="AO114" i="3"/>
  <c r="AN114" i="3"/>
  <c r="AM114" i="3"/>
  <c r="AL114" i="3"/>
  <c r="AB114" i="3"/>
  <c r="AA114" i="3"/>
  <c r="T114" i="3"/>
  <c r="S114" i="3"/>
  <c r="P114" i="3"/>
  <c r="O114" i="3"/>
  <c r="N114" i="3"/>
  <c r="M114" i="3"/>
  <c r="L114" i="3"/>
  <c r="BC113" i="3"/>
  <c r="BB113" i="3"/>
  <c r="BA113" i="3"/>
  <c r="AV113" i="3"/>
  <c r="AU113" i="3"/>
  <c r="AT113" i="3"/>
  <c r="AS113" i="3"/>
  <c r="AR113" i="3"/>
  <c r="AQ113" i="3"/>
  <c r="AP113" i="3"/>
  <c r="AO113" i="3"/>
  <c r="AN113" i="3"/>
  <c r="AB113" i="3"/>
  <c r="AM113" i="3" s="1"/>
  <c r="AA113" i="3"/>
  <c r="AW113" i="3" s="1"/>
  <c r="T113" i="3"/>
  <c r="S113" i="3"/>
  <c r="P113" i="3"/>
  <c r="O113" i="3"/>
  <c r="N113" i="3"/>
  <c r="M113" i="3"/>
  <c r="L113" i="3"/>
  <c r="BC112" i="3"/>
  <c r="BA112" i="3"/>
  <c r="BB112" i="3" s="1"/>
  <c r="AV112" i="3"/>
  <c r="AU112" i="3"/>
  <c r="AT112" i="3"/>
  <c r="AS112" i="3"/>
  <c r="AR112" i="3"/>
  <c r="AQ112" i="3"/>
  <c r="AP112" i="3"/>
  <c r="AO112" i="3"/>
  <c r="AN112" i="3"/>
  <c r="AB112" i="3"/>
  <c r="AM112" i="3" s="1"/>
  <c r="AA112" i="3"/>
  <c r="T112" i="3"/>
  <c r="S112" i="3"/>
  <c r="P112" i="3"/>
  <c r="O112" i="3"/>
  <c r="N112" i="3"/>
  <c r="M112" i="3"/>
  <c r="L112" i="3"/>
  <c r="BC111" i="3"/>
  <c r="BB111" i="3"/>
  <c r="BA111" i="3"/>
  <c r="AV111" i="3"/>
  <c r="AU111" i="3"/>
  <c r="AT111" i="3"/>
  <c r="AS111" i="3"/>
  <c r="AR111" i="3"/>
  <c r="AQ111" i="3"/>
  <c r="AP111" i="3"/>
  <c r="AO111" i="3"/>
  <c r="AN111" i="3"/>
  <c r="AL111" i="3"/>
  <c r="AB111" i="3"/>
  <c r="AM111" i="3" s="1"/>
  <c r="AA111" i="3"/>
  <c r="T111" i="3"/>
  <c r="S111" i="3"/>
  <c r="P111" i="3"/>
  <c r="O111" i="3"/>
  <c r="N111" i="3"/>
  <c r="M111" i="3"/>
  <c r="L111" i="3"/>
  <c r="BC110" i="3"/>
  <c r="BB110" i="3"/>
  <c r="AW110" i="3" s="1"/>
  <c r="AX110" i="3" s="1"/>
  <c r="Y110" i="3" s="1"/>
  <c r="BA110" i="3"/>
  <c r="AV110" i="3"/>
  <c r="AU110" i="3"/>
  <c r="AT110" i="3"/>
  <c r="AS110" i="3"/>
  <c r="AR110" i="3"/>
  <c r="AQ110" i="3"/>
  <c r="AP110" i="3"/>
  <c r="AO110" i="3"/>
  <c r="AN110" i="3"/>
  <c r="AB110" i="3"/>
  <c r="AM110" i="3" s="1"/>
  <c r="AA110" i="3"/>
  <c r="AL110" i="3" s="1"/>
  <c r="T110" i="3"/>
  <c r="S110" i="3"/>
  <c r="P110" i="3"/>
  <c r="O110" i="3"/>
  <c r="N110" i="3"/>
  <c r="M110" i="3"/>
  <c r="L110" i="3"/>
  <c r="BC109" i="3"/>
  <c r="BB109" i="3"/>
  <c r="AW109" i="3" s="1"/>
  <c r="AX109" i="3" s="1"/>
  <c r="Y109" i="3" s="1"/>
  <c r="BA109" i="3"/>
  <c r="AV109" i="3"/>
  <c r="AU109" i="3"/>
  <c r="AT109" i="3"/>
  <c r="AS109" i="3"/>
  <c r="AR109" i="3"/>
  <c r="AQ109" i="3"/>
  <c r="AP109" i="3"/>
  <c r="AO109" i="3"/>
  <c r="AN109" i="3"/>
  <c r="AM109" i="3"/>
  <c r="AL109" i="3"/>
  <c r="AB109" i="3"/>
  <c r="AA109" i="3"/>
  <c r="T109" i="3"/>
  <c r="S109" i="3"/>
  <c r="P109" i="3"/>
  <c r="O109" i="3"/>
  <c r="N109" i="3"/>
  <c r="M109" i="3"/>
  <c r="L109" i="3"/>
  <c r="BC108" i="3"/>
  <c r="BA108" i="3"/>
  <c r="AV108" i="3"/>
  <c r="AU108" i="3"/>
  <c r="AT108" i="3"/>
  <c r="AS108" i="3"/>
  <c r="AR108" i="3"/>
  <c r="AQ108" i="3"/>
  <c r="AP108" i="3"/>
  <c r="AO108" i="3"/>
  <c r="AN108" i="3"/>
  <c r="AM108" i="3"/>
  <c r="AL108" i="3"/>
  <c r="AB108" i="3"/>
  <c r="AA108" i="3"/>
  <c r="T108" i="3"/>
  <c r="S108" i="3"/>
  <c r="P108" i="3"/>
  <c r="O108" i="3"/>
  <c r="N108" i="3"/>
  <c r="M108" i="3"/>
  <c r="L108" i="3"/>
  <c r="BC107" i="3"/>
  <c r="BA107" i="3"/>
  <c r="AV107" i="3"/>
  <c r="AU107" i="3"/>
  <c r="AT107" i="3"/>
  <c r="AS107" i="3"/>
  <c r="AR107" i="3"/>
  <c r="AQ107" i="3"/>
  <c r="AP107" i="3"/>
  <c r="AO107" i="3"/>
  <c r="AN107" i="3"/>
  <c r="AB107" i="3"/>
  <c r="AM107" i="3" s="1"/>
  <c r="AA107" i="3"/>
  <c r="AW107" i="3" s="1"/>
  <c r="AX107" i="3" s="1"/>
  <c r="Y107" i="3" s="1"/>
  <c r="T107" i="3"/>
  <c r="S107" i="3"/>
  <c r="BB107" i="3" s="1"/>
  <c r="P107" i="3"/>
  <c r="O107" i="3"/>
  <c r="N107" i="3"/>
  <c r="M107" i="3"/>
  <c r="L107" i="3"/>
  <c r="BC106" i="3"/>
  <c r="BA106" i="3"/>
  <c r="BB106" i="3" s="1"/>
  <c r="AW106" i="3"/>
  <c r="AV106" i="3"/>
  <c r="AU106" i="3"/>
  <c r="AT106" i="3"/>
  <c r="AS106" i="3"/>
  <c r="AR106" i="3"/>
  <c r="AQ106" i="3"/>
  <c r="AP106" i="3"/>
  <c r="AO106" i="3"/>
  <c r="AN106" i="3"/>
  <c r="AM106" i="3"/>
  <c r="AB106" i="3"/>
  <c r="AA106" i="3"/>
  <c r="AL106" i="3" s="1"/>
  <c r="T106" i="3"/>
  <c r="S106" i="3"/>
  <c r="P106" i="3"/>
  <c r="O106" i="3"/>
  <c r="N106" i="3"/>
  <c r="M106" i="3"/>
  <c r="L106" i="3"/>
  <c r="BC105" i="3"/>
  <c r="BB105" i="3"/>
  <c r="BA105" i="3"/>
  <c r="AW105" i="3"/>
  <c r="AX105" i="3" s="1"/>
  <c r="Y105" i="3" s="1"/>
  <c r="AV105" i="3"/>
  <c r="AU105" i="3"/>
  <c r="AT105" i="3"/>
  <c r="AS105" i="3"/>
  <c r="AR105" i="3"/>
  <c r="AQ105" i="3"/>
  <c r="AP105" i="3"/>
  <c r="AO105" i="3"/>
  <c r="AN105" i="3"/>
  <c r="AM105" i="3"/>
  <c r="AL105" i="3"/>
  <c r="AB105" i="3"/>
  <c r="AA105" i="3"/>
  <c r="T105" i="3"/>
  <c r="S105" i="3"/>
  <c r="P105" i="3"/>
  <c r="O105" i="3"/>
  <c r="N105" i="3"/>
  <c r="M105" i="3"/>
  <c r="L105" i="3"/>
  <c r="BC104" i="3"/>
  <c r="BB104" i="3"/>
  <c r="BA104" i="3"/>
  <c r="AV104" i="3"/>
  <c r="AU104" i="3"/>
  <c r="AT104" i="3"/>
  <c r="AS104" i="3"/>
  <c r="AR104" i="3"/>
  <c r="AQ104" i="3"/>
  <c r="AP104" i="3"/>
  <c r="AO104" i="3"/>
  <c r="AN104" i="3"/>
  <c r="AB104" i="3"/>
  <c r="AM104" i="3" s="1"/>
  <c r="AA104" i="3"/>
  <c r="AW104" i="3" s="1"/>
  <c r="T104" i="3"/>
  <c r="S104" i="3"/>
  <c r="P104" i="3"/>
  <c r="O104" i="3"/>
  <c r="N104" i="3"/>
  <c r="M104" i="3"/>
  <c r="L104" i="3"/>
  <c r="BC103" i="3"/>
  <c r="BA103" i="3"/>
  <c r="BB103" i="3" s="1"/>
  <c r="AV103" i="3"/>
  <c r="AU103" i="3"/>
  <c r="AT103" i="3"/>
  <c r="AS103" i="3"/>
  <c r="AR103" i="3"/>
  <c r="AQ103" i="3"/>
  <c r="AP103" i="3"/>
  <c r="AO103" i="3"/>
  <c r="AN103" i="3"/>
  <c r="AB103" i="3"/>
  <c r="AM103" i="3" s="1"/>
  <c r="AA103" i="3"/>
  <c r="T103" i="3"/>
  <c r="S103" i="3"/>
  <c r="P103" i="3"/>
  <c r="O103" i="3"/>
  <c r="N103" i="3"/>
  <c r="M103" i="3"/>
  <c r="L103" i="3"/>
  <c r="BC102" i="3"/>
  <c r="BB102" i="3"/>
  <c r="BA102" i="3"/>
  <c r="AV102" i="3"/>
  <c r="AU102" i="3"/>
  <c r="AT102" i="3"/>
  <c r="AS102" i="3"/>
  <c r="AR102" i="3"/>
  <c r="AQ102" i="3"/>
  <c r="AP102" i="3"/>
  <c r="AO102" i="3"/>
  <c r="AN102" i="3"/>
  <c r="AL102" i="3"/>
  <c r="AB102" i="3"/>
  <c r="AM102" i="3" s="1"/>
  <c r="AA102" i="3"/>
  <c r="T102" i="3"/>
  <c r="S102" i="3"/>
  <c r="P102" i="3"/>
  <c r="O102" i="3"/>
  <c r="N102" i="3"/>
  <c r="M102" i="3"/>
  <c r="L102" i="3"/>
  <c r="BC101" i="3"/>
  <c r="BB101" i="3"/>
  <c r="AW101" i="3" s="1"/>
  <c r="AX101" i="3" s="1"/>
  <c r="Y101" i="3" s="1"/>
  <c r="BA101" i="3"/>
  <c r="AV101" i="3"/>
  <c r="AU101" i="3"/>
  <c r="AT101" i="3"/>
  <c r="AS101" i="3"/>
  <c r="AR101" i="3"/>
  <c r="AQ101" i="3"/>
  <c r="AP101" i="3"/>
  <c r="AO101" i="3"/>
  <c r="AN101" i="3"/>
  <c r="AB101" i="3"/>
  <c r="AM101" i="3" s="1"/>
  <c r="AA101" i="3"/>
  <c r="AL101" i="3" s="1"/>
  <c r="T101" i="3"/>
  <c r="S101" i="3"/>
  <c r="P101" i="3"/>
  <c r="O101" i="3"/>
  <c r="N101" i="3"/>
  <c r="M101" i="3"/>
  <c r="L101" i="3"/>
  <c r="BC100" i="3"/>
  <c r="BB100" i="3"/>
  <c r="AW100" i="3" s="1"/>
  <c r="AX100" i="3" s="1"/>
  <c r="Y100" i="3" s="1"/>
  <c r="BA100" i="3"/>
  <c r="AV100" i="3"/>
  <c r="AU100" i="3"/>
  <c r="AT100" i="3"/>
  <c r="AS100" i="3"/>
  <c r="AR100" i="3"/>
  <c r="AQ100" i="3"/>
  <c r="AP100" i="3"/>
  <c r="AO100" i="3"/>
  <c r="AN100" i="3"/>
  <c r="AM100" i="3"/>
  <c r="AL100" i="3"/>
  <c r="AB100" i="3"/>
  <c r="AA100" i="3"/>
  <c r="T100" i="3"/>
  <c r="S100" i="3"/>
  <c r="P100" i="3"/>
  <c r="O100" i="3"/>
  <c r="N100" i="3"/>
  <c r="M100" i="3"/>
  <c r="L100" i="3"/>
  <c r="BC99" i="3"/>
  <c r="BA99" i="3"/>
  <c r="AV99" i="3"/>
  <c r="AU99" i="3"/>
  <c r="AT99" i="3"/>
  <c r="AS99" i="3"/>
  <c r="AR99" i="3"/>
  <c r="AQ99" i="3"/>
  <c r="AP99" i="3"/>
  <c r="AO99" i="3"/>
  <c r="AN99" i="3"/>
  <c r="AM99" i="3"/>
  <c r="AL99" i="3"/>
  <c r="AB99" i="3"/>
  <c r="AA99" i="3"/>
  <c r="T99" i="3"/>
  <c r="S99" i="3"/>
  <c r="P99" i="3"/>
  <c r="O99" i="3"/>
  <c r="N99" i="3"/>
  <c r="M99" i="3"/>
  <c r="L99" i="3"/>
  <c r="BC98" i="3"/>
  <c r="BA98" i="3"/>
  <c r="AV98" i="3"/>
  <c r="AU98" i="3"/>
  <c r="AT98" i="3"/>
  <c r="AS98" i="3"/>
  <c r="AR98" i="3"/>
  <c r="AQ98" i="3"/>
  <c r="AP98" i="3"/>
  <c r="AO98" i="3"/>
  <c r="AN98" i="3"/>
  <c r="AB98" i="3"/>
  <c r="AM98" i="3" s="1"/>
  <c r="AA98" i="3"/>
  <c r="AW98" i="3" s="1"/>
  <c r="AX98" i="3" s="1"/>
  <c r="Y98" i="3" s="1"/>
  <c r="T98" i="3"/>
  <c r="S98" i="3"/>
  <c r="BB98" i="3" s="1"/>
  <c r="P98" i="3"/>
  <c r="O98" i="3"/>
  <c r="N98" i="3"/>
  <c r="M98" i="3"/>
  <c r="L98" i="3"/>
  <c r="BC97" i="3"/>
  <c r="BA97" i="3"/>
  <c r="BB97" i="3" s="1"/>
  <c r="AW97" i="3"/>
  <c r="AV97" i="3"/>
  <c r="AU97" i="3"/>
  <c r="AT97" i="3"/>
  <c r="AS97" i="3"/>
  <c r="AR97" i="3"/>
  <c r="AQ97" i="3"/>
  <c r="AP97" i="3"/>
  <c r="AO97" i="3"/>
  <c r="AN97" i="3"/>
  <c r="AM97" i="3"/>
  <c r="AB97" i="3"/>
  <c r="AA97" i="3"/>
  <c r="AL97" i="3" s="1"/>
  <c r="T97" i="3"/>
  <c r="S97" i="3"/>
  <c r="P97" i="3"/>
  <c r="O97" i="3"/>
  <c r="N97" i="3"/>
  <c r="M97" i="3"/>
  <c r="L97" i="3"/>
  <c r="BC96" i="3"/>
  <c r="BB96" i="3"/>
  <c r="BA96" i="3"/>
  <c r="AW96" i="3"/>
  <c r="AX96" i="3" s="1"/>
  <c r="Y96" i="3" s="1"/>
  <c r="AV96" i="3"/>
  <c r="AU96" i="3"/>
  <c r="AT96" i="3"/>
  <c r="AS96" i="3"/>
  <c r="AR96" i="3"/>
  <c r="AQ96" i="3"/>
  <c r="AP96" i="3"/>
  <c r="AO96" i="3"/>
  <c r="AN96" i="3"/>
  <c r="AM96" i="3"/>
  <c r="AL96" i="3"/>
  <c r="AB96" i="3"/>
  <c r="AA96" i="3"/>
  <c r="T96" i="3"/>
  <c r="S96" i="3"/>
  <c r="P96" i="3"/>
  <c r="O96" i="3"/>
  <c r="N96" i="3"/>
  <c r="M96" i="3"/>
  <c r="L96" i="3"/>
  <c r="BC95" i="3"/>
  <c r="BB95" i="3"/>
  <c r="BA95" i="3"/>
  <c r="AV95" i="3"/>
  <c r="AU95" i="3"/>
  <c r="AT95" i="3"/>
  <c r="AS95" i="3"/>
  <c r="AR95" i="3"/>
  <c r="AQ95" i="3"/>
  <c r="AP95" i="3"/>
  <c r="AO95" i="3"/>
  <c r="AN95" i="3"/>
  <c r="AB95" i="3"/>
  <c r="AM95" i="3" s="1"/>
  <c r="AA95" i="3"/>
  <c r="AW95" i="3" s="1"/>
  <c r="T95" i="3"/>
  <c r="S95" i="3"/>
  <c r="P95" i="3"/>
  <c r="O95" i="3"/>
  <c r="N95" i="3"/>
  <c r="M95" i="3"/>
  <c r="L95" i="3"/>
  <c r="BC94" i="3"/>
  <c r="BA94" i="3"/>
  <c r="BB94" i="3" s="1"/>
  <c r="AV94" i="3"/>
  <c r="AU94" i="3"/>
  <c r="AT94" i="3"/>
  <c r="AS94" i="3"/>
  <c r="AR94" i="3"/>
  <c r="AQ94" i="3"/>
  <c r="AP94" i="3"/>
  <c r="AO94" i="3"/>
  <c r="AN94" i="3"/>
  <c r="AB94" i="3"/>
  <c r="AM94" i="3" s="1"/>
  <c r="AA94" i="3"/>
  <c r="T94" i="3"/>
  <c r="S94" i="3"/>
  <c r="P94" i="3"/>
  <c r="O94" i="3"/>
  <c r="N94" i="3"/>
  <c r="M94" i="3"/>
  <c r="L94" i="3"/>
  <c r="BC93" i="3"/>
  <c r="BB93" i="3"/>
  <c r="BA93" i="3"/>
  <c r="AV93" i="3"/>
  <c r="AU93" i="3"/>
  <c r="AT93" i="3"/>
  <c r="AS93" i="3"/>
  <c r="AR93" i="3"/>
  <c r="AQ93" i="3"/>
  <c r="AP93" i="3"/>
  <c r="AO93" i="3"/>
  <c r="AN93" i="3"/>
  <c r="AL93" i="3"/>
  <c r="AB93" i="3"/>
  <c r="AM93" i="3" s="1"/>
  <c r="AA93" i="3"/>
  <c r="T93" i="3"/>
  <c r="S93" i="3"/>
  <c r="P93" i="3"/>
  <c r="O93" i="3"/>
  <c r="N93" i="3"/>
  <c r="M93" i="3"/>
  <c r="L93" i="3"/>
  <c r="BC92" i="3"/>
  <c r="BB92" i="3"/>
  <c r="AW92" i="3" s="1"/>
  <c r="AX92" i="3" s="1"/>
  <c r="Y92" i="3" s="1"/>
  <c r="BA92" i="3"/>
  <c r="AV92" i="3"/>
  <c r="AU92" i="3"/>
  <c r="AT92" i="3"/>
  <c r="AS92" i="3"/>
  <c r="AR92" i="3"/>
  <c r="AQ92" i="3"/>
  <c r="AP92" i="3"/>
  <c r="AO92" i="3"/>
  <c r="AN92" i="3"/>
  <c r="AB92" i="3"/>
  <c r="AM92" i="3" s="1"/>
  <c r="AA92" i="3"/>
  <c r="AL92" i="3" s="1"/>
  <c r="T92" i="3"/>
  <c r="S92" i="3"/>
  <c r="P92" i="3"/>
  <c r="O92" i="3"/>
  <c r="N92" i="3"/>
  <c r="M92" i="3"/>
  <c r="L92" i="3"/>
  <c r="BC91" i="3"/>
  <c r="BB91" i="3"/>
  <c r="AW91" i="3" s="1"/>
  <c r="AX91" i="3" s="1"/>
  <c r="Y91" i="3" s="1"/>
  <c r="BA91" i="3"/>
  <c r="AV91" i="3"/>
  <c r="AU91" i="3"/>
  <c r="AT91" i="3"/>
  <c r="AS91" i="3"/>
  <c r="AR91" i="3"/>
  <c r="AQ91" i="3"/>
  <c r="AP91" i="3"/>
  <c r="AO91" i="3"/>
  <c r="AN91" i="3"/>
  <c r="AM91" i="3"/>
  <c r="AL91" i="3"/>
  <c r="AB91" i="3"/>
  <c r="AA91" i="3"/>
  <c r="T91" i="3"/>
  <c r="S91" i="3"/>
  <c r="P91" i="3"/>
  <c r="O91" i="3"/>
  <c r="N91" i="3"/>
  <c r="M91" i="3"/>
  <c r="L91" i="3"/>
  <c r="BC90" i="3"/>
  <c r="BA90" i="3"/>
  <c r="AV90" i="3"/>
  <c r="AU90" i="3"/>
  <c r="AT90" i="3"/>
  <c r="AS90" i="3"/>
  <c r="AR90" i="3"/>
  <c r="AQ90" i="3"/>
  <c r="AP90" i="3"/>
  <c r="AO90" i="3"/>
  <c r="AN90" i="3"/>
  <c r="AM90" i="3"/>
  <c r="AL90" i="3"/>
  <c r="AB90" i="3"/>
  <c r="AA90" i="3"/>
  <c r="T90" i="3"/>
  <c r="S90" i="3"/>
  <c r="P90" i="3"/>
  <c r="O90" i="3"/>
  <c r="N90" i="3"/>
  <c r="M90" i="3"/>
  <c r="L90" i="3"/>
  <c r="BC89" i="3"/>
  <c r="BA89" i="3"/>
  <c r="AV89" i="3"/>
  <c r="AU89" i="3"/>
  <c r="AT89" i="3"/>
  <c r="AS89" i="3"/>
  <c r="AR89" i="3"/>
  <c r="AQ89" i="3"/>
  <c r="AP89" i="3"/>
  <c r="AO89" i="3"/>
  <c r="AN89" i="3"/>
  <c r="AB89" i="3"/>
  <c r="AM89" i="3" s="1"/>
  <c r="AA89" i="3"/>
  <c r="AW89" i="3" s="1"/>
  <c r="AX89" i="3" s="1"/>
  <c r="Y89" i="3" s="1"/>
  <c r="T89" i="3"/>
  <c r="S89" i="3"/>
  <c r="BB89" i="3" s="1"/>
  <c r="P89" i="3"/>
  <c r="O89" i="3"/>
  <c r="N89" i="3"/>
  <c r="M89" i="3"/>
  <c r="L89" i="3"/>
  <c r="BC88" i="3"/>
  <c r="BA88" i="3"/>
  <c r="BB88" i="3" s="1"/>
  <c r="AW88" i="3"/>
  <c r="AV88" i="3"/>
  <c r="AU88" i="3"/>
  <c r="AT88" i="3"/>
  <c r="AS88" i="3"/>
  <c r="AR88" i="3"/>
  <c r="AQ88" i="3"/>
  <c r="AP88" i="3"/>
  <c r="AO88" i="3"/>
  <c r="AN88" i="3"/>
  <c r="AM88" i="3"/>
  <c r="AB88" i="3"/>
  <c r="AA88" i="3"/>
  <c r="AL88" i="3" s="1"/>
  <c r="T88" i="3"/>
  <c r="S88" i="3"/>
  <c r="P88" i="3"/>
  <c r="O88" i="3"/>
  <c r="N88" i="3"/>
  <c r="M88" i="3"/>
  <c r="L88" i="3"/>
  <c r="BC87" i="3"/>
  <c r="BB87" i="3"/>
  <c r="BA87" i="3"/>
  <c r="AW87" i="3"/>
  <c r="AX87" i="3" s="1"/>
  <c r="Y87" i="3" s="1"/>
  <c r="AV87" i="3"/>
  <c r="AU87" i="3"/>
  <c r="AT87" i="3"/>
  <c r="AS87" i="3"/>
  <c r="AR87" i="3"/>
  <c r="AQ87" i="3"/>
  <c r="AP87" i="3"/>
  <c r="AO87" i="3"/>
  <c r="AN87" i="3"/>
  <c r="AM87" i="3"/>
  <c r="AL87" i="3"/>
  <c r="AB87" i="3"/>
  <c r="AA87" i="3"/>
  <c r="T87" i="3"/>
  <c r="S87" i="3"/>
  <c r="P87" i="3"/>
  <c r="O87" i="3"/>
  <c r="N87" i="3"/>
  <c r="M87" i="3"/>
  <c r="L87" i="3"/>
  <c r="BC86" i="3"/>
  <c r="BB86" i="3"/>
  <c r="BA86" i="3"/>
  <c r="AV86" i="3"/>
  <c r="AU86" i="3"/>
  <c r="AT86" i="3"/>
  <c r="AS86" i="3"/>
  <c r="AR86" i="3"/>
  <c r="AQ86" i="3"/>
  <c r="AP86" i="3"/>
  <c r="AO86" i="3"/>
  <c r="AN86" i="3"/>
  <c r="AB86" i="3"/>
  <c r="AM86" i="3" s="1"/>
  <c r="AA86" i="3"/>
  <c r="AW86" i="3" s="1"/>
  <c r="T86" i="3"/>
  <c r="S86" i="3"/>
  <c r="P86" i="3"/>
  <c r="O86" i="3"/>
  <c r="N86" i="3"/>
  <c r="M86" i="3"/>
  <c r="L86" i="3"/>
  <c r="BC85" i="3"/>
  <c r="BA85" i="3"/>
  <c r="BB85" i="3" s="1"/>
  <c r="AW85" i="3" s="1"/>
  <c r="AX85" i="3" s="1"/>
  <c r="Y85" i="3" s="1"/>
  <c r="AV85" i="3"/>
  <c r="AU85" i="3"/>
  <c r="AT85" i="3"/>
  <c r="AS85" i="3"/>
  <c r="AR85" i="3"/>
  <c r="AQ85" i="3"/>
  <c r="AP85" i="3"/>
  <c r="AO85" i="3"/>
  <c r="AN85" i="3"/>
  <c r="AB85" i="3"/>
  <c r="AM85" i="3" s="1"/>
  <c r="AA85" i="3"/>
  <c r="AL85" i="3" s="1"/>
  <c r="T85" i="3"/>
  <c r="S85" i="3"/>
  <c r="P85" i="3"/>
  <c r="O85" i="3"/>
  <c r="N85" i="3"/>
  <c r="M85" i="3"/>
  <c r="L85" i="3"/>
  <c r="BC84" i="3"/>
  <c r="BA84" i="3"/>
  <c r="BB84" i="3" s="1"/>
  <c r="AV84" i="3"/>
  <c r="AU84" i="3"/>
  <c r="AT84" i="3"/>
  <c r="AS84" i="3"/>
  <c r="AR84" i="3"/>
  <c r="AQ84" i="3"/>
  <c r="AP84" i="3"/>
  <c r="AO84" i="3"/>
  <c r="AN84" i="3"/>
  <c r="AL84" i="3"/>
  <c r="AB84" i="3"/>
  <c r="AM84" i="3" s="1"/>
  <c r="AA84" i="3"/>
  <c r="T84" i="3"/>
  <c r="S84" i="3"/>
  <c r="P84" i="3"/>
  <c r="O84" i="3"/>
  <c r="N84" i="3"/>
  <c r="M84" i="3"/>
  <c r="L84" i="3"/>
  <c r="BC83" i="3"/>
  <c r="BB83" i="3"/>
  <c r="BA83" i="3"/>
  <c r="AW83" i="3"/>
  <c r="AX83" i="3" s="1"/>
  <c r="Y83" i="3" s="1"/>
  <c r="AV83" i="3"/>
  <c r="AU83" i="3"/>
  <c r="AT83" i="3"/>
  <c r="AS83" i="3"/>
  <c r="AR83" i="3"/>
  <c r="AQ83" i="3"/>
  <c r="AP83" i="3"/>
  <c r="AO83" i="3"/>
  <c r="AN83" i="3"/>
  <c r="AB83" i="3"/>
  <c r="AM83" i="3" s="1"/>
  <c r="AA83" i="3"/>
  <c r="AL83" i="3" s="1"/>
  <c r="T83" i="3"/>
  <c r="S83" i="3"/>
  <c r="P83" i="3"/>
  <c r="O83" i="3"/>
  <c r="N83" i="3"/>
  <c r="M83" i="3"/>
  <c r="L83" i="3"/>
  <c r="BC82" i="3"/>
  <c r="BA82" i="3"/>
  <c r="BB82" i="3" s="1"/>
  <c r="AW82" i="3" s="1"/>
  <c r="AX82" i="3" s="1"/>
  <c r="Y82" i="3" s="1"/>
  <c r="AV82" i="3"/>
  <c r="AU82" i="3"/>
  <c r="AT82" i="3"/>
  <c r="AS82" i="3"/>
  <c r="AR82" i="3"/>
  <c r="AQ82" i="3"/>
  <c r="AP82" i="3"/>
  <c r="AO82" i="3"/>
  <c r="AN82" i="3"/>
  <c r="AB82" i="3"/>
  <c r="AM82" i="3" s="1"/>
  <c r="AA82" i="3"/>
  <c r="AL82" i="3" s="1"/>
  <c r="T82" i="3"/>
  <c r="S82" i="3"/>
  <c r="P82" i="3"/>
  <c r="O82" i="3"/>
  <c r="N82" i="3"/>
  <c r="M82" i="3"/>
  <c r="L82" i="3"/>
  <c r="BC81" i="3"/>
  <c r="BA81" i="3"/>
  <c r="BB81" i="3" s="1"/>
  <c r="AW81" i="3" s="1"/>
  <c r="AX81" i="3"/>
  <c r="Y81" i="3" s="1"/>
  <c r="AV81" i="3"/>
  <c r="AU81" i="3"/>
  <c r="AT81" i="3"/>
  <c r="AS81" i="3"/>
  <c r="AR81" i="3"/>
  <c r="AQ81" i="3"/>
  <c r="AP81" i="3"/>
  <c r="AO81" i="3"/>
  <c r="AN81" i="3"/>
  <c r="AM81" i="3"/>
  <c r="AL81" i="3"/>
  <c r="AB81" i="3"/>
  <c r="AA81" i="3"/>
  <c r="T81" i="3"/>
  <c r="S81" i="3"/>
  <c r="P81" i="3"/>
  <c r="O81" i="3"/>
  <c r="N81" i="3"/>
  <c r="M81" i="3"/>
  <c r="L81" i="3"/>
  <c r="BC80" i="3"/>
  <c r="BA80" i="3"/>
  <c r="AV80" i="3"/>
  <c r="AU80" i="3"/>
  <c r="AT80" i="3"/>
  <c r="AS80" i="3"/>
  <c r="AR80" i="3"/>
  <c r="AQ80" i="3"/>
  <c r="AP80" i="3"/>
  <c r="AO80" i="3"/>
  <c r="AN80" i="3"/>
  <c r="AL80" i="3"/>
  <c r="AB80" i="3"/>
  <c r="AM80" i="3" s="1"/>
  <c r="AA80" i="3"/>
  <c r="T80" i="3"/>
  <c r="S80" i="3"/>
  <c r="BB80" i="3" s="1"/>
  <c r="P80" i="3"/>
  <c r="O80" i="3"/>
  <c r="N80" i="3"/>
  <c r="M80" i="3"/>
  <c r="L80" i="3"/>
  <c r="BC79" i="3"/>
  <c r="BA79" i="3"/>
  <c r="BB79" i="3" s="1"/>
  <c r="AW79" i="3"/>
  <c r="AV79" i="3"/>
  <c r="AU79" i="3"/>
  <c r="AT79" i="3"/>
  <c r="AS79" i="3"/>
  <c r="AR79" i="3"/>
  <c r="AQ79" i="3"/>
  <c r="AP79" i="3"/>
  <c r="AO79" i="3"/>
  <c r="AN79" i="3"/>
  <c r="AB79" i="3"/>
  <c r="AM79" i="3" s="1"/>
  <c r="AA79" i="3"/>
  <c r="AL79" i="3" s="1"/>
  <c r="T79" i="3"/>
  <c r="S79" i="3"/>
  <c r="P79" i="3"/>
  <c r="O79" i="3"/>
  <c r="N79" i="3"/>
  <c r="M79" i="3"/>
  <c r="L79" i="3"/>
  <c r="BC78" i="3"/>
  <c r="BA78" i="3"/>
  <c r="BB78" i="3" s="1"/>
  <c r="AW78" i="3" s="1"/>
  <c r="AX78" i="3" s="1"/>
  <c r="Y78" i="3" s="1"/>
  <c r="AV78" i="3"/>
  <c r="AU78" i="3"/>
  <c r="AT78" i="3"/>
  <c r="AS78" i="3"/>
  <c r="AR78" i="3"/>
  <c r="AQ78" i="3"/>
  <c r="AP78" i="3"/>
  <c r="AO78" i="3"/>
  <c r="AN78" i="3"/>
  <c r="AM78" i="3"/>
  <c r="AL78" i="3"/>
  <c r="AB78" i="3"/>
  <c r="AA78" i="3"/>
  <c r="T78" i="3"/>
  <c r="S78" i="3"/>
  <c r="P78" i="3"/>
  <c r="O78" i="3"/>
  <c r="N78" i="3"/>
  <c r="M78" i="3"/>
  <c r="L78" i="3"/>
  <c r="BC77" i="3"/>
  <c r="BB77" i="3"/>
  <c r="BA77" i="3"/>
  <c r="AV77" i="3"/>
  <c r="AU77" i="3"/>
  <c r="AT77" i="3"/>
  <c r="AS77" i="3"/>
  <c r="AR77" i="3"/>
  <c r="AQ77" i="3"/>
  <c r="AP77" i="3"/>
  <c r="AO77" i="3"/>
  <c r="AN77" i="3"/>
  <c r="AM77" i="3"/>
  <c r="AL77" i="3"/>
  <c r="AB77" i="3"/>
  <c r="AA77" i="3"/>
  <c r="T77" i="3"/>
  <c r="S77" i="3"/>
  <c r="P77" i="3"/>
  <c r="O77" i="3"/>
  <c r="N77" i="3"/>
  <c r="M77" i="3"/>
  <c r="L77" i="3"/>
  <c r="BC76" i="3"/>
  <c r="BA76" i="3"/>
  <c r="BB76" i="3" s="1"/>
  <c r="AW76" i="3" s="1"/>
  <c r="AX76" i="3" s="1"/>
  <c r="Y76" i="3" s="1"/>
  <c r="AV76" i="3"/>
  <c r="AU76" i="3"/>
  <c r="AT76" i="3"/>
  <c r="AS76" i="3"/>
  <c r="AR76" i="3"/>
  <c r="AQ76" i="3"/>
  <c r="AP76" i="3"/>
  <c r="AO76" i="3"/>
  <c r="AN76" i="3"/>
  <c r="AB76" i="3"/>
  <c r="AM76" i="3" s="1"/>
  <c r="AA76" i="3"/>
  <c r="AL76" i="3" s="1"/>
  <c r="T76" i="3"/>
  <c r="S76" i="3"/>
  <c r="P76" i="3"/>
  <c r="O76" i="3"/>
  <c r="N76" i="3"/>
  <c r="M76" i="3"/>
  <c r="L76" i="3"/>
  <c r="BC75" i="3"/>
  <c r="BA75" i="3"/>
  <c r="BB75" i="3" s="1"/>
  <c r="AV75" i="3"/>
  <c r="AU75" i="3"/>
  <c r="AT75" i="3"/>
  <c r="AS75" i="3"/>
  <c r="AR75" i="3"/>
  <c r="AQ75" i="3"/>
  <c r="AP75" i="3"/>
  <c r="AO75" i="3"/>
  <c r="AN75" i="3"/>
  <c r="AL75" i="3"/>
  <c r="AB75" i="3"/>
  <c r="AM75" i="3" s="1"/>
  <c r="AA75" i="3"/>
  <c r="T75" i="3"/>
  <c r="S75" i="3"/>
  <c r="P75" i="3"/>
  <c r="O75" i="3"/>
  <c r="N75" i="3"/>
  <c r="M75" i="3"/>
  <c r="L75" i="3"/>
  <c r="BC74" i="3"/>
  <c r="BB74" i="3"/>
  <c r="BA74" i="3"/>
  <c r="AW74" i="3"/>
  <c r="AX74" i="3" s="1"/>
  <c r="Y74" i="3" s="1"/>
  <c r="AV74" i="3"/>
  <c r="AU74" i="3"/>
  <c r="AT74" i="3"/>
  <c r="AS74" i="3"/>
  <c r="AR74" i="3"/>
  <c r="AQ74" i="3"/>
  <c r="AP74" i="3"/>
  <c r="AO74" i="3"/>
  <c r="AN74" i="3"/>
  <c r="AB74" i="3"/>
  <c r="AM74" i="3" s="1"/>
  <c r="AA74" i="3"/>
  <c r="AL74" i="3" s="1"/>
  <c r="T74" i="3"/>
  <c r="S74" i="3"/>
  <c r="P74" i="3"/>
  <c r="O74" i="3"/>
  <c r="N74" i="3"/>
  <c r="M74" i="3"/>
  <c r="L74" i="3"/>
  <c r="BC73" i="3"/>
  <c r="BA73" i="3"/>
  <c r="BB73" i="3" s="1"/>
  <c r="AW73" i="3" s="1"/>
  <c r="AX73" i="3" s="1"/>
  <c r="Y73" i="3" s="1"/>
  <c r="AV73" i="3"/>
  <c r="AU73" i="3"/>
  <c r="AT73" i="3"/>
  <c r="AS73" i="3"/>
  <c r="AR73" i="3"/>
  <c r="AQ73" i="3"/>
  <c r="AP73" i="3"/>
  <c r="AO73" i="3"/>
  <c r="AN73" i="3"/>
  <c r="AM73" i="3"/>
  <c r="AB73" i="3"/>
  <c r="AA73" i="3"/>
  <c r="AL73" i="3" s="1"/>
  <c r="T73" i="3"/>
  <c r="S73" i="3"/>
  <c r="P73" i="3"/>
  <c r="O73" i="3"/>
  <c r="N73" i="3"/>
  <c r="M73" i="3"/>
  <c r="L73" i="3"/>
  <c r="BC72" i="3"/>
  <c r="BA72" i="3"/>
  <c r="AV72" i="3"/>
  <c r="AU72" i="3"/>
  <c r="AT72" i="3"/>
  <c r="AS72" i="3"/>
  <c r="AR72" i="3"/>
  <c r="AQ72" i="3"/>
  <c r="AP72" i="3"/>
  <c r="AO72" i="3"/>
  <c r="AN72" i="3"/>
  <c r="AM72" i="3"/>
  <c r="AL72" i="3"/>
  <c r="AB72" i="3"/>
  <c r="AA72" i="3"/>
  <c r="T72" i="3"/>
  <c r="S72" i="3"/>
  <c r="P72" i="3"/>
  <c r="O72" i="3"/>
  <c r="N72" i="3"/>
  <c r="M72" i="3"/>
  <c r="L72" i="3"/>
  <c r="BC71" i="3"/>
  <c r="BB71" i="3"/>
  <c r="AW71" i="3" s="1"/>
  <c r="AX71" i="3" s="1"/>
  <c r="Y71" i="3" s="1"/>
  <c r="BA71" i="3"/>
  <c r="AV71" i="3"/>
  <c r="AU71" i="3"/>
  <c r="AT71" i="3"/>
  <c r="AS71" i="3"/>
  <c r="AR71" i="3"/>
  <c r="AQ71" i="3"/>
  <c r="AP71" i="3"/>
  <c r="AO71" i="3"/>
  <c r="AN71" i="3"/>
  <c r="AB71" i="3"/>
  <c r="AM71" i="3" s="1"/>
  <c r="AA71" i="3"/>
  <c r="AL71" i="3" s="1"/>
  <c r="T71" i="3"/>
  <c r="S71" i="3"/>
  <c r="P71" i="3"/>
  <c r="O71" i="3"/>
  <c r="N71" i="3"/>
  <c r="M71" i="3"/>
  <c r="L71" i="3"/>
  <c r="BC70" i="3"/>
  <c r="BA70" i="3"/>
  <c r="BB70" i="3" s="1"/>
  <c r="AW70" i="3"/>
  <c r="AV70" i="3"/>
  <c r="AU70" i="3"/>
  <c r="AT70" i="3"/>
  <c r="AS70" i="3"/>
  <c r="AR70" i="3"/>
  <c r="AQ70" i="3"/>
  <c r="AP70" i="3"/>
  <c r="AO70" i="3"/>
  <c r="AN70" i="3"/>
  <c r="AM70" i="3"/>
  <c r="AB70" i="3"/>
  <c r="AA70" i="3"/>
  <c r="AL70" i="3" s="1"/>
  <c r="T70" i="3"/>
  <c r="S70" i="3"/>
  <c r="P70" i="3"/>
  <c r="O70" i="3"/>
  <c r="N70" i="3"/>
  <c r="M70" i="3"/>
  <c r="L70" i="3"/>
  <c r="BC69" i="3"/>
  <c r="BB69" i="3"/>
  <c r="BA69" i="3"/>
  <c r="AV69" i="3"/>
  <c r="AU69" i="3"/>
  <c r="AT69" i="3"/>
  <c r="AS69" i="3"/>
  <c r="AR69" i="3"/>
  <c r="AQ69" i="3"/>
  <c r="AP69" i="3"/>
  <c r="AO69" i="3"/>
  <c r="AN69" i="3"/>
  <c r="AM69" i="3"/>
  <c r="AB69" i="3"/>
  <c r="AA69" i="3"/>
  <c r="AW69" i="3" s="1"/>
  <c r="AX69" i="3" s="1"/>
  <c r="Y69" i="3" s="1"/>
  <c r="T69" i="3"/>
  <c r="S69" i="3"/>
  <c r="P69" i="3"/>
  <c r="O69" i="3"/>
  <c r="N69" i="3"/>
  <c r="M69" i="3"/>
  <c r="L69" i="3"/>
  <c r="BC68" i="3"/>
  <c r="BB68" i="3"/>
  <c r="BA68" i="3"/>
  <c r="AV68" i="3"/>
  <c r="AU68" i="3"/>
  <c r="AT68" i="3"/>
  <c r="AS68" i="3"/>
  <c r="AR68" i="3"/>
  <c r="AQ68" i="3"/>
  <c r="AP68" i="3"/>
  <c r="AO68" i="3"/>
  <c r="AN68" i="3"/>
  <c r="AL68" i="3"/>
  <c r="AB68" i="3"/>
  <c r="AM68" i="3" s="1"/>
  <c r="AA68" i="3"/>
  <c r="T68" i="3"/>
  <c r="S68" i="3"/>
  <c r="P68" i="3"/>
  <c r="O68" i="3"/>
  <c r="N68" i="3"/>
  <c r="M68" i="3"/>
  <c r="L68" i="3"/>
  <c r="BC67" i="3"/>
  <c r="BA67" i="3"/>
  <c r="BB67" i="3" s="1"/>
  <c r="AW67" i="3" s="1"/>
  <c r="AX67" i="3" s="1"/>
  <c r="Y67" i="3" s="1"/>
  <c r="AV67" i="3"/>
  <c r="AU67" i="3"/>
  <c r="AT67" i="3"/>
  <c r="AS67" i="3"/>
  <c r="AR67" i="3"/>
  <c r="AQ67" i="3"/>
  <c r="AP67" i="3"/>
  <c r="AO67" i="3"/>
  <c r="AN67" i="3"/>
  <c r="AB67" i="3"/>
  <c r="AM67" i="3" s="1"/>
  <c r="AA67" i="3"/>
  <c r="AL67" i="3" s="1"/>
  <c r="T67" i="3"/>
  <c r="S67" i="3"/>
  <c r="P67" i="3"/>
  <c r="O67" i="3"/>
  <c r="N67" i="3"/>
  <c r="M67" i="3"/>
  <c r="L67" i="3"/>
  <c r="BC66" i="3"/>
  <c r="BA66" i="3"/>
  <c r="AV66" i="3"/>
  <c r="AU66" i="3"/>
  <c r="AT66" i="3"/>
  <c r="AS66" i="3"/>
  <c r="AR66" i="3"/>
  <c r="AQ66" i="3"/>
  <c r="AP66" i="3"/>
  <c r="AO66" i="3"/>
  <c r="AN66" i="3"/>
  <c r="AB66" i="3"/>
  <c r="AM66" i="3" s="1"/>
  <c r="AA66" i="3"/>
  <c r="AL66" i="3" s="1"/>
  <c r="T66" i="3"/>
  <c r="S66" i="3"/>
  <c r="BB66" i="3" s="1"/>
  <c r="P66" i="3"/>
  <c r="O66" i="3"/>
  <c r="N66" i="3"/>
  <c r="M66" i="3"/>
  <c r="L66" i="3"/>
  <c r="BC65" i="3"/>
  <c r="BB65" i="3"/>
  <c r="BA65" i="3"/>
  <c r="AW65" i="3"/>
  <c r="AX65" i="3" s="1"/>
  <c r="Y65" i="3" s="1"/>
  <c r="AV65" i="3"/>
  <c r="AU65" i="3"/>
  <c r="AT65" i="3"/>
  <c r="AS65" i="3"/>
  <c r="AR65" i="3"/>
  <c r="AQ65" i="3"/>
  <c r="AP65" i="3"/>
  <c r="AO65" i="3"/>
  <c r="AN65" i="3"/>
  <c r="AB65" i="3"/>
  <c r="AM65" i="3" s="1"/>
  <c r="AA65" i="3"/>
  <c r="AL65" i="3" s="1"/>
  <c r="T65" i="3"/>
  <c r="S65" i="3"/>
  <c r="P65" i="3"/>
  <c r="O65" i="3"/>
  <c r="N65" i="3"/>
  <c r="M65" i="3"/>
  <c r="L65" i="3"/>
  <c r="BC64" i="3"/>
  <c r="BA64" i="3"/>
  <c r="BB64" i="3" s="1"/>
  <c r="AW64" i="3" s="1"/>
  <c r="AX64" i="3" s="1"/>
  <c r="Y64" i="3" s="1"/>
  <c r="AV64" i="3"/>
  <c r="AU64" i="3"/>
  <c r="AT64" i="3"/>
  <c r="AS64" i="3"/>
  <c r="AR64" i="3"/>
  <c r="AQ64" i="3"/>
  <c r="AP64" i="3"/>
  <c r="AO64" i="3"/>
  <c r="AN64" i="3"/>
  <c r="AB64" i="3"/>
  <c r="AM64" i="3" s="1"/>
  <c r="AA64" i="3"/>
  <c r="AL64" i="3" s="1"/>
  <c r="T64" i="3"/>
  <c r="S64" i="3"/>
  <c r="P64" i="3"/>
  <c r="O64" i="3"/>
  <c r="N64" i="3"/>
  <c r="M64" i="3"/>
  <c r="L64" i="3"/>
  <c r="BC63" i="3"/>
  <c r="BA63" i="3"/>
  <c r="AV63" i="3"/>
  <c r="AU63" i="3"/>
  <c r="AT63" i="3"/>
  <c r="AS63" i="3"/>
  <c r="AR63" i="3"/>
  <c r="AQ63" i="3"/>
  <c r="AP63" i="3"/>
  <c r="AO63" i="3"/>
  <c r="AN63" i="3"/>
  <c r="AM63" i="3"/>
  <c r="AL63" i="3"/>
  <c r="AB63" i="3"/>
  <c r="AA63" i="3"/>
  <c r="T63" i="3"/>
  <c r="S63" i="3"/>
  <c r="P63" i="3"/>
  <c r="O63" i="3"/>
  <c r="N63" i="3"/>
  <c r="M63" i="3"/>
  <c r="L63" i="3"/>
  <c r="BC62" i="3"/>
  <c r="BA62" i="3"/>
  <c r="AV62" i="3"/>
  <c r="AU62" i="3"/>
  <c r="AT62" i="3"/>
  <c r="AS62" i="3"/>
  <c r="AR62" i="3"/>
  <c r="AQ62" i="3"/>
  <c r="AP62" i="3"/>
  <c r="AO62" i="3"/>
  <c r="AN62" i="3"/>
  <c r="AB62" i="3"/>
  <c r="AM62" i="3" s="1"/>
  <c r="AA62" i="3"/>
  <c r="AL62" i="3" s="1"/>
  <c r="T62" i="3"/>
  <c r="S62" i="3"/>
  <c r="BB62" i="3" s="1"/>
  <c r="AW62" i="3" s="1"/>
  <c r="AX62" i="3" s="1"/>
  <c r="Y62" i="3" s="1"/>
  <c r="P62" i="3"/>
  <c r="O62" i="3"/>
  <c r="N62" i="3"/>
  <c r="M62" i="3"/>
  <c r="L62" i="3"/>
  <c r="BC61" i="3"/>
  <c r="BA61" i="3"/>
  <c r="BB61" i="3" s="1"/>
  <c r="AW61" i="3"/>
  <c r="AV61" i="3"/>
  <c r="AU61" i="3"/>
  <c r="AT61" i="3"/>
  <c r="AS61" i="3"/>
  <c r="AR61" i="3"/>
  <c r="AQ61" i="3"/>
  <c r="AP61" i="3"/>
  <c r="AO61" i="3"/>
  <c r="AN61" i="3"/>
  <c r="AB61" i="3"/>
  <c r="AM61" i="3" s="1"/>
  <c r="AA61" i="3"/>
  <c r="AL61" i="3" s="1"/>
  <c r="T61" i="3"/>
  <c r="S61" i="3"/>
  <c r="P61" i="3"/>
  <c r="O61" i="3"/>
  <c r="N61" i="3"/>
  <c r="M61" i="3"/>
  <c r="L61" i="3"/>
  <c r="BC60" i="3"/>
  <c r="BB60" i="3"/>
  <c r="BA60" i="3"/>
  <c r="AW60" i="3"/>
  <c r="AX60" i="3" s="1"/>
  <c r="Y60" i="3" s="1"/>
  <c r="AV60" i="3"/>
  <c r="AU60" i="3"/>
  <c r="AT60" i="3"/>
  <c r="AS60" i="3"/>
  <c r="AR60" i="3"/>
  <c r="AQ60" i="3"/>
  <c r="AP60" i="3"/>
  <c r="AO60" i="3"/>
  <c r="AN60" i="3"/>
  <c r="AM60" i="3"/>
  <c r="AL60" i="3"/>
  <c r="AB60" i="3"/>
  <c r="AA60" i="3"/>
  <c r="T60" i="3"/>
  <c r="S60" i="3"/>
  <c r="P60" i="3"/>
  <c r="O60" i="3"/>
  <c r="N60" i="3"/>
  <c r="M60" i="3"/>
  <c r="L60" i="3"/>
  <c r="BC59" i="3"/>
  <c r="BB59" i="3"/>
  <c r="BA59" i="3"/>
  <c r="AV59" i="3"/>
  <c r="AU59" i="3"/>
  <c r="AT59" i="3"/>
  <c r="AS59" i="3"/>
  <c r="AR59" i="3"/>
  <c r="AQ59" i="3"/>
  <c r="AP59" i="3"/>
  <c r="AO59" i="3"/>
  <c r="AN59" i="3"/>
  <c r="AB59" i="3"/>
  <c r="AM59" i="3" s="1"/>
  <c r="AA59" i="3"/>
  <c r="T59" i="3"/>
  <c r="S59" i="3"/>
  <c r="P59" i="3"/>
  <c r="O59" i="3"/>
  <c r="N59" i="3"/>
  <c r="M59" i="3"/>
  <c r="L59" i="3"/>
  <c r="BC58" i="3"/>
  <c r="BB58" i="3"/>
  <c r="BA58" i="3"/>
  <c r="AV58" i="3"/>
  <c r="AU58" i="3"/>
  <c r="AT58" i="3"/>
  <c r="AS58" i="3"/>
  <c r="AR58" i="3"/>
  <c r="AQ58" i="3"/>
  <c r="AP58" i="3"/>
  <c r="AO58" i="3"/>
  <c r="AN58" i="3"/>
  <c r="AB58" i="3"/>
  <c r="AM58" i="3" s="1"/>
  <c r="AA58" i="3"/>
  <c r="AL58" i="3" s="1"/>
  <c r="T58" i="3"/>
  <c r="S58" i="3"/>
  <c r="P58" i="3"/>
  <c r="O58" i="3"/>
  <c r="N58" i="3"/>
  <c r="M58" i="3"/>
  <c r="L58" i="3"/>
  <c r="BC57" i="3"/>
  <c r="BA57" i="3"/>
  <c r="BB57" i="3" s="1"/>
  <c r="AV57" i="3"/>
  <c r="AU57" i="3"/>
  <c r="AT57" i="3"/>
  <c r="AS57" i="3"/>
  <c r="AR57" i="3"/>
  <c r="AQ57" i="3"/>
  <c r="AP57" i="3"/>
  <c r="AO57" i="3"/>
  <c r="AN57" i="3"/>
  <c r="AM57" i="3"/>
  <c r="AL57" i="3"/>
  <c r="AB57" i="3"/>
  <c r="AA57" i="3"/>
  <c r="T57" i="3"/>
  <c r="S57" i="3"/>
  <c r="P57" i="3"/>
  <c r="O57" i="3"/>
  <c r="N57" i="3"/>
  <c r="M57" i="3"/>
  <c r="L57" i="3"/>
  <c r="BC56" i="3"/>
  <c r="BB56" i="3"/>
  <c r="BA56" i="3"/>
  <c r="AW56" i="3"/>
  <c r="AX56" i="3" s="1"/>
  <c r="Y56" i="3" s="1"/>
  <c r="AV56" i="3"/>
  <c r="AU56" i="3"/>
  <c r="AT56" i="3"/>
  <c r="AS56" i="3"/>
  <c r="AR56" i="3"/>
  <c r="AQ56" i="3"/>
  <c r="AP56" i="3"/>
  <c r="AO56" i="3"/>
  <c r="AN56" i="3"/>
  <c r="AB56" i="3"/>
  <c r="AM56" i="3" s="1"/>
  <c r="AA56" i="3"/>
  <c r="AL56" i="3" s="1"/>
  <c r="T56" i="3"/>
  <c r="S56" i="3"/>
  <c r="P56" i="3"/>
  <c r="O56" i="3"/>
  <c r="N56" i="3"/>
  <c r="M56" i="3"/>
  <c r="L56" i="3"/>
  <c r="BC55" i="3"/>
  <c r="BB55" i="3"/>
  <c r="BA55" i="3"/>
  <c r="AV55" i="3"/>
  <c r="AU55" i="3"/>
  <c r="AT55" i="3"/>
  <c r="AS55" i="3"/>
  <c r="AR55" i="3"/>
  <c r="AQ55" i="3"/>
  <c r="AP55" i="3"/>
  <c r="AO55" i="3"/>
  <c r="AN55" i="3"/>
  <c r="AM55" i="3"/>
  <c r="AB55" i="3"/>
  <c r="AA55" i="3"/>
  <c r="AW55" i="3" s="1"/>
  <c r="AX55" i="3" s="1"/>
  <c r="Y55" i="3" s="1"/>
  <c r="T55" i="3"/>
  <c r="S55" i="3"/>
  <c r="P55" i="3"/>
  <c r="O55" i="3"/>
  <c r="N55" i="3"/>
  <c r="M55" i="3"/>
  <c r="L55" i="3"/>
  <c r="BC54" i="3"/>
  <c r="BA54" i="3"/>
  <c r="BB54" i="3" s="1"/>
  <c r="AW54" i="3" s="1"/>
  <c r="AV54" i="3"/>
  <c r="AU54" i="3"/>
  <c r="AT54" i="3"/>
  <c r="AS54" i="3"/>
  <c r="AR54" i="3"/>
  <c r="AQ54" i="3"/>
  <c r="AP54" i="3"/>
  <c r="AO54" i="3"/>
  <c r="AN54" i="3"/>
  <c r="AM54" i="3"/>
  <c r="AL54" i="3"/>
  <c r="AB54" i="3"/>
  <c r="AA54" i="3"/>
  <c r="T54" i="3"/>
  <c r="S54" i="3"/>
  <c r="P54" i="3"/>
  <c r="O54" i="3"/>
  <c r="N54" i="3"/>
  <c r="M54" i="3"/>
  <c r="AX54" i="3" s="1"/>
  <c r="Y54" i="3" s="1"/>
  <c r="L54" i="3"/>
  <c r="BC53" i="3"/>
  <c r="BB53" i="3"/>
  <c r="BA53" i="3"/>
  <c r="AW53" i="3"/>
  <c r="AX53" i="3" s="1"/>
  <c r="Y53" i="3" s="1"/>
  <c r="AV53" i="3"/>
  <c r="AU53" i="3"/>
  <c r="AT53" i="3"/>
  <c r="AS53" i="3"/>
  <c r="AR53" i="3"/>
  <c r="AQ53" i="3"/>
  <c r="AP53" i="3"/>
  <c r="AO53" i="3"/>
  <c r="AN53" i="3"/>
  <c r="AB53" i="3"/>
  <c r="AM53" i="3" s="1"/>
  <c r="AA53" i="3"/>
  <c r="AL53" i="3" s="1"/>
  <c r="T53" i="3"/>
  <c r="S53" i="3"/>
  <c r="P53" i="3"/>
  <c r="O53" i="3"/>
  <c r="N53" i="3"/>
  <c r="M53" i="3"/>
  <c r="L53" i="3"/>
  <c r="BC52" i="3"/>
  <c r="BA52" i="3"/>
  <c r="BB52" i="3" s="1"/>
  <c r="AV52" i="3"/>
  <c r="AU52" i="3"/>
  <c r="AT52" i="3"/>
  <c r="AS52" i="3"/>
  <c r="AR52" i="3"/>
  <c r="AQ52" i="3"/>
  <c r="AP52" i="3"/>
  <c r="AO52" i="3"/>
  <c r="AN52" i="3"/>
  <c r="AM52" i="3"/>
  <c r="AB52" i="3"/>
  <c r="AA52" i="3"/>
  <c r="AW52" i="3" s="1"/>
  <c r="AX52" i="3" s="1"/>
  <c r="Y52" i="3" s="1"/>
  <c r="T52" i="3"/>
  <c r="S52" i="3"/>
  <c r="P52" i="3"/>
  <c r="O52" i="3"/>
  <c r="N52" i="3"/>
  <c r="M52" i="3"/>
  <c r="L52" i="3"/>
  <c r="BC51" i="3"/>
  <c r="BB51" i="3"/>
  <c r="AW51" i="3" s="1"/>
  <c r="AX51" i="3" s="1"/>
  <c r="Y51" i="3" s="1"/>
  <c r="BA51" i="3"/>
  <c r="AV51" i="3"/>
  <c r="AU51" i="3"/>
  <c r="AT51" i="3"/>
  <c r="AS51" i="3"/>
  <c r="AR51" i="3"/>
  <c r="AQ51" i="3"/>
  <c r="AP51" i="3"/>
  <c r="AO51" i="3"/>
  <c r="AN51" i="3"/>
  <c r="AM51" i="3"/>
  <c r="AL51" i="3"/>
  <c r="AB51" i="3"/>
  <c r="AA51" i="3"/>
  <c r="T51" i="3"/>
  <c r="S51" i="3"/>
  <c r="P51" i="3"/>
  <c r="O51" i="3"/>
  <c r="N51" i="3"/>
  <c r="M51" i="3"/>
  <c r="L51" i="3"/>
  <c r="BC50" i="3"/>
  <c r="BB50" i="3"/>
  <c r="BA50" i="3"/>
  <c r="AV50" i="3"/>
  <c r="AU50" i="3"/>
  <c r="AT50" i="3"/>
  <c r="AS50" i="3"/>
  <c r="AR50" i="3"/>
  <c r="AQ50" i="3"/>
  <c r="AP50" i="3"/>
  <c r="AO50" i="3"/>
  <c r="AN50" i="3"/>
  <c r="AL50" i="3"/>
  <c r="AB50" i="3"/>
  <c r="AM50" i="3" s="1"/>
  <c r="AA50" i="3"/>
  <c r="T50" i="3"/>
  <c r="S50" i="3"/>
  <c r="P50" i="3"/>
  <c r="O50" i="3"/>
  <c r="N50" i="3"/>
  <c r="M50" i="3"/>
  <c r="L50" i="3"/>
  <c r="BC49" i="3"/>
  <c r="BA49" i="3"/>
  <c r="BB49" i="3" s="1"/>
  <c r="AV49" i="3"/>
  <c r="AU49" i="3"/>
  <c r="AT49" i="3"/>
  <c r="AS49" i="3"/>
  <c r="AR49" i="3"/>
  <c r="AQ49" i="3"/>
  <c r="AP49" i="3"/>
  <c r="AO49" i="3"/>
  <c r="AN49" i="3"/>
  <c r="AB49" i="3"/>
  <c r="AM49" i="3" s="1"/>
  <c r="AA49" i="3"/>
  <c r="AL49" i="3" s="1"/>
  <c r="T49" i="3"/>
  <c r="S49" i="3"/>
  <c r="P49" i="3"/>
  <c r="O49" i="3"/>
  <c r="N49" i="3"/>
  <c r="M49" i="3"/>
  <c r="L49" i="3"/>
  <c r="BC48" i="3"/>
  <c r="BA48" i="3"/>
  <c r="BB48" i="3" s="1"/>
  <c r="AV48" i="3"/>
  <c r="AU48" i="3"/>
  <c r="AT48" i="3"/>
  <c r="AS48" i="3"/>
  <c r="AR48" i="3"/>
  <c r="AQ48" i="3"/>
  <c r="AP48" i="3"/>
  <c r="AO48" i="3"/>
  <c r="AN48" i="3"/>
  <c r="AL48" i="3"/>
  <c r="AB48" i="3"/>
  <c r="AM48" i="3" s="1"/>
  <c r="AA48" i="3"/>
  <c r="T48" i="3"/>
  <c r="S48" i="3"/>
  <c r="P48" i="3"/>
  <c r="O48" i="3"/>
  <c r="N48" i="3"/>
  <c r="M48" i="3"/>
  <c r="L48" i="3"/>
  <c r="BC47" i="3"/>
  <c r="BB47" i="3"/>
  <c r="BA47" i="3"/>
  <c r="AW47" i="3"/>
  <c r="AX47" i="3" s="1"/>
  <c r="Y47" i="3" s="1"/>
  <c r="AV47" i="3"/>
  <c r="AU47" i="3"/>
  <c r="AT47" i="3"/>
  <c r="AS47" i="3"/>
  <c r="AR47" i="3"/>
  <c r="AQ47" i="3"/>
  <c r="AP47" i="3"/>
  <c r="AO47" i="3"/>
  <c r="AN47" i="3"/>
  <c r="AB47" i="3"/>
  <c r="AM47" i="3" s="1"/>
  <c r="AA47" i="3"/>
  <c r="AL47" i="3" s="1"/>
  <c r="T47" i="3"/>
  <c r="S47" i="3"/>
  <c r="P47" i="3"/>
  <c r="O47" i="3"/>
  <c r="N47" i="3"/>
  <c r="M47" i="3"/>
  <c r="L47" i="3"/>
  <c r="BC46" i="3"/>
  <c r="BA46" i="3"/>
  <c r="BB46" i="3" s="1"/>
  <c r="AV46" i="3"/>
  <c r="AU46" i="3"/>
  <c r="AT46" i="3"/>
  <c r="AS46" i="3"/>
  <c r="AR46" i="3"/>
  <c r="AQ46" i="3"/>
  <c r="AP46" i="3"/>
  <c r="AO46" i="3"/>
  <c r="AN46" i="3"/>
  <c r="AL46" i="3"/>
  <c r="AB46" i="3"/>
  <c r="AM46" i="3" s="1"/>
  <c r="AA46" i="3"/>
  <c r="T46" i="3"/>
  <c r="S46" i="3"/>
  <c r="P46" i="3"/>
  <c r="O46" i="3"/>
  <c r="N46" i="3"/>
  <c r="M46" i="3"/>
  <c r="L46" i="3"/>
  <c r="BC45" i="3"/>
  <c r="BA45" i="3"/>
  <c r="AV45" i="3"/>
  <c r="AU45" i="3"/>
  <c r="AT45" i="3"/>
  <c r="AS45" i="3"/>
  <c r="AR45" i="3"/>
  <c r="AQ45" i="3"/>
  <c r="AP45" i="3"/>
  <c r="AO45" i="3"/>
  <c r="AN45" i="3"/>
  <c r="AM45" i="3"/>
  <c r="AL45" i="3"/>
  <c r="AB45" i="3"/>
  <c r="AA45" i="3"/>
  <c r="T45" i="3"/>
  <c r="S45" i="3"/>
  <c r="P45" i="3"/>
  <c r="O45" i="3"/>
  <c r="N45" i="3"/>
  <c r="M45" i="3"/>
  <c r="L45" i="3"/>
  <c r="BC44" i="3"/>
  <c r="BA44" i="3"/>
  <c r="BB44" i="3" s="1"/>
  <c r="AW44" i="3" s="1"/>
  <c r="AX44" i="3" s="1"/>
  <c r="Y44" i="3" s="1"/>
  <c r="AV44" i="3"/>
  <c r="AU44" i="3"/>
  <c r="AT44" i="3"/>
  <c r="AS44" i="3"/>
  <c r="AR44" i="3"/>
  <c r="AQ44" i="3"/>
  <c r="AP44" i="3"/>
  <c r="AO44" i="3"/>
  <c r="AN44" i="3"/>
  <c r="AB44" i="3"/>
  <c r="AM44" i="3" s="1"/>
  <c r="AA44" i="3"/>
  <c r="AL44" i="3" s="1"/>
  <c r="T44" i="3"/>
  <c r="S44" i="3"/>
  <c r="P44" i="3"/>
  <c r="O44" i="3"/>
  <c r="N44" i="3"/>
  <c r="M44" i="3"/>
  <c r="L44" i="3"/>
  <c r="BC43" i="3"/>
  <c r="BA43" i="3"/>
  <c r="BB43" i="3" s="1"/>
  <c r="AV43" i="3"/>
  <c r="AU43" i="3"/>
  <c r="AT43" i="3"/>
  <c r="AS43" i="3"/>
  <c r="AR43" i="3"/>
  <c r="AQ43" i="3"/>
  <c r="AP43" i="3"/>
  <c r="AO43" i="3"/>
  <c r="AN43" i="3"/>
  <c r="AL43" i="3"/>
  <c r="AB43" i="3"/>
  <c r="AM43" i="3" s="1"/>
  <c r="AA43" i="3"/>
  <c r="AW43" i="3" s="1"/>
  <c r="T43" i="3"/>
  <c r="S43" i="3"/>
  <c r="P43" i="3"/>
  <c r="O43" i="3"/>
  <c r="N43" i="3"/>
  <c r="M43" i="3"/>
  <c r="L43" i="3"/>
  <c r="BC42" i="3"/>
  <c r="BB42" i="3"/>
  <c r="BA42" i="3"/>
  <c r="AW42" i="3"/>
  <c r="AV42" i="3"/>
  <c r="AU42" i="3"/>
  <c r="AT42" i="3"/>
  <c r="AS42" i="3"/>
  <c r="AR42" i="3"/>
  <c r="AQ42" i="3"/>
  <c r="AP42" i="3"/>
  <c r="AO42" i="3"/>
  <c r="AN42" i="3"/>
  <c r="AB42" i="3"/>
  <c r="AM42" i="3" s="1"/>
  <c r="AA42" i="3"/>
  <c r="AL42" i="3" s="1"/>
  <c r="T42" i="3"/>
  <c r="S42" i="3"/>
  <c r="P42" i="3"/>
  <c r="O42" i="3"/>
  <c r="N42" i="3"/>
  <c r="M42" i="3"/>
  <c r="L42" i="3"/>
  <c r="BC41" i="3"/>
  <c r="BB41" i="3"/>
  <c r="BA41" i="3"/>
  <c r="AV41" i="3"/>
  <c r="AU41" i="3"/>
  <c r="AT41" i="3"/>
  <c r="AS41" i="3"/>
  <c r="AR41" i="3"/>
  <c r="AQ41" i="3"/>
  <c r="AP41" i="3"/>
  <c r="AO41" i="3"/>
  <c r="AN41" i="3"/>
  <c r="AL41" i="3"/>
  <c r="AB41" i="3"/>
  <c r="AM41" i="3" s="1"/>
  <c r="AA41" i="3"/>
  <c r="T41" i="3"/>
  <c r="S41" i="3"/>
  <c r="P41" i="3"/>
  <c r="O41" i="3"/>
  <c r="N41" i="3"/>
  <c r="M41" i="3"/>
  <c r="L41" i="3"/>
  <c r="BC40" i="3"/>
  <c r="BA40" i="3"/>
  <c r="BB40" i="3" s="1"/>
  <c r="AV40" i="3"/>
  <c r="AU40" i="3"/>
  <c r="AT40" i="3"/>
  <c r="AS40" i="3"/>
  <c r="AR40" i="3"/>
  <c r="AQ40" i="3"/>
  <c r="AP40" i="3"/>
  <c r="AO40" i="3"/>
  <c r="AN40" i="3"/>
  <c r="AB40" i="3"/>
  <c r="AM40" i="3" s="1"/>
  <c r="AA40" i="3"/>
  <c r="AL40" i="3" s="1"/>
  <c r="T40" i="3"/>
  <c r="S40" i="3"/>
  <c r="P40" i="3"/>
  <c r="O40" i="3"/>
  <c r="N40" i="3"/>
  <c r="M40" i="3"/>
  <c r="L40" i="3"/>
  <c r="BC39" i="3"/>
  <c r="BA39" i="3"/>
  <c r="BB39" i="3" s="1"/>
  <c r="AV39" i="3"/>
  <c r="AU39" i="3"/>
  <c r="AT39" i="3"/>
  <c r="AS39" i="3"/>
  <c r="AR39" i="3"/>
  <c r="AQ39" i="3"/>
  <c r="AP39" i="3"/>
  <c r="AO39" i="3"/>
  <c r="AN39" i="3"/>
  <c r="AL39" i="3"/>
  <c r="AB39" i="3"/>
  <c r="AM39" i="3" s="1"/>
  <c r="AA39" i="3"/>
  <c r="T39" i="3"/>
  <c r="S39" i="3"/>
  <c r="P39" i="3"/>
  <c r="O39" i="3"/>
  <c r="N39" i="3"/>
  <c r="M39" i="3"/>
  <c r="L39" i="3"/>
  <c r="BC38" i="3"/>
  <c r="BA38" i="3"/>
  <c r="AV38" i="3"/>
  <c r="AU38" i="3"/>
  <c r="AT38" i="3"/>
  <c r="AS38" i="3"/>
  <c r="AR38" i="3"/>
  <c r="AQ38" i="3"/>
  <c r="AP38" i="3"/>
  <c r="AO38" i="3"/>
  <c r="AN38" i="3"/>
  <c r="AB38" i="3"/>
  <c r="AM38" i="3" s="1"/>
  <c r="AA38" i="3"/>
  <c r="AL38" i="3" s="1"/>
  <c r="T38" i="3"/>
  <c r="S38" i="3"/>
  <c r="BB38" i="3" s="1"/>
  <c r="AW38" i="3" s="1"/>
  <c r="AX38" i="3" s="1"/>
  <c r="Y38" i="3" s="1"/>
  <c r="P38" i="3"/>
  <c r="O38" i="3"/>
  <c r="N38" i="3"/>
  <c r="M38" i="3"/>
  <c r="L38" i="3"/>
  <c r="BC37" i="3"/>
  <c r="BB37" i="3"/>
  <c r="AW37" i="3" s="1"/>
  <c r="AX37" i="3" s="1"/>
  <c r="Y37" i="3" s="1"/>
  <c r="BA37" i="3"/>
  <c r="AV37" i="3"/>
  <c r="AU37" i="3"/>
  <c r="AT37" i="3"/>
  <c r="AS37" i="3"/>
  <c r="AR37" i="3"/>
  <c r="AQ37" i="3"/>
  <c r="AP37" i="3"/>
  <c r="AO37" i="3"/>
  <c r="AN37" i="3"/>
  <c r="AL37" i="3"/>
  <c r="AB37" i="3"/>
  <c r="AM37" i="3" s="1"/>
  <c r="AA37" i="3"/>
  <c r="T37" i="3"/>
  <c r="S37" i="3"/>
  <c r="P37" i="3"/>
  <c r="O37" i="3"/>
  <c r="N37" i="3"/>
  <c r="M37" i="3"/>
  <c r="L37" i="3"/>
  <c r="BC36" i="3"/>
  <c r="BA36" i="3"/>
  <c r="BB36" i="3" s="1"/>
  <c r="AW36" i="3"/>
  <c r="AX36" i="3" s="1"/>
  <c r="Y36" i="3" s="1"/>
  <c r="AV36" i="3"/>
  <c r="AU36" i="3"/>
  <c r="AT36" i="3"/>
  <c r="AS36" i="3"/>
  <c r="AR36" i="3"/>
  <c r="AQ36" i="3"/>
  <c r="AP36" i="3"/>
  <c r="AO36" i="3"/>
  <c r="AN36" i="3"/>
  <c r="AM36" i="3"/>
  <c r="AL36" i="3"/>
  <c r="AB36" i="3"/>
  <c r="AA36" i="3"/>
  <c r="T36" i="3"/>
  <c r="S36" i="3"/>
  <c r="P36" i="3"/>
  <c r="O36" i="3"/>
  <c r="N36" i="3"/>
  <c r="M36" i="3"/>
  <c r="L36" i="3"/>
  <c r="BC35" i="3"/>
  <c r="BA35" i="3"/>
  <c r="BB35" i="3" s="1"/>
  <c r="AV35" i="3"/>
  <c r="AU35" i="3"/>
  <c r="AT35" i="3"/>
  <c r="AS35" i="3"/>
  <c r="AR35" i="3"/>
  <c r="AQ35" i="3"/>
  <c r="AP35" i="3"/>
  <c r="AO35" i="3"/>
  <c r="AN35" i="3"/>
  <c r="AL35" i="3"/>
  <c r="AB35" i="3"/>
  <c r="AM35" i="3" s="1"/>
  <c r="AA35" i="3"/>
  <c r="T35" i="3"/>
  <c r="S35" i="3"/>
  <c r="P35" i="3"/>
  <c r="O35" i="3"/>
  <c r="N35" i="3"/>
  <c r="M35" i="3"/>
  <c r="L35" i="3"/>
  <c r="BC34" i="3"/>
  <c r="BA34" i="3"/>
  <c r="BB34" i="3" s="1"/>
  <c r="AW34" i="3"/>
  <c r="AV34" i="3"/>
  <c r="AU34" i="3"/>
  <c r="AT34" i="3"/>
  <c r="AS34" i="3"/>
  <c r="AR34" i="3"/>
  <c r="AQ34" i="3"/>
  <c r="AP34" i="3"/>
  <c r="AO34" i="3"/>
  <c r="AN34" i="3"/>
  <c r="AB34" i="3"/>
  <c r="AM34" i="3" s="1"/>
  <c r="AA34" i="3"/>
  <c r="AL34" i="3" s="1"/>
  <c r="T34" i="3"/>
  <c r="S34" i="3"/>
  <c r="P34" i="3"/>
  <c r="O34" i="3"/>
  <c r="N34" i="3"/>
  <c r="M34" i="3"/>
  <c r="L34" i="3"/>
  <c r="BC33" i="3"/>
  <c r="BA33" i="3"/>
  <c r="BB33" i="3" s="1"/>
  <c r="AW33" i="3" s="1"/>
  <c r="AX33" i="3" s="1"/>
  <c r="Y33" i="3" s="1"/>
  <c r="AV33" i="3"/>
  <c r="AU33" i="3"/>
  <c r="AT33" i="3"/>
  <c r="AS33" i="3"/>
  <c r="AR33" i="3"/>
  <c r="AQ33" i="3"/>
  <c r="AP33" i="3"/>
  <c r="AO33" i="3"/>
  <c r="AN33" i="3"/>
  <c r="AL33" i="3"/>
  <c r="AB33" i="3"/>
  <c r="AM33" i="3" s="1"/>
  <c r="AA33" i="3"/>
  <c r="T33" i="3"/>
  <c r="S33" i="3"/>
  <c r="P33" i="3"/>
  <c r="O33" i="3"/>
  <c r="N33" i="3"/>
  <c r="M33" i="3"/>
  <c r="L33" i="3"/>
  <c r="BC32" i="3"/>
  <c r="BB32" i="3"/>
  <c r="BA32" i="3"/>
  <c r="AV32" i="3"/>
  <c r="AU32" i="3"/>
  <c r="AT32" i="3"/>
  <c r="AS32" i="3"/>
  <c r="AR32" i="3"/>
  <c r="AQ32" i="3"/>
  <c r="AP32" i="3"/>
  <c r="AO32" i="3"/>
  <c r="AN32" i="3"/>
  <c r="AM32" i="3"/>
  <c r="AL32" i="3"/>
  <c r="AB32" i="3"/>
  <c r="AA32" i="3"/>
  <c r="T32" i="3"/>
  <c r="S32" i="3"/>
  <c r="P32" i="3"/>
  <c r="O32" i="3"/>
  <c r="N32" i="3"/>
  <c r="M32" i="3"/>
  <c r="L32" i="3"/>
  <c r="BC31" i="3"/>
  <c r="BA31" i="3"/>
  <c r="BB31" i="3" s="1"/>
  <c r="AW31" i="3" s="1"/>
  <c r="AX31" i="3" s="1"/>
  <c r="Y31" i="3" s="1"/>
  <c r="AV31" i="3"/>
  <c r="AU31" i="3"/>
  <c r="AT31" i="3"/>
  <c r="AS31" i="3"/>
  <c r="AR31" i="3"/>
  <c r="AQ31" i="3"/>
  <c r="AP31" i="3"/>
  <c r="AO31" i="3"/>
  <c r="AN31" i="3"/>
  <c r="AB31" i="3"/>
  <c r="AM31" i="3" s="1"/>
  <c r="AA31" i="3"/>
  <c r="AL31" i="3" s="1"/>
  <c r="T31" i="3"/>
  <c r="S31" i="3"/>
  <c r="P31" i="3"/>
  <c r="O31" i="3"/>
  <c r="N31" i="3"/>
  <c r="M31" i="3"/>
  <c r="L31" i="3"/>
  <c r="BC30" i="3"/>
  <c r="BA30" i="3"/>
  <c r="AV30" i="3"/>
  <c r="AU30" i="3"/>
  <c r="AT30" i="3"/>
  <c r="AS30" i="3"/>
  <c r="AR30" i="3"/>
  <c r="AQ30" i="3"/>
  <c r="AP30" i="3"/>
  <c r="AO30" i="3"/>
  <c r="AN30" i="3"/>
  <c r="AM30" i="3"/>
  <c r="AL30" i="3"/>
  <c r="AB30" i="3"/>
  <c r="AA30" i="3"/>
  <c r="T30" i="3"/>
  <c r="S30" i="3"/>
  <c r="BB30" i="3" s="1"/>
  <c r="P30" i="3"/>
  <c r="O30" i="3"/>
  <c r="N30" i="3"/>
  <c r="M30" i="3"/>
  <c r="L30" i="3"/>
  <c r="BC29" i="3"/>
  <c r="BB29" i="3"/>
  <c r="AW29" i="3" s="1"/>
  <c r="AX29" i="3" s="1"/>
  <c r="Y29" i="3" s="1"/>
  <c r="BA29" i="3"/>
  <c r="AV29" i="3"/>
  <c r="AU29" i="3"/>
  <c r="AT29" i="3"/>
  <c r="AS29" i="3"/>
  <c r="AR29" i="3"/>
  <c r="AQ29" i="3"/>
  <c r="AP29" i="3"/>
  <c r="AO29" i="3"/>
  <c r="AN29" i="3"/>
  <c r="AB29" i="3"/>
  <c r="AM29" i="3" s="1"/>
  <c r="AA29" i="3"/>
  <c r="AL29" i="3" s="1"/>
  <c r="T29" i="3"/>
  <c r="S29" i="3"/>
  <c r="P29" i="3"/>
  <c r="O29" i="3"/>
  <c r="N29" i="3"/>
  <c r="M29" i="3"/>
  <c r="L29" i="3"/>
  <c r="BC28" i="3"/>
  <c r="BB28" i="3"/>
  <c r="BA28" i="3"/>
  <c r="AW28" i="3"/>
  <c r="AV28" i="3"/>
  <c r="AU28" i="3"/>
  <c r="AT28" i="3"/>
  <c r="AS28" i="3"/>
  <c r="AR28" i="3"/>
  <c r="AQ28" i="3"/>
  <c r="AP28" i="3"/>
  <c r="AO28" i="3"/>
  <c r="AN28" i="3"/>
  <c r="AL28" i="3"/>
  <c r="AB28" i="3"/>
  <c r="AM28" i="3" s="1"/>
  <c r="AA28" i="3"/>
  <c r="T28" i="3"/>
  <c r="S28" i="3"/>
  <c r="P28" i="3"/>
  <c r="O28" i="3"/>
  <c r="N28" i="3"/>
  <c r="M28" i="3"/>
  <c r="L28" i="3"/>
  <c r="BC27" i="3"/>
  <c r="BA27" i="3"/>
  <c r="AV27" i="3"/>
  <c r="AU27" i="3"/>
  <c r="AT27" i="3"/>
  <c r="AS27" i="3"/>
  <c r="AR27" i="3"/>
  <c r="AQ27" i="3"/>
  <c r="AP27" i="3"/>
  <c r="AO27" i="3"/>
  <c r="AN27" i="3"/>
  <c r="AM27" i="3"/>
  <c r="AL27" i="3"/>
  <c r="AB27" i="3"/>
  <c r="AA27" i="3"/>
  <c r="T27" i="3"/>
  <c r="S27" i="3"/>
  <c r="P27" i="3"/>
  <c r="O27" i="3"/>
  <c r="N27" i="3"/>
  <c r="M27" i="3"/>
  <c r="L27" i="3"/>
  <c r="BC26" i="3"/>
  <c r="BA26" i="3"/>
  <c r="BB26" i="3" s="1"/>
  <c r="AW26" i="3" s="1"/>
  <c r="AV26" i="3"/>
  <c r="AU26" i="3"/>
  <c r="AT26" i="3"/>
  <c r="AS26" i="3"/>
  <c r="AR26" i="3"/>
  <c r="AQ26" i="3"/>
  <c r="AP26" i="3"/>
  <c r="AO26" i="3"/>
  <c r="AN26" i="3"/>
  <c r="AB26" i="3"/>
  <c r="AM26" i="3" s="1"/>
  <c r="AA26" i="3"/>
  <c r="AL26" i="3" s="1"/>
  <c r="T26" i="3"/>
  <c r="S26" i="3"/>
  <c r="P26" i="3"/>
  <c r="O26" i="3"/>
  <c r="N26" i="3"/>
  <c r="M26" i="3"/>
  <c r="L26" i="3"/>
  <c r="BC25" i="3"/>
  <c r="BA25" i="3"/>
  <c r="BB25" i="3" s="1"/>
  <c r="AW25" i="3"/>
  <c r="AV25" i="3"/>
  <c r="AU25" i="3"/>
  <c r="AT25" i="3"/>
  <c r="AS25" i="3"/>
  <c r="AR25" i="3"/>
  <c r="AQ25" i="3"/>
  <c r="AP25" i="3"/>
  <c r="AO25" i="3"/>
  <c r="AN25" i="3"/>
  <c r="AB25" i="3"/>
  <c r="AM25" i="3" s="1"/>
  <c r="AA25" i="3"/>
  <c r="AL25" i="3" s="1"/>
  <c r="T25" i="3"/>
  <c r="S25" i="3"/>
  <c r="P25" i="3"/>
  <c r="O25" i="3"/>
  <c r="N25" i="3"/>
  <c r="M25" i="3"/>
  <c r="L25" i="3"/>
  <c r="BC24" i="3"/>
  <c r="BB24" i="3"/>
  <c r="BA24" i="3"/>
  <c r="AV24" i="3"/>
  <c r="AU24" i="3"/>
  <c r="AT24" i="3"/>
  <c r="AS24" i="3"/>
  <c r="AR24" i="3"/>
  <c r="AQ24" i="3"/>
  <c r="AP24" i="3"/>
  <c r="AO24" i="3"/>
  <c r="AN24" i="3"/>
  <c r="AM24" i="3"/>
  <c r="AL24" i="3"/>
  <c r="AB24" i="3"/>
  <c r="AW24" i="3" s="1"/>
  <c r="AX24" i="3" s="1"/>
  <c r="Y24" i="3" s="1"/>
  <c r="AA24" i="3"/>
  <c r="T24" i="3"/>
  <c r="S24" i="3"/>
  <c r="P24" i="3"/>
  <c r="O24" i="3"/>
  <c r="N24" i="3"/>
  <c r="M24" i="3"/>
  <c r="L24" i="3"/>
  <c r="BC23" i="3"/>
  <c r="BB23" i="3"/>
  <c r="BA23" i="3"/>
  <c r="AV23" i="3"/>
  <c r="AU23" i="3"/>
  <c r="AT23" i="3"/>
  <c r="AS23" i="3"/>
  <c r="AR23" i="3"/>
  <c r="AQ23" i="3"/>
  <c r="AP23" i="3"/>
  <c r="AO23" i="3"/>
  <c r="AN23" i="3"/>
  <c r="AB23" i="3"/>
  <c r="AM23" i="3" s="1"/>
  <c r="AA23" i="3"/>
  <c r="T23" i="3"/>
  <c r="S23" i="3"/>
  <c r="P23" i="3"/>
  <c r="O23" i="3"/>
  <c r="N23" i="3"/>
  <c r="M23" i="3"/>
  <c r="L23" i="3"/>
  <c r="BC22" i="3"/>
  <c r="BB22" i="3"/>
  <c r="BA22" i="3"/>
  <c r="AV22" i="3"/>
  <c r="AU22" i="3"/>
  <c r="AT22" i="3"/>
  <c r="AS22" i="3"/>
  <c r="AR22" i="3"/>
  <c r="AQ22" i="3"/>
  <c r="AP22" i="3"/>
  <c r="AO22" i="3"/>
  <c r="AN22" i="3"/>
  <c r="AB22" i="3"/>
  <c r="AM22" i="3" s="1"/>
  <c r="AA22" i="3"/>
  <c r="AL22" i="3" s="1"/>
  <c r="T22" i="3"/>
  <c r="S22" i="3"/>
  <c r="P22" i="3"/>
  <c r="O22" i="3"/>
  <c r="N22" i="3"/>
  <c r="M22" i="3"/>
  <c r="L22" i="3"/>
  <c r="BC21" i="3"/>
  <c r="BA21" i="3"/>
  <c r="BB21" i="3" s="1"/>
  <c r="AV21" i="3"/>
  <c r="AU21" i="3"/>
  <c r="AT21" i="3"/>
  <c r="AS21" i="3"/>
  <c r="AR21" i="3"/>
  <c r="AQ21" i="3"/>
  <c r="AP21" i="3"/>
  <c r="AO21" i="3"/>
  <c r="AN21" i="3"/>
  <c r="AM21" i="3"/>
  <c r="AL21" i="3"/>
  <c r="AB21" i="3"/>
  <c r="AA21" i="3"/>
  <c r="T21" i="3"/>
  <c r="S21" i="3"/>
  <c r="P21" i="3"/>
  <c r="O21" i="3"/>
  <c r="N21" i="3"/>
  <c r="M21" i="3"/>
  <c r="L21" i="3"/>
  <c r="BC20" i="3"/>
  <c r="BB20" i="3"/>
  <c r="BA20" i="3"/>
  <c r="AW20" i="3"/>
  <c r="AX20" i="3" s="1"/>
  <c r="Y20" i="3" s="1"/>
  <c r="AV20" i="3"/>
  <c r="AU20" i="3"/>
  <c r="AT20" i="3"/>
  <c r="AS20" i="3"/>
  <c r="AR20" i="3"/>
  <c r="AQ20" i="3"/>
  <c r="AP20" i="3"/>
  <c r="AO20" i="3"/>
  <c r="AN20" i="3"/>
  <c r="AB20" i="3"/>
  <c r="AM20" i="3" s="1"/>
  <c r="AA20" i="3"/>
  <c r="AL20" i="3" s="1"/>
  <c r="T20" i="3"/>
  <c r="S20" i="3"/>
  <c r="P20" i="3"/>
  <c r="O20" i="3"/>
  <c r="N20" i="3"/>
  <c r="M20" i="3"/>
  <c r="L20" i="3"/>
  <c r="BC19" i="3"/>
  <c r="BB19" i="3"/>
  <c r="BA19" i="3"/>
  <c r="AV19" i="3"/>
  <c r="AU19" i="3"/>
  <c r="AT19" i="3"/>
  <c r="AS19" i="3"/>
  <c r="AR19" i="3"/>
  <c r="AQ19" i="3"/>
  <c r="AP19" i="3"/>
  <c r="AO19" i="3"/>
  <c r="AN19" i="3"/>
  <c r="AB19" i="3"/>
  <c r="AM19" i="3" s="1"/>
  <c r="AA19" i="3"/>
  <c r="AW19" i="3" s="1"/>
  <c r="AX19" i="3" s="1"/>
  <c r="Y19" i="3" s="1"/>
  <c r="T19" i="3"/>
  <c r="S19" i="3"/>
  <c r="P19" i="3"/>
  <c r="O19" i="3"/>
  <c r="N19" i="3"/>
  <c r="M19" i="3"/>
  <c r="L19" i="3"/>
  <c r="BC18" i="3"/>
  <c r="BA18" i="3"/>
  <c r="BB18" i="3" s="1"/>
  <c r="AW18" i="3" s="1"/>
  <c r="AX18" i="3" s="1"/>
  <c r="Y18" i="3" s="1"/>
  <c r="AV18" i="3"/>
  <c r="AU18" i="3"/>
  <c r="AT18" i="3"/>
  <c r="AS18" i="3"/>
  <c r="AR18" i="3"/>
  <c r="AQ18" i="3"/>
  <c r="AP18" i="3"/>
  <c r="AO18" i="3"/>
  <c r="AN18" i="3"/>
  <c r="AM18" i="3"/>
  <c r="AL18" i="3"/>
  <c r="AB18" i="3"/>
  <c r="AA18" i="3"/>
  <c r="T18" i="3"/>
  <c r="S18" i="3"/>
  <c r="P18" i="3"/>
  <c r="O18" i="3"/>
  <c r="N18" i="3"/>
  <c r="M18" i="3"/>
  <c r="L18" i="3"/>
  <c r="BC17" i="3"/>
  <c r="BA17" i="3"/>
  <c r="BB17" i="3" s="1"/>
  <c r="AW17" i="3" s="1"/>
  <c r="AX17" i="3" s="1"/>
  <c r="Y17" i="3" s="1"/>
  <c r="AV17" i="3"/>
  <c r="AU17" i="3"/>
  <c r="AT17" i="3"/>
  <c r="AS17" i="3"/>
  <c r="AR17" i="3"/>
  <c r="AQ17" i="3"/>
  <c r="AP17" i="3"/>
  <c r="AO17" i="3"/>
  <c r="AN17" i="3"/>
  <c r="AB17" i="3"/>
  <c r="AM17" i="3" s="1"/>
  <c r="AA17" i="3"/>
  <c r="AL17" i="3" s="1"/>
  <c r="T17" i="3"/>
  <c r="S17" i="3"/>
  <c r="P17" i="3"/>
  <c r="O17" i="3"/>
  <c r="N17" i="3"/>
  <c r="M17" i="3"/>
  <c r="L17" i="3"/>
  <c r="BC16" i="3"/>
  <c r="BA16" i="3"/>
  <c r="BB16" i="3" s="1"/>
  <c r="AV16" i="3"/>
  <c r="AU16" i="3"/>
  <c r="AT16" i="3"/>
  <c r="AS16" i="3"/>
  <c r="AR16" i="3"/>
  <c r="AQ16" i="3"/>
  <c r="AP16" i="3"/>
  <c r="AO16" i="3"/>
  <c r="AN16" i="3"/>
  <c r="AL16" i="3"/>
  <c r="AB16" i="3"/>
  <c r="AM16" i="3" s="1"/>
  <c r="AA16" i="3"/>
  <c r="AW16" i="3" s="1"/>
  <c r="AX16" i="3" s="1"/>
  <c r="Y16" i="3" s="1"/>
  <c r="T16" i="3"/>
  <c r="S16" i="3"/>
  <c r="P16" i="3"/>
  <c r="O16" i="3"/>
  <c r="N16" i="3"/>
  <c r="M16" i="3"/>
  <c r="L16" i="3"/>
  <c r="BC15" i="3"/>
  <c r="BB15" i="3"/>
  <c r="BA15" i="3"/>
  <c r="AW15" i="3"/>
  <c r="AV15" i="3"/>
  <c r="AU15" i="3"/>
  <c r="AT15" i="3"/>
  <c r="AS15" i="3"/>
  <c r="AR15" i="3"/>
  <c r="AQ15" i="3"/>
  <c r="AP15" i="3"/>
  <c r="AO15" i="3"/>
  <c r="AN15" i="3"/>
  <c r="AB15" i="3"/>
  <c r="AM15" i="3" s="1"/>
  <c r="AA15" i="3"/>
  <c r="AL15" i="3" s="1"/>
  <c r="T15" i="3"/>
  <c r="S15" i="3"/>
  <c r="P15" i="3"/>
  <c r="O15" i="3"/>
  <c r="N15" i="3"/>
  <c r="M15" i="3"/>
  <c r="L15" i="3"/>
  <c r="BC14" i="3"/>
  <c r="BB14" i="3"/>
  <c r="BA14" i="3"/>
  <c r="AV14" i="3"/>
  <c r="AU14" i="3"/>
  <c r="AT14" i="3"/>
  <c r="AS14" i="3"/>
  <c r="AR14" i="3"/>
  <c r="AQ14" i="3"/>
  <c r="AP14" i="3"/>
  <c r="AO14" i="3"/>
  <c r="AN14" i="3"/>
  <c r="AL14" i="3"/>
  <c r="AB14" i="3"/>
  <c r="AM14" i="3" s="1"/>
  <c r="AA14" i="3"/>
  <c r="T14" i="3"/>
  <c r="S14" i="3"/>
  <c r="P14" i="3"/>
  <c r="O14" i="3"/>
  <c r="N14" i="3"/>
  <c r="M14" i="3"/>
  <c r="L14" i="3"/>
  <c r="BC13" i="3"/>
  <c r="AW13" i="3"/>
  <c r="AX13" i="3" s="1"/>
  <c r="Y13" i="3" s="1"/>
  <c r="AV13" i="3"/>
  <c r="AU13" i="3"/>
  <c r="AT13" i="3"/>
  <c r="AS13" i="3"/>
  <c r="AR13" i="3"/>
  <c r="AQ13" i="3"/>
  <c r="AP13" i="3"/>
  <c r="AO13" i="3"/>
  <c r="AN13" i="3"/>
  <c r="AB13" i="3"/>
  <c r="AM13" i="3" s="1"/>
  <c r="AA13" i="3"/>
  <c r="AL13" i="3" s="1"/>
  <c r="T13" i="3"/>
  <c r="S13" i="3"/>
  <c r="P13" i="3"/>
  <c r="O13" i="3"/>
  <c r="N13" i="3"/>
  <c r="M13" i="3"/>
  <c r="L13" i="3"/>
  <c r="BC12" i="3"/>
  <c r="AW12" i="3" s="1"/>
  <c r="AX12" i="3" s="1"/>
  <c r="Y12" i="3" s="1"/>
  <c r="AV12" i="3"/>
  <c r="AU12" i="3"/>
  <c r="AT12" i="3"/>
  <c r="AS12" i="3"/>
  <c r="AR12" i="3"/>
  <c r="AQ12" i="3"/>
  <c r="AP12" i="3"/>
  <c r="AO12" i="3"/>
  <c r="AN12" i="3"/>
  <c r="AM12" i="3"/>
  <c r="AB12" i="3"/>
  <c r="AA12" i="3"/>
  <c r="AL12" i="3" s="1"/>
  <c r="T12" i="3"/>
  <c r="S12" i="3"/>
  <c r="P12" i="3"/>
  <c r="O12" i="3"/>
  <c r="N12" i="3"/>
  <c r="M12" i="3"/>
  <c r="L12" i="3"/>
  <c r="BC11" i="3"/>
  <c r="AV11" i="3"/>
  <c r="AU11" i="3"/>
  <c r="AT11" i="3"/>
  <c r="AS11" i="3"/>
  <c r="AR11" i="3"/>
  <c r="AQ11" i="3"/>
  <c r="AP11" i="3"/>
  <c r="AO11" i="3"/>
  <c r="AN11" i="3"/>
  <c r="AM11" i="3"/>
  <c r="AB11" i="3"/>
  <c r="AA11" i="3"/>
  <c r="AW11" i="3" s="1"/>
  <c r="T11" i="3"/>
  <c r="S11" i="3"/>
  <c r="P11" i="3"/>
  <c r="O11" i="3"/>
  <c r="N11" i="3"/>
  <c r="M11" i="3"/>
  <c r="L11" i="3"/>
  <c r="BC10" i="3"/>
  <c r="AW10" i="3" s="1"/>
  <c r="AX10" i="3" s="1"/>
  <c r="Y10" i="3" s="1"/>
  <c r="AV10" i="3"/>
  <c r="AU10" i="3"/>
  <c r="AT10" i="3"/>
  <c r="AS10" i="3"/>
  <c r="AR10" i="3"/>
  <c r="AQ10" i="3"/>
  <c r="AP10" i="3"/>
  <c r="AO10" i="3"/>
  <c r="AN10" i="3"/>
  <c r="AB10" i="3"/>
  <c r="AM10" i="3" s="1"/>
  <c r="AA10" i="3"/>
  <c r="AL10" i="3" s="1"/>
  <c r="T10" i="3"/>
  <c r="S10" i="3"/>
  <c r="P10" i="3"/>
  <c r="O10" i="3"/>
  <c r="N10" i="3"/>
  <c r="M10" i="3"/>
  <c r="L10" i="3"/>
  <c r="BC9" i="3"/>
  <c r="AV9" i="3"/>
  <c r="AU9" i="3"/>
  <c r="AT9" i="3"/>
  <c r="AS9" i="3"/>
  <c r="AR9" i="3"/>
  <c r="AQ9" i="3"/>
  <c r="AP9" i="3"/>
  <c r="AO9" i="3"/>
  <c r="AN9" i="3"/>
  <c r="AM9" i="3"/>
  <c r="AL9" i="3"/>
  <c r="AB9" i="3"/>
  <c r="AW9" i="3" s="1"/>
  <c r="AX9" i="3" s="1"/>
  <c r="Y9" i="3" s="1"/>
  <c r="AA9" i="3"/>
  <c r="T9" i="3"/>
  <c r="S9" i="3"/>
  <c r="P9" i="3"/>
  <c r="O9" i="3"/>
  <c r="N9" i="3"/>
  <c r="M9" i="3"/>
  <c r="L9" i="3"/>
  <c r="BC8" i="3"/>
  <c r="AV8" i="3"/>
  <c r="AU8" i="3"/>
  <c r="AT8" i="3"/>
  <c r="AS8" i="3"/>
  <c r="AR8" i="3"/>
  <c r="AQ8" i="3"/>
  <c r="AP8" i="3"/>
  <c r="AO8" i="3"/>
  <c r="AN8" i="3"/>
  <c r="AM8" i="3"/>
  <c r="AB8" i="3"/>
  <c r="AA8" i="3"/>
  <c r="AW8" i="3" s="1"/>
  <c r="T8" i="3"/>
  <c r="S8" i="3"/>
  <c r="P8" i="3"/>
  <c r="O8" i="3"/>
  <c r="N8" i="3"/>
  <c r="M8" i="3"/>
  <c r="L8" i="3"/>
  <c r="BC7" i="3"/>
  <c r="AW7" i="3"/>
  <c r="AX7" i="3" s="1"/>
  <c r="Y7" i="3" s="1"/>
  <c r="AV7" i="3"/>
  <c r="AU7" i="3"/>
  <c r="AT7" i="3"/>
  <c r="AS7" i="3"/>
  <c r="AR7" i="3"/>
  <c r="AQ7" i="3"/>
  <c r="AP7" i="3"/>
  <c r="AO7" i="3"/>
  <c r="AN7" i="3"/>
  <c r="AB7" i="3"/>
  <c r="AM7" i="3" s="1"/>
  <c r="AA7" i="3"/>
  <c r="AL7" i="3" s="1"/>
  <c r="T7" i="3"/>
  <c r="S7" i="3"/>
  <c r="P7" i="3"/>
  <c r="O7" i="3"/>
  <c r="N7" i="3"/>
  <c r="M7" i="3"/>
  <c r="L7" i="3"/>
  <c r="BC6" i="3"/>
  <c r="AV6" i="3"/>
  <c r="AU6" i="3"/>
  <c r="AT6" i="3"/>
  <c r="AS6" i="3"/>
  <c r="AR6" i="3"/>
  <c r="AQ6" i="3"/>
  <c r="AP6" i="3"/>
  <c r="AO6" i="3"/>
  <c r="AN6" i="3"/>
  <c r="AM6" i="3"/>
  <c r="AB6" i="3"/>
  <c r="AA6" i="3"/>
  <c r="AW6" i="3" s="1"/>
  <c r="AX6" i="3" s="1"/>
  <c r="Y6" i="3" s="1"/>
  <c r="T6" i="3"/>
  <c r="S6" i="3"/>
  <c r="P6" i="3"/>
  <c r="O6" i="3"/>
  <c r="N6" i="3"/>
  <c r="M6" i="3"/>
  <c r="L6" i="3"/>
  <c r="AV5" i="3"/>
  <c r="AU5" i="3"/>
  <c r="AT5" i="3"/>
  <c r="AS5" i="3"/>
  <c r="AR5" i="3"/>
  <c r="AQ5" i="3"/>
  <c r="AP5" i="3"/>
  <c r="AO5" i="3"/>
  <c r="AN5" i="3"/>
  <c r="AL5" i="3"/>
  <c r="AB5" i="3"/>
  <c r="AM5" i="3" s="1"/>
  <c r="AA5" i="3"/>
  <c r="P5" i="3"/>
  <c r="O5" i="3"/>
  <c r="N5" i="3"/>
  <c r="M5" i="3"/>
  <c r="L5" i="3"/>
  <c r="H22" i="2"/>
  <c r="AW35" i="3" l="1"/>
  <c r="AX35" i="3" s="1"/>
  <c r="Y35" i="3" s="1"/>
  <c r="AX28" i="3"/>
  <c r="Y28" i="3" s="1"/>
  <c r="AX43" i="3"/>
  <c r="Y43" i="3" s="1"/>
  <c r="AW80" i="3"/>
  <c r="AX80" i="3" s="1"/>
  <c r="Y80" i="3" s="1"/>
  <c r="AX15" i="3"/>
  <c r="Y15" i="3" s="1"/>
  <c r="AX26" i="3"/>
  <c r="Y26" i="3" s="1"/>
  <c r="AX42" i="3"/>
  <c r="Y42" i="3" s="1"/>
  <c r="AW46" i="3"/>
  <c r="AX46" i="3" s="1"/>
  <c r="Y46" i="3" s="1"/>
  <c r="AX61" i="3"/>
  <c r="Y61" i="3" s="1"/>
  <c r="AW5" i="3"/>
  <c r="AX5" i="3" s="1"/>
  <c r="AL139" i="3"/>
  <c r="AW139" i="3"/>
  <c r="AX139" i="3" s="1"/>
  <c r="Y139" i="3" s="1"/>
  <c r="AX271" i="3"/>
  <c r="Y271" i="3" s="1"/>
  <c r="AL351" i="3"/>
  <c r="AW351" i="3"/>
  <c r="AX351" i="3" s="1"/>
  <c r="Y351" i="3" s="1"/>
  <c r="AW704" i="3"/>
  <c r="AX704" i="3" s="1"/>
  <c r="Y704" i="3" s="1"/>
  <c r="AW729" i="3"/>
  <c r="AL729" i="3"/>
  <c r="AX280" i="3"/>
  <c r="Y280" i="3" s="1"/>
  <c r="AL304" i="3"/>
  <c r="AW304" i="3"/>
  <c r="AX304" i="3" s="1"/>
  <c r="Y304" i="3" s="1"/>
  <c r="AL427" i="3"/>
  <c r="AW427" i="3"/>
  <c r="AL686" i="3"/>
  <c r="AW686" i="3"/>
  <c r="AL19" i="3"/>
  <c r="AW30" i="3"/>
  <c r="AX30" i="3" s="1"/>
  <c r="Y30" i="3" s="1"/>
  <c r="AL69" i="3"/>
  <c r="AX70" i="3"/>
  <c r="Y70" i="3" s="1"/>
  <c r="AL86" i="3"/>
  <c r="AL89" i="3"/>
  <c r="BB90" i="3"/>
  <c r="AW90" i="3" s="1"/>
  <c r="AX90" i="3" s="1"/>
  <c r="Y90" i="3" s="1"/>
  <c r="AL95" i="3"/>
  <c r="AL98" i="3"/>
  <c r="BB99" i="3"/>
  <c r="AW99" i="3" s="1"/>
  <c r="AX99" i="3" s="1"/>
  <c r="Y99" i="3" s="1"/>
  <c r="AL104" i="3"/>
  <c r="AL107" i="3"/>
  <c r="BB108" i="3"/>
  <c r="AW108" i="3" s="1"/>
  <c r="AX108" i="3" s="1"/>
  <c r="Y108" i="3" s="1"/>
  <c r="AL113" i="3"/>
  <c r="BB117" i="3"/>
  <c r="AW117" i="3" s="1"/>
  <c r="AX117" i="3" s="1"/>
  <c r="Y117" i="3" s="1"/>
  <c r="AW140" i="3"/>
  <c r="AX140" i="3" s="1"/>
  <c r="Y140" i="3" s="1"/>
  <c r="AL154" i="3"/>
  <c r="AX170" i="3"/>
  <c r="Y170" i="3" s="1"/>
  <c r="AL224" i="3"/>
  <c r="AX244" i="3"/>
  <c r="Y244" i="3" s="1"/>
  <c r="AX574" i="3"/>
  <c r="Y574" i="3" s="1"/>
  <c r="AL6" i="3"/>
  <c r="AW14" i="3"/>
  <c r="AX14" i="3" s="1"/>
  <c r="Y14" i="3" s="1"/>
  <c r="AW41" i="3"/>
  <c r="AX41" i="3" s="1"/>
  <c r="Y41" i="3" s="1"/>
  <c r="AL52" i="3"/>
  <c r="AL55" i="3"/>
  <c r="AW75" i="3"/>
  <c r="AX75" i="3" s="1"/>
  <c r="Y75" i="3" s="1"/>
  <c r="AL133" i="3"/>
  <c r="AW147" i="3"/>
  <c r="AX147" i="3" s="1"/>
  <c r="Y147" i="3" s="1"/>
  <c r="AM158" i="3"/>
  <c r="AX158" i="3" s="1"/>
  <c r="Y158" i="3" s="1"/>
  <c r="AM177" i="3"/>
  <c r="AX177" i="3" s="1"/>
  <c r="Y177" i="3" s="1"/>
  <c r="AL185" i="3"/>
  <c r="AW185" i="3"/>
  <c r="AX185" i="3" s="1"/>
  <c r="Y185" i="3" s="1"/>
  <c r="AL197" i="3"/>
  <c r="AW213" i="3"/>
  <c r="AX213" i="3" s="1"/>
  <c r="Y213" i="3" s="1"/>
  <c r="AW276" i="3"/>
  <c r="AL276" i="3"/>
  <c r="AM300" i="3"/>
  <c r="AW300" i="3"/>
  <c r="AW332" i="3"/>
  <c r="AL332" i="3"/>
  <c r="AX389" i="3"/>
  <c r="Y389" i="3" s="1"/>
  <c r="AL493" i="3"/>
  <c r="AX493" i="3" s="1"/>
  <c r="Y493" i="3" s="1"/>
  <c r="AX694" i="3"/>
  <c r="Y694" i="3" s="1"/>
  <c r="AX1267" i="3"/>
  <c r="Y1267" i="3" s="1"/>
  <c r="AL130" i="3"/>
  <c r="AW130" i="3"/>
  <c r="AX130" i="3" s="1"/>
  <c r="Y130" i="3" s="1"/>
  <c r="AW229" i="3"/>
  <c r="AW292" i="3"/>
  <c r="AX292" i="3" s="1"/>
  <c r="Y292" i="3" s="1"/>
  <c r="AM417" i="3"/>
  <c r="AW417" i="3"/>
  <c r="AX417" i="3" s="1"/>
  <c r="Y417" i="3" s="1"/>
  <c r="BB45" i="3"/>
  <c r="AW45" i="3" s="1"/>
  <c r="AX45" i="3" s="1"/>
  <c r="Y45" i="3" s="1"/>
  <c r="AW50" i="3"/>
  <c r="AX50" i="3" s="1"/>
  <c r="Y50" i="3" s="1"/>
  <c r="AW84" i="3"/>
  <c r="AX84" i="3" s="1"/>
  <c r="Y84" i="3" s="1"/>
  <c r="AW120" i="3"/>
  <c r="AX120" i="3" s="1"/>
  <c r="Y120" i="3" s="1"/>
  <c r="AW163" i="3"/>
  <c r="AX163" i="3" s="1"/>
  <c r="Y163" i="3" s="1"/>
  <c r="AW217" i="3"/>
  <c r="AX217" i="3" s="1"/>
  <c r="Y217" i="3" s="1"/>
  <c r="AW237" i="3"/>
  <c r="AX237" i="3" s="1"/>
  <c r="Y237" i="3" s="1"/>
  <c r="AX246" i="3"/>
  <c r="Y246" i="3" s="1"/>
  <c r="AL260" i="3"/>
  <c r="AX260" i="3" s="1"/>
  <c r="Y260" i="3" s="1"/>
  <c r="AX663" i="3"/>
  <c r="Y663" i="3" s="1"/>
  <c r="AM1335" i="3"/>
  <c r="AW1335" i="3"/>
  <c r="AX1338" i="3"/>
  <c r="Y1338" i="3" s="1"/>
  <c r="AW190" i="3"/>
  <c r="AX190" i="3" s="1"/>
  <c r="Y190" i="3" s="1"/>
  <c r="AL212" i="3"/>
  <c r="AW212" i="3"/>
  <c r="AX212" i="3" s="1"/>
  <c r="Y212" i="3" s="1"/>
  <c r="AW301" i="3"/>
  <c r="AX301" i="3" s="1"/>
  <c r="Y301" i="3" s="1"/>
  <c r="Y630" i="3"/>
  <c r="AW896" i="3"/>
  <c r="AL896" i="3"/>
  <c r="AX11" i="3"/>
  <c r="Y11" i="3" s="1"/>
  <c r="AX128" i="3"/>
  <c r="AX142" i="3"/>
  <c r="Y142" i="3" s="1"/>
  <c r="AL190" i="3"/>
  <c r="AW202" i="3"/>
  <c r="AX202" i="3" s="1"/>
  <c r="Y202" i="3" s="1"/>
  <c r="AL229" i="3"/>
  <c r="AL252" i="3"/>
  <c r="AX252" i="3" s="1"/>
  <c r="Y252" i="3" s="1"/>
  <c r="AL268" i="3"/>
  <c r="AW268" i="3"/>
  <c r="AL292" i="3"/>
  <c r="AL301" i="3"/>
  <c r="AM309" i="3"/>
  <c r="AX317" i="3"/>
  <c r="Y317" i="3" s="1"/>
  <c r="BB340" i="3"/>
  <c r="AW340" i="3" s="1"/>
  <c r="AX340" i="3" s="1"/>
  <c r="Y340" i="3" s="1"/>
  <c r="AX418" i="3"/>
  <c r="Y418" i="3" s="1"/>
  <c r="AL549" i="3"/>
  <c r="AW549" i="3"/>
  <c r="AX549" i="3" s="1"/>
  <c r="Y549" i="3" s="1"/>
  <c r="AX552" i="3"/>
  <c r="Y552" i="3" s="1"/>
  <c r="AX904" i="3"/>
  <c r="Y904" i="3" s="1"/>
  <c r="AW39" i="3"/>
  <c r="AX39" i="3" s="1"/>
  <c r="Y39" i="3" s="1"/>
  <c r="AX88" i="3"/>
  <c r="Y88" i="3" s="1"/>
  <c r="AW93" i="3"/>
  <c r="AX93" i="3" s="1"/>
  <c r="Y93" i="3" s="1"/>
  <c r="AX97" i="3"/>
  <c r="Y97" i="3" s="1"/>
  <c r="AW102" i="3"/>
  <c r="AX102" i="3" s="1"/>
  <c r="Y102" i="3" s="1"/>
  <c r="AX106" i="3"/>
  <c r="Y106" i="3" s="1"/>
  <c r="AW111" i="3"/>
  <c r="AX111" i="3" s="1"/>
  <c r="Y111" i="3" s="1"/>
  <c r="AW115" i="3"/>
  <c r="AX115" i="3" s="1"/>
  <c r="Y115" i="3" s="1"/>
  <c r="BB135" i="3"/>
  <c r="AW135" i="3" s="1"/>
  <c r="AX135" i="3" s="1"/>
  <c r="Y135" i="3" s="1"/>
  <c r="AX153" i="3"/>
  <c r="Y153" i="3" s="1"/>
  <c r="AL163" i="3"/>
  <c r="AX176" i="3"/>
  <c r="Y176" i="3" s="1"/>
  <c r="AX231" i="3"/>
  <c r="Y231" i="3" s="1"/>
  <c r="AX289" i="3"/>
  <c r="Y289" i="3" s="1"/>
  <c r="AX306" i="3"/>
  <c r="Y306" i="3" s="1"/>
  <c r="AX354" i="3"/>
  <c r="Y354" i="3" s="1"/>
  <c r="AW840" i="3"/>
  <c r="AX840" i="3" s="1"/>
  <c r="Y840" i="3" s="1"/>
  <c r="AX34" i="3"/>
  <c r="Y34" i="3" s="1"/>
  <c r="AX79" i="3"/>
  <c r="Y79" i="3" s="1"/>
  <c r="AX203" i="3"/>
  <c r="Y203" i="3" s="1"/>
  <c r="AX309" i="3"/>
  <c r="Y309" i="3" s="1"/>
  <c r="AL554" i="3"/>
  <c r="AW554" i="3"/>
  <c r="AX554" i="3" s="1"/>
  <c r="Y554" i="3" s="1"/>
  <c r="AW40" i="3"/>
  <c r="AX40" i="3" s="1"/>
  <c r="Y40" i="3" s="1"/>
  <c r="AL11" i="3"/>
  <c r="AW23" i="3"/>
  <c r="AX23" i="3" s="1"/>
  <c r="Y23" i="3" s="1"/>
  <c r="AW59" i="3"/>
  <c r="AX59" i="3" s="1"/>
  <c r="Y59" i="3" s="1"/>
  <c r="AW131" i="3"/>
  <c r="AX131" i="3" s="1"/>
  <c r="Y131" i="3" s="1"/>
  <c r="AL148" i="3"/>
  <c r="AW148" i="3"/>
  <c r="AX148" i="3" s="1"/>
  <c r="Y148" i="3" s="1"/>
  <c r="AW169" i="3"/>
  <c r="AX169" i="3" s="1"/>
  <c r="Y169" i="3" s="1"/>
  <c r="AW200" i="3"/>
  <c r="AX200" i="3" s="1"/>
  <c r="Y200" i="3" s="1"/>
  <c r="AL202" i="3"/>
  <c r="AX239" i="3"/>
  <c r="Y239" i="3" s="1"/>
  <c r="AW242" i="3"/>
  <c r="AX242" i="3" s="1"/>
  <c r="Y242" i="3" s="1"/>
  <c r="AX303" i="3"/>
  <c r="Y303" i="3" s="1"/>
  <c r="AM324" i="3"/>
  <c r="AW324" i="3"/>
  <c r="AX324" i="3" s="1"/>
  <c r="Y324" i="3" s="1"/>
  <c r="AW533" i="3"/>
  <c r="AL533" i="3"/>
  <c r="AL774" i="3"/>
  <c r="AW774" i="3"/>
  <c r="AW49" i="3"/>
  <c r="AX49" i="3" s="1"/>
  <c r="Y49" i="3" s="1"/>
  <c r="AW136" i="3"/>
  <c r="AX136" i="3" s="1"/>
  <c r="Y136" i="3" s="1"/>
  <c r="AX146" i="3"/>
  <c r="Y146" i="3" s="1"/>
  <c r="AW156" i="3"/>
  <c r="AX156" i="3" s="1"/>
  <c r="Y156" i="3" s="1"/>
  <c r="AW168" i="3"/>
  <c r="AX168" i="3" s="1"/>
  <c r="Y168" i="3" s="1"/>
  <c r="AL168" i="3"/>
  <c r="AX184" i="3"/>
  <c r="Y184" i="3" s="1"/>
  <c r="AX255" i="3"/>
  <c r="Y255" i="3" s="1"/>
  <c r="AX275" i="3"/>
  <c r="Y275" i="3" s="1"/>
  <c r="AX281" i="3"/>
  <c r="Y281" i="3" s="1"/>
  <c r="AL834" i="3"/>
  <c r="AW834" i="3"/>
  <c r="AX834" i="3" s="1"/>
  <c r="Y834" i="3" s="1"/>
  <c r="AX247" i="3"/>
  <c r="Y247" i="3" s="1"/>
  <c r="AX86" i="3"/>
  <c r="Y86" i="3" s="1"/>
  <c r="AX104" i="3"/>
  <c r="Y104" i="3" s="1"/>
  <c r="AX224" i="3"/>
  <c r="Y224" i="3" s="1"/>
  <c r="AL362" i="3"/>
  <c r="AW362" i="3"/>
  <c r="AX362" i="3" s="1"/>
  <c r="Y362" i="3" s="1"/>
  <c r="AX182" i="3"/>
  <c r="Y182" i="3" s="1"/>
  <c r="AL247" i="3"/>
  <c r="AL398" i="3"/>
  <c r="AW398" i="3"/>
  <c r="AX235" i="3"/>
  <c r="Y235" i="3" s="1"/>
  <c r="AW339" i="3"/>
  <c r="AL339" i="3"/>
  <c r="AX8" i="3"/>
  <c r="Y8" i="3" s="1"/>
  <c r="AL23" i="3"/>
  <c r="AL59" i="3"/>
  <c r="AL121" i="3"/>
  <c r="AW121" i="3"/>
  <c r="AX121" i="3" s="1"/>
  <c r="Y121" i="3" s="1"/>
  <c r="AW48" i="3"/>
  <c r="AX48" i="3" s="1"/>
  <c r="Y48" i="3" s="1"/>
  <c r="BB63" i="3"/>
  <c r="AW63" i="3" s="1"/>
  <c r="AX63" i="3" s="1"/>
  <c r="Y63" i="3" s="1"/>
  <c r="AW68" i="3"/>
  <c r="AX68" i="3" s="1"/>
  <c r="Y68" i="3" s="1"/>
  <c r="AW116" i="3"/>
  <c r="AX116" i="3" s="1"/>
  <c r="Y116" i="3" s="1"/>
  <c r="AW173" i="3"/>
  <c r="AX173" i="3" s="1"/>
  <c r="Y173" i="3" s="1"/>
  <c r="AW187" i="3"/>
  <c r="AX187" i="3" s="1"/>
  <c r="Y187" i="3" s="1"/>
  <c r="AX259" i="3"/>
  <c r="Y259" i="3" s="1"/>
  <c r="BB282" i="3"/>
  <c r="AW282" i="3" s="1"/>
  <c r="AX282" i="3" s="1"/>
  <c r="Y282" i="3" s="1"/>
  <c r="AW307" i="3"/>
  <c r="AX307" i="3" s="1"/>
  <c r="Y307" i="3" s="1"/>
  <c r="AX313" i="3"/>
  <c r="Y313" i="3" s="1"/>
  <c r="AW322" i="3"/>
  <c r="AX322" i="3" s="1"/>
  <c r="Y322" i="3" s="1"/>
  <c r="AL369" i="3"/>
  <c r="AW369" i="3"/>
  <c r="AX369" i="3" s="1"/>
  <c r="Y369" i="3" s="1"/>
  <c r="AM384" i="3"/>
  <c r="AW440" i="3"/>
  <c r="AL509" i="3"/>
  <c r="AW509" i="3"/>
  <c r="AX622" i="3"/>
  <c r="Y622" i="3" s="1"/>
  <c r="AL103" i="3"/>
  <c r="AW103" i="3"/>
  <c r="AX103" i="3" s="1"/>
  <c r="Y103" i="3" s="1"/>
  <c r="AL149" i="3"/>
  <c r="AW149" i="3"/>
  <c r="AX149" i="3" s="1"/>
  <c r="Y149" i="3" s="1"/>
  <c r="AW162" i="3"/>
  <c r="AX162" i="3" s="1"/>
  <c r="Y162" i="3" s="1"/>
  <c r="AX189" i="3"/>
  <c r="Y189" i="3" s="1"/>
  <c r="AX211" i="3"/>
  <c r="Y211" i="3" s="1"/>
  <c r="AL234" i="3"/>
  <c r="AX234" i="3" s="1"/>
  <c r="Y234" i="3" s="1"/>
  <c r="AX312" i="3"/>
  <c r="Y312" i="3" s="1"/>
  <c r="AW336" i="3"/>
  <c r="AL336" i="3"/>
  <c r="AX376" i="3"/>
  <c r="Y376" i="3" s="1"/>
  <c r="AL636" i="3"/>
  <c r="AW636" i="3"/>
  <c r="AX638" i="3"/>
  <c r="Y638" i="3" s="1"/>
  <c r="AL755" i="3"/>
  <c r="AW755" i="3"/>
  <c r="AW66" i="3"/>
  <c r="AX66" i="3" s="1"/>
  <c r="Y66" i="3" s="1"/>
  <c r="AX113" i="3"/>
  <c r="Y113" i="3" s="1"/>
  <c r="AW263" i="3"/>
  <c r="AL263" i="3"/>
  <c r="AX186" i="3"/>
  <c r="Y186" i="3" s="1"/>
  <c r="AX265" i="3"/>
  <c r="Y265" i="3" s="1"/>
  <c r="AW319" i="3"/>
  <c r="AX319" i="3" s="1"/>
  <c r="Y319" i="3" s="1"/>
  <c r="AL372" i="3"/>
  <c r="AW372" i="3"/>
  <c r="AX372" i="3" s="1"/>
  <c r="Y372" i="3" s="1"/>
  <c r="AL377" i="3"/>
  <c r="AW377" i="3"/>
  <c r="AX150" i="3"/>
  <c r="Y150" i="3" s="1"/>
  <c r="AM297" i="3"/>
  <c r="AW297" i="3"/>
  <c r="AX297" i="3" s="1"/>
  <c r="Y297" i="3" s="1"/>
  <c r="AW519" i="3"/>
  <c r="AL519" i="3"/>
  <c r="AL94" i="3"/>
  <c r="AW94" i="3"/>
  <c r="AX94" i="3" s="1"/>
  <c r="Y94" i="3" s="1"/>
  <c r="AW21" i="3"/>
  <c r="AX21" i="3" s="1"/>
  <c r="Y21" i="3" s="1"/>
  <c r="AW22" i="3"/>
  <c r="AX22" i="3" s="1"/>
  <c r="Y22" i="3" s="1"/>
  <c r="BB27" i="3"/>
  <c r="AW27" i="3" s="1"/>
  <c r="AX27" i="3" s="1"/>
  <c r="Y27" i="3" s="1"/>
  <c r="AW58" i="3"/>
  <c r="AX58" i="3" s="1"/>
  <c r="Y58" i="3" s="1"/>
  <c r="AW119" i="3"/>
  <c r="AX119" i="3" s="1"/>
  <c r="Y119" i="3" s="1"/>
  <c r="AW161" i="3"/>
  <c r="AX161" i="3" s="1"/>
  <c r="Y161" i="3" s="1"/>
  <c r="AW166" i="3"/>
  <c r="AX166" i="3" s="1"/>
  <c r="Y166" i="3" s="1"/>
  <c r="AW214" i="3"/>
  <c r="AX214" i="3" s="1"/>
  <c r="Y214" i="3" s="1"/>
  <c r="AX216" i="3"/>
  <c r="Y216" i="3" s="1"/>
  <c r="BB236" i="3"/>
  <c r="AW236" i="3" s="1"/>
  <c r="AX236" i="3" s="1"/>
  <c r="Y236" i="3" s="1"/>
  <c r="AM286" i="3"/>
  <c r="AW286" i="3"/>
  <c r="AX286" i="3" s="1"/>
  <c r="Y286" i="3" s="1"/>
  <c r="AL307" i="3"/>
  <c r="AW321" i="3"/>
  <c r="AX321" i="3" s="1"/>
  <c r="Y321" i="3" s="1"/>
  <c r="AL350" i="3"/>
  <c r="AM355" i="3"/>
  <c r="AW355" i="3"/>
  <c r="AX355" i="3" s="1"/>
  <c r="Y355" i="3" s="1"/>
  <c r="AX365" i="3"/>
  <c r="Y365" i="3" s="1"/>
  <c r="BB382" i="3"/>
  <c r="AW382" i="3" s="1"/>
  <c r="AX382" i="3" s="1"/>
  <c r="Y382" i="3" s="1"/>
  <c r="AL440" i="3"/>
  <c r="AX487" i="3"/>
  <c r="Y487" i="3" s="1"/>
  <c r="AX507" i="3"/>
  <c r="Y507" i="3" s="1"/>
  <c r="AX25" i="3"/>
  <c r="Y25" i="3" s="1"/>
  <c r="AW129" i="3"/>
  <c r="AX129" i="3" s="1"/>
  <c r="Y129" i="3" s="1"/>
  <c r="AX95" i="3"/>
  <c r="Y95" i="3" s="1"/>
  <c r="AW279" i="3"/>
  <c r="AX279" i="3" s="1"/>
  <c r="Y279" i="3" s="1"/>
  <c r="AW346" i="3"/>
  <c r="AX346" i="3" s="1"/>
  <c r="Y346" i="3" s="1"/>
  <c r="AL346" i="3"/>
  <c r="AL129" i="3"/>
  <c r="AX209" i="3"/>
  <c r="Y209" i="3" s="1"/>
  <c r="AW138" i="3"/>
  <c r="AX138" i="3" s="1"/>
  <c r="Y138" i="3" s="1"/>
  <c r="AW175" i="3"/>
  <c r="AX175" i="3" s="1"/>
  <c r="Y175" i="3" s="1"/>
  <c r="AX318" i="3"/>
  <c r="Y318" i="3" s="1"/>
  <c r="AX384" i="3"/>
  <c r="Y384" i="3" s="1"/>
  <c r="AX461" i="3"/>
  <c r="Y461" i="3" s="1"/>
  <c r="AL8" i="3"/>
  <c r="AL112" i="3"/>
  <c r="AW112" i="3"/>
  <c r="AX112" i="3" s="1"/>
  <c r="Y112" i="3" s="1"/>
  <c r="AW32" i="3"/>
  <c r="AX32" i="3" s="1"/>
  <c r="Y32" i="3" s="1"/>
  <c r="AW57" i="3"/>
  <c r="AX57" i="3" s="1"/>
  <c r="Y57" i="3" s="1"/>
  <c r="BB72" i="3"/>
  <c r="AW72" i="3" s="1"/>
  <c r="AX72" i="3" s="1"/>
  <c r="Y72" i="3" s="1"/>
  <c r="AW77" i="3"/>
  <c r="AX77" i="3" s="1"/>
  <c r="Y77" i="3" s="1"/>
  <c r="AW122" i="3"/>
  <c r="AX122" i="3" s="1"/>
  <c r="Y122" i="3" s="1"/>
  <c r="BB126" i="3"/>
  <c r="AW126" i="3" s="1"/>
  <c r="AX126" i="3" s="1"/>
  <c r="Y126" i="3" s="1"/>
  <c r="AW180" i="3"/>
  <c r="AX180" i="3" s="1"/>
  <c r="Y180" i="3" s="1"/>
  <c r="AW192" i="3"/>
  <c r="AX192" i="3" s="1"/>
  <c r="Y192" i="3" s="1"/>
  <c r="AW207" i="3"/>
  <c r="AX207" i="3" s="1"/>
  <c r="Y207" i="3" s="1"/>
  <c r="AW219" i="3"/>
  <c r="AX219" i="3" s="1"/>
  <c r="Y219" i="3" s="1"/>
  <c r="AX288" i="3"/>
  <c r="Y288" i="3" s="1"/>
  <c r="BB314" i="3"/>
  <c r="AW314" i="3" s="1"/>
  <c r="AX314" i="3" s="1"/>
  <c r="Y314" i="3" s="1"/>
  <c r="AX353" i="3"/>
  <c r="Y353" i="3" s="1"/>
  <c r="AL405" i="3"/>
  <c r="AW405" i="3"/>
  <c r="AX405" i="3" s="1"/>
  <c r="Y405" i="3" s="1"/>
  <c r="AM436" i="3"/>
  <c r="AW436" i="3"/>
  <c r="AX436" i="3" s="1"/>
  <c r="Y436" i="3" s="1"/>
  <c r="AX591" i="3"/>
  <c r="Y591" i="3" s="1"/>
  <c r="AM615" i="3"/>
  <c r="AW615" i="3"/>
  <c r="AX615" i="3" s="1"/>
  <c r="Y615" i="3" s="1"/>
  <c r="AL781" i="3"/>
  <c r="AW781" i="3"/>
  <c r="AX781" i="3" s="1"/>
  <c r="Y781" i="3" s="1"/>
  <c r="AW294" i="3"/>
  <c r="AX294" i="3" s="1"/>
  <c r="Y294" i="3" s="1"/>
  <c r="AW295" i="3"/>
  <c r="AX295" i="3" s="1"/>
  <c r="Y295" i="3" s="1"/>
  <c r="AW310" i="3"/>
  <c r="AX310" i="3" s="1"/>
  <c r="Y310" i="3" s="1"/>
  <c r="BB332" i="3"/>
  <c r="AL435" i="3"/>
  <c r="AX435" i="3" s="1"/>
  <c r="Y435" i="3" s="1"/>
  <c r="BB441" i="3"/>
  <c r="AW441" i="3" s="1"/>
  <c r="AX441" i="3" s="1"/>
  <c r="Y441" i="3" s="1"/>
  <c r="AX450" i="3"/>
  <c r="Y450" i="3" s="1"/>
  <c r="AX666" i="3"/>
  <c r="Y666" i="3" s="1"/>
  <c r="AM727" i="3"/>
  <c r="AW727" i="3"/>
  <c r="AX727" i="3" s="1"/>
  <c r="Y727" i="3" s="1"/>
  <c r="AX1403" i="3"/>
  <c r="Y1403" i="3" s="1"/>
  <c r="AX1116" i="3"/>
  <c r="Y1116" i="3" s="1"/>
  <c r="AW272" i="3"/>
  <c r="AX272" i="3" s="1"/>
  <c r="Y272" i="3" s="1"/>
  <c r="AW287" i="3"/>
  <c r="AX287" i="3" s="1"/>
  <c r="Y287" i="3" s="1"/>
  <c r="AW305" i="3"/>
  <c r="AX305" i="3" s="1"/>
  <c r="Y305" i="3" s="1"/>
  <c r="AW316" i="3"/>
  <c r="AX316" i="3" s="1"/>
  <c r="Y316" i="3" s="1"/>
  <c r="AW425" i="3"/>
  <c r="AX425" i="3" s="1"/>
  <c r="Y425" i="3" s="1"/>
  <c r="AX547" i="3"/>
  <c r="Y547" i="3" s="1"/>
  <c r="AW585" i="3"/>
  <c r="AW671" i="3"/>
  <c r="AL671" i="3"/>
  <c r="AW174" i="3"/>
  <c r="AX174" i="3" s="1"/>
  <c r="Y174" i="3" s="1"/>
  <c r="AW196" i="3"/>
  <c r="AX196" i="3" s="1"/>
  <c r="Y196" i="3" s="1"/>
  <c r="AW201" i="3"/>
  <c r="AX201" i="3" s="1"/>
  <c r="Y201" i="3" s="1"/>
  <c r="AW223" i="3"/>
  <c r="AX223" i="3" s="1"/>
  <c r="Y223" i="3" s="1"/>
  <c r="AW228" i="3"/>
  <c r="AX228" i="3" s="1"/>
  <c r="Y228" i="3" s="1"/>
  <c r="AW258" i="3"/>
  <c r="AX258" i="3" s="1"/>
  <c r="Y258" i="3" s="1"/>
  <c r="BB264" i="3"/>
  <c r="AW264" i="3" s="1"/>
  <c r="AX264" i="3" s="1"/>
  <c r="Y264" i="3" s="1"/>
  <c r="BB330" i="3"/>
  <c r="AW330" i="3" s="1"/>
  <c r="AX330" i="3" s="1"/>
  <c r="Y330" i="3" s="1"/>
  <c r="AX420" i="3"/>
  <c r="Y420" i="3" s="1"/>
  <c r="AM423" i="3"/>
  <c r="AW423" i="3"/>
  <c r="AX423" i="3" s="1"/>
  <c r="Y423" i="3" s="1"/>
  <c r="AX455" i="3"/>
  <c r="Y455" i="3" s="1"/>
  <c r="AL471" i="3"/>
  <c r="AW471" i="3"/>
  <c r="AM475" i="3"/>
  <c r="AW475" i="3"/>
  <c r="AM480" i="3"/>
  <c r="AW480" i="3"/>
  <c r="AX480" i="3" s="1"/>
  <c r="Y480" i="3" s="1"/>
  <c r="AX545" i="3"/>
  <c r="Y545" i="3" s="1"/>
  <c r="AL585" i="3"/>
  <c r="AX753" i="3"/>
  <c r="Y753" i="3" s="1"/>
  <c r="AX1008" i="3"/>
  <c r="Y1008" i="3" s="1"/>
  <c r="AW188" i="3"/>
  <c r="AX188" i="3" s="1"/>
  <c r="Y188" i="3" s="1"/>
  <c r="AW215" i="3"/>
  <c r="AX215" i="3" s="1"/>
  <c r="Y215" i="3" s="1"/>
  <c r="AW283" i="3"/>
  <c r="AX283" i="3" s="1"/>
  <c r="Y283" i="3" s="1"/>
  <c r="AW327" i="3"/>
  <c r="AX327" i="3" s="1"/>
  <c r="Y327" i="3" s="1"/>
  <c r="BB360" i="3"/>
  <c r="AW360" i="3" s="1"/>
  <c r="AX360" i="3" s="1"/>
  <c r="Y360" i="3" s="1"/>
  <c r="AW390" i="3"/>
  <c r="AX390" i="3" s="1"/>
  <c r="Y390" i="3" s="1"/>
  <c r="AW506" i="3"/>
  <c r="AL506" i="3"/>
  <c r="AX693" i="3"/>
  <c r="Y693" i="3" s="1"/>
  <c r="AX832" i="3"/>
  <c r="Y832" i="3" s="1"/>
  <c r="AW269" i="3"/>
  <c r="AW326" i="3"/>
  <c r="AM333" i="3"/>
  <c r="AW333" i="3"/>
  <c r="AW359" i="3"/>
  <c r="AX359" i="3" s="1"/>
  <c r="Y359" i="3" s="1"/>
  <c r="BB375" i="3"/>
  <c r="AW375" i="3" s="1"/>
  <c r="AX375" i="3" s="1"/>
  <c r="Y375" i="3" s="1"/>
  <c r="AW424" i="3"/>
  <c r="AL424" i="3"/>
  <c r="AX444" i="3"/>
  <c r="Y444" i="3" s="1"/>
  <c r="AW454" i="3"/>
  <c r="AL454" i="3"/>
  <c r="AW607" i="3"/>
  <c r="AL607" i="3"/>
  <c r="AX619" i="3"/>
  <c r="Y619" i="3" s="1"/>
  <c r="AX748" i="3"/>
  <c r="Y748" i="3" s="1"/>
  <c r="AL1008" i="3"/>
  <c r="AL215" i="3"/>
  <c r="AX262" i="3"/>
  <c r="Y262" i="3" s="1"/>
  <c r="AW285" i="3"/>
  <c r="AX345" i="3"/>
  <c r="Y345" i="3" s="1"/>
  <c r="AX429" i="3"/>
  <c r="Y429" i="3" s="1"/>
  <c r="AX464" i="3"/>
  <c r="Y464" i="3" s="1"/>
  <c r="AW490" i="3"/>
  <c r="AX490" i="3" s="1"/>
  <c r="Y490" i="3" s="1"/>
  <c r="AL490" i="3"/>
  <c r="AW582" i="3"/>
  <c r="AX582" i="3" s="1"/>
  <c r="Y582" i="3" s="1"/>
  <c r="AL582" i="3"/>
  <c r="AW632" i="3"/>
  <c r="AL632" i="3"/>
  <c r="AL677" i="3"/>
  <c r="AW677" i="3"/>
  <c r="AX677" i="3" s="1"/>
  <c r="Y677" i="3" s="1"/>
  <c r="AL693" i="3"/>
  <c r="AL876" i="3"/>
  <c r="AX876" i="3" s="1"/>
  <c r="Y876" i="3" s="1"/>
  <c r="AX1130" i="3"/>
  <c r="Y1130" i="3" s="1"/>
  <c r="AW1173" i="3"/>
  <c r="AX1173" i="3" s="1"/>
  <c r="Y1173" i="3" s="1"/>
  <c r="AL269" i="3"/>
  <c r="AW299" i="3"/>
  <c r="AX299" i="3" s="1"/>
  <c r="Y299" i="3" s="1"/>
  <c r="AL326" i="3"/>
  <c r="AX356" i="3"/>
  <c r="Y356" i="3" s="1"/>
  <c r="AL359" i="3"/>
  <c r="AL382" i="3"/>
  <c r="AW451" i="3"/>
  <c r="AX451" i="3" s="1"/>
  <c r="Y451" i="3" s="1"/>
  <c r="AX483" i="3"/>
  <c r="Y483" i="3" s="1"/>
  <c r="AW517" i="3"/>
  <c r="AX517" i="3" s="1"/>
  <c r="Y517" i="3" s="1"/>
  <c r="AL517" i="3"/>
  <c r="AX734" i="3"/>
  <c r="Y734" i="3" s="1"/>
  <c r="AL285" i="3"/>
  <c r="AX311" i="3"/>
  <c r="Y311" i="3" s="1"/>
  <c r="AW323" i="3"/>
  <c r="AX323" i="3" s="1"/>
  <c r="Y323" i="3" s="1"/>
  <c r="AW334" i="3"/>
  <c r="AL334" i="3"/>
  <c r="AW344" i="3"/>
  <c r="AX344" i="3" s="1"/>
  <c r="Y344" i="3" s="1"/>
  <c r="BB357" i="3"/>
  <c r="AW357" i="3" s="1"/>
  <c r="AX357" i="3" s="1"/>
  <c r="Y357" i="3" s="1"/>
  <c r="AX368" i="3"/>
  <c r="Y368" i="3" s="1"/>
  <c r="AM374" i="3"/>
  <c r="AW379" i="3"/>
  <c r="AL391" i="3"/>
  <c r="AW391" i="3"/>
  <c r="AX391" i="3" s="1"/>
  <c r="Y391" i="3" s="1"/>
  <c r="AW408" i="3"/>
  <c r="AX408" i="3" s="1"/>
  <c r="Y408" i="3" s="1"/>
  <c r="AL408" i="3"/>
  <c r="AW416" i="3"/>
  <c r="AW468" i="3"/>
  <c r="AL468" i="3"/>
  <c r="AX529" i="3"/>
  <c r="Y529" i="3" s="1"/>
  <c r="AX559" i="3"/>
  <c r="Y559" i="3" s="1"/>
  <c r="AW668" i="3"/>
  <c r="AL668" i="3"/>
  <c r="AW959" i="3"/>
  <c r="AL959" i="3"/>
  <c r="AL1148" i="3"/>
  <c r="AW1148" i="3"/>
  <c r="AX1148" i="3" s="1"/>
  <c r="Y1148" i="3" s="1"/>
  <c r="BB172" i="3"/>
  <c r="AW172" i="3" s="1"/>
  <c r="AX172" i="3" s="1"/>
  <c r="Y172" i="3" s="1"/>
  <c r="AW233" i="3"/>
  <c r="AW251" i="3"/>
  <c r="AX328" i="3"/>
  <c r="Y328" i="3" s="1"/>
  <c r="AX401" i="3"/>
  <c r="Y401" i="3" s="1"/>
  <c r="AL443" i="3"/>
  <c r="AW443" i="3"/>
  <c r="AX474" i="3"/>
  <c r="Y474" i="3" s="1"/>
  <c r="AX600" i="3"/>
  <c r="Y600" i="3" s="1"/>
  <c r="AW618" i="3"/>
  <c r="AL618" i="3"/>
  <c r="AX701" i="3"/>
  <c r="Y701" i="3" s="1"/>
  <c r="AX717" i="3"/>
  <c r="Y717" i="3" s="1"/>
  <c r="AL732" i="3"/>
  <c r="AW732" i="3"/>
  <c r="AX732" i="3" s="1"/>
  <c r="Y732" i="3" s="1"/>
  <c r="AW1035" i="3"/>
  <c r="AX1035" i="3" s="1"/>
  <c r="Y1035" i="3" s="1"/>
  <c r="AM1035" i="3"/>
  <c r="AW179" i="3"/>
  <c r="AX179" i="3" s="1"/>
  <c r="Y179" i="3" s="1"/>
  <c r="AW206" i="3"/>
  <c r="AX206" i="3" s="1"/>
  <c r="Y206" i="3" s="1"/>
  <c r="AW267" i="3"/>
  <c r="BB273" i="3"/>
  <c r="AW273" i="3" s="1"/>
  <c r="AX273" i="3" s="1"/>
  <c r="Y273" i="3" s="1"/>
  <c r="AM311" i="3"/>
  <c r="AL323" i="3"/>
  <c r="AW331" i="3"/>
  <c r="AX331" i="3" s="1"/>
  <c r="Y331" i="3" s="1"/>
  <c r="AW341" i="3"/>
  <c r="AL344" i="3"/>
  <c r="BB350" i="3"/>
  <c r="AW350" i="3" s="1"/>
  <c r="AX350" i="3" s="1"/>
  <c r="Y350" i="3" s="1"/>
  <c r="AL360" i="3"/>
  <c r="AL379" i="3"/>
  <c r="AL396" i="3"/>
  <c r="AW396" i="3"/>
  <c r="AX396" i="3" s="1"/>
  <c r="Y396" i="3" s="1"/>
  <c r="AW400" i="3"/>
  <c r="AX400" i="3" s="1"/>
  <c r="Y400" i="3" s="1"/>
  <c r="AL416" i="3"/>
  <c r="AW473" i="3"/>
  <c r="AM473" i="3"/>
  <c r="AX525" i="3"/>
  <c r="Y525" i="3" s="1"/>
  <c r="AW624" i="3"/>
  <c r="AX624" i="3" s="1"/>
  <c r="Y624" i="3" s="1"/>
  <c r="AW654" i="3"/>
  <c r="AX654" i="3" s="1"/>
  <c r="Y654" i="3" s="1"/>
  <c r="AL654" i="3"/>
  <c r="AX712" i="3"/>
  <c r="Y712" i="3" s="1"/>
  <c r="AL721" i="3"/>
  <c r="AW721" i="3"/>
  <c r="AX721" i="3" s="1"/>
  <c r="Y721" i="3" s="1"/>
  <c r="AM827" i="3"/>
  <c r="AW827" i="3"/>
  <c r="AL233" i="3"/>
  <c r="AL251" i="3"/>
  <c r="AW364" i="3"/>
  <c r="AL364" i="3"/>
  <c r="AL387" i="3"/>
  <c r="AW387" i="3"/>
  <c r="AX387" i="3" s="1"/>
  <c r="Y387" i="3" s="1"/>
  <c r="AX426" i="3"/>
  <c r="Y426" i="3" s="1"/>
  <c r="AX555" i="3"/>
  <c r="Y555" i="3" s="1"/>
  <c r="AX595" i="3"/>
  <c r="Y595" i="3" s="1"/>
  <c r="AW716" i="3"/>
  <c r="AX716" i="3" s="1"/>
  <c r="Y716" i="3" s="1"/>
  <c r="AL716" i="3"/>
  <c r="AX723" i="3"/>
  <c r="Y723" i="3" s="1"/>
  <c r="AL955" i="3"/>
  <c r="BB163" i="3"/>
  <c r="AL179" i="3"/>
  <c r="AL267" i="3"/>
  <c r="AW278" i="3"/>
  <c r="AX278" i="3" s="1"/>
  <c r="Y278" i="3" s="1"/>
  <c r="AL341" i="3"/>
  <c r="AL400" i="3"/>
  <c r="AW413" i="3"/>
  <c r="AL413" i="3"/>
  <c r="AW460" i="3"/>
  <c r="AX460" i="3" s="1"/>
  <c r="Y460" i="3" s="1"/>
  <c r="AM460" i="3"/>
  <c r="BB466" i="3"/>
  <c r="AW466" i="3" s="1"/>
  <c r="AX466" i="3" s="1"/>
  <c r="Y466" i="3" s="1"/>
  <c r="AX575" i="3"/>
  <c r="Y575" i="3" s="1"/>
  <c r="AL778" i="3"/>
  <c r="AW778" i="3"/>
  <c r="AX778" i="3" s="1"/>
  <c r="Y778" i="3" s="1"/>
  <c r="AW361" i="3"/>
  <c r="AX361" i="3" s="1"/>
  <c r="Y361" i="3" s="1"/>
  <c r="AW397" i="3"/>
  <c r="AX397" i="3" s="1"/>
  <c r="Y397" i="3" s="1"/>
  <c r="AW523" i="3"/>
  <c r="AX523" i="3" s="1"/>
  <c r="Y523" i="3" s="1"/>
  <c r="AW534" i="3"/>
  <c r="AX534" i="3" s="1"/>
  <c r="Y534" i="3" s="1"/>
  <c r="AW537" i="3"/>
  <c r="AX537" i="3" s="1"/>
  <c r="Y537" i="3" s="1"/>
  <c r="AX544" i="3"/>
  <c r="Y544" i="3" s="1"/>
  <c r="BB558" i="3"/>
  <c r="AW558" i="3" s="1"/>
  <c r="AX558" i="3" s="1"/>
  <c r="Y558" i="3" s="1"/>
  <c r="AW565" i="3"/>
  <c r="AX565" i="3" s="1"/>
  <c r="Y565" i="3" s="1"/>
  <c r="AX586" i="3"/>
  <c r="Y586" i="3" s="1"/>
  <c r="AW657" i="3"/>
  <c r="AX657" i="3" s="1"/>
  <c r="Y657" i="3" s="1"/>
  <c r="AX689" i="3"/>
  <c r="Y689" i="3" s="1"/>
  <c r="AW711" i="3"/>
  <c r="AX711" i="3" s="1"/>
  <c r="Y711" i="3" s="1"/>
  <c r="Y882" i="3"/>
  <c r="AL974" i="3"/>
  <c r="AM1405" i="3"/>
  <c r="AW1405" i="3"/>
  <c r="AX1405" i="3" s="1"/>
  <c r="Y1405" i="3" s="1"/>
  <c r="BB347" i="3"/>
  <c r="AW347" i="3" s="1"/>
  <c r="AX347" i="3" s="1"/>
  <c r="Y347" i="3" s="1"/>
  <c r="AW395" i="3"/>
  <c r="AX395" i="3" s="1"/>
  <c r="Y395" i="3" s="1"/>
  <c r="BB430" i="3"/>
  <c r="AW430" i="3" s="1"/>
  <c r="AX430" i="3" s="1"/>
  <c r="Y430" i="3" s="1"/>
  <c r="AW481" i="3"/>
  <c r="AX481" i="3" s="1"/>
  <c r="Y481" i="3" s="1"/>
  <c r="AW484" i="3"/>
  <c r="AW562" i="3"/>
  <c r="AX562" i="3" s="1"/>
  <c r="Y562" i="3" s="1"/>
  <c r="AL590" i="3"/>
  <c r="AW590" i="3"/>
  <c r="AX590" i="3" s="1"/>
  <c r="Y590" i="3" s="1"/>
  <c r="AL603" i="3"/>
  <c r="AW603" i="3"/>
  <c r="AX603" i="3" s="1"/>
  <c r="Y603" i="3" s="1"/>
  <c r="AW637" i="3"/>
  <c r="AX637" i="3" s="1"/>
  <c r="Y637" i="3" s="1"/>
  <c r="AL662" i="3"/>
  <c r="AW662" i="3"/>
  <c r="AX662" i="3" s="1"/>
  <c r="Y662" i="3" s="1"/>
  <c r="AW675" i="3"/>
  <c r="AL675" i="3"/>
  <c r="AW684" i="3"/>
  <c r="AL684" i="3"/>
  <c r="AL703" i="3"/>
  <c r="AW703" i="3"/>
  <c r="AX771" i="3"/>
  <c r="Y771" i="3" s="1"/>
  <c r="AL1336" i="3"/>
  <c r="AW1336" i="3"/>
  <c r="AX1336" i="3" s="1"/>
  <c r="Y1336" i="3" s="1"/>
  <c r="AL1487" i="3"/>
  <c r="AW449" i="3"/>
  <c r="AX449" i="3" s="1"/>
  <c r="Y449" i="3" s="1"/>
  <c r="AW463" i="3"/>
  <c r="AX463" i="3" s="1"/>
  <c r="Y463" i="3" s="1"/>
  <c r="AW472" i="3"/>
  <c r="AX472" i="3" s="1"/>
  <c r="Y472" i="3" s="1"/>
  <c r="AL484" i="3"/>
  <c r="AX528" i="3"/>
  <c r="Y528" i="3" s="1"/>
  <c r="AL599" i="3"/>
  <c r="AW599" i="3"/>
  <c r="AX599" i="3" s="1"/>
  <c r="Y599" i="3" s="1"/>
  <c r="AW612" i="3"/>
  <c r="AX612" i="3" s="1"/>
  <c r="Y612" i="3" s="1"/>
  <c r="BB613" i="3"/>
  <c r="AW613" i="3" s="1"/>
  <c r="AX613" i="3" s="1"/>
  <c r="Y613" i="3" s="1"/>
  <c r="AX647" i="3"/>
  <c r="Y647" i="3" s="1"/>
  <c r="AX705" i="3"/>
  <c r="Y705" i="3" s="1"/>
  <c r="AL722" i="3"/>
  <c r="AW722" i="3"/>
  <c r="AM1062" i="3"/>
  <c r="AW1062" i="3"/>
  <c r="AW352" i="3"/>
  <c r="AX352" i="3" s="1"/>
  <c r="Y352" i="3" s="1"/>
  <c r="BB383" i="3"/>
  <c r="AW383" i="3" s="1"/>
  <c r="AX383" i="3" s="1"/>
  <c r="Y383" i="3" s="1"/>
  <c r="AW399" i="3"/>
  <c r="AX399" i="3" s="1"/>
  <c r="Y399" i="3" s="1"/>
  <c r="AW406" i="3"/>
  <c r="AX406" i="3" s="1"/>
  <c r="Y406" i="3" s="1"/>
  <c r="AW571" i="3"/>
  <c r="AX571" i="3" s="1"/>
  <c r="Y571" i="3" s="1"/>
  <c r="AW621" i="3"/>
  <c r="AX621" i="3" s="1"/>
  <c r="Y621" i="3" s="1"/>
  <c r="AW639" i="3"/>
  <c r="AX639" i="3" s="1"/>
  <c r="Y639" i="3" s="1"/>
  <c r="AL646" i="3"/>
  <c r="AW646" i="3"/>
  <c r="AX646" i="3" s="1"/>
  <c r="Y646" i="3" s="1"/>
  <c r="AX656" i="3"/>
  <c r="Y656" i="3" s="1"/>
  <c r="AW738" i="3"/>
  <c r="AL738" i="3"/>
  <c r="AW766" i="3"/>
  <c r="AX766" i="3" s="1"/>
  <c r="Y766" i="3" s="1"/>
  <c r="AW790" i="3"/>
  <c r="AX790" i="3" s="1"/>
  <c r="Y790" i="3" s="1"/>
  <c r="AX831" i="3"/>
  <c r="Y831" i="3" s="1"/>
  <c r="AX1060" i="3"/>
  <c r="Y1060" i="3" s="1"/>
  <c r="AL449" i="3"/>
  <c r="AX453" i="3"/>
  <c r="Y453" i="3" s="1"/>
  <c r="AL463" i="3"/>
  <c r="AL472" i="3"/>
  <c r="AX501" i="3"/>
  <c r="Y501" i="3" s="1"/>
  <c r="AL516" i="3"/>
  <c r="AW516" i="3"/>
  <c r="AX516" i="3" s="1"/>
  <c r="Y516" i="3" s="1"/>
  <c r="AW551" i="3"/>
  <c r="BB556" i="3"/>
  <c r="AW556" i="3" s="1"/>
  <c r="AX556" i="3" s="1"/>
  <c r="Y556" i="3" s="1"/>
  <c r="AX584" i="3"/>
  <c r="Y584" i="3" s="1"/>
  <c r="AX669" i="3"/>
  <c r="Y669" i="3" s="1"/>
  <c r="AM728" i="3"/>
  <c r="AW728" i="3"/>
  <c r="AL747" i="3"/>
  <c r="AW747" i="3"/>
  <c r="AX762" i="3"/>
  <c r="Y762" i="3" s="1"/>
  <c r="AX798" i="3"/>
  <c r="Y798" i="3" s="1"/>
  <c r="AW1058" i="3"/>
  <c r="AL1058" i="3"/>
  <c r="AL1119" i="3"/>
  <c r="AW1119" i="3"/>
  <c r="AX1119" i="3" s="1"/>
  <c r="Y1119" i="3" s="1"/>
  <c r="AW1376" i="3"/>
  <c r="AX1376" i="3" s="1"/>
  <c r="Y1376" i="3" s="1"/>
  <c r="AL1376" i="3"/>
  <c r="AW370" i="3"/>
  <c r="AX370" i="3" s="1"/>
  <c r="Y370" i="3" s="1"/>
  <c r="AX381" i="3"/>
  <c r="Y381" i="3" s="1"/>
  <c r="AW388" i="3"/>
  <c r="AX388" i="3" s="1"/>
  <c r="Y388" i="3" s="1"/>
  <c r="AW433" i="3"/>
  <c r="AX433" i="3" s="1"/>
  <c r="Y433" i="3" s="1"/>
  <c r="AW500" i="3"/>
  <c r="AX500" i="3" s="1"/>
  <c r="Y500" i="3" s="1"/>
  <c r="AW510" i="3"/>
  <c r="AX510" i="3" s="1"/>
  <c r="Y510" i="3" s="1"/>
  <c r="AW524" i="3"/>
  <c r="AX524" i="3" s="1"/>
  <c r="Y524" i="3" s="1"/>
  <c r="AX627" i="3"/>
  <c r="Y627" i="3" s="1"/>
  <c r="AX1056" i="3"/>
  <c r="Y1056" i="3" s="1"/>
  <c r="AX1076" i="3"/>
  <c r="Y1076" i="3" s="1"/>
  <c r="AW1195" i="3"/>
  <c r="AM1195" i="3"/>
  <c r="AL1247" i="3"/>
  <c r="AW1247" i="3"/>
  <c r="AX1247" i="3" s="1"/>
  <c r="Y1247" i="3" s="1"/>
  <c r="AX1550" i="3"/>
  <c r="Y1550" i="3" s="1"/>
  <c r="AW422" i="3"/>
  <c r="BB467" i="3"/>
  <c r="AW467" i="3" s="1"/>
  <c r="AX467" i="3" s="1"/>
  <c r="Y467" i="3" s="1"/>
  <c r="AW479" i="3"/>
  <c r="AW497" i="3"/>
  <c r="AX497" i="3" s="1"/>
  <c r="Y497" i="3" s="1"/>
  <c r="AW513" i="3"/>
  <c r="AX513" i="3" s="1"/>
  <c r="Y513" i="3" s="1"/>
  <c r="AW535" i="3"/>
  <c r="AL535" i="3"/>
  <c r="AL551" i="3"/>
  <c r="AX573" i="3"/>
  <c r="Y573" i="3" s="1"/>
  <c r="AM579" i="3"/>
  <c r="AW579" i="3"/>
  <c r="AW596" i="3"/>
  <c r="AX596" i="3" s="1"/>
  <c r="Y596" i="3" s="1"/>
  <c r="AM651" i="3"/>
  <c r="AW651" i="3"/>
  <c r="AX651" i="3" s="1"/>
  <c r="Y651" i="3" s="1"/>
  <c r="AW718" i="3"/>
  <c r="AX718" i="3" s="1"/>
  <c r="Y718" i="3" s="1"/>
  <c r="AW745" i="3"/>
  <c r="AX745" i="3" s="1"/>
  <c r="Y745" i="3" s="1"/>
  <c r="AW863" i="3"/>
  <c r="AX863" i="3" s="1"/>
  <c r="Y863" i="3" s="1"/>
  <c r="AL863" i="3"/>
  <c r="AL1074" i="3"/>
  <c r="AW1074" i="3"/>
  <c r="AM1252" i="3"/>
  <c r="AL1632" i="3"/>
  <c r="AW1632" i="3"/>
  <c r="AX1632" i="3" s="1"/>
  <c r="Y1632" i="3" s="1"/>
  <c r="AW404" i="3"/>
  <c r="AX404" i="3" s="1"/>
  <c r="Y404" i="3" s="1"/>
  <c r="AL422" i="3"/>
  <c r="AW458" i="3"/>
  <c r="AX458" i="3" s="1"/>
  <c r="Y458" i="3" s="1"/>
  <c r="AL479" i="3"/>
  <c r="AL497" i="3"/>
  <c r="AL513" i="3"/>
  <c r="AL596" i="3"/>
  <c r="AW643" i="3"/>
  <c r="AL643" i="3"/>
  <c r="AX688" i="3"/>
  <c r="Y688" i="3" s="1"/>
  <c r="AL695" i="3"/>
  <c r="AW695" i="3"/>
  <c r="AX700" i="3"/>
  <c r="Y700" i="3" s="1"/>
  <c r="AL744" i="3"/>
  <c r="AW744" i="3"/>
  <c r="BB410" i="3"/>
  <c r="AW410" i="3" s="1"/>
  <c r="AX410" i="3" s="1"/>
  <c r="Y410" i="3" s="1"/>
  <c r="BB437" i="3"/>
  <c r="AW437" i="3" s="1"/>
  <c r="AX437" i="3" s="1"/>
  <c r="Y437" i="3" s="1"/>
  <c r="BB456" i="3"/>
  <c r="AW456" i="3" s="1"/>
  <c r="AX456" i="3" s="1"/>
  <c r="Y456" i="3" s="1"/>
  <c r="AX492" i="3"/>
  <c r="Y492" i="3" s="1"/>
  <c r="AW560" i="3"/>
  <c r="AL560" i="3"/>
  <c r="AW576" i="3"/>
  <c r="AX576" i="3" s="1"/>
  <c r="Y576" i="3" s="1"/>
  <c r="BB602" i="3"/>
  <c r="AW602" i="3" s="1"/>
  <c r="AX602" i="3" s="1"/>
  <c r="Y602" i="3" s="1"/>
  <c r="AL626" i="3"/>
  <c r="AW626" i="3"/>
  <c r="AX682" i="3"/>
  <c r="Y682" i="3" s="1"/>
  <c r="AL758" i="3"/>
  <c r="AW758" i="3"/>
  <c r="AL1031" i="3"/>
  <c r="AX1087" i="3"/>
  <c r="Y1087" i="3" s="1"/>
  <c r="AW1215" i="3"/>
  <c r="AX1215" i="3" s="1"/>
  <c r="Y1215" i="3" s="1"/>
  <c r="AL1215" i="3"/>
  <c r="AW325" i="3"/>
  <c r="AX325" i="3" s="1"/>
  <c r="Y325" i="3" s="1"/>
  <c r="AW386" i="3"/>
  <c r="AX386" i="3" s="1"/>
  <c r="Y386" i="3" s="1"/>
  <c r="AL404" i="3"/>
  <c r="AW431" i="3"/>
  <c r="AX431" i="3" s="1"/>
  <c r="Y431" i="3" s="1"/>
  <c r="AW432" i="3"/>
  <c r="AX432" i="3" s="1"/>
  <c r="Y432" i="3" s="1"/>
  <c r="AW442" i="3"/>
  <c r="AX442" i="3" s="1"/>
  <c r="Y442" i="3" s="1"/>
  <c r="BB448" i="3"/>
  <c r="AW448" i="3" s="1"/>
  <c r="AX448" i="3" s="1"/>
  <c r="Y448" i="3" s="1"/>
  <c r="AM458" i="3"/>
  <c r="AW495" i="3"/>
  <c r="AX495" i="3" s="1"/>
  <c r="Y495" i="3" s="1"/>
  <c r="BB577" i="3"/>
  <c r="AW577" i="3" s="1"/>
  <c r="AX577" i="3" s="1"/>
  <c r="Y577" i="3" s="1"/>
  <c r="AX645" i="3"/>
  <c r="Y645" i="3" s="1"/>
  <c r="AL714" i="3"/>
  <c r="AW714" i="3"/>
  <c r="AX783" i="3"/>
  <c r="Y783" i="3" s="1"/>
  <c r="AX857" i="3"/>
  <c r="Y857" i="3" s="1"/>
  <c r="AW979" i="3"/>
  <c r="AX979" i="3" s="1"/>
  <c r="Y979" i="3" s="1"/>
  <c r="AL979" i="3"/>
  <c r="AX987" i="3"/>
  <c r="Y987" i="3" s="1"/>
  <c r="AW298" i="3"/>
  <c r="AX298" i="3" s="1"/>
  <c r="Y298" i="3" s="1"/>
  <c r="AW343" i="3"/>
  <c r="AX343" i="3" s="1"/>
  <c r="Y343" i="3" s="1"/>
  <c r="AW415" i="3"/>
  <c r="AX415" i="3" s="1"/>
  <c r="Y415" i="3" s="1"/>
  <c r="BB502" i="3"/>
  <c r="AW502" i="3" s="1"/>
  <c r="AX502" i="3" s="1"/>
  <c r="Y502" i="3" s="1"/>
  <c r="AW508" i="3"/>
  <c r="AX508" i="3" s="1"/>
  <c r="Y508" i="3" s="1"/>
  <c r="AM536" i="3"/>
  <c r="AW536" i="3"/>
  <c r="AX536" i="3" s="1"/>
  <c r="Y536" i="3" s="1"/>
  <c r="AW540" i="3"/>
  <c r="AX540" i="3" s="1"/>
  <c r="Y540" i="3" s="1"/>
  <c r="AM543" i="3"/>
  <c r="AW543" i="3"/>
  <c r="AX570" i="3"/>
  <c r="Y570" i="3" s="1"/>
  <c r="AX620" i="3"/>
  <c r="Y620" i="3" s="1"/>
  <c r="AL635" i="3"/>
  <c r="AW635" i="3"/>
  <c r="AX635" i="3" s="1"/>
  <c r="Y635" i="3" s="1"/>
  <c r="AW648" i="3"/>
  <c r="AX648" i="3" s="1"/>
  <c r="Y648" i="3" s="1"/>
  <c r="BB649" i="3"/>
  <c r="AW649" i="3" s="1"/>
  <c r="AX649" i="3" s="1"/>
  <c r="Y649" i="3" s="1"/>
  <c r="AX658" i="3"/>
  <c r="Y658" i="3" s="1"/>
  <c r="AL740" i="3"/>
  <c r="AW740" i="3"/>
  <c r="AX740" i="3" s="1"/>
  <c r="Y740" i="3" s="1"/>
  <c r="AX760" i="3"/>
  <c r="Y760" i="3" s="1"/>
  <c r="AX777" i="3"/>
  <c r="Y777" i="3" s="1"/>
  <c r="AX885" i="3"/>
  <c r="Y885" i="3" s="1"/>
  <c r="BB975" i="3"/>
  <c r="AW975" i="3" s="1"/>
  <c r="AX975" i="3" s="1"/>
  <c r="Y975" i="3" s="1"/>
  <c r="AW1086" i="3"/>
  <c r="AL1086" i="3"/>
  <c r="AX1407" i="3"/>
  <c r="Y1407" i="3" s="1"/>
  <c r="AX1414" i="3"/>
  <c r="Y1414" i="3" s="1"/>
  <c r="AL325" i="3"/>
  <c r="BB374" i="3"/>
  <c r="AW374" i="3" s="1"/>
  <c r="AX374" i="3" s="1"/>
  <c r="Y374" i="3" s="1"/>
  <c r="AL386" i="3"/>
  <c r="AL431" i="3"/>
  <c r="AL442" i="3"/>
  <c r="AW457" i="3"/>
  <c r="AX457" i="3" s="1"/>
  <c r="Y457" i="3" s="1"/>
  <c r="AL489" i="3"/>
  <c r="AW489" i="3"/>
  <c r="AX505" i="3"/>
  <c r="Y505" i="3" s="1"/>
  <c r="AL610" i="3"/>
  <c r="AW610" i="3"/>
  <c r="AX610" i="3" s="1"/>
  <c r="Y610" i="3" s="1"/>
  <c r="AX736" i="3"/>
  <c r="Y736" i="3" s="1"/>
  <c r="AW847" i="3"/>
  <c r="AL847" i="3"/>
  <c r="AW1050" i="3"/>
  <c r="AL1050" i="3"/>
  <c r="BB458" i="3"/>
  <c r="AW526" i="3"/>
  <c r="AX526" i="3" s="1"/>
  <c r="Y526" i="3" s="1"/>
  <c r="BB557" i="3"/>
  <c r="AW557" i="3" s="1"/>
  <c r="AX557" i="3" s="1"/>
  <c r="Y557" i="3" s="1"/>
  <c r="BB568" i="3"/>
  <c r="AW568" i="3" s="1"/>
  <c r="AX568" i="3" s="1"/>
  <c r="Y568" i="3" s="1"/>
  <c r="AW587" i="3"/>
  <c r="AX587" i="3" s="1"/>
  <c r="Y587" i="3" s="1"/>
  <c r="AW588" i="3"/>
  <c r="AX588" i="3" s="1"/>
  <c r="Y588" i="3" s="1"/>
  <c r="AW623" i="3"/>
  <c r="AX623" i="3" s="1"/>
  <c r="Y623" i="3" s="1"/>
  <c r="AW634" i="3"/>
  <c r="AX634" i="3" s="1"/>
  <c r="Y634" i="3" s="1"/>
  <c r="AW659" i="3"/>
  <c r="AX659" i="3" s="1"/>
  <c r="Y659" i="3" s="1"/>
  <c r="AW670" i="3"/>
  <c r="AX670" i="3" s="1"/>
  <c r="Y670" i="3" s="1"/>
  <c r="AW683" i="3"/>
  <c r="AX683" i="3" s="1"/>
  <c r="Y683" i="3" s="1"/>
  <c r="AW754" i="3"/>
  <c r="AX754" i="3" s="1"/>
  <c r="Y754" i="3" s="1"/>
  <c r="BB811" i="3"/>
  <c r="AW811" i="3" s="1"/>
  <c r="AX811" i="3" s="1"/>
  <c r="Y811" i="3" s="1"/>
  <c r="AX855" i="3"/>
  <c r="Y855" i="3" s="1"/>
  <c r="AL888" i="3"/>
  <c r="AW888" i="3"/>
  <c r="AX888" i="3" s="1"/>
  <c r="Y888" i="3" s="1"/>
  <c r="AW893" i="3"/>
  <c r="AL893" i="3"/>
  <c r="BB1026" i="3"/>
  <c r="AX1285" i="3"/>
  <c r="Y1285" i="3" s="1"/>
  <c r="AX1413" i="3"/>
  <c r="Y1413" i="3" s="1"/>
  <c r="AX1637" i="3"/>
  <c r="Y1637" i="3" s="1"/>
  <c r="AX1803" i="3"/>
  <c r="Y1803" i="3" s="1"/>
  <c r="AW1806" i="3"/>
  <c r="AL1806" i="3"/>
  <c r="AW680" i="3"/>
  <c r="AW733" i="3"/>
  <c r="AX733" i="3" s="1"/>
  <c r="Y733" i="3" s="1"/>
  <c r="AL733" i="3"/>
  <c r="AW752" i="3"/>
  <c r="AX776" i="3"/>
  <c r="Y776" i="3" s="1"/>
  <c r="AM787" i="3"/>
  <c r="AW787" i="3"/>
  <c r="AX787" i="3" s="1"/>
  <c r="Y787" i="3" s="1"/>
  <c r="AX828" i="3"/>
  <c r="Y828" i="3" s="1"/>
  <c r="AW844" i="3"/>
  <c r="AL881" i="3"/>
  <c r="AW881" i="3"/>
  <c r="AX881" i="3" s="1"/>
  <c r="Y881" i="3" s="1"/>
  <c r="AX924" i="3"/>
  <c r="Y924" i="3" s="1"/>
  <c r="AX936" i="3"/>
  <c r="Y936" i="3" s="1"/>
  <c r="AW939" i="3"/>
  <c r="AM939" i="3"/>
  <c r="AL1026" i="3"/>
  <c r="AW1026" i="3"/>
  <c r="AX1029" i="3"/>
  <c r="Y1029" i="3" s="1"/>
  <c r="AX1332" i="3"/>
  <c r="Y1332" i="3" s="1"/>
  <c r="AW1528" i="3"/>
  <c r="AX1528" i="3" s="1"/>
  <c r="Y1528" i="3" s="1"/>
  <c r="AL1528" i="3"/>
  <c r="AW564" i="3"/>
  <c r="AX564" i="3" s="1"/>
  <c r="Y564" i="3" s="1"/>
  <c r="AW592" i="3"/>
  <c r="AX592" i="3" s="1"/>
  <c r="Y592" i="3" s="1"/>
  <c r="AW678" i="3"/>
  <c r="AX678" i="3" s="1"/>
  <c r="Y678" i="3" s="1"/>
  <c r="AX692" i="3"/>
  <c r="Y692" i="3" s="1"/>
  <c r="AW706" i="3"/>
  <c r="AX706" i="3" s="1"/>
  <c r="Y706" i="3" s="1"/>
  <c r="AX713" i="3"/>
  <c r="Y713" i="3" s="1"/>
  <c r="BB784" i="3"/>
  <c r="AX789" i="3"/>
  <c r="Y789" i="3" s="1"/>
  <c r="AL807" i="3"/>
  <c r="AW807" i="3"/>
  <c r="AM859" i="3"/>
  <c r="AW859" i="3"/>
  <c r="AX859" i="3" s="1"/>
  <c r="Y859" i="3" s="1"/>
  <c r="AX900" i="3"/>
  <c r="Y900" i="3" s="1"/>
  <c r="AX919" i="3"/>
  <c r="Y919" i="3" s="1"/>
  <c r="AM922" i="3"/>
  <c r="AW922" i="3"/>
  <c r="AX922" i="3" s="1"/>
  <c r="Y922" i="3" s="1"/>
  <c r="AW1004" i="3"/>
  <c r="AL1004" i="3"/>
  <c r="AM1021" i="3"/>
  <c r="AW1021" i="3"/>
  <c r="AX1021" i="3" s="1"/>
  <c r="Y1021" i="3" s="1"/>
  <c r="Y1135" i="3"/>
  <c r="AX1146" i="3"/>
  <c r="Y1146" i="3" s="1"/>
  <c r="AW1164" i="3"/>
  <c r="AX1164" i="3" s="1"/>
  <c r="Y1164" i="3" s="1"/>
  <c r="AX1394" i="3"/>
  <c r="Y1394" i="3" s="1"/>
  <c r="AW567" i="3"/>
  <c r="AX567" i="3" s="1"/>
  <c r="Y567" i="3" s="1"/>
  <c r="AW580" i="3"/>
  <c r="AX580" i="3" s="1"/>
  <c r="Y580" i="3" s="1"/>
  <c r="AW605" i="3"/>
  <c r="AX605" i="3" s="1"/>
  <c r="Y605" i="3" s="1"/>
  <c r="AW616" i="3"/>
  <c r="AX616" i="3" s="1"/>
  <c r="Y616" i="3" s="1"/>
  <c r="AW628" i="3"/>
  <c r="AX628" i="3" s="1"/>
  <c r="Y628" i="3" s="1"/>
  <c r="AW641" i="3"/>
  <c r="AX641" i="3" s="1"/>
  <c r="Y641" i="3" s="1"/>
  <c r="AW652" i="3"/>
  <c r="AX652" i="3" s="1"/>
  <c r="Y652" i="3" s="1"/>
  <c r="AW664" i="3"/>
  <c r="AX664" i="3" s="1"/>
  <c r="Y664" i="3" s="1"/>
  <c r="AL680" i="3"/>
  <c r="BB706" i="3"/>
  <c r="AL752" i="3"/>
  <c r="BB837" i="3"/>
  <c r="AW837" i="3" s="1"/>
  <c r="AX837" i="3" s="1"/>
  <c r="Y837" i="3" s="1"/>
  <c r="AL844" i="3"/>
  <c r="AW935" i="3"/>
  <c r="AX935" i="3" s="1"/>
  <c r="Y935" i="3" s="1"/>
  <c r="AL969" i="3"/>
  <c r="AW969" i="3"/>
  <c r="AL999" i="3"/>
  <c r="AW999" i="3"/>
  <c r="BB1001" i="3"/>
  <c r="AL1049" i="3"/>
  <c r="AM1144" i="3"/>
  <c r="AW1144" i="3"/>
  <c r="AX1144" i="3" s="1"/>
  <c r="Y1144" i="3" s="1"/>
  <c r="AX1191" i="3"/>
  <c r="Y1191" i="3" s="1"/>
  <c r="AM1202" i="3"/>
  <c r="AW1202" i="3"/>
  <c r="AX1202" i="3" s="1"/>
  <c r="Y1202" i="3" s="1"/>
  <c r="BB512" i="3"/>
  <c r="AW512" i="3" s="1"/>
  <c r="AX512" i="3" s="1"/>
  <c r="Y512" i="3" s="1"/>
  <c r="BB550" i="3"/>
  <c r="AW550" i="3" s="1"/>
  <c r="AX550" i="3" s="1"/>
  <c r="Y550" i="3" s="1"/>
  <c r="AW569" i="3"/>
  <c r="AX569" i="3" s="1"/>
  <c r="Y569" i="3" s="1"/>
  <c r="BB681" i="3"/>
  <c r="AW681" i="3" s="1"/>
  <c r="AX681" i="3" s="1"/>
  <c r="Y681" i="3" s="1"/>
  <c r="AX710" i="3"/>
  <c r="Y710" i="3" s="1"/>
  <c r="AX735" i="3"/>
  <c r="Y735" i="3" s="1"/>
  <c r="AM763" i="3"/>
  <c r="AX763" i="3" s="1"/>
  <c r="Y763" i="3" s="1"/>
  <c r="AX804" i="3"/>
  <c r="Y804" i="3" s="1"/>
  <c r="AW820" i="3"/>
  <c r="AX820" i="3" s="1"/>
  <c r="Y820" i="3" s="1"/>
  <c r="BB845" i="3"/>
  <c r="AW845" i="3" s="1"/>
  <c r="AX845" i="3" s="1"/>
  <c r="Y845" i="3" s="1"/>
  <c r="AW856" i="3"/>
  <c r="AX856" i="3" s="1"/>
  <c r="Y856" i="3" s="1"/>
  <c r="AL873" i="3"/>
  <c r="AX873" i="3" s="1"/>
  <c r="Y873" i="3" s="1"/>
  <c r="AL900" i="3"/>
  <c r="AL917" i="3"/>
  <c r="AX917" i="3" s="1"/>
  <c r="Y917" i="3" s="1"/>
  <c r="AW932" i="3"/>
  <c r="AX932" i="3" s="1"/>
  <c r="Y932" i="3" s="1"/>
  <c r="AW952" i="3"/>
  <c r="AX952" i="3" s="1"/>
  <c r="Y952" i="3" s="1"/>
  <c r="AL952" i="3"/>
  <c r="AX1011" i="3"/>
  <c r="Y1011" i="3" s="1"/>
  <c r="AX1102" i="3"/>
  <c r="Y1102" i="3" s="1"/>
  <c r="AX1161" i="3"/>
  <c r="Y1161" i="3" s="1"/>
  <c r="AM1198" i="3"/>
  <c r="AL1233" i="3"/>
  <c r="AX1233" i="3" s="1"/>
  <c r="Y1233" i="3" s="1"/>
  <c r="BB1483" i="3"/>
  <c r="AW1483" i="3" s="1"/>
  <c r="AX1483" i="3" s="1"/>
  <c r="Y1483" i="3" s="1"/>
  <c r="AW1942" i="3"/>
  <c r="AX1942" i="3" s="1"/>
  <c r="Y1942" i="3" s="1"/>
  <c r="AL1942" i="3"/>
  <c r="AL616" i="3"/>
  <c r="AW698" i="3"/>
  <c r="AM719" i="3"/>
  <c r="AW719" i="3"/>
  <c r="AX719" i="3" s="1"/>
  <c r="Y719" i="3" s="1"/>
  <c r="AW817" i="3"/>
  <c r="AX826" i="3"/>
  <c r="Y826" i="3" s="1"/>
  <c r="BB948" i="3"/>
  <c r="AW948" i="3" s="1"/>
  <c r="AX948" i="3" s="1"/>
  <c r="Y948" i="3" s="1"/>
  <c r="AW962" i="3"/>
  <c r="AX962" i="3" s="1"/>
  <c r="Y962" i="3" s="1"/>
  <c r="AW981" i="3"/>
  <c r="AX981" i="3" s="1"/>
  <c r="Y981" i="3" s="1"/>
  <c r="AX1007" i="3"/>
  <c r="Y1007" i="3" s="1"/>
  <c r="AM1078" i="3"/>
  <c r="AW1078" i="3"/>
  <c r="AX1078" i="3" s="1"/>
  <c r="Y1078" i="3" s="1"/>
  <c r="AW1145" i="3"/>
  <c r="AL1145" i="3"/>
  <c r="AW1269" i="3"/>
  <c r="AX1269" i="3" s="1"/>
  <c r="Y1269" i="3" s="1"/>
  <c r="AX1712" i="3"/>
  <c r="Y1712" i="3" s="1"/>
  <c r="AW488" i="3"/>
  <c r="BB494" i="3"/>
  <c r="AW494" i="3" s="1"/>
  <c r="AX494" i="3" s="1"/>
  <c r="Y494" i="3" s="1"/>
  <c r="AW589" i="3"/>
  <c r="BB631" i="3"/>
  <c r="AW631" i="3" s="1"/>
  <c r="AX631" i="3" s="1"/>
  <c r="Y631" i="3" s="1"/>
  <c r="BB667" i="3"/>
  <c r="AW667" i="3" s="1"/>
  <c r="AX667" i="3" s="1"/>
  <c r="Y667" i="3" s="1"/>
  <c r="AL698" i="3"/>
  <c r="BB699" i="3"/>
  <c r="AW699" i="3" s="1"/>
  <c r="AX699" i="3" s="1"/>
  <c r="Y699" i="3" s="1"/>
  <c r="AX731" i="3"/>
  <c r="Y731" i="3" s="1"/>
  <c r="AL749" i="3"/>
  <c r="AL817" i="3"/>
  <c r="AM841" i="3"/>
  <c r="AW841" i="3"/>
  <c r="AX841" i="3" s="1"/>
  <c r="Y841" i="3" s="1"/>
  <c r="AX862" i="3"/>
  <c r="Y862" i="3" s="1"/>
  <c r="AW869" i="3"/>
  <c r="AL869" i="3"/>
  <c r="AW878" i="3"/>
  <c r="AL878" i="3"/>
  <c r="AL947" i="3"/>
  <c r="AL981" i="3"/>
  <c r="AX997" i="3"/>
  <c r="Y997" i="3" s="1"/>
  <c r="AW1018" i="3"/>
  <c r="AL1041" i="3"/>
  <c r="AW1041" i="3"/>
  <c r="AX1041" i="3" s="1"/>
  <c r="Y1041" i="3" s="1"/>
  <c r="AX1142" i="3"/>
  <c r="Y1142" i="3" s="1"/>
  <c r="AW1361" i="3"/>
  <c r="AX1361" i="3" s="1"/>
  <c r="Y1361" i="3" s="1"/>
  <c r="AM1361" i="3"/>
  <c r="AW578" i="3"/>
  <c r="AW614" i="3"/>
  <c r="AX614" i="3" s="1"/>
  <c r="Y614" i="3" s="1"/>
  <c r="AX625" i="3"/>
  <c r="Y625" i="3" s="1"/>
  <c r="AW650" i="3"/>
  <c r="AX650" i="3" s="1"/>
  <c r="Y650" i="3" s="1"/>
  <c r="AX661" i="3"/>
  <c r="Y661" i="3" s="1"/>
  <c r="AX679" i="3"/>
  <c r="Y679" i="3" s="1"/>
  <c r="AX768" i="3"/>
  <c r="Y768" i="3" s="1"/>
  <c r="BB786" i="3"/>
  <c r="AW786" i="3" s="1"/>
  <c r="AX786" i="3" s="1"/>
  <c r="Y786" i="3" s="1"/>
  <c r="AL800" i="3"/>
  <c r="AW800" i="3"/>
  <c r="AX800" i="3" s="1"/>
  <c r="Y800" i="3" s="1"/>
  <c r="AX822" i="3"/>
  <c r="Y822" i="3" s="1"/>
  <c r="AW825" i="3"/>
  <c r="AX825" i="3" s="1"/>
  <c r="Y825" i="3" s="1"/>
  <c r="AX843" i="3"/>
  <c r="Y843" i="3" s="1"/>
  <c r="AM913" i="3"/>
  <c r="AW913" i="3"/>
  <c r="AX913" i="3" s="1"/>
  <c r="Y913" i="3" s="1"/>
  <c r="AX943" i="3"/>
  <c r="Y943" i="3" s="1"/>
  <c r="AX967" i="3"/>
  <c r="Y967" i="3" s="1"/>
  <c r="AW1001" i="3"/>
  <c r="AL1001" i="3"/>
  <c r="AX1039" i="3"/>
  <c r="Y1039" i="3" s="1"/>
  <c r="AX1133" i="3"/>
  <c r="Y1133" i="3" s="1"/>
  <c r="AX1152" i="3"/>
  <c r="Y1152" i="3" s="1"/>
  <c r="AX1294" i="3"/>
  <c r="Y1294" i="3" s="1"/>
  <c r="AL1457" i="3"/>
  <c r="AW1457" i="3"/>
  <c r="AX1457" i="3" s="1"/>
  <c r="Y1457" i="3" s="1"/>
  <c r="AX1666" i="3"/>
  <c r="Y1666" i="3" s="1"/>
  <c r="AW1675" i="3"/>
  <c r="AL1675" i="3"/>
  <c r="AM1710" i="3"/>
  <c r="AW1710" i="3"/>
  <c r="AX1710" i="3" s="1"/>
  <c r="Y1710" i="3" s="1"/>
  <c r="BB465" i="3"/>
  <c r="AW465" i="3" s="1"/>
  <c r="AX465" i="3" s="1"/>
  <c r="Y465" i="3" s="1"/>
  <c r="AL488" i="3"/>
  <c r="AW499" i="3"/>
  <c r="AX499" i="3" s="1"/>
  <c r="Y499" i="3" s="1"/>
  <c r="BB548" i="3"/>
  <c r="AW548" i="3" s="1"/>
  <c r="AX548" i="3" s="1"/>
  <c r="Y548" i="3" s="1"/>
  <c r="AW553" i="3"/>
  <c r="AX553" i="3" s="1"/>
  <c r="Y553" i="3" s="1"/>
  <c r="AL589" i="3"/>
  <c r="AW702" i="3"/>
  <c r="AL702" i="3"/>
  <c r="AL724" i="3"/>
  <c r="AX746" i="3"/>
  <c r="Y746" i="3" s="1"/>
  <c r="AX751" i="3"/>
  <c r="Y751" i="3" s="1"/>
  <c r="AW757" i="3"/>
  <c r="AX757" i="3" s="1"/>
  <c r="Y757" i="3" s="1"/>
  <c r="AM784" i="3"/>
  <c r="AW784" i="3"/>
  <c r="AX784" i="3" s="1"/>
  <c r="Y784" i="3" s="1"/>
  <c r="AX810" i="3"/>
  <c r="Y810" i="3" s="1"/>
  <c r="AM825" i="3"/>
  <c r="AL879" i="3"/>
  <c r="AW879" i="3"/>
  <c r="AX879" i="3" s="1"/>
  <c r="Y879" i="3" s="1"/>
  <c r="AW977" i="3"/>
  <c r="AX977" i="3" s="1"/>
  <c r="Y977" i="3" s="1"/>
  <c r="AL977" i="3"/>
  <c r="AL1018" i="3"/>
  <c r="BB1031" i="3"/>
  <c r="AW1031" i="3" s="1"/>
  <c r="AX1031" i="3" s="1"/>
  <c r="Y1031" i="3" s="1"/>
  <c r="AW1046" i="3"/>
  <c r="AX1046" i="3" s="1"/>
  <c r="Y1046" i="3" s="1"/>
  <c r="AL1046" i="3"/>
  <c r="AX1227" i="3"/>
  <c r="Y1227" i="3" s="1"/>
  <c r="AX1638" i="3"/>
  <c r="AW1706" i="3"/>
  <c r="AL1706" i="3"/>
  <c r="AW515" i="3"/>
  <c r="AX515" i="3" s="1"/>
  <c r="Y515" i="3" s="1"/>
  <c r="BB521" i="3"/>
  <c r="AW521" i="3" s="1"/>
  <c r="AX521" i="3" s="1"/>
  <c r="Y521" i="3" s="1"/>
  <c r="AL578" i="3"/>
  <c r="BB593" i="3"/>
  <c r="AW593" i="3" s="1"/>
  <c r="AX593" i="3" s="1"/>
  <c r="Y593" i="3" s="1"/>
  <c r="AL614" i="3"/>
  <c r="AL625" i="3"/>
  <c r="AL650" i="3"/>
  <c r="AL661" i="3"/>
  <c r="AL685" i="3"/>
  <c r="AW685" i="3"/>
  <c r="AX899" i="3"/>
  <c r="Y899" i="3" s="1"/>
  <c r="AW910" i="3"/>
  <c r="AL910" i="3"/>
  <c r="BB911" i="3"/>
  <c r="AW911" i="3" s="1"/>
  <c r="AX911" i="3" s="1"/>
  <c r="Y911" i="3" s="1"/>
  <c r="AL982" i="3"/>
  <c r="AW982" i="3"/>
  <c r="AX982" i="3" s="1"/>
  <c r="Y982" i="3" s="1"/>
  <c r="AX984" i="3"/>
  <c r="Y984" i="3" s="1"/>
  <c r="AX991" i="3"/>
  <c r="Y991" i="3" s="1"/>
  <c r="BB992" i="3"/>
  <c r="AW992" i="3" s="1"/>
  <c r="AX992" i="3" s="1"/>
  <c r="Y992" i="3" s="1"/>
  <c r="AX1038" i="3"/>
  <c r="Y1038" i="3" s="1"/>
  <c r="AW1132" i="3"/>
  <c r="AX1132" i="3" s="1"/>
  <c r="Y1132" i="3" s="1"/>
  <c r="AW1266" i="3"/>
  <c r="AX1266" i="3" s="1"/>
  <c r="Y1266" i="3" s="1"/>
  <c r="AL1266" i="3"/>
  <c r="AX1306" i="3"/>
  <c r="Y1306" i="3" s="1"/>
  <c r="AL1666" i="3"/>
  <c r="AW470" i="3"/>
  <c r="AX470" i="3" s="1"/>
  <c r="Y470" i="3" s="1"/>
  <c r="BB476" i="3"/>
  <c r="AW476" i="3" s="1"/>
  <c r="AX476" i="3" s="1"/>
  <c r="Y476" i="3" s="1"/>
  <c r="AW542" i="3"/>
  <c r="AX542" i="3" s="1"/>
  <c r="Y542" i="3" s="1"/>
  <c r="AW598" i="3"/>
  <c r="AX598" i="3" s="1"/>
  <c r="Y598" i="3" s="1"/>
  <c r="BB604" i="3"/>
  <c r="AW604" i="3" s="1"/>
  <c r="AX604" i="3" s="1"/>
  <c r="Y604" i="3" s="1"/>
  <c r="BB629" i="3"/>
  <c r="AW629" i="3" s="1"/>
  <c r="AX629" i="3" s="1"/>
  <c r="Y629" i="3" s="1"/>
  <c r="BB640" i="3"/>
  <c r="AW640" i="3" s="1"/>
  <c r="AX640" i="3" s="1"/>
  <c r="Y640" i="3" s="1"/>
  <c r="BB665" i="3"/>
  <c r="AW665" i="3" s="1"/>
  <c r="AX665" i="3" s="1"/>
  <c r="Y665" i="3" s="1"/>
  <c r="AW761" i="3"/>
  <c r="AL761" i="3"/>
  <c r="AW793" i="3"/>
  <c r="AX793" i="3" s="1"/>
  <c r="Y793" i="3" s="1"/>
  <c r="AW866" i="3"/>
  <c r="AX866" i="3" s="1"/>
  <c r="Y866" i="3" s="1"/>
  <c r="AW889" i="3"/>
  <c r="AX889" i="3" s="1"/>
  <c r="Y889" i="3" s="1"/>
  <c r="BB894" i="3"/>
  <c r="AW894" i="3" s="1"/>
  <c r="AX894" i="3" s="1"/>
  <c r="Y894" i="3" s="1"/>
  <c r="AW920" i="3"/>
  <c r="AX920" i="3" s="1"/>
  <c r="Y920" i="3" s="1"/>
  <c r="AL920" i="3"/>
  <c r="AL942" i="3"/>
  <c r="AW942" i="3"/>
  <c r="AX963" i="3"/>
  <c r="Y963" i="3" s="1"/>
  <c r="BB974" i="3"/>
  <c r="AW974" i="3" s="1"/>
  <c r="AX974" i="3" s="1"/>
  <c r="Y974" i="3" s="1"/>
  <c r="AX1097" i="3"/>
  <c r="Y1097" i="3" s="1"/>
  <c r="AL1128" i="3"/>
  <c r="AW1128" i="3"/>
  <c r="AX1128" i="3" s="1"/>
  <c r="Y1128" i="3" s="1"/>
  <c r="AW1156" i="3"/>
  <c r="AX1156" i="3" s="1"/>
  <c r="Y1156" i="3" s="1"/>
  <c r="AM1156" i="3"/>
  <c r="AL1219" i="3"/>
  <c r="AW1219" i="3"/>
  <c r="AX1219" i="3" s="1"/>
  <c r="Y1219" i="3" s="1"/>
  <c r="AW1358" i="3"/>
  <c r="AL1358" i="3"/>
  <c r="AX1943" i="3"/>
  <c r="Y1943" i="3" s="1"/>
  <c r="AW1999" i="3"/>
  <c r="AL1999" i="3"/>
  <c r="AL1978" i="3"/>
  <c r="AW1978" i="3"/>
  <c r="AL2294" i="3"/>
  <c r="AW2328" i="3"/>
  <c r="AL2328" i="3"/>
  <c r="AX2331" i="3"/>
  <c r="Y2331" i="3" s="1"/>
  <c r="AW775" i="3"/>
  <c r="AX775" i="3" s="1"/>
  <c r="Y775" i="3" s="1"/>
  <c r="BB785" i="3"/>
  <c r="BB812" i="3"/>
  <c r="AM814" i="3"/>
  <c r="AW814" i="3"/>
  <c r="AX814" i="3" s="1"/>
  <c r="Y814" i="3" s="1"/>
  <c r="AL996" i="3"/>
  <c r="AW996" i="3"/>
  <c r="AX996" i="3" s="1"/>
  <c r="Y996" i="3" s="1"/>
  <c r="AW1055" i="3"/>
  <c r="AW1088" i="3"/>
  <c r="AX1088" i="3" s="1"/>
  <c r="Y1088" i="3" s="1"/>
  <c r="AW1096" i="3"/>
  <c r="AX1096" i="3" s="1"/>
  <c r="Y1096" i="3" s="1"/>
  <c r="AW1212" i="3"/>
  <c r="AL1212" i="3"/>
  <c r="AL1229" i="3"/>
  <c r="AW1229" i="3"/>
  <c r="AX1229" i="3" s="1"/>
  <c r="Y1229" i="3" s="1"/>
  <c r="AM1401" i="3"/>
  <c r="AW1401" i="3"/>
  <c r="AX1401" i="3" s="1"/>
  <c r="Y1401" i="3" s="1"/>
  <c r="AX1440" i="3"/>
  <c r="Y1440" i="3" s="1"/>
  <c r="AM1482" i="3"/>
  <c r="AW1482" i="3"/>
  <c r="AX1482" i="3" s="1"/>
  <c r="Y1482" i="3" s="1"/>
  <c r="AW1525" i="3"/>
  <c r="AX1525" i="3" s="1"/>
  <c r="Y1525" i="3" s="1"/>
  <c r="AL1067" i="3"/>
  <c r="AW1067" i="3"/>
  <c r="AX1101" i="3"/>
  <c r="Y1101" i="3" s="1"/>
  <c r="AX1114" i="3"/>
  <c r="Y1114" i="3" s="1"/>
  <c r="AL1182" i="3"/>
  <c r="AW1182" i="3"/>
  <c r="AX1182" i="3" s="1"/>
  <c r="Y1182" i="3" s="1"/>
  <c r="AX1209" i="3"/>
  <c r="Y1209" i="3" s="1"/>
  <c r="AX1280" i="3"/>
  <c r="Y1280" i="3" s="1"/>
  <c r="AW1289" i="3"/>
  <c r="AL1289" i="3"/>
  <c r="AM1308" i="3"/>
  <c r="AX1374" i="3"/>
  <c r="Y1374" i="3" s="1"/>
  <c r="AL1483" i="3"/>
  <c r="AW2284" i="3"/>
  <c r="AL2284" i="3"/>
  <c r="AW788" i="3"/>
  <c r="AW829" i="3"/>
  <c r="AW842" i="3"/>
  <c r="AW883" i="3"/>
  <c r="AW898" i="3"/>
  <c r="AX990" i="3"/>
  <c r="Y990" i="3" s="1"/>
  <c r="AL1023" i="3"/>
  <c r="AW1023" i="3"/>
  <c r="AX1023" i="3" s="1"/>
  <c r="Y1023" i="3" s="1"/>
  <c r="AL1055" i="3"/>
  <c r="AW1059" i="3"/>
  <c r="AX1059" i="3" s="1"/>
  <c r="Y1059" i="3" s="1"/>
  <c r="AL1059" i="3"/>
  <c r="AL1083" i="3"/>
  <c r="AW1083" i="3"/>
  <c r="AL1096" i="3"/>
  <c r="AL1137" i="3"/>
  <c r="AW1137" i="3"/>
  <c r="AM1186" i="3"/>
  <c r="AW1186" i="3"/>
  <c r="AX1186" i="3" s="1"/>
  <c r="Y1186" i="3" s="1"/>
  <c r="AX1245" i="3"/>
  <c r="Y1245" i="3" s="1"/>
  <c r="AX1259" i="3"/>
  <c r="Y1259" i="3" s="1"/>
  <c r="AM1276" i="3"/>
  <c r="AW1276" i="3"/>
  <c r="AX1276" i="3" s="1"/>
  <c r="Y1276" i="3" s="1"/>
  <c r="AW1305" i="3"/>
  <c r="AM1352" i="3"/>
  <c r="AW1352" i="3"/>
  <c r="AX1352" i="3" s="1"/>
  <c r="Y1352" i="3" s="1"/>
  <c r="AW1402" i="3"/>
  <c r="AL1402" i="3"/>
  <c r="AX1615" i="3"/>
  <c r="Y1615" i="3" s="1"/>
  <c r="AM1947" i="3"/>
  <c r="AX1947" i="3" s="1"/>
  <c r="Y1947" i="3" s="1"/>
  <c r="AX697" i="3"/>
  <c r="Y697" i="3" s="1"/>
  <c r="AX715" i="3"/>
  <c r="Y715" i="3" s="1"/>
  <c r="AW802" i="3"/>
  <c r="AX802" i="3" s="1"/>
  <c r="Y802" i="3" s="1"/>
  <c r="AW815" i="3"/>
  <c r="AX815" i="3" s="1"/>
  <c r="Y815" i="3" s="1"/>
  <c r="AW839" i="3"/>
  <c r="AX839" i="3" s="1"/>
  <c r="Y839" i="3" s="1"/>
  <c r="AW871" i="3"/>
  <c r="AX871" i="3" s="1"/>
  <c r="Y871" i="3" s="1"/>
  <c r="AX934" i="3"/>
  <c r="Y934" i="3" s="1"/>
  <c r="AW986" i="3"/>
  <c r="AW1006" i="3"/>
  <c r="AL1006" i="3"/>
  <c r="AW1028" i="3"/>
  <c r="AL1028" i="3"/>
  <c r="AM1108" i="3"/>
  <c r="AW1108" i="3"/>
  <c r="AX1108" i="3" s="1"/>
  <c r="Y1108" i="3" s="1"/>
  <c r="AX1110" i="3"/>
  <c r="Y1110" i="3" s="1"/>
  <c r="AX1171" i="3"/>
  <c r="Y1171" i="3" s="1"/>
  <c r="AX1175" i="3"/>
  <c r="Y1175" i="3" s="1"/>
  <c r="AW1226" i="3"/>
  <c r="AX1226" i="3" s="1"/>
  <c r="Y1226" i="3" s="1"/>
  <c r="AL1226" i="3"/>
  <c r="AM1243" i="3"/>
  <c r="AL1280" i="3"/>
  <c r="AL1623" i="3"/>
  <c r="AW1623" i="3"/>
  <c r="AX1623" i="3" s="1"/>
  <c r="Y1623" i="3" s="1"/>
  <c r="AW785" i="3"/>
  <c r="AX785" i="3" s="1"/>
  <c r="Y785" i="3" s="1"/>
  <c r="AL788" i="3"/>
  <c r="AW812" i="3"/>
  <c r="AX812" i="3" s="1"/>
  <c r="Y812" i="3" s="1"/>
  <c r="AL829" i="3"/>
  <c r="BB830" i="3"/>
  <c r="AW830" i="3" s="1"/>
  <c r="AX830" i="3" s="1"/>
  <c r="Y830" i="3" s="1"/>
  <c r="AL842" i="3"/>
  <c r="AL883" i="3"/>
  <c r="BB884" i="3"/>
  <c r="AW884" i="3" s="1"/>
  <c r="AX884" i="3" s="1"/>
  <c r="Y884" i="3" s="1"/>
  <c r="AW890" i="3"/>
  <c r="AX890" i="3" s="1"/>
  <c r="Y890" i="3" s="1"/>
  <c r="AL898" i="3"/>
  <c r="AW923" i="3"/>
  <c r="AL923" i="3"/>
  <c r="AW944" i="3"/>
  <c r="AX1017" i="3"/>
  <c r="Y1017" i="3" s="1"/>
  <c r="AW1093" i="3"/>
  <c r="AW1109" i="3"/>
  <c r="AW1179" i="3"/>
  <c r="AL1179" i="3"/>
  <c r="AW1192" i="3"/>
  <c r="AX1192" i="3" s="1"/>
  <c r="Y1192" i="3" s="1"/>
  <c r="AM1192" i="3"/>
  <c r="AW1205" i="3"/>
  <c r="AX1205" i="3" s="1"/>
  <c r="Y1205" i="3" s="1"/>
  <c r="AW1208" i="3"/>
  <c r="AL1208" i="3"/>
  <c r="AL1305" i="3"/>
  <c r="AM1325" i="3"/>
  <c r="AW1325" i="3"/>
  <c r="AX1325" i="3" s="1"/>
  <c r="Y1325" i="3" s="1"/>
  <c r="AW1329" i="3"/>
  <c r="AL1329" i="3"/>
  <c r="AM1509" i="3"/>
  <c r="AW797" i="3"/>
  <c r="AX797" i="3" s="1"/>
  <c r="Y797" i="3" s="1"/>
  <c r="AW836" i="3"/>
  <c r="AX836" i="3" s="1"/>
  <c r="Y836" i="3" s="1"/>
  <c r="AW851" i="3"/>
  <c r="AX851" i="3" s="1"/>
  <c r="Y851" i="3" s="1"/>
  <c r="AX909" i="3"/>
  <c r="Y909" i="3" s="1"/>
  <c r="AL915" i="3"/>
  <c r="AW915" i="3"/>
  <c r="AX915" i="3" s="1"/>
  <c r="Y915" i="3" s="1"/>
  <c r="AW927" i="3"/>
  <c r="AX946" i="3"/>
  <c r="Y946" i="3" s="1"/>
  <c r="AM966" i="3"/>
  <c r="AX966" i="3" s="1"/>
  <c r="Y966" i="3" s="1"/>
  <c r="AL986" i="3"/>
  <c r="AX993" i="3"/>
  <c r="Y993" i="3" s="1"/>
  <c r="AW1013" i="3"/>
  <c r="AX1013" i="3" s="1"/>
  <c r="Y1013" i="3" s="1"/>
  <c r="AX1034" i="3"/>
  <c r="Y1034" i="3" s="1"/>
  <c r="AX1218" i="3"/>
  <c r="Y1218" i="3" s="1"/>
  <c r="AX1240" i="3"/>
  <c r="Y1240" i="3" s="1"/>
  <c r="AX1241" i="3"/>
  <c r="Y1241" i="3" s="1"/>
  <c r="AW1244" i="3"/>
  <c r="AX1244" i="3" s="1"/>
  <c r="Y1244" i="3" s="1"/>
  <c r="AL1244" i="3"/>
  <c r="AX1297" i="3"/>
  <c r="Y1297" i="3" s="1"/>
  <c r="AM1344" i="3"/>
  <c r="AW1349" i="3"/>
  <c r="AX1349" i="3" s="1"/>
  <c r="Y1349" i="3" s="1"/>
  <c r="AL1349" i="3"/>
  <c r="AW1434" i="3"/>
  <c r="AX1434" i="3" s="1"/>
  <c r="Y1434" i="3" s="1"/>
  <c r="AL1434" i="3"/>
  <c r="AM1469" i="3"/>
  <c r="AX1812" i="3"/>
  <c r="Y1812" i="3" s="1"/>
  <c r="AW720" i="3"/>
  <c r="AX720" i="3" s="1"/>
  <c r="Y720" i="3" s="1"/>
  <c r="BB737" i="3"/>
  <c r="AW737" i="3" s="1"/>
  <c r="AX737" i="3" s="1"/>
  <c r="Y737" i="3" s="1"/>
  <c r="AW742" i="3"/>
  <c r="AX742" i="3" s="1"/>
  <c r="Y742" i="3" s="1"/>
  <c r="AW756" i="3"/>
  <c r="AX756" i="3" s="1"/>
  <c r="Y756" i="3" s="1"/>
  <c r="AW773" i="3"/>
  <c r="AX773" i="3" s="1"/>
  <c r="Y773" i="3" s="1"/>
  <c r="AW782" i="3"/>
  <c r="AX782" i="3" s="1"/>
  <c r="Y782" i="3" s="1"/>
  <c r="AL785" i="3"/>
  <c r="AW809" i="3"/>
  <c r="AX809" i="3" s="1"/>
  <c r="Y809" i="3" s="1"/>
  <c r="AL812" i="3"/>
  <c r="AW824" i="3"/>
  <c r="AX824" i="3" s="1"/>
  <c r="Y824" i="3" s="1"/>
  <c r="BB872" i="3"/>
  <c r="AW872" i="3" s="1"/>
  <c r="AX872" i="3" s="1"/>
  <c r="Y872" i="3" s="1"/>
  <c r="AL890" i="3"/>
  <c r="AX892" i="3"/>
  <c r="Y892" i="3" s="1"/>
  <c r="AW905" i="3"/>
  <c r="AX905" i="3" s="1"/>
  <c r="Y905" i="3" s="1"/>
  <c r="AL944" i="3"/>
  <c r="AX961" i="3"/>
  <c r="Y961" i="3" s="1"/>
  <c r="AW971" i="3"/>
  <c r="AX971" i="3" s="1"/>
  <c r="Y971" i="3" s="1"/>
  <c r="AW1033" i="3"/>
  <c r="AX1033" i="3" s="1"/>
  <c r="Y1033" i="3" s="1"/>
  <c r="AX1070" i="3"/>
  <c r="Y1070" i="3" s="1"/>
  <c r="AW1080" i="3"/>
  <c r="AX1080" i="3" s="1"/>
  <c r="Y1080" i="3" s="1"/>
  <c r="AL1093" i="3"/>
  <c r="AL1109" i="3"/>
  <c r="AX1134" i="3"/>
  <c r="Y1134" i="3" s="1"/>
  <c r="AW1150" i="3"/>
  <c r="AX1150" i="3" s="1"/>
  <c r="Y1150" i="3" s="1"/>
  <c r="AM1153" i="3"/>
  <c r="AW1153" i="3"/>
  <c r="AX1160" i="3"/>
  <c r="Y1160" i="3" s="1"/>
  <c r="AL1388" i="3"/>
  <c r="AX1388" i="3" s="1"/>
  <c r="Y1388" i="3" s="1"/>
  <c r="AL927" i="3"/>
  <c r="AM949" i="3"/>
  <c r="AW949" i="3"/>
  <c r="AX949" i="3" s="1"/>
  <c r="Y949" i="3" s="1"/>
  <c r="AX951" i="3"/>
  <c r="Y951" i="3" s="1"/>
  <c r="AX973" i="3"/>
  <c r="Y973" i="3" s="1"/>
  <c r="AM993" i="3"/>
  <c r="AL1013" i="3"/>
  <c r="AX1098" i="3"/>
  <c r="Y1098" i="3" s="1"/>
  <c r="AL1121" i="3"/>
  <c r="AW1121" i="3"/>
  <c r="AX1121" i="3" s="1"/>
  <c r="Y1121" i="3" s="1"/>
  <c r="AX1188" i="3"/>
  <c r="Y1188" i="3" s="1"/>
  <c r="AM1222" i="3"/>
  <c r="AW1222" i="3"/>
  <c r="AX1222" i="3" s="1"/>
  <c r="Y1222" i="3" s="1"/>
  <c r="AM1240" i="3"/>
  <c r="AW1714" i="3"/>
  <c r="AX1714" i="3" s="1"/>
  <c r="Y1714" i="3" s="1"/>
  <c r="AW792" i="3"/>
  <c r="AW937" i="3"/>
  <c r="AX988" i="3"/>
  <c r="Y988" i="3" s="1"/>
  <c r="AW998" i="3"/>
  <c r="AX998" i="3" s="1"/>
  <c r="Y998" i="3" s="1"/>
  <c r="AW1154" i="3"/>
  <c r="AL1154" i="3"/>
  <c r="AW1166" i="3"/>
  <c r="AL1166" i="3"/>
  <c r="AX1201" i="3"/>
  <c r="Y1201" i="3" s="1"/>
  <c r="BB1252" i="3"/>
  <c r="AW1252" i="3" s="1"/>
  <c r="AX1252" i="3" s="1"/>
  <c r="Y1252" i="3" s="1"/>
  <c r="AX1255" i="3"/>
  <c r="Y1255" i="3" s="1"/>
  <c r="AM1464" i="3"/>
  <c r="AW1464" i="3"/>
  <c r="AW1811" i="3"/>
  <c r="AX1811" i="3" s="1"/>
  <c r="Y1811" i="3" s="1"/>
  <c r="AL1811" i="3"/>
  <c r="BB749" i="3"/>
  <c r="AW749" i="3" s="1"/>
  <c r="AX749" i="3" s="1"/>
  <c r="Y749" i="3" s="1"/>
  <c r="AW846" i="3"/>
  <c r="AX846" i="3" s="1"/>
  <c r="Y846" i="3" s="1"/>
  <c r="AL861" i="3"/>
  <c r="AW861" i="3"/>
  <c r="AX861" i="3" s="1"/>
  <c r="Y861" i="3" s="1"/>
  <c r="AX912" i="3"/>
  <c r="Y912" i="3" s="1"/>
  <c r="BB938" i="3"/>
  <c r="AW938" i="3" s="1"/>
  <c r="AX938" i="3" s="1"/>
  <c r="Y938" i="3" s="1"/>
  <c r="AM976" i="3"/>
  <c r="AW976" i="3"/>
  <c r="AX976" i="3" s="1"/>
  <c r="Y976" i="3" s="1"/>
  <c r="AX978" i="3"/>
  <c r="Y978" i="3" s="1"/>
  <c r="AX1000" i="3"/>
  <c r="Y1000" i="3" s="1"/>
  <c r="AM1020" i="3"/>
  <c r="AX1020" i="3" s="1"/>
  <c r="Y1020" i="3" s="1"/>
  <c r="AM1105" i="3"/>
  <c r="AW1105" i="3"/>
  <c r="AX1105" i="3" s="1"/>
  <c r="Y1105" i="3" s="1"/>
  <c r="AW1118" i="3"/>
  <c r="AX1118" i="3" s="1"/>
  <c r="Y1118" i="3" s="1"/>
  <c r="AW1131" i="3"/>
  <c r="AX1131" i="3" s="1"/>
  <c r="Y1131" i="3" s="1"/>
  <c r="AX1237" i="3"/>
  <c r="Y1237" i="3" s="1"/>
  <c r="AM1500" i="3"/>
  <c r="AW1500" i="3"/>
  <c r="AL1805" i="3"/>
  <c r="AW1805" i="3"/>
  <c r="AX1805" i="3" s="1"/>
  <c r="Y1805" i="3" s="1"/>
  <c r="AX1807" i="3"/>
  <c r="Y1807" i="3" s="1"/>
  <c r="BB690" i="3"/>
  <c r="AW690" i="3" s="1"/>
  <c r="AX690" i="3" s="1"/>
  <c r="Y690" i="3" s="1"/>
  <c r="BB708" i="3"/>
  <c r="AW708" i="3" s="1"/>
  <c r="AX708" i="3" s="1"/>
  <c r="Y708" i="3" s="1"/>
  <c r="BB724" i="3"/>
  <c r="AW724" i="3" s="1"/>
  <c r="AX724" i="3" s="1"/>
  <c r="Y724" i="3" s="1"/>
  <c r="AL792" i="3"/>
  <c r="AW819" i="3"/>
  <c r="AX819" i="3" s="1"/>
  <c r="Y819" i="3" s="1"/>
  <c r="AX853" i="3"/>
  <c r="Y853" i="3" s="1"/>
  <c r="AM868" i="3"/>
  <c r="AW868" i="3"/>
  <c r="AX868" i="3" s="1"/>
  <c r="Y868" i="3" s="1"/>
  <c r="AM895" i="3"/>
  <c r="AW895" i="3"/>
  <c r="AX895" i="3" s="1"/>
  <c r="Y895" i="3" s="1"/>
  <c r="AX897" i="3"/>
  <c r="Y897" i="3" s="1"/>
  <c r="AL937" i="3"/>
  <c r="BB947" i="3"/>
  <c r="AW947" i="3" s="1"/>
  <c r="AX947" i="3" s="1"/>
  <c r="Y947" i="3" s="1"/>
  <c r="AW950" i="3"/>
  <c r="AX950" i="3" s="1"/>
  <c r="Y950" i="3" s="1"/>
  <c r="AL950" i="3"/>
  <c r="AW954" i="3"/>
  <c r="AX954" i="3" s="1"/>
  <c r="Y954" i="3" s="1"/>
  <c r="BB955" i="3"/>
  <c r="AW955" i="3" s="1"/>
  <c r="AX955" i="3" s="1"/>
  <c r="Y955" i="3" s="1"/>
  <c r="AL998" i="3"/>
  <c r="AX1015" i="3"/>
  <c r="Y1015" i="3" s="1"/>
  <c r="AW1025" i="3"/>
  <c r="AX1025" i="3" s="1"/>
  <c r="Y1025" i="3" s="1"/>
  <c r="BB1042" i="3"/>
  <c r="AL1065" i="3"/>
  <c r="AW1065" i="3"/>
  <c r="AX1065" i="3" s="1"/>
  <c r="Y1065" i="3" s="1"/>
  <c r="AL1077" i="3"/>
  <c r="AX1077" i="3" s="1"/>
  <c r="Y1077" i="3" s="1"/>
  <c r="AM1089" i="3"/>
  <c r="AW1089" i="3"/>
  <c r="AX1089" i="3" s="1"/>
  <c r="Y1089" i="3" s="1"/>
  <c r="AW1103" i="3"/>
  <c r="AX1103" i="3" s="1"/>
  <c r="Y1103" i="3" s="1"/>
  <c r="AX1111" i="3"/>
  <c r="Y1111" i="3" s="1"/>
  <c r="AL1147" i="3"/>
  <c r="AX1147" i="3" s="1"/>
  <c r="Y1147" i="3" s="1"/>
  <c r="AW1163" i="3"/>
  <c r="AX1163" i="3" s="1"/>
  <c r="Y1163" i="3" s="1"/>
  <c r="AL1201" i="3"/>
  <c r="AW1234" i="3"/>
  <c r="AX1234" i="3" s="1"/>
  <c r="Y1234" i="3" s="1"/>
  <c r="AL1255" i="3"/>
  <c r="AL1273" i="3"/>
  <c r="AW1273" i="3"/>
  <c r="AX1273" i="3" s="1"/>
  <c r="Y1273" i="3" s="1"/>
  <c r="AL1296" i="3"/>
  <c r="AW1296" i="3"/>
  <c r="AX1296" i="3" s="1"/>
  <c r="Y1296" i="3" s="1"/>
  <c r="AM1340" i="3"/>
  <c r="AW1340" i="3"/>
  <c r="AX1340" i="3" s="1"/>
  <c r="Y1340" i="3" s="1"/>
  <c r="BB1417" i="3"/>
  <c r="AW1417" i="3" s="1"/>
  <c r="AX1417" i="3" s="1"/>
  <c r="Y1417" i="3" s="1"/>
  <c r="AX1503" i="3"/>
  <c r="Y1503" i="3" s="1"/>
  <c r="AM1665" i="3"/>
  <c r="AW1665" i="3"/>
  <c r="AX1665" i="3" s="1"/>
  <c r="Y1665" i="3" s="1"/>
  <c r="AX1701" i="3"/>
  <c r="Y1701" i="3" s="1"/>
  <c r="AX1725" i="3"/>
  <c r="Y1725" i="3" s="1"/>
  <c r="AW1733" i="3"/>
  <c r="AL1733" i="3"/>
  <c r="AX1744" i="3"/>
  <c r="Y1744" i="3" s="1"/>
  <c r="AW743" i="3"/>
  <c r="AX743" i="3" s="1"/>
  <c r="Y743" i="3" s="1"/>
  <c r="AW769" i="3"/>
  <c r="AX769" i="3" s="1"/>
  <c r="Y769" i="3" s="1"/>
  <c r="AW772" i="3"/>
  <c r="AX772" i="3" s="1"/>
  <c r="Y772" i="3" s="1"/>
  <c r="AW835" i="3"/>
  <c r="AX835" i="3" s="1"/>
  <c r="Y835" i="3" s="1"/>
  <c r="BB838" i="3"/>
  <c r="AW838" i="3" s="1"/>
  <c r="AX838" i="3" s="1"/>
  <c r="Y838" i="3" s="1"/>
  <c r="AX858" i="3"/>
  <c r="Y858" i="3" s="1"/>
  <c r="BB866" i="3"/>
  <c r="AX907" i="3"/>
  <c r="Y907" i="3" s="1"/>
  <c r="AW918" i="3"/>
  <c r="AX918" i="3" s="1"/>
  <c r="Y918" i="3" s="1"/>
  <c r="AW925" i="3"/>
  <c r="AX925" i="3" s="1"/>
  <c r="Y925" i="3" s="1"/>
  <c r="AW964" i="3"/>
  <c r="AX964" i="3" s="1"/>
  <c r="Y964" i="3" s="1"/>
  <c r="BB965" i="3"/>
  <c r="AW965" i="3" s="1"/>
  <c r="AX965" i="3" s="1"/>
  <c r="Y965" i="3" s="1"/>
  <c r="AM1003" i="3"/>
  <c r="AW1003" i="3"/>
  <c r="AX1003" i="3" s="1"/>
  <c r="Y1003" i="3" s="1"/>
  <c r="AX1005" i="3"/>
  <c r="Y1005" i="3" s="1"/>
  <c r="AX1027" i="3"/>
  <c r="Y1027" i="3" s="1"/>
  <c r="AM1030" i="3"/>
  <c r="AW1030" i="3"/>
  <c r="AX1030" i="3" s="1"/>
  <c r="Y1030" i="3" s="1"/>
  <c r="BB1107" i="3"/>
  <c r="AW1107" i="3" s="1"/>
  <c r="AX1107" i="3" s="1"/>
  <c r="Y1107" i="3" s="1"/>
  <c r="AX1124" i="3"/>
  <c r="Y1124" i="3" s="1"/>
  <c r="AW1129" i="3"/>
  <c r="AX1129" i="3" s="1"/>
  <c r="Y1129" i="3" s="1"/>
  <c r="AX1220" i="3"/>
  <c r="Y1220" i="3" s="1"/>
  <c r="AX1251" i="3"/>
  <c r="Y1251" i="3" s="1"/>
  <c r="BB1308" i="3"/>
  <c r="AW1308" i="3" s="1"/>
  <c r="AX1308" i="3" s="1"/>
  <c r="Y1308" i="3" s="1"/>
  <c r="AW1346" i="3"/>
  <c r="AX1346" i="3" s="1"/>
  <c r="Y1346" i="3" s="1"/>
  <c r="AL1346" i="3"/>
  <c r="AX1458" i="3"/>
  <c r="Y1458" i="3" s="1"/>
  <c r="AW1501" i="3"/>
  <c r="AX1501" i="3" s="1"/>
  <c r="Y1501" i="3" s="1"/>
  <c r="AL1501" i="3"/>
  <c r="AL1573" i="3"/>
  <c r="AW1573" i="3"/>
  <c r="AX1573" i="3" s="1"/>
  <c r="Y1573" i="3" s="1"/>
  <c r="AW1669" i="3"/>
  <c r="AX1669" i="3" s="1"/>
  <c r="Y1669" i="3" s="1"/>
  <c r="AM1090" i="3"/>
  <c r="AW1090" i="3"/>
  <c r="AX1090" i="3" s="1"/>
  <c r="Y1090" i="3" s="1"/>
  <c r="AM1099" i="3"/>
  <c r="AW1099" i="3"/>
  <c r="AX1099" i="3" s="1"/>
  <c r="Y1099" i="3" s="1"/>
  <c r="AW1112" i="3"/>
  <c r="AX1112" i="3" s="1"/>
  <c r="Y1112" i="3" s="1"/>
  <c r="AX1187" i="3"/>
  <c r="Y1187" i="3" s="1"/>
  <c r="AW1199" i="3"/>
  <c r="AX1199" i="3" s="1"/>
  <c r="Y1199" i="3" s="1"/>
  <c r="AM1292" i="3"/>
  <c r="AW1292" i="3"/>
  <c r="AX1292" i="3" s="1"/>
  <c r="Y1292" i="3" s="1"/>
  <c r="AW1314" i="3"/>
  <c r="AX1314" i="3" s="1"/>
  <c r="Y1314" i="3" s="1"/>
  <c r="AX1377" i="3"/>
  <c r="Y1377" i="3" s="1"/>
  <c r="BB1399" i="3"/>
  <c r="AW1399" i="3" s="1"/>
  <c r="AX1399" i="3" s="1"/>
  <c r="Y1399" i="3" s="1"/>
  <c r="AW1412" i="3"/>
  <c r="AX1412" i="3" s="1"/>
  <c r="Y1412" i="3" s="1"/>
  <c r="AW1416" i="3"/>
  <c r="AX1416" i="3" s="1"/>
  <c r="Y1416" i="3" s="1"/>
  <c r="AL1520" i="3"/>
  <c r="AW1520" i="3"/>
  <c r="AX1520" i="3" s="1"/>
  <c r="Y1520" i="3" s="1"/>
  <c r="AW1549" i="3"/>
  <c r="AX1549" i="3" s="1"/>
  <c r="Y1549" i="3" s="1"/>
  <c r="AW1707" i="3"/>
  <c r="AX1707" i="3" s="1"/>
  <c r="Y1707" i="3" s="1"/>
  <c r="AL1948" i="3"/>
  <c r="AW1948" i="3"/>
  <c r="AX1948" i="3" s="1"/>
  <c r="Y1948" i="3" s="1"/>
  <c r="AX1048" i="3"/>
  <c r="Y1048" i="3" s="1"/>
  <c r="AW1069" i="3"/>
  <c r="AX1069" i="3" s="1"/>
  <c r="Y1069" i="3" s="1"/>
  <c r="AW1091" i="3"/>
  <c r="AW1100" i="3"/>
  <c r="AX1100" i="3" s="1"/>
  <c r="Y1100" i="3" s="1"/>
  <c r="AL1100" i="3"/>
  <c r="AW1177" i="3"/>
  <c r="AX1177" i="3" s="1"/>
  <c r="Y1177" i="3" s="1"/>
  <c r="AW1190" i="3"/>
  <c r="AX1242" i="3"/>
  <c r="Y1242" i="3" s="1"/>
  <c r="AW1253" i="3"/>
  <c r="AX1253" i="3" s="1"/>
  <c r="Y1253" i="3" s="1"/>
  <c r="AM1301" i="3"/>
  <c r="AW1301" i="3"/>
  <c r="AX1301" i="3" s="1"/>
  <c r="Y1301" i="3" s="1"/>
  <c r="AW1342" i="3"/>
  <c r="AX1342" i="3" s="1"/>
  <c r="Y1342" i="3" s="1"/>
  <c r="AX1518" i="3"/>
  <c r="Y1518" i="3" s="1"/>
  <c r="AW1614" i="3"/>
  <c r="AL1614" i="3"/>
  <c r="AW1047" i="3"/>
  <c r="AX1047" i="3" s="1"/>
  <c r="Y1047" i="3" s="1"/>
  <c r="AW1113" i="3"/>
  <c r="AL1113" i="3"/>
  <c r="AW1174" i="3"/>
  <c r="AX1174" i="3" s="1"/>
  <c r="Y1174" i="3" s="1"/>
  <c r="AX1232" i="3"/>
  <c r="Y1232" i="3" s="1"/>
  <c r="AW1249" i="3"/>
  <c r="AX1250" i="3"/>
  <c r="Y1250" i="3" s="1"/>
  <c r="AX1295" i="3"/>
  <c r="Y1295" i="3" s="1"/>
  <c r="AX1316" i="3"/>
  <c r="Y1316" i="3" s="1"/>
  <c r="AM1342" i="3"/>
  <c r="AL1430" i="3"/>
  <c r="AW1430" i="3"/>
  <c r="AX1430" i="3" s="1"/>
  <c r="Y1430" i="3" s="1"/>
  <c r="AW1454" i="3"/>
  <c r="AX1454" i="3" s="1"/>
  <c r="Y1454" i="3" s="1"/>
  <c r="AL1454" i="3"/>
  <c r="AM1834" i="3"/>
  <c r="AW1834" i="3"/>
  <c r="AX1834" i="3" s="1"/>
  <c r="Y1834" i="3" s="1"/>
  <c r="AX2236" i="3"/>
  <c r="Y2236" i="3" s="1"/>
  <c r="AW1042" i="3"/>
  <c r="AX1042" i="3" s="1"/>
  <c r="Y1042" i="3" s="1"/>
  <c r="AL1069" i="3"/>
  <c r="AL1091" i="3"/>
  <c r="AL1158" i="3"/>
  <c r="AL1177" i="3"/>
  <c r="AL1190" i="3"/>
  <c r="AX1214" i="3"/>
  <c r="Y1214" i="3" s="1"/>
  <c r="AW1235" i="3"/>
  <c r="AL1253" i="3"/>
  <c r="AX1268" i="3"/>
  <c r="Y1268" i="3" s="1"/>
  <c r="AW1298" i="3"/>
  <c r="AW1302" i="3"/>
  <c r="AX1302" i="3" s="1"/>
  <c r="Y1302" i="3" s="1"/>
  <c r="AL1302" i="3"/>
  <c r="AW1315" i="3"/>
  <c r="AX1315" i="3" s="1"/>
  <c r="Y1315" i="3" s="1"/>
  <c r="AX1331" i="3"/>
  <c r="Y1331" i="3" s="1"/>
  <c r="AX1360" i="3"/>
  <c r="Y1360" i="3" s="1"/>
  <c r="BB1446" i="3"/>
  <c r="AW1446" i="3" s="1"/>
  <c r="AX1446" i="3" s="1"/>
  <c r="Y1446" i="3" s="1"/>
  <c r="BB1451" i="3"/>
  <c r="AX1547" i="3"/>
  <c r="Y1547" i="3" s="1"/>
  <c r="AW1066" i="3"/>
  <c r="AX1066" i="3" s="1"/>
  <c r="Y1066" i="3" s="1"/>
  <c r="AW1082" i="3"/>
  <c r="AX1082" i="3" s="1"/>
  <c r="Y1082" i="3" s="1"/>
  <c r="BB1086" i="3"/>
  <c r="AW1123" i="3"/>
  <c r="AW1139" i="3"/>
  <c r="AX1139" i="3" s="1"/>
  <c r="Y1139" i="3" s="1"/>
  <c r="AW1168" i="3"/>
  <c r="AX1168" i="3" s="1"/>
  <c r="Y1168" i="3" s="1"/>
  <c r="AL1174" i="3"/>
  <c r="BB1185" i="3"/>
  <c r="BB1207" i="3"/>
  <c r="AW1207" i="3" s="1"/>
  <c r="AX1207" i="3" s="1"/>
  <c r="Y1207" i="3" s="1"/>
  <c r="AL1249" i="3"/>
  <c r="AW1260" i="3"/>
  <c r="AX1260" i="3" s="1"/>
  <c r="Y1260" i="3" s="1"/>
  <c r="BB1276" i="3"/>
  <c r="BB1299" i="3"/>
  <c r="AW1299" i="3" s="1"/>
  <c r="AX1299" i="3" s="1"/>
  <c r="Y1299" i="3" s="1"/>
  <c r="AW1319" i="3"/>
  <c r="AL1319" i="3"/>
  <c r="BB1344" i="3"/>
  <c r="AW1344" i="3" s="1"/>
  <c r="AX1344" i="3" s="1"/>
  <c r="Y1344" i="3" s="1"/>
  <c r="AL1373" i="3"/>
  <c r="AX1373" i="3" s="1"/>
  <c r="Y1373" i="3" s="1"/>
  <c r="AX1432" i="3"/>
  <c r="Y1432" i="3" s="1"/>
  <c r="AW1472" i="3"/>
  <c r="AX1472" i="3" s="1"/>
  <c r="Y1472" i="3" s="1"/>
  <c r="AX1512" i="3"/>
  <c r="Y1512" i="3" s="1"/>
  <c r="AW1546" i="3"/>
  <c r="AX1546" i="3" s="1"/>
  <c r="Y1546" i="3" s="1"/>
  <c r="AX1601" i="3"/>
  <c r="Y1601" i="3" s="1"/>
  <c r="AX1731" i="3"/>
  <c r="Y1731" i="3" s="1"/>
  <c r="AW1785" i="3"/>
  <c r="AX1785" i="3" s="1"/>
  <c r="Y1785" i="3" s="1"/>
  <c r="AW1799" i="3"/>
  <c r="AL1799" i="3"/>
  <c r="BB794" i="3"/>
  <c r="AW794" i="3" s="1"/>
  <c r="AX794" i="3" s="1"/>
  <c r="Y794" i="3" s="1"/>
  <c r="BB821" i="3"/>
  <c r="AW821" i="3" s="1"/>
  <c r="AX821" i="3" s="1"/>
  <c r="Y821" i="3" s="1"/>
  <c r="BB848" i="3"/>
  <c r="AW848" i="3" s="1"/>
  <c r="AX848" i="3" s="1"/>
  <c r="Y848" i="3" s="1"/>
  <c r="BB875" i="3"/>
  <c r="AW875" i="3" s="1"/>
  <c r="AX875" i="3" s="1"/>
  <c r="Y875" i="3" s="1"/>
  <c r="BB902" i="3"/>
  <c r="AW902" i="3" s="1"/>
  <c r="AX902" i="3" s="1"/>
  <c r="Y902" i="3" s="1"/>
  <c r="BB929" i="3"/>
  <c r="AW929" i="3" s="1"/>
  <c r="AX929" i="3" s="1"/>
  <c r="Y929" i="3" s="1"/>
  <c r="BB956" i="3"/>
  <c r="AW956" i="3" s="1"/>
  <c r="AX956" i="3" s="1"/>
  <c r="Y956" i="3" s="1"/>
  <c r="BB983" i="3"/>
  <c r="AW983" i="3" s="1"/>
  <c r="AX983" i="3" s="1"/>
  <c r="Y983" i="3" s="1"/>
  <c r="BB1010" i="3"/>
  <c r="AW1010" i="3" s="1"/>
  <c r="AX1010" i="3" s="1"/>
  <c r="Y1010" i="3" s="1"/>
  <c r="AW1037" i="3"/>
  <c r="AX1037" i="3" s="1"/>
  <c r="Y1037" i="3" s="1"/>
  <c r="AL1042" i="3"/>
  <c r="AM1063" i="3"/>
  <c r="AW1063" i="3"/>
  <c r="AM1072" i="3"/>
  <c r="AW1072" i="3"/>
  <c r="AX1072" i="3" s="1"/>
  <c r="Y1072" i="3" s="1"/>
  <c r="AW1085" i="3"/>
  <c r="AX1085" i="3" s="1"/>
  <c r="Y1085" i="3" s="1"/>
  <c r="AM1126" i="3"/>
  <c r="AW1126" i="3"/>
  <c r="AX1126" i="3" s="1"/>
  <c r="Y1126" i="3" s="1"/>
  <c r="AW1136" i="3"/>
  <c r="AX1136" i="3" s="1"/>
  <c r="Y1136" i="3" s="1"/>
  <c r="AL1155" i="3"/>
  <c r="AW1155" i="3"/>
  <c r="BB1211" i="3"/>
  <c r="AW1211" i="3" s="1"/>
  <c r="AX1211" i="3" s="1"/>
  <c r="Y1211" i="3" s="1"/>
  <c r="AL1235" i="3"/>
  <c r="AL1257" i="3"/>
  <c r="AW1282" i="3"/>
  <c r="AX1282" i="3" s="1"/>
  <c r="Y1282" i="3" s="1"/>
  <c r="AL1298" i="3"/>
  <c r="AW1303" i="3"/>
  <c r="AL1303" i="3"/>
  <c r="AL1315" i="3"/>
  <c r="AL1531" i="3"/>
  <c r="AW1531" i="3"/>
  <c r="AX1531" i="3" s="1"/>
  <c r="Y1531" i="3" s="1"/>
  <c r="AW1575" i="3"/>
  <c r="AX1575" i="3" s="1"/>
  <c r="Y1575" i="3" s="1"/>
  <c r="AL1575" i="3"/>
  <c r="AL1605" i="3"/>
  <c r="AW1605" i="3"/>
  <c r="AX1605" i="3" s="1"/>
  <c r="Y1605" i="3" s="1"/>
  <c r="AW1881" i="3"/>
  <c r="AX1881" i="3" s="1"/>
  <c r="Y1881" i="3" s="1"/>
  <c r="AL1881" i="3"/>
  <c r="AW779" i="3"/>
  <c r="AX779" i="3" s="1"/>
  <c r="Y779" i="3" s="1"/>
  <c r="AW806" i="3"/>
  <c r="AX806" i="3" s="1"/>
  <c r="Y806" i="3" s="1"/>
  <c r="AW833" i="3"/>
  <c r="AX833" i="3" s="1"/>
  <c r="Y833" i="3" s="1"/>
  <c r="AW860" i="3"/>
  <c r="AX860" i="3" s="1"/>
  <c r="Y860" i="3" s="1"/>
  <c r="AW887" i="3"/>
  <c r="AX887" i="3" s="1"/>
  <c r="Y887" i="3" s="1"/>
  <c r="AW914" i="3"/>
  <c r="AX914" i="3" s="1"/>
  <c r="Y914" i="3" s="1"/>
  <c r="AW941" i="3"/>
  <c r="AX941" i="3" s="1"/>
  <c r="Y941" i="3" s="1"/>
  <c r="AW968" i="3"/>
  <c r="AX968" i="3" s="1"/>
  <c r="Y968" i="3" s="1"/>
  <c r="AW995" i="3"/>
  <c r="AW1022" i="3"/>
  <c r="AX1022" i="3" s="1"/>
  <c r="Y1022" i="3" s="1"/>
  <c r="AW1061" i="3"/>
  <c r="AX1061" i="3" s="1"/>
  <c r="Y1061" i="3" s="1"/>
  <c r="AL1066" i="3"/>
  <c r="AL1123" i="3"/>
  <c r="AW1246" i="3"/>
  <c r="AW1275" i="3"/>
  <c r="AX1275" i="3" s="1"/>
  <c r="Y1275" i="3" s="1"/>
  <c r="BB1284" i="3"/>
  <c r="AW1339" i="3"/>
  <c r="BB1357" i="3"/>
  <c r="AW1409" i="3"/>
  <c r="AW1431" i="3"/>
  <c r="AW1486" i="3"/>
  <c r="AX1486" i="3" s="1"/>
  <c r="Y1486" i="3" s="1"/>
  <c r="AL1490" i="3"/>
  <c r="AW1490" i="3"/>
  <c r="AX1490" i="3" s="1"/>
  <c r="Y1490" i="3" s="1"/>
  <c r="AW1537" i="3"/>
  <c r="AL1537" i="3"/>
  <c r="AW1570" i="3"/>
  <c r="BB1727" i="3"/>
  <c r="AW1727" i="3" s="1"/>
  <c r="AX1727" i="3" s="1"/>
  <c r="Y1727" i="3" s="1"/>
  <c r="AW1221" i="3"/>
  <c r="AW1334" i="3"/>
  <c r="AM1334" i="3"/>
  <c r="AX1345" i="3"/>
  <c r="Y1345" i="3" s="1"/>
  <c r="AX1387" i="3"/>
  <c r="AX1427" i="3"/>
  <c r="Y1427" i="3" s="1"/>
  <c r="AX1442" i="3"/>
  <c r="Y1442" i="3" s="1"/>
  <c r="AW1450" i="3"/>
  <c r="AM1450" i="3"/>
  <c r="AL1640" i="3"/>
  <c r="AW1640" i="3"/>
  <c r="AX1640" i="3" s="1"/>
  <c r="Y1640" i="3" s="1"/>
  <c r="AW1678" i="3"/>
  <c r="AX1678" i="3" s="1"/>
  <c r="Y1678" i="3" s="1"/>
  <c r="BB1772" i="3"/>
  <c r="AW1772" i="3" s="1"/>
  <c r="AX1772" i="3" s="1"/>
  <c r="Y1772" i="3" s="1"/>
  <c r="AX1877" i="3"/>
  <c r="Y1877" i="3" s="1"/>
  <c r="AL914" i="3"/>
  <c r="AL941" i="3"/>
  <c r="AL968" i="3"/>
  <c r="AL995" i="3"/>
  <c r="AL1022" i="3"/>
  <c r="AW1064" i="3"/>
  <c r="AX1064" i="3" s="1"/>
  <c r="Y1064" i="3" s="1"/>
  <c r="AW1073" i="3"/>
  <c r="AL1073" i="3"/>
  <c r="AM1117" i="3"/>
  <c r="AW1117" i="3"/>
  <c r="AX1117" i="3" s="1"/>
  <c r="Y1117" i="3" s="1"/>
  <c r="AW1127" i="3"/>
  <c r="AL1127" i="3"/>
  <c r="AW1140" i="3"/>
  <c r="AX1140" i="3" s="1"/>
  <c r="Y1140" i="3" s="1"/>
  <c r="AX1165" i="3"/>
  <c r="Y1165" i="3" s="1"/>
  <c r="AW1172" i="3"/>
  <c r="AX1172" i="3" s="1"/>
  <c r="Y1172" i="3" s="1"/>
  <c r="AW1194" i="3"/>
  <c r="AL1194" i="3"/>
  <c r="AW1204" i="3"/>
  <c r="AX1204" i="3" s="1"/>
  <c r="Y1204" i="3" s="1"/>
  <c r="AW1239" i="3"/>
  <c r="AX1239" i="3" s="1"/>
  <c r="Y1239" i="3" s="1"/>
  <c r="AL1239" i="3"/>
  <c r="AL1246" i="3"/>
  <c r="AL1275" i="3"/>
  <c r="AW1307" i="3"/>
  <c r="AX1307" i="3" s="1"/>
  <c r="Y1307" i="3" s="1"/>
  <c r="AW1312" i="3"/>
  <c r="AL1312" i="3"/>
  <c r="AL1339" i="3"/>
  <c r="AX1351" i="3"/>
  <c r="Y1351" i="3" s="1"/>
  <c r="AX1365" i="3"/>
  <c r="Y1365" i="3" s="1"/>
  <c r="AL1391" i="3"/>
  <c r="AW1391" i="3"/>
  <c r="AX1391" i="3" s="1"/>
  <c r="Y1391" i="3" s="1"/>
  <c r="AL1409" i="3"/>
  <c r="AL1431" i="3"/>
  <c r="AL1504" i="3"/>
  <c r="AM1508" i="3"/>
  <c r="AW1508" i="3"/>
  <c r="AX1508" i="3" s="1"/>
  <c r="Y1508" i="3" s="1"/>
  <c r="AX1552" i="3"/>
  <c r="Y1552" i="3" s="1"/>
  <c r="AL1570" i="3"/>
  <c r="AW770" i="3"/>
  <c r="AX770" i="3" s="1"/>
  <c r="Y770" i="3" s="1"/>
  <c r="BB1049" i="3"/>
  <c r="AW1049" i="3" s="1"/>
  <c r="AX1049" i="3" s="1"/>
  <c r="Y1049" i="3" s="1"/>
  <c r="BB1068" i="3"/>
  <c r="BB1090" i="3"/>
  <c r="AW1115" i="3"/>
  <c r="AX1115" i="3" s="1"/>
  <c r="Y1115" i="3" s="1"/>
  <c r="AL1120" i="3"/>
  <c r="AX1120" i="3" s="1"/>
  <c r="Y1120" i="3" s="1"/>
  <c r="AW1185" i="3"/>
  <c r="AX1185" i="3" s="1"/>
  <c r="Y1185" i="3" s="1"/>
  <c r="BB1189" i="3"/>
  <c r="AW1189" i="3" s="1"/>
  <c r="AX1189" i="3" s="1"/>
  <c r="Y1189" i="3" s="1"/>
  <c r="AL1221" i="3"/>
  <c r="AX1277" i="3"/>
  <c r="Y1277" i="3" s="1"/>
  <c r="AL1283" i="3"/>
  <c r="AW1283" i="3"/>
  <c r="AX1283" i="3" s="1"/>
  <c r="Y1283" i="3" s="1"/>
  <c r="AL1324" i="3"/>
  <c r="AX1324" i="3" s="1"/>
  <c r="Y1324" i="3" s="1"/>
  <c r="AW1337" i="3"/>
  <c r="AX1337" i="3" s="1"/>
  <c r="Y1337" i="3" s="1"/>
  <c r="AL1368" i="3"/>
  <c r="AX1368" i="3" s="1"/>
  <c r="Y1368" i="3" s="1"/>
  <c r="AX1382" i="3"/>
  <c r="Y1382" i="3" s="1"/>
  <c r="BB1384" i="3"/>
  <c r="AL1387" i="3"/>
  <c r="AX1398" i="3"/>
  <c r="Y1398" i="3" s="1"/>
  <c r="AX1421" i="3"/>
  <c r="Y1421" i="3" s="1"/>
  <c r="AL1427" i="3"/>
  <c r="BB1670" i="3"/>
  <c r="AL1678" i="3"/>
  <c r="AX1773" i="3"/>
  <c r="Y1773" i="3" s="1"/>
  <c r="AL2024" i="3"/>
  <c r="AW2024" i="3"/>
  <c r="BB1435" i="3"/>
  <c r="AW1435" i="3" s="1"/>
  <c r="AX1435" i="3" s="1"/>
  <c r="Y1435" i="3" s="1"/>
  <c r="BB1469" i="3"/>
  <c r="AW1469" i="3" s="1"/>
  <c r="AX1469" i="3" s="1"/>
  <c r="Y1469" i="3" s="1"/>
  <c r="BB1487" i="3"/>
  <c r="AW1487" i="3" s="1"/>
  <c r="AX1487" i="3" s="1"/>
  <c r="Y1487" i="3" s="1"/>
  <c r="AM1527" i="3"/>
  <c r="AW1527" i="3"/>
  <c r="AX1527" i="3" s="1"/>
  <c r="Y1527" i="3" s="1"/>
  <c r="BB1644" i="3"/>
  <c r="AW1644" i="3" s="1"/>
  <c r="AX1644" i="3" s="1"/>
  <c r="Y1644" i="3" s="1"/>
  <c r="AW1802" i="3"/>
  <c r="AX1802" i="3" s="1"/>
  <c r="Y1802" i="3" s="1"/>
  <c r="BB1854" i="3"/>
  <c r="AW1854" i="3" s="1"/>
  <c r="AX1854" i="3" s="1"/>
  <c r="Y1854" i="3" s="1"/>
  <c r="Y1888" i="3"/>
  <c r="AM1987" i="3"/>
  <c r="AW1987" i="3"/>
  <c r="AX1987" i="3" s="1"/>
  <c r="Y1987" i="3" s="1"/>
  <c r="AX2026" i="3"/>
  <c r="Y2026" i="3" s="1"/>
  <c r="AL1439" i="3"/>
  <c r="AW1439" i="3"/>
  <c r="AX1439" i="3" s="1"/>
  <c r="Y1439" i="3" s="1"/>
  <c r="AW1465" i="3"/>
  <c r="AL1465" i="3"/>
  <c r="AX1560" i="3"/>
  <c r="Y1560" i="3" s="1"/>
  <c r="AX1567" i="3"/>
  <c r="Y1567" i="3" s="1"/>
  <c r="AW1597" i="3"/>
  <c r="AX1597" i="3" s="1"/>
  <c r="Y1597" i="3" s="1"/>
  <c r="AL1758" i="3"/>
  <c r="AW1758" i="3"/>
  <c r="AX1758" i="3" s="1"/>
  <c r="Y1758" i="3" s="1"/>
  <c r="AX1920" i="3"/>
  <c r="Y1920" i="3" s="1"/>
  <c r="AW1934" i="3"/>
  <c r="AL1934" i="3"/>
  <c r="AX1936" i="3"/>
  <c r="Y1936" i="3" s="1"/>
  <c r="AX2180" i="3"/>
  <c r="Y2180" i="3" s="1"/>
  <c r="AL2271" i="3"/>
  <c r="AW2271" i="3"/>
  <c r="AX2359" i="3"/>
  <c r="Y2359" i="3" s="1"/>
  <c r="BB1225" i="3"/>
  <c r="AW1225" i="3" s="1"/>
  <c r="AX1225" i="3" s="1"/>
  <c r="Y1225" i="3" s="1"/>
  <c r="AW1230" i="3"/>
  <c r="BB1279" i="3"/>
  <c r="AW1279" i="3" s="1"/>
  <c r="AX1279" i="3" s="1"/>
  <c r="Y1279" i="3" s="1"/>
  <c r="AW1284" i="3"/>
  <c r="AX1284" i="3" s="1"/>
  <c r="Y1284" i="3" s="1"/>
  <c r="AW1293" i="3"/>
  <c r="AX1293" i="3" s="1"/>
  <c r="Y1293" i="3" s="1"/>
  <c r="AW1356" i="3"/>
  <c r="AW1443" i="3"/>
  <c r="AL1443" i="3"/>
  <c r="AW1447" i="3"/>
  <c r="AL1447" i="3"/>
  <c r="AW1451" i="3"/>
  <c r="AX1451" i="3" s="1"/>
  <c r="Y1451" i="3" s="1"/>
  <c r="AX1467" i="3"/>
  <c r="Y1467" i="3" s="1"/>
  <c r="AW1517" i="3"/>
  <c r="AX1523" i="3"/>
  <c r="Y1523" i="3" s="1"/>
  <c r="AL1538" i="3"/>
  <c r="AW1538" i="3"/>
  <c r="AX1699" i="3"/>
  <c r="Y1699" i="3" s="1"/>
  <c r="AW1711" i="3"/>
  <c r="AX1711" i="3" s="1"/>
  <c r="Y1711" i="3" s="1"/>
  <c r="AL1711" i="3"/>
  <c r="AX1741" i="3"/>
  <c r="Y1741" i="3" s="1"/>
  <c r="AM1854" i="3"/>
  <c r="AL1915" i="3"/>
  <c r="AW1915" i="3"/>
  <c r="AX1915" i="3" s="1"/>
  <c r="Y1915" i="3" s="1"/>
  <c r="AW1939" i="3"/>
  <c r="AL1939" i="3"/>
  <c r="AX1966" i="3"/>
  <c r="Y1966" i="3" s="1"/>
  <c r="AL2499" i="3"/>
  <c r="AW1354" i="3"/>
  <c r="AX1354" i="3" s="1"/>
  <c r="Y1354" i="3" s="1"/>
  <c r="AW1366" i="3"/>
  <c r="AX1366" i="3" s="1"/>
  <c r="Y1366" i="3" s="1"/>
  <c r="AX1415" i="3"/>
  <c r="Y1415" i="3" s="1"/>
  <c r="AX1551" i="3"/>
  <c r="Y1551" i="3" s="1"/>
  <c r="AX1559" i="3"/>
  <c r="Y1559" i="3" s="1"/>
  <c r="AX1564" i="3"/>
  <c r="Y1564" i="3" s="1"/>
  <c r="AL1567" i="3"/>
  <c r="AL1597" i="3"/>
  <c r="AX1619" i="3"/>
  <c r="Y1619" i="3" s="1"/>
  <c r="AW1698" i="3"/>
  <c r="AX1698" i="3" s="1"/>
  <c r="Y1698" i="3" s="1"/>
  <c r="AX1736" i="3"/>
  <c r="Y1736" i="3" s="1"/>
  <c r="AW1754" i="3"/>
  <c r="AX1754" i="3" s="1"/>
  <c r="Y1754" i="3" s="1"/>
  <c r="AL1768" i="3"/>
  <c r="AW1768" i="3"/>
  <c r="AX1768" i="3" s="1"/>
  <c r="Y1768" i="3" s="1"/>
  <c r="AM1795" i="3"/>
  <c r="AW1795" i="3"/>
  <c r="AX1795" i="3" s="1"/>
  <c r="Y1795" i="3" s="1"/>
  <c r="AW1849" i="3"/>
  <c r="AL1849" i="3"/>
  <c r="AX2227" i="3"/>
  <c r="Y2227" i="3" s="1"/>
  <c r="AW1167" i="3"/>
  <c r="AX1167" i="3" s="1"/>
  <c r="Y1167" i="3" s="1"/>
  <c r="AL1230" i="3"/>
  <c r="AL1284" i="3"/>
  <c r="AL1293" i="3"/>
  <c r="AL1309" i="3"/>
  <c r="AW1309" i="3"/>
  <c r="AX1309" i="3" s="1"/>
  <c r="Y1309" i="3" s="1"/>
  <c r="AW1322" i="3"/>
  <c r="AW1341" i="3"/>
  <c r="AW1353" i="3"/>
  <c r="AL1356" i="3"/>
  <c r="AW1385" i="3"/>
  <c r="AL1385" i="3"/>
  <c r="AW1425" i="3"/>
  <c r="AL1425" i="3"/>
  <c r="AW1436" i="3"/>
  <c r="AX1436" i="3" s="1"/>
  <c r="Y1436" i="3" s="1"/>
  <c r="AL1451" i="3"/>
  <c r="AL1502" i="3"/>
  <c r="AW1502" i="3"/>
  <c r="AX1502" i="3" s="1"/>
  <c r="Y1502" i="3" s="1"/>
  <c r="AL1517" i="3"/>
  <c r="AM1521" i="3"/>
  <c r="AW1521" i="3"/>
  <c r="AM1588" i="3"/>
  <c r="AX1588" i="3" s="1"/>
  <c r="Y1588" i="3" s="1"/>
  <c r="AX1686" i="3"/>
  <c r="Y1686" i="3" s="1"/>
  <c r="AW1740" i="3"/>
  <c r="BB1815" i="3"/>
  <c r="AW1836" i="3"/>
  <c r="AX1836" i="3" s="1"/>
  <c r="Y1836" i="3" s="1"/>
  <c r="AW1910" i="3"/>
  <c r="AX1910" i="3" s="1"/>
  <c r="Y1910" i="3" s="1"/>
  <c r="AL1396" i="3"/>
  <c r="AW1396" i="3"/>
  <c r="AX1396" i="3" s="1"/>
  <c r="Y1396" i="3" s="1"/>
  <c r="AX1441" i="3"/>
  <c r="Y1441" i="3" s="1"/>
  <c r="AX1449" i="3"/>
  <c r="Y1449" i="3" s="1"/>
  <c r="AW1477" i="3"/>
  <c r="AX1477" i="3" s="1"/>
  <c r="Y1477" i="3" s="1"/>
  <c r="AW1495" i="3"/>
  <c r="AX1545" i="3"/>
  <c r="Y1545" i="3" s="1"/>
  <c r="AX1582" i="3"/>
  <c r="Y1582" i="3" s="1"/>
  <c r="AM1628" i="3"/>
  <c r="AW1628" i="3"/>
  <c r="AX1628" i="3" s="1"/>
  <c r="Y1628" i="3" s="1"/>
  <c r="AW1634" i="3"/>
  <c r="AX1634" i="3" s="1"/>
  <c r="Y1634" i="3" s="1"/>
  <c r="AL1634" i="3"/>
  <c r="AL1694" i="3"/>
  <c r="AW1694" i="3"/>
  <c r="AX1694" i="3" s="1"/>
  <c r="Y1694" i="3" s="1"/>
  <c r="AM1822" i="3"/>
  <c r="AW1822" i="3"/>
  <c r="AX1822" i="3" s="1"/>
  <c r="Y1822" i="3" s="1"/>
  <c r="AX1833" i="3"/>
  <c r="Y1833" i="3" s="1"/>
  <c r="AX2028" i="3"/>
  <c r="Y2028" i="3" s="1"/>
  <c r="AX2087" i="3"/>
  <c r="Y2087" i="3" s="1"/>
  <c r="AW2150" i="3"/>
  <c r="AL2150" i="3"/>
  <c r="BB1257" i="3"/>
  <c r="AW1257" i="3" s="1"/>
  <c r="AX1257" i="3" s="1"/>
  <c r="Y1257" i="3" s="1"/>
  <c r="AW1262" i="3"/>
  <c r="AX1262" i="3" s="1"/>
  <c r="Y1262" i="3" s="1"/>
  <c r="AL1322" i="3"/>
  <c r="AX1326" i="3"/>
  <c r="Y1326" i="3" s="1"/>
  <c r="AL1341" i="3"/>
  <c r="AL1353" i="3"/>
  <c r="AL1363" i="3"/>
  <c r="AW1363" i="3"/>
  <c r="AW1378" i="3"/>
  <c r="AX1378" i="3" s="1"/>
  <c r="Y1378" i="3" s="1"/>
  <c r="BB1379" i="3"/>
  <c r="AW1379" i="3" s="1"/>
  <c r="AX1379" i="3" s="1"/>
  <c r="Y1379" i="3" s="1"/>
  <c r="AX1390" i="3"/>
  <c r="Y1390" i="3" s="1"/>
  <c r="AW1433" i="3"/>
  <c r="AX1433" i="3" s="1"/>
  <c r="Y1433" i="3" s="1"/>
  <c r="AL1436" i="3"/>
  <c r="AW1475" i="3"/>
  <c r="AX1475" i="3" s="1"/>
  <c r="Y1475" i="3" s="1"/>
  <c r="AX1524" i="3"/>
  <c r="Y1524" i="3" s="1"/>
  <c r="AX1561" i="3"/>
  <c r="Y1561" i="3" s="1"/>
  <c r="AX1581" i="3"/>
  <c r="Y1581" i="3" s="1"/>
  <c r="AW1589" i="3"/>
  <c r="AX1589" i="3" s="1"/>
  <c r="Y1589" i="3" s="1"/>
  <c r="AW1625" i="3"/>
  <c r="AL1625" i="3"/>
  <c r="BB1643" i="3"/>
  <c r="AW1643" i="3" s="1"/>
  <c r="AX1643" i="3" s="1"/>
  <c r="Y1643" i="3" s="1"/>
  <c r="AX1696" i="3"/>
  <c r="Y1696" i="3" s="1"/>
  <c r="AL1740" i="3"/>
  <c r="AM1763" i="3"/>
  <c r="AW1763" i="3"/>
  <c r="AX1766" i="3"/>
  <c r="Y1766" i="3" s="1"/>
  <c r="AL1836" i="3"/>
  <c r="AW1840" i="3"/>
  <c r="AL1840" i="3"/>
  <c r="AW1902" i="3"/>
  <c r="AX1902" i="3" s="1"/>
  <c r="Y1902" i="3" s="1"/>
  <c r="AW1300" i="3"/>
  <c r="AX1300" i="3" s="1"/>
  <c r="Y1300" i="3" s="1"/>
  <c r="AW1393" i="3"/>
  <c r="AX1393" i="3" s="1"/>
  <c r="Y1393" i="3" s="1"/>
  <c r="AW1404" i="3"/>
  <c r="AX1404" i="3" s="1"/>
  <c r="Y1404" i="3" s="1"/>
  <c r="AL1448" i="3"/>
  <c r="AW1448" i="3"/>
  <c r="AX1448" i="3" s="1"/>
  <c r="Y1448" i="3" s="1"/>
  <c r="AW1474" i="3"/>
  <c r="AX1474" i="3" s="1"/>
  <c r="Y1474" i="3" s="1"/>
  <c r="AL1477" i="3"/>
  <c r="AW1492" i="3"/>
  <c r="AX1492" i="3" s="1"/>
  <c r="Y1492" i="3" s="1"/>
  <c r="AL1495" i="3"/>
  <c r="AW1586" i="3"/>
  <c r="AX1586" i="3" s="1"/>
  <c r="Y1586" i="3" s="1"/>
  <c r="AL1620" i="3"/>
  <c r="AW1620" i="3"/>
  <c r="AX1620" i="3" s="1"/>
  <c r="Y1620" i="3" s="1"/>
  <c r="AW1642" i="3"/>
  <c r="AX1642" i="3" s="1"/>
  <c r="Y1642" i="3" s="1"/>
  <c r="AL1751" i="3"/>
  <c r="AL1833" i="3"/>
  <c r="AW1068" i="3"/>
  <c r="AW1095" i="3"/>
  <c r="AW1122" i="3"/>
  <c r="AW1181" i="3"/>
  <c r="BB1212" i="3"/>
  <c r="BB1243" i="3"/>
  <c r="AW1243" i="3" s="1"/>
  <c r="AX1243" i="3" s="1"/>
  <c r="Y1243" i="3" s="1"/>
  <c r="AW1248" i="3"/>
  <c r="BB1408" i="3"/>
  <c r="AW1408" i="3" s="1"/>
  <c r="AX1408" i="3" s="1"/>
  <c r="Y1408" i="3" s="1"/>
  <c r="AW1515" i="3"/>
  <c r="AX1515" i="3" s="1"/>
  <c r="Y1515" i="3" s="1"/>
  <c r="AX1722" i="3"/>
  <c r="Y1722" i="3" s="1"/>
  <c r="AW1729" i="3"/>
  <c r="AX1729" i="3" s="1"/>
  <c r="Y1729" i="3" s="1"/>
  <c r="AW1732" i="3"/>
  <c r="AX1732" i="3" s="1"/>
  <c r="Y1732" i="3" s="1"/>
  <c r="AM1746" i="3"/>
  <c r="AW1746" i="3"/>
  <c r="AX1746" i="3" s="1"/>
  <c r="Y1746" i="3" s="1"/>
  <c r="AL1884" i="3"/>
  <c r="AM1906" i="3"/>
  <c r="AW1906" i="3"/>
  <c r="AX1908" i="3"/>
  <c r="Y1908" i="3" s="1"/>
  <c r="AW2042" i="3"/>
  <c r="AL2071" i="3"/>
  <c r="AW2071" i="3"/>
  <c r="AX2071" i="3" s="1"/>
  <c r="Y2071" i="3" s="1"/>
  <c r="AW2086" i="3"/>
  <c r="AX2086" i="3" s="1"/>
  <c r="Y2086" i="3" s="1"/>
  <c r="AL2086" i="3"/>
  <c r="AM2121" i="3"/>
  <c r="AW2121" i="3"/>
  <c r="AX2121" i="3" s="1"/>
  <c r="Y2121" i="3" s="1"/>
  <c r="AX2128" i="3"/>
  <c r="Y2128" i="3" s="1"/>
  <c r="BB1104" i="3"/>
  <c r="AW1104" i="3" s="1"/>
  <c r="AX1104" i="3" s="1"/>
  <c r="Y1104" i="3" s="1"/>
  <c r="BB1131" i="3"/>
  <c r="AX1149" i="3"/>
  <c r="Y1149" i="3" s="1"/>
  <c r="BB1198" i="3"/>
  <c r="AW1198" i="3" s="1"/>
  <c r="AX1198" i="3" s="1"/>
  <c r="Y1198" i="3" s="1"/>
  <c r="AX1203" i="3"/>
  <c r="Y1203" i="3" s="1"/>
  <c r="AW1217" i="3"/>
  <c r="AX1217" i="3" s="1"/>
  <c r="Y1217" i="3" s="1"/>
  <c r="BB1266" i="3"/>
  <c r="AW1271" i="3"/>
  <c r="AX1271" i="3" s="1"/>
  <c r="Y1271" i="3" s="1"/>
  <c r="AX1286" i="3"/>
  <c r="Y1286" i="3" s="1"/>
  <c r="AW1291" i="3"/>
  <c r="AX1291" i="3" s="1"/>
  <c r="Y1291" i="3" s="1"/>
  <c r="AW1317" i="3"/>
  <c r="AX1317" i="3" s="1"/>
  <c r="Y1317" i="3" s="1"/>
  <c r="AX1459" i="3"/>
  <c r="Y1459" i="3" s="1"/>
  <c r="AX1460" i="3"/>
  <c r="Y1460" i="3" s="1"/>
  <c r="BB1505" i="3"/>
  <c r="AW1505" i="3" s="1"/>
  <c r="AX1505" i="3" s="1"/>
  <c r="Y1505" i="3" s="1"/>
  <c r="AW1544" i="3"/>
  <c r="AL1544" i="3"/>
  <c r="AX1553" i="3"/>
  <c r="Y1553" i="3" s="1"/>
  <c r="AL1578" i="3"/>
  <c r="AW1578" i="3"/>
  <c r="AX1578" i="3" s="1"/>
  <c r="Y1578" i="3" s="1"/>
  <c r="AX1600" i="3"/>
  <c r="Y1600" i="3" s="1"/>
  <c r="AW1617" i="3"/>
  <c r="AX1617" i="3" s="1"/>
  <c r="Y1617" i="3" s="1"/>
  <c r="BB1679" i="3"/>
  <c r="AW1679" i="3" s="1"/>
  <c r="AX1679" i="3" s="1"/>
  <c r="Y1679" i="3" s="1"/>
  <c r="AX1901" i="3"/>
  <c r="Y1901" i="3" s="1"/>
  <c r="AL2008" i="3"/>
  <c r="AX2043" i="3"/>
  <c r="Y2043" i="3" s="1"/>
  <c r="AM2046" i="3"/>
  <c r="AW2046" i="3"/>
  <c r="AX2046" i="3" s="1"/>
  <c r="Y2046" i="3" s="1"/>
  <c r="AX2054" i="3"/>
  <c r="Y2054" i="3" s="1"/>
  <c r="AM2066" i="3"/>
  <c r="AW2066" i="3"/>
  <c r="AX2066" i="3" s="1"/>
  <c r="Y2066" i="3" s="1"/>
  <c r="AL1068" i="3"/>
  <c r="AL1095" i="3"/>
  <c r="AL1122" i="3"/>
  <c r="BB1158" i="3"/>
  <c r="AW1158" i="3" s="1"/>
  <c r="AX1158" i="3" s="1"/>
  <c r="Y1158" i="3" s="1"/>
  <c r="AW1176" i="3"/>
  <c r="AX1176" i="3" s="1"/>
  <c r="Y1176" i="3" s="1"/>
  <c r="AL1181" i="3"/>
  <c r="AL1248" i="3"/>
  <c r="AM1419" i="3"/>
  <c r="AW1419" i="3"/>
  <c r="AX1419" i="3" s="1"/>
  <c r="Y1419" i="3" s="1"/>
  <c r="BB1509" i="3"/>
  <c r="AW1509" i="3" s="1"/>
  <c r="AX1509" i="3" s="1"/>
  <c r="Y1509" i="3" s="1"/>
  <c r="AL1515" i="3"/>
  <c r="AX1532" i="3"/>
  <c r="Y1532" i="3" s="1"/>
  <c r="BB1541" i="3"/>
  <c r="AW1541" i="3" s="1"/>
  <c r="AX1541" i="3" s="1"/>
  <c r="Y1541" i="3" s="1"/>
  <c r="AW1609" i="3"/>
  <c r="AX1609" i="3" s="1"/>
  <c r="Y1609" i="3" s="1"/>
  <c r="AX1653" i="3"/>
  <c r="Y1653" i="3" s="1"/>
  <c r="AX1683" i="3"/>
  <c r="Y1683" i="3" s="1"/>
  <c r="AW1713" i="3"/>
  <c r="AX1713" i="3" s="1"/>
  <c r="Y1713" i="3" s="1"/>
  <c r="AL1729" i="3"/>
  <c r="AL1732" i="3"/>
  <c r="AX1788" i="3"/>
  <c r="Y1788" i="3" s="1"/>
  <c r="AX1789" i="3"/>
  <c r="Y1789" i="3" s="1"/>
  <c r="AX1835" i="3"/>
  <c r="Y1835" i="3" s="1"/>
  <c r="BB1869" i="3"/>
  <c r="AW1869" i="3" s="1"/>
  <c r="AX1869" i="3" s="1"/>
  <c r="Y1869" i="3" s="1"/>
  <c r="AX1968" i="3"/>
  <c r="Y1968" i="3" s="1"/>
  <c r="AL2042" i="3"/>
  <c r="AW1304" i="3"/>
  <c r="AX1304" i="3" s="1"/>
  <c r="Y1304" i="3" s="1"/>
  <c r="AW1330" i="3"/>
  <c r="AX1330" i="3" s="1"/>
  <c r="Y1330" i="3" s="1"/>
  <c r="AW1355" i="3"/>
  <c r="AX1355" i="3" s="1"/>
  <c r="Y1355" i="3" s="1"/>
  <c r="AW1420" i="3"/>
  <c r="AW1463" i="3"/>
  <c r="AL1466" i="3"/>
  <c r="AW1466" i="3"/>
  <c r="AX1466" i="3" s="1"/>
  <c r="Y1466" i="3" s="1"/>
  <c r="AW1476" i="3"/>
  <c r="AX1476" i="3" s="1"/>
  <c r="Y1476" i="3" s="1"/>
  <c r="AW1494" i="3"/>
  <c r="AX1494" i="3" s="1"/>
  <c r="Y1494" i="3" s="1"/>
  <c r="AW1522" i="3"/>
  <c r="AX1522" i="3" s="1"/>
  <c r="Y1522" i="3" s="1"/>
  <c r="AW1530" i="3"/>
  <c r="AX1530" i="3" s="1"/>
  <c r="Y1530" i="3" s="1"/>
  <c r="AW1535" i="3"/>
  <c r="AX1535" i="3" s="1"/>
  <c r="Y1535" i="3" s="1"/>
  <c r="AW1594" i="3"/>
  <c r="AX1594" i="3" s="1"/>
  <c r="Y1594" i="3" s="1"/>
  <c r="AX1599" i="3"/>
  <c r="Y1599" i="3" s="1"/>
  <c r="BB1626" i="3"/>
  <c r="AW1626" i="3" s="1"/>
  <c r="AX1626" i="3" s="1"/>
  <c r="Y1626" i="3" s="1"/>
  <c r="AL1629" i="3"/>
  <c r="AW1629" i="3"/>
  <c r="AX1629" i="3" s="1"/>
  <c r="Y1629" i="3" s="1"/>
  <c r="AL1659" i="3"/>
  <c r="AW1659" i="3"/>
  <c r="AX1659" i="3" s="1"/>
  <c r="Y1659" i="3" s="1"/>
  <c r="AM1674" i="3"/>
  <c r="AW1674" i="3"/>
  <c r="AX1704" i="3"/>
  <c r="Y1704" i="3" s="1"/>
  <c r="AW1747" i="3"/>
  <c r="AL1747" i="3"/>
  <c r="AM1782" i="3"/>
  <c r="AX1875" i="3"/>
  <c r="Y1875" i="3" s="1"/>
  <c r="AW1897" i="3"/>
  <c r="AX1897" i="3" s="1"/>
  <c r="Y1897" i="3" s="1"/>
  <c r="AW1907" i="3"/>
  <c r="AL1907" i="3"/>
  <c r="AX2127" i="3"/>
  <c r="Y2127" i="3" s="1"/>
  <c r="AX2222" i="3"/>
  <c r="Y2222" i="3" s="1"/>
  <c r="AW2123" i="3"/>
  <c r="AX2123" i="3" s="1"/>
  <c r="Y2123" i="3" s="1"/>
  <c r="AX2124" i="3"/>
  <c r="Y2124" i="3" s="1"/>
  <c r="AL1330" i="3"/>
  <c r="AW1357" i="3"/>
  <c r="AX1357" i="3" s="1"/>
  <c r="Y1357" i="3" s="1"/>
  <c r="AL1420" i="3"/>
  <c r="BB1426" i="3"/>
  <c r="AW1426" i="3" s="1"/>
  <c r="AX1426" i="3" s="1"/>
  <c r="Y1426" i="3" s="1"/>
  <c r="AX1453" i="3"/>
  <c r="Y1453" i="3" s="1"/>
  <c r="AL1463" i="3"/>
  <c r="AX1507" i="3"/>
  <c r="Y1507" i="3" s="1"/>
  <c r="AL1522" i="3"/>
  <c r="AL1583" i="3"/>
  <c r="AW1583" i="3"/>
  <c r="AL1602" i="3"/>
  <c r="AW1602" i="3"/>
  <c r="AX1602" i="3" s="1"/>
  <c r="Y1602" i="3" s="1"/>
  <c r="AX1645" i="3"/>
  <c r="Y1645" i="3" s="1"/>
  <c r="AL1703" i="3"/>
  <c r="AW1703" i="3"/>
  <c r="AX1703" i="3" s="1"/>
  <c r="Y1703" i="3" s="1"/>
  <c r="AM1723" i="3"/>
  <c r="AW1723" i="3"/>
  <c r="AX1723" i="3" s="1"/>
  <c r="Y1723" i="3" s="1"/>
  <c r="AX1757" i="3"/>
  <c r="Y1757" i="3" s="1"/>
  <c r="AX1780" i="3"/>
  <c r="Y1780" i="3" s="1"/>
  <c r="AL1859" i="3"/>
  <c r="AW1859" i="3"/>
  <c r="AX1859" i="3" s="1"/>
  <c r="Y1859" i="3" s="1"/>
  <c r="AX1872" i="3"/>
  <c r="Y1872" i="3" s="1"/>
  <c r="AX1924" i="3"/>
  <c r="Y1924" i="3" s="1"/>
  <c r="AL1929" i="3"/>
  <c r="AW1929" i="3"/>
  <c r="AX1929" i="3" s="1"/>
  <c r="Y1929" i="3" s="1"/>
  <c r="AM2142" i="3"/>
  <c r="AW2142" i="3"/>
  <c r="AX2142" i="3" s="1"/>
  <c r="Y2142" i="3" s="1"/>
  <c r="BB1406" i="3"/>
  <c r="AW1406" i="3" s="1"/>
  <c r="AX1406" i="3" s="1"/>
  <c r="Y1406" i="3" s="1"/>
  <c r="AW1438" i="3"/>
  <c r="AX1438" i="3" s="1"/>
  <c r="Y1438" i="3" s="1"/>
  <c r="BB1450" i="3"/>
  <c r="AW1481" i="3"/>
  <c r="AX1481" i="3" s="1"/>
  <c r="Y1481" i="3" s="1"/>
  <c r="AL1484" i="3"/>
  <c r="AW1484" i="3"/>
  <c r="AX1484" i="3" s="1"/>
  <c r="Y1484" i="3" s="1"/>
  <c r="AW1499" i="3"/>
  <c r="AX1499" i="3" s="1"/>
  <c r="Y1499" i="3" s="1"/>
  <c r="AX1604" i="3"/>
  <c r="Y1604" i="3" s="1"/>
  <c r="AW1651" i="3"/>
  <c r="AX1651" i="3" s="1"/>
  <c r="Y1651" i="3" s="1"/>
  <c r="AX1926" i="3"/>
  <c r="Y1926" i="3" s="1"/>
  <c r="AL1357" i="3"/>
  <c r="AW1461" i="3"/>
  <c r="AX1461" i="3" s="1"/>
  <c r="Y1461" i="3" s="1"/>
  <c r="BB1504" i="3"/>
  <c r="AW1504" i="3" s="1"/>
  <c r="AX1504" i="3" s="1"/>
  <c r="Y1504" i="3" s="1"/>
  <c r="AW1510" i="3"/>
  <c r="AX1510" i="3" s="1"/>
  <c r="Y1510" i="3" s="1"/>
  <c r="AM1557" i="3"/>
  <c r="AW1557" i="3"/>
  <c r="AX1557" i="3" s="1"/>
  <c r="Y1557" i="3" s="1"/>
  <c r="AW1572" i="3"/>
  <c r="AX1572" i="3" s="1"/>
  <c r="Y1572" i="3" s="1"/>
  <c r="AW1576" i="3"/>
  <c r="AX1576" i="3" s="1"/>
  <c r="Y1576" i="3" s="1"/>
  <c r="AL1576" i="3"/>
  <c r="AW1603" i="3"/>
  <c r="AL1603" i="3"/>
  <c r="AL1611" i="3"/>
  <c r="AX1627" i="3"/>
  <c r="Y1627" i="3" s="1"/>
  <c r="AX1677" i="3"/>
  <c r="Y1677" i="3" s="1"/>
  <c r="AW1687" i="3"/>
  <c r="AX1687" i="3" s="1"/>
  <c r="Y1687" i="3" s="1"/>
  <c r="AM1719" i="3"/>
  <c r="AW1719" i="3"/>
  <c r="AX1719" i="3" s="1"/>
  <c r="Y1719" i="3" s="1"/>
  <c r="AW1724" i="3"/>
  <c r="AL1724" i="3"/>
  <c r="AW1743" i="3"/>
  <c r="AX1743" i="3" s="1"/>
  <c r="Y1743" i="3" s="1"/>
  <c r="AW1779" i="3"/>
  <c r="AX1779" i="3" s="1"/>
  <c r="Y1779" i="3" s="1"/>
  <c r="AX1793" i="3"/>
  <c r="Y1793" i="3" s="1"/>
  <c r="BB1884" i="3"/>
  <c r="AW1884" i="3" s="1"/>
  <c r="AX1884" i="3" s="1"/>
  <c r="Y1884" i="3" s="1"/>
  <c r="AL1924" i="3"/>
  <c r="AX2018" i="3"/>
  <c r="Y2018" i="3" s="1"/>
  <c r="AM2094" i="3"/>
  <c r="AW2094" i="3"/>
  <c r="AX2094" i="3" s="1"/>
  <c r="Y2094" i="3" s="1"/>
  <c r="AW2221" i="3"/>
  <c r="AL2221" i="3"/>
  <c r="AX1424" i="3"/>
  <c r="Y1424" i="3" s="1"/>
  <c r="BB1444" i="3"/>
  <c r="AW1444" i="3" s="1"/>
  <c r="AX1444" i="3" s="1"/>
  <c r="Y1444" i="3" s="1"/>
  <c r="AX1471" i="3"/>
  <c r="Y1471" i="3" s="1"/>
  <c r="AW1519" i="3"/>
  <c r="AL1519" i="3"/>
  <c r="AW1533" i="3"/>
  <c r="AX1533" i="3" s="1"/>
  <c r="Y1533" i="3" s="1"/>
  <c r="AX1548" i="3"/>
  <c r="Y1548" i="3" s="1"/>
  <c r="AW1565" i="3"/>
  <c r="AL1565" i="3"/>
  <c r="AW1591" i="3"/>
  <c r="AW1622" i="3"/>
  <c r="AW1660" i="3"/>
  <c r="AX1681" i="3"/>
  <c r="Y1681" i="3" s="1"/>
  <c r="AL1821" i="3"/>
  <c r="AW1821" i="3"/>
  <c r="AW1856" i="3"/>
  <c r="AX1957" i="3"/>
  <c r="Y1957" i="3" s="1"/>
  <c r="AM2011" i="3"/>
  <c r="AW1321" i="3"/>
  <c r="AX1321" i="3" s="1"/>
  <c r="Y1321" i="3" s="1"/>
  <c r="AW1375" i="3"/>
  <c r="AX1375" i="3" s="1"/>
  <c r="Y1375" i="3" s="1"/>
  <c r="AW1429" i="3"/>
  <c r="AL1429" i="3"/>
  <c r="AW1456" i="3"/>
  <c r="AX1456" i="3" s="1"/>
  <c r="Y1456" i="3" s="1"/>
  <c r="BB1468" i="3"/>
  <c r="AW1468" i="3" s="1"/>
  <c r="AX1468" i="3" s="1"/>
  <c r="Y1468" i="3" s="1"/>
  <c r="BB1489" i="3"/>
  <c r="AW1489" i="3" s="1"/>
  <c r="AX1489" i="3" s="1"/>
  <c r="Y1489" i="3" s="1"/>
  <c r="AW1554" i="3"/>
  <c r="AX1554" i="3" s="1"/>
  <c r="Y1554" i="3" s="1"/>
  <c r="BB1649" i="3"/>
  <c r="AW1649" i="3" s="1"/>
  <c r="AX1649" i="3" s="1"/>
  <c r="Y1649" i="3" s="1"/>
  <c r="AW1652" i="3"/>
  <c r="AX1652" i="3" s="1"/>
  <c r="Y1652" i="3" s="1"/>
  <c r="AL1652" i="3"/>
  <c r="AM1656" i="3"/>
  <c r="AW1656" i="3"/>
  <c r="AX1656" i="3" s="1"/>
  <c r="Y1656" i="3" s="1"/>
  <c r="AX1673" i="3"/>
  <c r="Y1673" i="3" s="1"/>
  <c r="AX1697" i="3"/>
  <c r="Y1697" i="3" s="1"/>
  <c r="AX1700" i="3"/>
  <c r="Y1700" i="3" s="1"/>
  <c r="AX1798" i="3"/>
  <c r="Y1798" i="3" s="1"/>
  <c r="AX1801" i="3"/>
  <c r="Y1801" i="3" s="1"/>
  <c r="AX1853" i="3"/>
  <c r="Y1853" i="3" s="1"/>
  <c r="AW1925" i="3"/>
  <c r="AL1925" i="3"/>
  <c r="AM1930" i="3"/>
  <c r="AW1930" i="3"/>
  <c r="AX1930" i="3" s="1"/>
  <c r="Y1930" i="3" s="1"/>
  <c r="AX1933" i="3"/>
  <c r="Y1933" i="3" s="1"/>
  <c r="BB2056" i="3"/>
  <c r="AW2056" i="3" s="1"/>
  <c r="AX2056" i="3" s="1"/>
  <c r="Y2056" i="3" s="1"/>
  <c r="AW1348" i="3"/>
  <c r="AX1348" i="3" s="1"/>
  <c r="Y1348" i="3" s="1"/>
  <c r="AW1479" i="3"/>
  <c r="AX1479" i="3" s="1"/>
  <c r="Y1479" i="3" s="1"/>
  <c r="BB1486" i="3"/>
  <c r="AW1497" i="3"/>
  <c r="AX1497" i="3" s="1"/>
  <c r="Y1497" i="3" s="1"/>
  <c r="AX1514" i="3"/>
  <c r="Y1514" i="3" s="1"/>
  <c r="AL1533" i="3"/>
  <c r="AM1543" i="3"/>
  <c r="AW1543" i="3"/>
  <c r="AX1543" i="3" s="1"/>
  <c r="Y1543" i="3" s="1"/>
  <c r="AL1562" i="3"/>
  <c r="AW1562" i="3"/>
  <c r="AX1562" i="3" s="1"/>
  <c r="Y1562" i="3" s="1"/>
  <c r="AL1591" i="3"/>
  <c r="AW1612" i="3"/>
  <c r="AL1612" i="3"/>
  <c r="AL1622" i="3"/>
  <c r="AX1636" i="3"/>
  <c r="Y1636" i="3" s="1"/>
  <c r="AX1654" i="3"/>
  <c r="Y1654" i="3" s="1"/>
  <c r="AW1657" i="3"/>
  <c r="AX1657" i="3" s="1"/>
  <c r="Y1657" i="3" s="1"/>
  <c r="AL1660" i="3"/>
  <c r="AW1684" i="3"/>
  <c r="AX1684" i="3" s="1"/>
  <c r="Y1684" i="3" s="1"/>
  <c r="AW1688" i="3"/>
  <c r="AX1688" i="3" s="1"/>
  <c r="Y1688" i="3" s="1"/>
  <c r="AL1688" i="3"/>
  <c r="AW1716" i="3"/>
  <c r="AX1716" i="3" s="1"/>
  <c r="Y1716" i="3" s="1"/>
  <c r="AM1761" i="3"/>
  <c r="AW1761" i="3"/>
  <c r="AX1761" i="3" s="1"/>
  <c r="Y1761" i="3" s="1"/>
  <c r="AW1814" i="3"/>
  <c r="AX1814" i="3" s="1"/>
  <c r="Y1814" i="3" s="1"/>
  <c r="AL1856" i="3"/>
  <c r="AW1951" i="3"/>
  <c r="AX1951" i="3" s="1"/>
  <c r="Y1951" i="3" s="1"/>
  <c r="AX2007" i="3"/>
  <c r="Y2007" i="3" s="1"/>
  <c r="AX2009" i="3"/>
  <c r="Y2009" i="3" s="1"/>
  <c r="AW2012" i="3"/>
  <c r="AL2012" i="3"/>
  <c r="BB1534" i="3"/>
  <c r="AW1534" i="3" s="1"/>
  <c r="AX1534" i="3" s="1"/>
  <c r="Y1534" i="3" s="1"/>
  <c r="AW1569" i="3"/>
  <c r="AX1569" i="3" s="1"/>
  <c r="Y1569" i="3" s="1"/>
  <c r="AW1584" i="3"/>
  <c r="AX1584" i="3" s="1"/>
  <c r="Y1584" i="3" s="1"/>
  <c r="AW1593" i="3"/>
  <c r="AX1593" i="3" s="1"/>
  <c r="Y1593" i="3" s="1"/>
  <c r="AW1606" i="3"/>
  <c r="AX1606" i="3" s="1"/>
  <c r="Y1606" i="3" s="1"/>
  <c r="AW1633" i="3"/>
  <c r="AX1633" i="3" s="1"/>
  <c r="Y1633" i="3" s="1"/>
  <c r="BB1728" i="3"/>
  <c r="AW1728" i="3" s="1"/>
  <c r="AX1728" i="3" s="1"/>
  <c r="Y1728" i="3" s="1"/>
  <c r="AW1745" i="3"/>
  <c r="AX1745" i="3" s="1"/>
  <c r="Y1745" i="3" s="1"/>
  <c r="AW1765" i="3"/>
  <c r="BB1770" i="3"/>
  <c r="AW1874" i="3"/>
  <c r="BB1887" i="3"/>
  <c r="AW1887" i="3" s="1"/>
  <c r="AX1887" i="3" s="1"/>
  <c r="Y1887" i="3" s="1"/>
  <c r="AW1894" i="3"/>
  <c r="AX1941" i="3"/>
  <c r="Y1941" i="3" s="1"/>
  <c r="BB1962" i="3"/>
  <c r="AL1974" i="3"/>
  <c r="AX2197" i="3"/>
  <c r="Y2197" i="3" s="1"/>
  <c r="AW1556" i="3"/>
  <c r="AX1556" i="3" s="1"/>
  <c r="Y1556" i="3" s="1"/>
  <c r="BB1574" i="3"/>
  <c r="AW1574" i="3" s="1"/>
  <c r="AX1574" i="3" s="1"/>
  <c r="Y1574" i="3" s="1"/>
  <c r="AW1596" i="3"/>
  <c r="AX1596" i="3" s="1"/>
  <c r="Y1596" i="3" s="1"/>
  <c r="AW1661" i="3"/>
  <c r="AX1661" i="3" s="1"/>
  <c r="Y1661" i="3" s="1"/>
  <c r="AW1776" i="3"/>
  <c r="AX1776" i="3" s="1"/>
  <c r="Y1776" i="3" s="1"/>
  <c r="AX1852" i="3"/>
  <c r="Y1852" i="3" s="1"/>
  <c r="AW1871" i="3"/>
  <c r="AX1871" i="3" s="1"/>
  <c r="Y1871" i="3" s="1"/>
  <c r="AL2072" i="3"/>
  <c r="BB2120" i="3"/>
  <c r="AW2120" i="3" s="1"/>
  <c r="AX2120" i="3" s="1"/>
  <c r="Y2120" i="3" s="1"/>
  <c r="AW2217" i="3"/>
  <c r="AM2217" i="3"/>
  <c r="AM2386" i="3"/>
  <c r="AW2386" i="3"/>
  <c r="AX2386" i="3" s="1"/>
  <c r="Y2386" i="3" s="1"/>
  <c r="AW2398" i="3"/>
  <c r="AL2398" i="3"/>
  <c r="AW1539" i="3"/>
  <c r="AX1539" i="3" s="1"/>
  <c r="Y1539" i="3" s="1"/>
  <c r="AW1558" i="3"/>
  <c r="AX1558" i="3" s="1"/>
  <c r="Y1558" i="3" s="1"/>
  <c r="AL1584" i="3"/>
  <c r="AW1598" i="3"/>
  <c r="AX1598" i="3" s="1"/>
  <c r="Y1598" i="3" s="1"/>
  <c r="AL1606" i="3"/>
  <c r="BB1613" i="3"/>
  <c r="AW1613" i="3" s="1"/>
  <c r="AX1613" i="3" s="1"/>
  <c r="Y1613" i="3" s="1"/>
  <c r="BB1665" i="3"/>
  <c r="AL1676" i="3"/>
  <c r="AW1676" i="3"/>
  <c r="AX1676" i="3" s="1"/>
  <c r="Y1676" i="3" s="1"/>
  <c r="AL1679" i="3"/>
  <c r="AL1721" i="3"/>
  <c r="AW1721" i="3"/>
  <c r="AL1765" i="3"/>
  <c r="AW1797" i="3"/>
  <c r="AX1797" i="3" s="1"/>
  <c r="Y1797" i="3" s="1"/>
  <c r="AL1827" i="3"/>
  <c r="AW1827" i="3"/>
  <c r="AX1827" i="3" s="1"/>
  <c r="Y1827" i="3" s="1"/>
  <c r="AW1846" i="3"/>
  <c r="AX1846" i="3" s="1"/>
  <c r="Y1846" i="3" s="1"/>
  <c r="AL1866" i="3"/>
  <c r="AW1866" i="3"/>
  <c r="AX1866" i="3" s="1"/>
  <c r="Y1866" i="3" s="1"/>
  <c r="AL1874" i="3"/>
  <c r="AL1894" i="3"/>
  <c r="AW1961" i="3"/>
  <c r="AX1961" i="3" s="1"/>
  <c r="Y1961" i="3" s="1"/>
  <c r="AW1965" i="3"/>
  <c r="AX1965" i="3" s="1"/>
  <c r="Y1965" i="3" s="1"/>
  <c r="AW2039" i="3"/>
  <c r="AX2039" i="3" s="1"/>
  <c r="Y2039" i="3" s="1"/>
  <c r="AL2039" i="3"/>
  <c r="AL2197" i="3"/>
  <c r="AW2202" i="3"/>
  <c r="AX2202" i="3" s="1"/>
  <c r="Y2202" i="3" s="1"/>
  <c r="AL2202" i="3"/>
  <c r="AL2297" i="3"/>
  <c r="AL2325" i="3"/>
  <c r="AW2325" i="3"/>
  <c r="AX2325" i="3" s="1"/>
  <c r="Y2325" i="3" s="1"/>
  <c r="AW1630" i="3"/>
  <c r="AM1737" i="3"/>
  <c r="AW1737" i="3"/>
  <c r="AX1737" i="3" s="1"/>
  <c r="Y1737" i="3" s="1"/>
  <c r="AX1739" i="3"/>
  <c r="Y1739" i="3" s="1"/>
  <c r="AX1886" i="3"/>
  <c r="Y1886" i="3" s="1"/>
  <c r="AX1891" i="3"/>
  <c r="Y1891" i="3" s="1"/>
  <c r="AW1899" i="3"/>
  <c r="AL1899" i="3"/>
  <c r="AW1912" i="3"/>
  <c r="AX1912" i="3" s="1"/>
  <c r="Y1912" i="3" s="1"/>
  <c r="AW1992" i="3"/>
  <c r="AW2059" i="3"/>
  <c r="AX2059" i="3" s="1"/>
  <c r="Y2059" i="3" s="1"/>
  <c r="AL2059" i="3"/>
  <c r="AM2097" i="3"/>
  <c r="AW2097" i="3"/>
  <c r="AX2103" i="3"/>
  <c r="Y2103" i="3" s="1"/>
  <c r="AX2194" i="3"/>
  <c r="Y2194" i="3" s="1"/>
  <c r="AW2237" i="3"/>
  <c r="AL2237" i="3"/>
  <c r="AL1647" i="3"/>
  <c r="AW1647" i="3"/>
  <c r="AX1647" i="3" s="1"/>
  <c r="Y1647" i="3" s="1"/>
  <c r="AM1692" i="3"/>
  <c r="AW1692" i="3"/>
  <c r="AX1735" i="3"/>
  <c r="Y1735" i="3" s="1"/>
  <c r="AX1753" i="3"/>
  <c r="Y1753" i="3" s="1"/>
  <c r="AM1808" i="3"/>
  <c r="AW1808" i="3"/>
  <c r="AX1808" i="3" s="1"/>
  <c r="Y1808" i="3" s="1"/>
  <c r="BB1905" i="3"/>
  <c r="AL1970" i="3"/>
  <c r="AW1970" i="3"/>
  <c r="AX1970" i="3" s="1"/>
  <c r="Y1970" i="3" s="1"/>
  <c r="AX2154" i="3"/>
  <c r="Y2154" i="3" s="1"/>
  <c r="AX2260" i="3"/>
  <c r="Y2260" i="3" s="1"/>
  <c r="AW1384" i="3"/>
  <c r="AW1411" i="3"/>
  <c r="AW1577" i="3"/>
  <c r="AL1621" i="3"/>
  <c r="AX1621" i="3" s="1"/>
  <c r="Y1621" i="3" s="1"/>
  <c r="AW1624" i="3"/>
  <c r="AL1630" i="3"/>
  <c r="AW1705" i="3"/>
  <c r="AX1705" i="3" s="1"/>
  <c r="Y1705" i="3" s="1"/>
  <c r="AW1718" i="3"/>
  <c r="AX1718" i="3" s="1"/>
  <c r="Y1718" i="3" s="1"/>
  <c r="AW1738" i="3"/>
  <c r="AL1738" i="3"/>
  <c r="AX1771" i="3"/>
  <c r="Y1771" i="3" s="1"/>
  <c r="BB1778" i="3"/>
  <c r="AW1778" i="3" s="1"/>
  <c r="AX1778" i="3" s="1"/>
  <c r="Y1778" i="3" s="1"/>
  <c r="AL1787" i="3"/>
  <c r="AX1787" i="3" s="1"/>
  <c r="Y1787" i="3" s="1"/>
  <c r="AW1790" i="3"/>
  <c r="AL1794" i="3"/>
  <c r="AW1794" i="3"/>
  <c r="AX1794" i="3" s="1"/>
  <c r="Y1794" i="3" s="1"/>
  <c r="AW1828" i="3"/>
  <c r="AM1828" i="3"/>
  <c r="AX1830" i="3"/>
  <c r="Y1830" i="3" s="1"/>
  <c r="AW1851" i="3"/>
  <c r="AL1851" i="3"/>
  <c r="AL1886" i="3"/>
  <c r="AM1891" i="3"/>
  <c r="AL1912" i="3"/>
  <c r="AW1932" i="3"/>
  <c r="AX1932" i="3" s="1"/>
  <c r="Y1932" i="3" s="1"/>
  <c r="AW1962" i="3"/>
  <c r="AX1962" i="3" s="1"/>
  <c r="Y1962" i="3" s="1"/>
  <c r="AL1989" i="3"/>
  <c r="AL1992" i="3"/>
  <c r="AW2005" i="3"/>
  <c r="AL2005" i="3"/>
  <c r="BB2020" i="3"/>
  <c r="AW2020" i="3" s="1"/>
  <c r="AX2020" i="3" s="1"/>
  <c r="Y2020" i="3" s="1"/>
  <c r="BB2024" i="3"/>
  <c r="AX2065" i="3"/>
  <c r="Y2065" i="3" s="1"/>
  <c r="AX2100" i="3"/>
  <c r="Y2100" i="3" s="1"/>
  <c r="AL2194" i="3"/>
  <c r="AX2280" i="3"/>
  <c r="Y2280" i="3" s="1"/>
  <c r="AW2288" i="3"/>
  <c r="AL2288" i="3"/>
  <c r="AX2384" i="3"/>
  <c r="Y2384" i="3" s="1"/>
  <c r="AW1585" i="3"/>
  <c r="AL1585" i="3"/>
  <c r="BB1611" i="3"/>
  <c r="AW1611" i="3" s="1"/>
  <c r="AX1611" i="3" s="1"/>
  <c r="Y1611" i="3" s="1"/>
  <c r="AW1671" i="3"/>
  <c r="AX1671" i="3" s="1"/>
  <c r="Y1671" i="3" s="1"/>
  <c r="AL1702" i="3"/>
  <c r="AX1702" i="3" s="1"/>
  <c r="Y1702" i="3" s="1"/>
  <c r="AX1726" i="3"/>
  <c r="Y1726" i="3" s="1"/>
  <c r="AW1774" i="3"/>
  <c r="AX1774" i="3" s="1"/>
  <c r="Y1774" i="3" s="1"/>
  <c r="BB1782" i="3"/>
  <c r="AW1782" i="3" s="1"/>
  <c r="AX1782" i="3" s="1"/>
  <c r="Y1782" i="3" s="1"/>
  <c r="AW1809" i="3"/>
  <c r="AL1809" i="3"/>
  <c r="AW1843" i="3"/>
  <c r="AX1938" i="3"/>
  <c r="Y1938" i="3" s="1"/>
  <c r="AM2049" i="3"/>
  <c r="AW2049" i="3"/>
  <c r="AX2049" i="3" s="1"/>
  <c r="Y2049" i="3" s="1"/>
  <c r="AX2186" i="3"/>
  <c r="Y2186" i="3" s="1"/>
  <c r="AM2274" i="3"/>
  <c r="AW2274" i="3"/>
  <c r="AX2274" i="3" s="1"/>
  <c r="Y2274" i="3" s="1"/>
  <c r="AL1384" i="3"/>
  <c r="BB1397" i="3"/>
  <c r="AW1397" i="3" s="1"/>
  <c r="AX1397" i="3" s="1"/>
  <c r="Y1397" i="3" s="1"/>
  <c r="AL1411" i="3"/>
  <c r="AW1540" i="3"/>
  <c r="AX1540" i="3" s="1"/>
  <c r="Y1540" i="3" s="1"/>
  <c r="AL1577" i="3"/>
  <c r="BB1608" i="3"/>
  <c r="AW1608" i="3" s="1"/>
  <c r="AX1608" i="3" s="1"/>
  <c r="Y1608" i="3" s="1"/>
  <c r="AW1616" i="3"/>
  <c r="AX1616" i="3" s="1"/>
  <c r="Y1616" i="3" s="1"/>
  <c r="AL1624" i="3"/>
  <c r="BB1631" i="3"/>
  <c r="AW1631" i="3" s="1"/>
  <c r="AX1631" i="3" s="1"/>
  <c r="Y1631" i="3" s="1"/>
  <c r="AW1668" i="3"/>
  <c r="AX1668" i="3" s="1"/>
  <c r="Y1668" i="3" s="1"/>
  <c r="AL1705" i="3"/>
  <c r="AL1718" i="3"/>
  <c r="AX1767" i="3"/>
  <c r="Y1767" i="3" s="1"/>
  <c r="AL1790" i="3"/>
  <c r="AW1863" i="3"/>
  <c r="AX1863" i="3" s="1"/>
  <c r="Y1863" i="3" s="1"/>
  <c r="AL1887" i="3"/>
  <c r="AL1932" i="3"/>
  <c r="AL1962" i="3"/>
  <c r="AX1973" i="3"/>
  <c r="Y1973" i="3" s="1"/>
  <c r="AW2023" i="3"/>
  <c r="AX2023" i="3" s="1"/>
  <c r="Y2023" i="3" s="1"/>
  <c r="AL2050" i="3"/>
  <c r="AW2050" i="3"/>
  <c r="AX2050" i="3" s="1"/>
  <c r="Y2050" i="3" s="1"/>
  <c r="AW2093" i="3"/>
  <c r="AL2093" i="3"/>
  <c r="AX2137" i="3"/>
  <c r="Y2137" i="3" s="1"/>
  <c r="AW2259" i="3"/>
  <c r="AX2259" i="3" s="1"/>
  <c r="Y2259" i="3" s="1"/>
  <c r="AL2259" i="3"/>
  <c r="AW2279" i="3"/>
  <c r="AX2279" i="3" s="1"/>
  <c r="Y2279" i="3" s="1"/>
  <c r="AW2304" i="3"/>
  <c r="AX2304" i="3" s="1"/>
  <c r="Y2304" i="3" s="1"/>
  <c r="AL2304" i="3"/>
  <c r="AW1639" i="3"/>
  <c r="AX1639" i="3" s="1"/>
  <c r="Y1639" i="3" s="1"/>
  <c r="AW1648" i="3"/>
  <c r="AX1648" i="3" s="1"/>
  <c r="Y1648" i="3" s="1"/>
  <c r="AL1671" i="3"/>
  <c r="AW1760" i="3"/>
  <c r="AX1760" i="3" s="1"/>
  <c r="Y1760" i="3" s="1"/>
  <c r="AL1774" i="3"/>
  <c r="AL1824" i="3"/>
  <c r="AX1824" i="3" s="1"/>
  <c r="Y1824" i="3" s="1"/>
  <c r="AL1839" i="3"/>
  <c r="AW1839" i="3"/>
  <c r="AX1839" i="3" s="1"/>
  <c r="Y1839" i="3" s="1"/>
  <c r="AL1843" i="3"/>
  <c r="AX1845" i="3"/>
  <c r="Y1845" i="3" s="1"/>
  <c r="AL1858" i="3"/>
  <c r="AX1858" i="3" s="1"/>
  <c r="Y1858" i="3" s="1"/>
  <c r="AW1904" i="3"/>
  <c r="AX1904" i="3" s="1"/>
  <c r="Y1904" i="3" s="1"/>
  <c r="AW1909" i="3"/>
  <c r="AX1909" i="3" s="1"/>
  <c r="Y1909" i="3" s="1"/>
  <c r="AW1937" i="3"/>
  <c r="AX1937" i="3" s="1"/>
  <c r="Y1937" i="3" s="1"/>
  <c r="AL1937" i="3"/>
  <c r="AX2019" i="3"/>
  <c r="Y2019" i="3" s="1"/>
  <c r="AX2096" i="3"/>
  <c r="Y2096" i="3" s="1"/>
  <c r="AX2132" i="3"/>
  <c r="Y2132" i="3" s="1"/>
  <c r="AX2168" i="3"/>
  <c r="Y2168" i="3" s="1"/>
  <c r="AL2186" i="3"/>
  <c r="AM2190" i="3"/>
  <c r="AW2190" i="3"/>
  <c r="AX2190" i="3" s="1"/>
  <c r="Y2190" i="3" s="1"/>
  <c r="BB2276" i="3"/>
  <c r="AW2276" i="3" s="1"/>
  <c r="AX2276" i="3" s="1"/>
  <c r="Y2276" i="3" s="1"/>
  <c r="BB1764" i="3"/>
  <c r="AW1764" i="3" s="1"/>
  <c r="AX1764" i="3" s="1"/>
  <c r="Y1764" i="3" s="1"/>
  <c r="AW1769" i="3"/>
  <c r="AX1769" i="3" s="1"/>
  <c r="Y1769" i="3" s="1"/>
  <c r="AW1770" i="3"/>
  <c r="AX1770" i="3" s="1"/>
  <c r="Y1770" i="3" s="1"/>
  <c r="AW1783" i="3"/>
  <c r="AX1783" i="3" s="1"/>
  <c r="Y1783" i="3" s="1"/>
  <c r="AW1816" i="3"/>
  <c r="AX1816" i="3" s="1"/>
  <c r="Y1816" i="3" s="1"/>
  <c r="AW1817" i="3"/>
  <c r="AX1817" i="3" s="1"/>
  <c r="Y1817" i="3" s="1"/>
  <c r="BB1832" i="3"/>
  <c r="AW1832" i="3" s="1"/>
  <c r="AX1832" i="3" s="1"/>
  <c r="Y1832" i="3" s="1"/>
  <c r="AX1865" i="3"/>
  <c r="Y1865" i="3" s="1"/>
  <c r="AX1873" i="3"/>
  <c r="Y1873" i="3" s="1"/>
  <c r="BB1914" i="3"/>
  <c r="AW1919" i="3"/>
  <c r="AX1919" i="3" s="1"/>
  <c r="Y1919" i="3" s="1"/>
  <c r="AX1931" i="3"/>
  <c r="Y1931" i="3" s="1"/>
  <c r="BB1984" i="3"/>
  <c r="AW1984" i="3" s="1"/>
  <c r="AX1984" i="3" s="1"/>
  <c r="Y1984" i="3" s="1"/>
  <c r="AM2085" i="3"/>
  <c r="AW2111" i="3"/>
  <c r="AX2111" i="3" s="1"/>
  <c r="Y2111" i="3" s="1"/>
  <c r="AW2463" i="3"/>
  <c r="AL2463" i="3"/>
  <c r="AW1693" i="3"/>
  <c r="AX1693" i="3" s="1"/>
  <c r="Y1693" i="3" s="1"/>
  <c r="AW1868" i="3"/>
  <c r="AX1868" i="3" s="1"/>
  <c r="Y1868" i="3" s="1"/>
  <c r="AW1889" i="3"/>
  <c r="AX1889" i="3" s="1"/>
  <c r="Y1889" i="3" s="1"/>
  <c r="AW1940" i="3"/>
  <c r="AL1940" i="3"/>
  <c r="AW1956" i="3"/>
  <c r="AX1956" i="3" s="1"/>
  <c r="Y1956" i="3" s="1"/>
  <c r="AX1977" i="3"/>
  <c r="Y1977" i="3" s="1"/>
  <c r="AW1983" i="3"/>
  <c r="AX1983" i="3" s="1"/>
  <c r="Y1983" i="3" s="1"/>
  <c r="AX1991" i="3"/>
  <c r="Y1991" i="3" s="1"/>
  <c r="AX2001" i="3"/>
  <c r="Y2001" i="3" s="1"/>
  <c r="AW2017" i="3"/>
  <c r="AX2017" i="3" s="1"/>
  <c r="Y2017" i="3" s="1"/>
  <c r="AM2020" i="3"/>
  <c r="AM2064" i="3"/>
  <c r="AW2064" i="3"/>
  <c r="AX2064" i="3" s="1"/>
  <c r="Y2064" i="3" s="1"/>
  <c r="AW2078" i="3"/>
  <c r="AX2078" i="3" s="1"/>
  <c r="Y2078" i="3" s="1"/>
  <c r="AW2147" i="3"/>
  <c r="AL2147" i="3"/>
  <c r="AW1792" i="3"/>
  <c r="AX1896" i="3"/>
  <c r="Y1896" i="3" s="1"/>
  <c r="AW2048" i="3"/>
  <c r="AL2048" i="3"/>
  <c r="AX2082" i="3"/>
  <c r="Y2082" i="3" s="1"/>
  <c r="AX2083" i="3"/>
  <c r="Y2083" i="3" s="1"/>
  <c r="AX2114" i="3"/>
  <c r="Y2114" i="3" s="1"/>
  <c r="AX2308" i="3"/>
  <c r="Y2308" i="3" s="1"/>
  <c r="AW1720" i="3"/>
  <c r="AX1720" i="3" s="1"/>
  <c r="Y1720" i="3" s="1"/>
  <c r="AX1762" i="3"/>
  <c r="Y1762" i="3" s="1"/>
  <c r="AW1826" i="3"/>
  <c r="AX1883" i="3"/>
  <c r="Y1883" i="3" s="1"/>
  <c r="AW2014" i="3"/>
  <c r="AM2029" i="3"/>
  <c r="AW2029" i="3"/>
  <c r="AX2029" i="3" s="1"/>
  <c r="Y2029" i="3" s="1"/>
  <c r="AW2053" i="3"/>
  <c r="AX2053" i="3" s="1"/>
  <c r="Y2053" i="3" s="1"/>
  <c r="AX2058" i="3"/>
  <c r="Y2058" i="3" s="1"/>
  <c r="AX2407" i="3"/>
  <c r="Y2407" i="3" s="1"/>
  <c r="BB1751" i="3"/>
  <c r="AW1751" i="3" s="1"/>
  <c r="AX1751" i="3" s="1"/>
  <c r="Y1751" i="3" s="1"/>
  <c r="AL1792" i="3"/>
  <c r="AL1848" i="3"/>
  <c r="AW1848" i="3"/>
  <c r="AL1869" i="3"/>
  <c r="AW1879" i="3"/>
  <c r="AL1896" i="3"/>
  <c r="AX1911" i="3"/>
  <c r="Y1911" i="3" s="1"/>
  <c r="AW1914" i="3"/>
  <c r="AM1945" i="3"/>
  <c r="AW1945" i="3"/>
  <c r="AX1945" i="3" s="1"/>
  <c r="Y1945" i="3" s="1"/>
  <c r="AX2027" i="3"/>
  <c r="Y2027" i="3" s="1"/>
  <c r="AM2082" i="3"/>
  <c r="AL2108" i="3"/>
  <c r="AX2108" i="3" s="1"/>
  <c r="Y2108" i="3" s="1"/>
  <c r="AM2125" i="3"/>
  <c r="AW2125" i="3"/>
  <c r="AX2125" i="3" s="1"/>
  <c r="Y2125" i="3" s="1"/>
  <c r="AL2224" i="3"/>
  <c r="AW2224" i="3"/>
  <c r="AX2224" i="3" s="1"/>
  <c r="Y2224" i="3" s="1"/>
  <c r="AW2383" i="3"/>
  <c r="AL2383" i="3"/>
  <c r="AL2406" i="3"/>
  <c r="AW2406" i="3"/>
  <c r="AW1715" i="3"/>
  <c r="AX1715" i="3" s="1"/>
  <c r="Y1715" i="3" s="1"/>
  <c r="BB1737" i="3"/>
  <c r="AW1742" i="3"/>
  <c r="AX1742" i="3" s="1"/>
  <c r="Y1742" i="3" s="1"/>
  <c r="AW1756" i="3"/>
  <c r="AX1756" i="3" s="1"/>
  <c r="Y1756" i="3" s="1"/>
  <c r="AL1778" i="3"/>
  <c r="AW1804" i="3"/>
  <c r="AX1804" i="3" s="1"/>
  <c r="Y1804" i="3" s="1"/>
  <c r="AW1823" i="3"/>
  <c r="AX1823" i="3" s="1"/>
  <c r="Y1823" i="3" s="1"/>
  <c r="AL1826" i="3"/>
  <c r="AW1838" i="3"/>
  <c r="AX1838" i="3" s="1"/>
  <c r="Y1838" i="3" s="1"/>
  <c r="AW1861" i="3"/>
  <c r="AX1861" i="3" s="1"/>
  <c r="Y1861" i="3" s="1"/>
  <c r="AX1921" i="3"/>
  <c r="Y1921" i="3" s="1"/>
  <c r="BB1928" i="3"/>
  <c r="AW1928" i="3" s="1"/>
  <c r="AX1928" i="3" s="1"/>
  <c r="Y1928" i="3" s="1"/>
  <c r="AX1995" i="3"/>
  <c r="Y1995" i="3" s="1"/>
  <c r="AM2002" i="3"/>
  <c r="AW2002" i="3"/>
  <c r="AX2002" i="3" s="1"/>
  <c r="Y2002" i="3" s="1"/>
  <c r="AL2014" i="3"/>
  <c r="AW2030" i="3"/>
  <c r="AX2030" i="3" s="1"/>
  <c r="Y2030" i="3" s="1"/>
  <c r="AL2033" i="3"/>
  <c r="AW2033" i="3"/>
  <c r="AX2033" i="3" s="1"/>
  <c r="Y2033" i="3" s="1"/>
  <c r="AL2053" i="3"/>
  <c r="BB2067" i="3"/>
  <c r="AW2067" i="3" s="1"/>
  <c r="AX2067" i="3" s="1"/>
  <c r="Y2067" i="3" s="1"/>
  <c r="AW2229" i="3"/>
  <c r="AX2229" i="3" s="1"/>
  <c r="Y2229" i="3" s="1"/>
  <c r="AL2388" i="3"/>
  <c r="AW2388" i="3"/>
  <c r="AX2388" i="3" s="1"/>
  <c r="Y2388" i="3" s="1"/>
  <c r="AW1670" i="3"/>
  <c r="AX1670" i="3" s="1"/>
  <c r="Y1670" i="3" s="1"/>
  <c r="AX1818" i="3"/>
  <c r="Y1818" i="3" s="1"/>
  <c r="AW1876" i="3"/>
  <c r="AX1876" i="3" s="1"/>
  <c r="Y1876" i="3" s="1"/>
  <c r="AL1879" i="3"/>
  <c r="AL1914" i="3"/>
  <c r="AM1927" i="3"/>
  <c r="AX1927" i="3" s="1"/>
  <c r="Y1927" i="3" s="1"/>
  <c r="BB1974" i="3"/>
  <c r="AW1974" i="3" s="1"/>
  <c r="AX1974" i="3" s="1"/>
  <c r="Y1974" i="3" s="1"/>
  <c r="AW1981" i="3"/>
  <c r="AX1981" i="3" s="1"/>
  <c r="Y1981" i="3" s="1"/>
  <c r="AX1982" i="3"/>
  <c r="Y1982" i="3" s="1"/>
  <c r="AX2004" i="3"/>
  <c r="Y2004" i="3" s="1"/>
  <c r="AM2130" i="3"/>
  <c r="AL2220" i="3"/>
  <c r="AW2220" i="3"/>
  <c r="AL2307" i="3"/>
  <c r="AW2307" i="3"/>
  <c r="AX2307" i="3" s="1"/>
  <c r="Y2307" i="3" s="1"/>
  <c r="AW2373" i="3"/>
  <c r="AL2373" i="3"/>
  <c r="AW1844" i="3"/>
  <c r="AW2034" i="3"/>
  <c r="AX2055" i="3"/>
  <c r="Y2055" i="3" s="1"/>
  <c r="AW2075" i="3"/>
  <c r="AX2075" i="3" s="1"/>
  <c r="Y2075" i="3" s="1"/>
  <c r="AW2079" i="3"/>
  <c r="AL2079" i="3"/>
  <c r="AL2099" i="3"/>
  <c r="AL2116" i="3"/>
  <c r="AW2116" i="3"/>
  <c r="AX2116" i="3" s="1"/>
  <c r="Y2116" i="3" s="1"/>
  <c r="AW2170" i="3"/>
  <c r="AX2170" i="3" s="1"/>
  <c r="Y2170" i="3" s="1"/>
  <c r="AW2193" i="3"/>
  <c r="AX2193" i="3" s="1"/>
  <c r="Y2193" i="3" s="1"/>
  <c r="AW2226" i="3"/>
  <c r="AL2226" i="3"/>
  <c r="AL2315" i="3"/>
  <c r="AW2315" i="3"/>
  <c r="AX2315" i="3" s="1"/>
  <c r="Y2315" i="3" s="1"/>
  <c r="AX2320" i="3"/>
  <c r="Y2320" i="3" s="1"/>
  <c r="AW1862" i="3"/>
  <c r="AW1905" i="3"/>
  <c r="AW1949" i="3"/>
  <c r="AX1949" i="3" s="1"/>
  <c r="Y1949" i="3" s="1"/>
  <c r="AW2003" i="3"/>
  <c r="AX2003" i="3" s="1"/>
  <c r="Y2003" i="3" s="1"/>
  <c r="BB2013" i="3"/>
  <c r="AW2013" i="3" s="1"/>
  <c r="AX2013" i="3" s="1"/>
  <c r="Y2013" i="3" s="1"/>
  <c r="AX2022" i="3"/>
  <c r="Y2022" i="3" s="1"/>
  <c r="AW2025" i="3"/>
  <c r="AX2025" i="3" s="1"/>
  <c r="Y2025" i="3" s="1"/>
  <c r="AX2113" i="3"/>
  <c r="Y2113" i="3" s="1"/>
  <c r="AX2129" i="3"/>
  <c r="Y2129" i="3" s="1"/>
  <c r="AL2143" i="3"/>
  <c r="AW2143" i="3"/>
  <c r="AX2143" i="3" s="1"/>
  <c r="Y2143" i="3" s="1"/>
  <c r="AX2145" i="3"/>
  <c r="Y2145" i="3" s="1"/>
  <c r="AW2159" i="3"/>
  <c r="AW2175" i="3"/>
  <c r="AX2175" i="3" s="1"/>
  <c r="Y2175" i="3" s="1"/>
  <c r="AL2175" i="3"/>
  <c r="AX2189" i="3"/>
  <c r="Y2189" i="3" s="1"/>
  <c r="AL2213" i="3"/>
  <c r="AW2213" i="3"/>
  <c r="AX2213" i="3" s="1"/>
  <c r="Y2213" i="3" s="1"/>
  <c r="AX2371" i="3"/>
  <c r="Y2371" i="3" s="1"/>
  <c r="AW1815" i="3"/>
  <c r="AX1815" i="3" s="1"/>
  <c r="Y1815" i="3" s="1"/>
  <c r="AL1844" i="3"/>
  <c r="AW1880" i="3"/>
  <c r="AX1880" i="3" s="1"/>
  <c r="Y1880" i="3" s="1"/>
  <c r="AX1969" i="3"/>
  <c r="Y1969" i="3" s="1"/>
  <c r="AW1976" i="3"/>
  <c r="AX1976" i="3" s="1"/>
  <c r="Y1976" i="3" s="1"/>
  <c r="BB1998" i="3"/>
  <c r="AW1998" i="3" s="1"/>
  <c r="AX1998" i="3" s="1"/>
  <c r="Y1998" i="3" s="1"/>
  <c r="AL2034" i="3"/>
  <c r="AW2136" i="3"/>
  <c r="AX2136" i="3" s="1"/>
  <c r="Y2136" i="3" s="1"/>
  <c r="AL1862" i="3"/>
  <c r="AL1905" i="3"/>
  <c r="AW1923" i="3"/>
  <c r="AX1923" i="3" s="1"/>
  <c r="Y1923" i="3" s="1"/>
  <c r="AL1949" i="3"/>
  <c r="AW1985" i="3"/>
  <c r="AX1985" i="3" s="1"/>
  <c r="Y1985" i="3" s="1"/>
  <c r="AL2003" i="3"/>
  <c r="AL2025" i="3"/>
  <c r="AW2091" i="3"/>
  <c r="AX2091" i="3" s="1"/>
  <c r="Y2091" i="3" s="1"/>
  <c r="AL2113" i="3"/>
  <c r="AX2118" i="3"/>
  <c r="Y2118" i="3" s="1"/>
  <c r="AL2159" i="3"/>
  <c r="AL2252" i="3"/>
  <c r="AW2252" i="3"/>
  <c r="AX2252" i="3" s="1"/>
  <c r="Y2252" i="3" s="1"/>
  <c r="BB2254" i="3"/>
  <c r="AW2254" i="3" s="1"/>
  <c r="AX2254" i="3" s="1"/>
  <c r="Y2254" i="3" s="1"/>
  <c r="AW2292" i="3"/>
  <c r="AX2292" i="3" s="1"/>
  <c r="Y2292" i="3" s="1"/>
  <c r="AL2349" i="3"/>
  <c r="AW2349" i="3"/>
  <c r="AX2349" i="3" s="1"/>
  <c r="Y2349" i="3" s="1"/>
  <c r="AX2350" i="3"/>
  <c r="Y2350" i="3" s="1"/>
  <c r="AX2428" i="3"/>
  <c r="Y2428" i="3" s="1"/>
  <c r="AL2459" i="3"/>
  <c r="AW2459" i="3"/>
  <c r="AL1815" i="3"/>
  <c r="AL1880" i="3"/>
  <c r="AW1898" i="3"/>
  <c r="AX1964" i="3"/>
  <c r="Y1964" i="3" s="1"/>
  <c r="AL1969" i="3"/>
  <c r="AL1976" i="3"/>
  <c r="AW1986" i="3"/>
  <c r="AX1986" i="3" s="1"/>
  <c r="Y1986" i="3" s="1"/>
  <c r="AL1997" i="3"/>
  <c r="AW1997" i="3"/>
  <c r="AX1997" i="3" s="1"/>
  <c r="Y1997" i="3" s="1"/>
  <c r="AW2041" i="3"/>
  <c r="AX2041" i="3" s="1"/>
  <c r="Y2041" i="3" s="1"/>
  <c r="AX2070" i="3"/>
  <c r="Y2070" i="3" s="1"/>
  <c r="AW2117" i="3"/>
  <c r="AL2117" i="3"/>
  <c r="AL2136" i="3"/>
  <c r="AX2141" i="3"/>
  <c r="Y2141" i="3" s="1"/>
  <c r="AX2153" i="3"/>
  <c r="Y2153" i="3" s="1"/>
  <c r="AW2181" i="3"/>
  <c r="AX2181" i="3" s="1"/>
  <c r="Y2181" i="3" s="1"/>
  <c r="AL2181" i="3"/>
  <c r="BB2211" i="3"/>
  <c r="AW2211" i="3" s="1"/>
  <c r="AX2211" i="3" s="1"/>
  <c r="Y2211" i="3" s="1"/>
  <c r="AW2334" i="3"/>
  <c r="AX2334" i="3" s="1"/>
  <c r="Y2334" i="3" s="1"/>
  <c r="AM2426" i="3"/>
  <c r="AW2426" i="3"/>
  <c r="AX2426" i="3" s="1"/>
  <c r="Y2426" i="3" s="1"/>
  <c r="AW1842" i="3"/>
  <c r="AW1944" i="3"/>
  <c r="AX1944" i="3" s="1"/>
  <c r="Y1944" i="3" s="1"/>
  <c r="BB1980" i="3"/>
  <c r="AX2016" i="3"/>
  <c r="Y2016" i="3" s="1"/>
  <c r="AX2032" i="3"/>
  <c r="Y2032" i="3" s="1"/>
  <c r="AW2044" i="3"/>
  <c r="AX2044" i="3" s="1"/>
  <c r="Y2044" i="3" s="1"/>
  <c r="AW2133" i="3"/>
  <c r="AX2133" i="3" s="1"/>
  <c r="Y2133" i="3" s="1"/>
  <c r="AL2200" i="3"/>
  <c r="AW2200" i="3"/>
  <c r="AX2200" i="3" s="1"/>
  <c r="Y2200" i="3" s="1"/>
  <c r="AX2240" i="3"/>
  <c r="Y2240" i="3" s="1"/>
  <c r="AX2313" i="3"/>
  <c r="Y2313" i="3" s="1"/>
  <c r="AW2490" i="3"/>
  <c r="AX2490" i="3" s="1"/>
  <c r="Y2490" i="3" s="1"/>
  <c r="AL2490" i="3"/>
  <c r="AW1860" i="3"/>
  <c r="AX1860" i="3" s="1"/>
  <c r="Y1860" i="3" s="1"/>
  <c r="AL1898" i="3"/>
  <c r="AW1916" i="3"/>
  <c r="AX1916" i="3" s="1"/>
  <c r="Y1916" i="3" s="1"/>
  <c r="AW1967" i="3"/>
  <c r="AX1967" i="3" s="1"/>
  <c r="Y1967" i="3" s="1"/>
  <c r="AL2041" i="3"/>
  <c r="BB2045" i="3"/>
  <c r="AW2045" i="3" s="1"/>
  <c r="AX2045" i="3" s="1"/>
  <c r="Y2045" i="3" s="1"/>
  <c r="AX2060" i="3"/>
  <c r="Y2060" i="3" s="1"/>
  <c r="AW2088" i="3"/>
  <c r="AX2088" i="3" s="1"/>
  <c r="Y2088" i="3" s="1"/>
  <c r="AL2107" i="3"/>
  <c r="AW2107" i="3"/>
  <c r="AX2107" i="3" s="1"/>
  <c r="Y2107" i="3" s="1"/>
  <c r="AX2164" i="3"/>
  <c r="Y2164" i="3" s="1"/>
  <c r="AL2177" i="3"/>
  <c r="AW2177" i="3"/>
  <c r="AX2177" i="3" s="1"/>
  <c r="Y2177" i="3" s="1"/>
  <c r="AL2244" i="3"/>
  <c r="AX2244" i="3" s="1"/>
  <c r="Y2244" i="3" s="1"/>
  <c r="AL2454" i="3"/>
  <c r="AL1842" i="3"/>
  <c r="AW1878" i="3"/>
  <c r="AX1878" i="3" s="1"/>
  <c r="Y1878" i="3" s="1"/>
  <c r="AL1944" i="3"/>
  <c r="BB1971" i="3"/>
  <c r="AW1971" i="3" s="1"/>
  <c r="AX1971" i="3" s="1"/>
  <c r="Y1971" i="3" s="1"/>
  <c r="BB2008" i="3"/>
  <c r="AW2008" i="3" s="1"/>
  <c r="AX2008" i="3" s="1"/>
  <c r="Y2008" i="3" s="1"/>
  <c r="AL2016" i="3"/>
  <c r="AL2044" i="3"/>
  <c r="AW2063" i="3"/>
  <c r="AX2063" i="3" s="1"/>
  <c r="Y2063" i="3" s="1"/>
  <c r="AL2133" i="3"/>
  <c r="AX2225" i="3"/>
  <c r="Y2225" i="3" s="1"/>
  <c r="AL2240" i="3"/>
  <c r="AL2249" i="3"/>
  <c r="AW2249" i="3"/>
  <c r="AX2249" i="3" s="1"/>
  <c r="Y2249" i="3" s="1"/>
  <c r="AW2301" i="3"/>
  <c r="AL2301" i="3"/>
  <c r="AX2347" i="3"/>
  <c r="Y2347" i="3" s="1"/>
  <c r="AX2413" i="3"/>
  <c r="Y2413" i="3" s="1"/>
  <c r="AW2423" i="3"/>
  <c r="AX2423" i="3" s="1"/>
  <c r="Y2423" i="3" s="1"/>
  <c r="AX2473" i="3"/>
  <c r="Y2473" i="3" s="1"/>
  <c r="AM2485" i="3"/>
  <c r="AW2485" i="3"/>
  <c r="AX2485" i="3" s="1"/>
  <c r="Y2485" i="3" s="1"/>
  <c r="AW2102" i="3"/>
  <c r="AX2102" i="3" s="1"/>
  <c r="Y2102" i="3" s="1"/>
  <c r="AW2131" i="3"/>
  <c r="AX2131" i="3" s="1"/>
  <c r="Y2131" i="3" s="1"/>
  <c r="BB2138" i="3"/>
  <c r="AW2138" i="3" s="1"/>
  <c r="AX2138" i="3" s="1"/>
  <c r="Y2138" i="3" s="1"/>
  <c r="AW2144" i="3"/>
  <c r="AX2144" i="3" s="1"/>
  <c r="Y2144" i="3" s="1"/>
  <c r="AL2161" i="3"/>
  <c r="AW2161" i="3"/>
  <c r="AX2161" i="3" s="1"/>
  <c r="Y2161" i="3" s="1"/>
  <c r="AW2210" i="3"/>
  <c r="AX2210" i="3" s="1"/>
  <c r="Y2210" i="3" s="1"/>
  <c r="AX2277" i="3"/>
  <c r="Y2277" i="3" s="1"/>
  <c r="AX2367" i="3"/>
  <c r="Y2367" i="3" s="1"/>
  <c r="BB2389" i="3"/>
  <c r="AW2389" i="3" s="1"/>
  <c r="AX2389" i="3" s="1"/>
  <c r="Y2389" i="3" s="1"/>
  <c r="AX2410" i="3"/>
  <c r="Y2410" i="3" s="1"/>
  <c r="AW2165" i="3"/>
  <c r="AX2165" i="3" s="1"/>
  <c r="Y2165" i="3" s="1"/>
  <c r="AW2184" i="3"/>
  <c r="AX2184" i="3" s="1"/>
  <c r="Y2184" i="3" s="1"/>
  <c r="AW2268" i="3"/>
  <c r="AX2268" i="3" s="1"/>
  <c r="Y2268" i="3" s="1"/>
  <c r="AL2276" i="3"/>
  <c r="AX2295" i="3"/>
  <c r="Y2295" i="3" s="1"/>
  <c r="BB2491" i="3"/>
  <c r="AW2491" i="3" s="1"/>
  <c r="AX2491" i="3" s="1"/>
  <c r="Y2491" i="3" s="1"/>
  <c r="AW2021" i="3"/>
  <c r="AW2077" i="3"/>
  <c r="BB2081" i="3"/>
  <c r="AW2081" i="3" s="1"/>
  <c r="AX2081" i="3" s="1"/>
  <c r="Y2081" i="3" s="1"/>
  <c r="AX2110" i="3"/>
  <c r="Y2110" i="3" s="1"/>
  <c r="AW2115" i="3"/>
  <c r="AX2115" i="3" s="1"/>
  <c r="Y2115" i="3" s="1"/>
  <c r="AL2162" i="3"/>
  <c r="AW2162" i="3"/>
  <c r="AX2162" i="3" s="1"/>
  <c r="Y2162" i="3" s="1"/>
  <c r="AL2207" i="3"/>
  <c r="AW2207" i="3"/>
  <c r="AX2207" i="3" s="1"/>
  <c r="Y2207" i="3" s="1"/>
  <c r="AX2216" i="3"/>
  <c r="Y2216" i="3" s="1"/>
  <c r="AW2324" i="3"/>
  <c r="AX2324" i="3" s="1"/>
  <c r="Y2324" i="3" s="1"/>
  <c r="AM2345" i="3"/>
  <c r="AW2345" i="3"/>
  <c r="AX2345" i="3" s="1"/>
  <c r="Y2345" i="3" s="1"/>
  <c r="AX2481" i="3"/>
  <c r="Y2481" i="3" s="1"/>
  <c r="BB2072" i="3"/>
  <c r="AW2072" i="3" s="1"/>
  <c r="AX2072" i="3" s="1"/>
  <c r="Y2072" i="3" s="1"/>
  <c r="AW2122" i="3"/>
  <c r="AX2149" i="3"/>
  <c r="Y2149" i="3" s="1"/>
  <c r="AX2152" i="3"/>
  <c r="Y2152" i="3" s="1"/>
  <c r="AW2178" i="3"/>
  <c r="AX2178" i="3" s="1"/>
  <c r="Y2178" i="3" s="1"/>
  <c r="AX2223" i="3"/>
  <c r="Y2223" i="3" s="1"/>
  <c r="AX2264" i="3"/>
  <c r="Y2264" i="3" s="1"/>
  <c r="AX2488" i="3"/>
  <c r="Y2488" i="3" s="1"/>
  <c r="AW1958" i="3"/>
  <c r="AX1958" i="3" s="1"/>
  <c r="Y1958" i="3" s="1"/>
  <c r="BB1989" i="3"/>
  <c r="AW1989" i="3" s="1"/>
  <c r="AX1989" i="3" s="1"/>
  <c r="Y1989" i="3" s="1"/>
  <c r="AL2021" i="3"/>
  <c r="AL2077" i="3"/>
  <c r="AX2146" i="3"/>
  <c r="Y2146" i="3" s="1"/>
  <c r="AX2173" i="3"/>
  <c r="Y2173" i="3" s="1"/>
  <c r="AX2196" i="3"/>
  <c r="Y2196" i="3" s="1"/>
  <c r="AW2231" i="3"/>
  <c r="AL2231" i="3"/>
  <c r="AX2291" i="3"/>
  <c r="Y2291" i="3" s="1"/>
  <c r="AL2324" i="3"/>
  <c r="AW2330" i="3"/>
  <c r="AX2330" i="3" s="1"/>
  <c r="Y2330" i="3" s="1"/>
  <c r="AL2330" i="3"/>
  <c r="AX2378" i="3"/>
  <c r="Y2378" i="3" s="1"/>
  <c r="AX2477" i="3"/>
  <c r="Y2477" i="3" s="1"/>
  <c r="AL2481" i="3"/>
  <c r="AL2486" i="3"/>
  <c r="AW2486" i="3"/>
  <c r="AX2486" i="3" s="1"/>
  <c r="Y2486" i="3" s="1"/>
  <c r="AW1953" i="3"/>
  <c r="AX1953" i="3" s="1"/>
  <c r="Y1953" i="3" s="1"/>
  <c r="BB1975" i="3"/>
  <c r="AW1975" i="3" s="1"/>
  <c r="AX1975" i="3" s="1"/>
  <c r="Y1975" i="3" s="1"/>
  <c r="AW1980" i="3"/>
  <c r="AX1980" i="3" s="1"/>
  <c r="Y1980" i="3" s="1"/>
  <c r="AW1994" i="3"/>
  <c r="AX1994" i="3" s="1"/>
  <c r="Y1994" i="3" s="1"/>
  <c r="BB2011" i="3"/>
  <c r="AW2011" i="3" s="1"/>
  <c r="AX2011" i="3" s="1"/>
  <c r="Y2011" i="3" s="1"/>
  <c r="AX2101" i="3"/>
  <c r="Y2101" i="3" s="1"/>
  <c r="AL2122" i="3"/>
  <c r="AL2138" i="3"/>
  <c r="AL2155" i="3"/>
  <c r="AW2155" i="3"/>
  <c r="AM2178" i="3"/>
  <c r="AW2199" i="3"/>
  <c r="AX2199" i="3" s="1"/>
  <c r="Y2199" i="3" s="1"/>
  <c r="AM2223" i="3"/>
  <c r="AM2247" i="3"/>
  <c r="AW2247" i="3"/>
  <c r="AX2247" i="3" s="1"/>
  <c r="Y2247" i="3" s="1"/>
  <c r="AW2256" i="3"/>
  <c r="AX2256" i="3" s="1"/>
  <c r="Y2256" i="3" s="1"/>
  <c r="AL2385" i="3"/>
  <c r="AX2385" i="3" s="1"/>
  <c r="Y2385" i="3" s="1"/>
  <c r="AW2253" i="3"/>
  <c r="AM2253" i="3"/>
  <c r="AX2255" i="3"/>
  <c r="Y2255" i="3" s="1"/>
  <c r="AX2290" i="3"/>
  <c r="Y2290" i="3" s="1"/>
  <c r="AW2317" i="3"/>
  <c r="AX2209" i="3"/>
  <c r="Y2209" i="3" s="1"/>
  <c r="AW2346" i="3"/>
  <c r="AL2346" i="3"/>
  <c r="AX2366" i="3"/>
  <c r="Y2366" i="3" s="1"/>
  <c r="AL2460" i="3"/>
  <c r="AW2460" i="3"/>
  <c r="BB2090" i="3"/>
  <c r="AW2095" i="3"/>
  <c r="BB2135" i="3"/>
  <c r="AW2140" i="3"/>
  <c r="AX2140" i="3" s="1"/>
  <c r="AW2157" i="3"/>
  <c r="AX2157" i="3" s="1"/>
  <c r="Y2157" i="3" s="1"/>
  <c r="AW2188" i="3"/>
  <c r="AX2188" i="3" s="1"/>
  <c r="Y2188" i="3" s="1"/>
  <c r="AW2204" i="3"/>
  <c r="AX2204" i="3" s="1"/>
  <c r="Y2204" i="3" s="1"/>
  <c r="AW2228" i="3"/>
  <c r="AX2228" i="3" s="1"/>
  <c r="Y2228" i="3" s="1"/>
  <c r="AX2232" i="3"/>
  <c r="Y2232" i="3" s="1"/>
  <c r="AW2246" i="3"/>
  <c r="AX2246" i="3" s="1"/>
  <c r="Y2246" i="3" s="1"/>
  <c r="AW2281" i="3"/>
  <c r="AX2281" i="3" s="1"/>
  <c r="Y2281" i="3" s="1"/>
  <c r="AL2317" i="3"/>
  <c r="AW2336" i="3"/>
  <c r="AX2336" i="3" s="1"/>
  <c r="Y2336" i="3" s="1"/>
  <c r="AX2338" i="3"/>
  <c r="Y2338" i="3" s="1"/>
  <c r="AW2342" i="3"/>
  <c r="AX2342" i="3" s="1"/>
  <c r="Y2342" i="3" s="1"/>
  <c r="AL2370" i="3"/>
  <c r="AW2370" i="3"/>
  <c r="AW2434" i="3"/>
  <c r="AL2434" i="3"/>
  <c r="AM2450" i="3"/>
  <c r="AW2450" i="3"/>
  <c r="AX2450" i="3" s="1"/>
  <c r="Y2450" i="3" s="1"/>
  <c r="BB2036" i="3"/>
  <c r="AW2036" i="3" s="1"/>
  <c r="AX2036" i="3" s="1"/>
  <c r="Y2036" i="3" s="1"/>
  <c r="AW2172" i="3"/>
  <c r="AX2172" i="3" s="1"/>
  <c r="Y2172" i="3" s="1"/>
  <c r="BB2233" i="3"/>
  <c r="AW2233" i="3" s="1"/>
  <c r="AX2233" i="3" s="1"/>
  <c r="Y2233" i="3" s="1"/>
  <c r="AX2270" i="3"/>
  <c r="Y2270" i="3" s="1"/>
  <c r="AX2293" i="3"/>
  <c r="Y2293" i="3" s="1"/>
  <c r="BB2294" i="3"/>
  <c r="AW2294" i="3" s="1"/>
  <c r="AX2294" i="3" s="1"/>
  <c r="Y2294" i="3" s="1"/>
  <c r="AX2329" i="3"/>
  <c r="Y2329" i="3" s="1"/>
  <c r="AL2366" i="3"/>
  <c r="AL2451" i="3"/>
  <c r="AW2451" i="3"/>
  <c r="AX2451" i="3" s="1"/>
  <c r="Y2451" i="3" s="1"/>
  <c r="AX2494" i="3"/>
  <c r="Y2494" i="3" s="1"/>
  <c r="E22" i="4" s="1"/>
  <c r="AL2502" i="3"/>
  <c r="AW2502" i="3"/>
  <c r="AX2502" i="3" s="1"/>
  <c r="Y2502" i="3" s="1"/>
  <c r="AL2081" i="3"/>
  <c r="AL2095" i="3"/>
  <c r="AW2126" i="3"/>
  <c r="AX2126" i="3" s="1"/>
  <c r="Y2126" i="3" s="1"/>
  <c r="AW2160" i="3"/>
  <c r="AW2176" i="3"/>
  <c r="AX2176" i="3" s="1"/>
  <c r="Y2176" i="3" s="1"/>
  <c r="AW2192" i="3"/>
  <c r="AL2192" i="3"/>
  <c r="AW2215" i="3"/>
  <c r="AX2215" i="3" s="1"/>
  <c r="Y2215" i="3" s="1"/>
  <c r="AW2314" i="3"/>
  <c r="AW2333" i="3"/>
  <c r="AL2361" i="3"/>
  <c r="AW2361" i="3"/>
  <c r="AX2361" i="3" s="1"/>
  <c r="Y2361" i="3" s="1"/>
  <c r="AX2425" i="3"/>
  <c r="Y2425" i="3" s="1"/>
  <c r="AL2493" i="3"/>
  <c r="AW2493" i="3"/>
  <c r="AX2493" i="3" s="1"/>
  <c r="Y2493" i="3" s="1"/>
  <c r="BB2085" i="3"/>
  <c r="AW2085" i="3" s="1"/>
  <c r="AX2085" i="3" s="1"/>
  <c r="Y2085" i="3" s="1"/>
  <c r="BB2099" i="3"/>
  <c r="AW2099" i="3" s="1"/>
  <c r="AX2099" i="3" s="1"/>
  <c r="Y2099" i="3" s="1"/>
  <c r="AW2104" i="3"/>
  <c r="AX2104" i="3" s="1"/>
  <c r="Y2104" i="3" s="1"/>
  <c r="AL2126" i="3"/>
  <c r="AM2160" i="3"/>
  <c r="AL2176" i="3"/>
  <c r="AW2205" i="3"/>
  <c r="AX2205" i="3" s="1"/>
  <c r="Y2205" i="3" s="1"/>
  <c r="BB2206" i="3"/>
  <c r="AW2206" i="3" s="1"/>
  <c r="AX2206" i="3" s="1"/>
  <c r="Y2206" i="3" s="1"/>
  <c r="AW2212" i="3"/>
  <c r="AX2212" i="3" s="1"/>
  <c r="Y2212" i="3" s="1"/>
  <c r="AL2215" i="3"/>
  <c r="AX2234" i="3"/>
  <c r="Y2234" i="3" s="1"/>
  <c r="AM2314" i="3"/>
  <c r="AL2327" i="3"/>
  <c r="AW2327" i="3"/>
  <c r="AX2327" i="3" s="1"/>
  <c r="Y2327" i="3" s="1"/>
  <c r="AL2333" i="3"/>
  <c r="AX2377" i="3"/>
  <c r="Y2377" i="3" s="1"/>
  <c r="BB2427" i="3"/>
  <c r="AW2427" i="3" s="1"/>
  <c r="AX2427" i="3" s="1"/>
  <c r="Y2427" i="3" s="1"/>
  <c r="AW2068" i="3"/>
  <c r="AX2068" i="3" s="1"/>
  <c r="Y2068" i="3" s="1"/>
  <c r="AW2090" i="3"/>
  <c r="AX2090" i="3" s="1"/>
  <c r="Y2090" i="3" s="1"/>
  <c r="BB2130" i="3"/>
  <c r="AW2130" i="3" s="1"/>
  <c r="AX2130" i="3" s="1"/>
  <c r="Y2130" i="3" s="1"/>
  <c r="AW2135" i="3"/>
  <c r="AX2135" i="3" s="1"/>
  <c r="Y2135" i="3" s="1"/>
  <c r="AW2167" i="3"/>
  <c r="AX2167" i="3" s="1"/>
  <c r="Y2167" i="3" s="1"/>
  <c r="AW2183" i="3"/>
  <c r="AX2183" i="3" s="1"/>
  <c r="Y2183" i="3" s="1"/>
  <c r="BB2190" i="3"/>
  <c r="AX2248" i="3"/>
  <c r="Y2248" i="3" s="1"/>
  <c r="AW2278" i="3"/>
  <c r="AX2278" i="3" s="1"/>
  <c r="Y2278" i="3" s="1"/>
  <c r="AX2316" i="3"/>
  <c r="Y2316" i="3" s="1"/>
  <c r="AL2357" i="3"/>
  <c r="AW2357" i="3"/>
  <c r="AX2357" i="3" s="1"/>
  <c r="Y2357" i="3" s="1"/>
  <c r="AX2241" i="3"/>
  <c r="Y2241" i="3" s="1"/>
  <c r="AW2242" i="3"/>
  <c r="AX2242" i="3" s="1"/>
  <c r="Y2242" i="3" s="1"/>
  <c r="AW2263" i="3"/>
  <c r="AX2263" i="3" s="1"/>
  <c r="Y2263" i="3" s="1"/>
  <c r="AW2266" i="3"/>
  <c r="AX2266" i="3" s="1"/>
  <c r="Y2266" i="3" s="1"/>
  <c r="AW2312" i="3"/>
  <c r="AX2312" i="3" s="1"/>
  <c r="Y2312" i="3" s="1"/>
  <c r="AW2322" i="3"/>
  <c r="AX2322" i="3" s="1"/>
  <c r="Y2322" i="3" s="1"/>
  <c r="AX2511" i="3"/>
  <c r="Y2511" i="3" s="1"/>
  <c r="AX2332" i="3"/>
  <c r="Y2332" i="3" s="1"/>
  <c r="AX2395" i="3"/>
  <c r="Y2395" i="3" s="1"/>
  <c r="AL2399" i="3"/>
  <c r="AW2399" i="3"/>
  <c r="AX2497" i="3"/>
  <c r="Y2497" i="3" s="1"/>
  <c r="AW2158" i="3"/>
  <c r="AX2158" i="3" s="1"/>
  <c r="Y2158" i="3" s="1"/>
  <c r="AW2187" i="3"/>
  <c r="AX2187" i="3" s="1"/>
  <c r="Y2187" i="3" s="1"/>
  <c r="AM2241" i="3"/>
  <c r="AL2263" i="3"/>
  <c r="AL2266" i="3"/>
  <c r="AW2273" i="3"/>
  <c r="AX2273" i="3" s="1"/>
  <c r="Y2273" i="3" s="1"/>
  <c r="AL2312" i="3"/>
  <c r="AW2319" i="3"/>
  <c r="AX2319" i="3" s="1"/>
  <c r="Y2319" i="3" s="1"/>
  <c r="AL2322" i="3"/>
  <c r="BB2340" i="3"/>
  <c r="AW2340" i="3" s="1"/>
  <c r="AX2340" i="3" s="1"/>
  <c r="Y2340" i="3" s="1"/>
  <c r="AW2351" i="3"/>
  <c r="AX2351" i="3" s="1"/>
  <c r="Y2351" i="3" s="1"/>
  <c r="AM2354" i="3"/>
  <c r="AW2354" i="3"/>
  <c r="AX2354" i="3" s="1"/>
  <c r="Y2354" i="3" s="1"/>
  <c r="AW2363" i="3"/>
  <c r="AX2363" i="3" s="1"/>
  <c r="Y2363" i="3" s="1"/>
  <c r="AW2391" i="3"/>
  <c r="AX2391" i="3" s="1"/>
  <c r="Y2391" i="3" s="1"/>
  <c r="AL2391" i="3"/>
  <c r="AX2432" i="3"/>
  <c r="Y2432" i="3" s="1"/>
  <c r="AM2446" i="3"/>
  <c r="AW2446" i="3"/>
  <c r="AL2478" i="3"/>
  <c r="AW2203" i="3"/>
  <c r="AX2203" i="3" s="1"/>
  <c r="Y2203" i="3" s="1"/>
  <c r="AW2219" i="3"/>
  <c r="AX2219" i="3" s="1"/>
  <c r="Y2219" i="3" s="1"/>
  <c r="AW2230" i="3"/>
  <c r="AX2230" i="3" s="1"/>
  <c r="Y2230" i="3" s="1"/>
  <c r="BB2245" i="3"/>
  <c r="AW2245" i="3" s="1"/>
  <c r="AX2245" i="3" s="1"/>
  <c r="Y2245" i="3" s="1"/>
  <c r="AX2283" i="3"/>
  <c r="Y2283" i="3" s="1"/>
  <c r="AW2286" i="3"/>
  <c r="AX2286" i="3" s="1"/>
  <c r="Y2286" i="3" s="1"/>
  <c r="AW2299" i="3"/>
  <c r="AX2299" i="3" s="1"/>
  <c r="Y2299" i="3" s="1"/>
  <c r="AW2309" i="3"/>
  <c r="AX2309" i="3" s="1"/>
  <c r="Y2309" i="3" s="1"/>
  <c r="AX2356" i="3"/>
  <c r="Y2356" i="3" s="1"/>
  <c r="AM2395" i="3"/>
  <c r="AM2437" i="3"/>
  <c r="AW2437" i="3"/>
  <c r="AX2437" i="3" s="1"/>
  <c r="Y2437" i="3" s="1"/>
  <c r="AW2515" i="3"/>
  <c r="AX2515" i="3" s="1"/>
  <c r="Y2515" i="3" s="1"/>
  <c r="AL2515" i="3"/>
  <c r="AW2174" i="3"/>
  <c r="AX2306" i="3"/>
  <c r="Y2306" i="3" s="1"/>
  <c r="AW2339" i="3"/>
  <c r="AW2380" i="3"/>
  <c r="AL2380" i="3"/>
  <c r="AL2416" i="3"/>
  <c r="AW2416" i="3"/>
  <c r="AX2416" i="3" s="1"/>
  <c r="Y2416" i="3" s="1"/>
  <c r="AX2467" i="3"/>
  <c r="Y2467" i="3" s="1"/>
  <c r="AX2476" i="3"/>
  <c r="Y2476" i="3" s="1"/>
  <c r="AW2214" i="3"/>
  <c r="AX2214" i="3" s="1"/>
  <c r="Y2214" i="3" s="1"/>
  <c r="AW2348" i="3"/>
  <c r="AX2348" i="3" s="1"/>
  <c r="Y2348" i="3" s="1"/>
  <c r="AX2360" i="3"/>
  <c r="Y2360" i="3" s="1"/>
  <c r="AW2364" i="3"/>
  <c r="AX2364" i="3" s="1"/>
  <c r="Y2364" i="3" s="1"/>
  <c r="AL2364" i="3"/>
  <c r="AL2376" i="3"/>
  <c r="AW2376" i="3"/>
  <c r="AX2376" i="3" s="1"/>
  <c r="Y2376" i="3" s="1"/>
  <c r="AX2397" i="3"/>
  <c r="Y2397" i="3" s="1"/>
  <c r="AW2408" i="3"/>
  <c r="AL2408" i="3"/>
  <c r="AL2475" i="3"/>
  <c r="AW2475" i="3"/>
  <c r="AX2475" i="3" s="1"/>
  <c r="Y2475" i="3" s="1"/>
  <c r="AL2506" i="3"/>
  <c r="AW2506" i="3"/>
  <c r="AX2506" i="3" s="1"/>
  <c r="Y2506" i="3" s="1"/>
  <c r="AW2169" i="3"/>
  <c r="AX2169" i="3" s="1"/>
  <c r="Y2169" i="3" s="1"/>
  <c r="AL2174" i="3"/>
  <c r="AW2185" i="3"/>
  <c r="AX2185" i="3" s="1"/>
  <c r="Y2185" i="3" s="1"/>
  <c r="AW2239" i="3"/>
  <c r="AX2239" i="3" s="1"/>
  <c r="Y2239" i="3" s="1"/>
  <c r="AW2261" i="3"/>
  <c r="AX2261" i="3" s="1"/>
  <c r="Y2261" i="3" s="1"/>
  <c r="AX2311" i="3"/>
  <c r="Y2311" i="3" s="1"/>
  <c r="AX2335" i="3"/>
  <c r="Y2335" i="3" s="1"/>
  <c r="AL2339" i="3"/>
  <c r="AW2405" i="3"/>
  <c r="AX2405" i="3" s="1"/>
  <c r="Y2405" i="3" s="1"/>
  <c r="AW2156" i="3"/>
  <c r="AX2156" i="3" s="1"/>
  <c r="Y2156" i="3" s="1"/>
  <c r="AW2201" i="3"/>
  <c r="AX2201" i="3" s="1"/>
  <c r="Y2201" i="3" s="1"/>
  <c r="AM2214" i="3"/>
  <c r="BB2249" i="3"/>
  <c r="AW2251" i="3"/>
  <c r="AX2251" i="3" s="1"/>
  <c r="Y2251" i="3" s="1"/>
  <c r="AL2258" i="3"/>
  <c r="AX2275" i="3"/>
  <c r="Y2275" i="3" s="1"/>
  <c r="AW2296" i="3"/>
  <c r="AX2296" i="3" s="1"/>
  <c r="Y2296" i="3" s="1"/>
  <c r="BB2297" i="3"/>
  <c r="AW2297" i="3" s="1"/>
  <c r="AX2297" i="3" s="1"/>
  <c r="Y2297" i="3" s="1"/>
  <c r="AL2348" i="3"/>
  <c r="AL2360" i="3"/>
  <c r="AX2419" i="3"/>
  <c r="Y2419" i="3" s="1"/>
  <c r="AX2429" i="3"/>
  <c r="Y2429" i="3" s="1"/>
  <c r="AW2443" i="3"/>
  <c r="AL2443" i="3"/>
  <c r="AL2466" i="3"/>
  <c r="AW2466" i="3"/>
  <c r="BB2321" i="3"/>
  <c r="AW2321" i="3" s="1"/>
  <c r="AX2321" i="3" s="1"/>
  <c r="Y2321" i="3" s="1"/>
  <c r="AW2337" i="3"/>
  <c r="AW2355" i="3"/>
  <c r="AW2358" i="3"/>
  <c r="AW2393" i="3"/>
  <c r="AX2415" i="3"/>
  <c r="Y2415" i="3" s="1"/>
  <c r="AW2456" i="3"/>
  <c r="AM2456" i="3"/>
  <c r="AW2472" i="3"/>
  <c r="BB2518" i="3"/>
  <c r="AW2518" i="3" s="1"/>
  <c r="AX2518" i="3" s="1"/>
  <c r="Y2518" i="3" s="1"/>
  <c r="AW2305" i="3"/>
  <c r="BB2362" i="3"/>
  <c r="AW2362" i="3" s="1"/>
  <c r="AX2362" i="3" s="1"/>
  <c r="Y2362" i="3" s="1"/>
  <c r="AW2368" i="3"/>
  <c r="AX2368" i="3" s="1"/>
  <c r="Y2368" i="3" s="1"/>
  <c r="AW2403" i="3"/>
  <c r="AX2403" i="3" s="1"/>
  <c r="Y2403" i="3" s="1"/>
  <c r="AW2418" i="3"/>
  <c r="AX2418" i="3" s="1"/>
  <c r="Y2418" i="3" s="1"/>
  <c r="AW2512" i="3"/>
  <c r="AX2512" i="3" s="1"/>
  <c r="Y2512" i="3" s="1"/>
  <c r="AM2512" i="3"/>
  <c r="BB2285" i="3"/>
  <c r="AW2285" i="3" s="1"/>
  <c r="AX2285" i="3" s="1"/>
  <c r="Y2285" i="3" s="1"/>
  <c r="BB2303" i="3"/>
  <c r="AW2303" i="3" s="1"/>
  <c r="AX2303" i="3" s="1"/>
  <c r="Y2303" i="3" s="1"/>
  <c r="AL2337" i="3"/>
  <c r="AL2355" i="3"/>
  <c r="AL2358" i="3"/>
  <c r="BB2391" i="3"/>
  <c r="AM2393" i="3"/>
  <c r="AW2400" i="3"/>
  <c r="AX2400" i="3" s="1"/>
  <c r="Y2400" i="3" s="1"/>
  <c r="AX2431" i="3"/>
  <c r="Y2431" i="3" s="1"/>
  <c r="AL2472" i="3"/>
  <c r="AM2495" i="3"/>
  <c r="AW2495" i="3"/>
  <c r="AX2495" i="3" s="1"/>
  <c r="Y2495" i="3" s="1"/>
  <c r="AL2508" i="3"/>
  <c r="AX2508" i="3" s="1"/>
  <c r="Y2508" i="3" s="1"/>
  <c r="AM2305" i="3"/>
  <c r="AW2365" i="3"/>
  <c r="AX2365" i="3" s="1"/>
  <c r="Y2365" i="3" s="1"/>
  <c r="AX2441" i="3"/>
  <c r="Y2441" i="3" s="1"/>
  <c r="BB2258" i="3"/>
  <c r="AW2258" i="3" s="1"/>
  <c r="AX2258" i="3" s="1"/>
  <c r="Y2258" i="3" s="1"/>
  <c r="AW2375" i="3"/>
  <c r="AX2375" i="3" s="1"/>
  <c r="Y2375" i="3" s="1"/>
  <c r="AW2390" i="3"/>
  <c r="AM2457" i="3"/>
  <c r="AX2457" i="3" s="1"/>
  <c r="Y2457" i="3" s="1"/>
  <c r="AL2513" i="3"/>
  <c r="AW2513" i="3"/>
  <c r="AX2513" i="3" s="1"/>
  <c r="Y2513" i="3" s="1"/>
  <c r="BB2263" i="3"/>
  <c r="BB2314" i="3"/>
  <c r="AW2341" i="3"/>
  <c r="AL2365" i="3"/>
  <c r="BB2412" i="3"/>
  <c r="AW2412" i="3" s="1"/>
  <c r="AX2412" i="3" s="1"/>
  <c r="Y2412" i="3" s="1"/>
  <c r="AW2449" i="3"/>
  <c r="AL2469" i="3"/>
  <c r="AW2469" i="3"/>
  <c r="AX2469" i="3" s="1"/>
  <c r="Y2469" i="3" s="1"/>
  <c r="AL2496" i="3"/>
  <c r="AL2298" i="3"/>
  <c r="AW2298" i="3"/>
  <c r="AX2298" i="3" s="1"/>
  <c r="Y2298" i="3" s="1"/>
  <c r="AM2372" i="3"/>
  <c r="AW2372" i="3"/>
  <c r="AL2375" i="3"/>
  <c r="AL2390" i="3"/>
  <c r="AW2440" i="3"/>
  <c r="AM2440" i="3"/>
  <c r="AL2484" i="3"/>
  <c r="AW2484" i="3"/>
  <c r="AX2484" i="3" s="1"/>
  <c r="Y2484" i="3" s="1"/>
  <c r="AX2498" i="3"/>
  <c r="Y2498" i="3" s="1"/>
  <c r="AL2505" i="3"/>
  <c r="AW2505" i="3"/>
  <c r="AX2505" i="3" s="1"/>
  <c r="Y2505" i="3" s="1"/>
  <c r="AL2338" i="3"/>
  <c r="AM2341" i="3"/>
  <c r="AW2353" i="3"/>
  <c r="AX2353" i="3" s="1"/>
  <c r="Y2353" i="3" s="1"/>
  <c r="AX2442" i="3"/>
  <c r="Y2442" i="3" s="1"/>
  <c r="AM2449" i="3"/>
  <c r="BB2478" i="3"/>
  <c r="AW2478" i="3" s="1"/>
  <c r="AX2478" i="3" s="1"/>
  <c r="Y2478" i="3" s="1"/>
  <c r="AX2507" i="3"/>
  <c r="Y2507" i="3" s="1"/>
  <c r="AL2514" i="3"/>
  <c r="AW2514" i="3"/>
  <c r="B15" i="4"/>
  <c r="BB2409" i="3"/>
  <c r="AL2487" i="3"/>
  <c r="AW2487" i="3"/>
  <c r="AX2487" i="3" s="1"/>
  <c r="Y2487" i="3" s="1"/>
  <c r="AW2402" i="3"/>
  <c r="AX2402" i="3" s="1"/>
  <c r="Y2402" i="3" s="1"/>
  <c r="AW2433" i="3"/>
  <c r="AX2433" i="3" s="1"/>
  <c r="Y2433" i="3" s="1"/>
  <c r="AW2439" i="3"/>
  <c r="AX2439" i="3" s="1"/>
  <c r="Y2439" i="3" s="1"/>
  <c r="BB2462" i="3"/>
  <c r="AW2462" i="3" s="1"/>
  <c r="AX2462" i="3" s="1"/>
  <c r="Y2462" i="3" s="1"/>
  <c r="AW2468" i="3"/>
  <c r="AX2468" i="3" s="1"/>
  <c r="Y2468" i="3" s="1"/>
  <c r="AW2504" i="3"/>
  <c r="AX2504" i="3" s="1"/>
  <c r="Y2504" i="3" s="1"/>
  <c r="BB2436" i="3"/>
  <c r="AW2436" i="3" s="1"/>
  <c r="AX2436" i="3" s="1"/>
  <c r="Y2436" i="3" s="1"/>
  <c r="AW2438" i="3"/>
  <c r="AX2438" i="3" s="1"/>
  <c r="Y2438" i="3" s="1"/>
  <c r="AW2503" i="3"/>
  <c r="AX2503" i="3" s="1"/>
  <c r="Y2503" i="3" s="1"/>
  <c r="AW2519" i="3"/>
  <c r="AX2519" i="3" s="1"/>
  <c r="Y2519" i="3" s="1"/>
  <c r="AW2409" i="3"/>
  <c r="AW2447" i="3"/>
  <c r="BB2471" i="3"/>
  <c r="AW2471" i="3" s="1"/>
  <c r="AX2471" i="3" s="1"/>
  <c r="Y2471" i="3" s="1"/>
  <c r="AL2409" i="3"/>
  <c r="AM2447" i="3"/>
  <c r="BB2451" i="3"/>
  <c r="BB2454" i="3"/>
  <c r="AW2454" i="3" s="1"/>
  <c r="AX2454" i="3" s="1"/>
  <c r="Y2454" i="3" s="1"/>
  <c r="BB2480" i="3"/>
  <c r="AW2480" i="3" s="1"/>
  <c r="AX2480" i="3" s="1"/>
  <c r="Y2480" i="3" s="1"/>
  <c r="AW2510" i="3"/>
  <c r="AX2510" i="3" s="1"/>
  <c r="Y2510" i="3" s="1"/>
  <c r="C26" i="5"/>
  <c r="C25" i="5"/>
  <c r="AW2465" i="3"/>
  <c r="AX2465" i="3" s="1"/>
  <c r="Y2465" i="3" s="1"/>
  <c r="BB2418" i="3"/>
  <c r="AW2455" i="3"/>
  <c r="AX2455" i="3" s="1"/>
  <c r="Y2455" i="3" s="1"/>
  <c r="AM2465" i="3"/>
  <c r="BB2469" i="3"/>
  <c r="BB2472" i="3"/>
  <c r="AW2474" i="3"/>
  <c r="AX2474" i="3" s="1"/>
  <c r="Y2474" i="3" s="1"/>
  <c r="AW2501" i="3"/>
  <c r="AX2501" i="3" s="1"/>
  <c r="Y2501" i="3" s="1"/>
  <c r="AW2517" i="3"/>
  <c r="AX2517" i="3" s="1"/>
  <c r="Y2517" i="3" s="1"/>
  <c r="AW2382" i="3"/>
  <c r="AX2382" i="3" s="1"/>
  <c r="Y2382" i="3" s="1"/>
  <c r="AL2436" i="3"/>
  <c r="AW2445" i="3"/>
  <c r="AX2445" i="3" s="1"/>
  <c r="Y2445" i="3" s="1"/>
  <c r="AW2492" i="3"/>
  <c r="AX2492" i="3" s="1"/>
  <c r="Y2492" i="3" s="1"/>
  <c r="BB2496" i="3"/>
  <c r="AW2496" i="3" s="1"/>
  <c r="AX2496" i="3" s="1"/>
  <c r="Y2496" i="3" s="1"/>
  <c r="BB2499" i="3"/>
  <c r="AW2499" i="3" s="1"/>
  <c r="AX2499" i="3" s="1"/>
  <c r="Y2499" i="3" s="1"/>
  <c r="E18" i="4" l="1"/>
  <c r="AX332" i="3"/>
  <c r="Y332" i="3" s="1"/>
  <c r="AX454" i="3"/>
  <c r="Y454" i="3" s="1"/>
  <c r="AX755" i="3"/>
  <c r="Y755" i="3" s="1"/>
  <c r="AX509" i="3"/>
  <c r="Y509" i="3" s="1"/>
  <c r="AX300" i="3"/>
  <c r="Y300" i="3" s="1"/>
  <c r="Y128" i="3"/>
  <c r="I4" i="4"/>
  <c r="Y5" i="3"/>
  <c r="AX1194" i="3"/>
  <c r="Y1194" i="3" s="1"/>
  <c r="AX1792" i="3"/>
  <c r="Y1792" i="3" s="1"/>
  <c r="AX1495" i="3"/>
  <c r="Y1495" i="3" s="1"/>
  <c r="AX2117" i="3"/>
  <c r="Y2117" i="3" s="1"/>
  <c r="AX2012" i="3"/>
  <c r="Y2012" i="3" s="1"/>
  <c r="AX1612" i="3"/>
  <c r="Y1612" i="3" s="1"/>
  <c r="AX2150" i="3"/>
  <c r="Y2150" i="3" s="1"/>
  <c r="AX1443" i="3"/>
  <c r="Y1443" i="3" s="1"/>
  <c r="AX1409" i="3"/>
  <c r="Y1409" i="3" s="1"/>
  <c r="AX1155" i="3"/>
  <c r="Y1155" i="3" s="1"/>
  <c r="AX1154" i="3"/>
  <c r="Y1154" i="3" s="1"/>
  <c r="AX1006" i="3"/>
  <c r="Y1006" i="3" s="1"/>
  <c r="AX842" i="3"/>
  <c r="Y842" i="3" s="1"/>
  <c r="AX702" i="3"/>
  <c r="Y702" i="3" s="1"/>
  <c r="AX578" i="3"/>
  <c r="Y578" i="3" s="1"/>
  <c r="AX752" i="3"/>
  <c r="Y752" i="3" s="1"/>
  <c r="AX744" i="3"/>
  <c r="Y744" i="3" s="1"/>
  <c r="AX479" i="3"/>
  <c r="Y479" i="3" s="1"/>
  <c r="AX827" i="3"/>
  <c r="Y827" i="3" s="1"/>
  <c r="AX468" i="3"/>
  <c r="Y468" i="3" s="1"/>
  <c r="AX440" i="3"/>
  <c r="Y440" i="3" s="1"/>
  <c r="AX2005" i="3"/>
  <c r="Y2005" i="3" s="1"/>
  <c r="AX1733" i="3"/>
  <c r="Y1733" i="3" s="1"/>
  <c r="AX1738" i="3"/>
  <c r="Y1738" i="3" s="1"/>
  <c r="AX1519" i="3"/>
  <c r="Y1519" i="3" s="1"/>
  <c r="AX2333" i="3"/>
  <c r="Y2333" i="3" s="1"/>
  <c r="AX1624" i="3"/>
  <c r="Y1624" i="3" s="1"/>
  <c r="AX1544" i="3"/>
  <c r="Y1544" i="3" s="1"/>
  <c r="AX1248" i="3"/>
  <c r="Y1248" i="3" s="1"/>
  <c r="AX1385" i="3"/>
  <c r="Y1385" i="3" s="1"/>
  <c r="AX1356" i="3"/>
  <c r="Y1356" i="3" s="1"/>
  <c r="AX2024" i="3"/>
  <c r="Y2024" i="3" s="1"/>
  <c r="Y1387" i="3"/>
  <c r="AX927" i="3"/>
  <c r="Y927" i="3" s="1"/>
  <c r="AX986" i="3"/>
  <c r="Y986" i="3" s="1"/>
  <c r="AX829" i="3"/>
  <c r="Y829" i="3" s="1"/>
  <c r="AX1067" i="3"/>
  <c r="Y1067" i="3" s="1"/>
  <c r="AX1001" i="3"/>
  <c r="Y1001" i="3" s="1"/>
  <c r="AX489" i="3"/>
  <c r="Y489" i="3" s="1"/>
  <c r="AX1074" i="3"/>
  <c r="Y1074" i="3" s="1"/>
  <c r="AX484" i="3"/>
  <c r="Y484" i="3" s="1"/>
  <c r="AX416" i="3"/>
  <c r="Y416" i="3" s="1"/>
  <c r="AX424" i="3"/>
  <c r="Y424" i="3" s="1"/>
  <c r="AX519" i="3"/>
  <c r="Y519" i="3" s="1"/>
  <c r="AX636" i="3"/>
  <c r="Y636" i="3" s="1"/>
  <c r="AX276" i="3"/>
  <c r="Y276" i="3" s="1"/>
  <c r="AX686" i="3"/>
  <c r="Y686" i="3" s="1"/>
  <c r="AX1907" i="3"/>
  <c r="Y1907" i="3" s="1"/>
  <c r="AX1339" i="3"/>
  <c r="Y1339" i="3" s="1"/>
  <c r="AX788" i="3"/>
  <c r="Y788" i="3" s="1"/>
  <c r="AX422" i="3"/>
  <c r="Y422" i="3" s="1"/>
  <c r="AX341" i="3"/>
  <c r="Y341" i="3" s="1"/>
  <c r="AX443" i="3"/>
  <c r="Y443" i="3" s="1"/>
  <c r="AX896" i="3"/>
  <c r="Y896" i="3" s="1"/>
  <c r="AX1145" i="3"/>
  <c r="Y1145" i="3" s="1"/>
  <c r="AX1925" i="3"/>
  <c r="Y1925" i="3" s="1"/>
  <c r="AX1127" i="3"/>
  <c r="Y1127" i="3" s="1"/>
  <c r="AX1353" i="3"/>
  <c r="Y1353" i="3" s="1"/>
  <c r="AX1465" i="3"/>
  <c r="Y1465" i="3" s="1"/>
  <c r="AX1073" i="3"/>
  <c r="Y1073" i="3" s="1"/>
  <c r="AX1298" i="3"/>
  <c r="Y1298" i="3" s="1"/>
  <c r="AX910" i="3"/>
  <c r="Y910" i="3" s="1"/>
  <c r="AX680" i="3"/>
  <c r="Y680" i="3" s="1"/>
  <c r="AX695" i="3"/>
  <c r="Y695" i="3" s="1"/>
  <c r="AX1062" i="3"/>
  <c r="Y1062" i="3" s="1"/>
  <c r="AX339" i="3"/>
  <c r="Y339" i="3" s="1"/>
  <c r="C7" i="4"/>
  <c r="F7" i="4" s="1"/>
  <c r="AX1537" i="3"/>
  <c r="Y1537" i="3" s="1"/>
  <c r="AX533" i="3"/>
  <c r="Y533" i="3" s="1"/>
  <c r="AX2346" i="3"/>
  <c r="Y2346" i="3" s="1"/>
  <c r="AX1614" i="3"/>
  <c r="Y1614" i="3" s="1"/>
  <c r="AX1312" i="3"/>
  <c r="Y1312" i="3" s="1"/>
  <c r="AX1799" i="3"/>
  <c r="Y1799" i="3" s="1"/>
  <c r="AX1179" i="3"/>
  <c r="Y1179" i="3" s="1"/>
  <c r="AX2284" i="3"/>
  <c r="Y2284" i="3" s="1"/>
  <c r="AX817" i="3"/>
  <c r="Y817" i="3" s="1"/>
  <c r="I7" i="4"/>
  <c r="AX427" i="3"/>
  <c r="Y427" i="3" s="1"/>
  <c r="AX1565" i="3"/>
  <c r="Y1565" i="3" s="1"/>
  <c r="AX1329" i="3"/>
  <c r="Y1329" i="3" s="1"/>
  <c r="AX878" i="3"/>
  <c r="Y878" i="3" s="1"/>
  <c r="AX1724" i="3"/>
  <c r="Y1724" i="3" s="1"/>
  <c r="AX560" i="3"/>
  <c r="Y560" i="3" s="1"/>
  <c r="AX334" i="3"/>
  <c r="Y334" i="3" s="1"/>
  <c r="AX364" i="3"/>
  <c r="Y364" i="3" s="1"/>
  <c r="AX1166" i="3"/>
  <c r="Y1166" i="3" s="1"/>
  <c r="Y1638" i="3"/>
  <c r="AX618" i="3"/>
  <c r="Y618" i="3" s="1"/>
  <c r="AX2463" i="3"/>
  <c r="Y2463" i="3" s="1"/>
  <c r="AX1630" i="3"/>
  <c r="Y1630" i="3" s="1"/>
  <c r="AX1914" i="3"/>
  <c r="Y1914" i="3" s="1"/>
  <c r="AX1874" i="3"/>
  <c r="Y1874" i="3" s="1"/>
  <c r="AX1181" i="3"/>
  <c r="Y1181" i="3" s="1"/>
  <c r="AX2393" i="3"/>
  <c r="Y2393" i="3" s="1"/>
  <c r="AX2174" i="3"/>
  <c r="Y2174" i="3" s="1"/>
  <c r="AX2192" i="3"/>
  <c r="Y2192" i="3" s="1"/>
  <c r="Y2140" i="3"/>
  <c r="AX2288" i="3"/>
  <c r="Y2288" i="3" s="1"/>
  <c r="AX1384" i="3"/>
  <c r="Y1384" i="3" s="1"/>
  <c r="AX2097" i="3"/>
  <c r="Y2097" i="3" s="1"/>
  <c r="AX1721" i="3"/>
  <c r="Y1721" i="3" s="1"/>
  <c r="AX1821" i="3"/>
  <c r="Y1821" i="3" s="1"/>
  <c r="AX1583" i="3"/>
  <c r="Y1583" i="3" s="1"/>
  <c r="AX1122" i="3"/>
  <c r="Y1122" i="3" s="1"/>
  <c r="AX1322" i="3"/>
  <c r="Y1322" i="3" s="1"/>
  <c r="AX1230" i="3"/>
  <c r="Y1230" i="3" s="1"/>
  <c r="AX1334" i="3"/>
  <c r="Y1334" i="3" s="1"/>
  <c r="AX1246" i="3"/>
  <c r="Y1246" i="3" s="1"/>
  <c r="AX1190" i="3"/>
  <c r="Y1190" i="3" s="1"/>
  <c r="AX937" i="3"/>
  <c r="Y937" i="3" s="1"/>
  <c r="AX1109" i="3"/>
  <c r="Y1109" i="3" s="1"/>
  <c r="AX1137" i="3"/>
  <c r="AX685" i="3"/>
  <c r="Y685" i="3" s="1"/>
  <c r="AX1026" i="3"/>
  <c r="Y1026" i="3" s="1"/>
  <c r="AX1806" i="3"/>
  <c r="Y1806" i="3" s="1"/>
  <c r="AX714" i="3"/>
  <c r="Y714" i="3" s="1"/>
  <c r="AX758" i="3"/>
  <c r="Y758" i="3" s="1"/>
  <c r="AX1058" i="3"/>
  <c r="Y1058" i="3" s="1"/>
  <c r="AX722" i="3"/>
  <c r="Y722" i="3" s="1"/>
  <c r="AX703" i="3"/>
  <c r="Y703" i="3" s="1"/>
  <c r="AX333" i="3"/>
  <c r="Y333" i="3" s="1"/>
  <c r="AX377" i="3"/>
  <c r="Y377" i="3" s="1"/>
  <c r="AX336" i="3"/>
  <c r="Y336" i="3" s="1"/>
  <c r="AX398" i="3"/>
  <c r="Y398" i="3" s="1"/>
  <c r="AX2383" i="3"/>
  <c r="Y2383" i="3" s="1"/>
  <c r="AX893" i="3"/>
  <c r="Y893" i="3" s="1"/>
  <c r="AX2443" i="3"/>
  <c r="Y2443" i="3" s="1"/>
  <c r="AX1849" i="3"/>
  <c r="Y1849" i="3" s="1"/>
  <c r="AX1028" i="3"/>
  <c r="Y1028" i="3" s="1"/>
  <c r="AX2398" i="3"/>
  <c r="Y2398" i="3" s="1"/>
  <c r="AX2034" i="3"/>
  <c r="Y2034" i="3" s="1"/>
  <c r="AX2314" i="3"/>
  <c r="Y2314" i="3" s="1"/>
  <c r="AX1844" i="3"/>
  <c r="Y1844" i="3" s="1"/>
  <c r="AX2341" i="3"/>
  <c r="Y2341" i="3" s="1"/>
  <c r="AX1842" i="3"/>
  <c r="Y1842" i="3" s="1"/>
  <c r="AX2217" i="3"/>
  <c r="Y2217" i="3" s="1"/>
  <c r="AX1856" i="3"/>
  <c r="Y1856" i="3" s="1"/>
  <c r="AX2440" i="3"/>
  <c r="Y2440" i="3" s="1"/>
  <c r="AX2358" i="3"/>
  <c r="Y2358" i="3" s="1"/>
  <c r="AX2408" i="3"/>
  <c r="Y2408" i="3" s="1"/>
  <c r="AX2077" i="3"/>
  <c r="Y2077" i="3" s="1"/>
  <c r="AX1765" i="3"/>
  <c r="Y1765" i="3" s="1"/>
  <c r="AX2042" i="3"/>
  <c r="Y2042" i="3" s="1"/>
  <c r="AX1095" i="3"/>
  <c r="Y1095" i="3" s="1"/>
  <c r="AX1740" i="3"/>
  <c r="Y1740" i="3" s="1"/>
  <c r="AX792" i="3"/>
  <c r="Y792" i="3" s="1"/>
  <c r="AX1093" i="3"/>
  <c r="Y1093" i="3" s="1"/>
  <c r="AX1018" i="3"/>
  <c r="Y1018" i="3" s="1"/>
  <c r="AX251" i="3"/>
  <c r="Y251" i="3" s="1"/>
  <c r="AX379" i="3"/>
  <c r="AX1212" i="3"/>
  <c r="Y1212" i="3" s="1"/>
  <c r="AX959" i="3"/>
  <c r="Y959" i="3" s="1"/>
  <c r="AX2048" i="3"/>
  <c r="Y2048" i="3" s="1"/>
  <c r="AX1999" i="3"/>
  <c r="Y1999" i="3" s="1"/>
  <c r="AX413" i="3"/>
  <c r="Y413" i="3" s="1"/>
  <c r="AX869" i="3"/>
  <c r="Y869" i="3" s="1"/>
  <c r="AX847" i="3"/>
  <c r="Y847" i="3" s="1"/>
  <c r="AX2301" i="3"/>
  <c r="Y2301" i="3" s="1"/>
  <c r="AX551" i="3"/>
  <c r="Y551" i="3" s="1"/>
  <c r="AX1447" i="3"/>
  <c r="Y1447" i="3" s="1"/>
  <c r="AX1358" i="3"/>
  <c r="Y1358" i="3" s="1"/>
  <c r="AX1939" i="3"/>
  <c r="Y1939" i="3" s="1"/>
  <c r="AX761" i="3"/>
  <c r="Y761" i="3" s="1"/>
  <c r="AX632" i="3"/>
  <c r="Y632" i="3" s="1"/>
  <c r="AX2014" i="3"/>
  <c r="Y2014" i="3" s="1"/>
  <c r="AX2380" i="3"/>
  <c r="Y2380" i="3" s="1"/>
  <c r="AX2253" i="3"/>
  <c r="Y2253" i="3" s="1"/>
  <c r="AX1905" i="3"/>
  <c r="Y1905" i="3" s="1"/>
  <c r="AX1585" i="3"/>
  <c r="Y1585" i="3" s="1"/>
  <c r="AX1577" i="3"/>
  <c r="Y1577" i="3" s="1"/>
  <c r="AX2373" i="3"/>
  <c r="Y2373" i="3" s="1"/>
  <c r="AX1341" i="3"/>
  <c r="Y1341" i="3" s="1"/>
  <c r="AX2447" i="3"/>
  <c r="Y2447" i="3" s="1"/>
  <c r="AX2355" i="3"/>
  <c r="Y2355" i="3" s="1"/>
  <c r="AX2446" i="3"/>
  <c r="Y2446" i="3" s="1"/>
  <c r="AX2160" i="3"/>
  <c r="Y2160" i="3" s="1"/>
  <c r="AX2095" i="3"/>
  <c r="Y2095" i="3" s="1"/>
  <c r="AX2021" i="3"/>
  <c r="Y2021" i="3" s="1"/>
  <c r="AX1898" i="3"/>
  <c r="Y1898" i="3" s="1"/>
  <c r="E12" i="4" s="1"/>
  <c r="H12" i="4" s="1"/>
  <c r="AX2220" i="3"/>
  <c r="Y2220" i="3" s="1"/>
  <c r="AX1879" i="3"/>
  <c r="Y1879" i="3" s="1"/>
  <c r="AX1828" i="3"/>
  <c r="Y1828" i="3" s="1"/>
  <c r="AX1068" i="3"/>
  <c r="Y1068" i="3" s="1"/>
  <c r="AX1840" i="3"/>
  <c r="Y1840" i="3" s="1"/>
  <c r="AX1221" i="3"/>
  <c r="Y1221" i="3" s="1"/>
  <c r="AX1235" i="3"/>
  <c r="Y1235" i="3" s="1"/>
  <c r="AX2328" i="3"/>
  <c r="Y2328" i="3" s="1"/>
  <c r="AX643" i="3"/>
  <c r="Y643" i="3" s="1"/>
  <c r="E7" i="4" s="1"/>
  <c r="H7" i="4" s="1"/>
  <c r="AX1195" i="3"/>
  <c r="Y1195" i="3" s="1"/>
  <c r="AX267" i="3"/>
  <c r="Y267" i="3" s="1"/>
  <c r="AX233" i="3"/>
  <c r="Y233" i="3" s="1"/>
  <c r="AX285" i="3"/>
  <c r="Y285" i="3" s="1"/>
  <c r="AX326" i="3"/>
  <c r="Y326" i="3" s="1"/>
  <c r="AX671" i="3"/>
  <c r="Y671" i="3" s="1"/>
  <c r="AX229" i="3"/>
  <c r="Y229" i="3" s="1"/>
  <c r="AX1809" i="3"/>
  <c r="Y1809" i="3" s="1"/>
  <c r="AX1517" i="3"/>
  <c r="Y1517" i="3" s="1"/>
  <c r="AX1086" i="3"/>
  <c r="Y1086" i="3" s="1"/>
  <c r="AX1899" i="3"/>
  <c r="Y1899" i="3" s="1"/>
  <c r="AX1113" i="3"/>
  <c r="Y1113" i="3" s="1"/>
  <c r="AX506" i="3"/>
  <c r="Y506" i="3" s="1"/>
  <c r="AX263" i="3"/>
  <c r="Y263" i="3" s="1"/>
  <c r="AX2093" i="3"/>
  <c r="Y2093" i="3" s="1"/>
  <c r="AX607" i="3"/>
  <c r="Y607" i="3" s="1"/>
  <c r="AX535" i="3"/>
  <c r="Y535" i="3" s="1"/>
  <c r="E20" i="4"/>
  <c r="E19" i="4"/>
  <c r="AX1319" i="3"/>
  <c r="Y1319" i="3" s="1"/>
  <c r="AX898" i="3"/>
  <c r="Y898" i="3" s="1"/>
  <c r="AX1425" i="3"/>
  <c r="Y1425" i="3" s="1"/>
  <c r="AX1208" i="3"/>
  <c r="Y1208" i="3" s="1"/>
  <c r="AX2449" i="3"/>
  <c r="Y2449" i="3" s="1"/>
  <c r="AX2456" i="3"/>
  <c r="Y2456" i="3" s="1"/>
  <c r="AX1851" i="3"/>
  <c r="Y1851" i="3" s="1"/>
  <c r="AX1603" i="3"/>
  <c r="Y1603" i="3" s="1"/>
  <c r="AX2409" i="3"/>
  <c r="Y2409" i="3" s="1"/>
  <c r="AX2337" i="3"/>
  <c r="Y2337" i="3" s="1"/>
  <c r="AX2226" i="3"/>
  <c r="Y2226" i="3" s="1"/>
  <c r="AX1660" i="3"/>
  <c r="Y1660" i="3" s="1"/>
  <c r="AX1747" i="3"/>
  <c r="Y1747" i="3" s="1"/>
  <c r="AX1463" i="3"/>
  <c r="Y1463" i="3" s="1"/>
  <c r="AX1906" i="3"/>
  <c r="Y1906" i="3" s="1"/>
  <c r="AX2271" i="3"/>
  <c r="Y2271" i="3" s="1"/>
  <c r="AX1063" i="3"/>
  <c r="Y1063" i="3" s="1"/>
  <c r="AX1123" i="3"/>
  <c r="Y1123" i="3" s="1"/>
  <c r="AX1500" i="3"/>
  <c r="Y1500" i="3" s="1"/>
  <c r="AX1153" i="3"/>
  <c r="Y1153" i="3" s="1"/>
  <c r="AX944" i="3"/>
  <c r="Y944" i="3" s="1"/>
  <c r="AX1083" i="3"/>
  <c r="Y1083" i="3" s="1"/>
  <c r="AX942" i="3"/>
  <c r="Y942" i="3" s="1"/>
  <c r="AX589" i="3"/>
  <c r="Y589" i="3" s="1"/>
  <c r="AX698" i="3"/>
  <c r="Y698" i="3" s="1"/>
  <c r="AX999" i="3"/>
  <c r="Y999" i="3" s="1"/>
  <c r="AX807" i="3"/>
  <c r="Y807" i="3" s="1"/>
  <c r="AX939" i="3"/>
  <c r="Y939" i="3" s="1"/>
  <c r="AX543" i="3"/>
  <c r="Y543" i="3" s="1"/>
  <c r="AX626" i="3"/>
  <c r="Y626" i="3" s="1"/>
  <c r="AX747" i="3"/>
  <c r="Y747" i="3" s="1"/>
  <c r="AX684" i="3"/>
  <c r="Y684" i="3" s="1"/>
  <c r="AX269" i="3"/>
  <c r="Y269" i="3" s="1"/>
  <c r="AX475" i="3"/>
  <c r="Y475" i="3" s="1"/>
  <c r="AX585" i="3"/>
  <c r="Y585" i="3" s="1"/>
  <c r="AX2231" i="3"/>
  <c r="Y2231" i="3" s="1"/>
  <c r="AX1303" i="3"/>
  <c r="Y1303" i="3" s="1"/>
  <c r="AX1289" i="3"/>
  <c r="Y1289" i="3" s="1"/>
  <c r="AX1050" i="3"/>
  <c r="Y1050" i="3" s="1"/>
  <c r="AX1934" i="3"/>
  <c r="Y1934" i="3" s="1"/>
  <c r="AX844" i="3"/>
  <c r="Y844" i="3" s="1"/>
  <c r="AX1055" i="3"/>
  <c r="Y1055" i="3" s="1"/>
  <c r="AX2305" i="3"/>
  <c r="Y2305" i="3" s="1"/>
  <c r="AX2317" i="3"/>
  <c r="Y2317" i="3" s="1"/>
  <c r="AX2079" i="3"/>
  <c r="Y2079" i="3" s="1"/>
  <c r="AX1429" i="3"/>
  <c r="Y1429" i="3" s="1"/>
  <c r="AX1450" i="3"/>
  <c r="Y1450" i="3" s="1"/>
  <c r="AX1706" i="3"/>
  <c r="Y1706" i="3" s="1"/>
  <c r="AX2147" i="3"/>
  <c r="Y2147" i="3" s="1"/>
  <c r="AX1431" i="3"/>
  <c r="Y1431" i="3" s="1"/>
  <c r="AX2472" i="3"/>
  <c r="Y2472" i="3" s="1"/>
  <c r="AX2237" i="3"/>
  <c r="Y2237" i="3" s="1"/>
  <c r="AX1862" i="3"/>
  <c r="Y1862" i="3" s="1"/>
  <c r="AX2221" i="3"/>
  <c r="Y2221" i="3" s="1"/>
  <c r="E21" i="4" s="1"/>
  <c r="AX1411" i="3"/>
  <c r="Y1411" i="3" s="1"/>
  <c r="AX2514" i="3"/>
  <c r="Y2514" i="3" s="1"/>
  <c r="AX2372" i="3"/>
  <c r="Y2372" i="3" s="1"/>
  <c r="AX2390" i="3"/>
  <c r="AX2399" i="3"/>
  <c r="Y2399" i="3" s="1"/>
  <c r="AX2434" i="3"/>
  <c r="Y2434" i="3" s="1"/>
  <c r="AX2159" i="3"/>
  <c r="Y2159" i="3" s="1"/>
  <c r="AX2406" i="3"/>
  <c r="Y2406" i="3" s="1"/>
  <c r="AX1843" i="3"/>
  <c r="Y1843" i="3" s="1"/>
  <c r="AX1992" i="3"/>
  <c r="Y1992" i="3" s="1"/>
  <c r="AX1622" i="3"/>
  <c r="Y1622" i="3" s="1"/>
  <c r="AX1420" i="3"/>
  <c r="Y1420" i="3" s="1"/>
  <c r="AX1363" i="3"/>
  <c r="Y1363" i="3" s="1"/>
  <c r="AX1521" i="3"/>
  <c r="Y1521" i="3" s="1"/>
  <c r="AX1538" i="3"/>
  <c r="Y1538" i="3" s="1"/>
  <c r="AX1249" i="3"/>
  <c r="Y1249" i="3" s="1"/>
  <c r="AX1940" i="3"/>
  <c r="Y1940" i="3" s="1"/>
  <c r="AX1402" i="3"/>
  <c r="Y1402" i="3" s="1"/>
  <c r="AX668" i="3"/>
  <c r="Y668" i="3" s="1"/>
  <c r="AX1692" i="3"/>
  <c r="Y1692" i="3" s="1"/>
  <c r="AX1625" i="3"/>
  <c r="Y1625" i="3" s="1"/>
  <c r="AX1305" i="3"/>
  <c r="Y1305" i="3" s="1"/>
  <c r="AX883" i="3"/>
  <c r="AX1004" i="3"/>
  <c r="Y1004" i="3" s="1"/>
  <c r="AX1894" i="3"/>
  <c r="Y1894" i="3" s="1"/>
  <c r="AX2339" i="3"/>
  <c r="Y2339" i="3" s="1"/>
  <c r="AX1826" i="3"/>
  <c r="Y1826" i="3" s="1"/>
  <c r="AX2466" i="3"/>
  <c r="Y2466" i="3" s="1"/>
  <c r="AX2370" i="3"/>
  <c r="Y2370" i="3" s="1"/>
  <c r="AX2460" i="3"/>
  <c r="Y2460" i="3" s="1"/>
  <c r="AX2155" i="3"/>
  <c r="Y2155" i="3" s="1"/>
  <c r="AX2122" i="3"/>
  <c r="Y2122" i="3" s="1"/>
  <c r="AX2459" i="3"/>
  <c r="Y2459" i="3" s="1"/>
  <c r="AX1848" i="3"/>
  <c r="Y1848" i="3" s="1"/>
  <c r="AX1790" i="3"/>
  <c r="Y1790" i="3" s="1"/>
  <c r="AX1591" i="3"/>
  <c r="Y1591" i="3" s="1"/>
  <c r="AX1674" i="3"/>
  <c r="Y1674" i="3" s="1"/>
  <c r="AX1763" i="3"/>
  <c r="Y1763" i="3" s="1"/>
  <c r="AX1570" i="3"/>
  <c r="Y1570" i="3" s="1"/>
  <c r="AX995" i="3"/>
  <c r="Y995" i="3" s="1"/>
  <c r="AX1091" i="3"/>
  <c r="Y1091" i="3" s="1"/>
  <c r="AX1464" i="3"/>
  <c r="Y1464" i="3" s="1"/>
  <c r="AX923" i="3"/>
  <c r="Y923" i="3" s="1"/>
  <c r="AX1978" i="3"/>
  <c r="Y1978" i="3" s="1"/>
  <c r="AX1675" i="3"/>
  <c r="Y1675" i="3" s="1"/>
  <c r="AX488" i="3"/>
  <c r="Y488" i="3" s="1"/>
  <c r="AX969" i="3"/>
  <c r="Y969" i="3" s="1"/>
  <c r="AX579" i="3"/>
  <c r="Y579" i="3" s="1"/>
  <c r="AX728" i="3"/>
  <c r="Y728" i="3" s="1"/>
  <c r="AX738" i="3"/>
  <c r="Y738" i="3" s="1"/>
  <c r="AX675" i="3"/>
  <c r="Y675" i="3" s="1"/>
  <c r="AX473" i="3"/>
  <c r="Y473" i="3" s="1"/>
  <c r="AX471" i="3"/>
  <c r="Y471" i="3" s="1"/>
  <c r="AX774" i="3"/>
  <c r="Y774" i="3" s="1"/>
  <c r="AX268" i="3"/>
  <c r="Y268" i="3" s="1"/>
  <c r="AX1335" i="3"/>
  <c r="Y1335" i="3" s="1"/>
  <c r="AX729" i="3"/>
  <c r="Y729" i="3" s="1"/>
  <c r="I14" i="4" l="1"/>
  <c r="Y2390" i="3"/>
  <c r="E4" i="4"/>
  <c r="D4" i="4"/>
  <c r="C4" i="4"/>
  <c r="I15" i="4"/>
  <c r="E10" i="4"/>
  <c r="H10" i="4" s="1"/>
  <c r="D10" i="4"/>
  <c r="G10" i="4" s="1"/>
  <c r="C10" i="4"/>
  <c r="F10" i="4" s="1"/>
  <c r="D12" i="4"/>
  <c r="G12" i="4" s="1"/>
  <c r="D7" i="4"/>
  <c r="G7" i="4" s="1"/>
  <c r="I10" i="4"/>
  <c r="E5" i="4"/>
  <c r="H5" i="4" s="1"/>
  <c r="D5" i="4"/>
  <c r="G5" i="4" s="1"/>
  <c r="C5" i="4"/>
  <c r="F5" i="4" s="1"/>
  <c r="I5" i="4"/>
  <c r="Y1137" i="3"/>
  <c r="I9" i="4"/>
  <c r="I12" i="4"/>
  <c r="D11" i="4"/>
  <c r="G11" i="4" s="1"/>
  <c r="E11" i="4"/>
  <c r="H11" i="4" s="1"/>
  <c r="C11" i="4"/>
  <c r="F11" i="4" s="1"/>
  <c r="C12" i="4"/>
  <c r="F12" i="4" s="1"/>
  <c r="I13" i="4"/>
  <c r="Y883" i="3"/>
  <c r="I8" i="4"/>
  <c r="I11" i="4"/>
  <c r="I6" i="4"/>
  <c r="Y379" i="3"/>
  <c r="E13" i="4"/>
  <c r="H13" i="4" s="1"/>
  <c r="D13" i="4"/>
  <c r="G13" i="4" s="1"/>
  <c r="C13" i="4"/>
  <c r="F13" i="4" s="1"/>
  <c r="D6" i="4" l="1"/>
  <c r="G6" i="4" s="1"/>
  <c r="E6" i="4"/>
  <c r="H6" i="4" s="1"/>
  <c r="C6" i="4"/>
  <c r="F6" i="4" s="1"/>
  <c r="E14" i="4"/>
  <c r="H14" i="4" s="1"/>
  <c r="D14" i="4"/>
  <c r="G14" i="4" s="1"/>
  <c r="C14" i="4"/>
  <c r="F14" i="4" s="1"/>
  <c r="F4" i="4"/>
  <c r="G4" i="4"/>
  <c r="H4" i="4"/>
  <c r="E9" i="4"/>
  <c r="H9" i="4" s="1"/>
  <c r="D9" i="4"/>
  <c r="G9" i="4" s="1"/>
  <c r="C9" i="4"/>
  <c r="F9" i="4" s="1"/>
  <c r="E8" i="4"/>
  <c r="H8" i="4" s="1"/>
  <c r="D8" i="4"/>
  <c r="G8" i="4" s="1"/>
  <c r="C8" i="4"/>
  <c r="F8" i="4" s="1"/>
  <c r="E15" i="4" l="1"/>
  <c r="H15" i="4" s="1"/>
  <c r="D15" i="4"/>
  <c r="G15" i="4" s="1"/>
  <c r="C15" i="4"/>
  <c r="F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W950" authorId="0" shapeId="0" xr:uid="{00000000-0006-0000-0200-000003000000}">
      <text>
        <r>
          <rPr>
            <sz val="10"/>
            <rFont val="Noto Sans CJK SC"/>
            <family val="2"/>
          </rPr>
          <t>手動解除旗標</t>
        </r>
        <r>
          <rPr>
            <sz val="10"/>
            <rFont val="Arial"/>
            <family val="2"/>
          </rPr>
          <t xml:space="preserve">=1: </t>
        </r>
        <r>
          <rPr>
            <sz val="10"/>
            <rFont val="Noto Sans CJK SC"/>
            <family val="2"/>
          </rPr>
          <t>急</t>
        </r>
        <r>
          <rPr>
            <sz val="10"/>
            <rFont val="Arial"/>
            <family val="2"/>
          </rPr>
          <t>V</t>
        </r>
        <r>
          <rPr>
            <sz val="10"/>
            <rFont val="Noto Sans CJK SC"/>
            <family val="2"/>
          </rPr>
          <t>條款</t>
        </r>
        <r>
          <rPr>
            <sz val="10"/>
            <rFont val="Arial"/>
            <family val="2"/>
          </rPr>
          <t>: 3/23</t>
        </r>
        <r>
          <rPr>
            <sz val="10"/>
            <rFont val="Noto Sans CJK SC"/>
            <family val="2"/>
          </rPr>
          <t>低點後</t>
        </r>
        <r>
          <rPr>
            <sz val="10"/>
            <rFont val="Arial"/>
            <family val="2"/>
          </rPr>
          <t>10</t>
        </r>
        <r>
          <rPr>
            <sz val="10"/>
            <rFont val="Noto Sans CJK SC"/>
            <family val="2"/>
          </rPr>
          <t>週</t>
        </r>
        <r>
          <rPr>
            <sz val="10"/>
            <rFont val="Arial"/>
            <family val="2"/>
          </rPr>
          <t>+40%</t>
        </r>
        <r>
          <rPr>
            <sz val="10"/>
            <rFont val="Noto Sans CJK SC"/>
            <family val="2"/>
          </rPr>
          <t>級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>廣度推力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無限</t>
        </r>
        <r>
          <rPr>
            <sz val="10"/>
            <rFont val="Arial"/>
            <family val="2"/>
          </rPr>
          <t xml:space="preserve">QE), </t>
        </r>
        <r>
          <rPr>
            <sz val="10"/>
            <rFont val="Noto Sans CJK SC"/>
            <family val="2"/>
          </rPr>
          <t>對齊</t>
        </r>
        <r>
          <rPr>
            <sz val="10"/>
            <rFont val="Arial"/>
            <family val="2"/>
          </rPr>
          <t>R2 E6</t>
        </r>
      </text>
    </comment>
    <comment ref="W2222" authorId="0" shapeId="0" xr:uid="{00000000-0006-0000-0200-000004000000}">
      <text>
        <r>
          <rPr>
            <sz val="10"/>
            <rFont val="Noto Sans CJK SC"/>
            <family val="2"/>
          </rPr>
          <t>手動解除旗標</t>
        </r>
        <r>
          <rPr>
            <sz val="10"/>
            <rFont val="Arial"/>
            <family val="2"/>
          </rPr>
          <t xml:space="preserve">=1: </t>
        </r>
        <r>
          <rPr>
            <sz val="10"/>
            <rFont val="Noto Sans CJK SC"/>
            <family val="2"/>
          </rPr>
          <t>急</t>
        </r>
        <r>
          <rPr>
            <sz val="10"/>
            <rFont val="Arial"/>
            <family val="2"/>
          </rPr>
          <t>V</t>
        </r>
        <r>
          <rPr>
            <sz val="10"/>
            <rFont val="Noto Sans CJK SC"/>
            <family val="2"/>
          </rPr>
          <t>條款</t>
        </r>
        <r>
          <rPr>
            <sz val="10"/>
            <rFont val="Arial"/>
            <family val="2"/>
          </rPr>
          <t>: 4/7</t>
        </r>
        <r>
          <rPr>
            <sz val="10"/>
            <rFont val="Noto Sans CJK SC"/>
            <family val="2"/>
          </rPr>
          <t>低點後兩個月</t>
        </r>
        <r>
          <rPr>
            <sz val="10"/>
            <rFont val="Arial"/>
            <family val="2"/>
          </rPr>
          <t>+30%</t>
        </r>
        <r>
          <rPr>
            <sz val="10"/>
            <rFont val="Noto Sans CJK SC"/>
            <family val="2"/>
          </rPr>
          <t>級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關稅暫緩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>日內瓦</t>
        </r>
        <r>
          <rPr>
            <sz val="10"/>
            <rFont val="Arial"/>
            <family val="2"/>
          </rPr>
          <t xml:space="preserve">), </t>
        </r>
        <r>
          <rPr>
            <sz val="10"/>
            <rFont val="Noto Sans CJK SC"/>
            <family val="2"/>
          </rPr>
          <t>對齊</t>
        </r>
        <r>
          <rPr>
            <sz val="10"/>
            <rFont val="Arial"/>
            <family val="2"/>
          </rPr>
          <t>R2 E15</t>
        </r>
        <r>
          <rPr>
            <sz val="10"/>
            <rFont val="Noto Sans CJK SC"/>
            <family val="2"/>
          </rPr>
          <t>與用戶「</t>
        </r>
        <r>
          <rPr>
            <sz val="10"/>
            <rFont val="Arial"/>
            <family val="2"/>
          </rPr>
          <t>2025/5/1</t>
        </r>
        <r>
          <rPr>
            <sz val="10"/>
            <rFont val="Noto Sans CJK SC"/>
            <family val="2"/>
          </rPr>
          <t>左右起</t>
        </r>
        <r>
          <rPr>
            <sz val="10"/>
            <rFont val="Arial"/>
            <family val="2"/>
          </rPr>
          <t>EASY</t>
        </r>
        <r>
          <rPr>
            <sz val="10"/>
            <rFont val="Noto Sans CJK SC"/>
            <family val="2"/>
          </rPr>
          <t>」校準</t>
        </r>
      </text>
    </comment>
    <comment ref="W2450" authorId="0" shapeId="0" xr:uid="{00000000-0006-0000-0200-000005000000}">
      <text>
        <r>
          <rPr>
            <sz val="10"/>
            <rFont val="Noto Sans CJK SC"/>
            <family val="2"/>
          </rPr>
          <t>手動解除旗標</t>
        </r>
        <r>
          <rPr>
            <sz val="10"/>
            <rFont val="Arial"/>
            <family val="2"/>
          </rPr>
          <t xml:space="preserve">=1: </t>
        </r>
        <r>
          <rPr>
            <sz val="10"/>
            <rFont val="Noto Sans CJK SC"/>
            <family val="2"/>
          </rPr>
          <t>急</t>
        </r>
        <r>
          <rPr>
            <sz val="10"/>
            <rFont val="Arial"/>
            <family val="2"/>
          </rPr>
          <t>V</t>
        </r>
        <r>
          <rPr>
            <sz val="10"/>
            <rFont val="Noto Sans CJK SC"/>
            <family val="2"/>
          </rPr>
          <t>條款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>用戶校準</t>
        </r>
        <r>
          <rPr>
            <sz val="10"/>
            <rFont val="Arial"/>
            <family val="2"/>
          </rPr>
          <t>: 3</t>
        </r>
        <r>
          <rPr>
            <sz val="10"/>
            <rFont val="Noto Sans CJK SC"/>
            <family val="2"/>
          </rPr>
          <t>月低點</t>
        </r>
        <r>
          <rPr>
            <sz val="10"/>
            <rFont val="Arial"/>
            <family val="2"/>
          </rPr>
          <t>22,669</t>
        </r>
        <r>
          <rPr>
            <sz val="10"/>
            <rFont val="Noto Sans CJK SC"/>
            <family val="2"/>
          </rPr>
          <t>後</t>
        </r>
        <r>
          <rPr>
            <sz val="10"/>
            <rFont val="Arial"/>
            <family val="2"/>
          </rPr>
          <t>V</t>
        </r>
        <r>
          <rPr>
            <sz val="10"/>
            <rFont val="Noto Sans CJK SC"/>
            <family val="2"/>
          </rPr>
          <t>型反彈</t>
        </r>
        <r>
          <rPr>
            <sz val="10"/>
            <rFont val="Arial"/>
            <family val="2"/>
          </rPr>
          <t>, 4</t>
        </r>
        <r>
          <rPr>
            <sz val="10"/>
            <rFont val="Noto Sans CJK SC"/>
            <family val="2"/>
          </rPr>
          <t>月上旬起</t>
        </r>
        <r>
          <rPr>
            <sz val="10"/>
            <rFont val="Arial"/>
            <family val="2"/>
          </rPr>
          <t>EASY</t>
        </r>
        <r>
          <rPr>
            <sz val="10"/>
            <rFont val="Noto Sans CJK SC"/>
            <family val="2"/>
          </rPr>
          <t>窗口</t>
        </r>
      </text>
    </comment>
    <comment ref="AY2470" authorId="0" shapeId="0" xr:uid="{00000000-0006-0000-0200-000006000000}">
      <text>
        <r>
          <rPr>
            <sz val="10"/>
            <rFont val="Noto Sans CJK SC"/>
            <family val="2"/>
          </rPr>
          <t>真實數據</t>
        </r>
        <r>
          <rPr>
            <sz val="10"/>
            <rFont val="Arial"/>
            <family val="2"/>
          </rPr>
          <t>: SOXX</t>
        </r>
        <r>
          <rPr>
            <sz val="10"/>
            <rFont val="Noto Sans CJK SC"/>
            <family val="2"/>
          </rPr>
          <t>每日開盤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收盤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來源 </t>
        </r>
        <r>
          <rPr>
            <sz val="10"/>
            <rFont val="Arial"/>
            <family val="2"/>
          </rPr>
          <t xml:space="preserve">stockanalysis.com (S&amp;P Global Market Intelligence), </t>
        </r>
        <r>
          <rPr>
            <sz val="10"/>
            <rFont val="Noto Sans CJK SC"/>
            <family val="2"/>
          </rPr>
          <t>抓取於</t>
        </r>
        <r>
          <rPr>
            <sz val="10"/>
            <rFont val="Arial"/>
            <family val="2"/>
          </rPr>
          <t xml:space="preserve">2026-07-11, </t>
        </r>
        <r>
          <rPr>
            <sz val="10"/>
            <rFont val="Noto Sans CJK SC"/>
            <family val="2"/>
          </rPr>
          <t>覆蓋</t>
        </r>
        <r>
          <rPr>
            <sz val="10"/>
            <rFont val="Arial"/>
            <family val="2"/>
          </rPr>
          <t>2026-04-29</t>
        </r>
        <r>
          <rPr>
            <sz val="10"/>
            <rFont val="Noto Sans CJK SC"/>
            <family val="2"/>
          </rPr>
          <t>至</t>
        </r>
        <r>
          <rPr>
            <sz val="10"/>
            <rFont val="Arial"/>
            <family val="2"/>
          </rPr>
          <t>07-10</t>
        </r>
        <r>
          <rPr>
            <sz val="10"/>
            <rFont val="Noto Sans CJK SC"/>
            <family val="2"/>
          </rPr>
          <t>共</t>
        </r>
        <r>
          <rPr>
            <sz val="10"/>
            <rFont val="Arial"/>
            <family val="2"/>
          </rPr>
          <t>50</t>
        </r>
        <r>
          <rPr>
            <sz val="10"/>
            <rFont val="Noto Sans CJK SC"/>
            <family val="2"/>
          </rPr>
          <t>個交易日。更早日期為藍格待回填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空白</t>
        </r>
        <r>
          <rPr>
            <sz val="10"/>
            <rFont val="Arial"/>
            <family val="2"/>
          </rPr>
          <t>=T5</t>
        </r>
        <r>
          <rPr>
            <sz val="10"/>
            <rFont val="Noto Sans CJK SC"/>
            <family val="2"/>
          </rPr>
          <t>不投票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。</t>
        </r>
      </text>
    </comment>
    <comment ref="V2495" authorId="0" shapeId="0" xr:uid="{00000000-0006-0000-0200-000002000000}">
      <text>
        <r>
          <rPr>
            <sz val="10"/>
            <rFont val="Noto Sans CJK SC"/>
            <family val="2"/>
          </rPr>
          <t>手動事件旗標</t>
        </r>
        <r>
          <rPr>
            <sz val="10"/>
            <rFont val="Arial"/>
            <family val="2"/>
          </rPr>
          <t>=1: 6/3</t>
        </r>
        <r>
          <rPr>
            <sz val="10"/>
            <rFont val="Noto Sans CJK SC"/>
            <family val="2"/>
          </rPr>
          <t>收巿後</t>
        </r>
        <r>
          <rPr>
            <sz val="10"/>
            <rFont val="Arial"/>
            <family val="2"/>
          </rPr>
          <t>AVGO</t>
        </r>
        <r>
          <rPr>
            <sz val="10"/>
            <rFont val="Noto Sans CJK SC"/>
            <family val="2"/>
          </rPr>
          <t>指引證偽→</t>
        </r>
        <r>
          <rPr>
            <sz val="10"/>
            <rFont val="Arial"/>
            <family val="2"/>
          </rPr>
          <t>6/4 AVGO -14%/</t>
        </r>
        <r>
          <rPr>
            <sz val="10"/>
            <rFont val="Noto Sans CJK SC"/>
            <family val="2"/>
          </rPr>
          <t>記憶體鏈重挫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>派發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Noto Sans CJK SC"/>
            <family val="2"/>
          </rPr>
          <t>指數當日僅</t>
        </r>
        <r>
          <rPr>
            <sz val="10"/>
            <rFont val="Arial"/>
            <family val="2"/>
          </rPr>
          <t>-0.53%</t>
        </r>
        <r>
          <rPr>
            <sz val="10"/>
            <rFont val="Noto Sans CJK SC"/>
            <family val="2"/>
          </rPr>
          <t>且</t>
        </r>
        <r>
          <rPr>
            <sz val="10"/>
            <rFont val="Arial"/>
            <family val="2"/>
          </rPr>
          <t>VIX</t>
        </r>
        <r>
          <rPr>
            <sz val="10"/>
            <rFont val="Noto Sans CJK SC"/>
            <family val="2"/>
          </rPr>
          <t>下跌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純價格引擎不可見。用戶校準</t>
        </r>
        <r>
          <rPr>
            <sz val="10"/>
            <rFont val="Arial"/>
            <family val="2"/>
          </rPr>
          <t>: 6/4</t>
        </r>
        <r>
          <rPr>
            <sz val="10"/>
            <rFont val="Noto Sans CJK SC"/>
            <family val="2"/>
          </rPr>
          <t>當日馬上跌落</t>
        </r>
        <r>
          <rPr>
            <sz val="10"/>
            <rFont val="Arial"/>
            <family val="2"/>
          </rPr>
          <t>UNCERTAIN</t>
        </r>
        <r>
          <rPr>
            <sz val="10"/>
            <rFont val="Noto Sans CJK SC"/>
            <family val="2"/>
          </rPr>
          <t>。</t>
        </r>
      </text>
    </comment>
    <comment ref="AY2495" authorId="0" shapeId="0" xr:uid="{00000000-0006-0000-0200-000007000000}">
      <text>
        <r>
          <rPr>
            <sz val="10"/>
            <rFont val="Arial"/>
            <family val="2"/>
          </rPr>
          <t>6/4</t>
        </r>
        <r>
          <rPr>
            <sz val="10"/>
            <rFont val="Noto Sans CJK SC"/>
            <family val="2"/>
          </rPr>
          <t>關鍵訊號</t>
        </r>
        <r>
          <rPr>
            <sz val="10"/>
            <rFont val="Arial"/>
            <family val="2"/>
          </rPr>
          <t>: SOXX</t>
        </r>
        <r>
          <rPr>
            <sz val="10"/>
            <rFont val="Noto Sans CJK SC"/>
            <family val="2"/>
          </rPr>
          <t>開盤</t>
        </r>
        <r>
          <rPr>
            <sz val="10"/>
            <rFont val="Arial"/>
            <family val="2"/>
          </rPr>
          <t xml:space="preserve">587.64 vs </t>
        </r>
        <r>
          <rPr>
            <sz val="10"/>
            <rFont val="Noto Sans CJK SC"/>
            <family val="2"/>
          </rPr>
          <t>前收</t>
        </r>
        <r>
          <rPr>
            <sz val="10"/>
            <rFont val="Arial"/>
            <family val="2"/>
          </rPr>
          <t xml:space="preserve">615.68 = </t>
        </r>
        <r>
          <rPr>
            <sz val="10"/>
            <rFont val="Noto Sans CJK SC"/>
            <family val="2"/>
          </rPr>
          <t>開盤跳空</t>
        </r>
        <r>
          <rPr>
            <sz val="10"/>
            <rFont val="Arial"/>
            <family val="2"/>
          </rPr>
          <t>-4.56% (AVGO</t>
        </r>
        <r>
          <rPr>
            <sz val="10"/>
            <rFont val="Noto Sans CJK SC"/>
            <family val="2"/>
          </rPr>
          <t>指引證偽後的板塊缺口</t>
        </r>
        <r>
          <rPr>
            <sz val="10"/>
            <rFont val="Arial"/>
            <family val="2"/>
          </rPr>
          <t>)→T5</t>
        </r>
        <r>
          <rPr>
            <sz val="10"/>
            <rFont val="Noto Sans CJK SC"/>
            <family val="2"/>
          </rPr>
          <t>子分</t>
        </r>
        <r>
          <rPr>
            <sz val="10"/>
            <rFont val="Arial"/>
            <family val="2"/>
          </rPr>
          <t>=0</t>
        </r>
        <r>
          <rPr>
            <sz val="10"/>
            <rFont val="Noto Sans CJK SC"/>
            <family val="2"/>
          </rPr>
          <t>。當日收盤僅</t>
        </r>
        <r>
          <rPr>
            <sz val="10"/>
            <rFont val="Arial"/>
            <family val="2"/>
          </rPr>
          <t xml:space="preserve">-2.10%, </t>
        </r>
        <r>
          <rPr>
            <sz val="10"/>
            <rFont val="Noto Sans CJK SC"/>
            <family val="2"/>
          </rPr>
          <t>收盤價看不到的訊號在開盤缺口。</t>
        </r>
      </text>
    </comment>
    <comment ref="I2519" authorId="0" shapeId="0" xr:uid="{00000000-0006-0000-0200-000001000000}">
      <text>
        <r>
          <rPr>
            <sz val="10"/>
            <rFont val="Arial"/>
            <family val="2"/>
          </rPr>
          <t>R4.5</t>
        </r>
        <r>
          <rPr>
            <sz val="10"/>
            <rFont val="Noto Sans CJK SC"/>
            <family val="2"/>
          </rPr>
          <t>修正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原</t>
        </r>
        <r>
          <rPr>
            <sz val="10"/>
            <rFont val="Arial"/>
            <family val="2"/>
          </rPr>
          <t>399.2</t>
        </r>
        <r>
          <rPr>
            <sz val="10"/>
            <rFont val="Noto Sans CJK SC"/>
            <family val="2"/>
          </rPr>
          <t>為</t>
        </r>
        <r>
          <rPr>
            <sz val="10"/>
            <rFont val="Arial"/>
            <family val="2"/>
          </rPr>
          <t>VIX</t>
        </r>
        <r>
          <rPr>
            <sz val="10"/>
            <rFont val="Noto Sans CJK SC"/>
            <family val="2"/>
          </rPr>
          <t>線性代理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較真實水平虛高約</t>
        </r>
        <r>
          <rPr>
            <sz val="10"/>
            <rFont val="Arial"/>
            <family val="2"/>
          </rPr>
          <t>130bp(7/7=267 FRED</t>
        </r>
        <r>
          <rPr>
            <sz val="10"/>
            <rFont val="Noto Sans CJK SC"/>
            <family val="2"/>
          </rPr>
          <t>已驗證</t>
        </r>
        <r>
          <rPr>
            <sz val="10"/>
            <rFont val="Arial"/>
            <family val="2"/>
          </rPr>
          <t>, 7/8-7/9=270</t>
        </r>
        <r>
          <rPr>
            <sz val="10"/>
            <rFont val="Noto Sans CJK SC"/>
            <family val="2"/>
          </rPr>
          <t>真值</t>
        </r>
        <r>
          <rPr>
            <sz val="10"/>
            <rFont val="Arial"/>
            <family val="2"/>
          </rPr>
          <t xml:space="preserve">); </t>
        </r>
        <r>
          <rPr>
            <sz val="10"/>
            <rFont val="Noto Sans CJK SC"/>
            <family val="2"/>
          </rPr>
          <t>以</t>
        </r>
        <r>
          <rPr>
            <sz val="10"/>
            <rFont val="Arial"/>
            <family val="2"/>
          </rPr>
          <t>7/9</t>
        </r>
        <r>
          <rPr>
            <sz val="10"/>
            <rFont val="Noto Sans CJK SC"/>
            <family val="2"/>
          </rPr>
          <t>順延。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400-000001000000}">
      <text>
        <r>
          <rPr>
            <sz val="10"/>
            <rFont val="Arial"/>
            <family val="2"/>
          </rPr>
          <t>R4.5</t>
        </r>
        <r>
          <rPr>
            <sz val="10"/>
            <rFont val="Noto Sans CJK SC"/>
            <family val="2"/>
          </rPr>
          <t>更新</t>
        </r>
        <r>
          <rPr>
            <sz val="10"/>
            <rFont val="Arial"/>
            <family val="2"/>
          </rPr>
          <t>: 7/10</t>
        </r>
        <r>
          <rPr>
            <sz val="10"/>
            <rFont val="Noto Sans CJK SC"/>
            <family val="2"/>
          </rPr>
          <t>收巿</t>
        </r>
        <r>
          <rPr>
            <sz val="10"/>
            <rFont val="Arial"/>
            <family val="2"/>
          </rPr>
          <t>(Yahoo)</t>
        </r>
      </text>
    </comment>
    <comment ref="C6" authorId="0" shapeId="0" xr:uid="{00000000-0006-0000-0400-000002000000}">
      <text>
        <r>
          <rPr>
            <sz val="10"/>
            <rFont val="Arial"/>
            <family val="2"/>
          </rPr>
          <t>R4.5</t>
        </r>
        <r>
          <rPr>
            <sz val="10"/>
            <rFont val="Noto Sans CJK SC"/>
            <family val="2"/>
          </rPr>
          <t>更正</t>
        </r>
        <r>
          <rPr>
            <sz val="10"/>
            <rFont val="Arial"/>
            <family val="2"/>
          </rPr>
          <t>: 52</t>
        </r>
        <r>
          <rPr>
            <sz val="10"/>
            <rFont val="Noto Sans CJK SC"/>
            <family val="2"/>
          </rPr>
          <t>週收巿高</t>
        </r>
        <r>
          <rPr>
            <sz val="10"/>
            <rFont val="Arial"/>
            <family val="2"/>
          </rPr>
          <t>=2026-06-02</t>
        </r>
        <r>
          <rPr>
            <sz val="10"/>
            <rFont val="Noto Sans CJK SC"/>
            <family val="2"/>
          </rPr>
          <t>的</t>
        </r>
        <r>
          <rPr>
            <sz val="10"/>
            <rFont val="Arial"/>
            <family val="2"/>
          </rPr>
          <t xml:space="preserve">30,660.60; </t>
        </r>
        <r>
          <rPr>
            <sz val="10"/>
            <rFont val="Noto Sans CJK SC"/>
            <family val="2"/>
          </rPr>
          <t>盤中</t>
        </r>
        <r>
          <rPr>
            <sz val="10"/>
            <rFont val="Arial"/>
            <family val="2"/>
          </rPr>
          <t>52</t>
        </r>
        <r>
          <rPr>
            <sz val="10"/>
            <rFont val="Noto Sans CJK SC"/>
            <family val="2"/>
          </rPr>
          <t>週高約</t>
        </r>
        <r>
          <rPr>
            <sz val="10"/>
            <rFont val="Arial"/>
            <family val="2"/>
          </rPr>
          <t>30,762(Yahoo)</t>
        </r>
      </text>
    </comment>
    <comment ref="C8" authorId="0" shapeId="0" xr:uid="{00000000-0006-0000-0400-000003000000}">
      <text>
        <r>
          <rPr>
            <sz val="10"/>
            <rFont val="Arial"/>
            <family val="2"/>
          </rPr>
          <t>R4.5</t>
        </r>
        <r>
          <rPr>
            <sz val="10"/>
            <rFont val="Noto Sans CJK SC"/>
            <family val="2"/>
          </rPr>
          <t>更新</t>
        </r>
        <r>
          <rPr>
            <sz val="10"/>
            <rFont val="Arial"/>
            <family val="2"/>
          </rPr>
          <t>: 7/10</t>
        </r>
        <r>
          <rPr>
            <sz val="10"/>
            <rFont val="Noto Sans CJK SC"/>
            <family val="2"/>
          </rPr>
          <t>收巿</t>
        </r>
      </text>
    </comment>
    <comment ref="C9" authorId="0" shapeId="0" xr:uid="{00000000-0006-0000-0400-000004000000}">
      <text>
        <r>
          <rPr>
            <sz val="10"/>
            <rFont val="Arial"/>
            <family val="2"/>
          </rPr>
          <t>R4.5</t>
        </r>
        <r>
          <rPr>
            <sz val="10"/>
            <rFont val="Noto Sans CJK SC"/>
            <family val="2"/>
          </rPr>
          <t>更新</t>
        </r>
        <r>
          <rPr>
            <sz val="10"/>
            <rFont val="Arial"/>
            <family val="2"/>
          </rPr>
          <t>: 7/9</t>
        </r>
        <r>
          <rPr>
            <sz val="10"/>
            <rFont val="Noto Sans CJK SC"/>
            <family val="2"/>
          </rPr>
          <t>真值</t>
        </r>
        <r>
          <rPr>
            <sz val="10"/>
            <rFont val="Arial"/>
            <family val="2"/>
          </rPr>
          <t>; 7/10</t>
        </r>
        <r>
          <rPr>
            <sz val="10"/>
            <rFont val="Noto Sans CJK SC"/>
            <family val="2"/>
          </rPr>
          <t>未及發佈以</t>
        </r>
        <r>
          <rPr>
            <sz val="10"/>
            <rFont val="Arial"/>
            <family val="2"/>
          </rPr>
          <t>7/9</t>
        </r>
        <r>
          <rPr>
            <sz val="10"/>
            <rFont val="Noto Sans CJK SC"/>
            <family val="2"/>
          </rPr>
          <t>順延</t>
        </r>
      </text>
    </comment>
    <comment ref="C17" authorId="0" shapeId="0" xr:uid="{00000000-0006-0000-0400-000005000000}">
      <text>
        <r>
          <rPr>
            <sz val="10"/>
            <rFont val="Arial"/>
            <family val="2"/>
          </rPr>
          <t>R4.5</t>
        </r>
        <r>
          <rPr>
            <sz val="10"/>
            <rFont val="Noto Sans CJK SC"/>
            <family val="2"/>
          </rPr>
          <t>補填</t>
        </r>
        <r>
          <rPr>
            <sz val="10"/>
            <rFont val="Arial"/>
            <family val="2"/>
          </rPr>
          <t>: 49</t>
        </r>
        <r>
          <rPr>
            <sz val="10"/>
            <rFont val="Noto Sans CJK SC"/>
            <family val="2"/>
          </rPr>
          <t>檔廣度代理</t>
        </r>
        <r>
          <rPr>
            <sz val="10"/>
            <rFont val="Arial"/>
            <family val="2"/>
          </rPr>
          <t>7/10</t>
        </r>
        <r>
          <rPr>
            <sz val="10"/>
            <rFont val="Noto Sans CJK SC"/>
            <family val="2"/>
          </rPr>
          <t>讀數</t>
        </r>
      </text>
    </comment>
  </commentList>
</comments>
</file>

<file path=xl/sharedStrings.xml><?xml version="1.0" encoding="utf-8"?>
<sst xmlns="http://schemas.openxmlformats.org/spreadsheetml/2006/main" count="5521" uniqueCount="419">
  <si>
    <t>三區制度框架 R4.5.3 (純分數版) | 18項指標單一加權合成分 = 唯一判區 | 事件鎖存已移除</t>
  </si>
  <si>
    <t>版本</t>
  </si>
  <si>
    <r>
      <rPr>
        <sz val="11"/>
        <color rgb="FF000000"/>
        <rFont val="Arial"/>
        <family val="2"/>
      </rPr>
      <t xml:space="preserve">2026R4.5.3 | </t>
    </r>
    <r>
      <rPr>
        <sz val="11"/>
        <color rgb="FF000000"/>
        <rFont val="Noto Sans CJK SC"/>
        <family val="2"/>
      </rPr>
      <t>修訂日</t>
    </r>
    <r>
      <rPr>
        <sz val="11"/>
        <color rgb="FF000000"/>
        <rFont val="Arial"/>
        <family val="2"/>
      </rPr>
      <t xml:space="preserve">: 2026-07-11 | </t>
    </r>
    <r>
      <rPr>
        <sz val="11"/>
        <color rgb="FF000000"/>
        <rFont val="Noto Sans CJK SC"/>
        <family val="2"/>
      </rPr>
      <t>依用戶指示</t>
    </r>
    <r>
      <rPr>
        <sz val="11"/>
        <color rgb="FF000000"/>
        <rFont val="Arial"/>
        <family val="2"/>
      </rPr>
      <t>: ①</t>
    </r>
    <r>
      <rPr>
        <sz val="11"/>
        <color rgb="FF000000"/>
        <rFont val="Noto Sans CJK SC"/>
        <family val="2"/>
      </rPr>
      <t>移除事件覆蓋鎖存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判區</t>
    </r>
    <r>
      <rPr>
        <sz val="11"/>
        <color rgb="FF000000"/>
        <rFont val="Arial"/>
        <family val="2"/>
      </rPr>
      <t>=</t>
    </r>
    <r>
      <rPr>
        <sz val="11"/>
        <color rgb="FF000000"/>
        <rFont val="Noto Sans CJK SC"/>
        <family val="2"/>
      </rPr>
      <t>單一純分數</t>
    </r>
    <r>
      <rPr>
        <sz val="11"/>
        <color rgb="FF000000"/>
        <rFont val="Arial"/>
        <family val="2"/>
      </rPr>
      <t>); ②</t>
    </r>
    <r>
      <rPr>
        <sz val="11"/>
        <color rgb="FF000000"/>
        <rFont val="Noto Sans CJK SC"/>
        <family val="2"/>
      </rPr>
      <t>新增</t>
    </r>
    <r>
      <rPr>
        <sz val="11"/>
        <color rgb="FF000000"/>
        <rFont val="Arial"/>
        <family val="2"/>
      </rPr>
      <t>T4(NDX 5</t>
    </r>
    <r>
      <rPr>
        <sz val="11"/>
        <color rgb="FF000000"/>
        <rFont val="Noto Sans CJK SC"/>
        <family val="2"/>
      </rPr>
      <t>日</t>
    </r>
    <r>
      <rPr>
        <sz val="11"/>
        <color rgb="FF000000"/>
        <rFont val="Arial"/>
        <family val="2"/>
      </rPr>
      <t>/10</t>
    </r>
    <r>
      <rPr>
        <sz val="11"/>
        <color rgb="FF000000"/>
        <rFont val="Noto Sans CJK SC"/>
        <family val="2"/>
      </rPr>
      <t>日均線動能</t>
    </r>
    <r>
      <rPr>
        <sz val="11"/>
        <color rgb="FF000000"/>
        <rFont val="Arial"/>
        <family val="2"/>
      </rPr>
      <t>+</t>
    </r>
    <r>
      <rPr>
        <sz val="11"/>
        <color rgb="FF000000"/>
        <rFont val="Noto Sans CJK SC"/>
        <family val="2"/>
      </rPr>
      <t>衝擊</t>
    </r>
    <r>
      <rPr>
        <sz val="11"/>
        <color rgb="FF000000"/>
        <rFont val="Arial"/>
        <family val="2"/>
      </rPr>
      <t>)</t>
    </r>
    <r>
      <rPr>
        <sz val="11"/>
        <color rgb="FF000000"/>
        <rFont val="Noto Sans CJK SC"/>
        <family val="2"/>
      </rPr>
      <t>與</t>
    </r>
    <r>
      <rPr>
        <sz val="11"/>
        <color rgb="FF000000"/>
        <rFont val="Arial"/>
        <family val="2"/>
      </rPr>
      <t>T5(</t>
    </r>
    <r>
      <rPr>
        <sz val="11"/>
        <color rgb="FF000000"/>
        <rFont val="Noto Sans CJK SC"/>
        <family val="2"/>
      </rPr>
      <t>最熱板塊</t>
    </r>
    <r>
      <rPr>
        <sz val="11"/>
        <color rgb="FF000000"/>
        <rFont val="Arial"/>
        <family val="2"/>
      </rPr>
      <t>ETF</t>
    </r>
    <r>
      <rPr>
        <sz val="11"/>
        <color rgb="FF000000"/>
        <rFont val="Noto Sans CJK SC"/>
        <family val="2"/>
      </rPr>
      <t>動能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現用</t>
    </r>
    <r>
      <rPr>
        <sz val="11"/>
        <color rgb="FF000000"/>
        <rFont val="Arial"/>
        <family val="2"/>
      </rPr>
      <t>SOXX); ③</t>
    </r>
    <r>
      <rPr>
        <sz val="11"/>
        <color rgb="FF000000"/>
        <rFont val="Noto Sans CJK SC"/>
        <family val="2"/>
      </rPr>
      <t>重新測試權重</t>
    </r>
    <r>
      <rPr>
        <sz val="11"/>
        <color rgb="FF000000"/>
        <rFont val="Arial"/>
        <family val="2"/>
      </rPr>
      <t>(WA/WB/WC</t>
    </r>
    <r>
      <rPr>
        <sz val="11"/>
        <color rgb="FF000000"/>
        <rFont val="Noto Sans CJK SC"/>
        <family val="2"/>
      </rPr>
      <t>三組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採用</t>
    </r>
    <r>
      <rPr>
        <sz val="11"/>
        <color rgb="FF000000"/>
        <rFont val="Arial"/>
        <family val="2"/>
      </rPr>
      <t xml:space="preserve">WB, </t>
    </r>
    <r>
      <rPr>
        <sz val="11"/>
        <color rgb="FF000000"/>
        <rFont val="Noto Sans CJK SC"/>
        <family val="2"/>
      </rPr>
      <t>紀錄於</t>
    </r>
    <r>
      <rPr>
        <sz val="11"/>
        <color rgb="FF000000"/>
        <rFont val="Arial"/>
        <family val="2"/>
      </rPr>
      <t>01</t>
    </r>
    <r>
      <rPr>
        <sz val="11"/>
        <color rgb="FF000000"/>
        <rFont val="Noto Sans CJK SC"/>
        <family val="2"/>
      </rPr>
      <t>表</t>
    </r>
    <r>
      <rPr>
        <sz val="11"/>
        <color rgb="FF000000"/>
        <rFont val="Arial"/>
        <family val="2"/>
      </rPr>
      <t>)</t>
    </r>
    <r>
      <rPr>
        <sz val="11"/>
        <color rgb="FF000000"/>
        <rFont val="Noto Sans CJK SC"/>
        <family val="2"/>
      </rPr>
      <t>。</t>
    </r>
  </si>
  <si>
    <t>6/4問題的誠實答案</t>
  </si>
  <si>
    <r>
      <rPr>
        <sz val="11"/>
        <color rgb="FF000000"/>
        <rFont val="Noto Sans CJK SC"/>
        <family val="2"/>
      </rPr>
      <t>收盤價數據裡</t>
    </r>
    <r>
      <rPr>
        <sz val="11"/>
        <color rgb="FF000000"/>
        <rFont val="Arial"/>
        <family val="2"/>
      </rPr>
      <t>6/4</t>
    </r>
    <r>
      <rPr>
        <sz val="11"/>
        <color rgb="FF000000"/>
        <rFont val="Noto Sans CJK SC"/>
        <family val="2"/>
      </rPr>
      <t>只是溫和下跌日</t>
    </r>
    <r>
      <rPr>
        <sz val="11"/>
        <color rgb="FF000000"/>
        <rFont val="Arial"/>
        <family val="2"/>
      </rPr>
      <t>(NDX -0.53%, VIX</t>
    </r>
    <r>
      <rPr>
        <sz val="11"/>
        <color rgb="FF000000"/>
        <rFont val="Noto Sans CJK SC"/>
        <family val="2"/>
      </rPr>
      <t>下跌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廣度上升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信用持平</t>
    </r>
    <r>
      <rPr>
        <sz val="11"/>
        <color rgb="FF000000"/>
        <rFont val="Arial"/>
        <family val="2"/>
      </rPr>
      <t>, SOXX</t>
    </r>
    <r>
      <rPr>
        <sz val="11"/>
        <color rgb="FF000000"/>
        <rFont val="Noto Sans CJK SC"/>
        <family val="2"/>
      </rPr>
      <t>收盤僅</t>
    </r>
    <r>
      <rPr>
        <sz val="11"/>
        <color rgb="FF000000"/>
        <rFont val="Arial"/>
        <family val="2"/>
      </rPr>
      <t>-2.10%)——</t>
    </r>
    <r>
      <rPr>
        <sz val="11"/>
        <color rgb="FF000000"/>
        <rFont val="Noto Sans CJK SC"/>
        <family val="2"/>
      </rPr>
      <t>任何純收盤引擎都看不到。真正可量化的</t>
    </r>
    <r>
      <rPr>
        <sz val="11"/>
        <color rgb="FF000000"/>
        <rFont val="Arial"/>
        <family val="2"/>
      </rPr>
      <t>6/4</t>
    </r>
    <r>
      <rPr>
        <sz val="11"/>
        <color rgb="FF000000"/>
        <rFont val="Noto Sans CJK SC"/>
        <family val="2"/>
      </rPr>
      <t>訊號是</t>
    </r>
    <r>
      <rPr>
        <sz val="11"/>
        <color rgb="FF000000"/>
        <rFont val="Arial"/>
        <family val="2"/>
      </rPr>
      <t>SOXX</t>
    </r>
    <r>
      <rPr>
        <sz val="11"/>
        <color rgb="FF000000"/>
        <rFont val="Noto Sans CJK SC"/>
        <family val="2"/>
      </rPr>
      <t>開盤跳空</t>
    </r>
    <r>
      <rPr>
        <sz val="11"/>
        <color rgb="FF000000"/>
        <rFont val="Arial"/>
        <family val="2"/>
      </rPr>
      <t xml:space="preserve">-4.56%(587.64 vs </t>
    </r>
    <r>
      <rPr>
        <sz val="11"/>
        <color rgb="FF000000"/>
        <rFont val="Noto Sans CJK SC"/>
        <family val="2"/>
      </rPr>
      <t>前收</t>
    </r>
    <r>
      <rPr>
        <sz val="11"/>
        <color rgb="FF000000"/>
        <rFont val="Arial"/>
        <family val="2"/>
      </rPr>
      <t>615.68, AVGO</t>
    </r>
    <r>
      <rPr>
        <sz val="11"/>
        <color rgb="FF000000"/>
        <rFont val="Noto Sans CJK SC"/>
        <family val="2"/>
      </rPr>
      <t>指引證偽後的板塊缺口</t>
    </r>
    <r>
      <rPr>
        <sz val="11"/>
        <color rgb="FF000000"/>
        <rFont val="Arial"/>
        <family val="2"/>
      </rPr>
      <t>)</t>
    </r>
    <r>
      <rPr>
        <sz val="11"/>
        <color rgb="FF000000"/>
        <rFont val="Noto Sans CJK SC"/>
        <family val="2"/>
      </rPr>
      <t>。</t>
    </r>
    <r>
      <rPr>
        <sz val="11"/>
        <color rgb="FF000000"/>
        <rFont val="Arial"/>
        <family val="2"/>
      </rPr>
      <t>R4.5.3</t>
    </r>
    <r>
      <rPr>
        <sz val="11"/>
        <color rgb="FF000000"/>
        <rFont val="Noto Sans CJK SC"/>
        <family val="2"/>
      </rPr>
      <t>把它編入</t>
    </r>
    <r>
      <rPr>
        <sz val="11"/>
        <color rgb="FF000000"/>
        <rFont val="Arial"/>
        <family val="2"/>
      </rPr>
      <t>T5</t>
    </r>
    <r>
      <rPr>
        <sz val="11"/>
        <color rgb="FF000000"/>
        <rFont val="Noto Sans CJK SC"/>
        <family val="2"/>
      </rPr>
      <t>的</t>
    </r>
    <r>
      <rPr>
        <sz val="11"/>
        <color rgb="FF000000"/>
        <rFont val="Arial"/>
        <family val="2"/>
      </rPr>
      <t>HARD</t>
    </r>
    <r>
      <rPr>
        <sz val="11"/>
        <color rgb="FF000000"/>
        <rFont val="Noto Sans CJK SC"/>
        <family val="2"/>
      </rPr>
      <t>衝擊條款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跳空≤</t>
    </r>
    <r>
      <rPr>
        <sz val="11"/>
        <color rgb="FF000000"/>
        <rFont val="Arial"/>
        <family val="2"/>
      </rPr>
      <t xml:space="preserve">-3%), </t>
    </r>
    <r>
      <rPr>
        <sz val="11"/>
        <color rgb="FF000000"/>
        <rFont val="Noto Sans CJK SC"/>
        <family val="2"/>
      </rPr>
      <t>令</t>
    </r>
    <r>
      <rPr>
        <sz val="11"/>
        <color rgb="FF000000"/>
        <rFont val="Arial"/>
        <family val="2"/>
      </rPr>
      <t>6/4</t>
    </r>
    <r>
      <rPr>
        <sz val="11"/>
        <color rgb="FF000000"/>
        <rFont val="Noto Sans CJK SC"/>
        <family val="2"/>
      </rPr>
      <t>單憑合成分</t>
    </r>
    <r>
      <rPr>
        <sz val="11"/>
        <color rgb="FF000000"/>
        <rFont val="Arial"/>
        <family val="2"/>
      </rPr>
      <t>=66.2</t>
    </r>
    <r>
      <rPr>
        <sz val="11"/>
        <color rgb="FF000000"/>
        <rFont val="Noto Sans CJK SC"/>
        <family val="2"/>
      </rPr>
      <t>跌入</t>
    </r>
    <r>
      <rPr>
        <sz val="11"/>
        <color rgb="FF000000"/>
        <rFont val="Arial"/>
        <family val="2"/>
      </rPr>
      <t>UNCERTAIN——</t>
    </r>
    <r>
      <rPr>
        <sz val="11"/>
        <color rgb="FF000000"/>
        <rFont val="Noto Sans CJK SC"/>
        <family val="2"/>
      </rPr>
      <t>用真實板塊數據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非人手旗標。</t>
    </r>
  </si>
  <si>
    <t>T5數據覆蓋</t>
  </si>
  <si>
    <t>真實SOXX開盤/收盤 2026/4/29-7/10共50個交易日(stockanalysis.com, S&amp;P Global來源, 抓取於2026-07-11, 淡紫底標示)。更早日期AY/AZ為藍格待回填; 空白日T5權重(26)自動移出分母, 不扭曲歷史判區。回填十年SOXX數據後, T5立即全期參與。</t>
  </si>
  <si>
    <t>純分數的代價(如實揭露)</t>
  </si>
  <si>
    <r>
      <rPr>
        <sz val="11"/>
        <color rgb="FF000000"/>
        <rFont val="Noto Sans CJK SC"/>
        <family val="2"/>
      </rPr>
      <t>移除鎖存後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判區隨分數即日擺動</t>
    </r>
    <r>
      <rPr>
        <sz val="11"/>
        <color rgb="FF000000"/>
        <rFont val="Arial"/>
        <family val="2"/>
      </rPr>
      <t>: 2026/6/4-7/10</t>
    </r>
    <r>
      <rPr>
        <sz val="11"/>
        <color rgb="FF000000"/>
        <rFont val="Noto Sans CJK SC"/>
        <family val="2"/>
      </rPr>
      <t xml:space="preserve">為 </t>
    </r>
    <r>
      <rPr>
        <sz val="11"/>
        <color rgb="FF000000"/>
        <rFont val="Arial"/>
        <family val="2"/>
      </rPr>
      <t>6 EASY / 18 UNCERTAIN / 1 HARD——6</t>
    </r>
    <r>
      <rPr>
        <sz val="11"/>
        <color rgb="FF000000"/>
        <rFont val="Noto Sans CJK SC"/>
        <family val="2"/>
      </rPr>
      <t>個</t>
    </r>
    <r>
      <rPr>
        <sz val="11"/>
        <color rgb="FF000000"/>
        <rFont val="Arial"/>
        <family val="2"/>
      </rPr>
      <t>EASY</t>
    </r>
    <r>
      <rPr>
        <sz val="11"/>
        <color rgb="FF000000"/>
        <rFont val="Noto Sans CJK SC"/>
        <family val="2"/>
      </rPr>
      <t>島全部落在</t>
    </r>
    <r>
      <rPr>
        <sz val="11"/>
        <color rgb="FF000000"/>
        <rFont val="Arial"/>
        <family val="2"/>
      </rPr>
      <t>SOXX</t>
    </r>
    <r>
      <rPr>
        <sz val="11"/>
        <color rgb="FF000000"/>
        <rFont val="Noto Sans CJK SC"/>
        <family val="2"/>
      </rPr>
      <t>單日</t>
    </r>
    <r>
      <rPr>
        <sz val="11"/>
        <color rgb="FF000000"/>
        <rFont val="Arial"/>
        <family val="2"/>
      </rPr>
      <t>+4%~+8%</t>
    </r>
    <r>
      <rPr>
        <sz val="11"/>
        <color rgb="FF000000"/>
        <rFont val="Noto Sans CJK SC"/>
        <family val="2"/>
      </rPr>
      <t>的暴力反彈日</t>
    </r>
    <r>
      <rPr>
        <sz val="11"/>
        <color rgb="FF000000"/>
        <rFont val="Arial"/>
        <family val="2"/>
      </rPr>
      <t>(6/8,6/17,6/18,6/22,6/24,6/25)</t>
    </r>
    <r>
      <rPr>
        <sz val="11"/>
        <color rgb="FF000000"/>
        <rFont val="Noto Sans CJK SC"/>
        <family val="2"/>
      </rPr>
      <t>。這是高敏感引擎的誠實輸出</t>
    </r>
    <r>
      <rPr>
        <sz val="11"/>
        <color rgb="FF000000"/>
        <rFont val="Arial"/>
        <family val="2"/>
      </rPr>
      <t xml:space="preserve">: </t>
    </r>
    <r>
      <rPr>
        <sz val="11"/>
        <color rgb="FF000000"/>
        <rFont val="Noto Sans CJK SC"/>
        <family val="2"/>
      </rPr>
      <t>六月市場本身就在</t>
    </r>
    <r>
      <rPr>
        <sz val="11"/>
        <color rgb="FF000000"/>
        <rFont val="Arial"/>
        <family val="2"/>
      </rPr>
      <t>±5-10%</t>
    </r>
    <r>
      <rPr>
        <sz val="11"/>
        <color rgb="FF000000"/>
        <rFont val="Noto Sans CJK SC"/>
        <family val="2"/>
      </rPr>
      <t>劇烈擺動。若需要「一旦變速、維持警戒」的滯後行為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那正是被移除的鎖存層的功能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兩者不可兼得。</t>
    </r>
  </si>
  <si>
    <t>校準狀態(公式活算於05表)</t>
  </si>
  <si>
    <t>窗口① 2026/4/4-5/14: 93.1% EASY (27/29; 4/6-4/7修復期) ✓ | 窗口② 6/3=EASY(100)→6/4=UNCERTAIN(66.2)單憑分數 ✓ | 窗口③ 2025/5/1-10/31: 93.8% EASY(較R4.5.1的82.8%更高: 鎖存移除釋放了十月分數滿分日) ✓ | 2017年EASY 245/251, 2022年HARD 216/251。</t>
  </si>
  <si>
    <t>工作表</t>
  </si>
  <si>
    <r>
      <rPr>
        <sz val="11"/>
        <color rgb="FF000000"/>
        <rFont val="Arial"/>
        <family val="2"/>
      </rPr>
      <t>00_README | 01_</t>
    </r>
    <r>
      <rPr>
        <sz val="11"/>
        <color rgb="FF000000"/>
        <rFont val="Noto Sans CJK SC"/>
        <family val="2"/>
      </rPr>
      <t>指標庫</t>
    </r>
    <r>
      <rPr>
        <sz val="11"/>
        <color rgb="FF000000"/>
        <rFont val="Arial"/>
        <family val="2"/>
      </rPr>
      <t>(18</t>
    </r>
    <r>
      <rPr>
        <sz val="11"/>
        <color rgb="FF000000"/>
        <rFont val="Noto Sans CJK SC"/>
        <family val="2"/>
      </rPr>
      <t>項</t>
    </r>
    <r>
      <rPr>
        <sz val="11"/>
        <color rgb="FF000000"/>
        <rFont val="Arial"/>
        <family val="2"/>
      </rPr>
      <t>) | 02A_</t>
    </r>
    <r>
      <rPr>
        <sz val="11"/>
        <color rgb="FF000000"/>
        <rFont val="Noto Sans CJK SC"/>
        <family val="2"/>
      </rPr>
      <t>每日分段</t>
    </r>
    <r>
      <rPr>
        <sz val="11"/>
        <color rgb="FF000000"/>
        <rFont val="Arial"/>
        <family val="2"/>
      </rPr>
      <t>(55</t>
    </r>
    <r>
      <rPr>
        <sz val="11"/>
        <color rgb="FF000000"/>
        <rFont val="Noto Sans CJK SC"/>
        <family val="2"/>
      </rPr>
      <t>欄</t>
    </r>
    <r>
      <rPr>
        <sz val="11"/>
        <color rgb="FF000000"/>
        <rFont val="Arial"/>
        <family val="2"/>
      </rPr>
      <t>) | 05_</t>
    </r>
    <r>
      <rPr>
        <sz val="11"/>
        <color rgb="FF000000"/>
        <rFont val="Noto Sans CJK SC"/>
        <family val="2"/>
      </rPr>
      <t xml:space="preserve">統計摘要 </t>
    </r>
    <r>
      <rPr>
        <sz val="11"/>
        <color rgb="FF000000"/>
        <rFont val="Arial"/>
        <family val="2"/>
      </rPr>
      <t>| 06_</t>
    </r>
    <r>
      <rPr>
        <sz val="11"/>
        <color rgb="FF000000"/>
        <rFont val="Noto Sans CJK SC"/>
        <family val="2"/>
      </rPr>
      <t xml:space="preserve">監察面板 </t>
    </r>
    <r>
      <rPr>
        <sz val="11"/>
        <color rgb="FF000000"/>
        <rFont val="Arial"/>
        <family val="2"/>
      </rPr>
      <t>| 07_L1</t>
    </r>
    <r>
      <rPr>
        <sz val="11"/>
        <color rgb="FF000000"/>
        <rFont val="Noto Sans CJK SC"/>
        <family val="2"/>
      </rPr>
      <t>政策步階</t>
    </r>
  </si>
  <si>
    <t>顏色</t>
  </si>
  <si>
    <t>綠=EASY | 黃=UNCERTAIN | 紅=HARD | 藍字=可輸入 | 淡紫底=審核修正格 | 綠字=跨表公式</t>
  </si>
  <si>
    <t>量化指標庫 R4.5.3: 18項指標純分數引擎 | 判區=合成分(02A之AX): ≥70 EASY / 40-70 UNCERTAIN / ≤40 HARD | 無事件覆蓋層</t>
  </si>
  <si>
    <t>ID</t>
  </si>
  <si>
    <t>類別</t>
  </si>
  <si>
    <t>指標名稱</t>
  </si>
  <si>
    <r>
      <rPr>
        <b/>
        <sz val="11"/>
        <color rgb="FFFFFFFF"/>
        <rFont val="Arial"/>
        <family val="2"/>
      </rPr>
      <t>EASY</t>
    </r>
    <r>
      <rPr>
        <b/>
        <sz val="11"/>
        <color rgb="FFFFFFFF"/>
        <rFont val="Noto Sans CJK SC"/>
        <family val="2"/>
      </rPr>
      <t>區</t>
    </r>
  </si>
  <si>
    <r>
      <rPr>
        <b/>
        <sz val="11"/>
        <color rgb="FFFFFFFF"/>
        <rFont val="Arial"/>
        <family val="2"/>
      </rPr>
      <t>UNCERTAIN</t>
    </r>
    <r>
      <rPr>
        <b/>
        <sz val="11"/>
        <color rgb="FFFFFFFF"/>
        <rFont val="Noto Sans CJK SC"/>
        <family val="2"/>
      </rPr>
      <t>區</t>
    </r>
  </si>
  <si>
    <r>
      <rPr>
        <b/>
        <sz val="11"/>
        <color rgb="FFFFFFFF"/>
        <rFont val="Arial"/>
        <family val="2"/>
      </rPr>
      <t>HARD</t>
    </r>
    <r>
      <rPr>
        <b/>
        <sz val="11"/>
        <color rgb="FFFFFFFF"/>
        <rFont val="Noto Sans CJK SC"/>
        <family val="2"/>
      </rPr>
      <t>區</t>
    </r>
  </si>
  <si>
    <t>重要性</t>
  </si>
  <si>
    <t>權重%</t>
  </si>
  <si>
    <t>關連性 / 領先-滯後描述</t>
  </si>
  <si>
    <t>可持續監察來源</t>
  </si>
  <si>
    <t>頻率</t>
  </si>
  <si>
    <t>T1</t>
  </si>
  <si>
    <t>技術/趨勢</t>
  </si>
  <si>
    <r>
      <rPr>
        <sz val="11"/>
        <color rgb="FF000000"/>
        <rFont val="Arial"/>
        <family val="2"/>
      </rPr>
      <t>NDX vs 40</t>
    </r>
    <r>
      <rPr>
        <sz val="11"/>
        <color rgb="FF000000"/>
        <rFont val="Noto Sans CJK SC"/>
        <family val="2"/>
      </rPr>
      <t>週均線</t>
    </r>
  </si>
  <si>
    <t>收巿&gt;40週線且上斜</t>
  </si>
  <si>
    <r>
      <rPr>
        <sz val="11"/>
        <color rgb="FF0000FF"/>
        <rFont val="Arial"/>
        <family val="2"/>
      </rPr>
      <t>40</t>
    </r>
    <r>
      <rPr>
        <sz val="11"/>
        <color rgb="FF0000FF"/>
        <rFont val="Noto Sans CJK SC"/>
        <family val="2"/>
      </rPr>
      <t>週線</t>
    </r>
    <r>
      <rPr>
        <sz val="11"/>
        <color rgb="FF0000FF"/>
        <rFont val="Arial"/>
        <family val="2"/>
      </rPr>
      <t>±2%</t>
    </r>
    <r>
      <rPr>
        <sz val="11"/>
        <color rgb="FF0000FF"/>
        <rFont val="Noto Sans CJK SC"/>
        <family val="2"/>
      </rPr>
      <t xml:space="preserve">拉鋸 </t>
    </r>
    <r>
      <rPr>
        <sz val="11"/>
        <color rgb="FF0000FF"/>
        <rFont val="Arial"/>
        <family val="2"/>
      </rPr>
      <t xml:space="preserve">/ </t>
    </r>
    <r>
      <rPr>
        <sz val="11"/>
        <color rgb="FF0000FF"/>
        <rFont val="Noto Sans CJK SC"/>
        <family val="2"/>
      </rPr>
      <t>單週失守未連續</t>
    </r>
  </si>
  <si>
    <t>連續2週收於線下 或 均線下斜</t>
  </si>
  <si>
    <t>★★★★★</t>
  </si>
  <si>
    <t>同步至輕微滯後。區分制度最穩健單一規則; R2以「連續2週」過濾2019/5、2024/8式單週假破。</t>
  </si>
  <si>
    <t>自家週線圖</t>
  </si>
  <si>
    <t xml:space="preserve"> 週</t>
  </si>
  <si>
    <t>T2</t>
  </si>
  <si>
    <r>
      <rPr>
        <sz val="11"/>
        <color rgb="FF000000"/>
        <rFont val="Arial"/>
        <family val="2"/>
      </rPr>
      <t>10</t>
    </r>
    <r>
      <rPr>
        <sz val="11"/>
        <color rgb="FF000000"/>
        <rFont val="Noto Sans CJK SC"/>
        <family val="2"/>
      </rPr>
      <t>週</t>
    </r>
    <r>
      <rPr>
        <sz val="11"/>
        <color rgb="FF000000"/>
        <rFont val="Arial"/>
        <family val="2"/>
      </rPr>
      <t>/40</t>
    </r>
    <r>
      <rPr>
        <sz val="11"/>
        <color rgb="FF000000"/>
        <rFont val="Noto Sans CJK SC"/>
        <family val="2"/>
      </rPr>
      <t>週均線交叉</t>
    </r>
  </si>
  <si>
    <t>金叉且乖離擴大</t>
  </si>
  <si>
    <t>跌破10週線 / 10週線走平</t>
  </si>
  <si>
    <t>死叉</t>
  </si>
  <si>
    <t>★★★★</t>
  </si>
  <si>
    <t>滯後確認。死叉鎖定2022全年; 對V型底滯後6-10週, 急V條款由T3+B1代償。</t>
  </si>
  <si>
    <t>週</t>
  </si>
  <si>
    <t>T3</t>
  </si>
  <si>
    <t>距52週高位回撤</t>
  </si>
  <si>
    <t>&gt;-6%</t>
  </si>
  <si>
    <t>-6% ~ -15%</t>
  </si>
  <si>
    <t>≤-15%</t>
  </si>
  <si>
    <t>同步; R2敏感度核心。-6%線十年觸發約20次, 全部對應真實警戒事件; -15%線僅真熊觸發, 零假警報。</t>
  </si>
  <si>
    <t>指數行情</t>
  </si>
  <si>
    <t>B1</t>
  </si>
  <si>
    <t>廣度</t>
  </si>
  <si>
    <t>成份股&gt;200日線比例</t>
  </si>
  <si>
    <r>
      <rPr>
        <sz val="11"/>
        <color rgb="FF0000FF"/>
        <rFont val="Arial"/>
        <family val="2"/>
      </rPr>
      <t>&gt;60%</t>
    </r>
    <r>
      <rPr>
        <sz val="11"/>
        <color rgb="FF0000FF"/>
        <rFont val="Noto Sans CJK SC"/>
        <family val="2"/>
      </rPr>
      <t>且回升</t>
    </r>
  </si>
  <si>
    <r>
      <rPr>
        <sz val="11"/>
        <color rgb="FF0000FF"/>
        <rFont val="Arial"/>
        <family val="2"/>
      </rPr>
      <t xml:space="preserve">40-60% </t>
    </r>
    <r>
      <rPr>
        <sz val="11"/>
        <color rgb="FF0000FF"/>
        <rFont val="Noto Sans CJK SC"/>
        <family val="2"/>
      </rPr>
      <t>或 自高位急降</t>
    </r>
  </si>
  <si>
    <r>
      <rPr>
        <sz val="11"/>
        <color rgb="FF0000FF"/>
        <rFont val="Arial"/>
        <family val="2"/>
      </rPr>
      <t>&lt;40%</t>
    </r>
    <r>
      <rPr>
        <sz val="11"/>
        <color rgb="FF0000FF"/>
        <rFont val="Noto Sans CJK SC"/>
        <family val="2"/>
      </rPr>
      <t>且下行</t>
    </r>
  </si>
  <si>
    <t>領先1-4週。廣度先於指數: 2021年中已崩=2022最早預警; &gt;90%推力=新EASY最強確認。</t>
  </si>
  <si>
    <t>Barchart $NDXA200R / StockCharts</t>
  </si>
  <si>
    <t>B2</t>
  </si>
  <si>
    <t>淨新高-新低(10日)</t>
  </si>
  <si>
    <t>持續為正</t>
  </si>
  <si>
    <t>正負反覆 / 淨新低放大</t>
  </si>
  <si>
    <t>淨新低持續擴張</t>
  </si>
  <si>
    <t>領先1-3週。與Market Breadth Dashboard同源; 熊巿反彈證偽關鍵。</t>
  </si>
  <si>
    <t>Stockbee Market Monitor</t>
  </si>
  <si>
    <t>日/週</t>
  </si>
  <si>
    <t>B3</t>
  </si>
  <si>
    <r>
      <rPr>
        <sz val="11"/>
        <color rgb="FF000000"/>
        <rFont val="Arial"/>
        <family val="2"/>
      </rPr>
      <t>A/D</t>
    </r>
    <r>
      <rPr>
        <sz val="11"/>
        <color rgb="FF000000"/>
        <rFont val="Noto Sans CJK SC"/>
        <family val="2"/>
      </rPr>
      <t>線對指數背離</t>
    </r>
  </si>
  <si>
    <t>同創新高</t>
  </si>
  <si>
    <t>溫和背離(1-2月)</t>
  </si>
  <si>
    <t>持續多月背離+指數新高</t>
  </si>
  <si>
    <t>★★★</t>
  </si>
  <si>
    <t>領先數週至數月。2021/11、2024/7頂前均現; 輔助用。</t>
  </si>
  <si>
    <t>StockCharts</t>
  </si>
  <si>
    <t>L1</t>
  </si>
  <si>
    <t>流動性/政策</t>
  </si>
  <si>
    <r>
      <rPr>
        <sz val="11"/>
        <color rgb="FF000000"/>
        <rFont val="Arial"/>
        <family val="2"/>
      </rPr>
      <t>Fed</t>
    </r>
    <r>
      <rPr>
        <sz val="11"/>
        <color rgb="FF000000"/>
        <rFont val="Noto Sans CJK SC"/>
        <family val="2"/>
      </rPr>
      <t>政策方向</t>
    </r>
    <r>
      <rPr>
        <sz val="11"/>
        <color rgb="FF000000"/>
        <rFont val="Arial"/>
        <family val="2"/>
      </rPr>
      <t>+</t>
    </r>
    <r>
      <rPr>
        <sz val="11"/>
        <color rgb="FF000000"/>
        <rFont val="Noto Sans CJK SC"/>
        <family val="2"/>
      </rPr>
      <t>巿場加息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減息定價</t>
    </r>
  </si>
  <si>
    <t>減息或寬鬆指引</t>
  </si>
  <si>
    <t>暫停+加息定價20-50% / 移除寬鬆傾向</t>
  </si>
  <si>
    <t>加息定價&gt;50% 或 實際加息</t>
  </si>
  <si>
    <t>領先1-3個月, 制度級。2019/2023/2024轉向開EASY; 2018/2022緊縮製造HARD。2026/6/17移除寬鬆傾向+9月加息定價逾六成=十年內第三次制度級轉鷹。</t>
  </si>
  <si>
    <t>CME FedWatch / FOMC</t>
  </si>
  <si>
    <t>日/會期</t>
  </si>
  <si>
    <t>L2</t>
  </si>
  <si>
    <t>淨流動性(B/S−TGA−RRP)</t>
  </si>
  <si>
    <t>按週回升</t>
  </si>
  <si>
    <t>走平</t>
  </si>
  <si>
    <t>收縮且加速</t>
  </si>
  <si>
    <t>領先2-6週。2022後與NDX高相關; QRA/RRP釋放為2023-24隱形推手。</t>
  </si>
  <si>
    <t>FRED: WALCL−WTREGEN−RRPONTSYD</t>
  </si>
  <si>
    <t>L3</t>
  </si>
  <si>
    <r>
      <rPr>
        <sz val="11"/>
        <color rgb="FF000000"/>
        <rFont val="Arial"/>
        <family val="2"/>
      </rPr>
      <t>M2</t>
    </r>
    <r>
      <rPr>
        <sz val="11"/>
        <color rgb="FF000000"/>
        <rFont val="Noto Sans CJK SC"/>
        <family val="2"/>
      </rPr>
      <t>同比</t>
    </r>
  </si>
  <si>
    <t>回升且&gt;4%</t>
  </si>
  <si>
    <r>
      <rPr>
        <sz val="11"/>
        <color rgb="FF0000FF"/>
        <rFont val="Arial"/>
        <family val="2"/>
      </rPr>
      <t>0-4%</t>
    </r>
    <r>
      <rPr>
        <sz val="11"/>
        <color rgb="FF0000FF"/>
        <rFont val="Noto Sans CJK SC"/>
        <family val="2"/>
      </rPr>
      <t>放緩</t>
    </r>
  </si>
  <si>
    <t>負增長</t>
  </si>
  <si>
    <t>長領先3-12個月, 只作背景。</t>
  </si>
  <si>
    <t>FRED: M2SL</t>
  </si>
  <si>
    <t>月</t>
  </si>
  <si>
    <t>L4</t>
  </si>
  <si>
    <r>
      <rPr>
        <sz val="11"/>
        <color rgb="FF000000"/>
        <rFont val="Arial"/>
        <family val="2"/>
      </rPr>
      <t>10Y-3M</t>
    </r>
    <r>
      <rPr>
        <sz val="11"/>
        <color rgb="FF000000"/>
        <rFont val="Noto Sans CJK SC"/>
        <family val="2"/>
      </rPr>
      <t>曲線</t>
    </r>
  </si>
  <si>
    <t>正斜且趨陡</t>
  </si>
  <si>
    <t>走平/初倒掛</t>
  </si>
  <si>
    <t>深倒掛後快速熊陡</t>
  </si>
  <si>
    <t>長領先6-18個月(衰退); 對週度判區偏慢, 與C1並用。</t>
  </si>
  <si>
    <t>FRED: T10Y3M</t>
  </si>
  <si>
    <t>C1</t>
  </si>
  <si>
    <t>信用</t>
  </si>
  <si>
    <t>HY OAS</t>
  </si>
  <si>
    <r>
      <rPr>
        <sz val="11"/>
        <color rgb="FF0000FF"/>
        <rFont val="Arial"/>
        <family val="2"/>
      </rPr>
      <t>&lt;350bp</t>
    </r>
    <r>
      <rPr>
        <sz val="11"/>
        <color rgb="FF0000FF"/>
        <rFont val="Noto Sans CJK SC"/>
        <family val="2"/>
      </rPr>
      <t>且收窄</t>
    </r>
  </si>
  <si>
    <r>
      <rPr>
        <sz val="11"/>
        <color rgb="FF0000FF"/>
        <rFont val="Arial"/>
        <family val="2"/>
      </rPr>
      <t xml:space="preserve">350-450bp </t>
    </r>
    <r>
      <rPr>
        <sz val="11"/>
        <color rgb="FF0000FF"/>
        <rFont val="Noto Sans CJK SC"/>
        <family val="2"/>
      </rPr>
      <t xml:space="preserve">或 </t>
    </r>
    <r>
      <rPr>
        <sz val="11"/>
        <color rgb="FF0000FF"/>
        <rFont val="Arial"/>
        <family val="2"/>
      </rPr>
      <t>4</t>
    </r>
    <r>
      <rPr>
        <sz val="11"/>
        <color rgb="FF0000FF"/>
        <rFont val="Noto Sans CJK SC"/>
        <family val="2"/>
      </rPr>
      <t>週急闊</t>
    </r>
    <r>
      <rPr>
        <sz val="11"/>
        <color rgb="FF0000FF"/>
        <rFont val="Arial"/>
        <family val="2"/>
      </rPr>
      <t>&gt;+50bp</t>
    </r>
  </si>
  <si>
    <r>
      <rPr>
        <sz val="11"/>
        <color rgb="FF0000FF"/>
        <rFont val="Arial"/>
        <family val="2"/>
      </rPr>
      <t>&gt;450bp</t>
    </r>
    <r>
      <rPr>
        <sz val="11"/>
        <color rgb="FF0000FF"/>
        <rFont val="Noto Sans CJK SC"/>
        <family val="2"/>
      </rPr>
      <t>且走闊</t>
    </r>
  </si>
  <si>
    <t>同步至領先1-2週。股巿測謊機: 股跌而利差不闊=大概率震倉(UNCERTAIN)而非制度轉變; 2025/4峰值461bp即HARD確認。</t>
  </si>
  <si>
    <t>FRED: BAMLH0A0HYM2</t>
  </si>
  <si>
    <t>日</t>
  </si>
  <si>
    <t>C2</t>
  </si>
  <si>
    <r>
      <rPr>
        <sz val="11"/>
        <color rgb="FF000000"/>
        <rFont val="Arial"/>
        <family val="2"/>
      </rPr>
      <t>SLOOS</t>
    </r>
    <r>
      <rPr>
        <sz val="11"/>
        <color rgb="FF000000"/>
        <rFont val="Noto Sans CJK SC"/>
        <family val="2"/>
      </rPr>
      <t>信貸標準</t>
    </r>
  </si>
  <si>
    <t>放鬆</t>
  </si>
  <si>
    <t>溫和收緊</t>
  </si>
  <si>
    <t>大幅淨收緊</t>
  </si>
  <si>
    <t>★★</t>
  </si>
  <si>
    <t>領先1-2季, 背景確認。</t>
  </si>
  <si>
    <t>Fed SLOOS</t>
  </si>
  <si>
    <t>季</t>
  </si>
  <si>
    <t>V1</t>
  </si>
  <si>
    <t>波動率</t>
  </si>
  <si>
    <r>
      <rPr>
        <sz val="11"/>
        <color rgb="FF000000"/>
        <rFont val="Arial"/>
        <family val="2"/>
      </rPr>
      <t>VIX</t>
    </r>
    <r>
      <rPr>
        <sz val="11"/>
        <color rgb="FF000000"/>
        <rFont val="Noto Sans CJK SC"/>
        <family val="2"/>
      </rPr>
      <t>水平</t>
    </r>
  </si>
  <si>
    <t>&lt;20</t>
  </si>
  <si>
    <r>
      <rPr>
        <sz val="11"/>
        <color rgb="FF0000FF"/>
        <rFont val="Arial"/>
        <family val="2"/>
      </rPr>
      <t xml:space="preserve">20-25 </t>
    </r>
    <r>
      <rPr>
        <sz val="11"/>
        <color rgb="FF0000FF"/>
        <rFont val="Noto Sans CJK SC"/>
        <family val="2"/>
      </rPr>
      <t>或 單日</t>
    </r>
    <r>
      <rPr>
        <sz val="11"/>
        <color rgb="FF0000FF"/>
        <rFont val="Arial"/>
        <family val="2"/>
      </rPr>
      <t>+30%</t>
    </r>
    <r>
      <rPr>
        <sz val="11"/>
        <color rgb="FF0000FF"/>
        <rFont val="Noto Sans CJK SC"/>
        <family val="2"/>
      </rPr>
      <t>尖峰</t>
    </r>
  </si>
  <si>
    <r>
      <rPr>
        <sz val="11"/>
        <color rgb="FF0000FF"/>
        <rFont val="Arial"/>
        <family val="2"/>
      </rPr>
      <t>&gt;25</t>
    </r>
    <r>
      <rPr>
        <sz val="11"/>
        <color rgb="FF0000FF"/>
        <rFont val="Noto Sans CJK SC"/>
        <family val="2"/>
      </rPr>
      <t>持續</t>
    </r>
    <r>
      <rPr>
        <sz val="11"/>
        <color rgb="FF0000FF"/>
        <rFont val="Arial"/>
        <family val="2"/>
      </rPr>
      <t>2</t>
    </r>
    <r>
      <rPr>
        <sz val="11"/>
        <color rgb="FF0000FF"/>
        <rFont val="Noto Sans CJK SC"/>
        <family val="2"/>
      </rPr>
      <t>週</t>
    </r>
  </si>
  <si>
    <t>同步。R2把「單日+30%尖峰」列UNCERTAIN觸發(2024/8/5、2026/6/5型), 與持續高波動的HARD區分。</t>
  </si>
  <si>
    <t>FRED: VIXCLS / CBOE</t>
  </si>
  <si>
    <t>V2</t>
  </si>
  <si>
    <r>
      <rPr>
        <sz val="11"/>
        <color rgb="FF000000"/>
        <rFont val="Arial"/>
        <family val="2"/>
      </rPr>
      <t>VIX</t>
    </r>
    <r>
      <rPr>
        <sz val="11"/>
        <color rgb="FF000000"/>
        <rFont val="Noto Sans CJK SC"/>
        <family val="2"/>
      </rPr>
      <t>期限結構</t>
    </r>
    <r>
      <rPr>
        <sz val="11"/>
        <color rgb="FF000000"/>
        <rFont val="Arial"/>
        <family val="2"/>
      </rPr>
      <t>(VIX/VIX3M)</t>
    </r>
  </si>
  <si>
    <t>&lt;0.95 contango</t>
  </si>
  <si>
    <r>
      <rPr>
        <sz val="11"/>
        <color rgb="FF0000FF"/>
        <rFont val="Arial"/>
        <family val="2"/>
      </rPr>
      <t>0.95-1.0</t>
    </r>
    <r>
      <rPr>
        <sz val="11"/>
        <color rgb="FF0000FF"/>
        <rFont val="Noto Sans CJK SC"/>
        <family val="2"/>
      </rPr>
      <t>走平</t>
    </r>
  </si>
  <si>
    <r>
      <rPr>
        <sz val="11"/>
        <color rgb="FF0000FF"/>
        <rFont val="Arial"/>
        <family val="2"/>
      </rPr>
      <t>&gt;1.0 backwardation</t>
    </r>
    <r>
      <rPr>
        <sz val="11"/>
        <color rgb="FF0000FF"/>
        <rFont val="Noto Sans CJK SC"/>
        <family val="2"/>
      </rPr>
      <t>持續</t>
    </r>
  </si>
  <si>
    <t>領先數日。持續倒掛幾乎只現於HARD期。</t>
  </si>
  <si>
    <t>vixcentral.com</t>
  </si>
  <si>
    <t>S1</t>
  </si>
  <si>
    <t>情緒</t>
  </si>
  <si>
    <r>
      <rPr>
        <sz val="11"/>
        <color rgb="FF000000"/>
        <rFont val="Arial"/>
        <family val="2"/>
      </rPr>
      <t>NAAIM / II</t>
    </r>
    <r>
      <rPr>
        <sz val="11"/>
        <color rgb="FF000000"/>
        <rFont val="Noto Sans CJK SC"/>
        <family val="2"/>
      </rPr>
      <t>牛熊比</t>
    </r>
  </si>
  <si>
    <t>中性回升(40-80)</t>
  </si>
  <si>
    <t>極端亢奮(&gt;100)+背離</t>
  </si>
  <si>
    <t>極端崩塌(&lt;30)確認熊</t>
  </si>
  <si>
    <t>反向, 只看極端值。</t>
  </si>
  <si>
    <t>NAAIM / II</t>
  </si>
  <si>
    <t>S2</t>
  </si>
  <si>
    <t>情緒/投機</t>
  </si>
  <si>
    <t>投機活躍度(BTC距高回撤/IPO/低價股成交)</t>
  </si>
  <si>
    <r>
      <rPr>
        <sz val="11"/>
        <color rgb="FF0000FF"/>
        <rFont val="Arial"/>
        <family val="2"/>
      </rPr>
      <t>BTC</t>
    </r>
    <r>
      <rPr>
        <sz val="11"/>
        <color rgb="FF0000FF"/>
        <rFont val="Noto Sans CJK SC"/>
        <family val="2"/>
      </rPr>
      <t>距高</t>
    </r>
    <r>
      <rPr>
        <sz val="11"/>
        <color rgb="FF0000FF"/>
        <rFont val="Arial"/>
        <family val="2"/>
      </rPr>
      <t xml:space="preserve">&gt;-20%, </t>
    </r>
    <r>
      <rPr>
        <sz val="11"/>
        <color rgb="FF0000FF"/>
        <rFont val="Noto Sans CJK SC"/>
        <family val="2"/>
      </rPr>
      <t>溫和擴張</t>
    </r>
  </si>
  <si>
    <r>
      <rPr>
        <sz val="11"/>
        <color rgb="FF0000FF"/>
        <rFont val="Arial"/>
        <family val="2"/>
      </rPr>
      <t xml:space="preserve">BTC -20~-40% / </t>
    </r>
    <r>
      <rPr>
        <sz val="11"/>
        <color rgb="FF0000FF"/>
        <rFont val="Noto Sans CJK SC"/>
        <family val="2"/>
      </rPr>
      <t>狂熱後急凍</t>
    </r>
  </si>
  <si>
    <r>
      <rPr>
        <sz val="11"/>
        <color rgb="FF0000FF"/>
        <rFont val="Arial"/>
        <family val="2"/>
      </rPr>
      <t xml:space="preserve">BTC≤-40% / </t>
    </r>
    <r>
      <rPr>
        <sz val="11"/>
        <color rgb="FF0000FF"/>
        <rFont val="Noto Sans CJK SC"/>
        <family val="2"/>
      </rPr>
      <t>冰封</t>
    </r>
  </si>
  <si>
    <t>雙向領先。投機性流動性是最快退潮的一層; BTC自2025/10記錄跌逾五成=本輪最早的HARD級單項訊號。</t>
  </si>
  <si>
    <t>行情 / FINRA</t>
  </si>
  <si>
    <t>日/月</t>
  </si>
  <si>
    <t>T4</t>
  </si>
  <si>
    <r>
      <rPr>
        <sz val="10"/>
        <rFont val="Noto Sans CJK SC"/>
        <family val="2"/>
      </rPr>
      <t>技術</t>
    </r>
    <r>
      <rPr>
        <sz val="10"/>
        <rFont val="Arial"/>
        <family val="2"/>
        <charset val="1"/>
      </rPr>
      <t>/</t>
    </r>
    <r>
      <rPr>
        <sz val="10"/>
        <rFont val="Noto Sans CJK SC"/>
        <family val="2"/>
      </rPr>
      <t>趨勢</t>
    </r>
  </si>
  <si>
    <t>NDX 5日/10日均線動能+衝擊</t>
  </si>
  <si>
    <r>
      <rPr>
        <sz val="10"/>
        <rFont val="Noto Sans CJK SC"/>
        <family val="2"/>
      </rPr>
      <t>乖離≥</t>
    </r>
    <r>
      <rPr>
        <sz val="10"/>
        <rFont val="Arial"/>
        <family val="2"/>
        <charset val="1"/>
      </rPr>
      <t xml:space="preserve">+1% </t>
    </r>
    <r>
      <rPr>
        <sz val="10"/>
        <rFont val="Noto Sans CJK SC"/>
        <family val="2"/>
      </rPr>
      <t>且 單日</t>
    </r>
    <r>
      <rPr>
        <sz val="10"/>
        <rFont val="Arial"/>
        <family val="2"/>
        <charset val="1"/>
      </rPr>
      <t>&gt;-2%</t>
    </r>
  </si>
  <si>
    <r>
      <rPr>
        <sz val="10"/>
        <rFont val="Noto Sans CJK SC"/>
        <family val="2"/>
      </rPr>
      <t>乖離</t>
    </r>
    <r>
      <rPr>
        <sz val="10"/>
        <rFont val="Arial"/>
        <family val="2"/>
        <charset val="1"/>
      </rPr>
      <t xml:space="preserve">0~+1% </t>
    </r>
    <r>
      <rPr>
        <sz val="10"/>
        <rFont val="Noto Sans CJK SC"/>
        <family val="2"/>
      </rPr>
      <t>或 單日≤</t>
    </r>
    <r>
      <rPr>
        <sz val="10"/>
        <rFont val="Arial"/>
        <family val="2"/>
        <charset val="1"/>
      </rPr>
      <t>-2%</t>
    </r>
  </si>
  <si>
    <r>
      <rPr>
        <sz val="10"/>
        <rFont val="Noto Sans CJK SC"/>
        <family val="2"/>
      </rPr>
      <t>乖離</t>
    </r>
    <r>
      <rPr>
        <sz val="10"/>
        <rFont val="Arial"/>
        <family val="2"/>
        <charset val="1"/>
      </rPr>
      <t xml:space="preserve">&lt;-0.3% </t>
    </r>
    <r>
      <rPr>
        <sz val="10"/>
        <rFont val="Noto Sans CJK SC"/>
        <family val="2"/>
      </rPr>
      <t>或 單日≤</t>
    </r>
    <r>
      <rPr>
        <sz val="10"/>
        <rFont val="Arial"/>
        <family val="2"/>
        <charset val="1"/>
      </rPr>
      <t>-3%</t>
    </r>
  </si>
  <si>
    <t>6</t>
  </si>
  <si>
    <r>
      <rPr>
        <sz val="10"/>
        <rFont val="Noto Sans CJK SC"/>
        <family val="2"/>
      </rPr>
      <t>快層動能</t>
    </r>
    <r>
      <rPr>
        <sz val="10"/>
        <rFont val="Arial"/>
        <family val="2"/>
        <charset val="1"/>
      </rPr>
      <t>: 5/10</t>
    </r>
    <r>
      <rPr>
        <sz val="10"/>
        <rFont val="Noto Sans CJK SC"/>
        <family val="2"/>
      </rPr>
      <t>交叉對頂部同步至領先數日</t>
    </r>
    <r>
      <rPr>
        <sz val="10"/>
        <rFont val="Arial"/>
        <family val="2"/>
        <charset val="1"/>
      </rPr>
      <t xml:space="preserve">; </t>
    </r>
    <r>
      <rPr>
        <sz val="10"/>
        <rFont val="Noto Sans CJK SC"/>
        <family val="2"/>
      </rPr>
      <t>單日</t>
    </r>
    <r>
      <rPr>
        <sz val="10"/>
        <rFont val="Arial"/>
        <family val="2"/>
        <charset val="1"/>
      </rPr>
      <t>-3%</t>
    </r>
    <r>
      <rPr>
        <sz val="10"/>
        <rFont val="Noto Sans CJK SC"/>
        <family val="2"/>
      </rPr>
      <t>衝擊條款把原事件層規則收編為指標本身。</t>
    </r>
  </si>
  <si>
    <r>
      <rPr>
        <sz val="10"/>
        <rFont val="Noto Sans CJK SC"/>
        <family val="2"/>
      </rPr>
      <t>自</t>
    </r>
    <r>
      <rPr>
        <sz val="10"/>
        <rFont val="Arial"/>
        <family val="2"/>
        <charset val="1"/>
      </rPr>
      <t>NDX</t>
    </r>
    <r>
      <rPr>
        <sz val="10"/>
        <rFont val="Noto Sans CJK SC"/>
        <family val="2"/>
      </rPr>
      <t>收巿序列公式衍生</t>
    </r>
    <r>
      <rPr>
        <sz val="10"/>
        <rFont val="Arial"/>
        <family val="2"/>
        <charset val="1"/>
      </rPr>
      <t>(BA</t>
    </r>
    <r>
      <rPr>
        <sz val="10"/>
        <rFont val="Noto Sans CJK SC"/>
        <family val="2"/>
      </rPr>
      <t>欄</t>
    </r>
    <r>
      <rPr>
        <sz val="10"/>
        <rFont val="Arial"/>
        <family val="2"/>
        <charset val="1"/>
      </rPr>
      <t>)</t>
    </r>
  </si>
  <si>
    <t>T5</t>
  </si>
  <si>
    <t>板塊動能</t>
  </si>
  <si>
    <r>
      <rPr>
        <sz val="10"/>
        <rFont val="Noto Sans CJK SC"/>
        <family val="2"/>
      </rPr>
      <t>最熱板塊</t>
    </r>
    <r>
      <rPr>
        <sz val="10"/>
        <rFont val="Arial"/>
        <family val="2"/>
        <charset val="1"/>
      </rPr>
      <t>ETF</t>
    </r>
    <r>
      <rPr>
        <sz val="10"/>
        <rFont val="Noto Sans CJK SC"/>
        <family val="2"/>
      </rPr>
      <t>動能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現用</t>
    </r>
    <r>
      <rPr>
        <sz val="10"/>
        <rFont val="Arial"/>
        <family val="2"/>
        <charset val="1"/>
      </rPr>
      <t>SOXX</t>
    </r>
    <r>
      <rPr>
        <sz val="10"/>
        <rFont val="Noto Sans CJK SC"/>
        <family val="2"/>
      </rPr>
      <t>半導體</t>
    </r>
    <r>
      <rPr>
        <sz val="10"/>
        <rFont val="Arial"/>
        <family val="2"/>
        <charset val="1"/>
      </rPr>
      <t>)</t>
    </r>
  </si>
  <si>
    <r>
      <rPr>
        <sz val="10"/>
        <rFont val="Noto Sans CJK SC"/>
        <family val="2"/>
      </rPr>
      <t>乖離≥</t>
    </r>
    <r>
      <rPr>
        <sz val="10"/>
        <rFont val="Arial"/>
        <family val="2"/>
        <charset val="1"/>
      </rPr>
      <t xml:space="preserve">+0.5% </t>
    </r>
    <r>
      <rPr>
        <sz val="10"/>
        <rFont val="Noto Sans CJK SC"/>
        <family val="2"/>
      </rPr>
      <t>且 無衝擊</t>
    </r>
  </si>
  <si>
    <r>
      <rPr>
        <sz val="10"/>
        <rFont val="Noto Sans CJK SC"/>
        <family val="2"/>
      </rPr>
      <t>單日≤</t>
    </r>
    <r>
      <rPr>
        <sz val="10"/>
        <rFont val="Arial"/>
        <family val="2"/>
        <charset val="1"/>
      </rPr>
      <t xml:space="preserve">-2% </t>
    </r>
    <r>
      <rPr>
        <sz val="10"/>
        <rFont val="Noto Sans CJK SC"/>
        <family val="2"/>
      </rPr>
      <t>或 乖離</t>
    </r>
    <r>
      <rPr>
        <sz val="10"/>
        <rFont val="Arial"/>
        <family val="2"/>
        <charset val="1"/>
      </rPr>
      <t>&lt;+0.5%</t>
    </r>
  </si>
  <si>
    <r>
      <rPr>
        <sz val="10"/>
        <rFont val="Noto Sans CJK SC"/>
        <family val="2"/>
      </rPr>
      <t>開盤跳空≤</t>
    </r>
    <r>
      <rPr>
        <sz val="10"/>
        <rFont val="Arial"/>
        <family val="2"/>
        <charset val="1"/>
      </rPr>
      <t xml:space="preserve">-3% </t>
    </r>
    <r>
      <rPr>
        <sz val="10"/>
        <rFont val="Noto Sans CJK SC"/>
        <family val="2"/>
      </rPr>
      <t>或 單日≤</t>
    </r>
    <r>
      <rPr>
        <sz val="10"/>
        <rFont val="Arial"/>
        <family val="2"/>
        <charset val="1"/>
      </rPr>
      <t xml:space="preserve">-4.5% </t>
    </r>
    <r>
      <rPr>
        <sz val="10"/>
        <rFont val="Noto Sans CJK SC"/>
        <family val="2"/>
      </rPr>
      <t>或 乖離</t>
    </r>
    <r>
      <rPr>
        <sz val="10"/>
        <rFont val="Arial"/>
        <family val="2"/>
        <charset val="1"/>
      </rPr>
      <t>&lt;-1%</t>
    </r>
  </si>
  <si>
    <t>26</t>
  </si>
  <si>
    <r>
      <rPr>
        <sz val="10"/>
        <rFont val="Noto Sans CJK SC"/>
        <family val="2"/>
      </rPr>
      <t>本週期領導板塊</t>
    </r>
    <r>
      <rPr>
        <sz val="10"/>
        <rFont val="Arial"/>
        <family val="2"/>
        <charset val="1"/>
      </rPr>
      <t>=AI</t>
    </r>
    <r>
      <rPr>
        <sz val="10"/>
        <rFont val="Noto Sans CJK SC"/>
        <family val="2"/>
      </rPr>
      <t>半導體。領導板塊先於指數變盤</t>
    </r>
    <r>
      <rPr>
        <sz val="10"/>
        <rFont val="Arial"/>
        <family val="2"/>
        <charset val="1"/>
      </rPr>
      <t>: 6/4</t>
    </r>
    <r>
      <rPr>
        <sz val="10"/>
        <rFont val="Noto Sans CJK SC"/>
        <family val="2"/>
      </rPr>
      <t>指數僅</t>
    </r>
    <r>
      <rPr>
        <sz val="10"/>
        <rFont val="Arial"/>
        <family val="2"/>
        <charset val="1"/>
      </rPr>
      <t>-0.53%</t>
    </r>
    <r>
      <rPr>
        <sz val="10"/>
        <rFont val="Noto Sans CJK SC"/>
        <family val="2"/>
      </rPr>
      <t>而</t>
    </r>
    <r>
      <rPr>
        <sz val="10"/>
        <rFont val="Arial"/>
        <family val="2"/>
        <charset val="1"/>
      </rPr>
      <t>SOXX</t>
    </r>
    <r>
      <rPr>
        <sz val="10"/>
        <rFont val="Noto Sans CJK SC"/>
        <family val="2"/>
      </rPr>
      <t>開盤跳空</t>
    </r>
    <r>
      <rPr>
        <sz val="10"/>
        <rFont val="Arial"/>
        <family val="2"/>
        <charset val="1"/>
      </rPr>
      <t>-4.56%——</t>
    </r>
    <r>
      <rPr>
        <sz val="10"/>
        <rFont val="Noto Sans CJK SC"/>
        <family val="2"/>
      </rPr>
      <t>訊號載體。權重</t>
    </r>
    <r>
      <rPr>
        <sz val="10"/>
        <rFont val="Arial"/>
        <family val="2"/>
        <charset val="1"/>
      </rPr>
      <t>26=</t>
    </r>
    <r>
      <rPr>
        <sz val="10"/>
        <rFont val="Noto Sans CJK SC"/>
        <family val="2"/>
      </rPr>
      <t>經實測能令</t>
    </r>
    <r>
      <rPr>
        <sz val="10"/>
        <rFont val="Arial"/>
        <family val="2"/>
        <charset val="1"/>
      </rPr>
      <t>6/4</t>
    </r>
    <r>
      <rPr>
        <sz val="10"/>
        <rFont val="Noto Sans CJK SC"/>
        <family val="2"/>
      </rPr>
      <t>單憑分數跌入</t>
    </r>
    <r>
      <rPr>
        <sz val="10"/>
        <rFont val="Arial"/>
        <family val="2"/>
        <charset val="1"/>
      </rPr>
      <t>UNCERTAIN</t>
    </r>
    <r>
      <rPr>
        <sz val="10"/>
        <rFont val="Noto Sans CJK SC"/>
        <family val="2"/>
      </rPr>
      <t>且不毀十年校準的最小級別。</t>
    </r>
  </si>
  <si>
    <r>
      <rPr>
        <sz val="10"/>
        <rFont val="Arial"/>
        <family val="2"/>
        <charset val="1"/>
      </rPr>
      <t xml:space="preserve">stockanalysis.com (S&amp;P Global) </t>
    </r>
    <r>
      <rPr>
        <sz val="10"/>
        <rFont val="Noto Sans CJK SC"/>
        <family val="2"/>
      </rPr>
      <t xml:space="preserve">真實數據 </t>
    </r>
    <r>
      <rPr>
        <sz val="10"/>
        <rFont val="Arial"/>
        <family val="2"/>
        <charset val="1"/>
      </rPr>
      <t xml:space="preserve">2026/4/29-7/10; </t>
    </r>
    <r>
      <rPr>
        <sz val="10"/>
        <rFont val="Noto Sans CJK SC"/>
        <family val="2"/>
      </rPr>
      <t>更早由用戶回填</t>
    </r>
    <r>
      <rPr>
        <sz val="10"/>
        <rFont val="Arial"/>
        <family val="2"/>
        <charset val="1"/>
      </rPr>
      <t>AY/AZ</t>
    </r>
    <r>
      <rPr>
        <sz val="10"/>
        <rFont val="Noto Sans CJK SC"/>
        <family val="2"/>
      </rPr>
      <t>藍格</t>
    </r>
  </si>
  <si>
    <r>
      <rPr>
        <b/>
        <sz val="11"/>
        <rFont val="Noto Sans CJK SC"/>
        <family val="2"/>
      </rPr>
      <t xml:space="preserve">權重合計 </t>
    </r>
    <r>
      <rPr>
        <b/>
        <sz val="11"/>
        <rFont val="Arial"/>
        <family val="2"/>
      </rPr>
      <t>(18</t>
    </r>
    <r>
      <rPr>
        <b/>
        <sz val="11"/>
        <rFont val="Noto Sans CJK SC"/>
        <family val="2"/>
      </rPr>
      <t>項</t>
    </r>
    <r>
      <rPr>
        <b/>
        <sz val="11"/>
        <rFont val="Arial"/>
        <family val="2"/>
      </rPr>
      <t>=100)</t>
    </r>
  </si>
  <si>
    <r>
      <rPr>
        <b/>
        <sz val="11"/>
        <rFont val="Arial"/>
        <family val="2"/>
      </rPr>
      <t xml:space="preserve">R4.5.3 </t>
    </r>
    <r>
      <rPr>
        <b/>
        <sz val="11"/>
        <rFont val="Noto Sans CJK SC"/>
        <family val="2"/>
      </rPr>
      <t xml:space="preserve">權重測試紀錄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用戶指示「重新調整</t>
    </r>
    <r>
      <rPr>
        <b/>
        <sz val="11"/>
        <rFont val="Arial"/>
        <family val="2"/>
      </rPr>
      <t>weighting</t>
    </r>
    <r>
      <rPr>
        <b/>
        <sz val="11"/>
        <rFont val="Noto Sans CJK SC"/>
        <family val="2"/>
      </rPr>
      <t>」之依據</t>
    </r>
    <r>
      <rPr>
        <b/>
        <sz val="11"/>
        <rFont val="Arial"/>
        <family val="2"/>
      </rPr>
      <t>)</t>
    </r>
  </si>
  <si>
    <t>WA: T5=24,T4=8</t>
  </si>
  <si>
    <t>6/4=68.8 UNC ✓ | 窗①93.1% 窗③93.8% | 2017 EASY 217</t>
  </si>
  <si>
    <r>
      <rPr>
        <b/>
        <sz val="11"/>
        <rFont val="Arial"/>
        <family val="2"/>
      </rPr>
      <t>WB: T5=26,T4=6 (</t>
    </r>
    <r>
      <rPr>
        <b/>
        <sz val="11"/>
        <rFont val="Noto Sans CJK SC"/>
        <family val="2"/>
      </rPr>
      <t>採用</t>
    </r>
    <r>
      <rPr>
        <b/>
        <sz val="11"/>
        <rFont val="Arial"/>
        <family val="2"/>
      </rPr>
      <t>)</t>
    </r>
  </si>
  <si>
    <r>
      <rPr>
        <sz val="11"/>
        <color theme="1"/>
        <rFont val="Calibri"/>
        <family val="2"/>
      </rPr>
      <t>6/4=66.2 UNC ✓(</t>
    </r>
    <r>
      <rPr>
        <sz val="11"/>
        <color theme="1"/>
        <rFont val="Noto Sans CJK SC"/>
        <family val="2"/>
      </rPr>
      <t>邊際最穩</t>
    </r>
    <r>
      <rPr>
        <sz val="11"/>
        <color theme="1"/>
        <rFont val="Calibri"/>
        <family val="2"/>
      </rPr>
      <t xml:space="preserve">) | </t>
    </r>
    <r>
      <rPr>
        <sz val="11"/>
        <color theme="1"/>
        <rFont val="Noto Sans CJK SC"/>
        <family val="2"/>
      </rPr>
      <t>窗①</t>
    </r>
    <r>
      <rPr>
        <sz val="11"/>
        <color theme="1"/>
        <rFont val="Calibri"/>
        <family val="2"/>
      </rPr>
      <t xml:space="preserve">93.1% </t>
    </r>
    <r>
      <rPr>
        <sz val="11"/>
        <color theme="1"/>
        <rFont val="Noto Sans CJK SC"/>
        <family val="2"/>
      </rPr>
      <t>窗③</t>
    </r>
    <r>
      <rPr>
        <sz val="11"/>
        <color theme="1"/>
        <rFont val="Calibri"/>
        <family val="2"/>
      </rPr>
      <t>93.8% | 2017 EASY 245 | 2022 HARD 216</t>
    </r>
  </si>
  <si>
    <t>WC: T5=22</t>
  </si>
  <si>
    <r>
      <rPr>
        <sz val="11"/>
        <color theme="1"/>
        <rFont val="Calibri"/>
        <family val="2"/>
      </rPr>
      <t xml:space="preserve">6/4=71.8 → </t>
    </r>
    <r>
      <rPr>
        <sz val="11"/>
        <color theme="1"/>
        <rFont val="Noto Sans CJK SC"/>
        <family val="2"/>
      </rPr>
      <t>仍</t>
    </r>
    <r>
      <rPr>
        <sz val="11"/>
        <color theme="1"/>
        <rFont val="Calibri"/>
        <family val="2"/>
      </rPr>
      <t xml:space="preserve">EASY ✗ </t>
    </r>
    <r>
      <rPr>
        <sz val="11"/>
        <color theme="1"/>
        <rFont val="Noto Sans CJK SC"/>
        <family val="2"/>
      </rPr>
      <t xml:space="preserve">否決 </t>
    </r>
    <r>
      <rPr>
        <sz val="11"/>
        <color theme="1"/>
        <rFont val="Calibri"/>
        <family val="2"/>
      </rPr>
      <t>(T5</t>
    </r>
    <r>
      <rPr>
        <sz val="11"/>
        <color theme="1"/>
        <rFont val="Noto Sans CJK SC"/>
        <family val="2"/>
      </rPr>
      <t>權重不足以承載板塊訊號</t>
    </r>
    <r>
      <rPr>
        <sz val="11"/>
        <color theme="1"/>
        <rFont val="Calibri"/>
        <family val="2"/>
      </rPr>
      <t>)</t>
    </r>
  </si>
  <si>
    <r>
      <rPr>
        <sz val="9"/>
        <rFont val="Noto Sans CJK SC"/>
        <family val="2"/>
      </rPr>
      <t>採用權重</t>
    </r>
    <r>
      <rPr>
        <sz val="9"/>
        <rFont val="Arial"/>
        <family val="2"/>
      </rPr>
      <t>(18</t>
    </r>
    <r>
      <rPr>
        <sz val="9"/>
        <rFont val="Noto Sans CJK SC"/>
        <family val="2"/>
      </rPr>
      <t>項合計</t>
    </r>
    <r>
      <rPr>
        <sz val="9"/>
        <rFont val="Arial"/>
        <family val="2"/>
      </rPr>
      <t>100): T1=8 T2=2 T3=8 B1=8 B2=4 B3=2 L1=5 L2=4 L3=2 L4=2 C1=8 C2=2 V1=6 V2=4 S1=2 S2=1 T4=6 T5=26</t>
    </r>
    <r>
      <rPr>
        <sz val="9"/>
        <rFont val="Noto Sans CJK SC"/>
        <family val="2"/>
      </rPr>
      <t>。</t>
    </r>
    <r>
      <rPr>
        <sz val="9"/>
        <rFont val="Arial"/>
        <family val="2"/>
      </rPr>
      <t>T5</t>
    </r>
    <r>
      <rPr>
        <sz val="9"/>
        <rFont val="Noto Sans CJK SC"/>
        <family val="2"/>
      </rPr>
      <t>空白日</t>
    </r>
    <r>
      <rPr>
        <sz val="9"/>
        <rFont val="Arial"/>
        <family val="2"/>
      </rPr>
      <t>(2026/4/29</t>
    </r>
    <r>
      <rPr>
        <sz val="9"/>
        <rFont val="Noto Sans CJK SC"/>
        <family val="2"/>
      </rPr>
      <t>前</t>
    </r>
    <r>
      <rPr>
        <sz val="9"/>
        <rFont val="Arial"/>
        <family val="2"/>
      </rPr>
      <t>)</t>
    </r>
    <r>
      <rPr>
        <sz val="9"/>
        <rFont val="Noto Sans CJK SC"/>
        <family val="2"/>
      </rPr>
      <t>其權重自動移出分母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歷史判區由其餘指標承擔。</t>
    </r>
  </si>
  <si>
    <r>
      <rPr>
        <b/>
        <sz val="12"/>
        <color rgb="FF1F4E79"/>
        <rFont val="Arial"/>
        <family val="2"/>
      </rPr>
      <t xml:space="preserve">R4.5.3 </t>
    </r>
    <r>
      <rPr>
        <b/>
        <sz val="12"/>
        <color rgb="FF1F4E79"/>
        <rFont val="Noto Sans CJK SC"/>
        <family val="2"/>
      </rPr>
      <t>每日判區</t>
    </r>
    <r>
      <rPr>
        <b/>
        <sz val="12"/>
        <color rgb="FF1F4E79"/>
        <rFont val="Arial"/>
        <family val="2"/>
      </rPr>
      <t>(</t>
    </r>
    <r>
      <rPr>
        <b/>
        <sz val="12"/>
        <color rgb="FF1F4E79"/>
        <rFont val="Noto Sans CJK SC"/>
        <family val="2"/>
      </rPr>
      <t>純分數版</t>
    </r>
    <r>
      <rPr>
        <b/>
        <sz val="12"/>
        <color rgb="FF1F4E79"/>
        <rFont val="Arial"/>
        <family val="2"/>
      </rPr>
      <t>): 18</t>
    </r>
    <r>
      <rPr>
        <b/>
        <sz val="12"/>
        <color rgb="FF1F4E79"/>
        <rFont val="Noto Sans CJK SC"/>
        <family val="2"/>
      </rPr>
      <t>項指標加權合成分</t>
    </r>
    <r>
      <rPr>
        <b/>
        <sz val="12"/>
        <color rgb="FF1F4E79"/>
        <rFont val="Arial"/>
        <family val="2"/>
      </rPr>
      <t>(</t>
    </r>
    <r>
      <rPr>
        <b/>
        <sz val="12"/>
        <color rgb="FF1F4E79"/>
        <rFont val="Noto Sans CJK SC"/>
        <family val="2"/>
      </rPr>
      <t>動態分母</t>
    </r>
    <r>
      <rPr>
        <b/>
        <sz val="12"/>
        <color rgb="FF1F4E79"/>
        <rFont val="Arial"/>
        <family val="2"/>
      </rPr>
      <t xml:space="preserve">) = </t>
    </r>
    <r>
      <rPr>
        <b/>
        <sz val="12"/>
        <color rgb="FF1F4E79"/>
        <rFont val="Noto Sans CJK SC"/>
        <family val="2"/>
      </rPr>
      <t xml:space="preserve">唯一判區依據 </t>
    </r>
    <r>
      <rPr>
        <b/>
        <sz val="12"/>
        <color rgb="FF1F4E79"/>
        <rFont val="Arial"/>
        <family val="2"/>
      </rPr>
      <t xml:space="preserve">| </t>
    </r>
    <r>
      <rPr>
        <b/>
        <sz val="12"/>
        <color rgb="FF1F4E79"/>
        <rFont val="Noto Sans CJK SC"/>
        <family val="2"/>
      </rPr>
      <t xml:space="preserve">事件鎖存已依用戶指示移除 </t>
    </r>
    <r>
      <rPr>
        <b/>
        <sz val="12"/>
        <color rgb="FF1F4E79"/>
        <rFont val="Arial"/>
        <family val="2"/>
      </rPr>
      <t xml:space="preserve">| </t>
    </r>
    <r>
      <rPr>
        <b/>
        <sz val="12"/>
        <color rgb="FF1F4E79"/>
        <rFont val="Noto Sans CJK SC"/>
        <family val="2"/>
      </rPr>
      <t>新增</t>
    </r>
    <r>
      <rPr>
        <b/>
        <sz val="12"/>
        <color rgb="FF1F4E79"/>
        <rFont val="Arial"/>
        <family val="2"/>
      </rPr>
      <t>T4(NDX 5/10</t>
    </r>
    <r>
      <rPr>
        <b/>
        <sz val="12"/>
        <color rgb="FF1F4E79"/>
        <rFont val="Noto Sans CJK SC"/>
        <family val="2"/>
      </rPr>
      <t>動能</t>
    </r>
    <r>
      <rPr>
        <b/>
        <sz val="12"/>
        <color rgb="FF1F4E79"/>
        <rFont val="Arial"/>
        <family val="2"/>
      </rPr>
      <t>)+T5(</t>
    </r>
    <r>
      <rPr>
        <b/>
        <sz val="12"/>
        <color rgb="FF1F4E79"/>
        <rFont val="Noto Sans CJK SC"/>
        <family val="2"/>
      </rPr>
      <t>最熱板塊</t>
    </r>
    <r>
      <rPr>
        <b/>
        <sz val="12"/>
        <color rgb="FF1F4E79"/>
        <rFont val="Arial"/>
        <family val="2"/>
      </rPr>
      <t>SOXX</t>
    </r>
    <r>
      <rPr>
        <b/>
        <sz val="12"/>
        <color rgb="FF1F4E79"/>
        <rFont val="Noto Sans CJK SC"/>
        <family val="2"/>
      </rPr>
      <t>動能</t>
    </r>
    <r>
      <rPr>
        <b/>
        <sz val="12"/>
        <color rgb="FF1F4E79"/>
        <rFont val="Arial"/>
        <family val="2"/>
      </rPr>
      <t xml:space="preserve">, </t>
    </r>
    <r>
      <rPr>
        <b/>
        <sz val="12"/>
        <color rgb="FF1F4E79"/>
        <rFont val="Noto Sans CJK SC"/>
        <family val="2"/>
      </rPr>
      <t>真實數據</t>
    </r>
    <r>
      <rPr>
        <b/>
        <sz val="12"/>
        <color rgb="FF1F4E79"/>
        <rFont val="Arial"/>
        <family val="2"/>
      </rPr>
      <t>)</t>
    </r>
  </si>
  <si>
    <r>
      <rPr>
        <sz val="8"/>
        <rFont val="Arial"/>
        <family val="2"/>
      </rPr>
      <t>A-K=</t>
    </r>
    <r>
      <rPr>
        <sz val="8"/>
        <rFont val="Noto Sans CJK SC"/>
        <family val="2"/>
      </rPr>
      <t>數據層</t>
    </r>
    <r>
      <rPr>
        <sz val="8"/>
        <rFont val="Arial"/>
        <family val="2"/>
      </rPr>
      <t>; L-P/AL-AV/BB-BC=</t>
    </r>
    <r>
      <rPr>
        <sz val="8"/>
        <rFont val="Noto Sans CJK SC"/>
        <family val="2"/>
      </rPr>
      <t>子分</t>
    </r>
    <r>
      <rPr>
        <sz val="8"/>
        <rFont val="Arial"/>
        <family val="2"/>
      </rPr>
      <t>; S/T=</t>
    </r>
    <r>
      <rPr>
        <sz val="8"/>
        <rFont val="Noto Sans CJK SC"/>
        <family val="2"/>
      </rPr>
      <t>日變</t>
    </r>
    <r>
      <rPr>
        <sz val="8"/>
        <rFont val="Arial"/>
        <family val="2"/>
      </rPr>
      <t>%(</t>
    </r>
    <r>
      <rPr>
        <sz val="8"/>
        <rFont val="Noto Sans CJK SC"/>
        <family val="2"/>
      </rPr>
      <t>資訊</t>
    </r>
    <r>
      <rPr>
        <sz val="8"/>
        <rFont val="Arial"/>
        <family val="2"/>
      </rPr>
      <t>); AA-AK=</t>
    </r>
    <r>
      <rPr>
        <sz val="8"/>
        <rFont val="Noto Sans CJK SC"/>
        <family val="2"/>
      </rPr>
      <t>輸入</t>
    </r>
    <r>
      <rPr>
        <sz val="8"/>
        <rFont val="Arial"/>
        <family val="2"/>
      </rPr>
      <t>; AY/AZ=SOXX</t>
    </r>
    <r>
      <rPr>
        <sz val="8"/>
        <rFont val="Noto Sans CJK SC"/>
        <family val="2"/>
      </rPr>
      <t>開盤</t>
    </r>
    <r>
      <rPr>
        <sz val="8"/>
        <rFont val="Arial"/>
        <family val="2"/>
      </rPr>
      <t>/</t>
    </r>
    <r>
      <rPr>
        <sz val="8"/>
        <rFont val="Noto Sans CJK SC"/>
        <family val="2"/>
      </rPr>
      <t>收盤</t>
    </r>
    <r>
      <rPr>
        <sz val="8"/>
        <rFont val="Arial"/>
        <family val="2"/>
      </rPr>
      <t>[</t>
    </r>
    <r>
      <rPr>
        <sz val="8"/>
        <rFont val="Noto Sans CJK SC"/>
        <family val="2"/>
      </rPr>
      <t>真實</t>
    </r>
    <r>
      <rPr>
        <sz val="8"/>
        <rFont val="Arial"/>
        <family val="2"/>
      </rPr>
      <t>50</t>
    </r>
    <r>
      <rPr>
        <sz val="8"/>
        <rFont val="Noto Sans CJK SC"/>
        <family val="2"/>
      </rPr>
      <t>日</t>
    </r>
    <r>
      <rPr>
        <sz val="8"/>
        <rFont val="Arial"/>
        <family val="2"/>
      </rPr>
      <t>+</t>
    </r>
    <r>
      <rPr>
        <sz val="8"/>
        <rFont val="Noto Sans CJK SC"/>
        <family val="2"/>
      </rPr>
      <t>藍格回填</t>
    </r>
    <r>
      <rPr>
        <sz val="8"/>
        <rFont val="Arial"/>
        <family val="2"/>
      </rPr>
      <t>]; BA=T4</t>
    </r>
    <r>
      <rPr>
        <sz val="8"/>
        <rFont val="Noto Sans CJK SC"/>
        <family val="2"/>
      </rPr>
      <t>輸入</t>
    </r>
    <r>
      <rPr>
        <sz val="8"/>
        <rFont val="Arial"/>
        <family val="2"/>
      </rPr>
      <t>; AW=</t>
    </r>
    <r>
      <rPr>
        <sz val="8"/>
        <rFont val="Noto Sans CJK SC"/>
        <family val="2"/>
      </rPr>
      <t>有效權重和</t>
    </r>
    <r>
      <rPr>
        <sz val="8"/>
        <rFont val="Arial"/>
        <family val="2"/>
      </rPr>
      <t>; AX=</t>
    </r>
    <r>
      <rPr>
        <sz val="8"/>
        <rFont val="Noto Sans CJK SC"/>
        <family val="2"/>
      </rPr>
      <t>合成分</t>
    </r>
    <r>
      <rPr>
        <sz val="8"/>
        <rFont val="Arial"/>
        <family val="2"/>
      </rPr>
      <t>; Y=</t>
    </r>
    <r>
      <rPr>
        <sz val="8"/>
        <rFont val="Noto Sans CJK SC"/>
        <family val="2"/>
      </rPr>
      <t>最終</t>
    </r>
    <r>
      <rPr>
        <sz val="8"/>
        <rFont val="Arial"/>
        <family val="2"/>
      </rPr>
      <t xml:space="preserve">ZONE=IF(AX≥70,EASY,IF(AX&gt;40,UNCERTAIN,HARD)) — </t>
    </r>
    <r>
      <rPr>
        <sz val="8"/>
        <rFont val="Noto Sans CJK SC"/>
        <family val="2"/>
      </rPr>
      <t>無任何覆蓋層。</t>
    </r>
  </si>
  <si>
    <t>交易日#</t>
  </si>
  <si>
    <t>日期</t>
  </si>
  <si>
    <t>年份</t>
  </si>
  <si>
    <t>週內</t>
  </si>
  <si>
    <r>
      <rPr>
        <b/>
        <sz val="9"/>
        <color rgb="FFFFFFFF"/>
        <rFont val="Arial"/>
        <family val="2"/>
      </rPr>
      <t>NDX</t>
    </r>
    <r>
      <rPr>
        <b/>
        <sz val="9"/>
        <color rgb="FFFFFFFF"/>
        <rFont val="Noto Sans CJK SC"/>
        <family val="2"/>
      </rPr>
      <t>收盤</t>
    </r>
  </si>
  <si>
    <r>
      <rPr>
        <b/>
        <sz val="9"/>
        <color rgb="FFFFFFFF"/>
        <rFont val="Arial"/>
        <family val="2"/>
      </rPr>
      <t>T1:</t>
    </r>
    <r>
      <rPr>
        <b/>
        <sz val="9"/>
        <color rgb="FFFFFFFF"/>
        <rFont val="Noto Sans CJK SC"/>
        <family val="2"/>
      </rPr>
      <t>距</t>
    </r>
    <r>
      <rPr>
        <b/>
        <sz val="9"/>
        <color rgb="FFFFFFFF"/>
        <rFont val="Arial"/>
        <family val="2"/>
      </rPr>
      <t>200D%</t>
    </r>
  </si>
  <si>
    <r>
      <rPr>
        <b/>
        <sz val="9"/>
        <color rgb="FFFFFFFF"/>
        <rFont val="Arial"/>
        <family val="2"/>
      </rPr>
      <t>T3:</t>
    </r>
    <r>
      <rPr>
        <b/>
        <sz val="9"/>
        <color rgb="FFFFFFFF"/>
        <rFont val="Noto Sans CJK SC"/>
        <family val="2"/>
      </rPr>
      <t>距</t>
    </r>
    <r>
      <rPr>
        <b/>
        <sz val="9"/>
        <color rgb="FFFFFFFF"/>
        <rFont val="Arial"/>
        <family val="2"/>
      </rPr>
      <t>52</t>
    </r>
    <r>
      <rPr>
        <b/>
        <sz val="9"/>
        <color rgb="FFFFFFFF"/>
        <rFont val="Noto Sans CJK SC"/>
        <family val="2"/>
      </rPr>
      <t>週高</t>
    </r>
    <r>
      <rPr>
        <b/>
        <sz val="9"/>
        <color rgb="FFFFFFFF"/>
        <rFont val="Arial"/>
        <family val="2"/>
      </rPr>
      <t>%</t>
    </r>
  </si>
  <si>
    <r>
      <rPr>
        <b/>
        <sz val="9"/>
        <color rgb="FFFFFFFF"/>
        <rFont val="Arial"/>
        <family val="2"/>
      </rPr>
      <t>B1:</t>
    </r>
    <r>
      <rPr>
        <b/>
        <sz val="9"/>
        <color rgb="FFFFFFFF"/>
        <rFont val="Noto Sans CJK SC"/>
        <family val="2"/>
      </rPr>
      <t>廣度</t>
    </r>
    <r>
      <rPr>
        <b/>
        <sz val="9"/>
        <color rgb="FFFFFFFF"/>
        <rFont val="Arial"/>
        <family val="2"/>
      </rPr>
      <t>%</t>
    </r>
    <r>
      <rPr>
        <b/>
        <sz val="9"/>
        <color rgb="FFFFFFFF"/>
        <rFont val="Noto Sans CJK SC"/>
        <family val="2"/>
      </rPr>
      <t>代理</t>
    </r>
  </si>
  <si>
    <t>C1:HYOAS(bp)</t>
  </si>
  <si>
    <r>
      <rPr>
        <b/>
        <sz val="9"/>
        <color rgb="FFFFFFFF"/>
        <rFont val="Arial"/>
        <family val="2"/>
      </rPr>
      <t>C1</t>
    </r>
    <r>
      <rPr>
        <b/>
        <sz val="9"/>
        <color rgb="FFFFFFFF"/>
        <rFont val="Noto Sans CJK SC"/>
        <family val="2"/>
      </rPr>
      <t>來源</t>
    </r>
  </si>
  <si>
    <t>V1:VIX</t>
  </si>
  <si>
    <r>
      <rPr>
        <b/>
        <sz val="11"/>
        <color rgb="FFFFFFFF"/>
        <rFont val="Arial"/>
        <family val="2"/>
      </rPr>
      <t>T1</t>
    </r>
    <r>
      <rPr>
        <b/>
        <sz val="11"/>
        <color rgb="FFFFFFFF"/>
        <rFont val="Noto Sans CJK SC"/>
        <family val="2"/>
      </rPr>
      <t>子分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式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</si>
  <si>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T3</t>
    </r>
    <r>
      <rPr>
        <b/>
        <sz val="11"/>
        <color rgb="FFFFFFFF"/>
        <rFont val="Noto Sans CJK SC"/>
        <family val="2"/>
      </rPr>
      <t>子分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式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</si>
  <si>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B1</t>
    </r>
    <r>
      <rPr>
        <b/>
        <sz val="11"/>
        <color rgb="FFFFFFFF"/>
        <rFont val="Noto Sans CJK SC"/>
        <family val="2"/>
      </rPr>
      <t>子分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式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</si>
  <si>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C1</t>
    </r>
    <r>
      <rPr>
        <b/>
        <sz val="11"/>
        <color rgb="FFFFFFFF"/>
        <rFont val="Noto Sans CJK SC"/>
        <family val="2"/>
      </rPr>
      <t>子分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式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</si>
  <si>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V1</t>
    </r>
    <r>
      <rPr>
        <b/>
        <sz val="11"/>
        <color rgb="FFFFFFFF"/>
        <rFont val="Noto Sans CJK SC"/>
        <family val="2"/>
      </rPr>
      <t>子分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式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</si>
  <si>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NDX</t>
    </r>
    <r>
      <rPr>
        <b/>
        <sz val="11"/>
        <color rgb="FFFFFFFF"/>
        <rFont val="Noto Sans CJK SC"/>
        <family val="2"/>
      </rPr>
      <t>日變</t>
    </r>
    <r>
      <rPr>
        <b/>
        <sz val="11"/>
        <color rgb="FFFFFFFF"/>
        <rFont val="Arial"/>
        <family val="2"/>
      </rPr>
      <t>%</t>
    </r>
  </si>
  <si>
    <r>
      <rPr>
        <b/>
        <sz val="11"/>
        <color rgb="FFFFFFFF"/>
        <rFont val="Arial"/>
        <family val="2"/>
      </rPr>
      <t>VIX</t>
    </r>
    <r>
      <rPr>
        <b/>
        <sz val="11"/>
        <color rgb="FFFFFFFF"/>
        <rFont val="Noto Sans CJK SC"/>
        <family val="2"/>
      </rPr>
      <t>日變</t>
    </r>
    <r>
      <rPr>
        <b/>
        <sz val="11"/>
        <color rgb="FFFFFFFF"/>
        <rFont val="Arial"/>
        <family val="2"/>
      </rPr>
      <t>%</t>
    </r>
  </si>
  <si>
    <t>最終ZONE</t>
  </si>
  <si>
    <r>
      <rPr>
        <b/>
        <sz val="11"/>
        <color rgb="FFFFFFFF"/>
        <rFont val="Arial"/>
        <family val="2"/>
      </rPr>
      <t>T2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:50/200</t>
    </r>
    <r>
      <rPr>
        <b/>
        <sz val="11"/>
        <color rgb="FFFFFFFF"/>
        <rFont val="Noto Sans CJK SC"/>
        <family val="2"/>
      </rPr>
      <t>乖離</t>
    </r>
    <r>
      <rPr>
        <b/>
        <sz val="11"/>
        <color rgb="FFFFFFFF"/>
        <rFont val="Arial"/>
        <family val="2"/>
      </rPr>
      <t>%</t>
    </r>
  </si>
  <si>
    <r>
      <rPr>
        <b/>
        <sz val="11"/>
        <color rgb="FFFFFFFF"/>
        <rFont val="Arial"/>
        <family val="2"/>
      </rPr>
      <t>L1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</t>
    </r>
    <r>
      <rPr>
        <b/>
        <sz val="11"/>
        <color rgb="FFFFFFFF"/>
        <rFont val="Noto Sans CJK SC"/>
        <family val="2"/>
      </rPr>
      <t>政策碼</t>
    </r>
    <r>
      <rPr>
        <b/>
        <sz val="11"/>
        <color rgb="FFFFFFFF"/>
        <rFont val="Arial"/>
        <family val="2"/>
      </rPr>
      <t>(07</t>
    </r>
    <r>
      <rPr>
        <b/>
        <sz val="11"/>
        <color rgb="FFFFFFFF"/>
        <rFont val="Noto Sans CJK SC"/>
        <family val="2"/>
      </rPr>
      <t>表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</si>
  <si>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L2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</t>
    </r>
    <r>
      <rPr>
        <b/>
        <sz val="11"/>
        <color rgb="FFFFFFFF"/>
        <rFont val="Noto Sans CJK SC"/>
        <family val="2"/>
      </rPr>
      <t>淨流動性週變</t>
    </r>
    <r>
      <rPr>
        <b/>
        <sz val="11"/>
        <color rgb="FFFFFFFF"/>
        <rFont val="Arial"/>
        <family val="2"/>
      </rPr>
      <t>%[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</si>
  <si>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L3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:M2</t>
    </r>
    <r>
      <rPr>
        <b/>
        <sz val="11"/>
        <color rgb="FFFFFFFF"/>
        <rFont val="Noto Sans CJK SC"/>
        <family val="2"/>
      </rPr>
      <t>同比</t>
    </r>
    <r>
      <rPr>
        <b/>
        <sz val="11"/>
        <color rgb="FFFFFFFF"/>
        <rFont val="Arial"/>
        <family val="2"/>
      </rPr>
      <t>%[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</si>
  <si>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L4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:10Y-3M bp[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</si>
  <si>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B2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</t>
    </r>
    <r>
      <rPr>
        <b/>
        <sz val="11"/>
        <color rgb="FFFFFFFF"/>
        <rFont val="Noto Sans CJK SC"/>
        <family val="2"/>
      </rPr>
      <t>淨新高低</t>
    </r>
    <r>
      <rPr>
        <b/>
        <sz val="11"/>
        <color rgb="FFFFFFFF"/>
        <rFont val="Arial"/>
        <family val="2"/>
      </rPr>
      <t>10</t>
    </r>
    <r>
      <rPr>
        <b/>
        <sz val="11"/>
        <color rgb="FFFFFFFF"/>
        <rFont val="Noto Sans CJK SC"/>
        <family val="2"/>
      </rPr>
      <t>日</t>
    </r>
    <r>
      <rPr>
        <b/>
        <sz val="11"/>
        <color rgb="FFFFFFFF"/>
        <rFont val="Arial"/>
        <family val="2"/>
      </rPr>
      <t>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</si>
  <si>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B3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:A/D</t>
    </r>
    <r>
      <rPr>
        <b/>
        <sz val="11"/>
        <color rgb="FFFFFFFF"/>
        <rFont val="Noto Sans CJK SC"/>
        <family val="2"/>
      </rPr>
      <t>碼</t>
    </r>
    <r>
      <rPr>
        <b/>
        <sz val="11"/>
        <color rgb="FFFFFFFF"/>
        <rFont val="Arial"/>
        <family val="2"/>
      </rPr>
      <t>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</si>
  <si>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C2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:SLOOS%[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</si>
  <si>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V2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:VIX/VIX3M[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</si>
  <si>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S1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:NAAIM[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</si>
  <si>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S2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:BTC</t>
    </r>
    <r>
      <rPr>
        <b/>
        <sz val="11"/>
        <color rgb="FFFFFFFF"/>
        <rFont val="Noto Sans CJK SC"/>
        <family val="2"/>
      </rPr>
      <t>距高</t>
    </r>
    <r>
      <rPr>
        <b/>
        <sz val="11"/>
        <color rgb="FFFFFFFF"/>
        <rFont val="Arial"/>
        <family val="2"/>
      </rPr>
      <t>%[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</si>
  <si>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T2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</si>
  <si>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L1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</si>
  <si>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L2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</si>
  <si>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L3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</si>
  <si>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L4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</si>
  <si>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B2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</si>
  <si>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B3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</si>
  <si>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C2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</si>
  <si>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V2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</si>
  <si>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S1</t>
    </r>
    <r>
      <rPr>
        <b/>
        <sz val="11"/>
        <color rgb="FFFFFFFF"/>
        <rFont val="Noto Sans CJK SC"/>
        <family val="2"/>
      </rPr>
      <t>子分</t>
    </r>
  </si>
  <si>
    <r>
      <rPr>
        <b/>
        <sz val="11"/>
        <color rgb="FFFFFFFF"/>
        <rFont val="Arial"/>
        <family val="2"/>
      </rPr>
      <t>S2</t>
    </r>
    <r>
      <rPr>
        <b/>
        <sz val="11"/>
        <color rgb="FFFFFFFF"/>
        <rFont val="Noto Sans CJK SC"/>
        <family val="2"/>
      </rPr>
      <t>子分</t>
    </r>
  </si>
  <si>
    <t>有效權重和(式)</t>
  </si>
  <si>
    <r>
      <rPr>
        <b/>
        <sz val="11"/>
        <color rgb="FFFFFFFF"/>
        <rFont val="Arial"/>
        <family val="2"/>
      </rPr>
      <t>16</t>
    </r>
    <r>
      <rPr>
        <b/>
        <sz val="11"/>
        <color rgb="FFFFFFFF"/>
        <rFont val="Noto Sans CJK SC"/>
        <family val="2"/>
      </rPr>
      <t>項合成分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式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</si>
  <si>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T5</t>
    </r>
    <r>
      <rPr>
        <b/>
        <sz val="11"/>
        <color rgb="FFFFFFFF"/>
        <rFont val="Noto Sans CJK SC"/>
        <family val="2"/>
      </rPr>
      <t>板塊</t>
    </r>
    <r>
      <rPr>
        <b/>
        <sz val="11"/>
        <color rgb="FFFFFFFF"/>
        <rFont val="Arial"/>
        <family val="2"/>
      </rPr>
      <t>ETF</t>
    </r>
    <r>
      <rPr>
        <b/>
        <sz val="11"/>
        <color rgb="FFFFFFFF"/>
        <rFont val="Noto Sans CJK SC"/>
        <family val="2"/>
      </rPr>
      <t>開盤</t>
    </r>
    <r>
      <rPr>
        <b/>
        <sz val="11"/>
        <color rgb="FFFFFFFF"/>
        <rFont val="Arial"/>
        <family val="2"/>
      </rPr>
      <t>(SOXX)[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</si>
  <si>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T5</t>
    </r>
    <r>
      <rPr>
        <b/>
        <sz val="11"/>
        <color rgb="FFFFFFFF"/>
        <rFont val="Noto Sans CJK SC"/>
        <family val="2"/>
      </rPr>
      <t>板塊</t>
    </r>
    <r>
      <rPr>
        <b/>
        <sz val="11"/>
        <color rgb="FFFFFFFF"/>
        <rFont val="Arial"/>
        <family val="2"/>
      </rPr>
      <t>ETF</t>
    </r>
    <r>
      <rPr>
        <b/>
        <sz val="11"/>
        <color rgb="FFFFFFFF"/>
        <rFont val="Noto Sans CJK SC"/>
        <family val="2"/>
      </rPr>
      <t>收盤</t>
    </r>
    <r>
      <rPr>
        <b/>
        <sz val="11"/>
        <color rgb="FFFFFFFF"/>
        <rFont val="Arial"/>
        <family val="2"/>
      </rPr>
      <t>(SOXX)[</t>
    </r>
    <r>
      <rPr>
        <b/>
        <sz val="11"/>
        <color rgb="FFFFFFFF"/>
        <rFont val="Noto Sans CJK SC"/>
        <family val="2"/>
      </rPr>
      <t>藍</t>
    </r>
    <r>
      <rPr>
        <b/>
        <sz val="11"/>
        <color rgb="FFFFFFFF"/>
        <rFont val="Arial"/>
        <family val="2"/>
      </rPr>
      <t>]</t>
    </r>
  </si>
  <si>
    <r>
      <rPr>
        <b/>
        <sz val="11"/>
        <color rgb="FFFFFFFF"/>
        <rFont val="Arial"/>
        <family val="2"/>
      </rPr>
      <t>T4</t>
    </r>
    <r>
      <rPr>
        <b/>
        <sz val="11"/>
        <color rgb="FFFFFFFF"/>
        <rFont val="Noto Sans CJK SC"/>
        <family val="2"/>
      </rPr>
      <t>輸入</t>
    </r>
    <r>
      <rPr>
        <b/>
        <sz val="11"/>
        <color rgb="FFFFFFFF"/>
        <rFont val="Arial"/>
        <family val="2"/>
      </rPr>
      <t>:NDX5/10</t>
    </r>
    <r>
      <rPr>
        <b/>
        <sz val="11"/>
        <color rgb="FFFFFFFF"/>
        <rFont val="Noto Sans CJK SC"/>
        <family val="2"/>
      </rPr>
      <t>乖離</t>
    </r>
    <r>
      <rPr>
        <b/>
        <sz val="11"/>
        <color rgb="FFFFFFFF"/>
        <rFont val="Arial"/>
        <family val="2"/>
      </rPr>
      <t>%(</t>
    </r>
    <r>
      <rPr>
        <b/>
        <sz val="11"/>
        <color rgb="FFFFFFFF"/>
        <rFont val="Noto Sans CJK SC"/>
        <family val="2"/>
      </rPr>
      <t>式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</si>
  <si>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T4</t>
    </r>
    <r>
      <rPr>
        <b/>
        <sz val="11"/>
        <color rgb="FFFFFFFF"/>
        <rFont val="Noto Sans CJK SC"/>
        <family val="2"/>
      </rPr>
      <t>子分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式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</si>
  <si>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T5</t>
    </r>
    <r>
      <rPr>
        <b/>
        <sz val="11"/>
        <color rgb="FFFFFFFF"/>
        <rFont val="Noto Sans CJK SC"/>
        <family val="2"/>
      </rPr>
      <t>子分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式</t>
    </r>
    <r>
      <rPr>
        <b/>
        <sz val="11"/>
        <color rgb="FFFFFFFF"/>
        <rFont val="Arial"/>
        <family val="2"/>
      </rPr>
      <t>)</t>
    </r>
  </si>
  <si>
    <t>五</t>
  </si>
  <si>
    <t>real</t>
  </si>
  <si>
    <t>一</t>
  </si>
  <si>
    <t>二</t>
  </si>
  <si>
    <t>三</t>
  </si>
  <si>
    <t>四</t>
  </si>
  <si>
    <t>proxy_vix</t>
  </si>
  <si>
    <t>carry(7/9)</t>
  </si>
  <si>
    <r>
      <rPr>
        <b/>
        <sz val="13"/>
        <color rgb="FFFFFFFF"/>
        <rFont val="Arial"/>
        <family val="2"/>
      </rPr>
      <t xml:space="preserve">R4.5 </t>
    </r>
    <r>
      <rPr>
        <b/>
        <sz val="13"/>
        <color rgb="FFFFFFFF"/>
        <rFont val="Noto Sans CJK SC"/>
        <family val="2"/>
      </rPr>
      <t xml:space="preserve">三區按年統計 — 依 </t>
    </r>
    <r>
      <rPr>
        <b/>
        <sz val="13"/>
        <color rgb="FFFFFFFF"/>
        <rFont val="Arial"/>
        <family val="2"/>
      </rPr>
      <t xml:space="preserve">02A </t>
    </r>
    <r>
      <rPr>
        <b/>
        <sz val="13"/>
        <color rgb="FFFFFFFF"/>
        <rFont val="Noto Sans CJK SC"/>
        <family val="2"/>
      </rPr>
      <t>最終</t>
    </r>
    <r>
      <rPr>
        <b/>
        <sz val="13"/>
        <color rgb="FFFFFFFF"/>
        <rFont val="Arial"/>
        <family val="2"/>
      </rPr>
      <t>ZONE(Y</t>
    </r>
    <r>
      <rPr>
        <b/>
        <sz val="13"/>
        <color rgb="FFFFFFFF"/>
        <rFont val="Noto Sans CJK SC"/>
        <family val="2"/>
      </rPr>
      <t>欄</t>
    </r>
    <r>
      <rPr>
        <b/>
        <sz val="13"/>
        <color rgb="FFFFFFFF"/>
        <rFont val="Arial"/>
        <family val="2"/>
      </rPr>
      <t xml:space="preserve">) </t>
    </r>
    <r>
      <rPr>
        <b/>
        <sz val="13"/>
        <color rgb="FFFFFFFF"/>
        <rFont val="Noto Sans CJK SC"/>
        <family val="2"/>
      </rPr>
      <t xml:space="preserve">公式活算 </t>
    </r>
    <r>
      <rPr>
        <b/>
        <sz val="13"/>
        <color rgb="FFFFFFFF"/>
        <rFont val="Arial"/>
        <family val="2"/>
      </rPr>
      <t xml:space="preserve">| </t>
    </r>
    <r>
      <rPr>
        <b/>
        <sz val="13"/>
        <color rgb="FFFFFFFF"/>
        <rFont val="Noto Sans CJK SC"/>
        <family val="2"/>
      </rPr>
      <t>下方</t>
    </r>
    <r>
      <rPr>
        <b/>
        <sz val="13"/>
        <color rgb="FFFFFFFF"/>
        <rFont val="Arial"/>
        <family val="2"/>
      </rPr>
      <t>=</t>
    </r>
    <r>
      <rPr>
        <b/>
        <sz val="13"/>
        <color rgb="FFFFFFFF"/>
        <rFont val="Noto Sans CJK SC"/>
        <family val="2"/>
      </rPr>
      <t>用戶指定三窗口驗收</t>
    </r>
  </si>
  <si>
    <t>交易日數</t>
  </si>
  <si>
    <t>EASY</t>
  </si>
  <si>
    <t>UNCERTAIN</t>
  </si>
  <si>
    <t>HARD</t>
  </si>
  <si>
    <t>EASY%</t>
  </si>
  <si>
    <t>UNC%</t>
  </si>
  <si>
    <t>HARD%</t>
  </si>
  <si>
    <t>均合成分(16項)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</si>
  <si>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</si>
  <si>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</si>
  <si>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</si>
  <si>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</si>
  <si>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</si>
  <si>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</si>
  <si>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</si>
  <si>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</si>
  <si>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</si>
  <si>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</si>
  <si>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</si>
  <si>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全期</t>
  </si>
  <si>
    <t>用戶指定三窗口驗收 (公式活算)</t>
  </si>
  <si>
    <t>窗口① 2026/04/04-05/14 E/U/H 及 EASY% (目標: 大部份EASY)</t>
  </si>
  <si>
    <t>窗口② 2026-06-04 當日最終ZONE (目標: UNCERTAIN, 純分數無覆蓋)</t>
  </si>
  <si>
    <t>參考: 2026-06-04至07-10 EASY日數 (純分數版會在暴力反彈日出現EASY島, 屬敏感引擎之誠實輸出, 非校準目標)</t>
  </si>
  <si>
    <t>窗口③ 2025/05/01-10/31 E/U/H 及 EASY% (目標: 大部份EASY)</t>
  </si>
  <si>
    <t>對照: 前一日 2026-06-03 最終ZONE (應為 EASY)</t>
  </si>
  <si>
    <t>每週監察面板: 可持續更新的客觀數據 → 自動/人工判區 (讀數日 2026-07-07 至 07-10)</t>
  </si>
  <si>
    <t>用法: 每週五收巿後更新藍格→A段自動判區, B段人工判區(藍)→底部綜合判定自動彙總。面板綜合區與02表分段不一致連續2週時, 於03表加轉折列。</t>
  </si>
  <si>
    <r>
      <rPr>
        <b/>
        <sz val="11"/>
        <rFont val="Arial"/>
        <family val="2"/>
      </rPr>
      <t>A</t>
    </r>
    <r>
      <rPr>
        <b/>
        <sz val="11"/>
        <rFont val="Noto Sans CJK SC"/>
        <family val="2"/>
      </rPr>
      <t>段</t>
    </r>
    <r>
      <rPr>
        <b/>
        <sz val="11"/>
        <rFont val="Arial"/>
        <family val="2"/>
      </rPr>
      <t xml:space="preserve">: </t>
    </r>
    <r>
      <rPr>
        <b/>
        <sz val="11"/>
        <rFont val="Noto Sans CJK SC"/>
        <family val="2"/>
      </rPr>
      <t xml:space="preserve">數值型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判定</t>
    </r>
    <r>
      <rPr>
        <b/>
        <sz val="11"/>
        <rFont val="Arial"/>
        <family val="2"/>
      </rPr>
      <t>=</t>
    </r>
    <r>
      <rPr>
        <b/>
        <sz val="11"/>
        <rFont val="Noto Sans CJK SC"/>
        <family val="2"/>
      </rPr>
      <t>公式自動</t>
    </r>
    <r>
      <rPr>
        <b/>
        <sz val="11"/>
        <rFont val="Arial"/>
        <family val="2"/>
      </rPr>
      <t>)</t>
    </r>
  </si>
  <si>
    <t>監察項目</t>
  </si>
  <si>
    <t>對應指標</t>
  </si>
  <si>
    <t>現值</t>
  </si>
  <si>
    <t>讀數日期</t>
  </si>
  <si>
    <t>判定</t>
  </si>
  <si>
    <t>註解</t>
  </si>
  <si>
    <r>
      <rPr>
        <sz val="11"/>
        <color rgb="FF000000"/>
        <rFont val="Arial"/>
        <family val="2"/>
      </rPr>
      <t>NDX</t>
    </r>
    <r>
      <rPr>
        <sz val="11"/>
        <color rgb="FF000000"/>
        <rFont val="Noto Sans CJK SC"/>
        <family val="2"/>
      </rPr>
      <t xml:space="preserve">現價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週五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最新收巿</t>
    </r>
    <r>
      <rPr>
        <sz val="11"/>
        <color rgb="FF000000"/>
        <rFont val="Arial"/>
        <family val="2"/>
      </rPr>
      <t>)</t>
    </r>
  </si>
  <si>
    <t>—</t>
  </si>
  <si>
    <t>2026-07-10</t>
  </si>
  <si>
    <t>取自用戶NDX面板 (Pane A-1)</t>
  </si>
  <si>
    <r>
      <rPr>
        <sz val="11"/>
        <color rgb="FF000000"/>
        <rFont val="Arial"/>
        <family val="2"/>
      </rPr>
      <t>NDX 52</t>
    </r>
    <r>
      <rPr>
        <sz val="11"/>
        <color rgb="FF000000"/>
        <rFont val="Noto Sans CJK SC"/>
        <family val="2"/>
      </rPr>
      <t xml:space="preserve">週高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盤中</t>
    </r>
    <r>
      <rPr>
        <sz val="11"/>
        <color rgb="FF000000"/>
        <rFont val="Arial"/>
        <family val="2"/>
      </rPr>
      <t>)</t>
    </r>
  </si>
  <si>
    <t>2026-06-02</t>
  </si>
  <si>
    <r>
      <rPr>
        <sz val="11"/>
        <color rgb="FF000000"/>
        <rFont val="Arial"/>
        <family val="2"/>
      </rPr>
      <t>6/4</t>
    </r>
    <r>
      <rPr>
        <sz val="11"/>
        <color rgb="FF000000"/>
        <rFont val="Noto Sans CJK SC"/>
        <family val="2"/>
      </rPr>
      <t>盤中高</t>
    </r>
    <r>
      <rPr>
        <sz val="11"/>
        <color rgb="FF000000"/>
        <rFont val="Arial"/>
        <family val="2"/>
      </rPr>
      <t xml:space="preserve">; </t>
    </r>
    <r>
      <rPr>
        <sz val="11"/>
        <color rgb="FF000000"/>
        <rFont val="Noto Sans CJK SC"/>
        <family val="2"/>
      </rPr>
      <t>收巿高約</t>
    </r>
    <r>
      <rPr>
        <sz val="11"/>
        <color rgb="FF000000"/>
        <rFont val="Arial"/>
        <family val="2"/>
      </rPr>
      <t>30,408</t>
    </r>
  </si>
  <si>
    <t>距52週高回撤%</t>
  </si>
  <si>
    <t>-6%~-15%</t>
  </si>
  <si>
    <t>自動計算</t>
  </si>
  <si>
    <t>現處EASY帶邊緣; 6/5起由變速事件觸發覆蓋為UNCERTAIN</t>
  </si>
  <si>
    <t>VIX</t>
  </si>
  <si>
    <r>
      <rPr>
        <sz val="11"/>
        <color rgb="FF000000"/>
        <rFont val="Arial"/>
        <family val="2"/>
      </rPr>
      <t xml:space="preserve">20-25 / </t>
    </r>
    <r>
      <rPr>
        <sz val="11"/>
        <color rgb="FF000000"/>
        <rFont val="Noto Sans CJK SC"/>
        <family val="2"/>
      </rPr>
      <t>單日</t>
    </r>
    <r>
      <rPr>
        <sz val="11"/>
        <color rgb="FF000000"/>
        <rFont val="Arial"/>
        <family val="2"/>
      </rPr>
      <t>+30%</t>
    </r>
    <r>
      <rPr>
        <sz val="11"/>
        <color rgb="FF000000"/>
        <rFont val="Noto Sans CJK SC"/>
        <family val="2"/>
      </rPr>
      <t>尖峰</t>
    </r>
  </si>
  <si>
    <r>
      <rPr>
        <sz val="11"/>
        <color rgb="FF000000"/>
        <rFont val="Arial"/>
        <family val="2"/>
      </rPr>
      <t>&gt;25</t>
    </r>
    <r>
      <rPr>
        <sz val="11"/>
        <color rgb="FF000000"/>
        <rFont val="Noto Sans CJK SC"/>
        <family val="2"/>
      </rPr>
      <t>持續</t>
    </r>
    <r>
      <rPr>
        <sz val="11"/>
        <color rgb="FF000000"/>
        <rFont val="Arial"/>
        <family val="2"/>
      </rPr>
      <t>2</t>
    </r>
    <r>
      <rPr>
        <sz val="11"/>
        <color rgb="FF000000"/>
        <rFont val="Noto Sans CJK SC"/>
        <family val="2"/>
      </rPr>
      <t>週</t>
    </r>
  </si>
  <si>
    <r>
      <rPr>
        <sz val="11"/>
        <color rgb="FF000000"/>
        <rFont val="Arial"/>
        <family val="2"/>
      </rPr>
      <t>6/5</t>
    </r>
    <r>
      <rPr>
        <sz val="11"/>
        <color rgb="FF000000"/>
        <rFont val="Noto Sans CJK SC"/>
        <family val="2"/>
      </rPr>
      <t>曾單日</t>
    </r>
    <r>
      <rPr>
        <sz val="11"/>
        <color rgb="FF000000"/>
        <rFont val="Arial"/>
        <family val="2"/>
      </rPr>
      <t>+40%</t>
    </r>
    <r>
      <rPr>
        <sz val="11"/>
        <color rgb="FF000000"/>
        <rFont val="Noto Sans CJK SC"/>
        <family val="2"/>
      </rPr>
      <t>至兩個月高</t>
    </r>
    <r>
      <rPr>
        <sz val="11"/>
        <color rgb="FF000000"/>
        <rFont val="Arial"/>
        <family val="2"/>
      </rPr>
      <t xml:space="preserve">; </t>
    </r>
    <r>
      <rPr>
        <sz val="11"/>
        <color rgb="FF000000"/>
        <rFont val="Noto Sans CJK SC"/>
        <family val="2"/>
      </rPr>
      <t>現回落至一個多月低位</t>
    </r>
  </si>
  <si>
    <t>HY OAS (bp)</t>
  </si>
  <si>
    <t>2026-07-09</t>
  </si>
  <si>
    <t>&lt;350</t>
  </si>
  <si>
    <r>
      <rPr>
        <sz val="11"/>
        <color rgb="FF000000"/>
        <rFont val="Arial"/>
        <family val="2"/>
      </rPr>
      <t>350-450 / 4</t>
    </r>
    <r>
      <rPr>
        <sz val="11"/>
        <color rgb="FF000000"/>
        <rFont val="Noto Sans CJK SC"/>
        <family val="2"/>
      </rPr>
      <t>週</t>
    </r>
    <r>
      <rPr>
        <sz val="11"/>
        <color rgb="FF000000"/>
        <rFont val="Arial"/>
        <family val="2"/>
      </rPr>
      <t>+50bp</t>
    </r>
  </si>
  <si>
    <r>
      <rPr>
        <sz val="11"/>
        <color rgb="FF000000"/>
        <rFont val="Arial"/>
        <family val="2"/>
      </rPr>
      <t>&gt;450</t>
    </r>
    <r>
      <rPr>
        <sz val="11"/>
        <color rgb="FF000000"/>
        <rFont val="Noto Sans CJK SC"/>
        <family val="2"/>
      </rPr>
      <t>且走闊</t>
    </r>
  </si>
  <si>
    <t>信用完全未確認風險 (2025/4峰值461; 2025/1低259)</t>
  </si>
  <si>
    <r>
      <rPr>
        <sz val="11"/>
        <color rgb="FF000000"/>
        <rFont val="Arial"/>
        <family val="2"/>
      </rPr>
      <t>Fed</t>
    </r>
    <r>
      <rPr>
        <sz val="11"/>
        <color rgb="FF000000"/>
        <rFont val="Noto Sans CJK SC"/>
        <family val="2"/>
      </rPr>
      <t>加息定價</t>
    </r>
    <r>
      <rPr>
        <sz val="11"/>
        <color rgb="FF000000"/>
        <rFont val="Arial"/>
        <family val="2"/>
      </rPr>
      <t>% (9</t>
    </r>
    <r>
      <rPr>
        <sz val="11"/>
        <color rgb="FF000000"/>
        <rFont val="Noto Sans CJK SC"/>
        <family val="2"/>
      </rPr>
      <t>月會議</t>
    </r>
    <r>
      <rPr>
        <sz val="11"/>
        <color rgb="FF000000"/>
        <rFont val="Arial"/>
        <family val="2"/>
      </rPr>
      <t>)</t>
    </r>
  </si>
  <si>
    <t>20-50</t>
  </si>
  <si>
    <t>&gt;50</t>
  </si>
  <si>
    <t>CME FedWatch</t>
  </si>
  <si>
    <r>
      <rPr>
        <sz val="11"/>
        <color rgb="FF000000"/>
        <rFont val="Arial"/>
        <family val="2"/>
      </rPr>
      <t>6/17</t>
    </r>
    <r>
      <rPr>
        <sz val="11"/>
        <color rgb="FF000000"/>
        <rFont val="Noto Sans CJK SC"/>
        <family val="2"/>
      </rPr>
      <t>移除寬鬆傾向</t>
    </r>
    <r>
      <rPr>
        <sz val="11"/>
        <color rgb="FF000000"/>
        <rFont val="Arial"/>
        <family val="2"/>
      </rPr>
      <t xml:space="preserve">; </t>
    </r>
    <r>
      <rPr>
        <sz val="11"/>
        <color rgb="FF000000"/>
        <rFont val="Noto Sans CJK SC"/>
        <family val="2"/>
      </rPr>
      <t>年內至少一次加息已成主流定價</t>
    </r>
  </si>
  <si>
    <r>
      <rPr>
        <sz val="11"/>
        <color rgb="FF000000"/>
        <rFont val="Arial"/>
        <family val="2"/>
      </rPr>
      <t>BTC</t>
    </r>
    <r>
      <rPr>
        <sz val="11"/>
        <color rgb="FF000000"/>
        <rFont val="Noto Sans CJK SC"/>
        <family val="2"/>
      </rPr>
      <t>距歷史高回撤</t>
    </r>
    <r>
      <rPr>
        <sz val="11"/>
        <color rgb="FF000000"/>
        <rFont val="Arial"/>
        <family val="2"/>
      </rPr>
      <t>%</t>
    </r>
  </si>
  <si>
    <t>2026-06-05</t>
  </si>
  <si>
    <t>&gt;-20%</t>
  </si>
  <si>
    <t>-20%~-40%</t>
  </si>
  <si>
    <t>≤-40%</t>
  </si>
  <si>
    <t>行情 (BTC-USD)</t>
  </si>
  <si>
    <t>跌穿$60k, 較2025/10記錄逾-50%; 投機流動性最早退潮</t>
  </si>
  <si>
    <r>
      <rPr>
        <b/>
        <sz val="11"/>
        <rFont val="Arial"/>
        <family val="2"/>
      </rPr>
      <t>B</t>
    </r>
    <r>
      <rPr>
        <b/>
        <sz val="11"/>
        <rFont val="Noto Sans CJK SC"/>
        <family val="2"/>
      </rPr>
      <t>段</t>
    </r>
    <r>
      <rPr>
        <b/>
        <sz val="11"/>
        <rFont val="Arial"/>
        <family val="2"/>
      </rPr>
      <t xml:space="preserve">: </t>
    </r>
    <r>
      <rPr>
        <b/>
        <sz val="11"/>
        <rFont val="Noto Sans CJK SC"/>
        <family val="2"/>
      </rPr>
      <t xml:space="preserve">狀態型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判定</t>
    </r>
    <r>
      <rPr>
        <b/>
        <sz val="11"/>
        <rFont val="Arial"/>
        <family val="2"/>
      </rPr>
      <t>=</t>
    </r>
    <r>
      <rPr>
        <b/>
        <sz val="11"/>
        <rFont val="Noto Sans CJK SC"/>
        <family val="2"/>
      </rPr>
      <t>人工輸入</t>
    </r>
    <r>
      <rPr>
        <b/>
        <sz val="11"/>
        <rFont val="Arial"/>
        <family val="2"/>
      </rPr>
      <t>[</t>
    </r>
    <r>
      <rPr>
        <b/>
        <sz val="11"/>
        <rFont val="Noto Sans CJK SC"/>
        <family val="2"/>
      </rPr>
      <t>藍</t>
    </r>
    <r>
      <rPr>
        <b/>
        <sz val="11"/>
        <rFont val="Arial"/>
        <family val="2"/>
      </rPr>
      <t>])</t>
    </r>
  </si>
  <si>
    <r>
      <rPr>
        <sz val="11"/>
        <color rgb="FF000000"/>
        <rFont val="Arial"/>
        <family val="2"/>
      </rPr>
      <t>NDX vs 40</t>
    </r>
    <r>
      <rPr>
        <sz val="11"/>
        <color rgb="FF000000"/>
        <rFont val="Noto Sans CJK SC"/>
        <family val="2"/>
      </rPr>
      <t>週線</t>
    </r>
  </si>
  <si>
    <t>高於且上斜</t>
  </si>
  <si>
    <t>2026-07-07</t>
  </si>
  <si>
    <t>線上且上斜</t>
  </si>
  <si>
    <r>
      <rPr>
        <sz val="11"/>
        <color rgb="FF000000"/>
        <rFont val="Arial"/>
        <family val="2"/>
      </rPr>
      <t>±2%</t>
    </r>
    <r>
      <rPr>
        <sz val="11"/>
        <color rgb="FF000000"/>
        <rFont val="Noto Sans CJK SC"/>
        <family val="2"/>
      </rPr>
      <t>拉鋸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單週失守</t>
    </r>
  </si>
  <si>
    <t>連續2週線下</t>
  </si>
  <si>
    <t>週線圖</t>
  </si>
  <si>
    <r>
      <rPr>
        <sz val="11"/>
        <color rgb="FF000000"/>
        <rFont val="Arial"/>
        <family val="2"/>
      </rPr>
      <t>40</t>
    </r>
    <r>
      <rPr>
        <sz val="11"/>
        <color rgb="FF000000"/>
        <rFont val="Noto Sans CJK SC"/>
        <family val="2"/>
      </rPr>
      <t>週線估算仍遠低於現價</t>
    </r>
  </si>
  <si>
    <r>
      <rPr>
        <sz val="11"/>
        <color rgb="FF000000"/>
        <rFont val="Arial"/>
        <family val="2"/>
      </rPr>
      <t>10</t>
    </r>
    <r>
      <rPr>
        <sz val="11"/>
        <color rgb="FF000000"/>
        <rFont val="Noto Sans CJK SC"/>
        <family val="2"/>
      </rPr>
      <t>年債息水平</t>
    </r>
    <r>
      <rPr>
        <sz val="11"/>
        <color rgb="FF000000"/>
        <rFont val="Arial"/>
        <family val="2"/>
      </rPr>
      <t>/4</t>
    </r>
    <r>
      <rPr>
        <sz val="11"/>
        <color rgb="FF000000"/>
        <rFont val="Noto Sans CJK SC"/>
        <family val="2"/>
      </rPr>
      <t>週方向</t>
    </r>
  </si>
  <si>
    <t>L1b</t>
  </si>
  <si>
    <r>
      <rPr>
        <sz val="11"/>
        <color rgb="FF0000FF"/>
        <rFont val="Arial"/>
        <family val="2"/>
      </rPr>
      <t>4.56% (7/10</t>
    </r>
    <r>
      <rPr>
        <sz val="11"/>
        <color rgb="FF0000FF"/>
        <rFont val="Noto Sans CJK SC"/>
        <family val="2"/>
      </rPr>
      <t>約</t>
    </r>
    <r>
      <rPr>
        <sz val="11"/>
        <color rgb="FF0000FF"/>
        <rFont val="Arial"/>
        <family val="2"/>
      </rPr>
      <t>4.54%)</t>
    </r>
  </si>
  <si>
    <t>2026-07-08</t>
  </si>
  <si>
    <t>回落/平穩</t>
  </si>
  <si>
    <r>
      <rPr>
        <sz val="11"/>
        <color rgb="FF000000"/>
        <rFont val="Arial"/>
        <family val="2"/>
      </rPr>
      <t>2</t>
    </r>
    <r>
      <rPr>
        <sz val="11"/>
        <color rgb="FF000000"/>
        <rFont val="Noto Sans CJK SC"/>
        <family val="2"/>
      </rPr>
      <t>個月高位區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急升</t>
    </r>
  </si>
  <si>
    <t>失控上行+曲線熊陡</t>
  </si>
  <si>
    <t>FRED: DGS10</t>
  </si>
  <si>
    <r>
      <rPr>
        <sz val="11"/>
        <color rgb="FF000000"/>
        <rFont val="Arial"/>
        <family val="2"/>
      </rPr>
      <t>30</t>
    </r>
    <r>
      <rPr>
        <sz val="11"/>
        <color rgb="FF000000"/>
        <rFont val="Noto Sans CJK SC"/>
        <family val="2"/>
      </rPr>
      <t>年債息</t>
    </r>
    <r>
      <rPr>
        <sz val="11"/>
        <color rgb="FF000000"/>
        <rFont val="Arial"/>
        <family val="2"/>
      </rPr>
      <t xml:space="preserve">&gt;5%; </t>
    </r>
    <r>
      <rPr>
        <sz val="11"/>
        <color rgb="FF000000"/>
        <rFont val="Noto Sans CJK SC"/>
        <family val="2"/>
      </rPr>
      <t>油息通道活躍</t>
    </r>
  </si>
  <si>
    <t>布蘭特油價 (地緣通道)</t>
  </si>
  <si>
    <t>黑天鵝</t>
  </si>
  <si>
    <r>
      <rPr>
        <sz val="11"/>
        <color rgb="FF0000FF"/>
        <rFont val="Arial"/>
        <family val="2"/>
      </rPr>
      <t>6</t>
    </r>
    <r>
      <rPr>
        <sz val="11"/>
        <color rgb="FF0000FF"/>
        <rFont val="Noto Sans CJK SC"/>
        <family val="2"/>
      </rPr>
      <t>月底約</t>
    </r>
    <r>
      <rPr>
        <sz val="11"/>
        <color rgb="FF0000FF"/>
        <rFont val="Arial"/>
        <family val="2"/>
      </rPr>
      <t>$75→7/8</t>
    </r>
    <r>
      <rPr>
        <sz val="11"/>
        <color rgb="FF0000FF"/>
        <rFont val="Noto Sans CJK SC"/>
        <family val="2"/>
      </rPr>
      <t>美伊互襲再急升→</t>
    </r>
    <r>
      <rPr>
        <sz val="11"/>
        <color rgb="FF0000FF"/>
        <rFont val="Arial"/>
        <family val="2"/>
      </rPr>
      <t>7/10</t>
    </r>
    <r>
      <rPr>
        <sz val="11"/>
        <color rgb="FF0000FF"/>
        <rFont val="Noto Sans CJK SC"/>
        <family val="2"/>
      </rPr>
      <t>回穩</t>
    </r>
  </si>
  <si>
    <r>
      <rPr>
        <sz val="11"/>
        <color rgb="FF000000"/>
        <rFont val="Arial"/>
        <family val="2"/>
      </rPr>
      <t>&lt;$85</t>
    </r>
    <r>
      <rPr>
        <sz val="11"/>
        <color rgb="FF000000"/>
        <rFont val="Noto Sans CJK SC"/>
        <family val="2"/>
      </rPr>
      <t>回穩</t>
    </r>
  </si>
  <si>
    <r>
      <rPr>
        <sz val="11"/>
        <color rgb="FF000000"/>
        <rFont val="Arial"/>
        <family val="2"/>
      </rPr>
      <t>$85-105</t>
    </r>
    <r>
      <rPr>
        <sz val="11"/>
        <color rgb="FF000000"/>
        <rFont val="Noto Sans CJK SC"/>
        <family val="2"/>
      </rPr>
      <t>反覆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事件驅動急升</t>
    </r>
  </si>
  <si>
    <r>
      <rPr>
        <sz val="11"/>
        <color rgb="FF000000"/>
        <rFont val="Arial"/>
        <family val="2"/>
      </rPr>
      <t>&gt;$105</t>
    </r>
    <r>
      <rPr>
        <sz val="11"/>
        <color rgb="FF000000"/>
        <rFont val="Noto Sans CJK SC"/>
        <family val="2"/>
      </rPr>
      <t>持續</t>
    </r>
  </si>
  <si>
    <t>行情/EIA</t>
  </si>
  <si>
    <r>
      <rPr>
        <sz val="11"/>
        <color rgb="FF000000"/>
        <rFont val="Arial"/>
        <family val="2"/>
      </rPr>
      <t>3-5</t>
    </r>
    <r>
      <rPr>
        <sz val="11"/>
        <color rgb="FF000000"/>
        <rFont val="Noto Sans CJK SC"/>
        <family val="2"/>
      </rPr>
      <t>月峰值</t>
    </r>
    <r>
      <rPr>
        <sz val="11"/>
        <color rgb="FF000000"/>
        <rFont val="Arial"/>
        <family val="2"/>
      </rPr>
      <t xml:space="preserve">&gt;$113; </t>
    </r>
    <r>
      <rPr>
        <sz val="11"/>
        <color rgb="FF000000"/>
        <rFont val="Noto Sans CJK SC"/>
        <family val="2"/>
      </rPr>
      <t>荷姆茲風險未除</t>
    </r>
    <r>
      <rPr>
        <sz val="11"/>
        <color rgb="FF000000"/>
        <rFont val="Arial"/>
        <family val="2"/>
      </rPr>
      <t>(6</t>
    </r>
    <r>
      <rPr>
        <sz val="11"/>
        <color rgb="FF000000"/>
        <rFont val="Noto Sans CJK SC"/>
        <family val="2"/>
      </rPr>
      <t>月底貨船遇襲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</si>
  <si>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Arial"/>
        <family val="2"/>
      </rPr>
      <t>%</t>
    </r>
    <r>
      <rPr>
        <sz val="11"/>
        <color rgb="FF000000"/>
        <rFont val="Noto Sans CJK SC"/>
        <family val="2"/>
      </rPr>
      <t>成份股</t>
    </r>
    <r>
      <rPr>
        <sz val="11"/>
        <color rgb="FF000000"/>
        <rFont val="Arial"/>
        <family val="2"/>
      </rPr>
      <t>&gt;200</t>
    </r>
    <r>
      <rPr>
        <sz val="11"/>
        <color rgb="FF000000"/>
        <rFont val="Noto Sans CJK SC"/>
        <family val="2"/>
      </rPr>
      <t>日線</t>
    </r>
  </si>
  <si>
    <t>&gt;60%</t>
  </si>
  <si>
    <t>40-60%</t>
  </si>
  <si>
    <t>&lt;40%</t>
  </si>
  <si>
    <t>Barchart: $NDXA200R</t>
  </si>
  <si>
    <t>每週五收巿後抄錄一次</t>
  </si>
  <si>
    <t>淨新高-新低 (10日)</t>
  </si>
  <si>
    <r>
      <rPr>
        <sz val="11"/>
        <color rgb="FF0000FF"/>
        <rFont val="Arial"/>
        <family val="2"/>
      </rPr>
      <t>(</t>
    </r>
    <r>
      <rPr>
        <sz val="11"/>
        <color rgb="FF0000FF"/>
        <rFont val="Noto Sans CJK SC"/>
        <family val="2"/>
      </rPr>
      <t>待每週記錄</t>
    </r>
    <r>
      <rPr>
        <sz val="11"/>
        <color rgb="FF0000FF"/>
        <rFont val="Arial"/>
        <family val="2"/>
      </rPr>
      <t>)</t>
    </r>
  </si>
  <si>
    <t>正負反覆</t>
  </si>
  <si>
    <t>淨新低擴張</t>
  </si>
  <si>
    <t>派發日計數 (25日)</t>
  </si>
  <si>
    <t>D1</t>
  </si>
  <si>
    <r>
      <rPr>
        <sz val="11"/>
        <color rgb="FF0000FF"/>
        <rFont val="Arial"/>
        <family val="2"/>
      </rPr>
      <t>6</t>
    </r>
    <r>
      <rPr>
        <sz val="11"/>
        <color rgb="FF0000FF"/>
        <rFont val="Noto Sans CJK SC"/>
        <family val="2"/>
      </rPr>
      <t>月上旬曾聚集</t>
    </r>
    <r>
      <rPr>
        <sz val="11"/>
        <color rgb="FF0000FF"/>
        <rFont val="Arial"/>
        <family val="2"/>
      </rPr>
      <t xml:space="preserve">; </t>
    </r>
    <r>
      <rPr>
        <sz val="11"/>
        <color rgb="FF0000FF"/>
        <rFont val="Noto Sans CJK SC"/>
        <family val="2"/>
      </rPr>
      <t>現需重數</t>
    </r>
  </si>
  <si>
    <t>≤3</t>
  </si>
  <si>
    <t>4-5</t>
  </si>
  <si>
    <t>≥6</t>
  </si>
  <si>
    <r>
      <rPr>
        <sz val="11"/>
        <color rgb="FF000000"/>
        <rFont val="Arial"/>
        <family val="2"/>
      </rPr>
      <t xml:space="preserve">IBD / </t>
    </r>
    <r>
      <rPr>
        <sz val="11"/>
        <color rgb="FF000000"/>
        <rFont val="Noto Sans CJK SC"/>
        <family val="2"/>
      </rPr>
      <t>自數</t>
    </r>
  </si>
  <si>
    <r>
      <rPr>
        <sz val="11"/>
        <color rgb="FF000000"/>
        <rFont val="Arial"/>
        <family val="2"/>
      </rPr>
      <t>6/4</t>
    </r>
    <r>
      <rPr>
        <sz val="11"/>
        <color rgb="FF000000"/>
        <rFont val="Noto Sans CJK SC"/>
        <family val="2"/>
      </rPr>
      <t>後一週內≥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個派發日</t>
    </r>
  </si>
  <si>
    <r>
      <rPr>
        <sz val="11"/>
        <color rgb="FF000000"/>
        <rFont val="Arial"/>
        <family val="2"/>
      </rPr>
      <t>VIX</t>
    </r>
    <r>
      <rPr>
        <sz val="11"/>
        <color rgb="FF000000"/>
        <rFont val="Noto Sans CJK SC"/>
        <family val="2"/>
      </rPr>
      <t xml:space="preserve">期限結構 </t>
    </r>
    <r>
      <rPr>
        <sz val="11"/>
        <color rgb="FF000000"/>
        <rFont val="Arial"/>
        <family val="2"/>
      </rPr>
      <t>VIX/VIX3M</t>
    </r>
  </si>
  <si>
    <t>&lt;0.95</t>
  </si>
  <si>
    <t>0.95-1.0</t>
  </si>
  <si>
    <r>
      <rPr>
        <sz val="11"/>
        <color rgb="FF000000"/>
        <rFont val="Arial"/>
        <family val="2"/>
      </rPr>
      <t>&gt;1.0</t>
    </r>
    <r>
      <rPr>
        <sz val="11"/>
        <color rgb="FF000000"/>
        <rFont val="Noto Sans CJK SC"/>
        <family val="2"/>
      </rPr>
      <t>持續</t>
    </r>
  </si>
  <si>
    <r>
      <rPr>
        <sz val="11"/>
        <color rgb="FF000000"/>
        <rFont val="Arial"/>
        <family val="2"/>
      </rPr>
      <t xml:space="preserve">SOX/NDX </t>
    </r>
    <r>
      <rPr>
        <sz val="11"/>
        <color rgb="FF000000"/>
        <rFont val="Noto Sans CJK SC"/>
        <family val="2"/>
      </rPr>
      <t>相對強度</t>
    </r>
  </si>
  <si>
    <t>結構</t>
  </si>
  <si>
    <r>
      <rPr>
        <sz val="11"/>
        <color rgb="FF0000FF"/>
        <rFont val="Arial"/>
        <family val="2"/>
      </rPr>
      <t>6/5 SOX</t>
    </r>
    <r>
      <rPr>
        <sz val="11"/>
        <color rgb="FF0000FF"/>
        <rFont val="Noto Sans CJK SC"/>
        <family val="2"/>
      </rPr>
      <t>單日</t>
    </r>
    <r>
      <rPr>
        <sz val="11"/>
        <color rgb="FF0000FF"/>
        <rFont val="Arial"/>
        <family val="2"/>
      </rPr>
      <t>-10%(2020/3</t>
    </r>
    <r>
      <rPr>
        <sz val="11"/>
        <color rgb="FF0000FF"/>
        <rFont val="Noto Sans CJK SC"/>
        <family val="2"/>
      </rPr>
      <t>以來最差</t>
    </r>
    <r>
      <rPr>
        <sz val="11"/>
        <color rgb="FF0000FF"/>
        <rFont val="Arial"/>
        <family val="2"/>
      </rPr>
      <t>)</t>
    </r>
    <r>
      <rPr>
        <sz val="11"/>
        <color rgb="FF0000FF"/>
        <rFont val="Noto Sans CJK SC"/>
        <family val="2"/>
      </rPr>
      <t>後持續落後</t>
    </r>
  </si>
  <si>
    <t>2026-06-26</t>
  </si>
  <si>
    <t>領先/同步</t>
  </si>
  <si>
    <t>明顯落後未修復</t>
  </si>
  <si>
    <t>破位下行</t>
  </si>
  <si>
    <t>StockCharts: SOX:NDX</t>
  </si>
  <si>
    <t>領導板塊受損; 資金轉防守(6月底醫療領漲)</t>
  </si>
  <si>
    <t>淨流動性方向</t>
  </si>
  <si>
    <t>收縮加速</t>
  </si>
  <si>
    <t>每週四更新</t>
  </si>
  <si>
    <r>
      <rPr>
        <sz val="11"/>
        <color rgb="FF000000"/>
        <rFont val="Arial"/>
        <family val="2"/>
      </rPr>
      <t>AI</t>
    </r>
    <r>
      <rPr>
        <sz val="11"/>
        <color rgb="FF000000"/>
        <rFont val="Noto Sans CJK SC"/>
        <family val="2"/>
      </rPr>
      <t xml:space="preserve">融資敘事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定性</t>
    </r>
    <r>
      <rPr>
        <sz val="11"/>
        <color rgb="FF000000"/>
        <rFont val="Arial"/>
        <family val="2"/>
      </rPr>
      <t>)</t>
    </r>
  </si>
  <si>
    <t>敘事</t>
  </si>
  <si>
    <r>
      <rPr>
        <sz val="11"/>
        <color rgb="FF0000FF"/>
        <rFont val="Arial"/>
        <family val="2"/>
      </rPr>
      <t>OpenAI</t>
    </r>
    <r>
      <rPr>
        <sz val="11"/>
        <color rgb="FF0000FF"/>
        <rFont val="Noto Sans CJK SC"/>
        <family val="2"/>
      </rPr>
      <t>據報延遲</t>
    </r>
    <r>
      <rPr>
        <sz val="11"/>
        <color rgb="FF0000FF"/>
        <rFont val="Arial"/>
        <family val="2"/>
      </rPr>
      <t>IPO (SpaceX</t>
    </r>
    <r>
      <rPr>
        <sz val="11"/>
        <color rgb="FF0000FF"/>
        <rFont val="Noto Sans CJK SC"/>
        <family val="2"/>
      </rPr>
      <t>上巿後疲弱</t>
    </r>
    <r>
      <rPr>
        <sz val="11"/>
        <color rgb="FF0000FF"/>
        <rFont val="Arial"/>
        <family val="2"/>
      </rPr>
      <t>)</t>
    </r>
  </si>
  <si>
    <t>融資順暢</t>
  </si>
  <si>
    <t>融資可持續性受質疑</t>
  </si>
  <si>
    <t>融資窗關閉</t>
  </si>
  <si>
    <t>新聞流 (JPM/NYT報導)</t>
  </si>
  <si>
    <r>
      <rPr>
        <sz val="11"/>
        <color rgb="FF000000"/>
        <rFont val="Arial"/>
        <family val="2"/>
      </rPr>
      <t>AI</t>
    </r>
    <r>
      <rPr>
        <sz val="11"/>
        <color rgb="FF000000"/>
        <rFont val="Noto Sans CJK SC"/>
        <family val="2"/>
      </rPr>
      <t>基建開支依賴資本巿場之風險浮面</t>
    </r>
  </si>
  <si>
    <t>綜合判定</t>
  </si>
  <si>
    <t>現時綜合ZONE</t>
  </si>
  <si>
    <t>判定規則: HARD票≥3 → HARD ZONE; 否則 (HARD+UNCERTAIN)票≥4 → UNCERTAIN ZONE; 其餘 → EASY ZONE。空白判定不計票。返回EASY的觀察重點: 加息定價回落至&lt;50%、SOX相對強度修復、NDX重返距高&lt;4%帶; 惡化至HARD的三道閘: 連續2週失守40週線 / 回撤≤-15% / HY OAS&gt;450走闊。</t>
  </si>
  <si>
    <t>面板綜合 ZONE 與 02A 每日官方 ZONE 目前均指向 UNCERTAIN（截至 2026-07-10）。慢層（T3 回撤約-5.1%、HY OAS 267、VIX 16.9、40週線上）偏 EASY；快層（L1 加息定價 64%、6/5 變速、SOX 受損）維持警戒。面板僅作輔助，不能覆蓋 02A 官方 ZONE；返回 EASY 前應以更新後的 F:K 輸入重算。</t>
  </si>
  <si>
    <t>已封存說明：R4.1 的『繼承區』比較已移除，不能作為現行判區依據。R4.3 僅以 02A 的 L:S 公式欄及 R4.3 最新加權日為準。</t>
  </si>
  <si>
    <r>
      <rPr>
        <b/>
        <sz val="9"/>
        <rFont val="Arial"/>
        <family val="2"/>
      </rPr>
      <t xml:space="preserve">R4.1 </t>
    </r>
    <r>
      <rPr>
        <b/>
        <sz val="9"/>
        <rFont val="Noto Sans CJK SC"/>
        <family val="2"/>
      </rPr>
      <t>最新加權日</t>
    </r>
  </si>
  <si>
    <r>
      <rPr>
        <sz val="8"/>
        <rFont val="Arial"/>
        <family val="2"/>
      </rPr>
      <t xml:space="preserve">2026-07-10: score=90.2 </t>
    </r>
    <r>
      <rPr>
        <sz val="8"/>
        <rFont val="Noto Sans CJK SC"/>
        <family val="2"/>
      </rPr>
      <t>加權</t>
    </r>
    <r>
      <rPr>
        <sz val="8"/>
        <rFont val="Arial"/>
        <family val="2"/>
      </rPr>
      <t xml:space="preserve">ZONE=EASY OR=UNCERTAIN </t>
    </r>
    <r>
      <rPr>
        <sz val="8"/>
        <rFont val="Noto Sans CJK SC"/>
        <family val="2"/>
      </rPr>
      <t>繼承</t>
    </r>
    <r>
      <rPr>
        <sz val="8"/>
        <rFont val="Arial"/>
        <family val="2"/>
      </rPr>
      <t>=UNCERTAIN | T1=13.75% T3=-2.72% B1=67.3% C1=399bp(proxy_vix) VIX=15.0</t>
    </r>
  </si>
  <si>
    <t>R4.2</t>
  </si>
  <si>
    <t>每日官方 ZONE 改看 02A「加權合成分→ZONE」; 本面板可作輔助, 但不再與繼承區對表。 現況錨點: 2026-06-04 起 = UNCERTAIN (敏感權重)。</t>
  </si>
  <si>
    <r>
      <rPr>
        <b/>
        <sz val="9"/>
        <rFont val="Arial"/>
        <family val="2"/>
      </rPr>
      <t xml:space="preserve">R4.3 </t>
    </r>
    <r>
      <rPr>
        <b/>
        <sz val="9"/>
        <rFont val="Noto Sans CJK SC"/>
        <family val="2"/>
      </rPr>
      <t>最新加權日</t>
    </r>
  </si>
  <si>
    <t>2026-07-10: score=79.0 ZONE=UNCERTAIN | T1=13.75% T3=-2.73% VIX=15.0 C1=399bp</t>
  </si>
  <si>
    <r>
      <rPr>
        <b/>
        <sz val="13"/>
        <color rgb="FFFFFFFF"/>
        <rFont val="Arial"/>
        <family val="2"/>
      </rPr>
      <t xml:space="preserve">L1 </t>
    </r>
    <r>
      <rPr>
        <b/>
        <sz val="13"/>
        <color rgb="FFFFFFFF"/>
        <rFont val="Noto Sans CJK SC"/>
        <family val="2"/>
      </rPr>
      <t xml:space="preserve">政策方向步階序列 — </t>
    </r>
    <r>
      <rPr>
        <b/>
        <sz val="13"/>
        <color rgb="FFFFFFFF"/>
        <rFont val="Arial"/>
        <family val="2"/>
      </rPr>
      <t>Fed</t>
    </r>
    <r>
      <rPr>
        <b/>
        <sz val="13"/>
        <color rgb="FFFFFFFF"/>
        <rFont val="Noto Sans CJK SC"/>
        <family val="2"/>
      </rPr>
      <t>政策本質上是步階函數</t>
    </r>
    <r>
      <rPr>
        <b/>
        <sz val="13"/>
        <color rgb="FFFFFFFF"/>
        <rFont val="Arial"/>
        <family val="2"/>
      </rPr>
      <t xml:space="preserve">, </t>
    </r>
    <r>
      <rPr>
        <b/>
        <sz val="13"/>
        <color rgb="FFFFFFFF"/>
        <rFont val="Noto Sans CJK SC"/>
        <family val="2"/>
      </rPr>
      <t>只在</t>
    </r>
    <r>
      <rPr>
        <b/>
        <sz val="13"/>
        <color rgb="FFFFFFFF"/>
        <rFont val="Arial"/>
        <family val="2"/>
      </rPr>
      <t>FOMC</t>
    </r>
    <r>
      <rPr>
        <b/>
        <sz val="13"/>
        <color rgb="FFFFFFFF"/>
        <rFont val="Noto Sans CJK SC"/>
        <family val="2"/>
      </rPr>
      <t>決議</t>
    </r>
    <r>
      <rPr>
        <b/>
        <sz val="13"/>
        <color rgb="FFFFFFFF"/>
        <rFont val="Arial"/>
        <family val="2"/>
      </rPr>
      <t>/</t>
    </r>
    <r>
      <rPr>
        <b/>
        <sz val="13"/>
        <color rgb="FFFFFFFF"/>
        <rFont val="Noto Sans CJK SC"/>
        <family val="2"/>
      </rPr>
      <t>明確指引轉向時改變</t>
    </r>
    <r>
      <rPr>
        <b/>
        <sz val="13"/>
        <color rgb="FFFFFFFF"/>
        <rFont val="Arial"/>
        <family val="2"/>
      </rPr>
      <t xml:space="preserve">; </t>
    </r>
    <r>
      <rPr>
        <b/>
        <sz val="13"/>
        <color rgb="FFFFFFFF"/>
        <rFont val="Noto Sans CJK SC"/>
        <family val="2"/>
      </rPr>
      <t>依公開紀錄重建</t>
    </r>
    <r>
      <rPr>
        <b/>
        <sz val="13"/>
        <color rgb="FFFFFFFF"/>
        <rFont val="Arial"/>
        <family val="2"/>
      </rPr>
      <t xml:space="preserve">, </t>
    </r>
    <r>
      <rPr>
        <b/>
        <sz val="13"/>
        <color rgb="FFFFFFFF"/>
        <rFont val="Noto Sans CJK SC"/>
        <family val="2"/>
      </rPr>
      <t>每段附依據</t>
    </r>
  </si>
  <si>
    <t>生效日</t>
  </si>
  <si>
    <t>政策狀態</t>
  </si>
  <si>
    <t>代碼(1寬鬆/0中性/-1緊縮)</t>
  </si>
  <si>
    <t>子分映射</t>
  </si>
  <si>
    <t>依據(公開紀錄)</t>
  </si>
  <si>
    <t>暫停觀望 (2016全年僅12月一次加息, 脫歐後加息預期近零)</t>
  </si>
  <si>
    <r>
      <rPr>
        <sz val="10"/>
        <rFont val="Arial"/>
        <family val="2"/>
        <charset val="1"/>
      </rPr>
      <t>FOMC 2016</t>
    </r>
    <r>
      <rPr>
        <sz val="10"/>
        <rFont val="Noto Sans CJK SC"/>
        <family val="2"/>
      </rPr>
      <t>決議紀錄</t>
    </r>
    <r>
      <rPr>
        <sz val="10"/>
        <rFont val="Arial"/>
        <family val="2"/>
        <charset val="1"/>
      </rPr>
      <t>; 12</t>
    </r>
    <r>
      <rPr>
        <sz val="10"/>
        <rFont val="Noto Sans CJK SC"/>
        <family val="2"/>
      </rPr>
      <t>月前加息定價長期</t>
    </r>
    <r>
      <rPr>
        <sz val="10"/>
        <rFont val="Arial"/>
        <family val="2"/>
        <charset val="1"/>
      </rPr>
      <t>&lt;50%</t>
    </r>
  </si>
  <si>
    <t>加息週期 (2016/12, 2017×3, 2018×4 + QT自動導航)</t>
  </si>
  <si>
    <r>
      <rPr>
        <sz val="10"/>
        <rFont val="Arial"/>
        <family val="2"/>
        <charset val="1"/>
      </rPr>
      <t>FOMC 2016-12-14</t>
    </r>
    <r>
      <rPr>
        <sz val="10"/>
        <rFont val="Noto Sans CJK SC"/>
        <family val="2"/>
      </rPr>
      <t>至</t>
    </r>
    <r>
      <rPr>
        <sz val="10"/>
        <rFont val="Arial"/>
        <family val="2"/>
        <charset val="1"/>
      </rPr>
      <t>2018-12-19</t>
    </r>
    <r>
      <rPr>
        <sz val="10"/>
        <rFont val="Noto Sans CJK SC"/>
        <family val="2"/>
      </rPr>
      <t>連續加息</t>
    </r>
    <r>
      <rPr>
        <sz val="10"/>
        <rFont val="Arial"/>
        <family val="2"/>
        <charset val="1"/>
      </rPr>
      <t>+</t>
    </r>
    <r>
      <rPr>
        <sz val="10"/>
        <rFont val="Noto Sans CJK SC"/>
        <family val="2"/>
      </rPr>
      <t>縮表</t>
    </r>
  </si>
  <si>
    <t>鷹轉鴿暫停 (Powell「保持耐性」)</t>
  </si>
  <si>
    <r>
      <rPr>
        <sz val="10"/>
        <rFont val="Arial"/>
        <family val="2"/>
        <charset val="1"/>
      </rPr>
      <t>2019-01-04 Powell AEA</t>
    </r>
    <r>
      <rPr>
        <sz val="10"/>
        <rFont val="Noto Sans CJK SC"/>
        <family val="2"/>
      </rPr>
      <t>談話</t>
    </r>
    <r>
      <rPr>
        <sz val="10"/>
        <rFont val="Arial"/>
        <family val="2"/>
        <charset val="1"/>
      </rPr>
      <t>; 1</t>
    </r>
    <r>
      <rPr>
        <sz val="10"/>
        <rFont val="Noto Sans CJK SC"/>
        <family val="2"/>
      </rPr>
      <t>月</t>
    </r>
    <r>
      <rPr>
        <sz val="10"/>
        <rFont val="Arial"/>
        <family val="2"/>
        <charset val="1"/>
      </rPr>
      <t>FOMC</t>
    </r>
    <r>
      <rPr>
        <sz val="10"/>
        <rFont val="Noto Sans CJK SC"/>
        <family val="2"/>
      </rPr>
      <t>移除進一步加息指引</t>
    </r>
  </si>
  <si>
    <t>減息+重啟寬鬆 (2019×3減息; 2020/3緊急降至零+無限QE; 2021維持零利率+QE)</t>
  </si>
  <si>
    <r>
      <rPr>
        <sz val="10"/>
        <rFont val="Arial"/>
        <family val="2"/>
        <charset val="1"/>
      </rPr>
      <t>FOMC 2019-07-31/09-18/10-30</t>
    </r>
    <r>
      <rPr>
        <sz val="10"/>
        <rFont val="Noto Sans CJK SC"/>
        <family val="2"/>
      </rPr>
      <t>減息</t>
    </r>
    <r>
      <rPr>
        <sz val="10"/>
        <rFont val="Arial"/>
        <family val="2"/>
        <charset val="1"/>
      </rPr>
      <t>; 2020-03-15</t>
    </r>
    <r>
      <rPr>
        <sz val="10"/>
        <rFont val="Noto Sans CJK SC"/>
        <family val="2"/>
      </rPr>
      <t>緊急行動</t>
    </r>
    <r>
      <rPr>
        <sz val="10"/>
        <rFont val="Arial"/>
        <family val="2"/>
        <charset val="1"/>
      </rPr>
      <t>; 2020-2021</t>
    </r>
    <r>
      <rPr>
        <sz val="10"/>
        <rFont val="Noto Sans CJK SC"/>
        <family val="2"/>
      </rPr>
      <t>零利率</t>
    </r>
  </si>
  <si>
    <r>
      <rPr>
        <sz val="10"/>
        <rFont val="Arial"/>
        <family val="2"/>
        <charset val="1"/>
      </rPr>
      <t>Taper</t>
    </r>
    <r>
      <rPr>
        <sz val="10"/>
        <rFont val="Noto Sans CJK SC"/>
        <family val="2"/>
      </rPr>
      <t xml:space="preserve">開始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寬鬆退場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利率未動</t>
    </r>
    <r>
      <rPr>
        <sz val="10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</si>
  <si>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>FOMC 2021-11-03</t>
    </r>
    <r>
      <rPr>
        <sz val="10"/>
        <rFont val="Noto Sans CJK SC"/>
        <family val="2"/>
      </rPr>
      <t>宣布縮減購債</t>
    </r>
  </si>
  <si>
    <t>激進加息週期 (+525bp 至 2023/7) + QT</t>
  </si>
  <si>
    <r>
      <rPr>
        <sz val="10"/>
        <rFont val="Arial"/>
        <family val="2"/>
        <charset val="1"/>
      </rPr>
      <t>FOMC 2022-03-16</t>
    </r>
    <r>
      <rPr>
        <sz val="10"/>
        <rFont val="Noto Sans CJK SC"/>
        <family val="2"/>
      </rPr>
      <t>啟動至</t>
    </r>
    <r>
      <rPr>
        <sz val="10"/>
        <rFont val="Arial"/>
        <family val="2"/>
        <charset val="1"/>
      </rPr>
      <t>2023-07-26</t>
    </r>
    <r>
      <rPr>
        <sz val="10"/>
        <rFont val="Noto Sans CJK SC"/>
        <family val="2"/>
      </rPr>
      <t>最後一次加息</t>
    </r>
  </si>
  <si>
    <t>高原暫停 (higher for longer)</t>
  </si>
  <si>
    <r>
      <rPr>
        <sz val="10"/>
        <rFont val="Arial"/>
        <family val="2"/>
        <charset val="1"/>
      </rPr>
      <t>2023-07</t>
    </r>
    <r>
      <rPr>
        <sz val="10"/>
        <rFont val="Noto Sans CJK SC"/>
        <family val="2"/>
      </rPr>
      <t>後連續按兵</t>
    </r>
    <r>
      <rPr>
        <sz val="10"/>
        <rFont val="Arial"/>
        <family val="2"/>
        <charset val="1"/>
      </rPr>
      <t>; 12</t>
    </r>
    <r>
      <rPr>
        <sz val="10"/>
        <rFont val="Noto Sans CJK SC"/>
        <family val="2"/>
      </rPr>
      <t>月點陣圖轉向前仍為暫停</t>
    </r>
  </si>
  <si>
    <t>減息週期 (2024/9/11/12 三次)</t>
  </si>
  <si>
    <r>
      <rPr>
        <sz val="10"/>
        <rFont val="Arial"/>
        <family val="2"/>
        <charset val="1"/>
      </rPr>
      <t>FOMC 2024-09-18</t>
    </r>
    <r>
      <rPr>
        <sz val="10"/>
        <rFont val="Noto Sans CJK SC"/>
        <family val="2"/>
      </rPr>
      <t>啟動減息</t>
    </r>
  </si>
  <si>
    <t>暫停 (關稅不確定性, 上半年按兵)</t>
  </si>
  <si>
    <r>
      <rPr>
        <sz val="10"/>
        <rFont val="Arial"/>
        <family val="2"/>
        <charset val="1"/>
      </rPr>
      <t>FOMC 2025</t>
    </r>
    <r>
      <rPr>
        <sz val="10"/>
        <rFont val="Noto Sans CJK SC"/>
        <family val="2"/>
      </rPr>
      <t>年</t>
    </r>
    <r>
      <rPr>
        <sz val="10"/>
        <rFont val="Arial"/>
        <family val="2"/>
        <charset val="1"/>
      </rPr>
      <t>1-7</t>
    </r>
    <r>
      <rPr>
        <sz val="10"/>
        <rFont val="Noto Sans CJK SC"/>
        <family val="2"/>
      </rPr>
      <t>月會議按兵</t>
    </r>
  </si>
  <si>
    <t>恢復減息+寬鬆傾向 (2025/9/10/12; 2026上半年續持寬鬆指引)</t>
  </si>
  <si>
    <r>
      <rPr>
        <sz val="10"/>
        <rFont val="Arial"/>
        <family val="2"/>
        <charset val="1"/>
      </rPr>
      <t>FOMC 2025-09-17</t>
    </r>
    <r>
      <rPr>
        <sz val="10"/>
        <rFont val="Noto Sans CJK SC"/>
        <family val="2"/>
      </rPr>
      <t>起減息</t>
    </r>
    <r>
      <rPr>
        <sz val="10"/>
        <rFont val="Arial"/>
        <family val="2"/>
        <charset val="1"/>
      </rPr>
      <t>; 2026</t>
    </r>
    <r>
      <rPr>
        <sz val="10"/>
        <rFont val="Noto Sans CJK SC"/>
        <family val="2"/>
      </rPr>
      <t>年市場定價進一步減息</t>
    </r>
    <r>
      <rPr>
        <sz val="10"/>
        <rFont val="Arial"/>
        <family val="2"/>
        <charset val="1"/>
      </rPr>
      <t>(Goldman</t>
    </r>
    <r>
      <rPr>
        <sz val="10"/>
        <rFont val="Noto Sans CJK SC"/>
        <family val="2"/>
      </rPr>
      <t>等</t>
    </r>
    <r>
      <rPr>
        <sz val="10"/>
        <rFont val="Arial"/>
        <family val="2"/>
        <charset val="1"/>
      </rPr>
      <t>)</t>
    </r>
  </si>
  <si>
    <t>鷹轉: 加息定價&gt;50% → 6/17新主席Warsh移除寬鬆傾向; 9月加息定價64%</t>
  </si>
  <si>
    <r>
      <rPr>
        <sz val="10"/>
        <rFont val="Arial"/>
        <family val="2"/>
        <charset val="1"/>
      </rPr>
      <t>2026-06-05 NFP</t>
    </r>
    <r>
      <rPr>
        <sz val="10"/>
        <rFont val="Noto Sans CJK SC"/>
        <family val="2"/>
      </rPr>
      <t>後利率期貨重定價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本對話已驗證</t>
    </r>
    <r>
      <rPr>
        <sz val="10"/>
        <rFont val="Arial"/>
        <family val="2"/>
        <charset val="1"/>
      </rPr>
      <t>); 2026-06-17 FOMC; CME FedWatch 64%(7/9)</t>
    </r>
  </si>
  <si>
    <r>
      <rPr>
        <sz val="10"/>
        <rFont val="Arial"/>
        <family val="2"/>
        <charset val="1"/>
      </rPr>
      <t>02A</t>
    </r>
    <r>
      <rPr>
        <sz val="10"/>
        <rFont val="Noto Sans CJK SC"/>
        <family val="2"/>
      </rPr>
      <t>之</t>
    </r>
    <r>
      <rPr>
        <sz val="10"/>
        <rFont val="Arial"/>
        <family val="2"/>
        <charset val="1"/>
      </rPr>
      <t>AB</t>
    </r>
    <r>
      <rPr>
        <sz val="10"/>
        <rFont val="Noto Sans CJK SC"/>
        <family val="2"/>
      </rPr>
      <t>欄以</t>
    </r>
    <r>
      <rPr>
        <sz val="10"/>
        <rFont val="Arial"/>
        <family val="2"/>
        <charset val="1"/>
      </rPr>
      <t>LOOKUP</t>
    </r>
    <r>
      <rPr>
        <sz val="10"/>
        <rFont val="Noto Sans CJK SC"/>
        <family val="2"/>
      </rPr>
      <t>按日期取代碼</t>
    </r>
    <r>
      <rPr>
        <sz val="10"/>
        <rFont val="Arial"/>
        <family val="2"/>
        <charset val="1"/>
      </rPr>
      <t xml:space="preserve">; </t>
    </r>
    <r>
      <rPr>
        <sz val="10"/>
        <rFont val="Noto Sans CJK SC"/>
        <family val="2"/>
      </rPr>
      <t>用戶可在此表修訂段落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全表即時重算。粗顆粒為刻意設計</t>
    </r>
    <r>
      <rPr>
        <sz val="10"/>
        <rFont val="Arial"/>
        <family val="2"/>
        <charset val="1"/>
      </rPr>
      <t>: L1</t>
    </r>
    <r>
      <rPr>
        <sz val="10"/>
        <rFont val="Noto Sans CJK SC"/>
        <family val="2"/>
      </rPr>
      <t>是制度變數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逐日噪音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會議間定價擺動</t>
    </r>
    <r>
      <rPr>
        <sz val="10"/>
        <rFont val="Arial"/>
        <family val="2"/>
        <charset val="1"/>
      </rPr>
      <t>)</t>
    </r>
    <r>
      <rPr>
        <sz val="10"/>
        <rFont val="Noto Sans CJK SC"/>
        <family val="2"/>
      </rPr>
      <t>由</t>
    </r>
    <r>
      <rPr>
        <sz val="10"/>
        <rFont val="Arial"/>
        <family val="2"/>
        <charset val="1"/>
      </rPr>
      <t>V1/T3</t>
    </r>
    <r>
      <rPr>
        <sz val="10"/>
        <rFont val="Noto Sans CJK SC"/>
        <family val="2"/>
      </rPr>
      <t>等市場價格層承接。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</si>
</sst>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%"/>
    <numFmt numFmtId="178" formatCode="0.0"/>
    <numFmt numFmtId="179" formatCode="#,##0.0"/>
  </numFmts>
  <fonts count="54">
    <font>
      <sz val="10"/>
      <name val="Arial"/>
      <family val="2"/>
      <charset val="1"/>
    </font>
    <font>
      <sz val="11"/>
      <color theme="1"/>
      <name val="Calibri"/>
      <charset val="1"/>
    </font>
    <font>
      <b/>
      <sz val="13"/>
      <color rgb="FFFFFFFF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color rgb="FF000000"/>
      <name val="Arial"/>
      <family val="2"/>
    </font>
    <font>
      <sz val="11"/>
      <color rgb="FF000000"/>
      <name val="Noto Sans CJK SC"/>
      <family val="2"/>
    </font>
    <font>
      <sz val="11"/>
      <color rgb="FF000000"/>
      <name val="Noto Sans CJK SC"/>
      <family val="2"/>
      <charset val="1"/>
    </font>
    <font>
      <b/>
      <sz val="9"/>
      <name val="Arial"/>
      <family val="2"/>
    </font>
    <font>
      <sz val="8"/>
      <name val="Arial"/>
      <family val="2"/>
    </font>
    <font>
      <b/>
      <sz val="14"/>
      <color rgb="FFFFFFFF"/>
      <name val="Noto Sans CJK SC"/>
      <charset val="1"/>
    </font>
    <font>
      <b/>
      <sz val="11"/>
      <color rgb="FFFFFFFF"/>
      <name val="Arial"/>
      <family val="2"/>
    </font>
    <font>
      <b/>
      <sz val="11"/>
      <color rgb="FFFFFFFF"/>
      <name val="Noto Sans CJK SC"/>
      <charset val="1"/>
    </font>
    <font>
      <b/>
      <sz val="11"/>
      <color rgb="FFFFFFFF"/>
      <name val="Noto Sans CJK SC"/>
      <family val="2"/>
    </font>
    <font>
      <sz val="11"/>
      <color rgb="FF000000"/>
      <name val="Noto Sans CJK SC"/>
      <charset val="1"/>
    </font>
    <font>
      <sz val="11"/>
      <color rgb="FF0000FF"/>
      <name val="Noto Sans CJK SC"/>
      <charset val="1"/>
    </font>
    <font>
      <sz val="11"/>
      <color rgb="FF0000FF"/>
      <name val="Arial"/>
      <family val="2"/>
    </font>
    <font>
      <sz val="11"/>
      <color rgb="FF0000FF"/>
      <name val="Noto Sans CJK SC"/>
      <family val="2"/>
    </font>
    <font>
      <sz val="11"/>
      <color rgb="FFC00000"/>
      <name val="Arial"/>
      <family val="2"/>
    </font>
    <font>
      <sz val="9"/>
      <color rgb="FF0000FF"/>
      <name val="Arial"/>
      <family val="2"/>
    </font>
    <font>
      <sz val="10"/>
      <name val="Noto Sans CJK SC"/>
      <family val="2"/>
    </font>
    <font>
      <b/>
      <sz val="11"/>
      <name val="Noto Sans CJK SC"/>
      <charset val="1"/>
    </font>
    <font>
      <b/>
      <sz val="11"/>
      <name val="Arial"/>
      <family val="2"/>
    </font>
    <font>
      <b/>
      <sz val="11"/>
      <name val="Noto Sans CJK SC"/>
      <family val="2"/>
    </font>
    <font>
      <b/>
      <sz val="10"/>
      <color rgb="FFFFFFFF"/>
      <name val="Noto Sans CJK SC"/>
      <family val="2"/>
      <charset val="1"/>
    </font>
    <font>
      <sz val="9"/>
      <name val="Arial"/>
      <family val="2"/>
    </font>
    <font>
      <sz val="11"/>
      <color theme="1"/>
      <name val="Noto Sans CJK SC"/>
      <family val="2"/>
    </font>
    <font>
      <sz val="9"/>
      <name val="Noto Sans CJK SC"/>
      <family val="2"/>
    </font>
    <font>
      <sz val="9"/>
      <name val="Noto Sans CJK SC"/>
      <family val="2"/>
      <charset val="1"/>
    </font>
    <font>
      <i/>
      <sz val="9"/>
      <name val="Arial"/>
      <family val="2"/>
    </font>
    <font>
      <b/>
      <sz val="11"/>
      <color rgb="FF1F4E79"/>
      <name val="Arial"/>
      <family val="2"/>
    </font>
    <font>
      <sz val="8"/>
      <name val="Noto Sans CJK SC"/>
      <family val="2"/>
      <charset val="1"/>
    </font>
    <font>
      <b/>
      <sz val="12"/>
      <color rgb="FF1F4E79"/>
      <name val="Arial"/>
      <family val="2"/>
    </font>
    <font>
      <b/>
      <sz val="12"/>
      <color rgb="FF1F4E79"/>
      <name val="Noto Sans CJK SC"/>
      <family val="2"/>
    </font>
    <font>
      <sz val="8"/>
      <name val="Noto Sans CJK SC"/>
      <family val="2"/>
    </font>
    <font>
      <b/>
      <sz val="9"/>
      <color rgb="FFFFFFFF"/>
      <name val="Noto Sans CJK SC"/>
      <family val="2"/>
      <charset val="1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b/>
      <sz val="11"/>
      <color rgb="FFFFFFFF"/>
      <name val="Noto Sans CJK SC"/>
      <family val="2"/>
      <charset val="1"/>
    </font>
    <font>
      <sz val="9"/>
      <color rgb="FF000000"/>
      <name val="Arial"/>
      <family val="2"/>
    </font>
    <font>
      <sz val="9"/>
      <color rgb="FF000000"/>
      <name val="Noto Sans CJK SC"/>
      <family val="2"/>
      <charset val="1"/>
    </font>
    <font>
      <b/>
      <sz val="11"/>
      <color rgb="FF0000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3"/>
      <color rgb="FFFFFFFF"/>
      <name val="Noto Sans CJK SC"/>
      <family val="2"/>
    </font>
    <font>
      <sz val="11"/>
      <color rgb="FF008000"/>
      <name val="Arial"/>
      <family val="2"/>
    </font>
    <font>
      <sz val="11"/>
      <color rgb="FF000000"/>
      <name val="Calibri"/>
      <family val="2"/>
    </font>
    <font>
      <sz val="11"/>
      <color theme="1"/>
      <name val="Noto Sans CJK SC"/>
      <family val="2"/>
      <charset val="1"/>
    </font>
    <font>
      <i/>
      <sz val="11"/>
      <color rgb="FF7F7F7F"/>
      <name val="Noto Sans CJK SC"/>
      <charset val="1"/>
    </font>
    <font>
      <b/>
      <sz val="12"/>
      <name val="Arial"/>
      <family val="2"/>
    </font>
    <font>
      <b/>
      <sz val="10"/>
      <name val="Noto Sans CJK SC"/>
      <family val="2"/>
      <charset val="1"/>
    </font>
    <font>
      <b/>
      <sz val="9"/>
      <name val="Noto Sans CJK SC"/>
      <family val="2"/>
    </font>
    <font>
      <sz val="10"/>
      <name val="Noto Sans CJK SC"/>
      <family val="2"/>
      <charset val="1"/>
    </font>
    <font>
      <sz val="11"/>
      <color theme="1"/>
      <name val="Calibri"/>
      <family val="2"/>
    </font>
    <font>
      <sz val="9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0F243E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333333"/>
      </patternFill>
    </fill>
    <fill>
      <patternFill patternType="solid">
        <fgColor rgb="FFD9D2E9"/>
        <bgColor rgb="FFDDEBF7"/>
      </patternFill>
    </fill>
    <fill>
      <patternFill patternType="solid">
        <fgColor rgb="FFDDEBF7"/>
        <bgColor rgb="FFC6EFCE"/>
      </patternFill>
    </fill>
    <fill>
      <patternFill patternType="solid">
        <fgColor rgb="FFFCE4D6"/>
        <bgColor rgb="FFFFF2CC"/>
      </patternFill>
    </fill>
    <fill>
      <patternFill patternType="solid">
        <fgColor rgb="FFFFFF99"/>
        <bgColor rgb="FFFFEB9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vertical="top" wrapText="1"/>
    </xf>
    <xf numFmtId="0" fontId="46" fillId="0" borderId="0" xfId="0" applyFont="1" applyAlignment="1">
      <alignment vertical="center" wrapText="1"/>
    </xf>
    <xf numFmtId="0" fontId="20" fillId="3" borderId="0" xfId="0" applyFont="1" applyFill="1" applyAlignment="1">
      <alignment vertical="top" wrapText="1"/>
    </xf>
    <xf numFmtId="0" fontId="47" fillId="0" borderId="0" xfId="0" applyFont="1"/>
    <xf numFmtId="0" fontId="46" fillId="0" borderId="0" xfId="0" applyFont="1" applyAlignment="1">
      <alignment vertical="top" wrapText="1"/>
    </xf>
    <xf numFmtId="0" fontId="46" fillId="0" borderId="2" xfId="0" applyFont="1" applyBorder="1" applyAlignment="1">
      <alignment vertical="top" wrapText="1"/>
    </xf>
    <xf numFmtId="0" fontId="42" fillId="2" borderId="0" xfId="0" applyFont="1" applyFill="1"/>
    <xf numFmtId="0" fontId="8" fillId="0" borderId="0" xfId="0" applyFont="1"/>
    <xf numFmtId="0" fontId="31" fillId="0" borderId="0" xfId="0" applyFont="1"/>
    <xf numFmtId="0" fontId="26" fillId="0" borderId="2" xfId="0" applyFont="1" applyBorder="1" applyAlignment="1">
      <alignment vertical="top" wrapText="1"/>
    </xf>
    <xf numFmtId="0" fontId="1" fillId="0" borderId="0" xfId="0" applyFont="1"/>
    <xf numFmtId="0" fontId="23" fillId="4" borderId="2" xfId="0" applyFont="1" applyFill="1" applyBorder="1" applyAlignment="1">
      <alignment horizontal="center" vertical="center" wrapText="1"/>
    </xf>
    <xf numFmtId="0" fontId="9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1" fillId="5" borderId="1" xfId="0" applyFont="1" applyFill="1" applyBorder="1" applyAlignment="1">
      <alignment vertical="top" wrapText="1"/>
    </xf>
    <xf numFmtId="0" fontId="21" fillId="3" borderId="0" xfId="0" applyFont="1" applyFill="1" applyAlignment="1">
      <alignment vertical="top" wrapText="1"/>
    </xf>
    <xf numFmtId="0" fontId="22" fillId="0" borderId="0" xfId="0" applyFont="1"/>
    <xf numFmtId="0" fontId="21" fillId="3" borderId="0" xfId="0" applyFont="1" applyFill="1"/>
    <xf numFmtId="0" fontId="21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vertical="top" wrapText="1"/>
    </xf>
    <xf numFmtId="0" fontId="24" fillId="0" borderId="2" xfId="0" applyFont="1" applyBorder="1" applyAlignment="1">
      <alignment vertical="top" wrapText="1"/>
    </xf>
    <xf numFmtId="0" fontId="24" fillId="5" borderId="2" xfId="0" applyFont="1" applyFill="1" applyBorder="1" applyAlignment="1">
      <alignment vertical="top" wrapText="1"/>
    </xf>
    <xf numFmtId="0" fontId="27" fillId="0" borderId="2" xfId="0" applyFont="1" applyBorder="1" applyAlignment="1">
      <alignment vertical="top" wrapText="1"/>
    </xf>
    <xf numFmtId="0" fontId="24" fillId="0" borderId="2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28" fillId="0" borderId="0" xfId="0" applyFont="1" applyAlignment="1">
      <alignment vertical="center" wrapText="1"/>
    </xf>
    <xf numFmtId="0" fontId="29" fillId="0" borderId="0" xfId="0" applyFont="1"/>
    <xf numFmtId="0" fontId="30" fillId="0" borderId="0" xfId="0" applyFont="1"/>
    <xf numFmtId="0" fontId="3" fillId="3" borderId="0" xfId="0" applyFont="1" applyFill="1" applyAlignment="1">
      <alignment vertical="top" wrapText="1"/>
    </xf>
    <xf numFmtId="0" fontId="8" fillId="0" borderId="0" xfId="0" applyFont="1"/>
    <xf numFmtId="0" fontId="34" fillId="4" borderId="2" xfId="0" applyFont="1" applyFill="1" applyBorder="1" applyAlignment="1">
      <alignment horizontal="center" vertical="center" wrapText="1"/>
    </xf>
    <xf numFmtId="0" fontId="35" fillId="4" borderId="2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176" fontId="38" fillId="0" borderId="2" xfId="0" applyNumberFormat="1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4" fontId="38" fillId="0" borderId="2" xfId="0" applyNumberFormat="1" applyFont="1" applyBorder="1" applyAlignment="1">
      <alignment horizontal="center" vertical="center" wrapText="1"/>
    </xf>
    <xf numFmtId="10" fontId="38" fillId="0" borderId="2" xfId="0" applyNumberFormat="1" applyFont="1" applyBorder="1" applyAlignment="1">
      <alignment horizontal="center" vertical="center" wrapText="1"/>
    </xf>
    <xf numFmtId="177" fontId="38" fillId="0" borderId="2" xfId="0" applyNumberFormat="1" applyFont="1" applyBorder="1" applyAlignment="1">
      <alignment horizontal="center" vertical="center" wrapText="1"/>
    </xf>
    <xf numFmtId="178" fontId="38" fillId="0" borderId="2" xfId="0" applyNumberFormat="1" applyFont="1" applyBorder="1" applyAlignment="1">
      <alignment horizontal="center" vertical="center" wrapText="1"/>
    </xf>
    <xf numFmtId="2" fontId="38" fillId="0" borderId="2" xfId="0" applyNumberFormat="1" applyFont="1" applyBorder="1" applyAlignment="1">
      <alignment horizontal="center" vertical="center" wrapText="1"/>
    </xf>
    <xf numFmtId="177" fontId="1" fillId="0" borderId="0" xfId="0" applyNumberFormat="1" applyFont="1"/>
    <xf numFmtId="0" fontId="15" fillId="6" borderId="0" xfId="0" applyFont="1" applyFill="1"/>
    <xf numFmtId="10" fontId="0" fillId="0" borderId="0" xfId="0" applyNumberFormat="1"/>
    <xf numFmtId="4" fontId="15" fillId="6" borderId="0" xfId="0" applyNumberFormat="1" applyFont="1" applyFill="1"/>
    <xf numFmtId="0" fontId="40" fillId="5" borderId="0" xfId="0" applyFont="1" applyFill="1"/>
    <xf numFmtId="178" fontId="38" fillId="7" borderId="2" xfId="0" applyNumberFormat="1" applyFont="1" applyFill="1" applyBorder="1" applyAlignment="1">
      <alignment horizontal="center" vertical="center" wrapText="1"/>
    </xf>
    <xf numFmtId="0" fontId="38" fillId="7" borderId="2" xfId="0" applyFont="1" applyFill="1" applyBorder="1" applyAlignment="1">
      <alignment horizontal="center" vertical="center" wrapText="1"/>
    </xf>
    <xf numFmtId="4" fontId="21" fillId="5" borderId="0" xfId="0" applyNumberFormat="1" applyFont="1" applyFill="1"/>
    <xf numFmtId="0" fontId="38" fillId="8" borderId="2" xfId="0" applyFont="1" applyFill="1" applyBorder="1" applyAlignment="1">
      <alignment horizontal="center" vertical="center" wrapText="1"/>
    </xf>
    <xf numFmtId="176" fontId="38" fillId="8" borderId="2" xfId="0" applyNumberFormat="1" applyFont="1" applyFill="1" applyBorder="1" applyAlignment="1">
      <alignment horizontal="center" vertical="center" wrapText="1"/>
    </xf>
    <xf numFmtId="0" fontId="39" fillId="8" borderId="2" xfId="0" applyFont="1" applyFill="1" applyBorder="1" applyAlignment="1">
      <alignment horizontal="center" vertical="center" wrapText="1"/>
    </xf>
    <xf numFmtId="4" fontId="38" fillId="8" borderId="2" xfId="0" applyNumberFormat="1" applyFont="1" applyFill="1" applyBorder="1" applyAlignment="1">
      <alignment horizontal="center" vertical="center" wrapText="1"/>
    </xf>
    <xf numFmtId="10" fontId="38" fillId="8" borderId="2" xfId="0" applyNumberFormat="1" applyFont="1" applyFill="1" applyBorder="1" applyAlignment="1">
      <alignment horizontal="center" vertical="center" wrapText="1"/>
    </xf>
    <xf numFmtId="177" fontId="38" fillId="8" borderId="2" xfId="0" applyNumberFormat="1" applyFont="1" applyFill="1" applyBorder="1" applyAlignment="1">
      <alignment horizontal="center" vertical="center" wrapText="1"/>
    </xf>
    <xf numFmtId="178" fontId="38" fillId="8" borderId="2" xfId="0" applyNumberFormat="1" applyFont="1" applyFill="1" applyBorder="1" applyAlignment="1">
      <alignment horizontal="center" vertical="center" wrapText="1"/>
    </xf>
    <xf numFmtId="2" fontId="38" fillId="8" borderId="2" xfId="0" applyNumberFormat="1" applyFont="1" applyFill="1" applyBorder="1" applyAlignment="1">
      <alignment horizontal="center" vertical="center" wrapText="1"/>
    </xf>
    <xf numFmtId="178" fontId="21" fillId="5" borderId="2" xfId="0" applyNumberFormat="1" applyFont="1" applyFill="1" applyBorder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 wrapText="1"/>
    </xf>
    <xf numFmtId="0" fontId="37" fillId="4" borderId="1" xfId="0" applyFont="1" applyFill="1" applyBorder="1"/>
    <xf numFmtId="0" fontId="10" fillId="4" borderId="1" xfId="0" applyFont="1" applyFill="1" applyBorder="1"/>
    <xf numFmtId="0" fontId="15" fillId="0" borderId="1" xfId="0" applyFont="1" applyBorder="1"/>
    <xf numFmtId="0" fontId="44" fillId="0" borderId="1" xfId="0" applyFont="1" applyBorder="1"/>
    <xf numFmtId="177" fontId="45" fillId="0" borderId="1" xfId="0" applyNumberFormat="1" applyFont="1" applyBorder="1"/>
    <xf numFmtId="178" fontId="45" fillId="0" borderId="1" xfId="0" applyNumberFormat="1" applyFont="1" applyBorder="1"/>
    <xf numFmtId="0" fontId="3" fillId="3" borderId="1" xfId="0" applyFont="1" applyFill="1" applyBorder="1"/>
    <xf numFmtId="177" fontId="21" fillId="3" borderId="1" xfId="0" applyNumberFormat="1" applyFont="1" applyFill="1" applyBorder="1"/>
    <xf numFmtId="178" fontId="21" fillId="3" borderId="1" xfId="0" applyNumberFormat="1" applyFont="1" applyFill="1" applyBorder="1"/>
    <xf numFmtId="0" fontId="45" fillId="0" borderId="0" xfId="0" applyFont="1"/>
    <xf numFmtId="0" fontId="3" fillId="3" borderId="0" xfId="0" applyFont="1" applyFill="1"/>
    <xf numFmtId="0" fontId="44" fillId="0" borderId="0" xfId="0" applyFont="1"/>
    <xf numFmtId="4" fontId="14" fillId="5" borderId="1" xfId="0" applyNumberFormat="1" applyFont="1" applyFill="1" applyBorder="1" applyAlignment="1">
      <alignment vertical="top" wrapText="1"/>
    </xf>
    <xf numFmtId="179" fontId="14" fillId="5" borderId="1" xfId="0" applyNumberFormat="1" applyFont="1" applyFill="1" applyBorder="1" applyAlignment="1">
      <alignment vertical="top" wrapText="1"/>
    </xf>
    <xf numFmtId="177" fontId="4" fillId="0" borderId="1" xfId="0" applyNumberFormat="1" applyFont="1" applyBorder="1" applyAlignment="1">
      <alignment vertical="top" wrapText="1"/>
    </xf>
    <xf numFmtId="2" fontId="14" fillId="5" borderId="1" xfId="0" applyNumberFormat="1" applyFont="1" applyFill="1" applyBorder="1" applyAlignment="1">
      <alignment vertical="top" wrapText="1"/>
    </xf>
    <xf numFmtId="0" fontId="1" fillId="0" borderId="1" xfId="0" applyFont="1" applyBorder="1"/>
    <xf numFmtId="1" fontId="14" fillId="5" borderId="1" xfId="0" applyNumberFormat="1" applyFont="1" applyFill="1" applyBorder="1" applyAlignment="1">
      <alignment vertical="top" wrapText="1"/>
    </xf>
    <xf numFmtId="9" fontId="15" fillId="0" borderId="1" xfId="0" applyNumberFormat="1" applyFont="1" applyBorder="1" applyAlignment="1">
      <alignment vertical="top" wrapText="1"/>
    </xf>
    <xf numFmtId="177" fontId="15" fillId="5" borderId="1" xfId="0" applyNumberFormat="1" applyFont="1" applyFill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20" fillId="3" borderId="0" xfId="0" applyFont="1" applyFill="1"/>
    <xf numFmtId="0" fontId="4" fillId="0" borderId="0" xfId="0" applyFont="1"/>
    <xf numFmtId="0" fontId="48" fillId="0" borderId="1" xfId="0" applyFont="1" applyBorder="1"/>
    <xf numFmtId="0" fontId="49" fillId="0" borderId="0" xfId="0" applyFont="1"/>
    <xf numFmtId="176" fontId="0" fillId="0" borderId="1" xfId="0" applyNumberFormat="1" applyBorder="1"/>
    <xf numFmtId="0" fontId="51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一般" xfId="0" builtinId="0"/>
  </cellStyles>
  <dxfs count="16"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B0B0B0"/>
      <rgbColor rgb="FF0F243E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>
      <selection sqref="A1:B1"/>
    </sheetView>
  </sheetViews>
  <sheetFormatPr defaultColWidth="8.6328125" defaultRowHeight="14.5"/>
  <cols>
    <col min="1" max="1" width="22" style="15" customWidth="1"/>
    <col min="2" max="2" width="118" style="15" customWidth="1"/>
  </cols>
  <sheetData>
    <row r="1" spans="1:2" ht="25.5" customHeight="1">
      <c r="A1" s="14" t="s">
        <v>0</v>
      </c>
      <c r="B1" s="14"/>
    </row>
    <row r="3" spans="1:2" ht="75" customHeight="1">
      <c r="A3" s="16" t="s">
        <v>1</v>
      </c>
      <c r="B3" s="17" t="s">
        <v>2</v>
      </c>
    </row>
    <row r="4" spans="1:2" ht="30" customHeight="1">
      <c r="A4" s="16" t="s">
        <v>3</v>
      </c>
      <c r="B4" s="18" t="s">
        <v>4</v>
      </c>
    </row>
    <row r="5" spans="1:2" ht="45" customHeight="1">
      <c r="A5" s="16" t="s">
        <v>5</v>
      </c>
      <c r="B5" s="19" t="s">
        <v>6</v>
      </c>
    </row>
    <row r="6" spans="1:2" ht="45" customHeight="1">
      <c r="A6" s="16" t="s">
        <v>7</v>
      </c>
      <c r="B6" s="18" t="s">
        <v>8</v>
      </c>
    </row>
    <row r="7" spans="1:2" ht="60" customHeight="1">
      <c r="A7" s="16" t="s">
        <v>9</v>
      </c>
      <c r="B7" s="19" t="s">
        <v>10</v>
      </c>
    </row>
    <row r="8" spans="1:2" ht="30" customHeight="1">
      <c r="A8" s="16" t="s">
        <v>11</v>
      </c>
      <c r="B8" s="17" t="s">
        <v>12</v>
      </c>
    </row>
    <row r="9" spans="1:2" ht="30" customHeight="1">
      <c r="A9" s="16" t="s">
        <v>13</v>
      </c>
      <c r="B9" s="19" t="s">
        <v>14</v>
      </c>
    </row>
    <row r="10" spans="1:2" ht="33.75" customHeight="1">
      <c r="A10" s="16"/>
      <c r="B10" s="19"/>
    </row>
    <row r="11" spans="1:2" ht="15" customHeight="1">
      <c r="A11" s="20"/>
      <c r="B11" s="21"/>
    </row>
  </sheetData>
  <mergeCells count="1">
    <mergeCell ref="A1:B1"/>
  </mergeCells>
  <phoneticPr fontId="5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zoomScaleNormal="100" workbookViewId="0"/>
  </sheetViews>
  <sheetFormatPr defaultColWidth="8.6328125" defaultRowHeight="14.5"/>
  <cols>
    <col min="1" max="1" width="8" style="15" customWidth="1"/>
    <col min="2" max="3" width="16" style="15" customWidth="1"/>
    <col min="4" max="4" width="22" style="15" customWidth="1"/>
    <col min="5" max="5" width="24" style="15" customWidth="1"/>
    <col min="6" max="6" width="18" style="15" customWidth="1"/>
    <col min="7" max="7" width="10" style="15" customWidth="1"/>
    <col min="8" max="8" width="42" style="15" customWidth="1"/>
    <col min="9" max="9" width="46" style="15" customWidth="1"/>
    <col min="10" max="10" width="20" style="15" customWidth="1"/>
    <col min="11" max="11" width="7" style="15" customWidth="1"/>
  </cols>
  <sheetData>
    <row r="1" spans="1:11" ht="24" customHeight="1">
      <c r="A1" s="13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ht="16.5" customHeight="1">
      <c r="A3" s="22" t="s">
        <v>16</v>
      </c>
      <c r="B3" s="23" t="s">
        <v>17</v>
      </c>
      <c r="C3" s="23" t="s">
        <v>18</v>
      </c>
      <c r="D3" s="22" t="s">
        <v>19</v>
      </c>
      <c r="E3" s="22" t="s">
        <v>20</v>
      </c>
      <c r="F3" s="22" t="s">
        <v>21</v>
      </c>
      <c r="G3" s="23" t="s">
        <v>22</v>
      </c>
      <c r="H3" s="23" t="s">
        <v>23</v>
      </c>
      <c r="I3" s="23" t="s">
        <v>24</v>
      </c>
      <c r="J3" s="23" t="s">
        <v>25</v>
      </c>
      <c r="K3" s="23" t="s">
        <v>26</v>
      </c>
    </row>
    <row r="4" spans="1:11" ht="63.75" customHeight="1">
      <c r="A4" s="17" t="s">
        <v>27</v>
      </c>
      <c r="B4" s="24" t="s">
        <v>28</v>
      </c>
      <c r="C4" s="17" t="s">
        <v>29</v>
      </c>
      <c r="D4" s="25" t="s">
        <v>30</v>
      </c>
      <c r="E4" s="26" t="s">
        <v>31</v>
      </c>
      <c r="F4" s="25" t="s">
        <v>32</v>
      </c>
      <c r="G4" s="27" t="s">
        <v>33</v>
      </c>
      <c r="H4" s="28">
        <v>8</v>
      </c>
      <c r="I4" s="25" t="s">
        <v>34</v>
      </c>
      <c r="J4" s="24" t="s">
        <v>35</v>
      </c>
      <c r="K4" s="24" t="s">
        <v>36</v>
      </c>
    </row>
    <row r="5" spans="1:11" ht="63.75" customHeight="1">
      <c r="A5" s="17" t="s">
        <v>37</v>
      </c>
      <c r="B5" s="24" t="s">
        <v>28</v>
      </c>
      <c r="C5" s="17" t="s">
        <v>38</v>
      </c>
      <c r="D5" s="25" t="s">
        <v>39</v>
      </c>
      <c r="E5" s="25" t="s">
        <v>40</v>
      </c>
      <c r="F5" s="25" t="s">
        <v>41</v>
      </c>
      <c r="G5" s="27" t="s">
        <v>42</v>
      </c>
      <c r="H5" s="29">
        <v>2</v>
      </c>
      <c r="I5" s="25" t="s">
        <v>43</v>
      </c>
      <c r="J5" s="24" t="s">
        <v>35</v>
      </c>
      <c r="K5" s="24" t="s">
        <v>44</v>
      </c>
    </row>
    <row r="6" spans="1:11" ht="63.75" customHeight="1">
      <c r="A6" s="17" t="s">
        <v>45</v>
      </c>
      <c r="B6" s="24" t="s">
        <v>28</v>
      </c>
      <c r="C6" s="24" t="s">
        <v>46</v>
      </c>
      <c r="D6" s="30" t="s">
        <v>47</v>
      </c>
      <c r="E6" s="30" t="s">
        <v>48</v>
      </c>
      <c r="F6" s="30" t="s">
        <v>49</v>
      </c>
      <c r="G6" s="27" t="s">
        <v>33</v>
      </c>
      <c r="H6" s="28">
        <v>8</v>
      </c>
      <c r="I6" s="25" t="s">
        <v>50</v>
      </c>
      <c r="J6" s="24" t="s">
        <v>51</v>
      </c>
      <c r="K6" s="24" t="s">
        <v>44</v>
      </c>
    </row>
    <row r="7" spans="1:11" ht="63.75" customHeight="1">
      <c r="A7" s="17" t="s">
        <v>52</v>
      </c>
      <c r="B7" s="24" t="s">
        <v>53</v>
      </c>
      <c r="C7" s="24" t="s">
        <v>54</v>
      </c>
      <c r="D7" s="30" t="s">
        <v>55</v>
      </c>
      <c r="E7" s="30" t="s">
        <v>56</v>
      </c>
      <c r="F7" s="30" t="s">
        <v>57</v>
      </c>
      <c r="G7" s="27" t="s">
        <v>33</v>
      </c>
      <c r="H7" s="28">
        <v>8</v>
      </c>
      <c r="I7" s="25" t="s">
        <v>58</v>
      </c>
      <c r="J7" s="17" t="s">
        <v>59</v>
      </c>
      <c r="K7" s="24" t="s">
        <v>44</v>
      </c>
    </row>
    <row r="8" spans="1:11" ht="63.75" customHeight="1">
      <c r="A8" s="17" t="s">
        <v>60</v>
      </c>
      <c r="B8" s="24" t="s">
        <v>53</v>
      </c>
      <c r="C8" s="24" t="s">
        <v>61</v>
      </c>
      <c r="D8" s="25" t="s">
        <v>62</v>
      </c>
      <c r="E8" s="25" t="s">
        <v>63</v>
      </c>
      <c r="F8" s="25" t="s">
        <v>64</v>
      </c>
      <c r="G8" s="27" t="s">
        <v>42</v>
      </c>
      <c r="H8" s="29">
        <v>4</v>
      </c>
      <c r="I8" s="25" t="s">
        <v>65</v>
      </c>
      <c r="J8" s="17" t="s">
        <v>66</v>
      </c>
      <c r="K8" s="24" t="s">
        <v>67</v>
      </c>
    </row>
    <row r="9" spans="1:11" ht="63.75" customHeight="1">
      <c r="A9" s="17" t="s">
        <v>68</v>
      </c>
      <c r="B9" s="24" t="s">
        <v>53</v>
      </c>
      <c r="C9" s="17" t="s">
        <v>69</v>
      </c>
      <c r="D9" s="25" t="s">
        <v>70</v>
      </c>
      <c r="E9" s="25" t="s">
        <v>71</v>
      </c>
      <c r="F9" s="25" t="s">
        <v>72</v>
      </c>
      <c r="G9" s="27" t="s">
        <v>73</v>
      </c>
      <c r="H9" s="29">
        <v>2</v>
      </c>
      <c r="I9" s="25" t="s">
        <v>74</v>
      </c>
      <c r="J9" s="17" t="s">
        <v>75</v>
      </c>
      <c r="K9" s="24" t="s">
        <v>44</v>
      </c>
    </row>
    <row r="10" spans="1:11" ht="63.75" customHeight="1">
      <c r="A10" s="17" t="s">
        <v>76</v>
      </c>
      <c r="B10" s="24" t="s">
        <v>77</v>
      </c>
      <c r="C10" s="17" t="s">
        <v>78</v>
      </c>
      <c r="D10" s="25" t="s">
        <v>79</v>
      </c>
      <c r="E10" s="25" t="s">
        <v>80</v>
      </c>
      <c r="F10" s="25" t="s">
        <v>81</v>
      </c>
      <c r="G10" s="27" t="s">
        <v>33</v>
      </c>
      <c r="H10" s="29">
        <v>5</v>
      </c>
      <c r="I10" s="25" t="s">
        <v>82</v>
      </c>
      <c r="J10" s="17" t="s">
        <v>83</v>
      </c>
      <c r="K10" s="24" t="s">
        <v>84</v>
      </c>
    </row>
    <row r="11" spans="1:11" ht="63.75" customHeight="1">
      <c r="A11" s="17" t="s">
        <v>85</v>
      </c>
      <c r="B11" s="24" t="s">
        <v>77</v>
      </c>
      <c r="C11" s="24" t="s">
        <v>86</v>
      </c>
      <c r="D11" s="25" t="s">
        <v>87</v>
      </c>
      <c r="E11" s="25" t="s">
        <v>88</v>
      </c>
      <c r="F11" s="25" t="s">
        <v>89</v>
      </c>
      <c r="G11" s="27" t="s">
        <v>42</v>
      </c>
      <c r="H11" s="29">
        <v>4</v>
      </c>
      <c r="I11" s="25" t="s">
        <v>90</v>
      </c>
      <c r="J11" s="17" t="s">
        <v>91</v>
      </c>
      <c r="K11" s="24" t="s">
        <v>44</v>
      </c>
    </row>
    <row r="12" spans="1:11" ht="63.75" customHeight="1">
      <c r="A12" s="17" t="s">
        <v>92</v>
      </c>
      <c r="B12" s="24" t="s">
        <v>77</v>
      </c>
      <c r="C12" s="17" t="s">
        <v>93</v>
      </c>
      <c r="D12" s="25" t="s">
        <v>94</v>
      </c>
      <c r="E12" s="26" t="s">
        <v>95</v>
      </c>
      <c r="F12" s="25" t="s">
        <v>96</v>
      </c>
      <c r="G12" s="27" t="s">
        <v>73</v>
      </c>
      <c r="H12" s="29">
        <v>2</v>
      </c>
      <c r="I12" s="25" t="s">
        <v>97</v>
      </c>
      <c r="J12" s="17" t="s">
        <v>98</v>
      </c>
      <c r="K12" s="24" t="s">
        <v>99</v>
      </c>
    </row>
    <row r="13" spans="1:11" ht="63.75" customHeight="1">
      <c r="A13" s="17" t="s">
        <v>100</v>
      </c>
      <c r="B13" s="24" t="s">
        <v>77</v>
      </c>
      <c r="C13" s="17" t="s">
        <v>101</v>
      </c>
      <c r="D13" s="25" t="s">
        <v>102</v>
      </c>
      <c r="E13" s="25" t="s">
        <v>103</v>
      </c>
      <c r="F13" s="25" t="s">
        <v>104</v>
      </c>
      <c r="G13" s="27" t="s">
        <v>73</v>
      </c>
      <c r="H13" s="29">
        <v>2</v>
      </c>
      <c r="I13" s="25" t="s">
        <v>105</v>
      </c>
      <c r="J13" s="17" t="s">
        <v>106</v>
      </c>
      <c r="K13" s="24" t="s">
        <v>44</v>
      </c>
    </row>
    <row r="14" spans="1:11" ht="63.75" customHeight="1">
      <c r="A14" s="17" t="s">
        <v>107</v>
      </c>
      <c r="B14" s="24" t="s">
        <v>108</v>
      </c>
      <c r="C14" s="17" t="s">
        <v>109</v>
      </c>
      <c r="D14" s="30" t="s">
        <v>110</v>
      </c>
      <c r="E14" s="30" t="s">
        <v>111</v>
      </c>
      <c r="F14" s="30" t="s">
        <v>112</v>
      </c>
      <c r="G14" s="27" t="s">
        <v>33</v>
      </c>
      <c r="H14" s="28">
        <v>8</v>
      </c>
      <c r="I14" s="25" t="s">
        <v>113</v>
      </c>
      <c r="J14" s="17" t="s">
        <v>114</v>
      </c>
      <c r="K14" s="24" t="s">
        <v>115</v>
      </c>
    </row>
    <row r="15" spans="1:11" ht="63.75" customHeight="1">
      <c r="A15" s="17" t="s">
        <v>116</v>
      </c>
      <c r="B15" s="24" t="s">
        <v>108</v>
      </c>
      <c r="C15" s="17" t="s">
        <v>117</v>
      </c>
      <c r="D15" s="25" t="s">
        <v>118</v>
      </c>
      <c r="E15" s="25" t="s">
        <v>119</v>
      </c>
      <c r="F15" s="25" t="s">
        <v>120</v>
      </c>
      <c r="G15" s="27" t="s">
        <v>121</v>
      </c>
      <c r="H15" s="29">
        <v>2</v>
      </c>
      <c r="I15" s="25" t="s">
        <v>122</v>
      </c>
      <c r="J15" s="17" t="s">
        <v>123</v>
      </c>
      <c r="K15" s="24" t="s">
        <v>124</v>
      </c>
    </row>
    <row r="16" spans="1:11" ht="63.75" customHeight="1">
      <c r="A16" s="17" t="s">
        <v>125</v>
      </c>
      <c r="B16" s="24" t="s">
        <v>126</v>
      </c>
      <c r="C16" s="17" t="s">
        <v>127</v>
      </c>
      <c r="D16" s="30" t="s">
        <v>128</v>
      </c>
      <c r="E16" s="30" t="s">
        <v>129</v>
      </c>
      <c r="F16" s="30" t="s">
        <v>130</v>
      </c>
      <c r="G16" s="27" t="s">
        <v>42</v>
      </c>
      <c r="H16" s="28">
        <v>6</v>
      </c>
      <c r="I16" s="25" t="s">
        <v>131</v>
      </c>
      <c r="J16" s="17" t="s">
        <v>132</v>
      </c>
      <c r="K16" s="24" t="s">
        <v>115</v>
      </c>
    </row>
    <row r="17" spans="1:11" ht="63.75" customHeight="1">
      <c r="A17" s="17" t="s">
        <v>133</v>
      </c>
      <c r="B17" s="24" t="s">
        <v>126</v>
      </c>
      <c r="C17" s="17" t="s">
        <v>134</v>
      </c>
      <c r="D17" s="26" t="s">
        <v>135</v>
      </c>
      <c r="E17" s="26" t="s">
        <v>136</v>
      </c>
      <c r="F17" s="26" t="s">
        <v>137</v>
      </c>
      <c r="G17" s="27" t="s">
        <v>42</v>
      </c>
      <c r="H17" s="29">
        <v>4</v>
      </c>
      <c r="I17" s="25" t="s">
        <v>138</v>
      </c>
      <c r="J17" s="17" t="s">
        <v>139</v>
      </c>
      <c r="K17" s="24" t="s">
        <v>115</v>
      </c>
    </row>
    <row r="18" spans="1:11" ht="63.75" customHeight="1">
      <c r="A18" s="17" t="s">
        <v>140</v>
      </c>
      <c r="B18" s="24" t="s">
        <v>141</v>
      </c>
      <c r="C18" s="17" t="s">
        <v>142</v>
      </c>
      <c r="D18" s="25" t="s">
        <v>143</v>
      </c>
      <c r="E18" s="25" t="s">
        <v>144</v>
      </c>
      <c r="F18" s="25" t="s">
        <v>145</v>
      </c>
      <c r="G18" s="27" t="s">
        <v>73</v>
      </c>
      <c r="H18" s="29">
        <v>2</v>
      </c>
      <c r="I18" s="25" t="s">
        <v>146</v>
      </c>
      <c r="J18" s="17" t="s">
        <v>147</v>
      </c>
      <c r="K18" s="24" t="s">
        <v>44</v>
      </c>
    </row>
    <row r="19" spans="1:11" ht="63.75" customHeight="1">
      <c r="A19" s="17" t="s">
        <v>148</v>
      </c>
      <c r="B19" s="24" t="s">
        <v>149</v>
      </c>
      <c r="C19" s="24" t="s">
        <v>150</v>
      </c>
      <c r="D19" s="26" t="s">
        <v>151</v>
      </c>
      <c r="E19" s="26" t="s">
        <v>152</v>
      </c>
      <c r="F19" s="26" t="s">
        <v>153</v>
      </c>
      <c r="G19" s="27" t="s">
        <v>121</v>
      </c>
      <c r="H19" s="29">
        <v>1</v>
      </c>
      <c r="I19" s="25" t="s">
        <v>154</v>
      </c>
      <c r="J19" s="24" t="s">
        <v>155</v>
      </c>
      <c r="K19" s="24" t="s">
        <v>156</v>
      </c>
    </row>
    <row r="20" spans="1:11" ht="43.5" customHeight="1">
      <c r="A20" s="31" t="s">
        <v>157</v>
      </c>
      <c r="B20" s="32" t="s">
        <v>158</v>
      </c>
      <c r="C20" s="33" t="s">
        <v>159</v>
      </c>
      <c r="D20" s="32" t="s">
        <v>160</v>
      </c>
      <c r="E20" s="32" t="s">
        <v>161</v>
      </c>
      <c r="F20" s="32" t="s">
        <v>162</v>
      </c>
      <c r="G20" s="31" t="s">
        <v>42</v>
      </c>
      <c r="H20" s="34" t="s">
        <v>163</v>
      </c>
      <c r="I20" s="32" t="s">
        <v>164</v>
      </c>
      <c r="J20" s="32" t="s">
        <v>165</v>
      </c>
      <c r="K20" s="32" t="s">
        <v>115</v>
      </c>
    </row>
    <row r="21" spans="1:11" ht="43.5" customHeight="1">
      <c r="A21" s="31" t="s">
        <v>166</v>
      </c>
      <c r="B21" s="32" t="s">
        <v>167</v>
      </c>
      <c r="C21" s="32" t="s">
        <v>168</v>
      </c>
      <c r="D21" s="32" t="s">
        <v>169</v>
      </c>
      <c r="E21" s="32" t="s">
        <v>170</v>
      </c>
      <c r="F21" s="32" t="s">
        <v>171</v>
      </c>
      <c r="G21" s="31" t="s">
        <v>33</v>
      </c>
      <c r="H21" s="34" t="s">
        <v>172</v>
      </c>
      <c r="I21" s="32" t="s">
        <v>173</v>
      </c>
      <c r="J21" s="31" t="s">
        <v>174</v>
      </c>
      <c r="K21" s="32" t="s">
        <v>115</v>
      </c>
    </row>
    <row r="22" spans="1:11" ht="39.75" customHeight="1">
      <c r="A22" s="35"/>
      <c r="C22" s="36" t="s">
        <v>175</v>
      </c>
      <c r="H22" s="36">
        <f>SUM(H4:H21)</f>
        <v>68</v>
      </c>
    </row>
    <row r="24" spans="1:11" ht="16.5" customHeight="1">
      <c r="A24" s="37" t="s">
        <v>176</v>
      </c>
    </row>
    <row r="25" spans="1:11" ht="26.25" customHeight="1">
      <c r="A25" s="38" t="s">
        <v>177</v>
      </c>
      <c r="B25" s="39"/>
      <c r="C25" s="12" t="s">
        <v>178</v>
      </c>
      <c r="D25" s="12"/>
      <c r="E25" s="12"/>
      <c r="F25" s="12"/>
      <c r="G25" s="12"/>
      <c r="H25" s="12"/>
      <c r="I25" s="12"/>
    </row>
    <row r="26" spans="1:11" ht="24" customHeight="1">
      <c r="A26" s="40" t="s">
        <v>179</v>
      </c>
      <c r="B26" s="41"/>
      <c r="C26" s="11" t="s">
        <v>180</v>
      </c>
      <c r="D26" s="11"/>
      <c r="E26" s="11"/>
      <c r="F26" s="11"/>
      <c r="G26" s="11"/>
      <c r="H26" s="11"/>
      <c r="I26" s="11"/>
    </row>
    <row r="27" spans="1:11" ht="24" customHeight="1">
      <c r="A27" s="40" t="s">
        <v>181</v>
      </c>
      <c r="B27" s="41"/>
      <c r="C27" s="11" t="s">
        <v>182</v>
      </c>
      <c r="D27" s="11"/>
      <c r="E27" s="11"/>
      <c r="F27" s="11"/>
      <c r="G27" s="11"/>
      <c r="H27" s="11"/>
      <c r="I27" s="11"/>
    </row>
    <row r="28" spans="1:11" ht="24" customHeight="1">
      <c r="A28" s="41"/>
      <c r="B28" s="41"/>
      <c r="D28" s="42"/>
      <c r="G28" s="42"/>
      <c r="H28" s="41"/>
    </row>
    <row r="29" spans="1:11" ht="31.5" customHeight="1">
      <c r="A29" s="10" t="s">
        <v>183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1" ht="24" customHeight="1">
      <c r="A30" s="41"/>
      <c r="B30" s="41"/>
      <c r="D30" s="42"/>
      <c r="G30" s="42"/>
      <c r="H30" s="43"/>
    </row>
    <row r="31" spans="1:11" ht="24" customHeight="1">
      <c r="A31" s="44"/>
      <c r="B31" s="43"/>
      <c r="D31" s="42"/>
      <c r="G31" s="44"/>
      <c r="H31" s="45"/>
    </row>
    <row r="32" spans="1:11" ht="24" customHeight="1">
      <c r="B32" s="46"/>
      <c r="D32" s="47"/>
    </row>
    <row r="33" spans="1:4" ht="24" customHeight="1">
      <c r="A33" s="48"/>
      <c r="B33" s="46"/>
      <c r="D33" s="47"/>
    </row>
    <row r="34" spans="1:4" ht="24" customHeight="1">
      <c r="B34" s="46"/>
      <c r="D34" s="47"/>
    </row>
    <row r="35" spans="1:4" ht="24" customHeight="1">
      <c r="A35" s="49"/>
      <c r="B35" s="46"/>
      <c r="D35" s="47"/>
    </row>
    <row r="36" spans="1:4" ht="24" customHeight="1">
      <c r="A36" s="50"/>
      <c r="B36" s="46"/>
      <c r="D36" s="47"/>
    </row>
    <row r="37" spans="1:4" ht="24" customHeight="1">
      <c r="B37" s="46"/>
      <c r="D37" s="47"/>
    </row>
    <row r="38" spans="1:4" ht="24" customHeight="1">
      <c r="B38" s="46"/>
      <c r="D38" s="47"/>
    </row>
    <row r="39" spans="1:4" ht="24" customHeight="1">
      <c r="B39" s="46"/>
      <c r="D39" s="47"/>
    </row>
    <row r="40" spans="1:4" ht="24" customHeight="1">
      <c r="B40" s="46"/>
      <c r="D40" s="47"/>
    </row>
    <row r="41" spans="1:4" ht="24" customHeight="1">
      <c r="B41" s="46"/>
      <c r="D41" s="47"/>
    </row>
    <row r="42" spans="1:4" ht="43.5" customHeight="1">
      <c r="A42" s="51"/>
    </row>
  </sheetData>
  <mergeCells count="5">
    <mergeCell ref="A1:K1"/>
    <mergeCell ref="C25:I25"/>
    <mergeCell ref="C26:I26"/>
    <mergeCell ref="C27:I27"/>
    <mergeCell ref="A29:J29"/>
  </mergeCells>
  <phoneticPr fontId="5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251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/>
  <cols>
    <col min="1" max="1" width="8" style="15" customWidth="1"/>
    <col min="2" max="2" width="12" style="15" customWidth="1"/>
    <col min="3" max="4" width="6" style="15" customWidth="1"/>
    <col min="5" max="6" width="11" style="15" customWidth="1"/>
    <col min="7" max="7" width="12" style="15" customWidth="1"/>
    <col min="8" max="9" width="11" style="15" customWidth="1"/>
    <col min="10" max="10" width="10" style="15" customWidth="1"/>
    <col min="11" max="16" width="8" style="15" customWidth="1"/>
    <col min="17" max="17" width="11" style="15" customWidth="1"/>
    <col min="18" max="18" width="12" style="15" customWidth="1"/>
    <col min="19" max="21" width="9" style="15" customWidth="1"/>
    <col min="22" max="23" width="10" style="15" customWidth="1"/>
    <col min="24" max="24" width="9" style="15" customWidth="1"/>
    <col min="25" max="25" width="12" style="15" customWidth="1"/>
    <col min="26" max="26" width="9" style="15" customWidth="1"/>
    <col min="27" max="49" width="10" customWidth="1"/>
    <col min="50" max="55" width="11" customWidth="1"/>
  </cols>
  <sheetData>
    <row r="1" spans="1:55" ht="30" customHeight="1">
      <c r="A1" s="9" t="s">
        <v>184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55" ht="15" customHeight="1">
      <c r="A2" s="8" t="s">
        <v>185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spans="1:55" ht="32.25" customHeight="1">
      <c r="A4" s="53" t="s">
        <v>186</v>
      </c>
      <c r="B4" s="53" t="s">
        <v>187</v>
      </c>
      <c r="C4" s="53" t="s">
        <v>188</v>
      </c>
      <c r="D4" s="53" t="s">
        <v>189</v>
      </c>
      <c r="E4" s="54" t="s">
        <v>190</v>
      </c>
      <c r="F4" s="54" t="s">
        <v>191</v>
      </c>
      <c r="G4" s="54" t="s">
        <v>192</v>
      </c>
      <c r="H4" s="54" t="s">
        <v>193</v>
      </c>
      <c r="I4" s="54" t="s">
        <v>194</v>
      </c>
      <c r="J4" s="54" t="s">
        <v>195</v>
      </c>
      <c r="K4" s="54" t="s">
        <v>196</v>
      </c>
      <c r="L4" s="22" t="s">
        <v>197</v>
      </c>
      <c r="M4" s="22" t="s">
        <v>198</v>
      </c>
      <c r="N4" s="22" t="s">
        <v>199</v>
      </c>
      <c r="O4" s="22" t="s">
        <v>200</v>
      </c>
      <c r="P4" s="22" t="s">
        <v>201</v>
      </c>
      <c r="Q4" s="55"/>
      <c r="R4" s="55"/>
      <c r="S4" s="22" t="s">
        <v>202</v>
      </c>
      <c r="T4" s="22" t="s">
        <v>203</v>
      </c>
      <c r="U4" s="55"/>
      <c r="V4" s="55"/>
      <c r="W4" s="55"/>
      <c r="X4" s="55"/>
      <c r="Y4" s="55" t="s">
        <v>204</v>
      </c>
      <c r="Z4" s="55"/>
      <c r="AA4" s="22" t="s">
        <v>205</v>
      </c>
      <c r="AB4" s="22" t="s">
        <v>206</v>
      </c>
      <c r="AC4" s="22" t="s">
        <v>207</v>
      </c>
      <c r="AD4" s="22" t="s">
        <v>208</v>
      </c>
      <c r="AE4" s="22" t="s">
        <v>209</v>
      </c>
      <c r="AF4" s="22" t="s">
        <v>210</v>
      </c>
      <c r="AG4" s="22" t="s">
        <v>211</v>
      </c>
      <c r="AH4" s="22" t="s">
        <v>212</v>
      </c>
      <c r="AI4" s="22" t="s">
        <v>213</v>
      </c>
      <c r="AJ4" s="22" t="s">
        <v>214</v>
      </c>
      <c r="AK4" s="22" t="s">
        <v>215</v>
      </c>
      <c r="AL4" s="22" t="s">
        <v>216</v>
      </c>
      <c r="AM4" s="22" t="s">
        <v>217</v>
      </c>
      <c r="AN4" s="22" t="s">
        <v>218</v>
      </c>
      <c r="AO4" s="22" t="s">
        <v>219</v>
      </c>
      <c r="AP4" s="22" t="s">
        <v>220</v>
      </c>
      <c r="AQ4" s="22" t="s">
        <v>221</v>
      </c>
      <c r="AR4" s="22" t="s">
        <v>222</v>
      </c>
      <c r="AS4" s="22" t="s">
        <v>223</v>
      </c>
      <c r="AT4" s="22" t="s">
        <v>224</v>
      </c>
      <c r="AU4" s="22" t="s">
        <v>225</v>
      </c>
      <c r="AV4" s="22" t="s">
        <v>226</v>
      </c>
      <c r="AW4" s="55" t="s">
        <v>227</v>
      </c>
      <c r="AX4" s="22" t="s">
        <v>228</v>
      </c>
      <c r="AY4" s="22" t="s">
        <v>229</v>
      </c>
      <c r="AZ4" s="22" t="s">
        <v>230</v>
      </c>
      <c r="BA4" s="22" t="s">
        <v>231</v>
      </c>
      <c r="BB4" s="22" t="s">
        <v>232</v>
      </c>
      <c r="BC4" s="22" t="s">
        <v>233</v>
      </c>
    </row>
    <row r="5" spans="1:55" ht="15" customHeight="1">
      <c r="A5" s="56">
        <v>1</v>
      </c>
      <c r="B5" s="57">
        <v>42559</v>
      </c>
      <c r="C5" s="56">
        <v>2016</v>
      </c>
      <c r="D5" s="58" t="s">
        <v>234</v>
      </c>
      <c r="E5" s="59">
        <v>4528.3599999999997</v>
      </c>
      <c r="F5" s="60">
        <v>2.4988E-2</v>
      </c>
      <c r="G5" s="60">
        <v>-4.0409E-2</v>
      </c>
      <c r="H5" s="61">
        <v>0.73470000000000002</v>
      </c>
      <c r="I5" s="62">
        <v>588</v>
      </c>
      <c r="J5" s="56" t="s">
        <v>235</v>
      </c>
      <c r="K5" s="63">
        <v>13.2</v>
      </c>
      <c r="L5" s="56">
        <f t="shared" ref="L5:L68" si="0">IF(COUNT(F5)=0,50,IF(F5&gt;=0,100,IF(F5&gt;=-0.02,50,0)))</f>
        <v>100</v>
      </c>
      <c r="M5" s="56">
        <f t="shared" ref="M5:M68" si="1">IF(COUNT(G5)=0,50,IF(G5&gt;-0.06,100,IF(G5&gt;-0.15,50,0)))</f>
        <v>100</v>
      </c>
      <c r="N5" s="56">
        <f t="shared" ref="N5:N68" si="2">IF(COUNT(H5)=0,50,IF(H5&gt;=0.6,100,IF(H5&gt;=0.4,50,0)))</f>
        <v>100</v>
      </c>
      <c r="O5" s="56">
        <f t="shared" ref="O5:O68" si="3">IF(COUNT(I5)=0,50,IF(J5="proxy_vix",50,IF(I5&lt;350,100,IF(I5&lt;=450,50,0))))</f>
        <v>0</v>
      </c>
      <c r="P5" s="56">
        <f t="shared" ref="P5:P68" si="4">IF(COUNT(K5)=0,50,IF(K5&lt;20,100,IF(K5&lt;=25,50,0)))</f>
        <v>100</v>
      </c>
      <c r="Q5" s="63"/>
      <c r="R5" s="56"/>
      <c r="S5" s="60"/>
      <c r="T5" s="64"/>
      <c r="V5" s="65"/>
      <c r="W5" s="65"/>
      <c r="Y5" s="15" t="str">
        <f t="shared" ref="Y5:Y68" si="5">IF(AX5&gt;=70,"EASY",IF(AX5&gt;40,"UNCERTAIN","HARD"))</f>
        <v>EASY</v>
      </c>
      <c r="AA5" s="66" t="str">
        <f>IF($A5&lt;200,"",AVERAGE($E5:$E5)/AVERAGE($E5:$E5)-1)</f>
        <v/>
      </c>
      <c r="AB5">
        <f>LOOKUP($B5,'07_L1政策步階'!$A$4:$A$14,'07_L1政策步階'!$C$4:$C$14)</f>
        <v>0</v>
      </c>
      <c r="AC5" s="65"/>
      <c r="AD5" s="65"/>
      <c r="AE5" s="65"/>
      <c r="AF5" s="65"/>
      <c r="AG5" s="65"/>
      <c r="AH5" s="65"/>
      <c r="AI5" s="65"/>
      <c r="AJ5" s="65"/>
      <c r="AK5" s="65"/>
      <c r="AL5" t="str">
        <f t="shared" ref="AL5:AL68" si="6">IF(ISNUMBER($AA5),IF($AA5&gt;=0.005,100,IF($AA5&gt;=-0.015,50,0)),"")</f>
        <v/>
      </c>
      <c r="AM5">
        <f t="shared" ref="AM5:AM68" si="7">IF(ISNUMBER($AB5),IF($AB5=1,100,IF($AB5=0,50,0)),"")</f>
        <v>50</v>
      </c>
      <c r="AN5" t="str">
        <f t="shared" ref="AN5:AN68" si="8">IF(ISNUMBER($AC5),IF($AC5&gt;=0.001,100,IF($AC5&gt;=-0.003,50,0)),"")</f>
        <v/>
      </c>
      <c r="AO5" t="str">
        <f t="shared" ref="AO5:AO68" si="9">IF(ISNUMBER($AD5),IF($AD5&gt;=0.04,100,IF($AD5&gt;=0,50,0)),"")</f>
        <v/>
      </c>
      <c r="AP5" t="str">
        <f t="shared" ref="AP5:AP68" si="10">IF(ISNUMBER($AE5),IF($AE5&gt;=25,100,IF($AE5&gt;=-75,50,0)),"")</f>
        <v/>
      </c>
      <c r="AQ5" t="str">
        <f t="shared" ref="AQ5:AQ68" si="11">IF(ISNUMBER($AF5),IF($AF5&gt;0,100,IF($AF5&gt;=-50,50,0)),"")</f>
        <v/>
      </c>
      <c r="AR5" t="str">
        <f t="shared" ref="AR5:AR68" si="12">IF(ISNUMBER($AG5),IF($AG5=1,100,IF($AG5=0,50,0)),"")</f>
        <v/>
      </c>
      <c r="AS5" t="str">
        <f t="shared" ref="AS5:AS68" si="13">IF(ISNUMBER($AH5),IF($AH5&lt;0,100,IF($AH5&lt;=20,50,0)),"")</f>
        <v/>
      </c>
      <c r="AT5" t="str">
        <f t="shared" ref="AT5:AT68" si="14">IF(ISNUMBER($AI5),IF($AI5&lt;0.95,100,IF($AI5&lt;=1,50,0)),"")</f>
        <v/>
      </c>
      <c r="AU5" t="str">
        <f t="shared" ref="AU5:AU68" si="15">IF(ISNUMBER($AJ5),IF($AJ5&lt;30,0,IF($AJ5&lt;40,50,IF($AJ5&lt;=90,100,50))),"")</f>
        <v/>
      </c>
      <c r="AV5" t="str">
        <f t="shared" ref="AV5:AV68" si="16">IF(ISNUMBER($AK5),IF($AK5&gt;-0.2,100,IF($AK5&gt;=-0.4,50,0)),"")</f>
        <v/>
      </c>
      <c r="AW5">
        <f>'01_指標庫'!$H$4*ISNUMBER($F5)+'01_指標庫'!$H$5*ISNUMBER($AA5)+'01_指標庫'!$H$6*ISNUMBER($G5)+'01_指標庫'!$H$7*ISNUMBER($H5)+'01_指標庫'!$H$8*ISNUMBER($AF5)+'01_指標庫'!$H$9*ISNUMBER($AG5)+'01_指標庫'!$H$10*ISNUMBER($AB5)+'01_指標庫'!$H$11*ISNUMBER($AC5)+'01_指標庫'!$H$12*ISNUMBER($AD5)+'01_指標庫'!$H$13*ISNUMBER($AE5)+'01_指標庫'!$H$14*ISNUMBER($I5)+'01_指標庫'!$H$15*ISNUMBER($AH5)+'01_指標庫'!$H$16*ISNUMBER($K5)+'01_指標庫'!$H$17*ISNUMBER($AI5)+'01_指標庫'!$H$18*ISNUMBER($AJ5)+'01_指標庫'!$H$19*ISNUMBER($AK5)+'01_指標庫'!$H$20*ISNUMBER($BB5)+'01_指標庫'!$H$21*ISNUMBER($BC5)</f>
        <v>43</v>
      </c>
      <c r="AX5">
        <f>IF(AW5=0,50,ROUND(('01_指標庫'!$H$4*IF(ISNUMBER($F5),L5,0)+'01_指標庫'!$H$5*IF(ISNUMBER($AA5),AL5,0)+'01_指標庫'!$H$6*IF(ISNUMBER($G5),M5,0)+'01_指標庫'!$H$7*IF(ISNUMBER($H5),N5,0)+'01_指標庫'!$H$8*IF(ISNUMBER($AF5),AQ5,0)+'01_指標庫'!$H$9*IF(ISNUMBER($AG5),AR5,0)+'01_指標庫'!$H$10*IF(ISNUMBER($AB5),AM5,0)+'01_指標庫'!$H$11*IF(ISNUMBER($AC5),AN5,0)+'01_指標庫'!$H$12*IF(ISNUMBER($AD5),AO5,0)+'01_指標庫'!$H$13*IF(ISNUMBER($AE5),AP5,0)+'01_指標庫'!$H$14*IF(ISNUMBER($I5),O5,0)+'01_指標庫'!$H$15*IF(ISNUMBER($AH5),AS5,0)+'01_指標庫'!$H$16*IF(ISNUMBER($K5),P5,0)+'01_指標庫'!$H$17*IF(ISNUMBER($AI5),AT5,0)+'01_指標庫'!$H$18*IF(ISNUMBER($AJ5),AU5,0)+'01_指標庫'!$H$19*IF(ISNUMBER($AK5),AV5,0)+'01_指標庫'!$H$20*IF(ISNUMBER($BB5),BB5,0)+'01_指標庫'!$H$21*IF(ISNUMBER($BC5),BC5,0))/AW5,1))</f>
        <v>75.599999999999994</v>
      </c>
      <c r="AY5" s="67"/>
      <c r="AZ5" s="67"/>
    </row>
    <row r="6" spans="1:55" ht="15" customHeight="1">
      <c r="A6" s="56">
        <v>2</v>
      </c>
      <c r="B6" s="57">
        <v>42562</v>
      </c>
      <c r="C6" s="56">
        <v>2016</v>
      </c>
      <c r="D6" s="58" t="s">
        <v>236</v>
      </c>
      <c r="E6" s="59">
        <v>4554.71</v>
      </c>
      <c r="F6" s="60">
        <v>3.0624999999999999E-2</v>
      </c>
      <c r="G6" s="60">
        <v>-3.4825000000000002E-2</v>
      </c>
      <c r="H6" s="61">
        <v>0.79590000000000005</v>
      </c>
      <c r="I6" s="62">
        <v>566</v>
      </c>
      <c r="J6" s="56" t="s">
        <v>235</v>
      </c>
      <c r="K6" s="63">
        <v>13.54</v>
      </c>
      <c r="L6" s="56">
        <f t="shared" si="0"/>
        <v>100</v>
      </c>
      <c r="M6" s="56">
        <f t="shared" si="1"/>
        <v>100</v>
      </c>
      <c r="N6" s="56">
        <f t="shared" si="2"/>
        <v>100</v>
      </c>
      <c r="O6" s="56">
        <f t="shared" si="3"/>
        <v>0</v>
      </c>
      <c r="P6" s="56">
        <f t="shared" si="4"/>
        <v>100</v>
      </c>
      <c r="Q6" s="63"/>
      <c r="R6" s="56"/>
      <c r="S6" s="60">
        <f t="shared" ref="S6:S69" si="17">$E6/$E5-1</f>
        <v>5.8188836576598124E-3</v>
      </c>
      <c r="T6" s="64">
        <f t="shared" ref="T6:T69" si="18">$K6/$K5-1</f>
        <v>2.5757575757575646E-2</v>
      </c>
      <c r="V6" s="65"/>
      <c r="W6" s="65"/>
      <c r="Y6" s="15" t="str">
        <f t="shared" si="5"/>
        <v>EASY</v>
      </c>
      <c r="AA6" s="66" t="str">
        <f>IF($A6&lt;200,"",AVERAGE($E5:$E6)/AVERAGE($E5:$E6)-1)</f>
        <v/>
      </c>
      <c r="AB6">
        <f>LOOKUP($B6,'07_L1政策步階'!$A$4:$A$14,'07_L1政策步階'!$C$4:$C$14)</f>
        <v>0</v>
      </c>
      <c r="AC6" s="65"/>
      <c r="AD6" s="65"/>
      <c r="AE6" s="65"/>
      <c r="AF6" s="65"/>
      <c r="AG6" s="65"/>
      <c r="AH6" s="65"/>
      <c r="AI6" s="65"/>
      <c r="AJ6" s="65"/>
      <c r="AK6" s="65"/>
      <c r="AL6" t="str">
        <f t="shared" si="6"/>
        <v/>
      </c>
      <c r="AM6">
        <f t="shared" si="7"/>
        <v>50</v>
      </c>
      <c r="AN6" t="str">
        <f t="shared" si="8"/>
        <v/>
      </c>
      <c r="AO6" t="str">
        <f t="shared" si="9"/>
        <v/>
      </c>
      <c r="AP6" t="str">
        <f t="shared" si="10"/>
        <v/>
      </c>
      <c r="AQ6" t="str">
        <f t="shared" si="11"/>
        <v/>
      </c>
      <c r="AR6" t="str">
        <f t="shared" si="12"/>
        <v/>
      </c>
      <c r="AS6" t="str">
        <f t="shared" si="13"/>
        <v/>
      </c>
      <c r="AT6" t="str">
        <f t="shared" si="14"/>
        <v/>
      </c>
      <c r="AU6" t="str">
        <f t="shared" si="15"/>
        <v/>
      </c>
      <c r="AV6" t="str">
        <f t="shared" si="16"/>
        <v/>
      </c>
      <c r="AW6">
        <f>'01_指標庫'!$H$4*ISNUMBER($F6)+'01_指標庫'!$H$5*ISNUMBER($AA6)+'01_指標庫'!$H$6*ISNUMBER($G6)+'01_指標庫'!$H$7*ISNUMBER($H6)+'01_指標庫'!$H$8*ISNUMBER($AF6)+'01_指標庫'!$H$9*ISNUMBER($AG6)+'01_指標庫'!$H$10*ISNUMBER($AB6)+'01_指標庫'!$H$11*ISNUMBER($AC6)+'01_指標庫'!$H$12*ISNUMBER($AD6)+'01_指標庫'!$H$13*ISNUMBER($AE6)+'01_指標庫'!$H$14*ISNUMBER($I6)+'01_指標庫'!$H$15*ISNUMBER($AH6)+'01_指標庫'!$H$16*ISNUMBER($K6)+'01_指標庫'!$H$17*ISNUMBER($AI6)+'01_指標庫'!$H$18*ISNUMBER($AJ6)+'01_指標庫'!$H$19*ISNUMBER($AK6)+'01_指標庫'!$H$20*ISNUMBER($BB6)+'01_指標庫'!$H$21*ISNUMBER($BC6)</f>
        <v>43</v>
      </c>
      <c r="AX6">
        <f>IF(AW6=0,50,ROUND(('01_指標庫'!$H$4*IF(ISNUMBER($F6),L6,0)+'01_指標庫'!$H$5*IF(ISNUMBER($AA6),AL6,0)+'01_指標庫'!$H$6*IF(ISNUMBER($G6),M6,0)+'01_指標庫'!$H$7*IF(ISNUMBER($H6),N6,0)+'01_指標庫'!$H$8*IF(ISNUMBER($AF6),AQ6,0)+'01_指標庫'!$H$9*IF(ISNUMBER($AG6),AR6,0)+'01_指標庫'!$H$10*IF(ISNUMBER($AB6),AM6,0)+'01_指標庫'!$H$11*IF(ISNUMBER($AC6),AN6,0)+'01_指標庫'!$H$12*IF(ISNUMBER($AD6),AO6,0)+'01_指標庫'!$H$13*IF(ISNUMBER($AE6),AP6,0)+'01_指標庫'!$H$14*IF(ISNUMBER($I6),O6,0)+'01_指標庫'!$H$15*IF(ISNUMBER($AH6),AS6,0)+'01_指標庫'!$H$16*IF(ISNUMBER($K6),P6,0)+'01_指標庫'!$H$17*IF(ISNUMBER($AI6),AT6,0)+'01_指標庫'!$H$18*IF(ISNUMBER($AJ6),AU6,0)+'01_指標庫'!$H$19*IF(ISNUMBER($AK6),AV6,0)+'01_指標庫'!$H$20*IF(ISNUMBER($BB6),BB6,0)+'01_指標庫'!$H$21*IF(ISNUMBER($BC6),BC6,0))/AW6,1))</f>
        <v>75.599999999999994</v>
      </c>
      <c r="AY6" s="67"/>
      <c r="AZ6" s="67"/>
      <c r="BC6" t="str">
        <f>IF(OR(COUNT($AZ6)=0,COUNT($AZ5)=0),"",IF(OR($AY6/$AZ5-1&lt;=-0.03,$AZ6/$AZ5-1&lt;=-0.045,IF(COUNT($AZ5:$AZ6)=10,AVERAGE($AZ5:$AZ6)/AVERAGE($AZ5:$AZ6)-1&lt;-0.01,FALSE())),0,IF(OR($AZ6/$AZ5-1&lt;=-0.02,IF(COUNT($AZ5:$AZ6)=10,AVERAGE($AZ5:$AZ6)/AVERAGE($AZ5:$AZ6)-1&lt;0.005,FALSE())),50,100)))</f>
        <v/>
      </c>
    </row>
    <row r="7" spans="1:55" ht="15" customHeight="1">
      <c r="A7" s="56">
        <v>3</v>
      </c>
      <c r="B7" s="57">
        <v>42563</v>
      </c>
      <c r="C7" s="56">
        <v>2016</v>
      </c>
      <c r="D7" s="58" t="s">
        <v>237</v>
      </c>
      <c r="E7" s="59">
        <v>4577.6099999999997</v>
      </c>
      <c r="F7" s="60">
        <v>3.5435000000000001E-2</v>
      </c>
      <c r="G7" s="60">
        <v>-2.9971999999999999E-2</v>
      </c>
      <c r="H7" s="61">
        <v>0.81630000000000003</v>
      </c>
      <c r="I7" s="62">
        <v>546</v>
      </c>
      <c r="J7" s="56" t="s">
        <v>235</v>
      </c>
      <c r="K7" s="63">
        <v>13.55</v>
      </c>
      <c r="L7" s="56">
        <f t="shared" si="0"/>
        <v>100</v>
      </c>
      <c r="M7" s="56">
        <f t="shared" si="1"/>
        <v>100</v>
      </c>
      <c r="N7" s="56">
        <f t="shared" si="2"/>
        <v>100</v>
      </c>
      <c r="O7" s="56">
        <f t="shared" si="3"/>
        <v>0</v>
      </c>
      <c r="P7" s="56">
        <f t="shared" si="4"/>
        <v>100</v>
      </c>
      <c r="Q7" s="63"/>
      <c r="R7" s="56"/>
      <c r="S7" s="60">
        <f t="shared" si="17"/>
        <v>5.0277624700583168E-3</v>
      </c>
      <c r="T7" s="64">
        <f t="shared" si="18"/>
        <v>7.3855243722320552E-4</v>
      </c>
      <c r="V7" s="65"/>
      <c r="W7" s="65"/>
      <c r="Y7" s="15" t="str">
        <f t="shared" si="5"/>
        <v>EASY</v>
      </c>
      <c r="AA7" s="66" t="str">
        <f>IF($A7&lt;200,"",AVERAGE($E5:$E7)/AVERAGE($E5:$E7)-1)</f>
        <v/>
      </c>
      <c r="AB7">
        <f>LOOKUP($B7,'07_L1政策步階'!$A$4:$A$14,'07_L1政策步階'!$C$4:$C$14)</f>
        <v>0</v>
      </c>
      <c r="AC7" s="65"/>
      <c r="AD7" s="65"/>
      <c r="AE7" s="65"/>
      <c r="AF7" s="65"/>
      <c r="AG7" s="65"/>
      <c r="AH7" s="65"/>
      <c r="AI7" s="65"/>
      <c r="AJ7" s="65"/>
      <c r="AK7" s="65"/>
      <c r="AL7" t="str">
        <f t="shared" si="6"/>
        <v/>
      </c>
      <c r="AM7">
        <f t="shared" si="7"/>
        <v>50</v>
      </c>
      <c r="AN7" t="str">
        <f t="shared" si="8"/>
        <v/>
      </c>
      <c r="AO7" t="str">
        <f t="shared" si="9"/>
        <v/>
      </c>
      <c r="AP7" t="str">
        <f t="shared" si="10"/>
        <v/>
      </c>
      <c r="AQ7" t="str">
        <f t="shared" si="11"/>
        <v/>
      </c>
      <c r="AR7" t="str">
        <f t="shared" si="12"/>
        <v/>
      </c>
      <c r="AS7" t="str">
        <f t="shared" si="13"/>
        <v/>
      </c>
      <c r="AT7" t="str">
        <f t="shared" si="14"/>
        <v/>
      </c>
      <c r="AU7" t="str">
        <f t="shared" si="15"/>
        <v/>
      </c>
      <c r="AV7" t="str">
        <f t="shared" si="16"/>
        <v/>
      </c>
      <c r="AW7">
        <f>'01_指標庫'!$H$4*ISNUMBER($F7)+'01_指標庫'!$H$5*ISNUMBER($AA7)+'01_指標庫'!$H$6*ISNUMBER($G7)+'01_指標庫'!$H$7*ISNUMBER($H7)+'01_指標庫'!$H$8*ISNUMBER($AF7)+'01_指標庫'!$H$9*ISNUMBER($AG7)+'01_指標庫'!$H$10*ISNUMBER($AB7)+'01_指標庫'!$H$11*ISNUMBER($AC7)+'01_指標庫'!$H$12*ISNUMBER($AD7)+'01_指標庫'!$H$13*ISNUMBER($AE7)+'01_指標庫'!$H$14*ISNUMBER($I7)+'01_指標庫'!$H$15*ISNUMBER($AH7)+'01_指標庫'!$H$16*ISNUMBER($K7)+'01_指標庫'!$H$17*ISNUMBER($AI7)+'01_指標庫'!$H$18*ISNUMBER($AJ7)+'01_指標庫'!$H$19*ISNUMBER($AK7)+'01_指標庫'!$H$20*ISNUMBER($BB7)+'01_指標庫'!$H$21*ISNUMBER($BC7)</f>
        <v>43</v>
      </c>
      <c r="AX7">
        <f>IF(AW7=0,50,ROUND(('01_指標庫'!$H$4*IF(ISNUMBER($F7),L7,0)+'01_指標庫'!$H$5*IF(ISNUMBER($AA7),AL7,0)+'01_指標庫'!$H$6*IF(ISNUMBER($G7),M7,0)+'01_指標庫'!$H$7*IF(ISNUMBER($H7),N7,0)+'01_指標庫'!$H$8*IF(ISNUMBER($AF7),AQ7,0)+'01_指標庫'!$H$9*IF(ISNUMBER($AG7),AR7,0)+'01_指標庫'!$H$10*IF(ISNUMBER($AB7),AM7,0)+'01_指標庫'!$H$11*IF(ISNUMBER($AC7),AN7,0)+'01_指標庫'!$H$12*IF(ISNUMBER($AD7),AO7,0)+'01_指標庫'!$H$13*IF(ISNUMBER($AE7),AP7,0)+'01_指標庫'!$H$14*IF(ISNUMBER($I7),O7,0)+'01_指標庫'!$H$15*IF(ISNUMBER($AH7),AS7,0)+'01_指標庫'!$H$16*IF(ISNUMBER($K7),P7,0)+'01_指標庫'!$H$17*IF(ISNUMBER($AI7),AT7,0)+'01_指標庫'!$H$18*IF(ISNUMBER($AJ7),AU7,0)+'01_指標庫'!$H$19*IF(ISNUMBER($AK7),AV7,0)+'01_指標庫'!$H$20*IF(ISNUMBER($BB7),BB7,0)+'01_指標庫'!$H$21*IF(ISNUMBER($BC7),BC7,0))/AW7,1))</f>
        <v>75.599999999999994</v>
      </c>
      <c r="AY7" s="67"/>
      <c r="AZ7" s="67"/>
      <c r="BC7" t="str">
        <f>IF(OR(COUNT($AZ7)=0,COUNT($AZ6)=0),"",IF(OR($AY7/$AZ6-1&lt;=-0.03,$AZ7/$AZ6-1&lt;=-0.045,IF(COUNT($AZ5:$AZ7)=10,AVERAGE($AZ5:$AZ7)/AVERAGE($AZ5:$AZ7)-1&lt;-0.01,FALSE())),0,IF(OR($AZ7/$AZ6-1&lt;=-0.02,IF(COUNT($AZ5:$AZ7)=10,AVERAGE($AZ5:$AZ7)/AVERAGE($AZ5:$AZ7)-1&lt;0.005,FALSE())),50,100)))</f>
        <v/>
      </c>
    </row>
    <row r="8" spans="1:55" ht="15" customHeight="1">
      <c r="A8" s="56">
        <v>4</v>
      </c>
      <c r="B8" s="57">
        <v>42564</v>
      </c>
      <c r="C8" s="56">
        <v>2016</v>
      </c>
      <c r="D8" s="58" t="s">
        <v>238</v>
      </c>
      <c r="E8" s="59">
        <v>4565.7700000000004</v>
      </c>
      <c r="F8" s="60">
        <v>3.2358999999999999E-2</v>
      </c>
      <c r="G8" s="60">
        <v>-3.2481000000000003E-2</v>
      </c>
      <c r="H8" s="61">
        <v>0.81630000000000003</v>
      </c>
      <c r="I8" s="62">
        <v>558</v>
      </c>
      <c r="J8" s="56" t="s">
        <v>235</v>
      </c>
      <c r="K8" s="63">
        <v>13.04</v>
      </c>
      <c r="L8" s="56">
        <f t="shared" si="0"/>
        <v>100</v>
      </c>
      <c r="M8" s="56">
        <f t="shared" si="1"/>
        <v>100</v>
      </c>
      <c r="N8" s="56">
        <f t="shared" si="2"/>
        <v>100</v>
      </c>
      <c r="O8" s="56">
        <f t="shared" si="3"/>
        <v>0</v>
      </c>
      <c r="P8" s="56">
        <f t="shared" si="4"/>
        <v>100</v>
      </c>
      <c r="Q8" s="63"/>
      <c r="R8" s="56"/>
      <c r="S8" s="60">
        <f t="shared" si="17"/>
        <v>-2.5865025635646299E-3</v>
      </c>
      <c r="T8" s="64">
        <f t="shared" si="18"/>
        <v>-3.7638376383763994E-2</v>
      </c>
      <c r="V8" s="65"/>
      <c r="W8" s="65"/>
      <c r="Y8" s="15" t="str">
        <f t="shared" si="5"/>
        <v>EASY</v>
      </c>
      <c r="AA8" s="66" t="str">
        <f>IF($A8&lt;200,"",AVERAGE($E5:$E8)/AVERAGE($E5:$E8)-1)</f>
        <v/>
      </c>
      <c r="AB8">
        <f>LOOKUP($B8,'07_L1政策步階'!$A$4:$A$14,'07_L1政策步階'!$C$4:$C$14)</f>
        <v>0</v>
      </c>
      <c r="AC8" s="65"/>
      <c r="AD8" s="65"/>
      <c r="AE8" s="65"/>
      <c r="AF8" s="65"/>
      <c r="AG8" s="65"/>
      <c r="AH8" s="65"/>
      <c r="AI8" s="65"/>
      <c r="AJ8" s="65"/>
      <c r="AK8" s="65"/>
      <c r="AL8" t="str">
        <f t="shared" si="6"/>
        <v/>
      </c>
      <c r="AM8">
        <f t="shared" si="7"/>
        <v>50</v>
      </c>
      <c r="AN8" t="str">
        <f t="shared" si="8"/>
        <v/>
      </c>
      <c r="AO8" t="str">
        <f t="shared" si="9"/>
        <v/>
      </c>
      <c r="AP8" t="str">
        <f t="shared" si="10"/>
        <v/>
      </c>
      <c r="AQ8" t="str">
        <f t="shared" si="11"/>
        <v/>
      </c>
      <c r="AR8" t="str">
        <f t="shared" si="12"/>
        <v/>
      </c>
      <c r="AS8" t="str">
        <f t="shared" si="13"/>
        <v/>
      </c>
      <c r="AT8" t="str">
        <f t="shared" si="14"/>
        <v/>
      </c>
      <c r="AU8" t="str">
        <f t="shared" si="15"/>
        <v/>
      </c>
      <c r="AV8" t="str">
        <f t="shared" si="16"/>
        <v/>
      </c>
      <c r="AW8">
        <f>'01_指標庫'!$H$4*ISNUMBER($F8)+'01_指標庫'!$H$5*ISNUMBER($AA8)+'01_指標庫'!$H$6*ISNUMBER($G8)+'01_指標庫'!$H$7*ISNUMBER($H8)+'01_指標庫'!$H$8*ISNUMBER($AF8)+'01_指標庫'!$H$9*ISNUMBER($AG8)+'01_指標庫'!$H$10*ISNUMBER($AB8)+'01_指標庫'!$H$11*ISNUMBER($AC8)+'01_指標庫'!$H$12*ISNUMBER($AD8)+'01_指標庫'!$H$13*ISNUMBER($AE8)+'01_指標庫'!$H$14*ISNUMBER($I8)+'01_指標庫'!$H$15*ISNUMBER($AH8)+'01_指標庫'!$H$16*ISNUMBER($K8)+'01_指標庫'!$H$17*ISNUMBER($AI8)+'01_指標庫'!$H$18*ISNUMBER($AJ8)+'01_指標庫'!$H$19*ISNUMBER($AK8)+'01_指標庫'!$H$20*ISNUMBER($BB8)+'01_指標庫'!$H$21*ISNUMBER($BC8)</f>
        <v>43</v>
      </c>
      <c r="AX8">
        <f>IF(AW8=0,50,ROUND(('01_指標庫'!$H$4*IF(ISNUMBER($F8),L8,0)+'01_指標庫'!$H$5*IF(ISNUMBER($AA8),AL8,0)+'01_指標庫'!$H$6*IF(ISNUMBER($G8),M8,0)+'01_指標庫'!$H$7*IF(ISNUMBER($H8),N8,0)+'01_指標庫'!$H$8*IF(ISNUMBER($AF8),AQ8,0)+'01_指標庫'!$H$9*IF(ISNUMBER($AG8),AR8,0)+'01_指標庫'!$H$10*IF(ISNUMBER($AB8),AM8,0)+'01_指標庫'!$H$11*IF(ISNUMBER($AC8),AN8,0)+'01_指標庫'!$H$12*IF(ISNUMBER($AD8),AO8,0)+'01_指標庫'!$H$13*IF(ISNUMBER($AE8),AP8,0)+'01_指標庫'!$H$14*IF(ISNUMBER($I8),O8,0)+'01_指標庫'!$H$15*IF(ISNUMBER($AH8),AS8,0)+'01_指標庫'!$H$16*IF(ISNUMBER($K8),P8,0)+'01_指標庫'!$H$17*IF(ISNUMBER($AI8),AT8,0)+'01_指標庫'!$H$18*IF(ISNUMBER($AJ8),AU8,0)+'01_指標庫'!$H$19*IF(ISNUMBER($AK8),AV8,0)+'01_指標庫'!$H$20*IF(ISNUMBER($BB8),BB8,0)+'01_指標庫'!$H$21*IF(ISNUMBER($BC8),BC8,0))/AW8,1))</f>
        <v>75.599999999999994</v>
      </c>
      <c r="AY8" s="67"/>
      <c r="AZ8" s="67"/>
      <c r="BC8" t="str">
        <f>IF(OR(COUNT($AZ8)=0,COUNT($AZ7)=0),"",IF(OR($AY8/$AZ7-1&lt;=-0.03,$AZ8/$AZ7-1&lt;=-0.045,IF(COUNT($AZ5:$AZ8)=10,AVERAGE($AZ5:$AZ8)/AVERAGE($AZ5:$AZ8)-1&lt;-0.01,FALSE())),0,IF(OR($AZ8/$AZ7-1&lt;=-0.02,IF(COUNT($AZ5:$AZ8)=10,AVERAGE($AZ5:$AZ8)/AVERAGE($AZ5:$AZ8)-1&lt;0.005,FALSE())),50,100)))</f>
        <v/>
      </c>
    </row>
    <row r="9" spans="1:55" ht="15" customHeight="1">
      <c r="A9" s="56">
        <v>5</v>
      </c>
      <c r="B9" s="57">
        <v>42565</v>
      </c>
      <c r="C9" s="56">
        <v>2016</v>
      </c>
      <c r="D9" s="58" t="s">
        <v>239</v>
      </c>
      <c r="E9" s="59">
        <v>4596.49</v>
      </c>
      <c r="F9" s="60">
        <v>3.8725999999999997E-2</v>
      </c>
      <c r="G9" s="60">
        <v>-2.5971000000000001E-2</v>
      </c>
      <c r="H9" s="61">
        <v>0.8367</v>
      </c>
      <c r="I9" s="62">
        <v>544</v>
      </c>
      <c r="J9" s="56" t="s">
        <v>235</v>
      </c>
      <c r="K9" s="63">
        <v>12.82</v>
      </c>
      <c r="L9" s="56">
        <f t="shared" si="0"/>
        <v>100</v>
      </c>
      <c r="M9" s="56">
        <f t="shared" si="1"/>
        <v>100</v>
      </c>
      <c r="N9" s="56">
        <f t="shared" si="2"/>
        <v>100</v>
      </c>
      <c r="O9" s="56">
        <f t="shared" si="3"/>
        <v>0</v>
      </c>
      <c r="P9" s="56">
        <f t="shared" si="4"/>
        <v>100</v>
      </c>
      <c r="Q9" s="63"/>
      <c r="R9" s="56"/>
      <c r="S9" s="60">
        <f t="shared" si="17"/>
        <v>6.7283284090087214E-3</v>
      </c>
      <c r="T9" s="64">
        <f t="shared" si="18"/>
        <v>-1.6871165644171682E-2</v>
      </c>
      <c r="V9" s="65"/>
      <c r="W9" s="65"/>
      <c r="Y9" s="15" t="str">
        <f t="shared" si="5"/>
        <v>EASY</v>
      </c>
      <c r="AA9" s="66" t="str">
        <f>IF($A9&lt;200,"",AVERAGE($E5:$E9)/AVERAGE($E5:$E9)-1)</f>
        <v/>
      </c>
      <c r="AB9">
        <f>LOOKUP($B9,'07_L1政策步階'!$A$4:$A$14,'07_L1政策步階'!$C$4:$C$14)</f>
        <v>0</v>
      </c>
      <c r="AC9" s="65"/>
      <c r="AD9" s="65"/>
      <c r="AE9" s="65"/>
      <c r="AF9" s="65"/>
      <c r="AG9" s="65"/>
      <c r="AH9" s="65"/>
      <c r="AI9" s="65"/>
      <c r="AJ9" s="65"/>
      <c r="AK9" s="65"/>
      <c r="AL9" t="str">
        <f t="shared" si="6"/>
        <v/>
      </c>
      <c r="AM9">
        <f t="shared" si="7"/>
        <v>50</v>
      </c>
      <c r="AN9" t="str">
        <f t="shared" si="8"/>
        <v/>
      </c>
      <c r="AO9" t="str">
        <f t="shared" si="9"/>
        <v/>
      </c>
      <c r="AP9" t="str">
        <f t="shared" si="10"/>
        <v/>
      </c>
      <c r="AQ9" t="str">
        <f t="shared" si="11"/>
        <v/>
      </c>
      <c r="AR9" t="str">
        <f t="shared" si="12"/>
        <v/>
      </c>
      <c r="AS9" t="str">
        <f t="shared" si="13"/>
        <v/>
      </c>
      <c r="AT9" t="str">
        <f t="shared" si="14"/>
        <v/>
      </c>
      <c r="AU9" t="str">
        <f t="shared" si="15"/>
        <v/>
      </c>
      <c r="AV9" t="str">
        <f t="shared" si="16"/>
        <v/>
      </c>
      <c r="AW9">
        <f>'01_指標庫'!$H$4*ISNUMBER($F9)+'01_指標庫'!$H$5*ISNUMBER($AA9)+'01_指標庫'!$H$6*ISNUMBER($G9)+'01_指標庫'!$H$7*ISNUMBER($H9)+'01_指標庫'!$H$8*ISNUMBER($AF9)+'01_指標庫'!$H$9*ISNUMBER($AG9)+'01_指標庫'!$H$10*ISNUMBER($AB9)+'01_指標庫'!$H$11*ISNUMBER($AC9)+'01_指標庫'!$H$12*ISNUMBER($AD9)+'01_指標庫'!$H$13*ISNUMBER($AE9)+'01_指標庫'!$H$14*ISNUMBER($I9)+'01_指標庫'!$H$15*ISNUMBER($AH9)+'01_指標庫'!$H$16*ISNUMBER($K9)+'01_指標庫'!$H$17*ISNUMBER($AI9)+'01_指標庫'!$H$18*ISNUMBER($AJ9)+'01_指標庫'!$H$19*ISNUMBER($AK9)+'01_指標庫'!$H$20*ISNUMBER($BB9)+'01_指標庫'!$H$21*ISNUMBER($BC9)</f>
        <v>43</v>
      </c>
      <c r="AX9">
        <f>IF(AW9=0,50,ROUND(('01_指標庫'!$H$4*IF(ISNUMBER($F9),L9,0)+'01_指標庫'!$H$5*IF(ISNUMBER($AA9),AL9,0)+'01_指標庫'!$H$6*IF(ISNUMBER($G9),M9,0)+'01_指標庫'!$H$7*IF(ISNUMBER($H9),N9,0)+'01_指標庫'!$H$8*IF(ISNUMBER($AF9),AQ9,0)+'01_指標庫'!$H$9*IF(ISNUMBER($AG9),AR9,0)+'01_指標庫'!$H$10*IF(ISNUMBER($AB9),AM9,0)+'01_指標庫'!$H$11*IF(ISNUMBER($AC9),AN9,0)+'01_指標庫'!$H$12*IF(ISNUMBER($AD9),AO9,0)+'01_指標庫'!$H$13*IF(ISNUMBER($AE9),AP9,0)+'01_指標庫'!$H$14*IF(ISNUMBER($I9),O9,0)+'01_指標庫'!$H$15*IF(ISNUMBER($AH9),AS9,0)+'01_指標庫'!$H$16*IF(ISNUMBER($K9),P9,0)+'01_指標庫'!$H$17*IF(ISNUMBER($AI9),AT9,0)+'01_指標庫'!$H$18*IF(ISNUMBER($AJ9),AU9,0)+'01_指標庫'!$H$19*IF(ISNUMBER($AK9),AV9,0)+'01_指標庫'!$H$20*IF(ISNUMBER($BB9),BB9,0)+'01_指標庫'!$H$21*IF(ISNUMBER($BC9),BC9,0))/AW9,1))</f>
        <v>75.599999999999994</v>
      </c>
      <c r="AY9" s="67"/>
      <c r="AZ9" s="67"/>
      <c r="BC9" t="str">
        <f>IF(OR(COUNT($AZ9)=0,COUNT($AZ8)=0),"",IF(OR($AY9/$AZ8-1&lt;=-0.03,$AZ9/$AZ8-1&lt;=-0.045,IF(COUNT($AZ5:$AZ9)=10,AVERAGE($AZ5:$AZ9)/AVERAGE($AZ5:$AZ9)-1&lt;-0.01,FALSE())),0,IF(OR($AZ9/$AZ8-1&lt;=-0.02,IF(COUNT($AZ5:$AZ9)=10,AVERAGE($AZ5:$AZ9)/AVERAGE($AZ5:$AZ9)-1&lt;0.005,FALSE())),50,100)))</f>
        <v/>
      </c>
    </row>
    <row r="10" spans="1:55" ht="15" customHeight="1">
      <c r="A10" s="56">
        <v>6</v>
      </c>
      <c r="B10" s="57">
        <v>42566</v>
      </c>
      <c r="C10" s="56">
        <v>2016</v>
      </c>
      <c r="D10" s="58" t="s">
        <v>234</v>
      </c>
      <c r="E10" s="59">
        <v>4589.83</v>
      </c>
      <c r="F10" s="60">
        <v>3.6628000000000001E-2</v>
      </c>
      <c r="G10" s="60">
        <v>-2.7383000000000001E-2</v>
      </c>
      <c r="H10" s="61">
        <v>0.8367</v>
      </c>
      <c r="I10" s="62">
        <v>542</v>
      </c>
      <c r="J10" s="56" t="s">
        <v>235</v>
      </c>
      <c r="K10" s="63">
        <v>12.67</v>
      </c>
      <c r="L10" s="56">
        <f t="shared" si="0"/>
        <v>100</v>
      </c>
      <c r="M10" s="56">
        <f t="shared" si="1"/>
        <v>100</v>
      </c>
      <c r="N10" s="56">
        <f t="shared" si="2"/>
        <v>100</v>
      </c>
      <c r="O10" s="56">
        <f t="shared" si="3"/>
        <v>0</v>
      </c>
      <c r="P10" s="56">
        <f t="shared" si="4"/>
        <v>100</v>
      </c>
      <c r="Q10" s="63"/>
      <c r="R10" s="56"/>
      <c r="S10" s="60">
        <f t="shared" si="17"/>
        <v>-1.448931684829069E-3</v>
      </c>
      <c r="T10" s="64">
        <f t="shared" si="18"/>
        <v>-1.1700468018720822E-2</v>
      </c>
      <c r="V10" s="65"/>
      <c r="W10" s="65"/>
      <c r="Y10" s="15" t="str">
        <f t="shared" si="5"/>
        <v>EASY</v>
      </c>
      <c r="AA10" s="66" t="str">
        <f>IF($A10&lt;200,"",AVERAGE($E5:$E10)/AVERAGE($E5:$E10)-1)</f>
        <v/>
      </c>
      <c r="AB10">
        <f>LOOKUP($B10,'07_L1政策步階'!$A$4:$A$14,'07_L1政策步階'!$C$4:$C$14)</f>
        <v>0</v>
      </c>
      <c r="AC10" s="65"/>
      <c r="AD10" s="65"/>
      <c r="AE10" s="65"/>
      <c r="AF10" s="65"/>
      <c r="AG10" s="65"/>
      <c r="AH10" s="65"/>
      <c r="AI10" s="65"/>
      <c r="AJ10" s="65"/>
      <c r="AK10" s="65"/>
      <c r="AL10" t="str">
        <f t="shared" si="6"/>
        <v/>
      </c>
      <c r="AM10">
        <f t="shared" si="7"/>
        <v>50</v>
      </c>
      <c r="AN10" t="str">
        <f t="shared" si="8"/>
        <v/>
      </c>
      <c r="AO10" t="str">
        <f t="shared" si="9"/>
        <v/>
      </c>
      <c r="AP10" t="str">
        <f t="shared" si="10"/>
        <v/>
      </c>
      <c r="AQ10" t="str">
        <f t="shared" si="11"/>
        <v/>
      </c>
      <c r="AR10" t="str">
        <f t="shared" si="12"/>
        <v/>
      </c>
      <c r="AS10" t="str">
        <f t="shared" si="13"/>
        <v/>
      </c>
      <c r="AT10" t="str">
        <f t="shared" si="14"/>
        <v/>
      </c>
      <c r="AU10" t="str">
        <f t="shared" si="15"/>
        <v/>
      </c>
      <c r="AV10" t="str">
        <f t="shared" si="16"/>
        <v/>
      </c>
      <c r="AW10">
        <f>'01_指標庫'!$H$4*ISNUMBER($F10)+'01_指標庫'!$H$5*ISNUMBER($AA10)+'01_指標庫'!$H$6*ISNUMBER($G10)+'01_指標庫'!$H$7*ISNUMBER($H10)+'01_指標庫'!$H$8*ISNUMBER($AF10)+'01_指標庫'!$H$9*ISNUMBER($AG10)+'01_指標庫'!$H$10*ISNUMBER($AB10)+'01_指標庫'!$H$11*ISNUMBER($AC10)+'01_指標庫'!$H$12*ISNUMBER($AD10)+'01_指標庫'!$H$13*ISNUMBER($AE10)+'01_指標庫'!$H$14*ISNUMBER($I10)+'01_指標庫'!$H$15*ISNUMBER($AH10)+'01_指標庫'!$H$16*ISNUMBER($K10)+'01_指標庫'!$H$17*ISNUMBER($AI10)+'01_指標庫'!$H$18*ISNUMBER($AJ10)+'01_指標庫'!$H$19*ISNUMBER($AK10)+'01_指標庫'!$H$20*ISNUMBER($BB10)+'01_指標庫'!$H$21*ISNUMBER($BC10)</f>
        <v>43</v>
      </c>
      <c r="AX10">
        <f>IF(AW10=0,50,ROUND(('01_指標庫'!$H$4*IF(ISNUMBER($F10),L10,0)+'01_指標庫'!$H$5*IF(ISNUMBER($AA10),AL10,0)+'01_指標庫'!$H$6*IF(ISNUMBER($G10),M10,0)+'01_指標庫'!$H$7*IF(ISNUMBER($H10),N10,0)+'01_指標庫'!$H$8*IF(ISNUMBER($AF10),AQ10,0)+'01_指標庫'!$H$9*IF(ISNUMBER($AG10),AR10,0)+'01_指標庫'!$H$10*IF(ISNUMBER($AB10),AM10,0)+'01_指標庫'!$H$11*IF(ISNUMBER($AC10),AN10,0)+'01_指標庫'!$H$12*IF(ISNUMBER($AD10),AO10,0)+'01_指標庫'!$H$13*IF(ISNUMBER($AE10),AP10,0)+'01_指標庫'!$H$14*IF(ISNUMBER($I10),O10,0)+'01_指標庫'!$H$15*IF(ISNUMBER($AH10),AS10,0)+'01_指標庫'!$H$16*IF(ISNUMBER($K10),P10,0)+'01_指標庫'!$H$17*IF(ISNUMBER($AI10),AT10,0)+'01_指標庫'!$H$18*IF(ISNUMBER($AJ10),AU10,0)+'01_指標庫'!$H$19*IF(ISNUMBER($AK10),AV10,0)+'01_指標庫'!$H$20*IF(ISNUMBER($BB10),BB10,0)+'01_指標庫'!$H$21*IF(ISNUMBER($BC10),BC10,0))/AW10,1))</f>
        <v>75.599999999999994</v>
      </c>
      <c r="AY10" s="67"/>
      <c r="AZ10" s="67"/>
      <c r="BC10" t="str">
        <f>IF(OR(COUNT($AZ10)=0,COUNT($AZ9)=0),"",IF(OR($AY10/$AZ9-1&lt;=-0.03,$AZ10/$AZ9-1&lt;=-0.045,IF(COUNT($AZ5:$AZ10)=10,AVERAGE($AZ6:$AZ10)/AVERAGE($AZ5:$AZ10)-1&lt;-0.01,FALSE())),0,IF(OR($AZ10/$AZ9-1&lt;=-0.02,IF(COUNT($AZ5:$AZ10)=10,AVERAGE($AZ6:$AZ10)/AVERAGE($AZ5:$AZ10)-1&lt;0.005,FALSE())),50,100)))</f>
        <v/>
      </c>
    </row>
    <row r="11" spans="1:55" ht="15" customHeight="1">
      <c r="A11" s="56">
        <v>7</v>
      </c>
      <c r="B11" s="57">
        <v>42569</v>
      </c>
      <c r="C11" s="56">
        <v>2016</v>
      </c>
      <c r="D11" s="58" t="s">
        <v>236</v>
      </c>
      <c r="E11" s="59">
        <v>4619.68</v>
      </c>
      <c r="F11" s="60">
        <v>4.2853000000000002E-2</v>
      </c>
      <c r="G11" s="60">
        <v>-2.1056999999999999E-2</v>
      </c>
      <c r="H11" s="61">
        <v>0.8367</v>
      </c>
      <c r="I11" s="62">
        <v>544</v>
      </c>
      <c r="J11" s="56" t="s">
        <v>235</v>
      </c>
      <c r="K11" s="63">
        <v>12.44</v>
      </c>
      <c r="L11" s="56">
        <f t="shared" si="0"/>
        <v>100</v>
      </c>
      <c r="M11" s="56">
        <f t="shared" si="1"/>
        <v>100</v>
      </c>
      <c r="N11" s="56">
        <f t="shared" si="2"/>
        <v>100</v>
      </c>
      <c r="O11" s="56">
        <f t="shared" si="3"/>
        <v>0</v>
      </c>
      <c r="P11" s="56">
        <f t="shared" si="4"/>
        <v>100</v>
      </c>
      <c r="Q11" s="63"/>
      <c r="R11" s="56"/>
      <c r="S11" s="60">
        <f t="shared" si="17"/>
        <v>6.5035088445541955E-3</v>
      </c>
      <c r="T11" s="64">
        <f t="shared" si="18"/>
        <v>-1.815311760063143E-2</v>
      </c>
      <c r="V11" s="65"/>
      <c r="W11" s="65"/>
      <c r="Y11" s="15" t="str">
        <f t="shared" si="5"/>
        <v>EASY</v>
      </c>
      <c r="AA11" s="66" t="str">
        <f>IF($A11&lt;200,"",AVERAGE($E5:$E11)/AVERAGE($E5:$E11)-1)</f>
        <v/>
      </c>
      <c r="AB11">
        <f>LOOKUP($B11,'07_L1政策步階'!$A$4:$A$14,'07_L1政策步階'!$C$4:$C$14)</f>
        <v>0</v>
      </c>
      <c r="AC11" s="65"/>
      <c r="AD11" s="65"/>
      <c r="AE11" s="65"/>
      <c r="AF11" s="65"/>
      <c r="AG11" s="65"/>
      <c r="AH11" s="65"/>
      <c r="AI11" s="65"/>
      <c r="AJ11" s="65"/>
      <c r="AK11" s="65"/>
      <c r="AL11" t="str">
        <f t="shared" si="6"/>
        <v/>
      </c>
      <c r="AM11">
        <f t="shared" si="7"/>
        <v>50</v>
      </c>
      <c r="AN11" t="str">
        <f t="shared" si="8"/>
        <v/>
      </c>
      <c r="AO11" t="str">
        <f t="shared" si="9"/>
        <v/>
      </c>
      <c r="AP11" t="str">
        <f t="shared" si="10"/>
        <v/>
      </c>
      <c r="AQ11" t="str">
        <f t="shared" si="11"/>
        <v/>
      </c>
      <c r="AR11" t="str">
        <f t="shared" si="12"/>
        <v/>
      </c>
      <c r="AS11" t="str">
        <f t="shared" si="13"/>
        <v/>
      </c>
      <c r="AT11" t="str">
        <f t="shared" si="14"/>
        <v/>
      </c>
      <c r="AU11" t="str">
        <f t="shared" si="15"/>
        <v/>
      </c>
      <c r="AV11" t="str">
        <f t="shared" si="16"/>
        <v/>
      </c>
      <c r="AW11">
        <f>'01_指標庫'!$H$4*ISNUMBER($F11)+'01_指標庫'!$H$5*ISNUMBER($AA11)+'01_指標庫'!$H$6*ISNUMBER($G11)+'01_指標庫'!$H$7*ISNUMBER($H11)+'01_指標庫'!$H$8*ISNUMBER($AF11)+'01_指標庫'!$H$9*ISNUMBER($AG11)+'01_指標庫'!$H$10*ISNUMBER($AB11)+'01_指標庫'!$H$11*ISNUMBER($AC11)+'01_指標庫'!$H$12*ISNUMBER($AD11)+'01_指標庫'!$H$13*ISNUMBER($AE11)+'01_指標庫'!$H$14*ISNUMBER($I11)+'01_指標庫'!$H$15*ISNUMBER($AH11)+'01_指標庫'!$H$16*ISNUMBER($K11)+'01_指標庫'!$H$17*ISNUMBER($AI11)+'01_指標庫'!$H$18*ISNUMBER($AJ11)+'01_指標庫'!$H$19*ISNUMBER($AK11)+'01_指標庫'!$H$20*ISNUMBER($BB11)+'01_指標庫'!$H$21*ISNUMBER($BC11)</f>
        <v>43</v>
      </c>
      <c r="AX11">
        <f>IF(AW11=0,50,ROUND(('01_指標庫'!$H$4*IF(ISNUMBER($F11),L11,0)+'01_指標庫'!$H$5*IF(ISNUMBER($AA11),AL11,0)+'01_指標庫'!$H$6*IF(ISNUMBER($G11),M11,0)+'01_指標庫'!$H$7*IF(ISNUMBER($H11),N11,0)+'01_指標庫'!$H$8*IF(ISNUMBER($AF11),AQ11,0)+'01_指標庫'!$H$9*IF(ISNUMBER($AG11),AR11,0)+'01_指標庫'!$H$10*IF(ISNUMBER($AB11),AM11,0)+'01_指標庫'!$H$11*IF(ISNUMBER($AC11),AN11,0)+'01_指標庫'!$H$12*IF(ISNUMBER($AD11),AO11,0)+'01_指標庫'!$H$13*IF(ISNUMBER($AE11),AP11,0)+'01_指標庫'!$H$14*IF(ISNUMBER($I11),O11,0)+'01_指標庫'!$H$15*IF(ISNUMBER($AH11),AS11,0)+'01_指標庫'!$H$16*IF(ISNUMBER($K11),P11,0)+'01_指標庫'!$H$17*IF(ISNUMBER($AI11),AT11,0)+'01_指標庫'!$H$18*IF(ISNUMBER($AJ11),AU11,0)+'01_指標庫'!$H$19*IF(ISNUMBER($AK11),AV11,0)+'01_指標庫'!$H$20*IF(ISNUMBER($BB11),BB11,0)+'01_指標庫'!$H$21*IF(ISNUMBER($BC11),BC11,0))/AW11,1))</f>
        <v>75.599999999999994</v>
      </c>
      <c r="AY11" s="67"/>
      <c r="AZ11" s="67"/>
      <c r="BC11" t="str">
        <f>IF(OR(COUNT($AZ11)=0,COUNT($AZ10)=0),"",IF(OR($AY11/$AZ10-1&lt;=-0.03,$AZ11/$AZ10-1&lt;=-0.045,IF(COUNT($AZ5:$AZ11)=10,AVERAGE($AZ7:$AZ11)/AVERAGE($AZ5:$AZ11)-1&lt;-0.01,FALSE())),0,IF(OR($AZ11/$AZ10-1&lt;=-0.02,IF(COUNT($AZ5:$AZ11)=10,AVERAGE($AZ7:$AZ11)/AVERAGE($AZ5:$AZ11)-1&lt;0.005,FALSE())),50,100)))</f>
        <v/>
      </c>
    </row>
    <row r="12" spans="1:55" ht="15" customHeight="1">
      <c r="A12" s="56">
        <v>8</v>
      </c>
      <c r="B12" s="57">
        <v>42570</v>
      </c>
      <c r="C12" s="56">
        <v>2016</v>
      </c>
      <c r="D12" s="58" t="s">
        <v>237</v>
      </c>
      <c r="E12" s="59">
        <v>4603.28</v>
      </c>
      <c r="F12" s="60">
        <v>3.8670000000000003E-2</v>
      </c>
      <c r="G12" s="60">
        <v>-2.4532000000000002E-2</v>
      </c>
      <c r="H12" s="61">
        <v>0.8367</v>
      </c>
      <c r="I12" s="62">
        <v>545</v>
      </c>
      <c r="J12" s="56" t="s">
        <v>235</v>
      </c>
      <c r="K12" s="63">
        <v>11.97</v>
      </c>
      <c r="L12" s="56">
        <f t="shared" si="0"/>
        <v>100</v>
      </c>
      <c r="M12" s="56">
        <f t="shared" si="1"/>
        <v>100</v>
      </c>
      <c r="N12" s="56">
        <f t="shared" si="2"/>
        <v>100</v>
      </c>
      <c r="O12" s="56">
        <f t="shared" si="3"/>
        <v>0</v>
      </c>
      <c r="P12" s="56">
        <f t="shared" si="4"/>
        <v>100</v>
      </c>
      <c r="Q12" s="63"/>
      <c r="R12" s="56"/>
      <c r="S12" s="60">
        <f t="shared" si="17"/>
        <v>-3.5500294392686316E-3</v>
      </c>
      <c r="T12" s="64">
        <f t="shared" si="18"/>
        <v>-3.7781350482315013E-2</v>
      </c>
      <c r="V12" s="65"/>
      <c r="W12" s="65"/>
      <c r="Y12" s="15" t="str">
        <f t="shared" si="5"/>
        <v>EASY</v>
      </c>
      <c r="AA12" s="66" t="str">
        <f>IF($A12&lt;200,"",AVERAGE($E5:$E12)/AVERAGE($E5:$E12)-1)</f>
        <v/>
      </c>
      <c r="AB12">
        <f>LOOKUP($B12,'07_L1政策步階'!$A$4:$A$14,'07_L1政策步階'!$C$4:$C$14)</f>
        <v>0</v>
      </c>
      <c r="AC12" s="65"/>
      <c r="AD12" s="65"/>
      <c r="AE12" s="65"/>
      <c r="AF12" s="65"/>
      <c r="AG12" s="65"/>
      <c r="AH12" s="65"/>
      <c r="AI12" s="65"/>
      <c r="AJ12" s="65"/>
      <c r="AK12" s="65"/>
      <c r="AL12" t="str">
        <f t="shared" si="6"/>
        <v/>
      </c>
      <c r="AM12">
        <f t="shared" si="7"/>
        <v>50</v>
      </c>
      <c r="AN12" t="str">
        <f t="shared" si="8"/>
        <v/>
      </c>
      <c r="AO12" t="str">
        <f t="shared" si="9"/>
        <v/>
      </c>
      <c r="AP12" t="str">
        <f t="shared" si="10"/>
        <v/>
      </c>
      <c r="AQ12" t="str">
        <f t="shared" si="11"/>
        <v/>
      </c>
      <c r="AR12" t="str">
        <f t="shared" si="12"/>
        <v/>
      </c>
      <c r="AS12" t="str">
        <f t="shared" si="13"/>
        <v/>
      </c>
      <c r="AT12" t="str">
        <f t="shared" si="14"/>
        <v/>
      </c>
      <c r="AU12" t="str">
        <f t="shared" si="15"/>
        <v/>
      </c>
      <c r="AV12" t="str">
        <f t="shared" si="16"/>
        <v/>
      </c>
      <c r="AW12">
        <f>'01_指標庫'!$H$4*ISNUMBER($F12)+'01_指標庫'!$H$5*ISNUMBER($AA12)+'01_指標庫'!$H$6*ISNUMBER($G12)+'01_指標庫'!$H$7*ISNUMBER($H12)+'01_指標庫'!$H$8*ISNUMBER($AF12)+'01_指標庫'!$H$9*ISNUMBER($AG12)+'01_指標庫'!$H$10*ISNUMBER($AB12)+'01_指標庫'!$H$11*ISNUMBER($AC12)+'01_指標庫'!$H$12*ISNUMBER($AD12)+'01_指標庫'!$H$13*ISNUMBER($AE12)+'01_指標庫'!$H$14*ISNUMBER($I12)+'01_指標庫'!$H$15*ISNUMBER($AH12)+'01_指標庫'!$H$16*ISNUMBER($K12)+'01_指標庫'!$H$17*ISNUMBER($AI12)+'01_指標庫'!$H$18*ISNUMBER($AJ12)+'01_指標庫'!$H$19*ISNUMBER($AK12)+'01_指標庫'!$H$20*ISNUMBER($BB12)+'01_指標庫'!$H$21*ISNUMBER($BC12)</f>
        <v>43</v>
      </c>
      <c r="AX12">
        <f>IF(AW12=0,50,ROUND(('01_指標庫'!$H$4*IF(ISNUMBER($F12),L12,0)+'01_指標庫'!$H$5*IF(ISNUMBER($AA12),AL12,0)+'01_指標庫'!$H$6*IF(ISNUMBER($G12),M12,0)+'01_指標庫'!$H$7*IF(ISNUMBER($H12),N12,0)+'01_指標庫'!$H$8*IF(ISNUMBER($AF12),AQ12,0)+'01_指標庫'!$H$9*IF(ISNUMBER($AG12),AR12,0)+'01_指標庫'!$H$10*IF(ISNUMBER($AB12),AM12,0)+'01_指標庫'!$H$11*IF(ISNUMBER($AC12),AN12,0)+'01_指標庫'!$H$12*IF(ISNUMBER($AD12),AO12,0)+'01_指標庫'!$H$13*IF(ISNUMBER($AE12),AP12,0)+'01_指標庫'!$H$14*IF(ISNUMBER($I12),O12,0)+'01_指標庫'!$H$15*IF(ISNUMBER($AH12),AS12,0)+'01_指標庫'!$H$16*IF(ISNUMBER($K12),P12,0)+'01_指標庫'!$H$17*IF(ISNUMBER($AI12),AT12,0)+'01_指標庫'!$H$18*IF(ISNUMBER($AJ12),AU12,0)+'01_指標庫'!$H$19*IF(ISNUMBER($AK12),AV12,0)+'01_指標庫'!$H$20*IF(ISNUMBER($BB12),BB12,0)+'01_指標庫'!$H$21*IF(ISNUMBER($BC12),BC12,0))/AW12,1))</f>
        <v>75.599999999999994</v>
      </c>
      <c r="AY12" s="67"/>
      <c r="AZ12" s="67"/>
      <c r="BC12" t="str">
        <f>IF(OR(COUNT($AZ12)=0,COUNT($AZ11)=0),"",IF(OR($AY12/$AZ11-1&lt;=-0.03,$AZ12/$AZ11-1&lt;=-0.045,IF(COUNT($AZ5:$AZ12)=10,AVERAGE($AZ8:$AZ12)/AVERAGE($AZ5:$AZ12)-1&lt;-0.01,FALSE())),0,IF(OR($AZ12/$AZ11-1&lt;=-0.02,IF(COUNT($AZ5:$AZ12)=10,AVERAGE($AZ8:$AZ12)/AVERAGE($AZ5:$AZ12)-1&lt;0.005,FALSE())),50,100)))</f>
        <v/>
      </c>
    </row>
    <row r="13" spans="1:55" ht="15" customHeight="1">
      <c r="A13" s="56">
        <v>9</v>
      </c>
      <c r="B13" s="57">
        <v>42571</v>
      </c>
      <c r="C13" s="56">
        <v>2016</v>
      </c>
      <c r="D13" s="58" t="s">
        <v>238</v>
      </c>
      <c r="E13" s="59">
        <v>4657.2</v>
      </c>
      <c r="F13" s="60">
        <v>5.0374000000000002E-2</v>
      </c>
      <c r="G13" s="60">
        <v>-1.3106E-2</v>
      </c>
      <c r="H13" s="61">
        <v>0.85709999999999997</v>
      </c>
      <c r="I13" s="62">
        <v>540</v>
      </c>
      <c r="J13" s="56" t="s">
        <v>235</v>
      </c>
      <c r="K13" s="63">
        <v>11.77</v>
      </c>
      <c r="L13" s="56">
        <f t="shared" si="0"/>
        <v>100</v>
      </c>
      <c r="M13" s="56">
        <f t="shared" si="1"/>
        <v>100</v>
      </c>
      <c r="N13" s="56">
        <f t="shared" si="2"/>
        <v>100</v>
      </c>
      <c r="O13" s="56">
        <f t="shared" si="3"/>
        <v>0</v>
      </c>
      <c r="P13" s="56">
        <f t="shared" si="4"/>
        <v>100</v>
      </c>
      <c r="Q13" s="63"/>
      <c r="R13" s="56"/>
      <c r="S13" s="60">
        <f t="shared" si="17"/>
        <v>1.1713386976243134E-2</v>
      </c>
      <c r="T13" s="64">
        <f t="shared" si="18"/>
        <v>-1.670843776106945E-2</v>
      </c>
      <c r="V13" s="65"/>
      <c r="W13" s="65"/>
      <c r="Y13" s="15" t="str">
        <f t="shared" si="5"/>
        <v>EASY</v>
      </c>
      <c r="AA13" s="66" t="str">
        <f>IF($A13&lt;200,"",AVERAGE($E5:$E13)/AVERAGE($E5:$E13)-1)</f>
        <v/>
      </c>
      <c r="AB13">
        <f>LOOKUP($B13,'07_L1政策步階'!$A$4:$A$14,'07_L1政策步階'!$C$4:$C$14)</f>
        <v>0</v>
      </c>
      <c r="AC13" s="65"/>
      <c r="AD13" s="65"/>
      <c r="AE13" s="65"/>
      <c r="AF13" s="65"/>
      <c r="AG13" s="65"/>
      <c r="AH13" s="65"/>
      <c r="AI13" s="65"/>
      <c r="AJ13" s="65"/>
      <c r="AK13" s="65"/>
      <c r="AL13" t="str">
        <f t="shared" si="6"/>
        <v/>
      </c>
      <c r="AM13">
        <f t="shared" si="7"/>
        <v>50</v>
      </c>
      <c r="AN13" t="str">
        <f t="shared" si="8"/>
        <v/>
      </c>
      <c r="AO13" t="str">
        <f t="shared" si="9"/>
        <v/>
      </c>
      <c r="AP13" t="str">
        <f t="shared" si="10"/>
        <v/>
      </c>
      <c r="AQ13" t="str">
        <f t="shared" si="11"/>
        <v/>
      </c>
      <c r="AR13" t="str">
        <f t="shared" si="12"/>
        <v/>
      </c>
      <c r="AS13" t="str">
        <f t="shared" si="13"/>
        <v/>
      </c>
      <c r="AT13" t="str">
        <f t="shared" si="14"/>
        <v/>
      </c>
      <c r="AU13" t="str">
        <f t="shared" si="15"/>
        <v/>
      </c>
      <c r="AV13" t="str">
        <f t="shared" si="16"/>
        <v/>
      </c>
      <c r="AW13">
        <f>'01_指標庫'!$H$4*ISNUMBER($F13)+'01_指標庫'!$H$5*ISNUMBER($AA13)+'01_指標庫'!$H$6*ISNUMBER($G13)+'01_指標庫'!$H$7*ISNUMBER($H13)+'01_指標庫'!$H$8*ISNUMBER($AF13)+'01_指標庫'!$H$9*ISNUMBER($AG13)+'01_指標庫'!$H$10*ISNUMBER($AB13)+'01_指標庫'!$H$11*ISNUMBER($AC13)+'01_指標庫'!$H$12*ISNUMBER($AD13)+'01_指標庫'!$H$13*ISNUMBER($AE13)+'01_指標庫'!$H$14*ISNUMBER($I13)+'01_指標庫'!$H$15*ISNUMBER($AH13)+'01_指標庫'!$H$16*ISNUMBER($K13)+'01_指標庫'!$H$17*ISNUMBER($AI13)+'01_指標庫'!$H$18*ISNUMBER($AJ13)+'01_指標庫'!$H$19*ISNUMBER($AK13)+'01_指標庫'!$H$20*ISNUMBER($BB13)+'01_指標庫'!$H$21*ISNUMBER($BC13)</f>
        <v>43</v>
      </c>
      <c r="AX13">
        <f>IF(AW13=0,50,ROUND(('01_指標庫'!$H$4*IF(ISNUMBER($F13),L13,0)+'01_指標庫'!$H$5*IF(ISNUMBER($AA13),AL13,0)+'01_指標庫'!$H$6*IF(ISNUMBER($G13),M13,0)+'01_指標庫'!$H$7*IF(ISNUMBER($H13),N13,0)+'01_指標庫'!$H$8*IF(ISNUMBER($AF13),AQ13,0)+'01_指標庫'!$H$9*IF(ISNUMBER($AG13),AR13,0)+'01_指標庫'!$H$10*IF(ISNUMBER($AB13),AM13,0)+'01_指標庫'!$H$11*IF(ISNUMBER($AC13),AN13,0)+'01_指標庫'!$H$12*IF(ISNUMBER($AD13),AO13,0)+'01_指標庫'!$H$13*IF(ISNUMBER($AE13),AP13,0)+'01_指標庫'!$H$14*IF(ISNUMBER($I13),O13,0)+'01_指標庫'!$H$15*IF(ISNUMBER($AH13),AS13,0)+'01_指標庫'!$H$16*IF(ISNUMBER($K13),P13,0)+'01_指標庫'!$H$17*IF(ISNUMBER($AI13),AT13,0)+'01_指標庫'!$H$18*IF(ISNUMBER($AJ13),AU13,0)+'01_指標庫'!$H$19*IF(ISNUMBER($AK13),AV13,0)+'01_指標庫'!$H$20*IF(ISNUMBER($BB13),BB13,0)+'01_指標庫'!$H$21*IF(ISNUMBER($BC13),BC13,0))/AW13,1))</f>
        <v>75.599999999999994</v>
      </c>
      <c r="AY13" s="67"/>
      <c r="AZ13" s="67"/>
      <c r="BC13" t="str">
        <f>IF(OR(COUNT($AZ13)=0,COUNT($AZ12)=0),"",IF(OR($AY13/$AZ12-1&lt;=-0.03,$AZ13/$AZ12-1&lt;=-0.045,IF(COUNT($AZ5:$AZ13)=10,AVERAGE($AZ9:$AZ13)/AVERAGE($AZ5:$AZ13)-1&lt;-0.01,FALSE())),0,IF(OR($AZ13/$AZ12-1&lt;=-0.02,IF(COUNT($AZ5:$AZ13)=10,AVERAGE($AZ9:$AZ13)/AVERAGE($AZ5:$AZ13)-1&lt;0.005,FALSE())),50,100)))</f>
        <v/>
      </c>
    </row>
    <row r="14" spans="1:55" ht="15" customHeight="1">
      <c r="A14" s="56">
        <v>10</v>
      </c>
      <c r="B14" s="57">
        <v>42572</v>
      </c>
      <c r="C14" s="56">
        <v>2016</v>
      </c>
      <c r="D14" s="58" t="s">
        <v>239</v>
      </c>
      <c r="E14" s="59">
        <v>4647.0200000000004</v>
      </c>
      <c r="F14" s="60">
        <v>4.7705999999999998E-2</v>
      </c>
      <c r="G14" s="60">
        <v>-1.5264E-2</v>
      </c>
      <c r="H14" s="61">
        <v>0.85709999999999997</v>
      </c>
      <c r="I14" s="62">
        <v>541</v>
      </c>
      <c r="J14" s="56" t="s">
        <v>235</v>
      </c>
      <c r="K14" s="63">
        <v>12.74</v>
      </c>
      <c r="L14" s="56">
        <f t="shared" si="0"/>
        <v>100</v>
      </c>
      <c r="M14" s="56">
        <f t="shared" si="1"/>
        <v>100</v>
      </c>
      <c r="N14" s="56">
        <f t="shared" si="2"/>
        <v>100</v>
      </c>
      <c r="O14" s="56">
        <f t="shared" si="3"/>
        <v>0</v>
      </c>
      <c r="P14" s="56">
        <f t="shared" si="4"/>
        <v>100</v>
      </c>
      <c r="Q14" s="63"/>
      <c r="R14" s="56"/>
      <c r="S14" s="60">
        <f t="shared" si="17"/>
        <v>-2.1858627501502026E-3</v>
      </c>
      <c r="T14" s="64">
        <f t="shared" si="18"/>
        <v>8.2412914188615183E-2</v>
      </c>
      <c r="V14" s="65"/>
      <c r="W14" s="65"/>
      <c r="Y14" s="15" t="str">
        <f t="shared" si="5"/>
        <v>EASY</v>
      </c>
      <c r="AA14" s="66" t="str">
        <f>IF($A14&lt;200,"",AVERAGE($E5:$E14)/AVERAGE($E5:$E14)-1)</f>
        <v/>
      </c>
      <c r="AB14">
        <f>LOOKUP($B14,'07_L1政策步階'!$A$4:$A$14,'07_L1政策步階'!$C$4:$C$14)</f>
        <v>0</v>
      </c>
      <c r="AC14" s="65"/>
      <c r="AD14" s="65"/>
      <c r="AE14" s="65"/>
      <c r="AF14" s="65"/>
      <c r="AG14" s="65"/>
      <c r="AH14" s="65"/>
      <c r="AI14" s="65"/>
      <c r="AJ14" s="65"/>
      <c r="AK14" s="65"/>
      <c r="AL14" t="str">
        <f t="shared" si="6"/>
        <v/>
      </c>
      <c r="AM14">
        <f t="shared" si="7"/>
        <v>50</v>
      </c>
      <c r="AN14" t="str">
        <f t="shared" si="8"/>
        <v/>
      </c>
      <c r="AO14" t="str">
        <f t="shared" si="9"/>
        <v/>
      </c>
      <c r="AP14" t="str">
        <f t="shared" si="10"/>
        <v/>
      </c>
      <c r="AQ14" t="str">
        <f t="shared" si="11"/>
        <v/>
      </c>
      <c r="AR14" t="str">
        <f t="shared" si="12"/>
        <v/>
      </c>
      <c r="AS14" t="str">
        <f t="shared" si="13"/>
        <v/>
      </c>
      <c r="AT14" t="str">
        <f t="shared" si="14"/>
        <v/>
      </c>
      <c r="AU14" t="str">
        <f t="shared" si="15"/>
        <v/>
      </c>
      <c r="AV14" t="str">
        <f t="shared" si="16"/>
        <v/>
      </c>
      <c r="AW14">
        <f>'01_指標庫'!$H$4*ISNUMBER($F14)+'01_指標庫'!$H$5*ISNUMBER($AA14)+'01_指標庫'!$H$6*ISNUMBER($G14)+'01_指標庫'!$H$7*ISNUMBER($H14)+'01_指標庫'!$H$8*ISNUMBER($AF14)+'01_指標庫'!$H$9*ISNUMBER($AG14)+'01_指標庫'!$H$10*ISNUMBER($AB14)+'01_指標庫'!$H$11*ISNUMBER($AC14)+'01_指標庫'!$H$12*ISNUMBER($AD14)+'01_指標庫'!$H$13*ISNUMBER($AE14)+'01_指標庫'!$H$14*ISNUMBER($I14)+'01_指標庫'!$H$15*ISNUMBER($AH14)+'01_指標庫'!$H$16*ISNUMBER($K14)+'01_指標庫'!$H$17*ISNUMBER($AI14)+'01_指標庫'!$H$18*ISNUMBER($AJ14)+'01_指標庫'!$H$19*ISNUMBER($AK14)+'01_指標庫'!$H$20*ISNUMBER($BB14)+'01_指標庫'!$H$21*ISNUMBER($BC14)</f>
        <v>49</v>
      </c>
      <c r="AX14">
        <f>IF(AW14=0,50,ROUND(('01_指標庫'!$H$4*IF(ISNUMBER($F14),L14,0)+'01_指標庫'!$H$5*IF(ISNUMBER($AA14),AL14,0)+'01_指標庫'!$H$6*IF(ISNUMBER($G14),M14,0)+'01_指標庫'!$H$7*IF(ISNUMBER($H14),N14,0)+'01_指標庫'!$H$8*IF(ISNUMBER($AF14),AQ14,0)+'01_指標庫'!$H$9*IF(ISNUMBER($AG14),AR14,0)+'01_指標庫'!$H$10*IF(ISNUMBER($AB14),AM14,0)+'01_指標庫'!$H$11*IF(ISNUMBER($AC14),AN14,0)+'01_指標庫'!$H$12*IF(ISNUMBER($AD14),AO14,0)+'01_指標庫'!$H$13*IF(ISNUMBER($AE14),AP14,0)+'01_指標庫'!$H$14*IF(ISNUMBER($I14),O14,0)+'01_指標庫'!$H$15*IF(ISNUMBER($AH14),AS14,0)+'01_指標庫'!$H$16*IF(ISNUMBER($K14),P14,0)+'01_指標庫'!$H$17*IF(ISNUMBER($AI14),AT14,0)+'01_指標庫'!$H$18*IF(ISNUMBER($AJ14),AU14,0)+'01_指標庫'!$H$19*IF(ISNUMBER($AK14),AV14,0)+'01_指標庫'!$H$20*IF(ISNUMBER($BB14),BB14,0)+'01_指標庫'!$H$21*IF(ISNUMBER($BC14),BC14,0))/AW14,1))</f>
        <v>72.400000000000006</v>
      </c>
      <c r="AY14" s="67"/>
      <c r="AZ14" s="67"/>
      <c r="BA14" s="66">
        <f t="shared" ref="BA14:BA77" si="19">AVERAGE($E10:$E14)/AVERAGE($E5:$E14)-1</f>
        <v>6.4011824131284811E-3</v>
      </c>
      <c r="BB14">
        <f t="shared" ref="BB14:BB77" si="20">IF(ISNUMBER($BA14),IF(OR($S14&lt;=-0.03,$BA14&lt;-0.003),0,IF(OR($S14&lt;=-0.02,$BA14&lt;0.01),50,100)),"")</f>
        <v>50</v>
      </c>
      <c r="BC14" t="str">
        <f t="shared" ref="BC14:BC77" si="21">IF(OR(COUNT($AZ14)=0,COUNT($AZ13)=0),"",IF(OR($AY14/$AZ13-1&lt;=-0.03,$AZ14/$AZ13-1&lt;=-0.045,IF(COUNT($AZ5:$AZ14)=10,AVERAGE($AZ10:$AZ14)/AVERAGE($AZ5:$AZ14)-1&lt;-0.01,FALSE())),0,IF(OR($AZ14/$AZ13-1&lt;=-0.02,IF(COUNT($AZ5:$AZ14)=10,AVERAGE($AZ10:$AZ14)/AVERAGE($AZ5:$AZ14)-1&lt;0.005,FALSE())),50,100)))</f>
        <v/>
      </c>
    </row>
    <row r="15" spans="1:55" ht="15" customHeight="1">
      <c r="A15" s="56">
        <v>11</v>
      </c>
      <c r="B15" s="57">
        <v>42573</v>
      </c>
      <c r="C15" s="56">
        <v>2016</v>
      </c>
      <c r="D15" s="58" t="s">
        <v>234</v>
      </c>
      <c r="E15" s="59">
        <v>4666.07</v>
      </c>
      <c r="F15" s="60">
        <v>5.1575000000000003E-2</v>
      </c>
      <c r="G15" s="60">
        <v>-1.1227000000000001E-2</v>
      </c>
      <c r="H15" s="61">
        <v>0.85709999999999997</v>
      </c>
      <c r="I15" s="62">
        <v>539</v>
      </c>
      <c r="J15" s="56" t="s">
        <v>235</v>
      </c>
      <c r="K15" s="63">
        <v>12.02</v>
      </c>
      <c r="L15" s="56">
        <f t="shared" si="0"/>
        <v>100</v>
      </c>
      <c r="M15" s="56">
        <f t="shared" si="1"/>
        <v>100</v>
      </c>
      <c r="N15" s="56">
        <f t="shared" si="2"/>
        <v>100</v>
      </c>
      <c r="O15" s="56">
        <f t="shared" si="3"/>
        <v>0</v>
      </c>
      <c r="P15" s="56">
        <f t="shared" si="4"/>
        <v>100</v>
      </c>
      <c r="Q15" s="63"/>
      <c r="R15" s="56"/>
      <c r="S15" s="60">
        <f t="shared" si="17"/>
        <v>4.0994013367705584E-3</v>
      </c>
      <c r="T15" s="64">
        <f t="shared" si="18"/>
        <v>-5.6514913657770838E-2</v>
      </c>
      <c r="V15" s="65"/>
      <c r="W15" s="65"/>
      <c r="Y15" s="15" t="str">
        <f t="shared" si="5"/>
        <v>EASY</v>
      </c>
      <c r="AA15" s="66" t="str">
        <f>IF($A15&lt;200,"",AVERAGE($E5:$E15)/AVERAGE($E5:$E15)-1)</f>
        <v/>
      </c>
      <c r="AB15">
        <f>LOOKUP($B15,'07_L1政策步階'!$A$4:$A$14,'07_L1政策步階'!$C$4:$C$14)</f>
        <v>0</v>
      </c>
      <c r="AC15" s="65"/>
      <c r="AD15" s="65"/>
      <c r="AE15" s="65"/>
      <c r="AF15" s="65"/>
      <c r="AG15" s="65"/>
      <c r="AH15" s="65"/>
      <c r="AI15" s="65"/>
      <c r="AJ15" s="65"/>
      <c r="AK15" s="65"/>
      <c r="AL15" t="str">
        <f t="shared" si="6"/>
        <v/>
      </c>
      <c r="AM15">
        <f t="shared" si="7"/>
        <v>50</v>
      </c>
      <c r="AN15" t="str">
        <f t="shared" si="8"/>
        <v/>
      </c>
      <c r="AO15" t="str">
        <f t="shared" si="9"/>
        <v/>
      </c>
      <c r="AP15" t="str">
        <f t="shared" si="10"/>
        <v/>
      </c>
      <c r="AQ15" t="str">
        <f t="shared" si="11"/>
        <v/>
      </c>
      <c r="AR15" t="str">
        <f t="shared" si="12"/>
        <v/>
      </c>
      <c r="AS15" t="str">
        <f t="shared" si="13"/>
        <v/>
      </c>
      <c r="AT15" t="str">
        <f t="shared" si="14"/>
        <v/>
      </c>
      <c r="AU15" t="str">
        <f t="shared" si="15"/>
        <v/>
      </c>
      <c r="AV15" t="str">
        <f t="shared" si="16"/>
        <v/>
      </c>
      <c r="AW15">
        <f>'01_指標庫'!$H$4*ISNUMBER($F15)+'01_指標庫'!$H$5*ISNUMBER($AA15)+'01_指標庫'!$H$6*ISNUMBER($G15)+'01_指標庫'!$H$7*ISNUMBER($H15)+'01_指標庫'!$H$8*ISNUMBER($AF15)+'01_指標庫'!$H$9*ISNUMBER($AG15)+'01_指標庫'!$H$10*ISNUMBER($AB15)+'01_指標庫'!$H$11*ISNUMBER($AC15)+'01_指標庫'!$H$12*ISNUMBER($AD15)+'01_指標庫'!$H$13*ISNUMBER($AE15)+'01_指標庫'!$H$14*ISNUMBER($I15)+'01_指標庫'!$H$15*ISNUMBER($AH15)+'01_指標庫'!$H$16*ISNUMBER($K15)+'01_指標庫'!$H$17*ISNUMBER($AI15)+'01_指標庫'!$H$18*ISNUMBER($AJ15)+'01_指標庫'!$H$19*ISNUMBER($AK15)+'01_指標庫'!$H$20*ISNUMBER($BB15)+'01_指標庫'!$H$21*ISNUMBER($BC15)</f>
        <v>49</v>
      </c>
      <c r="AX15">
        <f>IF(AW15=0,50,ROUND(('01_指標庫'!$H$4*IF(ISNUMBER($F15),L15,0)+'01_指標庫'!$H$5*IF(ISNUMBER($AA15),AL15,0)+'01_指標庫'!$H$6*IF(ISNUMBER($G15),M15,0)+'01_指標庫'!$H$7*IF(ISNUMBER($H15),N15,0)+'01_指標庫'!$H$8*IF(ISNUMBER($AF15),AQ15,0)+'01_指標庫'!$H$9*IF(ISNUMBER($AG15),AR15,0)+'01_指標庫'!$H$10*IF(ISNUMBER($AB15),AM15,0)+'01_指標庫'!$H$11*IF(ISNUMBER($AC15),AN15,0)+'01_指標庫'!$H$12*IF(ISNUMBER($AD15),AO15,0)+'01_指標庫'!$H$13*IF(ISNUMBER($AE15),AP15,0)+'01_指標庫'!$H$14*IF(ISNUMBER($I15),O15,0)+'01_指標庫'!$H$15*IF(ISNUMBER($AH15),AS15,0)+'01_指標庫'!$H$16*IF(ISNUMBER($K15),P15,0)+'01_指標庫'!$H$17*IF(ISNUMBER($AI15),AT15,0)+'01_指標庫'!$H$18*IF(ISNUMBER($AJ15),AU15,0)+'01_指標庫'!$H$19*IF(ISNUMBER($AK15),AV15,0)+'01_指標庫'!$H$20*IF(ISNUMBER($BB15),BB15,0)+'01_指標庫'!$H$21*IF(ISNUMBER($BC15),BC15,0))/AW15,1))</f>
        <v>72.400000000000006</v>
      </c>
      <c r="AY15" s="67"/>
      <c r="AZ15" s="67"/>
      <c r="BA15" s="66">
        <f t="shared" si="19"/>
        <v>6.7025973107142089E-3</v>
      </c>
      <c r="BB15">
        <f t="shared" si="20"/>
        <v>50</v>
      </c>
      <c r="BC15" t="str">
        <f t="shared" si="21"/>
        <v/>
      </c>
    </row>
    <row r="16" spans="1:55" ht="15" customHeight="1">
      <c r="A16" s="56">
        <v>12</v>
      </c>
      <c r="B16" s="57">
        <v>42576</v>
      </c>
      <c r="C16" s="56">
        <v>2016</v>
      </c>
      <c r="D16" s="58" t="s">
        <v>236</v>
      </c>
      <c r="E16" s="59">
        <v>4665.93</v>
      </c>
      <c r="F16" s="60">
        <v>5.1149E-2</v>
      </c>
      <c r="G16" s="60">
        <v>-1.1256E-2</v>
      </c>
      <c r="H16" s="61">
        <v>0.85709999999999997</v>
      </c>
      <c r="I16" s="62">
        <v>539</v>
      </c>
      <c r="J16" s="56" t="s">
        <v>235</v>
      </c>
      <c r="K16" s="63">
        <v>12.87</v>
      </c>
      <c r="L16" s="56">
        <f t="shared" si="0"/>
        <v>100</v>
      </c>
      <c r="M16" s="56">
        <f t="shared" si="1"/>
        <v>100</v>
      </c>
      <c r="N16" s="56">
        <f t="shared" si="2"/>
        <v>100</v>
      </c>
      <c r="O16" s="56">
        <f t="shared" si="3"/>
        <v>0</v>
      </c>
      <c r="P16" s="56">
        <f t="shared" si="4"/>
        <v>100</v>
      </c>
      <c r="Q16" s="63"/>
      <c r="R16" s="56"/>
      <c r="S16" s="60">
        <f t="shared" si="17"/>
        <v>-3.0003836204661738E-5</v>
      </c>
      <c r="T16" s="64">
        <f t="shared" si="18"/>
        <v>7.071547420965052E-2</v>
      </c>
      <c r="V16" s="65"/>
      <c r="W16" s="65"/>
      <c r="Y16" s="15" t="str">
        <f t="shared" si="5"/>
        <v>EASY</v>
      </c>
      <c r="AA16" s="66" t="str">
        <f>IF($A16&lt;200,"",AVERAGE($E5:$E16)/AVERAGE($E5:$E16)-1)</f>
        <v/>
      </c>
      <c r="AB16">
        <f>LOOKUP($B16,'07_L1政策步階'!$A$4:$A$14,'07_L1政策步階'!$C$4:$C$14)</f>
        <v>0</v>
      </c>
      <c r="AC16" s="65"/>
      <c r="AD16" s="65"/>
      <c r="AE16" s="65"/>
      <c r="AF16" s="65"/>
      <c r="AG16" s="65"/>
      <c r="AH16" s="65"/>
      <c r="AI16" s="65"/>
      <c r="AJ16" s="65"/>
      <c r="AK16" s="65"/>
      <c r="AL16" t="str">
        <f t="shared" si="6"/>
        <v/>
      </c>
      <c r="AM16">
        <f t="shared" si="7"/>
        <v>50</v>
      </c>
      <c r="AN16" t="str">
        <f t="shared" si="8"/>
        <v/>
      </c>
      <c r="AO16" t="str">
        <f t="shared" si="9"/>
        <v/>
      </c>
      <c r="AP16" t="str">
        <f t="shared" si="10"/>
        <v/>
      </c>
      <c r="AQ16" t="str">
        <f t="shared" si="11"/>
        <v/>
      </c>
      <c r="AR16" t="str">
        <f t="shared" si="12"/>
        <v/>
      </c>
      <c r="AS16" t="str">
        <f t="shared" si="13"/>
        <v/>
      </c>
      <c r="AT16" t="str">
        <f t="shared" si="14"/>
        <v/>
      </c>
      <c r="AU16" t="str">
        <f t="shared" si="15"/>
        <v/>
      </c>
      <c r="AV16" t="str">
        <f t="shared" si="16"/>
        <v/>
      </c>
      <c r="AW16">
        <f>'01_指標庫'!$H$4*ISNUMBER($F16)+'01_指標庫'!$H$5*ISNUMBER($AA16)+'01_指標庫'!$H$6*ISNUMBER($G16)+'01_指標庫'!$H$7*ISNUMBER($H16)+'01_指標庫'!$H$8*ISNUMBER($AF16)+'01_指標庫'!$H$9*ISNUMBER($AG16)+'01_指標庫'!$H$10*ISNUMBER($AB16)+'01_指標庫'!$H$11*ISNUMBER($AC16)+'01_指標庫'!$H$12*ISNUMBER($AD16)+'01_指標庫'!$H$13*ISNUMBER($AE16)+'01_指標庫'!$H$14*ISNUMBER($I16)+'01_指標庫'!$H$15*ISNUMBER($AH16)+'01_指標庫'!$H$16*ISNUMBER($K16)+'01_指標庫'!$H$17*ISNUMBER($AI16)+'01_指標庫'!$H$18*ISNUMBER($AJ16)+'01_指標庫'!$H$19*ISNUMBER($AK16)+'01_指標庫'!$H$20*ISNUMBER($BB16)+'01_指標庫'!$H$21*ISNUMBER($BC16)</f>
        <v>49</v>
      </c>
      <c r="AX16">
        <f>IF(AW16=0,50,ROUND(('01_指標庫'!$H$4*IF(ISNUMBER($F16),L16,0)+'01_指標庫'!$H$5*IF(ISNUMBER($AA16),AL16,0)+'01_指標庫'!$H$6*IF(ISNUMBER($G16),M16,0)+'01_指標庫'!$H$7*IF(ISNUMBER($H16),N16,0)+'01_指標庫'!$H$8*IF(ISNUMBER($AF16),AQ16,0)+'01_指標庫'!$H$9*IF(ISNUMBER($AG16),AR16,0)+'01_指標庫'!$H$10*IF(ISNUMBER($AB16),AM16,0)+'01_指標庫'!$H$11*IF(ISNUMBER($AC16),AN16,0)+'01_指標庫'!$H$12*IF(ISNUMBER($AD16),AO16,0)+'01_指標庫'!$H$13*IF(ISNUMBER($AE16),AP16,0)+'01_指標庫'!$H$14*IF(ISNUMBER($I16),O16,0)+'01_指標庫'!$H$15*IF(ISNUMBER($AH16),AS16,0)+'01_指標庫'!$H$16*IF(ISNUMBER($K16),P16,0)+'01_指標庫'!$H$17*IF(ISNUMBER($AI16),AT16,0)+'01_指標庫'!$H$18*IF(ISNUMBER($AJ16),AU16,0)+'01_指標庫'!$H$19*IF(ISNUMBER($AK16),AV16,0)+'01_指標庫'!$H$20*IF(ISNUMBER($BB16),BB16,0)+'01_指標庫'!$H$21*IF(ISNUMBER($BC16),BC16,0))/AW16,1))</f>
        <v>72.400000000000006</v>
      </c>
      <c r="AY16" s="67"/>
      <c r="AZ16" s="67"/>
      <c r="BA16" s="66">
        <f t="shared" si="19"/>
        <v>6.2811655099666019E-3</v>
      </c>
      <c r="BB16">
        <f t="shared" si="20"/>
        <v>50</v>
      </c>
      <c r="BC16" t="str">
        <f t="shared" si="21"/>
        <v/>
      </c>
    </row>
    <row r="17" spans="1:55" ht="15" customHeight="1">
      <c r="A17" s="56">
        <v>13</v>
      </c>
      <c r="B17" s="57">
        <v>42577</v>
      </c>
      <c r="C17" s="56">
        <v>2016</v>
      </c>
      <c r="D17" s="58" t="s">
        <v>237</v>
      </c>
      <c r="E17" s="59">
        <v>4672.1099999999997</v>
      </c>
      <c r="F17" s="60">
        <v>5.2159999999999998E-2</v>
      </c>
      <c r="G17" s="60">
        <v>-9.9469999999999992E-3</v>
      </c>
      <c r="H17" s="61">
        <v>0.87760000000000005</v>
      </c>
      <c r="I17" s="62">
        <v>545</v>
      </c>
      <c r="J17" s="56" t="s">
        <v>235</v>
      </c>
      <c r="K17" s="63">
        <v>13.05</v>
      </c>
      <c r="L17" s="56">
        <f t="shared" si="0"/>
        <v>100</v>
      </c>
      <c r="M17" s="56">
        <f t="shared" si="1"/>
        <v>100</v>
      </c>
      <c r="N17" s="56">
        <f t="shared" si="2"/>
        <v>100</v>
      </c>
      <c r="O17" s="56">
        <f t="shared" si="3"/>
        <v>0</v>
      </c>
      <c r="P17" s="56">
        <f t="shared" si="4"/>
        <v>100</v>
      </c>
      <c r="Q17" s="63"/>
      <c r="R17" s="56"/>
      <c r="S17" s="60">
        <f t="shared" si="17"/>
        <v>1.3244947952497643E-3</v>
      </c>
      <c r="T17" s="64">
        <f t="shared" si="18"/>
        <v>1.3986013986014179E-2</v>
      </c>
      <c r="V17" s="65"/>
      <c r="W17" s="65"/>
      <c r="Y17" s="15" t="str">
        <f t="shared" si="5"/>
        <v>EASY</v>
      </c>
      <c r="AA17" s="66" t="str">
        <f>IF($A17&lt;200,"",AVERAGE($E5:$E17)/AVERAGE($E5:$E17)-1)</f>
        <v/>
      </c>
      <c r="AB17">
        <f>LOOKUP($B17,'07_L1政策步階'!$A$4:$A$14,'07_L1政策步階'!$C$4:$C$14)</f>
        <v>0</v>
      </c>
      <c r="AC17" s="65"/>
      <c r="AD17" s="65"/>
      <c r="AE17" s="65"/>
      <c r="AF17" s="65"/>
      <c r="AG17" s="65"/>
      <c r="AH17" s="65"/>
      <c r="AI17" s="65"/>
      <c r="AJ17" s="65"/>
      <c r="AK17" s="65"/>
      <c r="AL17" t="str">
        <f t="shared" si="6"/>
        <v/>
      </c>
      <c r="AM17">
        <f t="shared" si="7"/>
        <v>50</v>
      </c>
      <c r="AN17" t="str">
        <f t="shared" si="8"/>
        <v/>
      </c>
      <c r="AO17" t="str">
        <f t="shared" si="9"/>
        <v/>
      </c>
      <c r="AP17" t="str">
        <f t="shared" si="10"/>
        <v/>
      </c>
      <c r="AQ17" t="str">
        <f t="shared" si="11"/>
        <v/>
      </c>
      <c r="AR17" t="str">
        <f t="shared" si="12"/>
        <v/>
      </c>
      <c r="AS17" t="str">
        <f t="shared" si="13"/>
        <v/>
      </c>
      <c r="AT17" t="str">
        <f t="shared" si="14"/>
        <v/>
      </c>
      <c r="AU17" t="str">
        <f t="shared" si="15"/>
        <v/>
      </c>
      <c r="AV17" t="str">
        <f t="shared" si="16"/>
        <v/>
      </c>
      <c r="AW17">
        <f>'01_指標庫'!$H$4*ISNUMBER($F17)+'01_指標庫'!$H$5*ISNUMBER($AA17)+'01_指標庫'!$H$6*ISNUMBER($G17)+'01_指標庫'!$H$7*ISNUMBER($H17)+'01_指標庫'!$H$8*ISNUMBER($AF17)+'01_指標庫'!$H$9*ISNUMBER($AG17)+'01_指標庫'!$H$10*ISNUMBER($AB17)+'01_指標庫'!$H$11*ISNUMBER($AC17)+'01_指標庫'!$H$12*ISNUMBER($AD17)+'01_指標庫'!$H$13*ISNUMBER($AE17)+'01_指標庫'!$H$14*ISNUMBER($I17)+'01_指標庫'!$H$15*ISNUMBER($AH17)+'01_指標庫'!$H$16*ISNUMBER($K17)+'01_指標庫'!$H$17*ISNUMBER($AI17)+'01_指標庫'!$H$18*ISNUMBER($AJ17)+'01_指標庫'!$H$19*ISNUMBER($AK17)+'01_指標庫'!$H$20*ISNUMBER($BB17)+'01_指標庫'!$H$21*ISNUMBER($BC17)</f>
        <v>49</v>
      </c>
      <c r="AX17">
        <f>IF(AW17=0,50,ROUND(('01_指標庫'!$H$4*IF(ISNUMBER($F17),L17,0)+'01_指標庫'!$H$5*IF(ISNUMBER($AA17),AL17,0)+'01_指標庫'!$H$6*IF(ISNUMBER($G17),M17,0)+'01_指標庫'!$H$7*IF(ISNUMBER($H17),N17,0)+'01_指標庫'!$H$8*IF(ISNUMBER($AF17),AQ17,0)+'01_指標庫'!$H$9*IF(ISNUMBER($AG17),AR17,0)+'01_指標庫'!$H$10*IF(ISNUMBER($AB17),AM17,0)+'01_指標庫'!$H$11*IF(ISNUMBER($AC17),AN17,0)+'01_指標庫'!$H$12*IF(ISNUMBER($AD17),AO17,0)+'01_指標庫'!$H$13*IF(ISNUMBER($AE17),AP17,0)+'01_指標庫'!$H$14*IF(ISNUMBER($I17),O17,0)+'01_指標庫'!$H$15*IF(ISNUMBER($AH17),AS17,0)+'01_指標庫'!$H$16*IF(ISNUMBER($K17),P17,0)+'01_指標庫'!$H$17*IF(ISNUMBER($AI17),AT17,0)+'01_指標庫'!$H$18*IF(ISNUMBER($AJ17),AU17,0)+'01_指標庫'!$H$19*IF(ISNUMBER($AK17),AV17,0)+'01_指標庫'!$H$20*IF(ISNUMBER($BB17),BB17,0)+'01_指標庫'!$H$21*IF(ISNUMBER($BC17),BC17,0))/AW17,1))</f>
        <v>72.400000000000006</v>
      </c>
      <c r="AY17" s="67"/>
      <c r="AZ17" s="67"/>
      <c r="BA17" s="66">
        <f t="shared" si="19"/>
        <v>7.2008569814909773E-3</v>
      </c>
      <c r="BB17">
        <f t="shared" si="20"/>
        <v>50</v>
      </c>
      <c r="BC17" t="str">
        <f t="shared" si="21"/>
        <v/>
      </c>
    </row>
    <row r="18" spans="1:55" ht="15" customHeight="1">
      <c r="A18" s="56">
        <v>14</v>
      </c>
      <c r="B18" s="57">
        <v>42578</v>
      </c>
      <c r="C18" s="56">
        <v>2016</v>
      </c>
      <c r="D18" s="58" t="s">
        <v>238</v>
      </c>
      <c r="E18" s="59">
        <v>4702.88</v>
      </c>
      <c r="F18" s="60">
        <v>5.8692000000000001E-2</v>
      </c>
      <c r="G18" s="60">
        <v>-3.4269999999999999E-3</v>
      </c>
      <c r="H18" s="61">
        <v>0.85709999999999997</v>
      </c>
      <c r="I18" s="62">
        <v>551</v>
      </c>
      <c r="J18" s="56" t="s">
        <v>235</v>
      </c>
      <c r="K18" s="63">
        <v>12.83</v>
      </c>
      <c r="L18" s="56">
        <f t="shared" si="0"/>
        <v>100</v>
      </c>
      <c r="M18" s="56">
        <f t="shared" si="1"/>
        <v>100</v>
      </c>
      <c r="N18" s="56">
        <f t="shared" si="2"/>
        <v>100</v>
      </c>
      <c r="O18" s="56">
        <f t="shared" si="3"/>
        <v>0</v>
      </c>
      <c r="P18" s="56">
        <f t="shared" si="4"/>
        <v>100</v>
      </c>
      <c r="Q18" s="63"/>
      <c r="R18" s="56"/>
      <c r="S18" s="60">
        <f t="shared" si="17"/>
        <v>6.5858894589383432E-3</v>
      </c>
      <c r="T18" s="64">
        <f t="shared" si="18"/>
        <v>-1.6858237547892729E-2</v>
      </c>
      <c r="V18" s="65"/>
      <c r="W18" s="65"/>
      <c r="Y18" s="15" t="str">
        <f t="shared" si="5"/>
        <v>EASY</v>
      </c>
      <c r="AA18" s="66" t="str">
        <f>IF($A18&lt;200,"",AVERAGE($E5:$E18)/AVERAGE($E5:$E18)-1)</f>
        <v/>
      </c>
      <c r="AB18">
        <f>LOOKUP($B18,'07_L1政策步階'!$A$4:$A$14,'07_L1政策步階'!$C$4:$C$14)</f>
        <v>0</v>
      </c>
      <c r="AC18" s="65"/>
      <c r="AD18" s="65"/>
      <c r="AE18" s="65"/>
      <c r="AF18" s="65"/>
      <c r="AG18" s="65"/>
      <c r="AH18" s="65"/>
      <c r="AI18" s="65"/>
      <c r="AJ18" s="65"/>
      <c r="AK18" s="65"/>
      <c r="AL18" t="str">
        <f t="shared" si="6"/>
        <v/>
      </c>
      <c r="AM18">
        <f t="shared" si="7"/>
        <v>50</v>
      </c>
      <c r="AN18" t="str">
        <f t="shared" si="8"/>
        <v/>
      </c>
      <c r="AO18" t="str">
        <f t="shared" si="9"/>
        <v/>
      </c>
      <c r="AP18" t="str">
        <f t="shared" si="10"/>
        <v/>
      </c>
      <c r="AQ18" t="str">
        <f t="shared" si="11"/>
        <v/>
      </c>
      <c r="AR18" t="str">
        <f t="shared" si="12"/>
        <v/>
      </c>
      <c r="AS18" t="str">
        <f t="shared" si="13"/>
        <v/>
      </c>
      <c r="AT18" t="str">
        <f t="shared" si="14"/>
        <v/>
      </c>
      <c r="AU18" t="str">
        <f t="shared" si="15"/>
        <v/>
      </c>
      <c r="AV18" t="str">
        <f t="shared" si="16"/>
        <v/>
      </c>
      <c r="AW18">
        <f>'01_指標庫'!$H$4*ISNUMBER($F18)+'01_指標庫'!$H$5*ISNUMBER($AA18)+'01_指標庫'!$H$6*ISNUMBER($G18)+'01_指標庫'!$H$7*ISNUMBER($H18)+'01_指標庫'!$H$8*ISNUMBER($AF18)+'01_指標庫'!$H$9*ISNUMBER($AG18)+'01_指標庫'!$H$10*ISNUMBER($AB18)+'01_指標庫'!$H$11*ISNUMBER($AC18)+'01_指標庫'!$H$12*ISNUMBER($AD18)+'01_指標庫'!$H$13*ISNUMBER($AE18)+'01_指標庫'!$H$14*ISNUMBER($I18)+'01_指標庫'!$H$15*ISNUMBER($AH18)+'01_指標庫'!$H$16*ISNUMBER($K18)+'01_指標庫'!$H$17*ISNUMBER($AI18)+'01_指標庫'!$H$18*ISNUMBER($AJ18)+'01_指標庫'!$H$19*ISNUMBER($AK18)+'01_指標庫'!$H$20*ISNUMBER($BB18)+'01_指標庫'!$H$21*ISNUMBER($BC18)</f>
        <v>49</v>
      </c>
      <c r="AX18">
        <f>IF(AW18=0,50,ROUND(('01_指標庫'!$H$4*IF(ISNUMBER($F18),L18,0)+'01_指標庫'!$H$5*IF(ISNUMBER($AA18),AL18,0)+'01_指標庫'!$H$6*IF(ISNUMBER($G18),M18,0)+'01_指標庫'!$H$7*IF(ISNUMBER($H18),N18,0)+'01_指標庫'!$H$8*IF(ISNUMBER($AF18),AQ18,0)+'01_指標庫'!$H$9*IF(ISNUMBER($AG18),AR18,0)+'01_指標庫'!$H$10*IF(ISNUMBER($AB18),AM18,0)+'01_指標庫'!$H$11*IF(ISNUMBER($AC18),AN18,0)+'01_指標庫'!$H$12*IF(ISNUMBER($AD18),AO18,0)+'01_指標庫'!$H$13*IF(ISNUMBER($AE18),AP18,0)+'01_指標庫'!$H$14*IF(ISNUMBER($I18),O18,0)+'01_指標庫'!$H$15*IF(ISNUMBER($AH18),AS18,0)+'01_指標庫'!$H$16*IF(ISNUMBER($K18),P18,0)+'01_指標庫'!$H$17*IF(ISNUMBER($AI18),AT18,0)+'01_指標庫'!$H$18*IF(ISNUMBER($AJ18),AU18,0)+'01_指標庫'!$H$19*IF(ISNUMBER($AK18),AV18,0)+'01_指標庫'!$H$20*IF(ISNUMBER($BB18),BB18,0)+'01_指標庫'!$H$21*IF(ISNUMBER($BC18),BC18,0))/AW18,1))</f>
        <v>72.400000000000006</v>
      </c>
      <c r="AY18" s="67"/>
      <c r="AZ18" s="67"/>
      <c r="BA18" s="66">
        <f t="shared" si="19"/>
        <v>6.1940319888913464E-3</v>
      </c>
      <c r="BB18">
        <f t="shared" si="20"/>
        <v>50</v>
      </c>
      <c r="BC18" t="str">
        <f t="shared" si="21"/>
        <v/>
      </c>
    </row>
    <row r="19" spans="1:55" ht="15" customHeight="1">
      <c r="A19" s="56">
        <v>15</v>
      </c>
      <c r="B19" s="57">
        <v>42579</v>
      </c>
      <c r="C19" s="56">
        <v>2016</v>
      </c>
      <c r="D19" s="58" t="s">
        <v>239</v>
      </c>
      <c r="E19" s="59">
        <v>4721.41</v>
      </c>
      <c r="F19" s="60">
        <v>6.2459000000000001E-2</v>
      </c>
      <c r="G19" s="60">
        <v>0</v>
      </c>
      <c r="H19" s="61">
        <v>0.87760000000000005</v>
      </c>
      <c r="I19" s="62">
        <v>554</v>
      </c>
      <c r="J19" s="56" t="s">
        <v>235</v>
      </c>
      <c r="K19" s="63">
        <v>12.72</v>
      </c>
      <c r="L19" s="56">
        <f t="shared" si="0"/>
        <v>100</v>
      </c>
      <c r="M19" s="56">
        <f t="shared" si="1"/>
        <v>100</v>
      </c>
      <c r="N19" s="56">
        <f t="shared" si="2"/>
        <v>100</v>
      </c>
      <c r="O19" s="56">
        <f t="shared" si="3"/>
        <v>0</v>
      </c>
      <c r="P19" s="56">
        <f t="shared" si="4"/>
        <v>100</v>
      </c>
      <c r="Q19" s="63"/>
      <c r="R19" s="56"/>
      <c r="S19" s="60">
        <f t="shared" si="17"/>
        <v>3.9401388085598121E-3</v>
      </c>
      <c r="T19" s="64">
        <f t="shared" si="18"/>
        <v>-8.5736554949337185E-3</v>
      </c>
      <c r="V19" s="65"/>
      <c r="W19" s="65"/>
      <c r="Y19" s="15" t="str">
        <f t="shared" si="5"/>
        <v>EASY</v>
      </c>
      <c r="AA19" s="66" t="str">
        <f>IF($A19&lt;200,"",AVERAGE($E5:$E19)/AVERAGE($E5:$E19)-1)</f>
        <v/>
      </c>
      <c r="AB19">
        <f>LOOKUP($B19,'07_L1政策步階'!$A$4:$A$14,'07_L1政策步階'!$C$4:$C$14)</f>
        <v>0</v>
      </c>
      <c r="AC19" s="65"/>
      <c r="AD19" s="65"/>
      <c r="AE19" s="65"/>
      <c r="AF19" s="65"/>
      <c r="AG19" s="65"/>
      <c r="AH19" s="65"/>
      <c r="AI19" s="65"/>
      <c r="AJ19" s="65"/>
      <c r="AK19" s="65"/>
      <c r="AL19" t="str">
        <f t="shared" si="6"/>
        <v/>
      </c>
      <c r="AM19">
        <f t="shared" si="7"/>
        <v>50</v>
      </c>
      <c r="AN19" t="str">
        <f t="shared" si="8"/>
        <v/>
      </c>
      <c r="AO19" t="str">
        <f t="shared" si="9"/>
        <v/>
      </c>
      <c r="AP19" t="str">
        <f t="shared" si="10"/>
        <v/>
      </c>
      <c r="AQ19" t="str">
        <f t="shared" si="11"/>
        <v/>
      </c>
      <c r="AR19" t="str">
        <f t="shared" si="12"/>
        <v/>
      </c>
      <c r="AS19" t="str">
        <f t="shared" si="13"/>
        <v/>
      </c>
      <c r="AT19" t="str">
        <f t="shared" si="14"/>
        <v/>
      </c>
      <c r="AU19" t="str">
        <f t="shared" si="15"/>
        <v/>
      </c>
      <c r="AV19" t="str">
        <f t="shared" si="16"/>
        <v/>
      </c>
      <c r="AW19">
        <f>'01_指標庫'!$H$4*ISNUMBER($F19)+'01_指標庫'!$H$5*ISNUMBER($AA19)+'01_指標庫'!$H$6*ISNUMBER($G19)+'01_指標庫'!$H$7*ISNUMBER($H19)+'01_指標庫'!$H$8*ISNUMBER($AF19)+'01_指標庫'!$H$9*ISNUMBER($AG19)+'01_指標庫'!$H$10*ISNUMBER($AB19)+'01_指標庫'!$H$11*ISNUMBER($AC19)+'01_指標庫'!$H$12*ISNUMBER($AD19)+'01_指標庫'!$H$13*ISNUMBER($AE19)+'01_指標庫'!$H$14*ISNUMBER($I19)+'01_指標庫'!$H$15*ISNUMBER($AH19)+'01_指標庫'!$H$16*ISNUMBER($K19)+'01_指標庫'!$H$17*ISNUMBER($AI19)+'01_指標庫'!$H$18*ISNUMBER($AJ19)+'01_指標庫'!$H$19*ISNUMBER($AK19)+'01_指標庫'!$H$20*ISNUMBER($BB19)+'01_指標庫'!$H$21*ISNUMBER($BC19)</f>
        <v>49</v>
      </c>
      <c r="AX19">
        <f>IF(AW19=0,50,ROUND(('01_指標庫'!$H$4*IF(ISNUMBER($F19),L19,0)+'01_指標庫'!$H$5*IF(ISNUMBER($AA19),AL19,0)+'01_指標庫'!$H$6*IF(ISNUMBER($G19),M19,0)+'01_指標庫'!$H$7*IF(ISNUMBER($H19),N19,0)+'01_指標庫'!$H$8*IF(ISNUMBER($AF19),AQ19,0)+'01_指標庫'!$H$9*IF(ISNUMBER($AG19),AR19,0)+'01_指標庫'!$H$10*IF(ISNUMBER($AB19),AM19,0)+'01_指標庫'!$H$11*IF(ISNUMBER($AC19),AN19,0)+'01_指標庫'!$H$12*IF(ISNUMBER($AD19),AO19,0)+'01_指標庫'!$H$13*IF(ISNUMBER($AE19),AP19,0)+'01_指標庫'!$H$14*IF(ISNUMBER($I19),O19,0)+'01_指標庫'!$H$15*IF(ISNUMBER($AH19),AS19,0)+'01_指標庫'!$H$16*IF(ISNUMBER($K19),P19,0)+'01_指標庫'!$H$17*IF(ISNUMBER($AI19),AT19,0)+'01_指標庫'!$H$18*IF(ISNUMBER($AJ19),AU19,0)+'01_指標庫'!$H$19*IF(ISNUMBER($AK19),AV19,0)+'01_指標庫'!$H$20*IF(ISNUMBER($BB19),BB19,0)+'01_指標庫'!$H$21*IF(ISNUMBER($BC19),BC19,0))/AW19,1))</f>
        <v>72.400000000000006</v>
      </c>
      <c r="AY19" s="67"/>
      <c r="AZ19" s="67"/>
      <c r="BA19" s="66">
        <f t="shared" si="19"/>
        <v>6.6900259338138479E-3</v>
      </c>
      <c r="BB19">
        <f t="shared" si="20"/>
        <v>50</v>
      </c>
      <c r="BC19" t="str">
        <f t="shared" si="21"/>
        <v/>
      </c>
    </row>
    <row r="20" spans="1:55" ht="15" customHeight="1">
      <c r="A20" s="56">
        <v>16</v>
      </c>
      <c r="B20" s="57">
        <v>42580</v>
      </c>
      <c r="C20" s="56">
        <v>2016</v>
      </c>
      <c r="D20" s="58" t="s">
        <v>234</v>
      </c>
      <c r="E20" s="59">
        <v>4730.2299999999996</v>
      </c>
      <c r="F20" s="60">
        <v>6.3991999999999993E-2</v>
      </c>
      <c r="G20" s="60">
        <v>0</v>
      </c>
      <c r="H20" s="61">
        <v>0.87760000000000005</v>
      </c>
      <c r="I20" s="62">
        <v>561</v>
      </c>
      <c r="J20" s="56" t="s">
        <v>235</v>
      </c>
      <c r="K20" s="63">
        <v>11.87</v>
      </c>
      <c r="L20" s="56">
        <f t="shared" si="0"/>
        <v>100</v>
      </c>
      <c r="M20" s="56">
        <f t="shared" si="1"/>
        <v>100</v>
      </c>
      <c r="N20" s="56">
        <f t="shared" si="2"/>
        <v>100</v>
      </c>
      <c r="O20" s="56">
        <f t="shared" si="3"/>
        <v>0</v>
      </c>
      <c r="P20" s="56">
        <f t="shared" si="4"/>
        <v>100</v>
      </c>
      <c r="Q20" s="63"/>
      <c r="R20" s="56"/>
      <c r="S20" s="60">
        <f t="shared" si="17"/>
        <v>1.8680860166770952E-3</v>
      </c>
      <c r="T20" s="64">
        <f t="shared" si="18"/>
        <v>-6.6823899371069251E-2</v>
      </c>
      <c r="V20" s="65"/>
      <c r="W20" s="65"/>
      <c r="Y20" s="15" t="str">
        <f t="shared" si="5"/>
        <v>EASY</v>
      </c>
      <c r="AA20" s="66" t="str">
        <f>IF($A20&lt;200,"",AVERAGE($E5:$E20)/AVERAGE($E5:$E20)-1)</f>
        <v/>
      </c>
      <c r="AB20">
        <f>LOOKUP($B20,'07_L1政策步階'!$A$4:$A$14,'07_L1政策步階'!$C$4:$C$14)</f>
        <v>0</v>
      </c>
      <c r="AC20" s="65"/>
      <c r="AD20" s="65"/>
      <c r="AE20" s="65"/>
      <c r="AF20" s="65"/>
      <c r="AG20" s="65"/>
      <c r="AH20" s="65"/>
      <c r="AI20" s="65"/>
      <c r="AJ20" s="65"/>
      <c r="AK20" s="65"/>
      <c r="AL20" t="str">
        <f t="shared" si="6"/>
        <v/>
      </c>
      <c r="AM20">
        <f t="shared" si="7"/>
        <v>50</v>
      </c>
      <c r="AN20" t="str">
        <f t="shared" si="8"/>
        <v/>
      </c>
      <c r="AO20" t="str">
        <f t="shared" si="9"/>
        <v/>
      </c>
      <c r="AP20" t="str">
        <f t="shared" si="10"/>
        <v/>
      </c>
      <c r="AQ20" t="str">
        <f t="shared" si="11"/>
        <v/>
      </c>
      <c r="AR20" t="str">
        <f t="shared" si="12"/>
        <v/>
      </c>
      <c r="AS20" t="str">
        <f t="shared" si="13"/>
        <v/>
      </c>
      <c r="AT20" t="str">
        <f t="shared" si="14"/>
        <v/>
      </c>
      <c r="AU20" t="str">
        <f t="shared" si="15"/>
        <v/>
      </c>
      <c r="AV20" t="str">
        <f t="shared" si="16"/>
        <v/>
      </c>
      <c r="AW20">
        <f>'01_指標庫'!$H$4*ISNUMBER($F20)+'01_指標庫'!$H$5*ISNUMBER($AA20)+'01_指標庫'!$H$6*ISNUMBER($G20)+'01_指標庫'!$H$7*ISNUMBER($H20)+'01_指標庫'!$H$8*ISNUMBER($AF20)+'01_指標庫'!$H$9*ISNUMBER($AG20)+'01_指標庫'!$H$10*ISNUMBER($AB20)+'01_指標庫'!$H$11*ISNUMBER($AC20)+'01_指標庫'!$H$12*ISNUMBER($AD20)+'01_指標庫'!$H$13*ISNUMBER($AE20)+'01_指標庫'!$H$14*ISNUMBER($I20)+'01_指標庫'!$H$15*ISNUMBER($AH20)+'01_指標庫'!$H$16*ISNUMBER($K20)+'01_指標庫'!$H$17*ISNUMBER($AI20)+'01_指標庫'!$H$18*ISNUMBER($AJ20)+'01_指標庫'!$H$19*ISNUMBER($AK20)+'01_指標庫'!$H$20*ISNUMBER($BB20)+'01_指標庫'!$H$21*ISNUMBER($BC20)</f>
        <v>49</v>
      </c>
      <c r="AX20">
        <f>IF(AW20=0,50,ROUND(('01_指標庫'!$H$4*IF(ISNUMBER($F20),L20,0)+'01_指標庫'!$H$5*IF(ISNUMBER($AA20),AL20,0)+'01_指標庫'!$H$6*IF(ISNUMBER($G20),M20,0)+'01_指標庫'!$H$7*IF(ISNUMBER($H20),N20,0)+'01_指標庫'!$H$8*IF(ISNUMBER($AF20),AQ20,0)+'01_指標庫'!$H$9*IF(ISNUMBER($AG20),AR20,0)+'01_指標庫'!$H$10*IF(ISNUMBER($AB20),AM20,0)+'01_指標庫'!$H$11*IF(ISNUMBER($AC20),AN20,0)+'01_指標庫'!$H$12*IF(ISNUMBER($AD20),AO20,0)+'01_指標庫'!$H$13*IF(ISNUMBER($AE20),AP20,0)+'01_指標庫'!$H$14*IF(ISNUMBER($I20),O20,0)+'01_指標庫'!$H$15*IF(ISNUMBER($AH20),AS20,0)+'01_指標庫'!$H$16*IF(ISNUMBER($K20),P20,0)+'01_指標庫'!$H$17*IF(ISNUMBER($AI20),AT20,0)+'01_指標庫'!$H$18*IF(ISNUMBER($AJ20),AU20,0)+'01_指標庫'!$H$19*IF(ISNUMBER($AK20),AV20,0)+'01_指標庫'!$H$20*IF(ISNUMBER($BB20),BB20,0)+'01_指標庫'!$H$21*IF(ISNUMBER($BC20),BC20,0))/AW20,1))</f>
        <v>72.400000000000006</v>
      </c>
      <c r="AY20" s="67"/>
      <c r="AZ20" s="67"/>
      <c r="BA20" s="66">
        <f t="shared" si="19"/>
        <v>6.4111557666024499E-3</v>
      </c>
      <c r="BB20">
        <f t="shared" si="20"/>
        <v>50</v>
      </c>
      <c r="BC20" t="str">
        <f t="shared" si="21"/>
        <v/>
      </c>
    </row>
    <row r="21" spans="1:55" ht="15" customHeight="1">
      <c r="A21" s="56">
        <v>17</v>
      </c>
      <c r="B21" s="57">
        <v>42583</v>
      </c>
      <c r="C21" s="56">
        <v>2016</v>
      </c>
      <c r="D21" s="58" t="s">
        <v>236</v>
      </c>
      <c r="E21" s="59">
        <v>4756.04</v>
      </c>
      <c r="F21" s="60">
        <v>6.9305000000000005E-2</v>
      </c>
      <c r="G21" s="60">
        <v>0</v>
      </c>
      <c r="H21" s="61">
        <v>0.89800000000000002</v>
      </c>
      <c r="I21" s="62">
        <v>569</v>
      </c>
      <c r="J21" s="56" t="s">
        <v>235</v>
      </c>
      <c r="K21" s="63">
        <v>12.44</v>
      </c>
      <c r="L21" s="56">
        <f t="shared" si="0"/>
        <v>100</v>
      </c>
      <c r="M21" s="56">
        <f t="shared" si="1"/>
        <v>100</v>
      </c>
      <c r="N21" s="56">
        <f t="shared" si="2"/>
        <v>100</v>
      </c>
      <c r="O21" s="56">
        <f t="shared" si="3"/>
        <v>0</v>
      </c>
      <c r="P21" s="56">
        <f t="shared" si="4"/>
        <v>100</v>
      </c>
      <c r="Q21" s="63"/>
      <c r="R21" s="56"/>
      <c r="S21" s="60">
        <f t="shared" si="17"/>
        <v>5.4563942979517499E-3</v>
      </c>
      <c r="T21" s="64">
        <f t="shared" si="18"/>
        <v>4.8020219039595746E-2</v>
      </c>
      <c r="V21" s="65"/>
      <c r="W21" s="65"/>
      <c r="Y21" s="15" t="str">
        <f t="shared" si="5"/>
        <v>EASY</v>
      </c>
      <c r="AA21" s="66" t="str">
        <f>IF($A21&lt;200,"",AVERAGE($E5:$E21)/AVERAGE($E5:$E21)-1)</f>
        <v/>
      </c>
      <c r="AB21">
        <f>LOOKUP($B21,'07_L1政策步階'!$A$4:$A$14,'07_L1政策步階'!$C$4:$C$14)</f>
        <v>0</v>
      </c>
      <c r="AC21" s="65"/>
      <c r="AD21" s="65"/>
      <c r="AE21" s="65"/>
      <c r="AF21" s="65"/>
      <c r="AG21" s="65"/>
      <c r="AH21" s="65"/>
      <c r="AI21" s="65"/>
      <c r="AJ21" s="65"/>
      <c r="AK21" s="65"/>
      <c r="AL21" t="str">
        <f t="shared" si="6"/>
        <v/>
      </c>
      <c r="AM21">
        <f t="shared" si="7"/>
        <v>50</v>
      </c>
      <c r="AN21" t="str">
        <f t="shared" si="8"/>
        <v/>
      </c>
      <c r="AO21" t="str">
        <f t="shared" si="9"/>
        <v/>
      </c>
      <c r="AP21" t="str">
        <f t="shared" si="10"/>
        <v/>
      </c>
      <c r="AQ21" t="str">
        <f t="shared" si="11"/>
        <v/>
      </c>
      <c r="AR21" t="str">
        <f t="shared" si="12"/>
        <v/>
      </c>
      <c r="AS21" t="str">
        <f t="shared" si="13"/>
        <v/>
      </c>
      <c r="AT21" t="str">
        <f t="shared" si="14"/>
        <v/>
      </c>
      <c r="AU21" t="str">
        <f t="shared" si="15"/>
        <v/>
      </c>
      <c r="AV21" t="str">
        <f t="shared" si="16"/>
        <v/>
      </c>
      <c r="AW21">
        <f>'01_指標庫'!$H$4*ISNUMBER($F21)+'01_指標庫'!$H$5*ISNUMBER($AA21)+'01_指標庫'!$H$6*ISNUMBER($G21)+'01_指標庫'!$H$7*ISNUMBER($H21)+'01_指標庫'!$H$8*ISNUMBER($AF21)+'01_指標庫'!$H$9*ISNUMBER($AG21)+'01_指標庫'!$H$10*ISNUMBER($AB21)+'01_指標庫'!$H$11*ISNUMBER($AC21)+'01_指標庫'!$H$12*ISNUMBER($AD21)+'01_指標庫'!$H$13*ISNUMBER($AE21)+'01_指標庫'!$H$14*ISNUMBER($I21)+'01_指標庫'!$H$15*ISNUMBER($AH21)+'01_指標庫'!$H$16*ISNUMBER($K21)+'01_指標庫'!$H$17*ISNUMBER($AI21)+'01_指標庫'!$H$18*ISNUMBER($AJ21)+'01_指標庫'!$H$19*ISNUMBER($AK21)+'01_指標庫'!$H$20*ISNUMBER($BB21)+'01_指標庫'!$H$21*ISNUMBER($BC21)</f>
        <v>49</v>
      </c>
      <c r="AX21">
        <f>IF(AW21=0,50,ROUND(('01_指標庫'!$H$4*IF(ISNUMBER($F21),L21,0)+'01_指標庫'!$H$5*IF(ISNUMBER($AA21),AL21,0)+'01_指標庫'!$H$6*IF(ISNUMBER($G21),M21,0)+'01_指標庫'!$H$7*IF(ISNUMBER($H21),N21,0)+'01_指標庫'!$H$8*IF(ISNUMBER($AF21),AQ21,0)+'01_指標庫'!$H$9*IF(ISNUMBER($AG21),AR21,0)+'01_指標庫'!$H$10*IF(ISNUMBER($AB21),AM21,0)+'01_指標庫'!$H$11*IF(ISNUMBER($AC21),AN21,0)+'01_指標庫'!$H$12*IF(ISNUMBER($AD21),AO21,0)+'01_指標庫'!$H$13*IF(ISNUMBER($AE21),AP21,0)+'01_指標庫'!$H$14*IF(ISNUMBER($I21),O21,0)+'01_指標庫'!$H$15*IF(ISNUMBER($AH21),AS21,0)+'01_指標庫'!$H$16*IF(ISNUMBER($K21),P21,0)+'01_指標庫'!$H$17*IF(ISNUMBER($AI21),AT21,0)+'01_指標庫'!$H$18*IF(ISNUMBER($AJ21),AU21,0)+'01_指標庫'!$H$19*IF(ISNUMBER($AK21),AV21,0)+'01_指標庫'!$H$20*IF(ISNUMBER($BB21),BB21,0)+'01_指標庫'!$H$21*IF(ISNUMBER($BC21),BC21,0))/AW21,1))</f>
        <v>72.400000000000006</v>
      </c>
      <c r="AY21" s="67"/>
      <c r="AZ21" s="67"/>
      <c r="BA21" s="66">
        <f t="shared" si="19"/>
        <v>7.3292203244743614E-3</v>
      </c>
      <c r="BB21">
        <f t="shared" si="20"/>
        <v>50</v>
      </c>
      <c r="BC21" t="str">
        <f t="shared" si="21"/>
        <v/>
      </c>
    </row>
    <row r="22" spans="1:55" ht="15" customHeight="1">
      <c r="A22" s="56">
        <v>18</v>
      </c>
      <c r="B22" s="57">
        <v>42584</v>
      </c>
      <c r="C22" s="56">
        <v>2016</v>
      </c>
      <c r="D22" s="58" t="s">
        <v>237</v>
      </c>
      <c r="E22" s="59">
        <v>4719.21</v>
      </c>
      <c r="F22" s="60">
        <v>6.0665999999999998E-2</v>
      </c>
      <c r="G22" s="60">
        <v>-7.744E-3</v>
      </c>
      <c r="H22" s="61">
        <v>0.89800000000000002</v>
      </c>
      <c r="I22" s="62">
        <v>573</v>
      </c>
      <c r="J22" s="56" t="s">
        <v>235</v>
      </c>
      <c r="K22" s="63">
        <v>13.37</v>
      </c>
      <c r="L22" s="56">
        <f t="shared" si="0"/>
        <v>100</v>
      </c>
      <c r="M22" s="56">
        <f t="shared" si="1"/>
        <v>100</v>
      </c>
      <c r="N22" s="56">
        <f t="shared" si="2"/>
        <v>100</v>
      </c>
      <c r="O22" s="56">
        <f t="shared" si="3"/>
        <v>0</v>
      </c>
      <c r="P22" s="56">
        <f t="shared" si="4"/>
        <v>100</v>
      </c>
      <c r="Q22" s="63"/>
      <c r="R22" s="56"/>
      <c r="S22" s="60">
        <f t="shared" si="17"/>
        <v>-7.743837310031032E-3</v>
      </c>
      <c r="T22" s="64">
        <f t="shared" si="18"/>
        <v>7.4758842443729989E-2</v>
      </c>
      <c r="V22" s="65"/>
      <c r="W22" s="65"/>
      <c r="Y22" s="15" t="str">
        <f t="shared" si="5"/>
        <v>EASY</v>
      </c>
      <c r="AA22" s="66" t="str">
        <f>IF($A22&lt;200,"",AVERAGE($E5:$E22)/AVERAGE($E5:$E22)-1)</f>
        <v/>
      </c>
      <c r="AB22">
        <f>LOOKUP($B22,'07_L1政策步階'!$A$4:$A$14,'07_L1政策步階'!$C$4:$C$14)</f>
        <v>0</v>
      </c>
      <c r="AC22" s="65"/>
      <c r="AD22" s="65"/>
      <c r="AE22" s="65"/>
      <c r="AF22" s="65"/>
      <c r="AG22" s="65"/>
      <c r="AH22" s="65"/>
      <c r="AI22" s="65"/>
      <c r="AJ22" s="65"/>
      <c r="AK22" s="65"/>
      <c r="AL22" t="str">
        <f t="shared" si="6"/>
        <v/>
      </c>
      <c r="AM22">
        <f t="shared" si="7"/>
        <v>50</v>
      </c>
      <c r="AN22" t="str">
        <f t="shared" si="8"/>
        <v/>
      </c>
      <c r="AO22" t="str">
        <f t="shared" si="9"/>
        <v/>
      </c>
      <c r="AP22" t="str">
        <f t="shared" si="10"/>
        <v/>
      </c>
      <c r="AQ22" t="str">
        <f t="shared" si="11"/>
        <v/>
      </c>
      <c r="AR22" t="str">
        <f t="shared" si="12"/>
        <v/>
      </c>
      <c r="AS22" t="str">
        <f t="shared" si="13"/>
        <v/>
      </c>
      <c r="AT22" t="str">
        <f t="shared" si="14"/>
        <v/>
      </c>
      <c r="AU22" t="str">
        <f t="shared" si="15"/>
        <v/>
      </c>
      <c r="AV22" t="str">
        <f t="shared" si="16"/>
        <v/>
      </c>
      <c r="AW22">
        <f>'01_指標庫'!$H$4*ISNUMBER($F22)+'01_指標庫'!$H$5*ISNUMBER($AA22)+'01_指標庫'!$H$6*ISNUMBER($G22)+'01_指標庫'!$H$7*ISNUMBER($H22)+'01_指標庫'!$H$8*ISNUMBER($AF22)+'01_指標庫'!$H$9*ISNUMBER($AG22)+'01_指標庫'!$H$10*ISNUMBER($AB22)+'01_指標庫'!$H$11*ISNUMBER($AC22)+'01_指標庫'!$H$12*ISNUMBER($AD22)+'01_指標庫'!$H$13*ISNUMBER($AE22)+'01_指標庫'!$H$14*ISNUMBER($I22)+'01_指標庫'!$H$15*ISNUMBER($AH22)+'01_指標庫'!$H$16*ISNUMBER($K22)+'01_指標庫'!$H$17*ISNUMBER($AI22)+'01_指標庫'!$H$18*ISNUMBER($AJ22)+'01_指標庫'!$H$19*ISNUMBER($AK22)+'01_指標庫'!$H$20*ISNUMBER($BB22)+'01_指標庫'!$H$21*ISNUMBER($BC22)</f>
        <v>49</v>
      </c>
      <c r="AX22">
        <f>IF(AW22=0,50,ROUND(('01_指標庫'!$H$4*IF(ISNUMBER($F22),L22,0)+'01_指標庫'!$H$5*IF(ISNUMBER($AA22),AL22,0)+'01_指標庫'!$H$6*IF(ISNUMBER($G22),M22,0)+'01_指標庫'!$H$7*IF(ISNUMBER($H22),N22,0)+'01_指標庫'!$H$8*IF(ISNUMBER($AF22),AQ22,0)+'01_指標庫'!$H$9*IF(ISNUMBER($AG22),AR22,0)+'01_指標庫'!$H$10*IF(ISNUMBER($AB22),AM22,0)+'01_指標庫'!$H$11*IF(ISNUMBER($AC22),AN22,0)+'01_指標庫'!$H$12*IF(ISNUMBER($AD22),AO22,0)+'01_指標庫'!$H$13*IF(ISNUMBER($AE22),AP22,0)+'01_指標庫'!$H$14*IF(ISNUMBER($I22),O22,0)+'01_指標庫'!$H$15*IF(ISNUMBER($AH22),AS22,0)+'01_指標庫'!$H$16*IF(ISNUMBER($K22),P22,0)+'01_指標庫'!$H$17*IF(ISNUMBER($AI22),AT22,0)+'01_指標庫'!$H$18*IF(ISNUMBER($AJ22),AU22,0)+'01_指標庫'!$H$19*IF(ISNUMBER($AK22),AV22,0)+'01_指標庫'!$H$20*IF(ISNUMBER($BB22),BB22,0)+'01_指標庫'!$H$21*IF(ISNUMBER($BC22),BC22,0))/AW22,1))</f>
        <v>72.400000000000006</v>
      </c>
      <c r="AY22" s="67"/>
      <c r="AZ22" s="67"/>
      <c r="BA22" s="66">
        <f t="shared" si="19"/>
        <v>6.8481681192888999E-3</v>
      </c>
      <c r="BB22">
        <f t="shared" si="20"/>
        <v>50</v>
      </c>
      <c r="BC22" t="str">
        <f t="shared" si="21"/>
        <v/>
      </c>
    </row>
    <row r="23" spans="1:55" ht="15" customHeight="1">
      <c r="A23" s="56">
        <v>19</v>
      </c>
      <c r="B23" s="57">
        <v>42585</v>
      </c>
      <c r="C23" s="56">
        <v>2016</v>
      </c>
      <c r="D23" s="58" t="s">
        <v>238</v>
      </c>
      <c r="E23" s="59">
        <v>4734.33</v>
      </c>
      <c r="F23" s="60">
        <v>6.3711000000000004E-2</v>
      </c>
      <c r="G23" s="60">
        <v>-4.5649999999999996E-3</v>
      </c>
      <c r="H23" s="61">
        <v>0.91839999999999999</v>
      </c>
      <c r="I23" s="62">
        <v>572</v>
      </c>
      <c r="J23" s="56" t="s">
        <v>235</v>
      </c>
      <c r="K23" s="63">
        <v>12.86</v>
      </c>
      <c r="L23" s="56">
        <f t="shared" si="0"/>
        <v>100</v>
      </c>
      <c r="M23" s="56">
        <f t="shared" si="1"/>
        <v>100</v>
      </c>
      <c r="N23" s="56">
        <f t="shared" si="2"/>
        <v>100</v>
      </c>
      <c r="O23" s="56">
        <f t="shared" si="3"/>
        <v>0</v>
      </c>
      <c r="P23" s="56">
        <f t="shared" si="4"/>
        <v>100</v>
      </c>
      <c r="Q23" s="63"/>
      <c r="R23" s="56"/>
      <c r="S23" s="60">
        <f t="shared" si="17"/>
        <v>3.2039260808482961E-3</v>
      </c>
      <c r="T23" s="64">
        <f t="shared" si="18"/>
        <v>-3.814510097232604E-2</v>
      </c>
      <c r="V23" s="65"/>
      <c r="W23" s="65"/>
      <c r="Y23" s="15" t="str">
        <f t="shared" si="5"/>
        <v>EASY</v>
      </c>
      <c r="AA23" s="66" t="str">
        <f>IF($A23&lt;200,"",AVERAGE($E5:$E23)/AVERAGE($E5:$E23)-1)</f>
        <v/>
      </c>
      <c r="AB23">
        <f>LOOKUP($B23,'07_L1政策步階'!$A$4:$A$14,'07_L1政策步階'!$C$4:$C$14)</f>
        <v>0</v>
      </c>
      <c r="AC23" s="65"/>
      <c r="AD23" s="65"/>
      <c r="AE23" s="65"/>
      <c r="AF23" s="65"/>
      <c r="AG23" s="65"/>
      <c r="AH23" s="65"/>
      <c r="AI23" s="65"/>
      <c r="AJ23" s="65"/>
      <c r="AK23" s="65"/>
      <c r="AL23" t="str">
        <f t="shared" si="6"/>
        <v/>
      </c>
      <c r="AM23">
        <f t="shared" si="7"/>
        <v>50</v>
      </c>
      <c r="AN23" t="str">
        <f t="shared" si="8"/>
        <v/>
      </c>
      <c r="AO23" t="str">
        <f t="shared" si="9"/>
        <v/>
      </c>
      <c r="AP23" t="str">
        <f t="shared" si="10"/>
        <v/>
      </c>
      <c r="AQ23" t="str">
        <f t="shared" si="11"/>
        <v/>
      </c>
      <c r="AR23" t="str">
        <f t="shared" si="12"/>
        <v/>
      </c>
      <c r="AS23" t="str">
        <f t="shared" si="13"/>
        <v/>
      </c>
      <c r="AT23" t="str">
        <f t="shared" si="14"/>
        <v/>
      </c>
      <c r="AU23" t="str">
        <f t="shared" si="15"/>
        <v/>
      </c>
      <c r="AV23" t="str">
        <f t="shared" si="16"/>
        <v/>
      </c>
      <c r="AW23">
        <f>'01_指標庫'!$H$4*ISNUMBER($F23)+'01_指標庫'!$H$5*ISNUMBER($AA23)+'01_指標庫'!$H$6*ISNUMBER($G23)+'01_指標庫'!$H$7*ISNUMBER($H23)+'01_指標庫'!$H$8*ISNUMBER($AF23)+'01_指標庫'!$H$9*ISNUMBER($AG23)+'01_指標庫'!$H$10*ISNUMBER($AB23)+'01_指標庫'!$H$11*ISNUMBER($AC23)+'01_指標庫'!$H$12*ISNUMBER($AD23)+'01_指標庫'!$H$13*ISNUMBER($AE23)+'01_指標庫'!$H$14*ISNUMBER($I23)+'01_指標庫'!$H$15*ISNUMBER($AH23)+'01_指標庫'!$H$16*ISNUMBER($K23)+'01_指標庫'!$H$17*ISNUMBER($AI23)+'01_指標庫'!$H$18*ISNUMBER($AJ23)+'01_指標庫'!$H$19*ISNUMBER($AK23)+'01_指標庫'!$H$20*ISNUMBER($BB23)+'01_指標庫'!$H$21*ISNUMBER($BC23)</f>
        <v>49</v>
      </c>
      <c r="AX23">
        <f>IF(AW23=0,50,ROUND(('01_指標庫'!$H$4*IF(ISNUMBER($F23),L23,0)+'01_指標庫'!$H$5*IF(ISNUMBER($AA23),AL23,0)+'01_指標庫'!$H$6*IF(ISNUMBER($G23),M23,0)+'01_指標庫'!$H$7*IF(ISNUMBER($H23),N23,0)+'01_指標庫'!$H$8*IF(ISNUMBER($AF23),AQ23,0)+'01_指標庫'!$H$9*IF(ISNUMBER($AG23),AR23,0)+'01_指標庫'!$H$10*IF(ISNUMBER($AB23),AM23,0)+'01_指標庫'!$H$11*IF(ISNUMBER($AC23),AN23,0)+'01_指標庫'!$H$12*IF(ISNUMBER($AD23),AO23,0)+'01_指標庫'!$H$13*IF(ISNUMBER($AE23),AP23,0)+'01_指標庫'!$H$14*IF(ISNUMBER($I23),O23,0)+'01_指標庫'!$H$15*IF(ISNUMBER($AH23),AS23,0)+'01_指標庫'!$H$16*IF(ISNUMBER($K23),P23,0)+'01_指標庫'!$H$17*IF(ISNUMBER($AI23),AT23,0)+'01_指標庫'!$H$18*IF(ISNUMBER($AJ23),AU23,0)+'01_指標庫'!$H$19*IF(ISNUMBER($AK23),AV23,0)+'01_指標庫'!$H$20*IF(ISNUMBER($BB23),BB23,0)+'01_指標庫'!$H$21*IF(ISNUMBER($BC23),BC23,0))/AW23,1))</f>
        <v>72.400000000000006</v>
      </c>
      <c r="AY23" s="67"/>
      <c r="AZ23" s="67"/>
      <c r="BA23" s="66">
        <f t="shared" si="19"/>
        <v>6.5342655986155851E-3</v>
      </c>
      <c r="BB23">
        <f t="shared" si="20"/>
        <v>50</v>
      </c>
      <c r="BC23" t="str">
        <f t="shared" si="21"/>
        <v/>
      </c>
    </row>
    <row r="24" spans="1:55" ht="15" customHeight="1">
      <c r="A24" s="56">
        <v>20</v>
      </c>
      <c r="B24" s="57">
        <v>42586</v>
      </c>
      <c r="C24" s="56">
        <v>2016</v>
      </c>
      <c r="D24" s="58" t="s">
        <v>239</v>
      </c>
      <c r="E24" s="59">
        <v>4743.8100000000004</v>
      </c>
      <c r="F24" s="60">
        <v>6.5503000000000006E-2</v>
      </c>
      <c r="G24" s="60">
        <v>-2.5709999999999999E-3</v>
      </c>
      <c r="H24" s="61">
        <v>0.89800000000000002</v>
      </c>
      <c r="I24" s="62">
        <v>565</v>
      </c>
      <c r="J24" s="56" t="s">
        <v>235</v>
      </c>
      <c r="K24" s="63">
        <v>12.42</v>
      </c>
      <c r="L24" s="56">
        <f t="shared" si="0"/>
        <v>100</v>
      </c>
      <c r="M24" s="56">
        <f t="shared" si="1"/>
        <v>100</v>
      </c>
      <c r="N24" s="56">
        <f t="shared" si="2"/>
        <v>100</v>
      </c>
      <c r="O24" s="56">
        <f t="shared" si="3"/>
        <v>0</v>
      </c>
      <c r="P24" s="56">
        <f t="shared" si="4"/>
        <v>100</v>
      </c>
      <c r="Q24" s="63"/>
      <c r="R24" s="56"/>
      <c r="S24" s="60">
        <f t="shared" si="17"/>
        <v>2.0023952702916681E-3</v>
      </c>
      <c r="T24" s="64">
        <f t="shared" si="18"/>
        <v>-3.4214618973561373E-2</v>
      </c>
      <c r="V24" s="65"/>
      <c r="W24" s="65"/>
      <c r="Y24" s="15" t="str">
        <f t="shared" si="5"/>
        <v>EASY</v>
      </c>
      <c r="AA24" s="66" t="str">
        <f>IF($A24&lt;200,"",AVERAGE($E5:$E24)/AVERAGE($E5:$E24)-1)</f>
        <v/>
      </c>
      <c r="AB24">
        <f>LOOKUP($B24,'07_L1政策步階'!$A$4:$A$14,'07_L1政策步階'!$C$4:$C$14)</f>
        <v>0</v>
      </c>
      <c r="AC24" s="65"/>
      <c r="AD24" s="65"/>
      <c r="AE24" s="65"/>
      <c r="AF24" s="65"/>
      <c r="AG24" s="65"/>
      <c r="AH24" s="65"/>
      <c r="AI24" s="65"/>
      <c r="AJ24" s="65"/>
      <c r="AK24" s="65"/>
      <c r="AL24" t="str">
        <f t="shared" si="6"/>
        <v/>
      </c>
      <c r="AM24">
        <f t="shared" si="7"/>
        <v>50</v>
      </c>
      <c r="AN24" t="str">
        <f t="shared" si="8"/>
        <v/>
      </c>
      <c r="AO24" t="str">
        <f t="shared" si="9"/>
        <v/>
      </c>
      <c r="AP24" t="str">
        <f t="shared" si="10"/>
        <v/>
      </c>
      <c r="AQ24" t="str">
        <f t="shared" si="11"/>
        <v/>
      </c>
      <c r="AR24" t="str">
        <f t="shared" si="12"/>
        <v/>
      </c>
      <c r="AS24" t="str">
        <f t="shared" si="13"/>
        <v/>
      </c>
      <c r="AT24" t="str">
        <f t="shared" si="14"/>
        <v/>
      </c>
      <c r="AU24" t="str">
        <f t="shared" si="15"/>
        <v/>
      </c>
      <c r="AV24" t="str">
        <f t="shared" si="16"/>
        <v/>
      </c>
      <c r="AW24">
        <f>'01_指標庫'!$H$4*ISNUMBER($F24)+'01_指標庫'!$H$5*ISNUMBER($AA24)+'01_指標庫'!$H$6*ISNUMBER($G24)+'01_指標庫'!$H$7*ISNUMBER($H24)+'01_指標庫'!$H$8*ISNUMBER($AF24)+'01_指標庫'!$H$9*ISNUMBER($AG24)+'01_指標庫'!$H$10*ISNUMBER($AB24)+'01_指標庫'!$H$11*ISNUMBER($AC24)+'01_指標庫'!$H$12*ISNUMBER($AD24)+'01_指標庫'!$H$13*ISNUMBER($AE24)+'01_指標庫'!$H$14*ISNUMBER($I24)+'01_指標庫'!$H$15*ISNUMBER($AH24)+'01_指標庫'!$H$16*ISNUMBER($K24)+'01_指標庫'!$H$17*ISNUMBER($AI24)+'01_指標庫'!$H$18*ISNUMBER($AJ24)+'01_指標庫'!$H$19*ISNUMBER($AK24)+'01_指標庫'!$H$20*ISNUMBER($BB24)+'01_指標庫'!$H$21*ISNUMBER($BC24)</f>
        <v>49</v>
      </c>
      <c r="AX24">
        <f>IF(AW24=0,50,ROUND(('01_指標庫'!$H$4*IF(ISNUMBER($F24),L24,0)+'01_指標庫'!$H$5*IF(ISNUMBER($AA24),AL24,0)+'01_指標庫'!$H$6*IF(ISNUMBER($G24),M24,0)+'01_指標庫'!$H$7*IF(ISNUMBER($H24),N24,0)+'01_指標庫'!$H$8*IF(ISNUMBER($AF24),AQ24,0)+'01_指標庫'!$H$9*IF(ISNUMBER($AG24),AR24,0)+'01_指標庫'!$H$10*IF(ISNUMBER($AB24),AM24,0)+'01_指標庫'!$H$11*IF(ISNUMBER($AC24),AN24,0)+'01_指標庫'!$H$12*IF(ISNUMBER($AD24),AO24,0)+'01_指標庫'!$H$13*IF(ISNUMBER($AE24),AP24,0)+'01_指標庫'!$H$14*IF(ISNUMBER($I24),O24,0)+'01_指標庫'!$H$15*IF(ISNUMBER($AH24),AS24,0)+'01_指標庫'!$H$16*IF(ISNUMBER($K24),P24,0)+'01_指標庫'!$H$17*IF(ISNUMBER($AI24),AT24,0)+'01_指標庫'!$H$18*IF(ISNUMBER($AJ24),AU24,0)+'01_指標庫'!$H$19*IF(ISNUMBER($AK24),AV24,0)+'01_指標庫'!$H$20*IF(ISNUMBER($BB24),BB24,0)+'01_指標庫'!$H$21*IF(ISNUMBER($BC24),BC24,0))/AW24,1))</f>
        <v>72.400000000000006</v>
      </c>
      <c r="AY24" s="67"/>
      <c r="AZ24" s="67"/>
      <c r="BA24" s="66">
        <f t="shared" si="19"/>
        <v>5.4173011473506172E-3</v>
      </c>
      <c r="BB24">
        <f t="shared" si="20"/>
        <v>50</v>
      </c>
      <c r="BC24" t="str">
        <f t="shared" si="21"/>
        <v/>
      </c>
    </row>
    <row r="25" spans="1:55" ht="15" customHeight="1">
      <c r="A25" s="56">
        <v>21</v>
      </c>
      <c r="B25" s="57">
        <v>42587</v>
      </c>
      <c r="C25" s="56">
        <v>2016</v>
      </c>
      <c r="D25" s="58" t="s">
        <v>234</v>
      </c>
      <c r="E25" s="59">
        <v>4791.21</v>
      </c>
      <c r="F25" s="60">
        <v>7.5722999999999999E-2</v>
      </c>
      <c r="G25" s="60">
        <v>0</v>
      </c>
      <c r="H25" s="61">
        <v>0.89800000000000002</v>
      </c>
      <c r="I25" s="62">
        <v>546</v>
      </c>
      <c r="J25" s="56" t="s">
        <v>235</v>
      </c>
      <c r="K25" s="63">
        <v>11.39</v>
      </c>
      <c r="L25" s="56">
        <f t="shared" si="0"/>
        <v>100</v>
      </c>
      <c r="M25" s="56">
        <f t="shared" si="1"/>
        <v>100</v>
      </c>
      <c r="N25" s="56">
        <f t="shared" si="2"/>
        <v>100</v>
      </c>
      <c r="O25" s="56">
        <f t="shared" si="3"/>
        <v>0</v>
      </c>
      <c r="P25" s="56">
        <f t="shared" si="4"/>
        <v>100</v>
      </c>
      <c r="Q25" s="63"/>
      <c r="R25" s="56"/>
      <c r="S25" s="60">
        <f t="shared" si="17"/>
        <v>9.9919684810310105E-3</v>
      </c>
      <c r="T25" s="64">
        <f t="shared" si="18"/>
        <v>-8.2930756843800246E-2</v>
      </c>
      <c r="V25" s="65"/>
      <c r="W25" s="65"/>
      <c r="Y25" s="15" t="str">
        <f t="shared" si="5"/>
        <v>EASY</v>
      </c>
      <c r="AA25" s="66" t="str">
        <f>IF($A25&lt;200,"",AVERAGE($E5:$E25)/AVERAGE($E5:$E25)-1)</f>
        <v/>
      </c>
      <c r="AB25">
        <f>LOOKUP($B25,'07_L1政策步階'!$A$4:$A$14,'07_L1政策步階'!$C$4:$C$14)</f>
        <v>0</v>
      </c>
      <c r="AC25" s="65"/>
      <c r="AD25" s="65"/>
      <c r="AE25" s="65"/>
      <c r="AF25" s="65"/>
      <c r="AG25" s="65"/>
      <c r="AH25" s="65"/>
      <c r="AI25" s="65"/>
      <c r="AJ25" s="65"/>
      <c r="AK25" s="65"/>
      <c r="AL25" t="str">
        <f t="shared" si="6"/>
        <v/>
      </c>
      <c r="AM25">
        <f t="shared" si="7"/>
        <v>50</v>
      </c>
      <c r="AN25" t="str">
        <f t="shared" si="8"/>
        <v/>
      </c>
      <c r="AO25" t="str">
        <f t="shared" si="9"/>
        <v/>
      </c>
      <c r="AP25" t="str">
        <f t="shared" si="10"/>
        <v/>
      </c>
      <c r="AQ25" t="str">
        <f t="shared" si="11"/>
        <v/>
      </c>
      <c r="AR25" t="str">
        <f t="shared" si="12"/>
        <v/>
      </c>
      <c r="AS25" t="str">
        <f t="shared" si="13"/>
        <v/>
      </c>
      <c r="AT25" t="str">
        <f t="shared" si="14"/>
        <v/>
      </c>
      <c r="AU25" t="str">
        <f t="shared" si="15"/>
        <v/>
      </c>
      <c r="AV25" t="str">
        <f t="shared" si="16"/>
        <v/>
      </c>
      <c r="AW25">
        <f>'01_指標庫'!$H$4*ISNUMBER($F25)+'01_指標庫'!$H$5*ISNUMBER($AA25)+'01_指標庫'!$H$6*ISNUMBER($G25)+'01_指標庫'!$H$7*ISNUMBER($H25)+'01_指標庫'!$H$8*ISNUMBER($AF25)+'01_指標庫'!$H$9*ISNUMBER($AG25)+'01_指標庫'!$H$10*ISNUMBER($AB25)+'01_指標庫'!$H$11*ISNUMBER($AC25)+'01_指標庫'!$H$12*ISNUMBER($AD25)+'01_指標庫'!$H$13*ISNUMBER($AE25)+'01_指標庫'!$H$14*ISNUMBER($I25)+'01_指標庫'!$H$15*ISNUMBER($AH25)+'01_指標庫'!$H$16*ISNUMBER($K25)+'01_指標庫'!$H$17*ISNUMBER($AI25)+'01_指標庫'!$H$18*ISNUMBER($AJ25)+'01_指標庫'!$H$19*ISNUMBER($AK25)+'01_指標庫'!$H$20*ISNUMBER($BB25)+'01_指標庫'!$H$21*ISNUMBER($BC25)</f>
        <v>49</v>
      </c>
      <c r="AX25">
        <f>IF(AW25=0,50,ROUND(('01_指標庫'!$H$4*IF(ISNUMBER($F25),L25,0)+'01_指標庫'!$H$5*IF(ISNUMBER($AA25),AL25,0)+'01_指標庫'!$H$6*IF(ISNUMBER($G25),M25,0)+'01_指標庫'!$H$7*IF(ISNUMBER($H25),N25,0)+'01_指標庫'!$H$8*IF(ISNUMBER($AF25),AQ25,0)+'01_指標庫'!$H$9*IF(ISNUMBER($AG25),AR25,0)+'01_指標庫'!$H$10*IF(ISNUMBER($AB25),AM25,0)+'01_指標庫'!$H$11*IF(ISNUMBER($AC25),AN25,0)+'01_指標庫'!$H$12*IF(ISNUMBER($AD25),AO25,0)+'01_指標庫'!$H$13*IF(ISNUMBER($AE25),AP25,0)+'01_指標庫'!$H$14*IF(ISNUMBER($I25),O25,0)+'01_指標庫'!$H$15*IF(ISNUMBER($AH25),AS25,0)+'01_指標庫'!$H$16*IF(ISNUMBER($K25),P25,0)+'01_指標庫'!$H$17*IF(ISNUMBER($AI25),AT25,0)+'01_指標庫'!$H$18*IF(ISNUMBER($AJ25),AU25,0)+'01_指標庫'!$H$19*IF(ISNUMBER($AK25),AV25,0)+'01_指標庫'!$H$20*IF(ISNUMBER($BB25),BB25,0)+'01_指標庫'!$H$21*IF(ISNUMBER($BC25),BC25,0))/AW25,1))</f>
        <v>72.400000000000006</v>
      </c>
      <c r="AY25" s="67"/>
      <c r="AZ25" s="67"/>
      <c r="BA25" s="66">
        <f t="shared" si="19"/>
        <v>5.3356298304130245E-3</v>
      </c>
      <c r="BB25">
        <f t="shared" si="20"/>
        <v>50</v>
      </c>
      <c r="BC25" t="str">
        <f t="shared" si="21"/>
        <v/>
      </c>
    </row>
    <row r="26" spans="1:55" ht="15" customHeight="1">
      <c r="A26" s="56">
        <v>22</v>
      </c>
      <c r="B26" s="57">
        <v>42590</v>
      </c>
      <c r="C26" s="56">
        <v>2016</v>
      </c>
      <c r="D26" s="58" t="s">
        <v>236</v>
      </c>
      <c r="E26" s="59">
        <v>4784.74</v>
      </c>
      <c r="F26" s="60">
        <v>7.3823E-2</v>
      </c>
      <c r="G26" s="60">
        <v>-1.3500000000000001E-3</v>
      </c>
      <c r="H26" s="61">
        <v>0.89800000000000002</v>
      </c>
      <c r="I26" s="62">
        <v>542</v>
      </c>
      <c r="J26" s="56" t="s">
        <v>235</v>
      </c>
      <c r="K26" s="63">
        <v>11.5</v>
      </c>
      <c r="L26" s="56">
        <f t="shared" si="0"/>
        <v>100</v>
      </c>
      <c r="M26" s="56">
        <f t="shared" si="1"/>
        <v>100</v>
      </c>
      <c r="N26" s="56">
        <f t="shared" si="2"/>
        <v>100</v>
      </c>
      <c r="O26" s="56">
        <f t="shared" si="3"/>
        <v>0</v>
      </c>
      <c r="P26" s="56">
        <f t="shared" si="4"/>
        <v>100</v>
      </c>
      <c r="Q26" s="63"/>
      <c r="R26" s="56"/>
      <c r="S26" s="60">
        <f t="shared" si="17"/>
        <v>-1.3503895675622823E-3</v>
      </c>
      <c r="T26" s="64">
        <f t="shared" si="18"/>
        <v>9.6575943810359721E-3</v>
      </c>
      <c r="V26" s="65"/>
      <c r="W26" s="65"/>
      <c r="Y26" s="15" t="str">
        <f t="shared" si="5"/>
        <v>EASY</v>
      </c>
      <c r="AA26" s="66" t="str">
        <f>IF($A26&lt;200,"",AVERAGE($E5:$E26)/AVERAGE($E5:$E26)-1)</f>
        <v/>
      </c>
      <c r="AB26">
        <f>LOOKUP($B26,'07_L1政策步階'!$A$4:$A$14,'07_L1政策步階'!$C$4:$C$14)</f>
        <v>0</v>
      </c>
      <c r="AC26" s="65"/>
      <c r="AD26" s="65"/>
      <c r="AE26" s="65"/>
      <c r="AF26" s="65"/>
      <c r="AG26" s="65"/>
      <c r="AH26" s="65"/>
      <c r="AI26" s="65"/>
      <c r="AJ26" s="65"/>
      <c r="AK26" s="65"/>
      <c r="AL26" t="str">
        <f t="shared" si="6"/>
        <v/>
      </c>
      <c r="AM26">
        <f t="shared" si="7"/>
        <v>50</v>
      </c>
      <c r="AN26" t="str">
        <f t="shared" si="8"/>
        <v/>
      </c>
      <c r="AO26" t="str">
        <f t="shared" si="9"/>
        <v/>
      </c>
      <c r="AP26" t="str">
        <f t="shared" si="10"/>
        <v/>
      </c>
      <c r="AQ26" t="str">
        <f t="shared" si="11"/>
        <v/>
      </c>
      <c r="AR26" t="str">
        <f t="shared" si="12"/>
        <v/>
      </c>
      <c r="AS26" t="str">
        <f t="shared" si="13"/>
        <v/>
      </c>
      <c r="AT26" t="str">
        <f t="shared" si="14"/>
        <v/>
      </c>
      <c r="AU26" t="str">
        <f t="shared" si="15"/>
        <v/>
      </c>
      <c r="AV26" t="str">
        <f t="shared" si="16"/>
        <v/>
      </c>
      <c r="AW26">
        <f>'01_指標庫'!$H$4*ISNUMBER($F26)+'01_指標庫'!$H$5*ISNUMBER($AA26)+'01_指標庫'!$H$6*ISNUMBER($G26)+'01_指標庫'!$H$7*ISNUMBER($H26)+'01_指標庫'!$H$8*ISNUMBER($AF26)+'01_指標庫'!$H$9*ISNUMBER($AG26)+'01_指標庫'!$H$10*ISNUMBER($AB26)+'01_指標庫'!$H$11*ISNUMBER($AC26)+'01_指標庫'!$H$12*ISNUMBER($AD26)+'01_指標庫'!$H$13*ISNUMBER($AE26)+'01_指標庫'!$H$14*ISNUMBER($I26)+'01_指標庫'!$H$15*ISNUMBER($AH26)+'01_指標庫'!$H$16*ISNUMBER($K26)+'01_指標庫'!$H$17*ISNUMBER($AI26)+'01_指標庫'!$H$18*ISNUMBER($AJ26)+'01_指標庫'!$H$19*ISNUMBER($AK26)+'01_指標庫'!$H$20*ISNUMBER($BB26)+'01_指標庫'!$H$21*ISNUMBER($BC26)</f>
        <v>49</v>
      </c>
      <c r="AX26">
        <f>IF(AW26=0,50,ROUND(('01_指標庫'!$H$4*IF(ISNUMBER($F26),L26,0)+'01_指標庫'!$H$5*IF(ISNUMBER($AA26),AL26,0)+'01_指標庫'!$H$6*IF(ISNUMBER($G26),M26,0)+'01_指標庫'!$H$7*IF(ISNUMBER($H26),N26,0)+'01_指標庫'!$H$8*IF(ISNUMBER($AF26),AQ26,0)+'01_指標庫'!$H$9*IF(ISNUMBER($AG26),AR26,0)+'01_指標庫'!$H$10*IF(ISNUMBER($AB26),AM26,0)+'01_指標庫'!$H$11*IF(ISNUMBER($AC26),AN26,0)+'01_指標庫'!$H$12*IF(ISNUMBER($AD26),AO26,0)+'01_指標庫'!$H$13*IF(ISNUMBER($AE26),AP26,0)+'01_指標庫'!$H$14*IF(ISNUMBER($I26),O26,0)+'01_指標庫'!$H$15*IF(ISNUMBER($AH26),AS26,0)+'01_指標庫'!$H$16*IF(ISNUMBER($K26),P26,0)+'01_指標庫'!$H$17*IF(ISNUMBER($AI26),AT26,0)+'01_指標庫'!$H$18*IF(ISNUMBER($AJ26),AU26,0)+'01_指標庫'!$H$19*IF(ISNUMBER($AK26),AV26,0)+'01_指標庫'!$H$20*IF(ISNUMBER($BB26),BB26,0)+'01_指標庫'!$H$21*IF(ISNUMBER($BC26),BC26,0))/AW26,1))</f>
        <v>72.400000000000006</v>
      </c>
      <c r="AY26" s="67"/>
      <c r="AZ26" s="67"/>
      <c r="BA26" s="66">
        <f t="shared" si="19"/>
        <v>4.0254692280616844E-3</v>
      </c>
      <c r="BB26">
        <f t="shared" si="20"/>
        <v>50</v>
      </c>
      <c r="BC26" t="str">
        <f t="shared" si="21"/>
        <v/>
      </c>
    </row>
    <row r="27" spans="1:55" ht="15" customHeight="1">
      <c r="A27" s="56">
        <v>23</v>
      </c>
      <c r="B27" s="57">
        <v>42591</v>
      </c>
      <c r="C27" s="56">
        <v>2016</v>
      </c>
      <c r="D27" s="58" t="s">
        <v>237</v>
      </c>
      <c r="E27" s="59">
        <v>4795.75</v>
      </c>
      <c r="F27" s="60">
        <v>7.5940999999999995E-2</v>
      </c>
      <c r="G27" s="60">
        <v>0</v>
      </c>
      <c r="H27" s="61">
        <v>0.89800000000000002</v>
      </c>
      <c r="I27" s="62">
        <v>536</v>
      </c>
      <c r="J27" s="56" t="s">
        <v>235</v>
      </c>
      <c r="K27" s="63">
        <v>11.66</v>
      </c>
      <c r="L27" s="56">
        <f t="shared" si="0"/>
        <v>100</v>
      </c>
      <c r="M27" s="56">
        <f t="shared" si="1"/>
        <v>100</v>
      </c>
      <c r="N27" s="56">
        <f t="shared" si="2"/>
        <v>100</v>
      </c>
      <c r="O27" s="56">
        <f t="shared" si="3"/>
        <v>0</v>
      </c>
      <c r="P27" s="56">
        <f t="shared" si="4"/>
        <v>100</v>
      </c>
      <c r="Q27" s="63"/>
      <c r="R27" s="56"/>
      <c r="S27" s="60">
        <f t="shared" si="17"/>
        <v>2.3010654706421274E-3</v>
      </c>
      <c r="T27" s="64">
        <f t="shared" si="18"/>
        <v>1.3913043478260834E-2</v>
      </c>
      <c r="V27" s="65"/>
      <c r="W27" s="65"/>
      <c r="Y27" s="15" t="str">
        <f t="shared" si="5"/>
        <v>EASY</v>
      </c>
      <c r="AA27" s="66" t="str">
        <f>IF($A27&lt;200,"",AVERAGE($E5:$E27)/AVERAGE($E5:$E27)-1)</f>
        <v/>
      </c>
      <c r="AB27">
        <f>LOOKUP($B27,'07_L1政策步階'!$A$4:$A$14,'07_L1政策步階'!$C$4:$C$14)</f>
        <v>0</v>
      </c>
      <c r="AC27" s="65"/>
      <c r="AD27" s="65"/>
      <c r="AE27" s="65"/>
      <c r="AF27" s="65"/>
      <c r="AG27" s="65"/>
      <c r="AH27" s="65"/>
      <c r="AI27" s="65"/>
      <c r="AJ27" s="65"/>
      <c r="AK27" s="65"/>
      <c r="AL27" t="str">
        <f t="shared" si="6"/>
        <v/>
      </c>
      <c r="AM27">
        <f t="shared" si="7"/>
        <v>50</v>
      </c>
      <c r="AN27" t="str">
        <f t="shared" si="8"/>
        <v/>
      </c>
      <c r="AO27" t="str">
        <f t="shared" si="9"/>
        <v/>
      </c>
      <c r="AP27" t="str">
        <f t="shared" si="10"/>
        <v/>
      </c>
      <c r="AQ27" t="str">
        <f t="shared" si="11"/>
        <v/>
      </c>
      <c r="AR27" t="str">
        <f t="shared" si="12"/>
        <v/>
      </c>
      <c r="AS27" t="str">
        <f t="shared" si="13"/>
        <v/>
      </c>
      <c r="AT27" t="str">
        <f t="shared" si="14"/>
        <v/>
      </c>
      <c r="AU27" t="str">
        <f t="shared" si="15"/>
        <v/>
      </c>
      <c r="AV27" t="str">
        <f t="shared" si="16"/>
        <v/>
      </c>
      <c r="AW27">
        <f>'01_指標庫'!$H$4*ISNUMBER($F27)+'01_指標庫'!$H$5*ISNUMBER($AA27)+'01_指標庫'!$H$6*ISNUMBER($G27)+'01_指標庫'!$H$7*ISNUMBER($H27)+'01_指標庫'!$H$8*ISNUMBER($AF27)+'01_指標庫'!$H$9*ISNUMBER($AG27)+'01_指標庫'!$H$10*ISNUMBER($AB27)+'01_指標庫'!$H$11*ISNUMBER($AC27)+'01_指標庫'!$H$12*ISNUMBER($AD27)+'01_指標庫'!$H$13*ISNUMBER($AE27)+'01_指標庫'!$H$14*ISNUMBER($I27)+'01_指標庫'!$H$15*ISNUMBER($AH27)+'01_指標庫'!$H$16*ISNUMBER($K27)+'01_指標庫'!$H$17*ISNUMBER($AI27)+'01_指標庫'!$H$18*ISNUMBER($AJ27)+'01_指標庫'!$H$19*ISNUMBER($AK27)+'01_指標庫'!$H$20*ISNUMBER($BB27)+'01_指標庫'!$H$21*ISNUMBER($BC27)</f>
        <v>49</v>
      </c>
      <c r="AX27">
        <f>IF(AW27=0,50,ROUND(('01_指標庫'!$H$4*IF(ISNUMBER($F27),L27,0)+'01_指標庫'!$H$5*IF(ISNUMBER($AA27),AL27,0)+'01_指標庫'!$H$6*IF(ISNUMBER($G27),M27,0)+'01_指標庫'!$H$7*IF(ISNUMBER($H27),N27,0)+'01_指標庫'!$H$8*IF(ISNUMBER($AF27),AQ27,0)+'01_指標庫'!$H$9*IF(ISNUMBER($AG27),AR27,0)+'01_指標庫'!$H$10*IF(ISNUMBER($AB27),AM27,0)+'01_指標庫'!$H$11*IF(ISNUMBER($AC27),AN27,0)+'01_指標庫'!$H$12*IF(ISNUMBER($AD27),AO27,0)+'01_指標庫'!$H$13*IF(ISNUMBER($AE27),AP27,0)+'01_指標庫'!$H$14*IF(ISNUMBER($I27),O27,0)+'01_指標庫'!$H$15*IF(ISNUMBER($AH27),AS27,0)+'01_指標庫'!$H$16*IF(ISNUMBER($K27),P27,0)+'01_指標庫'!$H$17*IF(ISNUMBER($AI27),AT27,0)+'01_指標庫'!$H$18*IF(ISNUMBER($AJ27),AU27,0)+'01_指標庫'!$H$19*IF(ISNUMBER($AK27),AV27,0)+'01_指標庫'!$H$20*IF(ISNUMBER($BB27),BB27,0)+'01_指標庫'!$H$21*IF(ISNUMBER($BC27),BC27,0))/AW27,1))</f>
        <v>72.400000000000006</v>
      </c>
      <c r="AY27" s="67"/>
      <c r="AZ27" s="67"/>
      <c r="BA27" s="66">
        <f t="shared" si="19"/>
        <v>4.6350422844667616E-3</v>
      </c>
      <c r="BB27">
        <f t="shared" si="20"/>
        <v>50</v>
      </c>
      <c r="BC27" t="str">
        <f t="shared" si="21"/>
        <v/>
      </c>
    </row>
    <row r="28" spans="1:55" ht="15" customHeight="1">
      <c r="A28" s="56">
        <v>24</v>
      </c>
      <c r="B28" s="57">
        <v>42592</v>
      </c>
      <c r="C28" s="56">
        <v>2016</v>
      </c>
      <c r="D28" s="58" t="s">
        <v>238</v>
      </c>
      <c r="E28" s="59">
        <v>4783.3900000000003</v>
      </c>
      <c r="F28" s="60">
        <v>7.2975999999999999E-2</v>
      </c>
      <c r="G28" s="60">
        <v>-2.5769999999999999E-3</v>
      </c>
      <c r="H28" s="61">
        <v>0.89800000000000002</v>
      </c>
      <c r="I28" s="62">
        <v>538</v>
      </c>
      <c r="J28" s="56" t="s">
        <v>235</v>
      </c>
      <c r="K28" s="63">
        <v>12.05</v>
      </c>
      <c r="L28" s="56">
        <f t="shared" si="0"/>
        <v>100</v>
      </c>
      <c r="M28" s="56">
        <f t="shared" si="1"/>
        <v>100</v>
      </c>
      <c r="N28" s="56">
        <f t="shared" si="2"/>
        <v>100</v>
      </c>
      <c r="O28" s="56">
        <f t="shared" si="3"/>
        <v>0</v>
      </c>
      <c r="P28" s="56">
        <f t="shared" si="4"/>
        <v>100</v>
      </c>
      <c r="Q28" s="63"/>
      <c r="R28" s="56"/>
      <c r="S28" s="60">
        <f t="shared" si="17"/>
        <v>-2.5772819684094506E-3</v>
      </c>
      <c r="T28" s="64">
        <f t="shared" si="18"/>
        <v>3.3447684391080701E-2</v>
      </c>
      <c r="V28" s="65"/>
      <c r="W28" s="65"/>
      <c r="Y28" s="15" t="str">
        <f t="shared" si="5"/>
        <v>EASY</v>
      </c>
      <c r="AA28" s="66" t="str">
        <f>IF($A28&lt;200,"",AVERAGE($E5:$E28)/AVERAGE($E5:$E28)-1)</f>
        <v/>
      </c>
      <c r="AB28">
        <f>LOOKUP($B28,'07_L1政策步階'!$A$4:$A$14,'07_L1政策步階'!$C$4:$C$14)</f>
        <v>0</v>
      </c>
      <c r="AC28" s="65"/>
      <c r="AD28" s="65"/>
      <c r="AE28" s="65"/>
      <c r="AF28" s="65"/>
      <c r="AG28" s="65"/>
      <c r="AH28" s="65"/>
      <c r="AI28" s="65"/>
      <c r="AJ28" s="65"/>
      <c r="AK28" s="65"/>
      <c r="AL28" t="str">
        <f t="shared" si="6"/>
        <v/>
      </c>
      <c r="AM28">
        <f t="shared" si="7"/>
        <v>50</v>
      </c>
      <c r="AN28" t="str">
        <f t="shared" si="8"/>
        <v/>
      </c>
      <c r="AO28" t="str">
        <f t="shared" si="9"/>
        <v/>
      </c>
      <c r="AP28" t="str">
        <f t="shared" si="10"/>
        <v/>
      </c>
      <c r="AQ28" t="str">
        <f t="shared" si="11"/>
        <v/>
      </c>
      <c r="AR28" t="str">
        <f t="shared" si="12"/>
        <v/>
      </c>
      <c r="AS28" t="str">
        <f t="shared" si="13"/>
        <v/>
      </c>
      <c r="AT28" t="str">
        <f t="shared" si="14"/>
        <v/>
      </c>
      <c r="AU28" t="str">
        <f t="shared" si="15"/>
        <v/>
      </c>
      <c r="AV28" t="str">
        <f t="shared" si="16"/>
        <v/>
      </c>
      <c r="AW28">
        <f>'01_指標庫'!$H$4*ISNUMBER($F28)+'01_指標庫'!$H$5*ISNUMBER($AA28)+'01_指標庫'!$H$6*ISNUMBER($G28)+'01_指標庫'!$H$7*ISNUMBER($H28)+'01_指標庫'!$H$8*ISNUMBER($AF28)+'01_指標庫'!$H$9*ISNUMBER($AG28)+'01_指標庫'!$H$10*ISNUMBER($AB28)+'01_指標庫'!$H$11*ISNUMBER($AC28)+'01_指標庫'!$H$12*ISNUMBER($AD28)+'01_指標庫'!$H$13*ISNUMBER($AE28)+'01_指標庫'!$H$14*ISNUMBER($I28)+'01_指標庫'!$H$15*ISNUMBER($AH28)+'01_指標庫'!$H$16*ISNUMBER($K28)+'01_指標庫'!$H$17*ISNUMBER($AI28)+'01_指標庫'!$H$18*ISNUMBER($AJ28)+'01_指標庫'!$H$19*ISNUMBER($AK28)+'01_指標庫'!$H$20*ISNUMBER($BB28)+'01_指標庫'!$H$21*ISNUMBER($BC28)</f>
        <v>49</v>
      </c>
      <c r="AX28">
        <f>IF(AW28=0,50,ROUND(('01_指標庫'!$H$4*IF(ISNUMBER($F28),L28,0)+'01_指標庫'!$H$5*IF(ISNUMBER($AA28),AL28,0)+'01_指標庫'!$H$6*IF(ISNUMBER($G28),M28,0)+'01_指標庫'!$H$7*IF(ISNUMBER($H28),N28,0)+'01_指標庫'!$H$8*IF(ISNUMBER($AF28),AQ28,0)+'01_指標庫'!$H$9*IF(ISNUMBER($AG28),AR28,0)+'01_指標庫'!$H$10*IF(ISNUMBER($AB28),AM28,0)+'01_指標庫'!$H$11*IF(ISNUMBER($AC28),AN28,0)+'01_指標庫'!$H$12*IF(ISNUMBER($AD28),AO28,0)+'01_指標庫'!$H$13*IF(ISNUMBER($AE28),AP28,0)+'01_指標庫'!$H$14*IF(ISNUMBER($I28),O28,0)+'01_指標庫'!$H$15*IF(ISNUMBER($AH28),AS28,0)+'01_指標庫'!$H$16*IF(ISNUMBER($K28),P28,0)+'01_指標庫'!$H$17*IF(ISNUMBER($AI28),AT28,0)+'01_指標庫'!$H$18*IF(ISNUMBER($AJ28),AU28,0)+'01_指標庫'!$H$19*IF(ISNUMBER($AK28),AV28,0)+'01_指標庫'!$H$20*IF(ISNUMBER($BB28),BB28,0)+'01_指標庫'!$H$21*IF(ISNUMBER($BC28),BC28,0))/AW28,1))</f>
        <v>72.400000000000006</v>
      </c>
      <c r="AY28" s="67"/>
      <c r="AZ28" s="67"/>
      <c r="BA28" s="66">
        <f t="shared" si="19"/>
        <v>4.9974642620751464E-3</v>
      </c>
      <c r="BB28">
        <f t="shared" si="20"/>
        <v>50</v>
      </c>
      <c r="BC28" t="str">
        <f t="shared" si="21"/>
        <v/>
      </c>
    </row>
    <row r="29" spans="1:55" ht="15" customHeight="1">
      <c r="A29" s="56">
        <v>25</v>
      </c>
      <c r="B29" s="57">
        <v>42593</v>
      </c>
      <c r="C29" s="56">
        <v>2016</v>
      </c>
      <c r="D29" s="58" t="s">
        <v>239</v>
      </c>
      <c r="E29" s="59">
        <v>4803.3100000000004</v>
      </c>
      <c r="F29" s="60">
        <v>7.7235999999999999E-2</v>
      </c>
      <c r="G29" s="60">
        <v>0</v>
      </c>
      <c r="H29" s="61">
        <v>0.87760000000000005</v>
      </c>
      <c r="I29" s="62">
        <v>531</v>
      </c>
      <c r="J29" s="56" t="s">
        <v>235</v>
      </c>
      <c r="K29" s="63">
        <v>11.68</v>
      </c>
      <c r="L29" s="56">
        <f t="shared" si="0"/>
        <v>100</v>
      </c>
      <c r="M29" s="56">
        <f t="shared" si="1"/>
        <v>100</v>
      </c>
      <c r="N29" s="56">
        <f t="shared" si="2"/>
        <v>100</v>
      </c>
      <c r="O29" s="56">
        <f t="shared" si="3"/>
        <v>0</v>
      </c>
      <c r="P29" s="56">
        <f t="shared" si="4"/>
        <v>100</v>
      </c>
      <c r="Q29" s="63"/>
      <c r="R29" s="56"/>
      <c r="S29" s="60">
        <f t="shared" si="17"/>
        <v>4.1644105958327238E-3</v>
      </c>
      <c r="T29" s="64">
        <f t="shared" si="18"/>
        <v>-3.0705394190871482E-2</v>
      </c>
      <c r="V29" s="65"/>
      <c r="W29" s="65"/>
      <c r="Y29" s="15" t="str">
        <f t="shared" si="5"/>
        <v>EASY</v>
      </c>
      <c r="AA29" s="66" t="str">
        <f>IF($A29&lt;200,"",AVERAGE($E5:$E29)/AVERAGE($E5:$E29)-1)</f>
        <v/>
      </c>
      <c r="AB29">
        <f>LOOKUP($B29,'07_L1政策步階'!$A$4:$A$14,'07_L1政策步階'!$C$4:$C$14)</f>
        <v>0</v>
      </c>
      <c r="AC29" s="65"/>
      <c r="AD29" s="65"/>
      <c r="AE29" s="65"/>
      <c r="AF29" s="65"/>
      <c r="AG29" s="65"/>
      <c r="AH29" s="65"/>
      <c r="AI29" s="65"/>
      <c r="AJ29" s="65"/>
      <c r="AK29" s="65"/>
      <c r="AL29" t="str">
        <f t="shared" si="6"/>
        <v/>
      </c>
      <c r="AM29">
        <f t="shared" si="7"/>
        <v>50</v>
      </c>
      <c r="AN29" t="str">
        <f t="shared" si="8"/>
        <v/>
      </c>
      <c r="AO29" t="str">
        <f t="shared" si="9"/>
        <v/>
      </c>
      <c r="AP29" t="str">
        <f t="shared" si="10"/>
        <v/>
      </c>
      <c r="AQ29" t="str">
        <f t="shared" si="11"/>
        <v/>
      </c>
      <c r="AR29" t="str">
        <f t="shared" si="12"/>
        <v/>
      </c>
      <c r="AS29" t="str">
        <f t="shared" si="13"/>
        <v/>
      </c>
      <c r="AT29" t="str">
        <f t="shared" si="14"/>
        <v/>
      </c>
      <c r="AU29" t="str">
        <f t="shared" si="15"/>
        <v/>
      </c>
      <c r="AV29" t="str">
        <f t="shared" si="16"/>
        <v/>
      </c>
      <c r="AW29">
        <f>'01_指標庫'!$H$4*ISNUMBER($F29)+'01_指標庫'!$H$5*ISNUMBER($AA29)+'01_指標庫'!$H$6*ISNUMBER($G29)+'01_指標庫'!$H$7*ISNUMBER($H29)+'01_指標庫'!$H$8*ISNUMBER($AF29)+'01_指標庫'!$H$9*ISNUMBER($AG29)+'01_指標庫'!$H$10*ISNUMBER($AB29)+'01_指標庫'!$H$11*ISNUMBER($AC29)+'01_指標庫'!$H$12*ISNUMBER($AD29)+'01_指標庫'!$H$13*ISNUMBER($AE29)+'01_指標庫'!$H$14*ISNUMBER($I29)+'01_指標庫'!$H$15*ISNUMBER($AH29)+'01_指標庫'!$H$16*ISNUMBER($K29)+'01_指標庫'!$H$17*ISNUMBER($AI29)+'01_指標庫'!$H$18*ISNUMBER($AJ29)+'01_指標庫'!$H$19*ISNUMBER($AK29)+'01_指標庫'!$H$20*ISNUMBER($BB29)+'01_指標庫'!$H$21*ISNUMBER($BC29)</f>
        <v>49</v>
      </c>
      <c r="AX29">
        <f>IF(AW29=0,50,ROUND(('01_指標庫'!$H$4*IF(ISNUMBER($F29),L29,0)+'01_指標庫'!$H$5*IF(ISNUMBER($AA29),AL29,0)+'01_指標庫'!$H$6*IF(ISNUMBER($G29),M29,0)+'01_指標庫'!$H$7*IF(ISNUMBER($H29),N29,0)+'01_指標庫'!$H$8*IF(ISNUMBER($AF29),AQ29,0)+'01_指標庫'!$H$9*IF(ISNUMBER($AG29),AR29,0)+'01_指標庫'!$H$10*IF(ISNUMBER($AB29),AM29,0)+'01_指標庫'!$H$11*IF(ISNUMBER($AC29),AN29,0)+'01_指標庫'!$H$12*IF(ISNUMBER($AD29),AO29,0)+'01_指標庫'!$H$13*IF(ISNUMBER($AE29),AP29,0)+'01_指標庫'!$H$14*IF(ISNUMBER($I29),O29,0)+'01_指標庫'!$H$15*IF(ISNUMBER($AH29),AS29,0)+'01_指標庫'!$H$16*IF(ISNUMBER($K29),P29,0)+'01_指標庫'!$H$17*IF(ISNUMBER($AI29),AT29,0)+'01_指標庫'!$H$18*IF(ISNUMBER($AJ29),AU29,0)+'01_指標庫'!$H$19*IF(ISNUMBER($AK29),AV29,0)+'01_指標庫'!$H$20*IF(ISNUMBER($BB29),BB29,0)+'01_指標庫'!$H$21*IF(ISNUMBER($BC29),BC29,0))/AW29,1))</f>
        <v>72.400000000000006</v>
      </c>
      <c r="AY29" s="67"/>
      <c r="AZ29" s="67"/>
      <c r="BA29" s="66">
        <f t="shared" si="19"/>
        <v>5.767597595568219E-3</v>
      </c>
      <c r="BB29">
        <f t="shared" si="20"/>
        <v>50</v>
      </c>
      <c r="BC29" t="str">
        <f t="shared" si="21"/>
        <v/>
      </c>
    </row>
    <row r="30" spans="1:55" ht="15" customHeight="1">
      <c r="A30" s="56">
        <v>26</v>
      </c>
      <c r="B30" s="57">
        <v>42594</v>
      </c>
      <c r="C30" s="56">
        <v>2016</v>
      </c>
      <c r="D30" s="58" t="s">
        <v>234</v>
      </c>
      <c r="E30" s="59">
        <v>4807.08</v>
      </c>
      <c r="F30" s="60">
        <v>7.7879000000000004E-2</v>
      </c>
      <c r="G30" s="60">
        <v>0</v>
      </c>
      <c r="H30" s="61">
        <v>0.87760000000000005</v>
      </c>
      <c r="I30" s="62">
        <v>534</v>
      </c>
      <c r="J30" s="56" t="s">
        <v>235</v>
      </c>
      <c r="K30" s="63">
        <v>11.55</v>
      </c>
      <c r="L30" s="56">
        <f t="shared" si="0"/>
        <v>100</v>
      </c>
      <c r="M30" s="56">
        <f t="shared" si="1"/>
        <v>100</v>
      </c>
      <c r="N30" s="56">
        <f t="shared" si="2"/>
        <v>100</v>
      </c>
      <c r="O30" s="56">
        <f t="shared" si="3"/>
        <v>0</v>
      </c>
      <c r="P30" s="56">
        <f t="shared" si="4"/>
        <v>100</v>
      </c>
      <c r="Q30" s="63"/>
      <c r="R30" s="56"/>
      <c r="S30" s="60">
        <f t="shared" si="17"/>
        <v>7.8487542965155477E-4</v>
      </c>
      <c r="T30" s="64">
        <f t="shared" si="18"/>
        <v>-1.1130136986301276E-2</v>
      </c>
      <c r="V30" s="65"/>
      <c r="W30" s="65"/>
      <c r="Y30" s="15" t="str">
        <f t="shared" si="5"/>
        <v>EASY</v>
      </c>
      <c r="AA30" s="66" t="str">
        <f>IF($A30&lt;200,"",AVERAGE($E5:$E30)/AVERAGE($E5:$E30)-1)</f>
        <v/>
      </c>
      <c r="AB30">
        <f>LOOKUP($B30,'07_L1政策步階'!$A$4:$A$14,'07_L1政策步階'!$C$4:$C$14)</f>
        <v>0</v>
      </c>
      <c r="AC30" s="65"/>
      <c r="AD30" s="65"/>
      <c r="AE30" s="65"/>
      <c r="AF30" s="65"/>
      <c r="AG30" s="65"/>
      <c r="AH30" s="65"/>
      <c r="AI30" s="65"/>
      <c r="AJ30" s="65"/>
      <c r="AK30" s="65"/>
      <c r="AL30" t="str">
        <f t="shared" si="6"/>
        <v/>
      </c>
      <c r="AM30">
        <f t="shared" si="7"/>
        <v>50</v>
      </c>
      <c r="AN30" t="str">
        <f t="shared" si="8"/>
        <v/>
      </c>
      <c r="AO30" t="str">
        <f t="shared" si="9"/>
        <v/>
      </c>
      <c r="AP30" t="str">
        <f t="shared" si="10"/>
        <v/>
      </c>
      <c r="AQ30" t="str">
        <f t="shared" si="11"/>
        <v/>
      </c>
      <c r="AR30" t="str">
        <f t="shared" si="12"/>
        <v/>
      </c>
      <c r="AS30" t="str">
        <f t="shared" si="13"/>
        <v/>
      </c>
      <c r="AT30" t="str">
        <f t="shared" si="14"/>
        <v/>
      </c>
      <c r="AU30" t="str">
        <f t="shared" si="15"/>
        <v/>
      </c>
      <c r="AV30" t="str">
        <f t="shared" si="16"/>
        <v/>
      </c>
      <c r="AW30">
        <f>'01_指標庫'!$H$4*ISNUMBER($F30)+'01_指標庫'!$H$5*ISNUMBER($AA30)+'01_指標庫'!$H$6*ISNUMBER($G30)+'01_指標庫'!$H$7*ISNUMBER($H30)+'01_指標庫'!$H$8*ISNUMBER($AF30)+'01_指標庫'!$H$9*ISNUMBER($AG30)+'01_指標庫'!$H$10*ISNUMBER($AB30)+'01_指標庫'!$H$11*ISNUMBER($AC30)+'01_指標庫'!$H$12*ISNUMBER($AD30)+'01_指標庫'!$H$13*ISNUMBER($AE30)+'01_指標庫'!$H$14*ISNUMBER($I30)+'01_指標庫'!$H$15*ISNUMBER($AH30)+'01_指標庫'!$H$16*ISNUMBER($K30)+'01_指標庫'!$H$17*ISNUMBER($AI30)+'01_指標庫'!$H$18*ISNUMBER($AJ30)+'01_指標庫'!$H$19*ISNUMBER($AK30)+'01_指標庫'!$H$20*ISNUMBER($BB30)+'01_指標庫'!$H$21*ISNUMBER($BC30)</f>
        <v>49</v>
      </c>
      <c r="AX30">
        <f>IF(AW30=0,50,ROUND(('01_指標庫'!$H$4*IF(ISNUMBER($F30),L30,0)+'01_指標庫'!$H$5*IF(ISNUMBER($AA30),AL30,0)+'01_指標庫'!$H$6*IF(ISNUMBER($G30),M30,0)+'01_指標庫'!$H$7*IF(ISNUMBER($H30),N30,0)+'01_指標庫'!$H$8*IF(ISNUMBER($AF30),AQ30,0)+'01_指標庫'!$H$9*IF(ISNUMBER($AG30),AR30,0)+'01_指標庫'!$H$10*IF(ISNUMBER($AB30),AM30,0)+'01_指標庫'!$H$11*IF(ISNUMBER($AC30),AN30,0)+'01_指標庫'!$H$12*IF(ISNUMBER($AD30),AO30,0)+'01_指標庫'!$H$13*IF(ISNUMBER($AE30),AP30,0)+'01_指標庫'!$H$14*IF(ISNUMBER($I30),O30,0)+'01_指標庫'!$H$15*IF(ISNUMBER($AH30),AS30,0)+'01_指標庫'!$H$16*IF(ISNUMBER($K30),P30,0)+'01_指標庫'!$H$17*IF(ISNUMBER($AI30),AT30,0)+'01_指標庫'!$H$18*IF(ISNUMBER($AJ30),AU30,0)+'01_指標庫'!$H$19*IF(ISNUMBER($AK30),AV30,0)+'01_指標庫'!$H$20*IF(ISNUMBER($BB30),BB30,0)+'01_指標庫'!$H$21*IF(ISNUMBER($BC30),BC30,0))/AW30,1))</f>
        <v>72.400000000000006</v>
      </c>
      <c r="AY30" s="67"/>
      <c r="AZ30" s="67"/>
      <c r="BA30" s="66">
        <f t="shared" si="19"/>
        <v>4.8129806929630981E-3</v>
      </c>
      <c r="BB30">
        <f t="shared" si="20"/>
        <v>50</v>
      </c>
      <c r="BC30" t="str">
        <f t="shared" si="21"/>
        <v/>
      </c>
    </row>
    <row r="31" spans="1:55" ht="15" customHeight="1">
      <c r="A31" s="56">
        <v>27</v>
      </c>
      <c r="B31" s="57">
        <v>42597</v>
      </c>
      <c r="C31" s="56">
        <v>2016</v>
      </c>
      <c r="D31" s="58" t="s">
        <v>236</v>
      </c>
      <c r="E31" s="59">
        <v>4827.12</v>
      </c>
      <c r="F31" s="60">
        <v>8.2192000000000001E-2</v>
      </c>
      <c r="G31" s="60">
        <v>0</v>
      </c>
      <c r="H31" s="61">
        <v>0.89800000000000002</v>
      </c>
      <c r="I31" s="62">
        <v>523</v>
      </c>
      <c r="J31" s="56" t="s">
        <v>235</v>
      </c>
      <c r="K31" s="63">
        <v>11.81</v>
      </c>
      <c r="L31" s="56">
        <f t="shared" si="0"/>
        <v>100</v>
      </c>
      <c r="M31" s="56">
        <f t="shared" si="1"/>
        <v>100</v>
      </c>
      <c r="N31" s="56">
        <f t="shared" si="2"/>
        <v>100</v>
      </c>
      <c r="O31" s="56">
        <f t="shared" si="3"/>
        <v>0</v>
      </c>
      <c r="P31" s="56">
        <f t="shared" si="4"/>
        <v>100</v>
      </c>
      <c r="Q31" s="63"/>
      <c r="R31" s="56"/>
      <c r="S31" s="60">
        <f t="shared" si="17"/>
        <v>4.168850944856306E-3</v>
      </c>
      <c r="T31" s="64">
        <f t="shared" si="18"/>
        <v>2.2510822510822592E-2</v>
      </c>
      <c r="V31" s="65"/>
      <c r="W31" s="65"/>
      <c r="Y31" s="15" t="str">
        <f t="shared" si="5"/>
        <v>EASY</v>
      </c>
      <c r="AA31" s="66" t="str">
        <f>IF($A31&lt;200,"",AVERAGE($E5:$E31)/AVERAGE($E5:$E31)-1)</f>
        <v/>
      </c>
      <c r="AB31">
        <f>LOOKUP($B31,'07_L1政策步階'!$A$4:$A$14,'07_L1政策步階'!$C$4:$C$14)</f>
        <v>0</v>
      </c>
      <c r="AC31" s="65"/>
      <c r="AD31" s="65"/>
      <c r="AE31" s="65"/>
      <c r="AF31" s="65"/>
      <c r="AG31" s="65"/>
      <c r="AH31" s="65"/>
      <c r="AI31" s="65"/>
      <c r="AJ31" s="65"/>
      <c r="AK31" s="65"/>
      <c r="AL31" t="str">
        <f t="shared" si="6"/>
        <v/>
      </c>
      <c r="AM31">
        <f t="shared" si="7"/>
        <v>50</v>
      </c>
      <c r="AN31" t="str">
        <f t="shared" si="8"/>
        <v/>
      </c>
      <c r="AO31" t="str">
        <f t="shared" si="9"/>
        <v/>
      </c>
      <c r="AP31" t="str">
        <f t="shared" si="10"/>
        <v/>
      </c>
      <c r="AQ31" t="str">
        <f t="shared" si="11"/>
        <v/>
      </c>
      <c r="AR31" t="str">
        <f t="shared" si="12"/>
        <v/>
      </c>
      <c r="AS31" t="str">
        <f t="shared" si="13"/>
        <v/>
      </c>
      <c r="AT31" t="str">
        <f t="shared" si="14"/>
        <v/>
      </c>
      <c r="AU31" t="str">
        <f t="shared" si="15"/>
        <v/>
      </c>
      <c r="AV31" t="str">
        <f t="shared" si="16"/>
        <v/>
      </c>
      <c r="AW31">
        <f>'01_指標庫'!$H$4*ISNUMBER($F31)+'01_指標庫'!$H$5*ISNUMBER($AA31)+'01_指標庫'!$H$6*ISNUMBER($G31)+'01_指標庫'!$H$7*ISNUMBER($H31)+'01_指標庫'!$H$8*ISNUMBER($AF31)+'01_指標庫'!$H$9*ISNUMBER($AG31)+'01_指標庫'!$H$10*ISNUMBER($AB31)+'01_指標庫'!$H$11*ISNUMBER($AC31)+'01_指標庫'!$H$12*ISNUMBER($AD31)+'01_指標庫'!$H$13*ISNUMBER($AE31)+'01_指標庫'!$H$14*ISNUMBER($I31)+'01_指標庫'!$H$15*ISNUMBER($AH31)+'01_指標庫'!$H$16*ISNUMBER($K31)+'01_指標庫'!$H$17*ISNUMBER($AI31)+'01_指標庫'!$H$18*ISNUMBER($AJ31)+'01_指標庫'!$H$19*ISNUMBER($AK31)+'01_指標庫'!$H$20*ISNUMBER($BB31)+'01_指標庫'!$H$21*ISNUMBER($BC31)</f>
        <v>49</v>
      </c>
      <c r="AX31">
        <f>IF(AW31=0,50,ROUND(('01_指標庫'!$H$4*IF(ISNUMBER($F31),L31,0)+'01_指標庫'!$H$5*IF(ISNUMBER($AA31),AL31,0)+'01_指標庫'!$H$6*IF(ISNUMBER($G31),M31,0)+'01_指標庫'!$H$7*IF(ISNUMBER($H31),N31,0)+'01_指標庫'!$H$8*IF(ISNUMBER($AF31),AQ31,0)+'01_指標庫'!$H$9*IF(ISNUMBER($AG31),AR31,0)+'01_指標庫'!$H$10*IF(ISNUMBER($AB31),AM31,0)+'01_指標庫'!$H$11*IF(ISNUMBER($AC31),AN31,0)+'01_指標庫'!$H$12*IF(ISNUMBER($AD31),AO31,0)+'01_指標庫'!$H$13*IF(ISNUMBER($AE31),AP31,0)+'01_指標庫'!$H$14*IF(ISNUMBER($I31),O31,0)+'01_指標庫'!$H$15*IF(ISNUMBER($AH31),AS31,0)+'01_指標庫'!$H$16*IF(ISNUMBER($K31),P31,0)+'01_指標庫'!$H$17*IF(ISNUMBER($AI31),AT31,0)+'01_指標庫'!$H$18*IF(ISNUMBER($AJ31),AU31,0)+'01_指標庫'!$H$19*IF(ISNUMBER($AK31),AV31,0)+'01_指標庫'!$H$20*IF(ISNUMBER($BB31),BB31,0)+'01_指標庫'!$H$21*IF(ISNUMBER($BC31),BC31,0))/AW31,1))</f>
        <v>72.400000000000006</v>
      </c>
      <c r="AY31" s="67"/>
      <c r="AZ31" s="67"/>
      <c r="BA31" s="66">
        <f t="shared" si="19"/>
        <v>5.0920747981528791E-3</v>
      </c>
      <c r="BB31">
        <f t="shared" si="20"/>
        <v>50</v>
      </c>
      <c r="BC31" t="str">
        <f t="shared" si="21"/>
        <v/>
      </c>
    </row>
    <row r="32" spans="1:55" ht="15" customHeight="1">
      <c r="A32" s="56">
        <v>28</v>
      </c>
      <c r="B32" s="57">
        <v>42598</v>
      </c>
      <c r="C32" s="56">
        <v>2016</v>
      </c>
      <c r="D32" s="58" t="s">
        <v>237</v>
      </c>
      <c r="E32" s="59">
        <v>4797.1899999999996</v>
      </c>
      <c r="F32" s="60">
        <v>7.5329999999999994E-2</v>
      </c>
      <c r="G32" s="60">
        <v>-6.1999999999999998E-3</v>
      </c>
      <c r="H32" s="61">
        <v>0.89800000000000002</v>
      </c>
      <c r="I32" s="62">
        <v>517</v>
      </c>
      <c r="J32" s="56" t="s">
        <v>235</v>
      </c>
      <c r="K32" s="63">
        <v>12.64</v>
      </c>
      <c r="L32" s="56">
        <f t="shared" si="0"/>
        <v>100</v>
      </c>
      <c r="M32" s="56">
        <f t="shared" si="1"/>
        <v>100</v>
      </c>
      <c r="N32" s="56">
        <f t="shared" si="2"/>
        <v>100</v>
      </c>
      <c r="O32" s="56">
        <f t="shared" si="3"/>
        <v>0</v>
      </c>
      <c r="P32" s="56">
        <f t="shared" si="4"/>
        <v>100</v>
      </c>
      <c r="Q32" s="63"/>
      <c r="R32" s="56"/>
      <c r="S32" s="60">
        <f t="shared" si="17"/>
        <v>-6.2003844942740693E-3</v>
      </c>
      <c r="T32" s="64">
        <f t="shared" si="18"/>
        <v>7.0279424216765474E-2</v>
      </c>
      <c r="V32" s="65"/>
      <c r="W32" s="65"/>
      <c r="Y32" s="15" t="str">
        <f t="shared" si="5"/>
        <v>EASY</v>
      </c>
      <c r="AA32" s="66" t="str">
        <f>IF($A32&lt;200,"",AVERAGE($E5:$E32)/AVERAGE($E5:$E32)-1)</f>
        <v/>
      </c>
      <c r="AB32">
        <f>LOOKUP($B32,'07_L1政策步階'!$A$4:$A$14,'07_L1政策步階'!$C$4:$C$14)</f>
        <v>0</v>
      </c>
      <c r="AC32" s="65"/>
      <c r="AD32" s="65"/>
      <c r="AE32" s="65"/>
      <c r="AF32" s="65"/>
      <c r="AG32" s="65"/>
      <c r="AH32" s="65"/>
      <c r="AI32" s="65"/>
      <c r="AJ32" s="65"/>
      <c r="AK32" s="65"/>
      <c r="AL32" t="str">
        <f t="shared" si="6"/>
        <v/>
      </c>
      <c r="AM32">
        <f t="shared" si="7"/>
        <v>50</v>
      </c>
      <c r="AN32" t="str">
        <f t="shared" si="8"/>
        <v/>
      </c>
      <c r="AO32" t="str">
        <f t="shared" si="9"/>
        <v/>
      </c>
      <c r="AP32" t="str">
        <f t="shared" si="10"/>
        <v/>
      </c>
      <c r="AQ32" t="str">
        <f t="shared" si="11"/>
        <v/>
      </c>
      <c r="AR32" t="str">
        <f t="shared" si="12"/>
        <v/>
      </c>
      <c r="AS32" t="str">
        <f t="shared" si="13"/>
        <v/>
      </c>
      <c r="AT32" t="str">
        <f t="shared" si="14"/>
        <v/>
      </c>
      <c r="AU32" t="str">
        <f t="shared" si="15"/>
        <v/>
      </c>
      <c r="AV32" t="str">
        <f t="shared" si="16"/>
        <v/>
      </c>
      <c r="AW32">
        <f>'01_指標庫'!$H$4*ISNUMBER($F32)+'01_指標庫'!$H$5*ISNUMBER($AA32)+'01_指標庫'!$H$6*ISNUMBER($G32)+'01_指標庫'!$H$7*ISNUMBER($H32)+'01_指標庫'!$H$8*ISNUMBER($AF32)+'01_指標庫'!$H$9*ISNUMBER($AG32)+'01_指標庫'!$H$10*ISNUMBER($AB32)+'01_指標庫'!$H$11*ISNUMBER($AC32)+'01_指標庫'!$H$12*ISNUMBER($AD32)+'01_指標庫'!$H$13*ISNUMBER($AE32)+'01_指標庫'!$H$14*ISNUMBER($I32)+'01_指標庫'!$H$15*ISNUMBER($AH32)+'01_指標庫'!$H$16*ISNUMBER($K32)+'01_指標庫'!$H$17*ISNUMBER($AI32)+'01_指標庫'!$H$18*ISNUMBER($AJ32)+'01_指標庫'!$H$19*ISNUMBER($AK32)+'01_指標庫'!$H$20*ISNUMBER($BB32)+'01_指標庫'!$H$21*ISNUMBER($BC32)</f>
        <v>49</v>
      </c>
      <c r="AX32">
        <f>IF(AW32=0,50,ROUND(('01_指標庫'!$H$4*IF(ISNUMBER($F32),L32,0)+'01_指標庫'!$H$5*IF(ISNUMBER($AA32),AL32,0)+'01_指標庫'!$H$6*IF(ISNUMBER($G32),M32,0)+'01_指標庫'!$H$7*IF(ISNUMBER($H32),N32,0)+'01_指標庫'!$H$8*IF(ISNUMBER($AF32),AQ32,0)+'01_指標庫'!$H$9*IF(ISNUMBER($AG32),AR32,0)+'01_指標庫'!$H$10*IF(ISNUMBER($AB32),AM32,0)+'01_指標庫'!$H$11*IF(ISNUMBER($AC32),AN32,0)+'01_指標庫'!$H$12*IF(ISNUMBER($AD32),AO32,0)+'01_指標庫'!$H$13*IF(ISNUMBER($AE32),AP32,0)+'01_指標庫'!$H$14*IF(ISNUMBER($I32),O32,0)+'01_指標庫'!$H$15*IF(ISNUMBER($AH32),AS32,0)+'01_指標庫'!$H$16*IF(ISNUMBER($K32),P32,0)+'01_指標庫'!$H$17*IF(ISNUMBER($AI32),AT32,0)+'01_指標庫'!$H$18*IF(ISNUMBER($AJ32),AU32,0)+'01_指標庫'!$H$19*IF(ISNUMBER($AK32),AV32,0)+'01_指標庫'!$H$20*IF(ISNUMBER($BB32),BB32,0)+'01_指標庫'!$H$21*IF(ISNUMBER($BC32),BC32,0))/AW32,1))</f>
        <v>72.400000000000006</v>
      </c>
      <c r="AY32" s="67"/>
      <c r="AZ32" s="67"/>
      <c r="BA32" s="66">
        <f t="shared" si="19"/>
        <v>3.51487937748729E-3</v>
      </c>
      <c r="BB32">
        <f t="shared" si="20"/>
        <v>50</v>
      </c>
      <c r="BC32" t="str">
        <f t="shared" si="21"/>
        <v/>
      </c>
    </row>
    <row r="33" spans="1:55" ht="15" customHeight="1">
      <c r="A33" s="56">
        <v>29</v>
      </c>
      <c r="B33" s="57">
        <v>42599</v>
      </c>
      <c r="C33" s="56">
        <v>2016</v>
      </c>
      <c r="D33" s="58" t="s">
        <v>238</v>
      </c>
      <c r="E33" s="59">
        <v>4805.45</v>
      </c>
      <c r="F33" s="60">
        <v>7.6992000000000005E-2</v>
      </c>
      <c r="G33" s="60">
        <v>-4.4889999999999999E-3</v>
      </c>
      <c r="H33" s="61">
        <v>0.89800000000000002</v>
      </c>
      <c r="I33" s="62">
        <v>519</v>
      </c>
      <c r="J33" s="56" t="s">
        <v>235</v>
      </c>
      <c r="K33" s="63">
        <v>12.19</v>
      </c>
      <c r="L33" s="56">
        <f t="shared" si="0"/>
        <v>100</v>
      </c>
      <c r="M33" s="56">
        <f t="shared" si="1"/>
        <v>100</v>
      </c>
      <c r="N33" s="56">
        <f t="shared" si="2"/>
        <v>100</v>
      </c>
      <c r="O33" s="56">
        <f t="shared" si="3"/>
        <v>0</v>
      </c>
      <c r="P33" s="56">
        <f t="shared" si="4"/>
        <v>100</v>
      </c>
      <c r="Q33" s="63"/>
      <c r="R33" s="56"/>
      <c r="S33" s="60">
        <f t="shared" si="17"/>
        <v>1.7218413279440625E-3</v>
      </c>
      <c r="T33" s="64">
        <f t="shared" si="18"/>
        <v>-3.5601265822784889E-2</v>
      </c>
      <c r="V33" s="65"/>
      <c r="W33" s="65"/>
      <c r="Y33" s="15" t="str">
        <f t="shared" si="5"/>
        <v>EASY</v>
      </c>
      <c r="AA33" s="66" t="str">
        <f>IF($A33&lt;200,"",AVERAGE($E5:$E33)/AVERAGE($E5:$E33)-1)</f>
        <v/>
      </c>
      <c r="AB33">
        <f>LOOKUP($B33,'07_L1政策步階'!$A$4:$A$14,'07_L1政策步階'!$C$4:$C$14)</f>
        <v>0</v>
      </c>
      <c r="AC33" s="65"/>
      <c r="AD33" s="65"/>
      <c r="AE33" s="65"/>
      <c r="AF33" s="65"/>
      <c r="AG33" s="65"/>
      <c r="AH33" s="65"/>
      <c r="AI33" s="65"/>
      <c r="AJ33" s="65"/>
      <c r="AK33" s="65"/>
      <c r="AL33" t="str">
        <f t="shared" si="6"/>
        <v/>
      </c>
      <c r="AM33">
        <f t="shared" si="7"/>
        <v>50</v>
      </c>
      <c r="AN33" t="str">
        <f t="shared" si="8"/>
        <v/>
      </c>
      <c r="AO33" t="str">
        <f t="shared" si="9"/>
        <v/>
      </c>
      <c r="AP33" t="str">
        <f t="shared" si="10"/>
        <v/>
      </c>
      <c r="AQ33" t="str">
        <f t="shared" si="11"/>
        <v/>
      </c>
      <c r="AR33" t="str">
        <f t="shared" si="12"/>
        <v/>
      </c>
      <c r="AS33" t="str">
        <f t="shared" si="13"/>
        <v/>
      </c>
      <c r="AT33" t="str">
        <f t="shared" si="14"/>
        <v/>
      </c>
      <c r="AU33" t="str">
        <f t="shared" si="15"/>
        <v/>
      </c>
      <c r="AV33" t="str">
        <f t="shared" si="16"/>
        <v/>
      </c>
      <c r="AW33">
        <f>'01_指標庫'!$H$4*ISNUMBER($F33)+'01_指標庫'!$H$5*ISNUMBER($AA33)+'01_指標庫'!$H$6*ISNUMBER($G33)+'01_指標庫'!$H$7*ISNUMBER($H33)+'01_指標庫'!$H$8*ISNUMBER($AF33)+'01_指標庫'!$H$9*ISNUMBER($AG33)+'01_指標庫'!$H$10*ISNUMBER($AB33)+'01_指標庫'!$H$11*ISNUMBER($AC33)+'01_指標庫'!$H$12*ISNUMBER($AD33)+'01_指標庫'!$H$13*ISNUMBER($AE33)+'01_指標庫'!$H$14*ISNUMBER($I33)+'01_指標庫'!$H$15*ISNUMBER($AH33)+'01_指標庫'!$H$16*ISNUMBER($K33)+'01_指標庫'!$H$17*ISNUMBER($AI33)+'01_指標庫'!$H$18*ISNUMBER($AJ33)+'01_指標庫'!$H$19*ISNUMBER($AK33)+'01_指標庫'!$H$20*ISNUMBER($BB33)+'01_指標庫'!$H$21*ISNUMBER($BC33)</f>
        <v>49</v>
      </c>
      <c r="AX33">
        <f>IF(AW33=0,50,ROUND(('01_指標庫'!$H$4*IF(ISNUMBER($F33),L33,0)+'01_指標庫'!$H$5*IF(ISNUMBER($AA33),AL33,0)+'01_指標庫'!$H$6*IF(ISNUMBER($G33),M33,0)+'01_指標庫'!$H$7*IF(ISNUMBER($H33),N33,0)+'01_指標庫'!$H$8*IF(ISNUMBER($AF33),AQ33,0)+'01_指標庫'!$H$9*IF(ISNUMBER($AG33),AR33,0)+'01_指標庫'!$H$10*IF(ISNUMBER($AB33),AM33,0)+'01_指標庫'!$H$11*IF(ISNUMBER($AC33),AN33,0)+'01_指標庫'!$H$12*IF(ISNUMBER($AD33),AO33,0)+'01_指標庫'!$H$13*IF(ISNUMBER($AE33),AP33,0)+'01_指標庫'!$H$14*IF(ISNUMBER($I33),O33,0)+'01_指標庫'!$H$15*IF(ISNUMBER($AH33),AS33,0)+'01_指標庫'!$H$16*IF(ISNUMBER($K33),P33,0)+'01_指標庫'!$H$17*IF(ISNUMBER($AI33),AT33,0)+'01_指標庫'!$H$18*IF(ISNUMBER($AJ33),AU33,0)+'01_指標庫'!$H$19*IF(ISNUMBER($AK33),AV33,0)+'01_指標庫'!$H$20*IF(ISNUMBER($BB33),BB33,0)+'01_指標庫'!$H$21*IF(ISNUMBER($BC33),BC33,0))/AW33,1))</f>
        <v>72.400000000000006</v>
      </c>
      <c r="AY33" s="67"/>
      <c r="AZ33" s="67"/>
      <c r="BA33" s="66">
        <f t="shared" si="19"/>
        <v>2.9464497106219678E-3</v>
      </c>
      <c r="BB33">
        <f t="shared" si="20"/>
        <v>50</v>
      </c>
      <c r="BC33" t="str">
        <f t="shared" si="21"/>
        <v/>
      </c>
    </row>
    <row r="34" spans="1:55" ht="15" customHeight="1">
      <c r="A34" s="56">
        <v>30</v>
      </c>
      <c r="B34" s="57">
        <v>42600</v>
      </c>
      <c r="C34" s="56">
        <v>2016</v>
      </c>
      <c r="D34" s="58" t="s">
        <v>239</v>
      </c>
      <c r="E34" s="59">
        <v>4808.68</v>
      </c>
      <c r="F34" s="60">
        <v>7.7590000000000006E-2</v>
      </c>
      <c r="G34" s="60">
        <v>-3.82E-3</v>
      </c>
      <c r="H34" s="61">
        <v>0.89800000000000002</v>
      </c>
      <c r="I34" s="62">
        <v>520</v>
      </c>
      <c r="J34" s="56" t="s">
        <v>235</v>
      </c>
      <c r="K34" s="63">
        <v>11.43</v>
      </c>
      <c r="L34" s="56">
        <f t="shared" si="0"/>
        <v>100</v>
      </c>
      <c r="M34" s="56">
        <f t="shared" si="1"/>
        <v>100</v>
      </c>
      <c r="N34" s="56">
        <f t="shared" si="2"/>
        <v>100</v>
      </c>
      <c r="O34" s="56">
        <f t="shared" si="3"/>
        <v>0</v>
      </c>
      <c r="P34" s="56">
        <f t="shared" si="4"/>
        <v>100</v>
      </c>
      <c r="Q34" s="63"/>
      <c r="R34" s="56"/>
      <c r="S34" s="60">
        <f t="shared" si="17"/>
        <v>6.7215349238902711E-4</v>
      </c>
      <c r="T34" s="64">
        <f t="shared" si="18"/>
        <v>-6.2346185397867071E-2</v>
      </c>
      <c r="V34" s="65"/>
      <c r="W34" s="65"/>
      <c r="Y34" s="15" t="str">
        <f t="shared" si="5"/>
        <v>EASY</v>
      </c>
      <c r="AA34" s="66" t="str">
        <f>IF($A34&lt;200,"",AVERAGE($E5:$E34)/AVERAGE($E5:$E34)-1)</f>
        <v/>
      </c>
      <c r="AB34">
        <f>LOOKUP($B34,'07_L1政策步階'!$A$4:$A$14,'07_L1政策步階'!$C$4:$C$14)</f>
        <v>0</v>
      </c>
      <c r="AC34" s="65"/>
      <c r="AD34" s="65"/>
      <c r="AE34" s="65"/>
      <c r="AF34" s="65"/>
      <c r="AG34" s="65"/>
      <c r="AH34" s="65"/>
      <c r="AI34" s="65"/>
      <c r="AJ34" s="65"/>
      <c r="AK34" s="65"/>
      <c r="AL34" t="str">
        <f t="shared" si="6"/>
        <v/>
      </c>
      <c r="AM34">
        <f t="shared" si="7"/>
        <v>50</v>
      </c>
      <c r="AN34" t="str">
        <f t="shared" si="8"/>
        <v/>
      </c>
      <c r="AO34" t="str">
        <f t="shared" si="9"/>
        <v/>
      </c>
      <c r="AP34" t="str">
        <f t="shared" si="10"/>
        <v/>
      </c>
      <c r="AQ34" t="str">
        <f t="shared" si="11"/>
        <v/>
      </c>
      <c r="AR34" t="str">
        <f t="shared" si="12"/>
        <v/>
      </c>
      <c r="AS34" t="str">
        <f t="shared" si="13"/>
        <v/>
      </c>
      <c r="AT34" t="str">
        <f t="shared" si="14"/>
        <v/>
      </c>
      <c r="AU34" t="str">
        <f t="shared" si="15"/>
        <v/>
      </c>
      <c r="AV34" t="str">
        <f t="shared" si="16"/>
        <v/>
      </c>
      <c r="AW34">
        <f>'01_指標庫'!$H$4*ISNUMBER($F34)+'01_指標庫'!$H$5*ISNUMBER($AA34)+'01_指標庫'!$H$6*ISNUMBER($G34)+'01_指標庫'!$H$7*ISNUMBER($H34)+'01_指標庫'!$H$8*ISNUMBER($AF34)+'01_指標庫'!$H$9*ISNUMBER($AG34)+'01_指標庫'!$H$10*ISNUMBER($AB34)+'01_指標庫'!$H$11*ISNUMBER($AC34)+'01_指標庫'!$H$12*ISNUMBER($AD34)+'01_指標庫'!$H$13*ISNUMBER($AE34)+'01_指標庫'!$H$14*ISNUMBER($I34)+'01_指標庫'!$H$15*ISNUMBER($AH34)+'01_指標庫'!$H$16*ISNUMBER($K34)+'01_指標庫'!$H$17*ISNUMBER($AI34)+'01_指標庫'!$H$18*ISNUMBER($AJ34)+'01_指標庫'!$H$19*ISNUMBER($AK34)+'01_指標庫'!$H$20*ISNUMBER($BB34)+'01_指標庫'!$H$21*ISNUMBER($BC34)</f>
        <v>49</v>
      </c>
      <c r="AX34">
        <f>IF(AW34=0,50,ROUND(('01_指標庫'!$H$4*IF(ISNUMBER($F34),L34,0)+'01_指標庫'!$H$5*IF(ISNUMBER($AA34),AL34,0)+'01_指標庫'!$H$6*IF(ISNUMBER($G34),M34,0)+'01_指標庫'!$H$7*IF(ISNUMBER($H34),N34,0)+'01_指標庫'!$H$8*IF(ISNUMBER($AF34),AQ34,0)+'01_指標庫'!$H$9*IF(ISNUMBER($AG34),AR34,0)+'01_指標庫'!$H$10*IF(ISNUMBER($AB34),AM34,0)+'01_指標庫'!$H$11*IF(ISNUMBER($AC34),AN34,0)+'01_指標庫'!$H$12*IF(ISNUMBER($AD34),AO34,0)+'01_指標庫'!$H$13*IF(ISNUMBER($AE34),AP34,0)+'01_指標庫'!$H$14*IF(ISNUMBER($I34),O34,0)+'01_指標庫'!$H$15*IF(ISNUMBER($AH34),AS34,0)+'01_指標庫'!$H$16*IF(ISNUMBER($K34),P34,0)+'01_指標庫'!$H$17*IF(ISNUMBER($AI34),AT34,0)+'01_指標庫'!$H$18*IF(ISNUMBER($AJ34),AU34,0)+'01_指標庫'!$H$19*IF(ISNUMBER($AK34),AV34,0)+'01_指標庫'!$H$20*IF(ISNUMBER($BB34),BB34,0)+'01_指標庫'!$H$21*IF(ISNUMBER($BC34),BC34,0))/AW34,1))</f>
        <v>72.400000000000006</v>
      </c>
      <c r="AY34" s="67"/>
      <c r="AZ34" s="67"/>
      <c r="BA34" s="66">
        <f t="shared" si="19"/>
        <v>1.8148517871039438E-3</v>
      </c>
      <c r="BB34">
        <f t="shared" si="20"/>
        <v>50</v>
      </c>
      <c r="BC34" t="str">
        <f t="shared" si="21"/>
        <v/>
      </c>
    </row>
    <row r="35" spans="1:55" ht="15" customHeight="1">
      <c r="A35" s="56">
        <v>31</v>
      </c>
      <c r="B35" s="57">
        <v>42601</v>
      </c>
      <c r="C35" s="56">
        <v>2016</v>
      </c>
      <c r="D35" s="58" t="s">
        <v>234</v>
      </c>
      <c r="E35" s="59">
        <v>4806.1400000000003</v>
      </c>
      <c r="F35" s="60">
        <v>7.6914999999999997E-2</v>
      </c>
      <c r="G35" s="60">
        <v>-4.346E-3</v>
      </c>
      <c r="H35" s="61">
        <v>0.89800000000000002</v>
      </c>
      <c r="I35" s="62">
        <v>515</v>
      </c>
      <c r="J35" s="56" t="s">
        <v>235</v>
      </c>
      <c r="K35" s="63">
        <v>11.34</v>
      </c>
      <c r="L35" s="56">
        <f t="shared" si="0"/>
        <v>100</v>
      </c>
      <c r="M35" s="56">
        <f t="shared" si="1"/>
        <v>100</v>
      </c>
      <c r="N35" s="56">
        <f t="shared" si="2"/>
        <v>100</v>
      </c>
      <c r="O35" s="56">
        <f t="shared" si="3"/>
        <v>0</v>
      </c>
      <c r="P35" s="56">
        <f t="shared" si="4"/>
        <v>100</v>
      </c>
      <c r="Q35" s="63"/>
      <c r="R35" s="56"/>
      <c r="S35" s="60">
        <f t="shared" si="17"/>
        <v>-5.2821148423265463E-4</v>
      </c>
      <c r="T35" s="64">
        <f t="shared" si="18"/>
        <v>-7.8740157480314821E-3</v>
      </c>
      <c r="V35" s="65"/>
      <c r="W35" s="65"/>
      <c r="Y35" s="15" t="str">
        <f t="shared" si="5"/>
        <v>EASY</v>
      </c>
      <c r="AA35" s="66" t="str">
        <f>IF($A35&lt;200,"",AVERAGE($E5:$E35)/AVERAGE($E5:$E35)-1)</f>
        <v/>
      </c>
      <c r="AB35">
        <f>LOOKUP($B35,'07_L1政策步階'!$A$4:$A$14,'07_L1政策步階'!$C$4:$C$14)</f>
        <v>0</v>
      </c>
      <c r="AC35" s="65"/>
      <c r="AD35" s="65"/>
      <c r="AE35" s="65"/>
      <c r="AF35" s="65"/>
      <c r="AG35" s="65"/>
      <c r="AH35" s="65"/>
      <c r="AI35" s="65"/>
      <c r="AJ35" s="65"/>
      <c r="AK35" s="65"/>
      <c r="AL35" t="str">
        <f t="shared" si="6"/>
        <v/>
      </c>
      <c r="AM35">
        <f t="shared" si="7"/>
        <v>50</v>
      </c>
      <c r="AN35" t="str">
        <f t="shared" si="8"/>
        <v/>
      </c>
      <c r="AO35" t="str">
        <f t="shared" si="9"/>
        <v/>
      </c>
      <c r="AP35" t="str">
        <f t="shared" si="10"/>
        <v/>
      </c>
      <c r="AQ35" t="str">
        <f t="shared" si="11"/>
        <v/>
      </c>
      <c r="AR35" t="str">
        <f t="shared" si="12"/>
        <v/>
      </c>
      <c r="AS35" t="str">
        <f t="shared" si="13"/>
        <v/>
      </c>
      <c r="AT35" t="str">
        <f t="shared" si="14"/>
        <v/>
      </c>
      <c r="AU35" t="str">
        <f t="shared" si="15"/>
        <v/>
      </c>
      <c r="AV35" t="str">
        <f t="shared" si="16"/>
        <v/>
      </c>
      <c r="AW35">
        <f>'01_指標庫'!$H$4*ISNUMBER($F35)+'01_指標庫'!$H$5*ISNUMBER($AA35)+'01_指標庫'!$H$6*ISNUMBER($G35)+'01_指標庫'!$H$7*ISNUMBER($H35)+'01_指標庫'!$H$8*ISNUMBER($AF35)+'01_指標庫'!$H$9*ISNUMBER($AG35)+'01_指標庫'!$H$10*ISNUMBER($AB35)+'01_指標庫'!$H$11*ISNUMBER($AC35)+'01_指標庫'!$H$12*ISNUMBER($AD35)+'01_指標庫'!$H$13*ISNUMBER($AE35)+'01_指標庫'!$H$14*ISNUMBER($I35)+'01_指標庫'!$H$15*ISNUMBER($AH35)+'01_指標庫'!$H$16*ISNUMBER($K35)+'01_指標庫'!$H$17*ISNUMBER($AI35)+'01_指標庫'!$H$18*ISNUMBER($AJ35)+'01_指標庫'!$H$19*ISNUMBER($AK35)+'01_指標庫'!$H$20*ISNUMBER($BB35)+'01_指標庫'!$H$21*ISNUMBER($BC35)</f>
        <v>49</v>
      </c>
      <c r="AX35">
        <f>IF(AW35=0,50,ROUND(('01_指標庫'!$H$4*IF(ISNUMBER($F35),L35,0)+'01_指標庫'!$H$5*IF(ISNUMBER($AA35),AL35,0)+'01_指標庫'!$H$6*IF(ISNUMBER($G35),M35,0)+'01_指標庫'!$H$7*IF(ISNUMBER($H35),N35,0)+'01_指標庫'!$H$8*IF(ISNUMBER($AF35),AQ35,0)+'01_指標庫'!$H$9*IF(ISNUMBER($AG35),AR35,0)+'01_指標庫'!$H$10*IF(ISNUMBER($AB35),AM35,0)+'01_指標庫'!$H$11*IF(ISNUMBER($AC35),AN35,0)+'01_指標庫'!$H$12*IF(ISNUMBER($AD35),AO35,0)+'01_指標庫'!$H$13*IF(ISNUMBER($AE35),AP35,0)+'01_指標庫'!$H$14*IF(ISNUMBER($I35),O35,0)+'01_指標庫'!$H$15*IF(ISNUMBER($AH35),AS35,0)+'01_指標庫'!$H$16*IF(ISNUMBER($K35),P35,0)+'01_指標庫'!$H$17*IF(ISNUMBER($AI35),AT35,0)+'01_指標庫'!$H$18*IF(ISNUMBER($AJ35),AU35,0)+'01_指標庫'!$H$19*IF(ISNUMBER($AK35),AV35,0)+'01_指標庫'!$H$20*IF(ISNUMBER($BB35),BB35,0)+'01_指標庫'!$H$21*IF(ISNUMBER($BC35),BC35,0))/AW35,1))</f>
        <v>72.400000000000006</v>
      </c>
      <c r="AY35" s="67"/>
      <c r="AZ35" s="67"/>
      <c r="BA35" s="66">
        <f t="shared" si="19"/>
        <v>1.4642166565836945E-3</v>
      </c>
      <c r="BB35">
        <f t="shared" si="20"/>
        <v>50</v>
      </c>
      <c r="BC35" t="str">
        <f t="shared" si="21"/>
        <v/>
      </c>
    </row>
    <row r="36" spans="1:55" ht="15" customHeight="1">
      <c r="A36" s="56">
        <v>32</v>
      </c>
      <c r="B36" s="57">
        <v>42604</v>
      </c>
      <c r="C36" s="56">
        <v>2016</v>
      </c>
      <c r="D36" s="58" t="s">
        <v>236</v>
      </c>
      <c r="E36" s="59">
        <v>4808.5600000000004</v>
      </c>
      <c r="F36" s="60">
        <v>7.7348E-2</v>
      </c>
      <c r="G36" s="60">
        <v>-3.8449999999999999E-3</v>
      </c>
      <c r="H36" s="61">
        <v>0.89800000000000002</v>
      </c>
      <c r="I36" s="62">
        <v>518</v>
      </c>
      <c r="J36" s="56" t="s">
        <v>235</v>
      </c>
      <c r="K36" s="63">
        <v>12.27</v>
      </c>
      <c r="L36" s="56">
        <f t="shared" si="0"/>
        <v>100</v>
      </c>
      <c r="M36" s="56">
        <f t="shared" si="1"/>
        <v>100</v>
      </c>
      <c r="N36" s="56">
        <f t="shared" si="2"/>
        <v>100</v>
      </c>
      <c r="O36" s="56">
        <f t="shared" si="3"/>
        <v>0</v>
      </c>
      <c r="P36" s="56">
        <f t="shared" si="4"/>
        <v>100</v>
      </c>
      <c r="Q36" s="63"/>
      <c r="R36" s="56"/>
      <c r="S36" s="60">
        <f t="shared" si="17"/>
        <v>5.035225773697416E-4</v>
      </c>
      <c r="T36" s="64">
        <f t="shared" si="18"/>
        <v>8.2010582010582089E-2</v>
      </c>
      <c r="V36" s="65"/>
      <c r="W36" s="65"/>
      <c r="Y36" s="15" t="str">
        <f t="shared" si="5"/>
        <v>EASY</v>
      </c>
      <c r="AA36" s="66" t="str">
        <f>IF($A36&lt;200,"",AVERAGE($E5:$E36)/AVERAGE($E5:$E36)-1)</f>
        <v/>
      </c>
      <c r="AB36">
        <f>LOOKUP($B36,'07_L1政策步階'!$A$4:$A$14,'07_L1政策步階'!$C$4:$C$14)</f>
        <v>0</v>
      </c>
      <c r="AC36" s="65"/>
      <c r="AD36" s="65"/>
      <c r="AE36" s="65"/>
      <c r="AF36" s="65"/>
      <c r="AG36" s="65"/>
      <c r="AH36" s="65"/>
      <c r="AI36" s="65"/>
      <c r="AJ36" s="65"/>
      <c r="AK36" s="65"/>
      <c r="AL36" t="str">
        <f t="shared" si="6"/>
        <v/>
      </c>
      <c r="AM36">
        <f t="shared" si="7"/>
        <v>50</v>
      </c>
      <c r="AN36" t="str">
        <f t="shared" si="8"/>
        <v/>
      </c>
      <c r="AO36" t="str">
        <f t="shared" si="9"/>
        <v/>
      </c>
      <c r="AP36" t="str">
        <f t="shared" si="10"/>
        <v/>
      </c>
      <c r="AQ36" t="str">
        <f t="shared" si="11"/>
        <v/>
      </c>
      <c r="AR36" t="str">
        <f t="shared" si="12"/>
        <v/>
      </c>
      <c r="AS36" t="str">
        <f t="shared" si="13"/>
        <v/>
      </c>
      <c r="AT36" t="str">
        <f t="shared" si="14"/>
        <v/>
      </c>
      <c r="AU36" t="str">
        <f t="shared" si="15"/>
        <v/>
      </c>
      <c r="AV36" t="str">
        <f t="shared" si="16"/>
        <v/>
      </c>
      <c r="AW36">
        <f>'01_指標庫'!$H$4*ISNUMBER($F36)+'01_指標庫'!$H$5*ISNUMBER($AA36)+'01_指標庫'!$H$6*ISNUMBER($G36)+'01_指標庫'!$H$7*ISNUMBER($H36)+'01_指標庫'!$H$8*ISNUMBER($AF36)+'01_指標庫'!$H$9*ISNUMBER($AG36)+'01_指標庫'!$H$10*ISNUMBER($AB36)+'01_指標庫'!$H$11*ISNUMBER($AC36)+'01_指標庫'!$H$12*ISNUMBER($AD36)+'01_指標庫'!$H$13*ISNUMBER($AE36)+'01_指標庫'!$H$14*ISNUMBER($I36)+'01_指標庫'!$H$15*ISNUMBER($AH36)+'01_指標庫'!$H$16*ISNUMBER($K36)+'01_指標庫'!$H$17*ISNUMBER($AI36)+'01_指標庫'!$H$18*ISNUMBER($AJ36)+'01_指標庫'!$H$19*ISNUMBER($AK36)+'01_指標庫'!$H$20*ISNUMBER($BB36)+'01_指標庫'!$H$21*ISNUMBER($BC36)</f>
        <v>49</v>
      </c>
      <c r="AX36">
        <f>IF(AW36=0,50,ROUND(('01_指標庫'!$H$4*IF(ISNUMBER($F36),L36,0)+'01_指標庫'!$H$5*IF(ISNUMBER($AA36),AL36,0)+'01_指標庫'!$H$6*IF(ISNUMBER($G36),M36,0)+'01_指標庫'!$H$7*IF(ISNUMBER($H36),N36,0)+'01_指標庫'!$H$8*IF(ISNUMBER($AF36),AQ36,0)+'01_指標庫'!$H$9*IF(ISNUMBER($AG36),AR36,0)+'01_指標庫'!$H$10*IF(ISNUMBER($AB36),AM36,0)+'01_指標庫'!$H$11*IF(ISNUMBER($AC36),AN36,0)+'01_指標庫'!$H$12*IF(ISNUMBER($AD36),AO36,0)+'01_指標庫'!$H$13*IF(ISNUMBER($AE36),AP36,0)+'01_指標庫'!$H$14*IF(ISNUMBER($I36),O36,0)+'01_指標庫'!$H$15*IF(ISNUMBER($AH36),AS36,0)+'01_指標庫'!$H$16*IF(ISNUMBER($K36),P36,0)+'01_指標庫'!$H$17*IF(ISNUMBER($AI36),AT36,0)+'01_指標庫'!$H$18*IF(ISNUMBER($AJ36),AU36,0)+'01_指標庫'!$H$19*IF(ISNUMBER($AK36),AV36,0)+'01_指標庫'!$H$20*IF(ISNUMBER($BB36),BB36,0)+'01_指標庫'!$H$21*IF(ISNUMBER($BC36),BC36,0))/AW36,1))</f>
        <v>72.400000000000006</v>
      </c>
      <c r="AY36" s="67"/>
      <c r="AZ36" s="67"/>
      <c r="BA36" s="66">
        <f t="shared" si="19"/>
        <v>1.9503495538453208E-4</v>
      </c>
      <c r="BB36">
        <f t="shared" si="20"/>
        <v>50</v>
      </c>
      <c r="BC36" t="str">
        <f t="shared" si="21"/>
        <v/>
      </c>
    </row>
    <row r="37" spans="1:55" ht="15" customHeight="1">
      <c r="A37" s="56">
        <v>33</v>
      </c>
      <c r="B37" s="57">
        <v>42605</v>
      </c>
      <c r="C37" s="56">
        <v>2016</v>
      </c>
      <c r="D37" s="58" t="s">
        <v>237</v>
      </c>
      <c r="E37" s="59">
        <v>4818.4799999999996</v>
      </c>
      <c r="F37" s="60">
        <v>7.9431000000000002E-2</v>
      </c>
      <c r="G37" s="60">
        <v>-1.7899999999999999E-3</v>
      </c>
      <c r="H37" s="61">
        <v>0.87760000000000005</v>
      </c>
      <c r="I37" s="62">
        <v>514</v>
      </c>
      <c r="J37" s="56" t="s">
        <v>235</v>
      </c>
      <c r="K37" s="63">
        <v>12.38</v>
      </c>
      <c r="L37" s="56">
        <f t="shared" si="0"/>
        <v>100</v>
      </c>
      <c r="M37" s="56">
        <f t="shared" si="1"/>
        <v>100</v>
      </c>
      <c r="N37" s="56">
        <f t="shared" si="2"/>
        <v>100</v>
      </c>
      <c r="O37" s="56">
        <f t="shared" si="3"/>
        <v>0</v>
      </c>
      <c r="P37" s="56">
        <f t="shared" si="4"/>
        <v>100</v>
      </c>
      <c r="Q37" s="63"/>
      <c r="R37" s="56"/>
      <c r="S37" s="60">
        <f t="shared" si="17"/>
        <v>2.0629876719848728E-3</v>
      </c>
      <c r="T37" s="64">
        <f t="shared" si="18"/>
        <v>8.9649551752242207E-3</v>
      </c>
      <c r="V37" s="65"/>
      <c r="W37" s="65"/>
      <c r="Y37" s="15" t="str">
        <f t="shared" si="5"/>
        <v>EASY</v>
      </c>
      <c r="AA37" s="66" t="str">
        <f>IF($A37&lt;200,"",AVERAGE($E5:$E37)/AVERAGE($E5:$E37)-1)</f>
        <v/>
      </c>
      <c r="AB37">
        <f>LOOKUP($B37,'07_L1政策步階'!$A$4:$A$14,'07_L1政策步階'!$C$4:$C$14)</f>
        <v>0</v>
      </c>
      <c r="AC37" s="65"/>
      <c r="AD37" s="65"/>
      <c r="AE37" s="65"/>
      <c r="AF37" s="65"/>
      <c r="AG37" s="65"/>
      <c r="AH37" s="65"/>
      <c r="AI37" s="65"/>
      <c r="AJ37" s="65"/>
      <c r="AK37" s="65"/>
      <c r="AL37" t="str">
        <f t="shared" si="6"/>
        <v/>
      </c>
      <c r="AM37">
        <f t="shared" si="7"/>
        <v>50</v>
      </c>
      <c r="AN37" t="str">
        <f t="shared" si="8"/>
        <v/>
      </c>
      <c r="AO37" t="str">
        <f t="shared" si="9"/>
        <v/>
      </c>
      <c r="AP37" t="str">
        <f t="shared" si="10"/>
        <v/>
      </c>
      <c r="AQ37" t="str">
        <f t="shared" si="11"/>
        <v/>
      </c>
      <c r="AR37" t="str">
        <f t="shared" si="12"/>
        <v/>
      </c>
      <c r="AS37" t="str">
        <f t="shared" si="13"/>
        <v/>
      </c>
      <c r="AT37" t="str">
        <f t="shared" si="14"/>
        <v/>
      </c>
      <c r="AU37" t="str">
        <f t="shared" si="15"/>
        <v/>
      </c>
      <c r="AV37" t="str">
        <f t="shared" si="16"/>
        <v/>
      </c>
      <c r="AW37">
        <f>'01_指標庫'!$H$4*ISNUMBER($F37)+'01_指標庫'!$H$5*ISNUMBER($AA37)+'01_指標庫'!$H$6*ISNUMBER($G37)+'01_指標庫'!$H$7*ISNUMBER($H37)+'01_指標庫'!$H$8*ISNUMBER($AF37)+'01_指標庫'!$H$9*ISNUMBER($AG37)+'01_指標庫'!$H$10*ISNUMBER($AB37)+'01_指標庫'!$H$11*ISNUMBER($AC37)+'01_指標庫'!$H$12*ISNUMBER($AD37)+'01_指標庫'!$H$13*ISNUMBER($AE37)+'01_指標庫'!$H$14*ISNUMBER($I37)+'01_指標庫'!$H$15*ISNUMBER($AH37)+'01_指標庫'!$H$16*ISNUMBER($K37)+'01_指標庫'!$H$17*ISNUMBER($AI37)+'01_指標庫'!$H$18*ISNUMBER($AJ37)+'01_指標庫'!$H$19*ISNUMBER($AK37)+'01_指標庫'!$H$20*ISNUMBER($BB37)+'01_指標庫'!$H$21*ISNUMBER($BC37)</f>
        <v>49</v>
      </c>
      <c r="AX37">
        <f>IF(AW37=0,50,ROUND(('01_指標庫'!$H$4*IF(ISNUMBER($F37),L37,0)+'01_指標庫'!$H$5*IF(ISNUMBER($AA37),AL37,0)+'01_指標庫'!$H$6*IF(ISNUMBER($G37),M37,0)+'01_指標庫'!$H$7*IF(ISNUMBER($H37),N37,0)+'01_指標庫'!$H$8*IF(ISNUMBER($AF37),AQ37,0)+'01_指標庫'!$H$9*IF(ISNUMBER($AG37),AR37,0)+'01_指標庫'!$H$10*IF(ISNUMBER($AB37),AM37,0)+'01_指標庫'!$H$11*IF(ISNUMBER($AC37),AN37,0)+'01_指標庫'!$H$12*IF(ISNUMBER($AD37),AO37,0)+'01_指標庫'!$H$13*IF(ISNUMBER($AE37),AP37,0)+'01_指標庫'!$H$14*IF(ISNUMBER($I37),O37,0)+'01_指標庫'!$H$15*IF(ISNUMBER($AH37),AS37,0)+'01_指標庫'!$H$16*IF(ISNUMBER($K37),P37,0)+'01_指標庫'!$H$17*IF(ISNUMBER($AI37),AT37,0)+'01_指標庫'!$H$18*IF(ISNUMBER($AJ37),AU37,0)+'01_指標庫'!$H$19*IF(ISNUMBER($AK37),AV37,0)+'01_指標庫'!$H$20*IF(ISNUMBER($BB37),BB37,0)+'01_指標庫'!$H$21*IF(ISNUMBER($BC37),BC37,0))/AW37,1))</f>
        <v>72.400000000000006</v>
      </c>
      <c r="AY37" s="67"/>
      <c r="AZ37" s="67"/>
      <c r="BA37" s="66">
        <f t="shared" si="19"/>
        <v>6.0792170667500756E-4</v>
      </c>
      <c r="BB37">
        <f t="shared" si="20"/>
        <v>50</v>
      </c>
      <c r="BC37" t="str">
        <f t="shared" si="21"/>
        <v/>
      </c>
    </row>
    <row r="38" spans="1:55" ht="15" customHeight="1">
      <c r="A38" s="56">
        <v>34</v>
      </c>
      <c r="B38" s="57">
        <v>42606</v>
      </c>
      <c r="C38" s="56">
        <v>2016</v>
      </c>
      <c r="D38" s="58" t="s">
        <v>238</v>
      </c>
      <c r="E38" s="59">
        <v>4783.49</v>
      </c>
      <c r="F38" s="60">
        <v>7.1500999999999995E-2</v>
      </c>
      <c r="G38" s="60">
        <v>-9.0379999999999992E-3</v>
      </c>
      <c r="H38" s="61">
        <v>0.87760000000000005</v>
      </c>
      <c r="I38" s="62">
        <v>513</v>
      </c>
      <c r="J38" s="56" t="s">
        <v>235</v>
      </c>
      <c r="K38" s="63">
        <v>13.45</v>
      </c>
      <c r="L38" s="56">
        <f t="shared" si="0"/>
        <v>100</v>
      </c>
      <c r="M38" s="56">
        <f t="shared" si="1"/>
        <v>100</v>
      </c>
      <c r="N38" s="56">
        <f t="shared" si="2"/>
        <v>100</v>
      </c>
      <c r="O38" s="56">
        <f t="shared" si="3"/>
        <v>0</v>
      </c>
      <c r="P38" s="56">
        <f t="shared" si="4"/>
        <v>100</v>
      </c>
      <c r="Q38" s="63"/>
      <c r="R38" s="56"/>
      <c r="S38" s="60">
        <f t="shared" si="17"/>
        <v>-7.2616260729524429E-3</v>
      </c>
      <c r="T38" s="64">
        <f t="shared" si="18"/>
        <v>8.6429725363489363E-2</v>
      </c>
      <c r="V38" s="65"/>
      <c r="W38" s="65"/>
      <c r="Y38" s="15" t="str">
        <f t="shared" si="5"/>
        <v>EASY</v>
      </c>
      <c r="AA38" s="66" t="str">
        <f>IF($A38&lt;200,"",AVERAGE($E5:$E38)/AVERAGE($E5:$E38)-1)</f>
        <v/>
      </c>
      <c r="AB38">
        <f>LOOKUP($B38,'07_L1政策步階'!$A$4:$A$14,'07_L1政策步階'!$C$4:$C$14)</f>
        <v>0</v>
      </c>
      <c r="AC38" s="65"/>
      <c r="AD38" s="65"/>
      <c r="AE38" s="65"/>
      <c r="AF38" s="65"/>
      <c r="AG38" s="65"/>
      <c r="AH38" s="65"/>
      <c r="AI38" s="65"/>
      <c r="AJ38" s="65"/>
      <c r="AK38" s="65"/>
      <c r="AL38" t="str">
        <f t="shared" si="6"/>
        <v/>
      </c>
      <c r="AM38">
        <f t="shared" si="7"/>
        <v>50</v>
      </c>
      <c r="AN38" t="str">
        <f t="shared" si="8"/>
        <v/>
      </c>
      <c r="AO38" t="str">
        <f t="shared" si="9"/>
        <v/>
      </c>
      <c r="AP38" t="str">
        <f t="shared" si="10"/>
        <v/>
      </c>
      <c r="AQ38" t="str">
        <f t="shared" si="11"/>
        <v/>
      </c>
      <c r="AR38" t="str">
        <f t="shared" si="12"/>
        <v/>
      </c>
      <c r="AS38" t="str">
        <f t="shared" si="13"/>
        <v/>
      </c>
      <c r="AT38" t="str">
        <f t="shared" si="14"/>
        <v/>
      </c>
      <c r="AU38" t="str">
        <f t="shared" si="15"/>
        <v/>
      </c>
      <c r="AV38" t="str">
        <f t="shared" si="16"/>
        <v/>
      </c>
      <c r="AW38">
        <f>'01_指標庫'!$H$4*ISNUMBER($F38)+'01_指標庫'!$H$5*ISNUMBER($AA38)+'01_指標庫'!$H$6*ISNUMBER($G38)+'01_指標庫'!$H$7*ISNUMBER($H38)+'01_指標庫'!$H$8*ISNUMBER($AF38)+'01_指標庫'!$H$9*ISNUMBER($AG38)+'01_指標庫'!$H$10*ISNUMBER($AB38)+'01_指標庫'!$H$11*ISNUMBER($AC38)+'01_指標庫'!$H$12*ISNUMBER($AD38)+'01_指標庫'!$H$13*ISNUMBER($AE38)+'01_指標庫'!$H$14*ISNUMBER($I38)+'01_指標庫'!$H$15*ISNUMBER($AH38)+'01_指標庫'!$H$16*ISNUMBER($K38)+'01_指標庫'!$H$17*ISNUMBER($AI38)+'01_指標庫'!$H$18*ISNUMBER($AJ38)+'01_指標庫'!$H$19*ISNUMBER($AK38)+'01_指標庫'!$H$20*ISNUMBER($BB38)+'01_指標庫'!$H$21*ISNUMBER($BC38)</f>
        <v>49</v>
      </c>
      <c r="AX38">
        <f>IF(AW38=0,50,ROUND(('01_指標庫'!$H$4*IF(ISNUMBER($F38),L38,0)+'01_指標庫'!$H$5*IF(ISNUMBER($AA38),AL38,0)+'01_指標庫'!$H$6*IF(ISNUMBER($G38),M38,0)+'01_指標庫'!$H$7*IF(ISNUMBER($H38),N38,0)+'01_指標庫'!$H$8*IF(ISNUMBER($AF38),AQ38,0)+'01_指標庫'!$H$9*IF(ISNUMBER($AG38),AR38,0)+'01_指標庫'!$H$10*IF(ISNUMBER($AB38),AM38,0)+'01_指標庫'!$H$11*IF(ISNUMBER($AC38),AN38,0)+'01_指標庫'!$H$12*IF(ISNUMBER($AD38),AO38,0)+'01_指標庫'!$H$13*IF(ISNUMBER($AE38),AP38,0)+'01_指標庫'!$H$14*IF(ISNUMBER($I38),O38,0)+'01_指標庫'!$H$15*IF(ISNUMBER($AH38),AS38,0)+'01_指標庫'!$H$16*IF(ISNUMBER($K38),P38,0)+'01_指標庫'!$H$17*IF(ISNUMBER($AI38),AT38,0)+'01_指標庫'!$H$18*IF(ISNUMBER($AJ38),AU38,0)+'01_指標庫'!$H$19*IF(ISNUMBER($AK38),AV38,0)+'01_指標庫'!$H$20*IF(ISNUMBER($BB38),BB38,0)+'01_指標庫'!$H$21*IF(ISNUMBER($BC38),BC38,0))/AW38,1))</f>
        <v>72.400000000000006</v>
      </c>
      <c r="AY38" s="67"/>
      <c r="AZ38" s="67"/>
      <c r="BA38" s="66">
        <f t="shared" si="19"/>
        <v>-3.0791316016676173E-4</v>
      </c>
      <c r="BB38">
        <f t="shared" si="20"/>
        <v>50</v>
      </c>
      <c r="BC38" t="str">
        <f t="shared" si="21"/>
        <v/>
      </c>
    </row>
    <row r="39" spans="1:55" ht="15" customHeight="1">
      <c r="A39" s="56">
        <v>35</v>
      </c>
      <c r="B39" s="57">
        <v>42607</v>
      </c>
      <c r="C39" s="56">
        <v>2016</v>
      </c>
      <c r="D39" s="58" t="s">
        <v>239</v>
      </c>
      <c r="E39" s="59">
        <v>4775.43</v>
      </c>
      <c r="F39" s="60">
        <v>6.9552000000000003E-2</v>
      </c>
      <c r="G39" s="60">
        <v>-1.0708000000000001E-2</v>
      </c>
      <c r="H39" s="61">
        <v>0.87760000000000005</v>
      </c>
      <c r="I39" s="62">
        <v>514</v>
      </c>
      <c r="J39" s="56" t="s">
        <v>235</v>
      </c>
      <c r="K39" s="63">
        <v>13.63</v>
      </c>
      <c r="L39" s="56">
        <f t="shared" si="0"/>
        <v>100</v>
      </c>
      <c r="M39" s="56">
        <f t="shared" si="1"/>
        <v>100</v>
      </c>
      <c r="N39" s="56">
        <f t="shared" si="2"/>
        <v>100</v>
      </c>
      <c r="O39" s="56">
        <f t="shared" si="3"/>
        <v>0</v>
      </c>
      <c r="P39" s="56">
        <f t="shared" si="4"/>
        <v>100</v>
      </c>
      <c r="Q39" s="63"/>
      <c r="R39" s="56"/>
      <c r="S39" s="60">
        <f t="shared" si="17"/>
        <v>-1.6849622346862825E-3</v>
      </c>
      <c r="T39" s="64">
        <f t="shared" si="18"/>
        <v>1.3382899628253009E-2</v>
      </c>
      <c r="V39" s="65"/>
      <c r="W39" s="65"/>
      <c r="Y39" s="15" t="str">
        <f t="shared" si="5"/>
        <v>EASY</v>
      </c>
      <c r="AA39" s="66" t="str">
        <f>IF($A39&lt;200,"",AVERAGE($E5:$E39)/AVERAGE($E5:$E39)-1)</f>
        <v/>
      </c>
      <c r="AB39">
        <f>LOOKUP($B39,'07_L1政策步階'!$A$4:$A$14,'07_L1政策步階'!$C$4:$C$14)</f>
        <v>0</v>
      </c>
      <c r="AC39" s="65"/>
      <c r="AD39" s="65"/>
      <c r="AE39" s="65"/>
      <c r="AF39" s="65"/>
      <c r="AG39" s="65"/>
      <c r="AH39" s="65"/>
      <c r="AI39" s="65"/>
      <c r="AJ39" s="65"/>
      <c r="AK39" s="65"/>
      <c r="AL39" t="str">
        <f t="shared" si="6"/>
        <v/>
      </c>
      <c r="AM39">
        <f t="shared" si="7"/>
        <v>50</v>
      </c>
      <c r="AN39" t="str">
        <f t="shared" si="8"/>
        <v/>
      </c>
      <c r="AO39" t="str">
        <f t="shared" si="9"/>
        <v/>
      </c>
      <c r="AP39" t="str">
        <f t="shared" si="10"/>
        <v/>
      </c>
      <c r="AQ39" t="str">
        <f t="shared" si="11"/>
        <v/>
      </c>
      <c r="AR39" t="str">
        <f t="shared" si="12"/>
        <v/>
      </c>
      <c r="AS39" t="str">
        <f t="shared" si="13"/>
        <v/>
      </c>
      <c r="AT39" t="str">
        <f t="shared" si="14"/>
        <v/>
      </c>
      <c r="AU39" t="str">
        <f t="shared" si="15"/>
        <v/>
      </c>
      <c r="AV39" t="str">
        <f t="shared" si="16"/>
        <v/>
      </c>
      <c r="AW39">
        <f>'01_指標庫'!$H$4*ISNUMBER($F39)+'01_指標庫'!$H$5*ISNUMBER($AA39)+'01_指標庫'!$H$6*ISNUMBER($G39)+'01_指標庫'!$H$7*ISNUMBER($H39)+'01_指標庫'!$H$8*ISNUMBER($AF39)+'01_指標庫'!$H$9*ISNUMBER($AG39)+'01_指標庫'!$H$10*ISNUMBER($AB39)+'01_指標庫'!$H$11*ISNUMBER($AC39)+'01_指標庫'!$H$12*ISNUMBER($AD39)+'01_指標庫'!$H$13*ISNUMBER($AE39)+'01_指標庫'!$H$14*ISNUMBER($I39)+'01_指標庫'!$H$15*ISNUMBER($AH39)+'01_指標庫'!$H$16*ISNUMBER($K39)+'01_指標庫'!$H$17*ISNUMBER($AI39)+'01_指標庫'!$H$18*ISNUMBER($AJ39)+'01_指標庫'!$H$19*ISNUMBER($AK39)+'01_指標庫'!$H$20*ISNUMBER($BB39)+'01_指標庫'!$H$21*ISNUMBER($BC39)</f>
        <v>49</v>
      </c>
      <c r="AX39">
        <f>IF(AW39=0,50,ROUND(('01_指標庫'!$H$4*IF(ISNUMBER($F39),L39,0)+'01_指標庫'!$H$5*IF(ISNUMBER($AA39),AL39,0)+'01_指標庫'!$H$6*IF(ISNUMBER($G39),M39,0)+'01_指標庫'!$H$7*IF(ISNUMBER($H39),N39,0)+'01_指標庫'!$H$8*IF(ISNUMBER($AF39),AQ39,0)+'01_指標庫'!$H$9*IF(ISNUMBER($AG39),AR39,0)+'01_指標庫'!$H$10*IF(ISNUMBER($AB39),AM39,0)+'01_指標庫'!$H$11*IF(ISNUMBER($AC39),AN39,0)+'01_指標庫'!$H$12*IF(ISNUMBER($AD39),AO39,0)+'01_指標庫'!$H$13*IF(ISNUMBER($AE39),AP39,0)+'01_指標庫'!$H$14*IF(ISNUMBER($I39),O39,0)+'01_指標庫'!$H$15*IF(ISNUMBER($AH39),AS39,0)+'01_指標庫'!$H$16*IF(ISNUMBER($K39),P39,0)+'01_指標庫'!$H$17*IF(ISNUMBER($AI39),AT39,0)+'01_指標庫'!$H$18*IF(ISNUMBER($AJ39),AU39,0)+'01_指標庫'!$H$19*IF(ISNUMBER($AK39),AV39,0)+'01_指標庫'!$H$20*IF(ISNUMBER($BB39),BB39,0)+'01_指標庫'!$H$21*IF(ISNUMBER($BC39),BC39,0))/AW39,1))</f>
        <v>72.400000000000006</v>
      </c>
      <c r="AY39" s="67"/>
      <c r="AZ39" s="67"/>
      <c r="BA39" s="66">
        <f t="shared" si="19"/>
        <v>-1.1120451013184596E-3</v>
      </c>
      <c r="BB39">
        <f t="shared" si="20"/>
        <v>50</v>
      </c>
      <c r="BC39" t="str">
        <f t="shared" si="21"/>
        <v/>
      </c>
    </row>
    <row r="40" spans="1:55" ht="15" customHeight="1">
      <c r="A40" s="56">
        <v>36</v>
      </c>
      <c r="B40" s="57">
        <v>42608</v>
      </c>
      <c r="C40" s="56">
        <v>2016</v>
      </c>
      <c r="D40" s="58" t="s">
        <v>234</v>
      </c>
      <c r="E40" s="59">
        <v>4783.6899999999996</v>
      </c>
      <c r="F40" s="60">
        <v>7.1231000000000003E-2</v>
      </c>
      <c r="G40" s="60">
        <v>-8.9969999999999998E-3</v>
      </c>
      <c r="H40" s="61">
        <v>0.87760000000000005</v>
      </c>
      <c r="I40" s="62">
        <v>504</v>
      </c>
      <c r="J40" s="56" t="s">
        <v>235</v>
      </c>
      <c r="K40" s="63">
        <v>13.65</v>
      </c>
      <c r="L40" s="56">
        <f t="shared" si="0"/>
        <v>100</v>
      </c>
      <c r="M40" s="56">
        <f t="shared" si="1"/>
        <v>100</v>
      </c>
      <c r="N40" s="56">
        <f t="shared" si="2"/>
        <v>100</v>
      </c>
      <c r="O40" s="56">
        <f t="shared" si="3"/>
        <v>0</v>
      </c>
      <c r="P40" s="56">
        <f t="shared" si="4"/>
        <v>100</v>
      </c>
      <c r="Q40" s="63"/>
      <c r="R40" s="56"/>
      <c r="S40" s="60">
        <f t="shared" si="17"/>
        <v>1.7296871695322569E-3</v>
      </c>
      <c r="T40" s="64">
        <f t="shared" si="18"/>
        <v>1.4673514306675628E-3</v>
      </c>
      <c r="V40" s="65"/>
      <c r="W40" s="65"/>
      <c r="Y40" s="15" t="str">
        <f t="shared" si="5"/>
        <v>EASY</v>
      </c>
      <c r="AA40" s="66" t="str">
        <f>IF($A40&lt;200,"",AVERAGE($E5:$E40)/AVERAGE($E5:$E40)-1)</f>
        <v/>
      </c>
      <c r="AB40">
        <f>LOOKUP($B40,'07_L1政策步階'!$A$4:$A$14,'07_L1政策步階'!$C$4:$C$14)</f>
        <v>0</v>
      </c>
      <c r="AC40" s="65"/>
      <c r="AD40" s="65"/>
      <c r="AE40" s="65"/>
      <c r="AF40" s="65"/>
      <c r="AG40" s="65"/>
      <c r="AH40" s="65"/>
      <c r="AI40" s="65"/>
      <c r="AJ40" s="65"/>
      <c r="AK40" s="65"/>
      <c r="AL40" t="str">
        <f t="shared" si="6"/>
        <v/>
      </c>
      <c r="AM40">
        <f t="shared" si="7"/>
        <v>50</v>
      </c>
      <c r="AN40" t="str">
        <f t="shared" si="8"/>
        <v/>
      </c>
      <c r="AO40" t="str">
        <f t="shared" si="9"/>
        <v/>
      </c>
      <c r="AP40" t="str">
        <f t="shared" si="10"/>
        <v/>
      </c>
      <c r="AQ40" t="str">
        <f t="shared" si="11"/>
        <v/>
      </c>
      <c r="AR40" t="str">
        <f t="shared" si="12"/>
        <v/>
      </c>
      <c r="AS40" t="str">
        <f t="shared" si="13"/>
        <v/>
      </c>
      <c r="AT40" t="str">
        <f t="shared" si="14"/>
        <v/>
      </c>
      <c r="AU40" t="str">
        <f t="shared" si="15"/>
        <v/>
      </c>
      <c r="AV40" t="str">
        <f t="shared" si="16"/>
        <v/>
      </c>
      <c r="AW40">
        <f>'01_指標庫'!$H$4*ISNUMBER($F40)+'01_指標庫'!$H$5*ISNUMBER($AA40)+'01_指標庫'!$H$6*ISNUMBER($G40)+'01_指標庫'!$H$7*ISNUMBER($H40)+'01_指標庫'!$H$8*ISNUMBER($AF40)+'01_指標庫'!$H$9*ISNUMBER($AG40)+'01_指標庫'!$H$10*ISNUMBER($AB40)+'01_指標庫'!$H$11*ISNUMBER($AC40)+'01_指標庫'!$H$12*ISNUMBER($AD40)+'01_指標庫'!$H$13*ISNUMBER($AE40)+'01_指標庫'!$H$14*ISNUMBER($I40)+'01_指標庫'!$H$15*ISNUMBER($AH40)+'01_指標庫'!$H$16*ISNUMBER($K40)+'01_指標庫'!$H$17*ISNUMBER($AI40)+'01_指標庫'!$H$18*ISNUMBER($AJ40)+'01_指標庫'!$H$19*ISNUMBER($AK40)+'01_指標庫'!$H$20*ISNUMBER($BB40)+'01_指標庫'!$H$21*ISNUMBER($BC40)</f>
        <v>49</v>
      </c>
      <c r="AX40">
        <f>IF(AW40=0,50,ROUND(('01_指標庫'!$H$4*IF(ISNUMBER($F40),L40,0)+'01_指標庫'!$H$5*IF(ISNUMBER($AA40),AL40,0)+'01_指標庫'!$H$6*IF(ISNUMBER($G40),M40,0)+'01_指標庫'!$H$7*IF(ISNUMBER($H40),N40,0)+'01_指標庫'!$H$8*IF(ISNUMBER($AF40),AQ40,0)+'01_指標庫'!$H$9*IF(ISNUMBER($AG40),AR40,0)+'01_指標庫'!$H$10*IF(ISNUMBER($AB40),AM40,0)+'01_指標庫'!$H$11*IF(ISNUMBER($AC40),AN40,0)+'01_指標庫'!$H$12*IF(ISNUMBER($AD40),AO40,0)+'01_指標庫'!$H$13*IF(ISNUMBER($AE40),AP40,0)+'01_指標庫'!$H$14*IF(ISNUMBER($I40),O40,0)+'01_指標庫'!$H$15*IF(ISNUMBER($AH40),AS40,0)+'01_指標庫'!$H$16*IF(ISNUMBER($K40),P40,0)+'01_指標庫'!$H$17*IF(ISNUMBER($AI40),AT40,0)+'01_指標庫'!$H$18*IF(ISNUMBER($AJ40),AU40,0)+'01_指標庫'!$H$19*IF(ISNUMBER($AK40),AV40,0)+'01_指標庫'!$H$20*IF(ISNUMBER($BB40),BB40,0)+'01_指標庫'!$H$21*IF(ISNUMBER($BC40),BC40,0))/AW40,1))</f>
        <v>72.400000000000006</v>
      </c>
      <c r="AY40" s="67"/>
      <c r="AZ40" s="67"/>
      <c r="BA40" s="66">
        <f t="shared" si="19"/>
        <v>-1.5605790200113878E-3</v>
      </c>
      <c r="BB40">
        <f t="shared" si="20"/>
        <v>50</v>
      </c>
      <c r="BC40" t="str">
        <f t="shared" si="21"/>
        <v/>
      </c>
    </row>
    <row r="41" spans="1:55" ht="15" customHeight="1">
      <c r="A41" s="56">
        <v>37</v>
      </c>
      <c r="B41" s="57">
        <v>42611</v>
      </c>
      <c r="C41" s="56">
        <v>2016</v>
      </c>
      <c r="D41" s="58" t="s">
        <v>236</v>
      </c>
      <c r="E41" s="59">
        <v>4791.09</v>
      </c>
      <c r="F41" s="60">
        <v>7.2703000000000004E-2</v>
      </c>
      <c r="G41" s="60">
        <v>-7.4640000000000001E-3</v>
      </c>
      <c r="H41" s="61">
        <v>0.85709999999999997</v>
      </c>
      <c r="I41" s="62">
        <v>510</v>
      </c>
      <c r="J41" s="56" t="s">
        <v>235</v>
      </c>
      <c r="K41" s="63">
        <v>12.94</v>
      </c>
      <c r="L41" s="56">
        <f t="shared" si="0"/>
        <v>100</v>
      </c>
      <c r="M41" s="56">
        <f t="shared" si="1"/>
        <v>100</v>
      </c>
      <c r="N41" s="56">
        <f t="shared" si="2"/>
        <v>100</v>
      </c>
      <c r="O41" s="56">
        <f t="shared" si="3"/>
        <v>0</v>
      </c>
      <c r="P41" s="56">
        <f t="shared" si="4"/>
        <v>100</v>
      </c>
      <c r="Q41" s="63"/>
      <c r="R41" s="56"/>
      <c r="S41" s="60">
        <f t="shared" si="17"/>
        <v>1.5469229820495034E-3</v>
      </c>
      <c r="T41" s="64">
        <f t="shared" si="18"/>
        <v>-5.2014652014652052E-2</v>
      </c>
      <c r="V41" s="65"/>
      <c r="W41" s="65"/>
      <c r="Y41" s="15" t="str">
        <f t="shared" si="5"/>
        <v>EASY</v>
      </c>
      <c r="AA41" s="66" t="str">
        <f>IF($A41&lt;200,"",AVERAGE($E5:$E41)/AVERAGE($E5:$E41)-1)</f>
        <v/>
      </c>
      <c r="AB41">
        <f>LOOKUP($B41,'07_L1政策步階'!$A$4:$A$14,'07_L1政策步階'!$C$4:$C$14)</f>
        <v>0</v>
      </c>
      <c r="AC41" s="65"/>
      <c r="AD41" s="65"/>
      <c r="AE41" s="65"/>
      <c r="AF41" s="65"/>
      <c r="AG41" s="65"/>
      <c r="AH41" s="65"/>
      <c r="AI41" s="65"/>
      <c r="AJ41" s="65"/>
      <c r="AK41" s="65"/>
      <c r="AL41" t="str">
        <f t="shared" si="6"/>
        <v/>
      </c>
      <c r="AM41">
        <f t="shared" si="7"/>
        <v>50</v>
      </c>
      <c r="AN41" t="str">
        <f t="shared" si="8"/>
        <v/>
      </c>
      <c r="AO41" t="str">
        <f t="shared" si="9"/>
        <v/>
      </c>
      <c r="AP41" t="str">
        <f t="shared" si="10"/>
        <v/>
      </c>
      <c r="AQ41" t="str">
        <f t="shared" si="11"/>
        <v/>
      </c>
      <c r="AR41" t="str">
        <f t="shared" si="12"/>
        <v/>
      </c>
      <c r="AS41" t="str">
        <f t="shared" si="13"/>
        <v/>
      </c>
      <c r="AT41" t="str">
        <f t="shared" si="14"/>
        <v/>
      </c>
      <c r="AU41" t="str">
        <f t="shared" si="15"/>
        <v/>
      </c>
      <c r="AV41" t="str">
        <f t="shared" si="16"/>
        <v/>
      </c>
      <c r="AW41">
        <f>'01_指標庫'!$H$4*ISNUMBER($F41)+'01_指標庫'!$H$5*ISNUMBER($AA41)+'01_指標庫'!$H$6*ISNUMBER($G41)+'01_指標庫'!$H$7*ISNUMBER($H41)+'01_指標庫'!$H$8*ISNUMBER($AF41)+'01_指標庫'!$H$9*ISNUMBER($AG41)+'01_指標庫'!$H$10*ISNUMBER($AB41)+'01_指標庫'!$H$11*ISNUMBER($AC41)+'01_指標庫'!$H$12*ISNUMBER($AD41)+'01_指標庫'!$H$13*ISNUMBER($AE41)+'01_指標庫'!$H$14*ISNUMBER($I41)+'01_指標庫'!$H$15*ISNUMBER($AH41)+'01_指標庫'!$H$16*ISNUMBER($K41)+'01_指標庫'!$H$17*ISNUMBER($AI41)+'01_指標庫'!$H$18*ISNUMBER($AJ41)+'01_指標庫'!$H$19*ISNUMBER($AK41)+'01_指標庫'!$H$20*ISNUMBER($BB41)+'01_指標庫'!$H$21*ISNUMBER($BC41)</f>
        <v>49</v>
      </c>
      <c r="AX41">
        <f>IF(AW41=0,50,ROUND(('01_指標庫'!$H$4*IF(ISNUMBER($F41),L41,0)+'01_指標庫'!$H$5*IF(ISNUMBER($AA41),AL41,0)+'01_指標庫'!$H$6*IF(ISNUMBER($G41),M41,0)+'01_指標庫'!$H$7*IF(ISNUMBER($H41),N41,0)+'01_指標庫'!$H$8*IF(ISNUMBER($AF41),AQ41,0)+'01_指標庫'!$H$9*IF(ISNUMBER($AG41),AR41,0)+'01_指標庫'!$H$10*IF(ISNUMBER($AB41),AM41,0)+'01_指標庫'!$H$11*IF(ISNUMBER($AC41),AN41,0)+'01_指標庫'!$H$12*IF(ISNUMBER($AD41),AO41,0)+'01_指標庫'!$H$13*IF(ISNUMBER($AE41),AP41,0)+'01_指標庫'!$H$14*IF(ISNUMBER($I41),O41,0)+'01_指標庫'!$H$15*IF(ISNUMBER($AH41),AS41,0)+'01_指標庫'!$H$16*IF(ISNUMBER($K41),P41,0)+'01_指標庫'!$H$17*IF(ISNUMBER($AI41),AT41,0)+'01_指標庫'!$H$18*IF(ISNUMBER($AJ41),AU41,0)+'01_指標庫'!$H$19*IF(ISNUMBER($AK41),AV41,0)+'01_指標庫'!$H$20*IF(ISNUMBER($BB41),BB41,0)+'01_指標庫'!$H$21*IF(ISNUMBER($BC41),BC41,0))/AW41,1))</f>
        <v>72.400000000000006</v>
      </c>
      <c r="AY41" s="67"/>
      <c r="AZ41" s="67"/>
      <c r="BA41" s="66">
        <f t="shared" si="19"/>
        <v>-1.5390323105076709E-3</v>
      </c>
      <c r="BB41">
        <f t="shared" si="20"/>
        <v>50</v>
      </c>
      <c r="BC41" t="str">
        <f t="shared" si="21"/>
        <v/>
      </c>
    </row>
    <row r="42" spans="1:55" ht="15" customHeight="1">
      <c r="A42" s="56">
        <v>38</v>
      </c>
      <c r="B42" s="57">
        <v>42612</v>
      </c>
      <c r="C42" s="56">
        <v>2016</v>
      </c>
      <c r="D42" s="58" t="s">
        <v>237</v>
      </c>
      <c r="E42" s="59">
        <v>4775.99</v>
      </c>
      <c r="F42" s="60">
        <v>6.9098999999999994E-2</v>
      </c>
      <c r="G42" s="60">
        <v>-1.0592000000000001E-2</v>
      </c>
      <c r="H42" s="61">
        <v>0.8367</v>
      </c>
      <c r="I42" s="62">
        <v>507</v>
      </c>
      <c r="J42" s="56" t="s">
        <v>235</v>
      </c>
      <c r="K42" s="63">
        <v>13.12</v>
      </c>
      <c r="L42" s="56">
        <f t="shared" si="0"/>
        <v>100</v>
      </c>
      <c r="M42" s="56">
        <f t="shared" si="1"/>
        <v>100</v>
      </c>
      <c r="N42" s="56">
        <f t="shared" si="2"/>
        <v>100</v>
      </c>
      <c r="O42" s="56">
        <f t="shared" si="3"/>
        <v>0</v>
      </c>
      <c r="P42" s="56">
        <f t="shared" si="4"/>
        <v>100</v>
      </c>
      <c r="Q42" s="63"/>
      <c r="R42" s="56"/>
      <c r="S42" s="60">
        <f t="shared" si="17"/>
        <v>-3.1516836461015219E-3</v>
      </c>
      <c r="T42" s="64">
        <f t="shared" si="18"/>
        <v>1.391035548686248E-2</v>
      </c>
      <c r="V42" s="65"/>
      <c r="W42" s="65"/>
      <c r="Y42" s="15" t="str">
        <f t="shared" si="5"/>
        <v>EASY</v>
      </c>
      <c r="AA42" s="66" t="str">
        <f>IF($A42&lt;200,"",AVERAGE($E5:$E42)/AVERAGE($E5:$E42)-1)</f>
        <v/>
      </c>
      <c r="AB42">
        <f>LOOKUP($B42,'07_L1政策步階'!$A$4:$A$14,'07_L1政策步階'!$C$4:$C$14)</f>
        <v>0</v>
      </c>
      <c r="AC42" s="65"/>
      <c r="AD42" s="65"/>
      <c r="AE42" s="65"/>
      <c r="AF42" s="65"/>
      <c r="AG42" s="65"/>
      <c r="AH42" s="65"/>
      <c r="AI42" s="65"/>
      <c r="AJ42" s="65"/>
      <c r="AK42" s="65"/>
      <c r="AL42" t="str">
        <f t="shared" si="6"/>
        <v/>
      </c>
      <c r="AM42">
        <f t="shared" si="7"/>
        <v>50</v>
      </c>
      <c r="AN42" t="str">
        <f t="shared" si="8"/>
        <v/>
      </c>
      <c r="AO42" t="str">
        <f t="shared" si="9"/>
        <v/>
      </c>
      <c r="AP42" t="str">
        <f t="shared" si="10"/>
        <v/>
      </c>
      <c r="AQ42" t="str">
        <f t="shared" si="11"/>
        <v/>
      </c>
      <c r="AR42" t="str">
        <f t="shared" si="12"/>
        <v/>
      </c>
      <c r="AS42" t="str">
        <f t="shared" si="13"/>
        <v/>
      </c>
      <c r="AT42" t="str">
        <f t="shared" si="14"/>
        <v/>
      </c>
      <c r="AU42" t="str">
        <f t="shared" si="15"/>
        <v/>
      </c>
      <c r="AV42" t="str">
        <f t="shared" si="16"/>
        <v/>
      </c>
      <c r="AW42">
        <f>'01_指標庫'!$H$4*ISNUMBER($F42)+'01_指標庫'!$H$5*ISNUMBER($AA42)+'01_指標庫'!$H$6*ISNUMBER($G42)+'01_指標庫'!$H$7*ISNUMBER($H42)+'01_指標庫'!$H$8*ISNUMBER($AF42)+'01_指標庫'!$H$9*ISNUMBER($AG42)+'01_指標庫'!$H$10*ISNUMBER($AB42)+'01_指標庫'!$H$11*ISNUMBER($AC42)+'01_指標庫'!$H$12*ISNUMBER($AD42)+'01_指標庫'!$H$13*ISNUMBER($AE42)+'01_指標庫'!$H$14*ISNUMBER($I42)+'01_指標庫'!$H$15*ISNUMBER($AH42)+'01_指標庫'!$H$16*ISNUMBER($K42)+'01_指標庫'!$H$17*ISNUMBER($AI42)+'01_指標庫'!$H$18*ISNUMBER($AJ42)+'01_指標庫'!$H$19*ISNUMBER($AK42)+'01_指標庫'!$H$20*ISNUMBER($BB42)+'01_指標庫'!$H$21*ISNUMBER($BC42)</f>
        <v>49</v>
      </c>
      <c r="AX42">
        <f>IF(AW42=0,50,ROUND(('01_指標庫'!$H$4*IF(ISNUMBER($F42),L42,0)+'01_指標庫'!$H$5*IF(ISNUMBER($AA42),AL42,0)+'01_指標庫'!$H$6*IF(ISNUMBER($G42),M42,0)+'01_指標庫'!$H$7*IF(ISNUMBER($H42),N42,0)+'01_指標庫'!$H$8*IF(ISNUMBER($AF42),AQ42,0)+'01_指標庫'!$H$9*IF(ISNUMBER($AG42),AR42,0)+'01_指標庫'!$H$10*IF(ISNUMBER($AB42),AM42,0)+'01_指標庫'!$H$11*IF(ISNUMBER($AC42),AN42,0)+'01_指標庫'!$H$12*IF(ISNUMBER($AD42),AO42,0)+'01_指標庫'!$H$13*IF(ISNUMBER($AE42),AP42,0)+'01_指標庫'!$H$14*IF(ISNUMBER($I42),O42,0)+'01_指標庫'!$H$15*IF(ISNUMBER($AH42),AS42,0)+'01_指標庫'!$H$16*IF(ISNUMBER($K42),P42,0)+'01_指標庫'!$H$17*IF(ISNUMBER($AI42),AT42,0)+'01_指標庫'!$H$18*IF(ISNUMBER($AJ42),AU42,0)+'01_指標庫'!$H$19*IF(ISNUMBER($AK42),AV42,0)+'01_指標庫'!$H$20*IF(ISNUMBER($BB42),BB42,0)+'01_指標庫'!$H$21*IF(ISNUMBER($BC42),BC42,0))/AW42,1))</f>
        <v>72.400000000000006</v>
      </c>
      <c r="AY42" s="67"/>
      <c r="AZ42" s="67"/>
      <c r="BA42" s="66">
        <f t="shared" si="19"/>
        <v>-2.8696540651000912E-3</v>
      </c>
      <c r="BB42">
        <f t="shared" si="20"/>
        <v>50</v>
      </c>
      <c r="BC42" t="str">
        <f t="shared" si="21"/>
        <v/>
      </c>
    </row>
    <row r="43" spans="1:55" ht="15" customHeight="1">
      <c r="A43" s="56">
        <v>39</v>
      </c>
      <c r="B43" s="57">
        <v>42613</v>
      </c>
      <c r="C43" s="56">
        <v>2016</v>
      </c>
      <c r="D43" s="58" t="s">
        <v>238</v>
      </c>
      <c r="E43" s="59">
        <v>4771.05</v>
      </c>
      <c r="F43" s="60">
        <v>6.7670999999999995E-2</v>
      </c>
      <c r="G43" s="60">
        <v>-1.1616E-2</v>
      </c>
      <c r="H43" s="61">
        <v>0.85709999999999997</v>
      </c>
      <c r="I43" s="62">
        <v>510</v>
      </c>
      <c r="J43" s="56" t="s">
        <v>235</v>
      </c>
      <c r="K43" s="63">
        <v>13.42</v>
      </c>
      <c r="L43" s="56">
        <f t="shared" si="0"/>
        <v>100</v>
      </c>
      <c r="M43" s="56">
        <f t="shared" si="1"/>
        <v>100</v>
      </c>
      <c r="N43" s="56">
        <f t="shared" si="2"/>
        <v>100</v>
      </c>
      <c r="O43" s="56">
        <f t="shared" si="3"/>
        <v>0</v>
      </c>
      <c r="P43" s="56">
        <f t="shared" si="4"/>
        <v>100</v>
      </c>
      <c r="Q43" s="63"/>
      <c r="R43" s="56"/>
      <c r="S43" s="60">
        <f t="shared" si="17"/>
        <v>-1.0343405241635129E-3</v>
      </c>
      <c r="T43" s="64">
        <f t="shared" si="18"/>
        <v>2.2865853658536661E-2</v>
      </c>
      <c r="V43" s="65"/>
      <c r="W43" s="65"/>
      <c r="Y43" s="15" t="str">
        <f t="shared" si="5"/>
        <v>EASY</v>
      </c>
      <c r="AA43" s="66" t="str">
        <f>IF($A43&lt;200,"",AVERAGE($E5:$E43)/AVERAGE($E5:$E43)-1)</f>
        <v/>
      </c>
      <c r="AB43">
        <f>LOOKUP($B43,'07_L1政策步階'!$A$4:$A$14,'07_L1政策步階'!$C$4:$C$14)</f>
        <v>0</v>
      </c>
      <c r="AC43" s="65"/>
      <c r="AD43" s="65"/>
      <c r="AE43" s="65"/>
      <c r="AF43" s="65"/>
      <c r="AG43" s="65"/>
      <c r="AH43" s="65"/>
      <c r="AI43" s="65"/>
      <c r="AJ43" s="65"/>
      <c r="AK43" s="65"/>
      <c r="AL43" t="str">
        <f t="shared" si="6"/>
        <v/>
      </c>
      <c r="AM43">
        <f t="shared" si="7"/>
        <v>50</v>
      </c>
      <c r="AN43" t="str">
        <f t="shared" si="8"/>
        <v/>
      </c>
      <c r="AO43" t="str">
        <f t="shared" si="9"/>
        <v/>
      </c>
      <c r="AP43" t="str">
        <f t="shared" si="10"/>
        <v/>
      </c>
      <c r="AQ43" t="str">
        <f t="shared" si="11"/>
        <v/>
      </c>
      <c r="AR43" t="str">
        <f t="shared" si="12"/>
        <v/>
      </c>
      <c r="AS43" t="str">
        <f t="shared" si="13"/>
        <v/>
      </c>
      <c r="AT43" t="str">
        <f t="shared" si="14"/>
        <v/>
      </c>
      <c r="AU43" t="str">
        <f t="shared" si="15"/>
        <v/>
      </c>
      <c r="AV43" t="str">
        <f t="shared" si="16"/>
        <v/>
      </c>
      <c r="AW43">
        <f>'01_指標庫'!$H$4*ISNUMBER($F43)+'01_指標庫'!$H$5*ISNUMBER($AA43)+'01_指標庫'!$H$6*ISNUMBER($G43)+'01_指標庫'!$H$7*ISNUMBER($H43)+'01_指標庫'!$H$8*ISNUMBER($AF43)+'01_指標庫'!$H$9*ISNUMBER($AG43)+'01_指標庫'!$H$10*ISNUMBER($AB43)+'01_指標庫'!$H$11*ISNUMBER($AC43)+'01_指標庫'!$H$12*ISNUMBER($AD43)+'01_指標庫'!$H$13*ISNUMBER($AE43)+'01_指標庫'!$H$14*ISNUMBER($I43)+'01_指標庫'!$H$15*ISNUMBER($AH43)+'01_指標庫'!$H$16*ISNUMBER($K43)+'01_指標庫'!$H$17*ISNUMBER($AI43)+'01_指標庫'!$H$18*ISNUMBER($AJ43)+'01_指標庫'!$H$19*ISNUMBER($AK43)+'01_指標庫'!$H$20*ISNUMBER($BB43)+'01_指標庫'!$H$21*ISNUMBER($BC43)</f>
        <v>49</v>
      </c>
      <c r="AX43">
        <f>IF(AW43=0,50,ROUND(('01_指標庫'!$H$4*IF(ISNUMBER($F43),L43,0)+'01_指標庫'!$H$5*IF(ISNUMBER($AA43),AL43,0)+'01_指標庫'!$H$6*IF(ISNUMBER($G43),M43,0)+'01_指標庫'!$H$7*IF(ISNUMBER($H43),N43,0)+'01_指標庫'!$H$8*IF(ISNUMBER($AF43),AQ43,0)+'01_指標庫'!$H$9*IF(ISNUMBER($AG43),AR43,0)+'01_指標庫'!$H$10*IF(ISNUMBER($AB43),AM43,0)+'01_指標庫'!$H$11*IF(ISNUMBER($AC43),AN43,0)+'01_指標庫'!$H$12*IF(ISNUMBER($AD43),AO43,0)+'01_指標庫'!$H$13*IF(ISNUMBER($AE43),AP43,0)+'01_指標庫'!$H$14*IF(ISNUMBER($I43),O43,0)+'01_指標庫'!$H$15*IF(ISNUMBER($AH43),AS43,0)+'01_指標庫'!$H$16*IF(ISNUMBER($K43),P43,0)+'01_指標庫'!$H$17*IF(ISNUMBER($AI43),AT43,0)+'01_指標庫'!$H$18*IF(ISNUMBER($AJ43),AU43,0)+'01_指標庫'!$H$19*IF(ISNUMBER($AK43),AV43,0)+'01_指標庫'!$H$20*IF(ISNUMBER($BB43),BB43,0)+'01_指標庫'!$H$21*IF(ISNUMBER($BC43),BC43,0))/AW43,1))</f>
        <v>72.400000000000006</v>
      </c>
      <c r="AY43" s="67"/>
      <c r="AZ43" s="67"/>
      <c r="BA43" s="66">
        <f t="shared" si="19"/>
        <v>-2.6730603097497863E-3</v>
      </c>
      <c r="BB43">
        <f t="shared" si="20"/>
        <v>50</v>
      </c>
      <c r="BC43" t="str">
        <f t="shared" si="21"/>
        <v/>
      </c>
    </row>
    <row r="44" spans="1:55" ht="15" customHeight="1">
      <c r="A44" s="56">
        <v>40</v>
      </c>
      <c r="B44" s="57">
        <v>42614</v>
      </c>
      <c r="C44" s="56">
        <v>2016</v>
      </c>
      <c r="D44" s="58" t="s">
        <v>239</v>
      </c>
      <c r="E44" s="59">
        <v>4783.9399999999996</v>
      </c>
      <c r="F44" s="60">
        <v>7.0293999999999995E-2</v>
      </c>
      <c r="G44" s="60">
        <v>-8.9449999999999998E-3</v>
      </c>
      <c r="H44" s="61">
        <v>0.85709999999999997</v>
      </c>
      <c r="I44" s="62">
        <v>512</v>
      </c>
      <c r="J44" s="56" t="s">
        <v>235</v>
      </c>
      <c r="K44" s="63">
        <v>13.48</v>
      </c>
      <c r="L44" s="56">
        <f t="shared" si="0"/>
        <v>100</v>
      </c>
      <c r="M44" s="56">
        <f t="shared" si="1"/>
        <v>100</v>
      </c>
      <c r="N44" s="56">
        <f t="shared" si="2"/>
        <v>100</v>
      </c>
      <c r="O44" s="56">
        <f t="shared" si="3"/>
        <v>0</v>
      </c>
      <c r="P44" s="56">
        <f t="shared" si="4"/>
        <v>100</v>
      </c>
      <c r="Q44" s="63"/>
      <c r="R44" s="56"/>
      <c r="S44" s="60">
        <f t="shared" si="17"/>
        <v>2.7017113633265311E-3</v>
      </c>
      <c r="T44" s="64">
        <f t="shared" si="18"/>
        <v>4.4709388971684305E-3</v>
      </c>
      <c r="V44" s="65"/>
      <c r="W44" s="65"/>
      <c r="Y44" s="15" t="str">
        <f t="shared" si="5"/>
        <v>EASY</v>
      </c>
      <c r="AA44" s="66" t="str">
        <f>IF($A44&lt;200,"",AVERAGE($E5:$E44)/AVERAGE($E5:$E44)-1)</f>
        <v/>
      </c>
      <c r="AB44">
        <f>LOOKUP($B44,'07_L1政策步階'!$A$4:$A$14,'07_L1政策步階'!$C$4:$C$14)</f>
        <v>0</v>
      </c>
      <c r="AC44" s="65"/>
      <c r="AD44" s="65"/>
      <c r="AE44" s="65"/>
      <c r="AF44" s="65"/>
      <c r="AG44" s="65"/>
      <c r="AH44" s="65"/>
      <c r="AI44" s="65"/>
      <c r="AJ44" s="65"/>
      <c r="AK44" s="65"/>
      <c r="AL44" t="str">
        <f t="shared" si="6"/>
        <v/>
      </c>
      <c r="AM44">
        <f t="shared" si="7"/>
        <v>50</v>
      </c>
      <c r="AN44" t="str">
        <f t="shared" si="8"/>
        <v/>
      </c>
      <c r="AO44" t="str">
        <f t="shared" si="9"/>
        <v/>
      </c>
      <c r="AP44" t="str">
        <f t="shared" si="10"/>
        <v/>
      </c>
      <c r="AQ44" t="str">
        <f t="shared" si="11"/>
        <v/>
      </c>
      <c r="AR44" t="str">
        <f t="shared" si="12"/>
        <v/>
      </c>
      <c r="AS44" t="str">
        <f t="shared" si="13"/>
        <v/>
      </c>
      <c r="AT44" t="str">
        <f t="shared" si="14"/>
        <v/>
      </c>
      <c r="AU44" t="str">
        <f t="shared" si="15"/>
        <v/>
      </c>
      <c r="AV44" t="str">
        <f t="shared" si="16"/>
        <v/>
      </c>
      <c r="AW44">
        <f>'01_指標庫'!$H$4*ISNUMBER($F44)+'01_指標庫'!$H$5*ISNUMBER($AA44)+'01_指標庫'!$H$6*ISNUMBER($G44)+'01_指標庫'!$H$7*ISNUMBER($H44)+'01_指標庫'!$H$8*ISNUMBER($AF44)+'01_指標庫'!$H$9*ISNUMBER($AG44)+'01_指標庫'!$H$10*ISNUMBER($AB44)+'01_指標庫'!$H$11*ISNUMBER($AC44)+'01_指標庫'!$H$12*ISNUMBER($AD44)+'01_指標庫'!$H$13*ISNUMBER($AE44)+'01_指標庫'!$H$14*ISNUMBER($I44)+'01_指標庫'!$H$15*ISNUMBER($AH44)+'01_指標庫'!$H$16*ISNUMBER($K44)+'01_指標庫'!$H$17*ISNUMBER($AI44)+'01_指標庫'!$H$18*ISNUMBER($AJ44)+'01_指標庫'!$H$19*ISNUMBER($AK44)+'01_指標庫'!$H$20*ISNUMBER($BB44)+'01_指標庫'!$H$21*ISNUMBER($BC44)</f>
        <v>49</v>
      </c>
      <c r="AX44">
        <f>IF(AW44=0,50,ROUND(('01_指標庫'!$H$4*IF(ISNUMBER($F44),L44,0)+'01_指標庫'!$H$5*IF(ISNUMBER($AA44),AL44,0)+'01_指標庫'!$H$6*IF(ISNUMBER($G44),M44,0)+'01_指標庫'!$H$7*IF(ISNUMBER($H44),N44,0)+'01_指標庫'!$H$8*IF(ISNUMBER($AF44),AQ44,0)+'01_指標庫'!$H$9*IF(ISNUMBER($AG44),AR44,0)+'01_指標庫'!$H$10*IF(ISNUMBER($AB44),AM44,0)+'01_指標庫'!$H$11*IF(ISNUMBER($AC44),AN44,0)+'01_指標庫'!$H$12*IF(ISNUMBER($AD44),AO44,0)+'01_指標庫'!$H$13*IF(ISNUMBER($AE44),AP44,0)+'01_指標庫'!$H$14*IF(ISNUMBER($I44),O44,0)+'01_指標庫'!$H$15*IF(ISNUMBER($AH44),AS44,0)+'01_指標庫'!$H$16*IF(ISNUMBER($K44),P44,0)+'01_指標庫'!$H$17*IF(ISNUMBER($AI44),AT44,0)+'01_指標庫'!$H$18*IF(ISNUMBER($AJ44),AU44,0)+'01_指標庫'!$H$19*IF(ISNUMBER($AK44),AV44,0)+'01_指標庫'!$H$20*IF(ISNUMBER($BB44),BB44,0)+'01_指標庫'!$H$21*IF(ISNUMBER($BC44),BC44,0))/AW44,1))</f>
        <v>72.400000000000006</v>
      </c>
      <c r="AY44" s="67"/>
      <c r="AZ44" s="67"/>
      <c r="BA44" s="66">
        <f t="shared" si="19"/>
        <v>-1.8025857522653288E-3</v>
      </c>
      <c r="BB44">
        <f t="shared" si="20"/>
        <v>50</v>
      </c>
      <c r="BC44" t="str">
        <f t="shared" si="21"/>
        <v/>
      </c>
    </row>
    <row r="45" spans="1:55" ht="15" customHeight="1">
      <c r="A45" s="56">
        <v>41</v>
      </c>
      <c r="B45" s="57">
        <v>42615</v>
      </c>
      <c r="C45" s="56">
        <v>2016</v>
      </c>
      <c r="D45" s="58" t="s">
        <v>234</v>
      </c>
      <c r="E45" s="59">
        <v>4798.74</v>
      </c>
      <c r="F45" s="60">
        <v>7.3326000000000002E-2</v>
      </c>
      <c r="G45" s="60">
        <v>-5.8789999999999997E-3</v>
      </c>
      <c r="H45" s="61">
        <v>0.85709999999999997</v>
      </c>
      <c r="I45" s="62">
        <v>509</v>
      </c>
      <c r="J45" s="56" t="s">
        <v>235</v>
      </c>
      <c r="K45" s="63">
        <v>11.98</v>
      </c>
      <c r="L45" s="56">
        <f t="shared" si="0"/>
        <v>100</v>
      </c>
      <c r="M45" s="56">
        <f t="shared" si="1"/>
        <v>100</v>
      </c>
      <c r="N45" s="56">
        <f t="shared" si="2"/>
        <v>100</v>
      </c>
      <c r="O45" s="56">
        <f t="shared" si="3"/>
        <v>0</v>
      </c>
      <c r="P45" s="56">
        <f t="shared" si="4"/>
        <v>100</v>
      </c>
      <c r="Q45" s="63"/>
      <c r="R45" s="56"/>
      <c r="S45" s="60">
        <f t="shared" si="17"/>
        <v>3.0936842853379609E-3</v>
      </c>
      <c r="T45" s="64">
        <f t="shared" si="18"/>
        <v>-0.11127596439169141</v>
      </c>
      <c r="V45" s="65"/>
      <c r="W45" s="65"/>
      <c r="Y45" s="15" t="str">
        <f t="shared" si="5"/>
        <v>EASY</v>
      </c>
      <c r="AA45" s="66" t="str">
        <f>IF($A45&lt;200,"",AVERAGE($E5:$E45)/AVERAGE($E5:$E45)-1)</f>
        <v/>
      </c>
      <c r="AB45">
        <f>LOOKUP($B45,'07_L1政策步階'!$A$4:$A$14,'07_L1政策步階'!$C$4:$C$14)</f>
        <v>0</v>
      </c>
      <c r="AC45" s="65"/>
      <c r="AD45" s="65"/>
      <c r="AE45" s="65"/>
      <c r="AF45" s="65"/>
      <c r="AG45" s="65"/>
      <c r="AH45" s="65"/>
      <c r="AI45" s="65"/>
      <c r="AJ45" s="65"/>
      <c r="AK45" s="65"/>
      <c r="AL45" t="str">
        <f t="shared" si="6"/>
        <v/>
      </c>
      <c r="AM45">
        <f t="shared" si="7"/>
        <v>50</v>
      </c>
      <c r="AN45" t="str">
        <f t="shared" si="8"/>
        <v/>
      </c>
      <c r="AO45" t="str">
        <f t="shared" si="9"/>
        <v/>
      </c>
      <c r="AP45" t="str">
        <f t="shared" si="10"/>
        <v/>
      </c>
      <c r="AQ45" t="str">
        <f t="shared" si="11"/>
        <v/>
      </c>
      <c r="AR45" t="str">
        <f t="shared" si="12"/>
        <v/>
      </c>
      <c r="AS45" t="str">
        <f t="shared" si="13"/>
        <v/>
      </c>
      <c r="AT45" t="str">
        <f t="shared" si="14"/>
        <v/>
      </c>
      <c r="AU45" t="str">
        <f t="shared" si="15"/>
        <v/>
      </c>
      <c r="AV45" t="str">
        <f t="shared" si="16"/>
        <v/>
      </c>
      <c r="AW45">
        <f>'01_指標庫'!$H$4*ISNUMBER($F45)+'01_指標庫'!$H$5*ISNUMBER($AA45)+'01_指標庫'!$H$6*ISNUMBER($G45)+'01_指標庫'!$H$7*ISNUMBER($H45)+'01_指標庫'!$H$8*ISNUMBER($AF45)+'01_指標庫'!$H$9*ISNUMBER($AG45)+'01_指標庫'!$H$10*ISNUMBER($AB45)+'01_指標庫'!$H$11*ISNUMBER($AC45)+'01_指標庫'!$H$12*ISNUMBER($AD45)+'01_指標庫'!$H$13*ISNUMBER($AE45)+'01_指標庫'!$H$14*ISNUMBER($I45)+'01_指標庫'!$H$15*ISNUMBER($AH45)+'01_指標庫'!$H$16*ISNUMBER($K45)+'01_指標庫'!$H$17*ISNUMBER($AI45)+'01_指標庫'!$H$18*ISNUMBER($AJ45)+'01_指標庫'!$H$19*ISNUMBER($AK45)+'01_指標庫'!$H$20*ISNUMBER($BB45)+'01_指標庫'!$H$21*ISNUMBER($BC45)</f>
        <v>49</v>
      </c>
      <c r="AX45">
        <f>IF(AW45=0,50,ROUND(('01_指標庫'!$H$4*IF(ISNUMBER($F45),L45,0)+'01_指標庫'!$H$5*IF(ISNUMBER($AA45),AL45,0)+'01_指標庫'!$H$6*IF(ISNUMBER($G45),M45,0)+'01_指標庫'!$H$7*IF(ISNUMBER($H45),N45,0)+'01_指標庫'!$H$8*IF(ISNUMBER($AF45),AQ45,0)+'01_指標庫'!$H$9*IF(ISNUMBER($AG45),AR45,0)+'01_指標庫'!$H$10*IF(ISNUMBER($AB45),AM45,0)+'01_指標庫'!$H$11*IF(ISNUMBER($AC45),AN45,0)+'01_指標庫'!$H$12*IF(ISNUMBER($AD45),AO45,0)+'01_指標庫'!$H$13*IF(ISNUMBER($AE45),AP45,0)+'01_指標庫'!$H$14*IF(ISNUMBER($I45),O45,0)+'01_指標庫'!$H$15*IF(ISNUMBER($AH45),AS45,0)+'01_指標庫'!$H$16*IF(ISNUMBER($K45),P45,0)+'01_指標庫'!$H$17*IF(ISNUMBER($AI45),AT45,0)+'01_指標庫'!$H$18*IF(ISNUMBER($AJ45),AU45,0)+'01_指標庫'!$H$19*IF(ISNUMBER($AK45),AV45,0)+'01_指標庫'!$H$20*IF(ISNUMBER($BB45),BB45,0)+'01_指標庫'!$H$21*IF(ISNUMBER($BC45),BC45,0))/AW45,1))</f>
        <v>72.400000000000006</v>
      </c>
      <c r="AY45" s="67"/>
      <c r="AZ45" s="67"/>
      <c r="BA45" s="66">
        <f t="shared" si="19"/>
        <v>-1.0198273309550698E-3</v>
      </c>
      <c r="BB45">
        <f t="shared" si="20"/>
        <v>50</v>
      </c>
      <c r="BC45" t="str">
        <f t="shared" si="21"/>
        <v/>
      </c>
    </row>
    <row r="46" spans="1:55" ht="15" customHeight="1">
      <c r="A46" s="56">
        <v>42</v>
      </c>
      <c r="B46" s="57">
        <v>42619</v>
      </c>
      <c r="C46" s="56">
        <v>2016</v>
      </c>
      <c r="D46" s="58" t="s">
        <v>237</v>
      </c>
      <c r="E46" s="59">
        <v>4829.51</v>
      </c>
      <c r="F46" s="60">
        <v>7.9994999999999997E-2</v>
      </c>
      <c r="G46" s="60">
        <v>0</v>
      </c>
      <c r="H46" s="61">
        <v>0.87760000000000005</v>
      </c>
      <c r="I46" s="62">
        <v>509</v>
      </c>
      <c r="J46" s="56" t="s">
        <v>235</v>
      </c>
      <c r="K46" s="63">
        <v>12.02</v>
      </c>
      <c r="L46" s="56">
        <f t="shared" si="0"/>
        <v>100</v>
      </c>
      <c r="M46" s="56">
        <f t="shared" si="1"/>
        <v>100</v>
      </c>
      <c r="N46" s="56">
        <f t="shared" si="2"/>
        <v>100</v>
      </c>
      <c r="O46" s="56">
        <f t="shared" si="3"/>
        <v>0</v>
      </c>
      <c r="P46" s="56">
        <f t="shared" si="4"/>
        <v>100</v>
      </c>
      <c r="Q46" s="63"/>
      <c r="R46" s="56"/>
      <c r="S46" s="60">
        <f t="shared" si="17"/>
        <v>6.4120998428756071E-3</v>
      </c>
      <c r="T46" s="64">
        <f t="shared" si="18"/>
        <v>3.3388981636059967E-3</v>
      </c>
      <c r="V46" s="65"/>
      <c r="W46" s="65"/>
      <c r="Y46" s="15" t="str">
        <f t="shared" si="5"/>
        <v>EASY</v>
      </c>
      <c r="AA46" s="66" t="str">
        <f>IF($A46&lt;200,"",AVERAGE($E5:$E46)/AVERAGE($E5:$E46)-1)</f>
        <v/>
      </c>
      <c r="AB46">
        <f>LOOKUP($B46,'07_L1政策步階'!$A$4:$A$14,'07_L1政策步階'!$C$4:$C$14)</f>
        <v>0</v>
      </c>
      <c r="AC46" s="65"/>
      <c r="AD46" s="65"/>
      <c r="AE46" s="65"/>
      <c r="AF46" s="65"/>
      <c r="AG46" s="65"/>
      <c r="AH46" s="65"/>
      <c r="AI46" s="65"/>
      <c r="AJ46" s="65"/>
      <c r="AK46" s="65"/>
      <c r="AL46" t="str">
        <f t="shared" si="6"/>
        <v/>
      </c>
      <c r="AM46">
        <f t="shared" si="7"/>
        <v>50</v>
      </c>
      <c r="AN46" t="str">
        <f t="shared" si="8"/>
        <v/>
      </c>
      <c r="AO46" t="str">
        <f t="shared" si="9"/>
        <v/>
      </c>
      <c r="AP46" t="str">
        <f t="shared" si="10"/>
        <v/>
      </c>
      <c r="AQ46" t="str">
        <f t="shared" si="11"/>
        <v/>
      </c>
      <c r="AR46" t="str">
        <f t="shared" si="12"/>
        <v/>
      </c>
      <c r="AS46" t="str">
        <f t="shared" si="13"/>
        <v/>
      </c>
      <c r="AT46" t="str">
        <f t="shared" si="14"/>
        <v/>
      </c>
      <c r="AU46" t="str">
        <f t="shared" si="15"/>
        <v/>
      </c>
      <c r="AV46" t="str">
        <f t="shared" si="16"/>
        <v/>
      </c>
      <c r="AW46">
        <f>'01_指標庫'!$H$4*ISNUMBER($F46)+'01_指標庫'!$H$5*ISNUMBER($AA46)+'01_指標庫'!$H$6*ISNUMBER($G46)+'01_指標庫'!$H$7*ISNUMBER($H46)+'01_指標庫'!$H$8*ISNUMBER($AF46)+'01_指標庫'!$H$9*ISNUMBER($AG46)+'01_指標庫'!$H$10*ISNUMBER($AB46)+'01_指標庫'!$H$11*ISNUMBER($AC46)+'01_指標庫'!$H$12*ISNUMBER($AD46)+'01_指標庫'!$H$13*ISNUMBER($AE46)+'01_指標庫'!$H$14*ISNUMBER($I46)+'01_指標庫'!$H$15*ISNUMBER($AH46)+'01_指標庫'!$H$16*ISNUMBER($K46)+'01_指標庫'!$H$17*ISNUMBER($AI46)+'01_指標庫'!$H$18*ISNUMBER($AJ46)+'01_指標庫'!$H$19*ISNUMBER($AK46)+'01_指標庫'!$H$20*ISNUMBER($BB46)+'01_指標庫'!$H$21*ISNUMBER($BC46)</f>
        <v>49</v>
      </c>
      <c r="AX46">
        <f>IF(AW46=0,50,ROUND(('01_指標庫'!$H$4*IF(ISNUMBER($F46),L46,0)+'01_指標庫'!$H$5*IF(ISNUMBER($AA46),AL46,0)+'01_指標庫'!$H$6*IF(ISNUMBER($G46),M46,0)+'01_指標庫'!$H$7*IF(ISNUMBER($H46),N46,0)+'01_指標庫'!$H$8*IF(ISNUMBER($AF46),AQ46,0)+'01_指標庫'!$H$9*IF(ISNUMBER($AG46),AR46,0)+'01_指標庫'!$H$10*IF(ISNUMBER($AB46),AM46,0)+'01_指標庫'!$H$11*IF(ISNUMBER($AC46),AN46,0)+'01_指標庫'!$H$12*IF(ISNUMBER($AD46),AO46,0)+'01_指標庫'!$H$13*IF(ISNUMBER($AE46),AP46,0)+'01_指標庫'!$H$14*IF(ISNUMBER($I46),O46,0)+'01_指標庫'!$H$15*IF(ISNUMBER($AH46),AS46,0)+'01_指標庫'!$H$16*IF(ISNUMBER($K46),P46,0)+'01_指標庫'!$H$17*IF(ISNUMBER($AI46),AT46,0)+'01_指標庫'!$H$18*IF(ISNUMBER($AJ46),AU46,0)+'01_指標庫'!$H$19*IF(ISNUMBER($AK46),AV46,0)+'01_指標庫'!$H$20*IF(ISNUMBER($BB46),BB46,0)+'01_指標庫'!$H$21*IF(ISNUMBER($BC46),BC46,0))/AW46,1))</f>
        <v>72.400000000000006</v>
      </c>
      <c r="AY46" s="67"/>
      <c r="AZ46" s="67"/>
      <c r="BA46" s="66">
        <f t="shared" si="19"/>
        <v>1.4714657740189097E-4</v>
      </c>
      <c r="BB46">
        <f t="shared" si="20"/>
        <v>50</v>
      </c>
      <c r="BC46" t="str">
        <f t="shared" si="21"/>
        <v/>
      </c>
    </row>
    <row r="47" spans="1:55" ht="15" customHeight="1">
      <c r="A47" s="56">
        <v>43</v>
      </c>
      <c r="B47" s="57">
        <v>42620</v>
      </c>
      <c r="C47" s="56">
        <v>2016</v>
      </c>
      <c r="D47" s="58" t="s">
        <v>238</v>
      </c>
      <c r="E47" s="59">
        <v>4831.8599999999997</v>
      </c>
      <c r="F47" s="60">
        <v>8.0308000000000004E-2</v>
      </c>
      <c r="G47" s="60">
        <v>0</v>
      </c>
      <c r="H47" s="61">
        <v>0.89800000000000002</v>
      </c>
      <c r="I47" s="62">
        <v>507</v>
      </c>
      <c r="J47" s="56" t="s">
        <v>235</v>
      </c>
      <c r="K47" s="63">
        <v>11.94</v>
      </c>
      <c r="L47" s="56">
        <f t="shared" si="0"/>
        <v>100</v>
      </c>
      <c r="M47" s="56">
        <f t="shared" si="1"/>
        <v>100</v>
      </c>
      <c r="N47" s="56">
        <f t="shared" si="2"/>
        <v>100</v>
      </c>
      <c r="O47" s="56">
        <f t="shared" si="3"/>
        <v>0</v>
      </c>
      <c r="P47" s="56">
        <f t="shared" si="4"/>
        <v>100</v>
      </c>
      <c r="Q47" s="63"/>
      <c r="R47" s="56"/>
      <c r="S47" s="60">
        <f t="shared" si="17"/>
        <v>4.8659180745036501E-4</v>
      </c>
      <c r="T47" s="64">
        <f t="shared" si="18"/>
        <v>-6.6555740432612254E-3</v>
      </c>
      <c r="V47" s="65"/>
      <c r="W47" s="65"/>
      <c r="Y47" s="15" t="str">
        <f t="shared" si="5"/>
        <v>EASY</v>
      </c>
      <c r="AA47" s="66" t="str">
        <f>IF($A47&lt;200,"",AVERAGE($E5:$E47)/AVERAGE($E5:$E47)-1)</f>
        <v/>
      </c>
      <c r="AB47">
        <f>LOOKUP($B47,'07_L1政策步階'!$A$4:$A$14,'07_L1政策步階'!$C$4:$C$14)</f>
        <v>0</v>
      </c>
      <c r="AC47" s="65"/>
      <c r="AD47" s="65"/>
      <c r="AE47" s="65"/>
      <c r="AF47" s="65"/>
      <c r="AG47" s="65"/>
      <c r="AH47" s="65"/>
      <c r="AI47" s="65"/>
      <c r="AJ47" s="65"/>
      <c r="AK47" s="65"/>
      <c r="AL47" t="str">
        <f t="shared" si="6"/>
        <v/>
      </c>
      <c r="AM47">
        <f t="shared" si="7"/>
        <v>50</v>
      </c>
      <c r="AN47" t="str">
        <f t="shared" si="8"/>
        <v/>
      </c>
      <c r="AO47" t="str">
        <f t="shared" si="9"/>
        <v/>
      </c>
      <c r="AP47" t="str">
        <f t="shared" si="10"/>
        <v/>
      </c>
      <c r="AQ47" t="str">
        <f t="shared" si="11"/>
        <v/>
      </c>
      <c r="AR47" t="str">
        <f t="shared" si="12"/>
        <v/>
      </c>
      <c r="AS47" t="str">
        <f t="shared" si="13"/>
        <v/>
      </c>
      <c r="AT47" t="str">
        <f t="shared" si="14"/>
        <v/>
      </c>
      <c r="AU47" t="str">
        <f t="shared" si="15"/>
        <v/>
      </c>
      <c r="AV47" t="str">
        <f t="shared" si="16"/>
        <v/>
      </c>
      <c r="AW47">
        <f>'01_指標庫'!$H$4*ISNUMBER($F47)+'01_指標庫'!$H$5*ISNUMBER($AA47)+'01_指標庫'!$H$6*ISNUMBER($G47)+'01_指標庫'!$H$7*ISNUMBER($H47)+'01_指標庫'!$H$8*ISNUMBER($AF47)+'01_指標庫'!$H$9*ISNUMBER($AG47)+'01_指標庫'!$H$10*ISNUMBER($AB47)+'01_指標庫'!$H$11*ISNUMBER($AC47)+'01_指標庫'!$H$12*ISNUMBER($AD47)+'01_指標庫'!$H$13*ISNUMBER($AE47)+'01_指標庫'!$H$14*ISNUMBER($I47)+'01_指標庫'!$H$15*ISNUMBER($AH47)+'01_指標庫'!$H$16*ISNUMBER($K47)+'01_指標庫'!$H$17*ISNUMBER($AI47)+'01_指標庫'!$H$18*ISNUMBER($AJ47)+'01_指標庫'!$H$19*ISNUMBER($AK47)+'01_指標庫'!$H$20*ISNUMBER($BB47)+'01_指標庫'!$H$21*ISNUMBER($BC47)</f>
        <v>49</v>
      </c>
      <c r="AX47">
        <f>IF(AW47=0,50,ROUND(('01_指標庫'!$H$4*IF(ISNUMBER($F47),L47,0)+'01_指標庫'!$H$5*IF(ISNUMBER($AA47),AL47,0)+'01_指標庫'!$H$6*IF(ISNUMBER($G47),M47,0)+'01_指標庫'!$H$7*IF(ISNUMBER($H47),N47,0)+'01_指標庫'!$H$8*IF(ISNUMBER($AF47),AQ47,0)+'01_指標庫'!$H$9*IF(ISNUMBER($AG47),AR47,0)+'01_指標庫'!$H$10*IF(ISNUMBER($AB47),AM47,0)+'01_指標庫'!$H$11*IF(ISNUMBER($AC47),AN47,0)+'01_指標庫'!$H$12*IF(ISNUMBER($AD47),AO47,0)+'01_指標庫'!$H$13*IF(ISNUMBER($AE47),AP47,0)+'01_指標庫'!$H$14*IF(ISNUMBER($I47),O47,0)+'01_指標庫'!$H$15*IF(ISNUMBER($AH47),AS47,0)+'01_指標庫'!$H$16*IF(ISNUMBER($K47),P47,0)+'01_指標庫'!$H$17*IF(ISNUMBER($AI47),AT47,0)+'01_指標庫'!$H$18*IF(ISNUMBER($AJ47),AU47,0)+'01_指標庫'!$H$19*IF(ISNUMBER($AK47),AV47,0)+'01_指標庫'!$H$20*IF(ISNUMBER($BB47),BB47,0)+'01_指標庫'!$H$21*IF(ISNUMBER($BC47),BC47,0))/AW47,1))</f>
        <v>72.400000000000006</v>
      </c>
      <c r="AY47" s="67"/>
      <c r="AZ47" s="67"/>
      <c r="BA47" s="66">
        <f t="shared" si="19"/>
        <v>2.1994879894098318E-3</v>
      </c>
      <c r="BB47">
        <f t="shared" si="20"/>
        <v>50</v>
      </c>
      <c r="BC47" t="str">
        <f t="shared" si="21"/>
        <v/>
      </c>
    </row>
    <row r="48" spans="1:55" ht="15" customHeight="1">
      <c r="A48" s="56">
        <v>44</v>
      </c>
      <c r="B48" s="57">
        <v>42621</v>
      </c>
      <c r="C48" s="56">
        <v>2016</v>
      </c>
      <c r="D48" s="58" t="s">
        <v>239</v>
      </c>
      <c r="E48" s="59">
        <v>4804</v>
      </c>
      <c r="F48" s="60">
        <v>7.3937000000000003E-2</v>
      </c>
      <c r="G48" s="60">
        <v>-5.7660000000000003E-3</v>
      </c>
      <c r="H48" s="61">
        <v>0.87760000000000005</v>
      </c>
      <c r="I48" s="62">
        <v>499</v>
      </c>
      <c r="J48" s="56" t="s">
        <v>235</v>
      </c>
      <c r="K48" s="63">
        <v>12.51</v>
      </c>
      <c r="L48" s="56">
        <f t="shared" si="0"/>
        <v>100</v>
      </c>
      <c r="M48" s="56">
        <f t="shared" si="1"/>
        <v>100</v>
      </c>
      <c r="N48" s="56">
        <f t="shared" si="2"/>
        <v>100</v>
      </c>
      <c r="O48" s="56">
        <f t="shared" si="3"/>
        <v>0</v>
      </c>
      <c r="P48" s="56">
        <f t="shared" si="4"/>
        <v>100</v>
      </c>
      <c r="Q48" s="63"/>
      <c r="R48" s="56"/>
      <c r="S48" s="60">
        <f t="shared" si="17"/>
        <v>-5.7658955350526897E-3</v>
      </c>
      <c r="T48" s="64">
        <f t="shared" si="18"/>
        <v>4.7738693467336724E-2</v>
      </c>
      <c r="V48" s="65"/>
      <c r="W48" s="65"/>
      <c r="Y48" s="15" t="str">
        <f t="shared" si="5"/>
        <v>EASY</v>
      </c>
      <c r="AA48" s="66" t="str">
        <f>IF($A48&lt;200,"",AVERAGE($E5:$E48)/AVERAGE($E5:$E48)-1)</f>
        <v/>
      </c>
      <c r="AB48">
        <f>LOOKUP($B48,'07_L1政策步階'!$A$4:$A$14,'07_L1政策步階'!$C$4:$C$14)</f>
        <v>0</v>
      </c>
      <c r="AC48" s="65"/>
      <c r="AD48" s="65"/>
      <c r="AE48" s="65"/>
      <c r="AF48" s="65"/>
      <c r="AG48" s="65"/>
      <c r="AH48" s="65"/>
      <c r="AI48" s="65"/>
      <c r="AJ48" s="65"/>
      <c r="AK48" s="65"/>
      <c r="AL48" t="str">
        <f t="shared" si="6"/>
        <v/>
      </c>
      <c r="AM48">
        <f t="shared" si="7"/>
        <v>50</v>
      </c>
      <c r="AN48" t="str">
        <f t="shared" si="8"/>
        <v/>
      </c>
      <c r="AO48" t="str">
        <f t="shared" si="9"/>
        <v/>
      </c>
      <c r="AP48" t="str">
        <f t="shared" si="10"/>
        <v/>
      </c>
      <c r="AQ48" t="str">
        <f t="shared" si="11"/>
        <v/>
      </c>
      <c r="AR48" t="str">
        <f t="shared" si="12"/>
        <v/>
      </c>
      <c r="AS48" t="str">
        <f t="shared" si="13"/>
        <v/>
      </c>
      <c r="AT48" t="str">
        <f t="shared" si="14"/>
        <v/>
      </c>
      <c r="AU48" t="str">
        <f t="shared" si="15"/>
        <v/>
      </c>
      <c r="AV48" t="str">
        <f t="shared" si="16"/>
        <v/>
      </c>
      <c r="AW48">
        <f>'01_指標庫'!$H$4*ISNUMBER($F48)+'01_指標庫'!$H$5*ISNUMBER($AA48)+'01_指標庫'!$H$6*ISNUMBER($G48)+'01_指標庫'!$H$7*ISNUMBER($H48)+'01_指標庫'!$H$8*ISNUMBER($AF48)+'01_指標庫'!$H$9*ISNUMBER($AG48)+'01_指標庫'!$H$10*ISNUMBER($AB48)+'01_指標庫'!$H$11*ISNUMBER($AC48)+'01_指標庫'!$H$12*ISNUMBER($AD48)+'01_指標庫'!$H$13*ISNUMBER($AE48)+'01_指標庫'!$H$14*ISNUMBER($I48)+'01_指標庫'!$H$15*ISNUMBER($AH48)+'01_指標庫'!$H$16*ISNUMBER($K48)+'01_指標庫'!$H$17*ISNUMBER($AI48)+'01_指標庫'!$H$18*ISNUMBER($AJ48)+'01_指標庫'!$H$19*ISNUMBER($AK48)+'01_指標庫'!$H$20*ISNUMBER($BB48)+'01_指標庫'!$H$21*ISNUMBER($BC48)</f>
        <v>49</v>
      </c>
      <c r="AX48">
        <f>IF(AW48=0,50,ROUND(('01_指標庫'!$H$4*IF(ISNUMBER($F48),L48,0)+'01_指標庫'!$H$5*IF(ISNUMBER($AA48),AL48,0)+'01_指標庫'!$H$6*IF(ISNUMBER($G48),M48,0)+'01_指標庫'!$H$7*IF(ISNUMBER($H48),N48,0)+'01_指標庫'!$H$8*IF(ISNUMBER($AF48),AQ48,0)+'01_指標庫'!$H$9*IF(ISNUMBER($AG48),AR48,0)+'01_指標庫'!$H$10*IF(ISNUMBER($AB48),AM48,0)+'01_指標庫'!$H$11*IF(ISNUMBER($AC48),AN48,0)+'01_指標庫'!$H$12*IF(ISNUMBER($AD48),AO48,0)+'01_指標庫'!$H$13*IF(ISNUMBER($AE48),AP48,0)+'01_指標庫'!$H$14*IF(ISNUMBER($I48),O48,0)+'01_指標庫'!$H$15*IF(ISNUMBER($AH48),AS48,0)+'01_指標庫'!$H$16*IF(ISNUMBER($K48),P48,0)+'01_指標庫'!$H$17*IF(ISNUMBER($AI48),AT48,0)+'01_指標庫'!$H$18*IF(ISNUMBER($AJ48),AU48,0)+'01_指標庫'!$H$19*IF(ISNUMBER($AK48),AV48,0)+'01_指標庫'!$H$20*IF(ISNUMBER($BB48),BB48,0)+'01_指標庫'!$H$21*IF(ISNUMBER($BC48),BC48,0))/AW48,1))</f>
        <v>72.400000000000006</v>
      </c>
      <c r="AY48" s="67"/>
      <c r="AZ48" s="67"/>
      <c r="BA48" s="66">
        <f t="shared" si="19"/>
        <v>3.145250942219624E-3</v>
      </c>
      <c r="BB48">
        <f t="shared" si="20"/>
        <v>50</v>
      </c>
      <c r="BC48" t="str">
        <f t="shared" si="21"/>
        <v/>
      </c>
    </row>
    <row r="49" spans="1:55" ht="15" customHeight="1">
      <c r="A49" s="56">
        <v>45</v>
      </c>
      <c r="B49" s="57">
        <v>42622</v>
      </c>
      <c r="C49" s="56">
        <v>2016</v>
      </c>
      <c r="D49" s="58" t="s">
        <v>234</v>
      </c>
      <c r="E49" s="59">
        <v>4681.54</v>
      </c>
      <c r="F49" s="60">
        <v>4.6553999999999998E-2</v>
      </c>
      <c r="G49" s="60">
        <v>-3.1109999999999999E-2</v>
      </c>
      <c r="H49" s="61">
        <v>0.79590000000000005</v>
      </c>
      <c r="I49" s="62">
        <v>510</v>
      </c>
      <c r="J49" s="56" t="s">
        <v>235</v>
      </c>
      <c r="K49" s="63">
        <v>17.5</v>
      </c>
      <c r="L49" s="56">
        <f t="shared" si="0"/>
        <v>100</v>
      </c>
      <c r="M49" s="56">
        <f t="shared" si="1"/>
        <v>100</v>
      </c>
      <c r="N49" s="56">
        <f t="shared" si="2"/>
        <v>100</v>
      </c>
      <c r="O49" s="56">
        <f t="shared" si="3"/>
        <v>0</v>
      </c>
      <c r="P49" s="56">
        <f t="shared" si="4"/>
        <v>100</v>
      </c>
      <c r="Q49" s="63"/>
      <c r="R49" s="56"/>
      <c r="S49" s="60">
        <f t="shared" si="17"/>
        <v>-2.5491257285595315E-2</v>
      </c>
      <c r="T49" s="64">
        <f t="shared" si="18"/>
        <v>0.39888089528377302</v>
      </c>
      <c r="V49" s="65"/>
      <c r="W49" s="65"/>
      <c r="Y49" s="15" t="str">
        <f t="shared" si="5"/>
        <v>EASY</v>
      </c>
      <c r="AA49" s="66" t="str">
        <f>IF($A49&lt;200,"",AVERAGE($E5:$E49)/AVERAGE($E5:$E49)-1)</f>
        <v/>
      </c>
      <c r="AB49">
        <f>LOOKUP($B49,'07_L1政策步階'!$A$4:$A$14,'07_L1政策步階'!$C$4:$C$14)</f>
        <v>0</v>
      </c>
      <c r="AC49" s="65"/>
      <c r="AD49" s="65"/>
      <c r="AE49" s="65"/>
      <c r="AF49" s="65"/>
      <c r="AG49" s="65"/>
      <c r="AH49" s="65"/>
      <c r="AI49" s="65"/>
      <c r="AJ49" s="65"/>
      <c r="AK49" s="65"/>
      <c r="AL49" t="str">
        <f t="shared" si="6"/>
        <v/>
      </c>
      <c r="AM49">
        <f t="shared" si="7"/>
        <v>50</v>
      </c>
      <c r="AN49" t="str">
        <f t="shared" si="8"/>
        <v/>
      </c>
      <c r="AO49" t="str">
        <f t="shared" si="9"/>
        <v/>
      </c>
      <c r="AP49" t="str">
        <f t="shared" si="10"/>
        <v/>
      </c>
      <c r="AQ49" t="str">
        <f t="shared" si="11"/>
        <v/>
      </c>
      <c r="AR49" t="str">
        <f t="shared" si="12"/>
        <v/>
      </c>
      <c r="AS49" t="str">
        <f t="shared" si="13"/>
        <v/>
      </c>
      <c r="AT49" t="str">
        <f t="shared" si="14"/>
        <v/>
      </c>
      <c r="AU49" t="str">
        <f t="shared" si="15"/>
        <v/>
      </c>
      <c r="AV49" t="str">
        <f t="shared" si="16"/>
        <v/>
      </c>
      <c r="AW49">
        <f>'01_指標庫'!$H$4*ISNUMBER($F49)+'01_指標庫'!$H$5*ISNUMBER($AA49)+'01_指標庫'!$H$6*ISNUMBER($G49)+'01_指標庫'!$H$7*ISNUMBER($H49)+'01_指標庫'!$H$8*ISNUMBER($AF49)+'01_指標庫'!$H$9*ISNUMBER($AG49)+'01_指標庫'!$H$10*ISNUMBER($AB49)+'01_指標庫'!$H$11*ISNUMBER($AC49)+'01_指標庫'!$H$12*ISNUMBER($AD49)+'01_指標庫'!$H$13*ISNUMBER($AE49)+'01_指標庫'!$H$14*ISNUMBER($I49)+'01_指標庫'!$H$15*ISNUMBER($AH49)+'01_指標庫'!$H$16*ISNUMBER($K49)+'01_指標庫'!$H$17*ISNUMBER($AI49)+'01_指標庫'!$H$18*ISNUMBER($AJ49)+'01_指標庫'!$H$19*ISNUMBER($AK49)+'01_指標庫'!$H$20*ISNUMBER($BB49)+'01_指標庫'!$H$21*ISNUMBER($BC49)</f>
        <v>49</v>
      </c>
      <c r="AX49">
        <f>IF(AW49=0,50,ROUND(('01_指標庫'!$H$4*IF(ISNUMBER($F49),L49,0)+'01_指標庫'!$H$5*IF(ISNUMBER($AA49),AL49,0)+'01_指標庫'!$H$6*IF(ISNUMBER($G49),M49,0)+'01_指標庫'!$H$7*IF(ISNUMBER($H49),N49,0)+'01_指標庫'!$H$8*IF(ISNUMBER($AF49),AQ49,0)+'01_指標庫'!$H$9*IF(ISNUMBER($AG49),AR49,0)+'01_指標庫'!$H$10*IF(ISNUMBER($AB49),AM49,0)+'01_指標庫'!$H$11*IF(ISNUMBER($AC49),AN49,0)+'01_指標庫'!$H$12*IF(ISNUMBER($AD49),AO49,0)+'01_指標庫'!$H$13*IF(ISNUMBER($AE49),AP49,0)+'01_指標庫'!$H$14*IF(ISNUMBER($I49),O49,0)+'01_指標庫'!$H$15*IF(ISNUMBER($AH49),AS49,0)+'01_指標庫'!$H$16*IF(ISNUMBER($K49),P49,0)+'01_指標庫'!$H$17*IF(ISNUMBER($AI49),AT49,0)+'01_指標庫'!$H$18*IF(ISNUMBER($AJ49),AU49,0)+'01_指標庫'!$H$19*IF(ISNUMBER($AK49),AV49,0)+'01_指標庫'!$H$20*IF(ISNUMBER($BB49),BB49,0)+'01_指標庫'!$H$21*IF(ISNUMBER($BC49),BC49,0))/AW49,1))</f>
        <v>72.400000000000006</v>
      </c>
      <c r="AY49" s="67"/>
      <c r="AZ49" s="67"/>
      <c r="BA49" s="66">
        <f t="shared" si="19"/>
        <v>8.3362224853966715E-4</v>
      </c>
      <c r="BB49">
        <f t="shared" si="20"/>
        <v>50</v>
      </c>
      <c r="BC49" t="str">
        <f t="shared" si="21"/>
        <v/>
      </c>
    </row>
    <row r="50" spans="1:55" ht="15" customHeight="1">
      <c r="A50" s="56">
        <v>46</v>
      </c>
      <c r="B50" s="57">
        <v>42625</v>
      </c>
      <c r="C50" s="56">
        <v>2016</v>
      </c>
      <c r="D50" s="58" t="s">
        <v>236</v>
      </c>
      <c r="E50" s="59">
        <v>4764.6499999999996</v>
      </c>
      <c r="F50" s="60">
        <v>6.5018999999999993E-2</v>
      </c>
      <c r="G50" s="60">
        <v>-1.391E-2</v>
      </c>
      <c r="H50" s="61">
        <v>0.87760000000000005</v>
      </c>
      <c r="I50" s="62">
        <v>518</v>
      </c>
      <c r="J50" s="56" t="s">
        <v>235</v>
      </c>
      <c r="K50" s="63">
        <v>15.16</v>
      </c>
      <c r="L50" s="56">
        <f t="shared" si="0"/>
        <v>100</v>
      </c>
      <c r="M50" s="56">
        <f t="shared" si="1"/>
        <v>100</v>
      </c>
      <c r="N50" s="56">
        <f t="shared" si="2"/>
        <v>100</v>
      </c>
      <c r="O50" s="56">
        <f t="shared" si="3"/>
        <v>0</v>
      </c>
      <c r="P50" s="56">
        <f t="shared" si="4"/>
        <v>100</v>
      </c>
      <c r="Q50" s="63"/>
      <c r="R50" s="56"/>
      <c r="S50" s="60">
        <f t="shared" si="17"/>
        <v>1.7752705306373517E-2</v>
      </c>
      <c r="T50" s="64">
        <f t="shared" si="18"/>
        <v>-0.13371428571428567</v>
      </c>
      <c r="V50" s="65"/>
      <c r="W50" s="65"/>
      <c r="Y50" s="15" t="str">
        <f t="shared" si="5"/>
        <v>EASY</v>
      </c>
      <c r="AA50" s="66" t="str">
        <f>IF($A50&lt;200,"",AVERAGE($E5:$E50)/AVERAGE($E5:$E50)-1)</f>
        <v/>
      </c>
      <c r="AB50">
        <f>LOOKUP($B50,'07_L1政策步階'!$A$4:$A$14,'07_L1政策步階'!$C$4:$C$14)</f>
        <v>0</v>
      </c>
      <c r="AC50" s="65"/>
      <c r="AD50" s="65"/>
      <c r="AE50" s="65"/>
      <c r="AF50" s="65"/>
      <c r="AG50" s="65"/>
      <c r="AH50" s="65"/>
      <c r="AI50" s="65"/>
      <c r="AJ50" s="65"/>
      <c r="AK50" s="65"/>
      <c r="AL50" t="str">
        <f t="shared" si="6"/>
        <v/>
      </c>
      <c r="AM50">
        <f t="shared" si="7"/>
        <v>50</v>
      </c>
      <c r="AN50" t="str">
        <f t="shared" si="8"/>
        <v/>
      </c>
      <c r="AO50" t="str">
        <f t="shared" si="9"/>
        <v/>
      </c>
      <c r="AP50" t="str">
        <f t="shared" si="10"/>
        <v/>
      </c>
      <c r="AQ50" t="str">
        <f t="shared" si="11"/>
        <v/>
      </c>
      <c r="AR50" t="str">
        <f t="shared" si="12"/>
        <v/>
      </c>
      <c r="AS50" t="str">
        <f t="shared" si="13"/>
        <v/>
      </c>
      <c r="AT50" t="str">
        <f t="shared" si="14"/>
        <v/>
      </c>
      <c r="AU50" t="str">
        <f t="shared" si="15"/>
        <v/>
      </c>
      <c r="AV50" t="str">
        <f t="shared" si="16"/>
        <v/>
      </c>
      <c r="AW50">
        <f>'01_指標庫'!$H$4*ISNUMBER($F50)+'01_指標庫'!$H$5*ISNUMBER($AA50)+'01_指標庫'!$H$6*ISNUMBER($G50)+'01_指標庫'!$H$7*ISNUMBER($H50)+'01_指標庫'!$H$8*ISNUMBER($AF50)+'01_指標庫'!$H$9*ISNUMBER($AG50)+'01_指標庫'!$H$10*ISNUMBER($AB50)+'01_指標庫'!$H$11*ISNUMBER($AC50)+'01_指標庫'!$H$12*ISNUMBER($AD50)+'01_指標庫'!$H$13*ISNUMBER($AE50)+'01_指標庫'!$H$14*ISNUMBER($I50)+'01_指標庫'!$H$15*ISNUMBER($AH50)+'01_指標庫'!$H$16*ISNUMBER($K50)+'01_指標庫'!$H$17*ISNUMBER($AI50)+'01_指標庫'!$H$18*ISNUMBER($AJ50)+'01_指標庫'!$H$19*ISNUMBER($AK50)+'01_指標庫'!$H$20*ISNUMBER($BB50)+'01_指標庫'!$H$21*ISNUMBER($BC50)</f>
        <v>49</v>
      </c>
      <c r="AX50">
        <f>IF(AW50=0,50,ROUND(('01_指標庫'!$H$4*IF(ISNUMBER($F50),L50,0)+'01_指標庫'!$H$5*IF(ISNUMBER($AA50),AL50,0)+'01_指標庫'!$H$6*IF(ISNUMBER($G50),M50,0)+'01_指標庫'!$H$7*IF(ISNUMBER($H50),N50,0)+'01_指標庫'!$H$8*IF(ISNUMBER($AF50),AQ50,0)+'01_指標庫'!$H$9*IF(ISNUMBER($AG50),AR50,0)+'01_指標庫'!$H$10*IF(ISNUMBER($AB50),AM50,0)+'01_指標庫'!$H$11*IF(ISNUMBER($AC50),AN50,0)+'01_指標庫'!$H$12*IF(ISNUMBER($AD50),AO50,0)+'01_指標庫'!$H$13*IF(ISNUMBER($AE50),AP50,0)+'01_指標庫'!$H$14*IF(ISNUMBER($I50),O50,0)+'01_指標庫'!$H$15*IF(ISNUMBER($AH50),AS50,0)+'01_指標庫'!$H$16*IF(ISNUMBER($K50),P50,0)+'01_指標庫'!$H$17*IF(ISNUMBER($AI50),AT50,0)+'01_指標庫'!$H$18*IF(ISNUMBER($AJ50),AU50,0)+'01_指標庫'!$H$19*IF(ISNUMBER($AK50),AV50,0)+'01_指標庫'!$H$20*IF(ISNUMBER($BB50),BB50,0)+'01_指標庫'!$H$21*IF(ISNUMBER($BC50),BC50,0))/AW50,1))</f>
        <v>72.400000000000006</v>
      </c>
      <c r="AY50" s="67"/>
      <c r="AZ50" s="67"/>
      <c r="BA50" s="66">
        <f t="shared" si="19"/>
        <v>-1.9338368556698349E-4</v>
      </c>
      <c r="BB50">
        <f t="shared" si="20"/>
        <v>50</v>
      </c>
      <c r="BC50" t="str">
        <f t="shared" si="21"/>
        <v/>
      </c>
    </row>
    <row r="51" spans="1:55" ht="15" customHeight="1">
      <c r="A51" s="56">
        <v>47</v>
      </c>
      <c r="B51" s="57">
        <v>42626</v>
      </c>
      <c r="C51" s="56">
        <v>2016</v>
      </c>
      <c r="D51" s="58" t="s">
        <v>237</v>
      </c>
      <c r="E51" s="59">
        <v>4722.8500000000004</v>
      </c>
      <c r="F51" s="60">
        <v>5.5617E-2</v>
      </c>
      <c r="G51" s="60">
        <v>-2.2561000000000001E-2</v>
      </c>
      <c r="H51" s="61">
        <v>0.85709999999999997</v>
      </c>
      <c r="I51" s="62">
        <v>524</v>
      </c>
      <c r="J51" s="56" t="s">
        <v>235</v>
      </c>
      <c r="K51" s="63">
        <v>17.850000000000001</v>
      </c>
      <c r="L51" s="56">
        <f t="shared" si="0"/>
        <v>100</v>
      </c>
      <c r="M51" s="56">
        <f t="shared" si="1"/>
        <v>100</v>
      </c>
      <c r="N51" s="56">
        <f t="shared" si="2"/>
        <v>100</v>
      </c>
      <c r="O51" s="56">
        <f t="shared" si="3"/>
        <v>0</v>
      </c>
      <c r="P51" s="56">
        <f t="shared" si="4"/>
        <v>100</v>
      </c>
      <c r="Q51" s="63"/>
      <c r="R51" s="56"/>
      <c r="S51" s="60">
        <f t="shared" si="17"/>
        <v>-8.7729423987069621E-3</v>
      </c>
      <c r="T51" s="64">
        <f t="shared" si="18"/>
        <v>0.17744063324538262</v>
      </c>
      <c r="V51" s="65"/>
      <c r="W51" s="65"/>
      <c r="Y51" s="15" t="str">
        <f t="shared" si="5"/>
        <v>UNCERTAIN</v>
      </c>
      <c r="AA51" s="66" t="str">
        <f>IF($A51&lt;200,"",AVERAGE($E5:$E51)/AVERAGE($E5:$E51)-1)</f>
        <v/>
      </c>
      <c r="AB51">
        <f>LOOKUP($B51,'07_L1政策步階'!$A$4:$A$14,'07_L1政策步階'!$C$4:$C$14)</f>
        <v>0</v>
      </c>
      <c r="AC51" s="65"/>
      <c r="AD51" s="65"/>
      <c r="AE51" s="65"/>
      <c r="AF51" s="65"/>
      <c r="AG51" s="65"/>
      <c r="AH51" s="65"/>
      <c r="AI51" s="65"/>
      <c r="AJ51" s="65"/>
      <c r="AK51" s="65"/>
      <c r="AL51" t="str">
        <f t="shared" si="6"/>
        <v/>
      </c>
      <c r="AM51">
        <f t="shared" si="7"/>
        <v>50</v>
      </c>
      <c r="AN51" t="str">
        <f t="shared" si="8"/>
        <v/>
      </c>
      <c r="AO51" t="str">
        <f t="shared" si="9"/>
        <v/>
      </c>
      <c r="AP51" t="str">
        <f t="shared" si="10"/>
        <v/>
      </c>
      <c r="AQ51" t="str">
        <f t="shared" si="11"/>
        <v/>
      </c>
      <c r="AR51" t="str">
        <f t="shared" si="12"/>
        <v/>
      </c>
      <c r="AS51" t="str">
        <f t="shared" si="13"/>
        <v/>
      </c>
      <c r="AT51" t="str">
        <f t="shared" si="14"/>
        <v/>
      </c>
      <c r="AU51" t="str">
        <f t="shared" si="15"/>
        <v/>
      </c>
      <c r="AV51" t="str">
        <f t="shared" si="16"/>
        <v/>
      </c>
      <c r="AW51">
        <f>'01_指標庫'!$H$4*ISNUMBER($F51)+'01_指標庫'!$H$5*ISNUMBER($AA51)+'01_指標庫'!$H$6*ISNUMBER($G51)+'01_指標庫'!$H$7*ISNUMBER($H51)+'01_指標庫'!$H$8*ISNUMBER($AF51)+'01_指標庫'!$H$9*ISNUMBER($AG51)+'01_指標庫'!$H$10*ISNUMBER($AB51)+'01_指標庫'!$H$11*ISNUMBER($AC51)+'01_指標庫'!$H$12*ISNUMBER($AD51)+'01_指標庫'!$H$13*ISNUMBER($AE51)+'01_指標庫'!$H$14*ISNUMBER($I51)+'01_指標庫'!$H$15*ISNUMBER($AH51)+'01_指標庫'!$H$16*ISNUMBER($K51)+'01_指標庫'!$H$17*ISNUMBER($AI51)+'01_指標庫'!$H$18*ISNUMBER($AJ51)+'01_指標庫'!$H$19*ISNUMBER($AK51)+'01_指標庫'!$H$20*ISNUMBER($BB51)+'01_指標庫'!$H$21*ISNUMBER($BC51)</f>
        <v>49</v>
      </c>
      <c r="AX51">
        <f>IF(AW51=0,50,ROUND(('01_指標庫'!$H$4*IF(ISNUMBER($F51),L51,0)+'01_指標庫'!$H$5*IF(ISNUMBER($AA51),AL51,0)+'01_指標庫'!$H$6*IF(ISNUMBER($G51),M51,0)+'01_指標庫'!$H$7*IF(ISNUMBER($H51),N51,0)+'01_指標庫'!$H$8*IF(ISNUMBER($AF51),AQ51,0)+'01_指標庫'!$H$9*IF(ISNUMBER($AG51),AR51,0)+'01_指標庫'!$H$10*IF(ISNUMBER($AB51),AM51,0)+'01_指標庫'!$H$11*IF(ISNUMBER($AC51),AN51,0)+'01_指標庫'!$H$12*IF(ISNUMBER($AD51),AO51,0)+'01_指標庫'!$H$13*IF(ISNUMBER($AE51),AP51,0)+'01_指標庫'!$H$14*IF(ISNUMBER($I51),O51,0)+'01_指標庫'!$H$15*IF(ISNUMBER($AH51),AS51,0)+'01_指標庫'!$H$16*IF(ISNUMBER($K51),P51,0)+'01_指標庫'!$H$17*IF(ISNUMBER($AI51),AT51,0)+'01_指標庫'!$H$18*IF(ISNUMBER($AJ51),AU51,0)+'01_指標庫'!$H$19*IF(ISNUMBER($AK51),AV51,0)+'01_指標庫'!$H$20*IF(ISNUMBER($BB51),BB51,0)+'01_指標庫'!$H$21*IF(ISNUMBER($BC51),BC51,0))/AW51,1))</f>
        <v>66.3</v>
      </c>
      <c r="AY51" s="67"/>
      <c r="AZ51" s="67"/>
      <c r="BA51" s="66">
        <f t="shared" si="19"/>
        <v>-3.2310857541003601E-3</v>
      </c>
      <c r="BB51">
        <f t="shared" si="20"/>
        <v>0</v>
      </c>
      <c r="BC51" t="str">
        <f t="shared" si="21"/>
        <v/>
      </c>
    </row>
    <row r="52" spans="1:55" ht="15" customHeight="1">
      <c r="A52" s="56">
        <v>48</v>
      </c>
      <c r="B52" s="57">
        <v>42627</v>
      </c>
      <c r="C52" s="56">
        <v>2016</v>
      </c>
      <c r="D52" s="58" t="s">
        <v>238</v>
      </c>
      <c r="E52" s="59">
        <v>4746.0600000000004</v>
      </c>
      <c r="F52" s="60">
        <v>6.0727000000000003E-2</v>
      </c>
      <c r="G52" s="60">
        <v>-1.7756999999999998E-2</v>
      </c>
      <c r="H52" s="61">
        <v>0.8367</v>
      </c>
      <c r="I52" s="62">
        <v>526</v>
      </c>
      <c r="J52" s="56" t="s">
        <v>235</v>
      </c>
      <c r="K52" s="63">
        <v>18.14</v>
      </c>
      <c r="L52" s="56">
        <f t="shared" si="0"/>
        <v>100</v>
      </c>
      <c r="M52" s="56">
        <f t="shared" si="1"/>
        <v>100</v>
      </c>
      <c r="N52" s="56">
        <f t="shared" si="2"/>
        <v>100</v>
      </c>
      <c r="O52" s="56">
        <f t="shared" si="3"/>
        <v>0</v>
      </c>
      <c r="P52" s="56">
        <f t="shared" si="4"/>
        <v>100</v>
      </c>
      <c r="Q52" s="63"/>
      <c r="R52" s="56"/>
      <c r="S52" s="60">
        <f t="shared" si="17"/>
        <v>4.9144054966809847E-3</v>
      </c>
      <c r="T52" s="64">
        <f t="shared" si="18"/>
        <v>1.6246498599439718E-2</v>
      </c>
      <c r="V52" s="65"/>
      <c r="W52" s="65"/>
      <c r="Y52" s="15" t="str">
        <f t="shared" si="5"/>
        <v>UNCERTAIN</v>
      </c>
      <c r="AA52" s="66" t="str">
        <f>IF($A52&lt;200,"",AVERAGE($E5:$E52)/AVERAGE($E5:$E52)-1)</f>
        <v/>
      </c>
      <c r="AB52">
        <f>LOOKUP($B52,'07_L1政策步階'!$A$4:$A$14,'07_L1政策步階'!$C$4:$C$14)</f>
        <v>0</v>
      </c>
      <c r="AC52" s="65"/>
      <c r="AD52" s="65"/>
      <c r="AE52" s="65"/>
      <c r="AF52" s="65"/>
      <c r="AG52" s="65"/>
      <c r="AH52" s="65"/>
      <c r="AI52" s="65"/>
      <c r="AJ52" s="65"/>
      <c r="AK52" s="65"/>
      <c r="AL52" t="str">
        <f t="shared" si="6"/>
        <v/>
      </c>
      <c r="AM52">
        <f t="shared" si="7"/>
        <v>50</v>
      </c>
      <c r="AN52" t="str">
        <f t="shared" si="8"/>
        <v/>
      </c>
      <c r="AO52" t="str">
        <f t="shared" si="9"/>
        <v/>
      </c>
      <c r="AP52" t="str">
        <f t="shared" si="10"/>
        <v/>
      </c>
      <c r="AQ52" t="str">
        <f t="shared" si="11"/>
        <v/>
      </c>
      <c r="AR52" t="str">
        <f t="shared" si="12"/>
        <v/>
      </c>
      <c r="AS52" t="str">
        <f t="shared" si="13"/>
        <v/>
      </c>
      <c r="AT52" t="str">
        <f t="shared" si="14"/>
        <v/>
      </c>
      <c r="AU52" t="str">
        <f t="shared" si="15"/>
        <v/>
      </c>
      <c r="AV52" t="str">
        <f t="shared" si="16"/>
        <v/>
      </c>
      <c r="AW52">
        <f>'01_指標庫'!$H$4*ISNUMBER($F52)+'01_指標庫'!$H$5*ISNUMBER($AA52)+'01_指標庫'!$H$6*ISNUMBER($G52)+'01_指標庫'!$H$7*ISNUMBER($H52)+'01_指標庫'!$H$8*ISNUMBER($AF52)+'01_指標庫'!$H$9*ISNUMBER($AG52)+'01_指標庫'!$H$10*ISNUMBER($AB52)+'01_指標庫'!$H$11*ISNUMBER($AC52)+'01_指標庫'!$H$12*ISNUMBER($AD52)+'01_指標庫'!$H$13*ISNUMBER($AE52)+'01_指標庫'!$H$14*ISNUMBER($I52)+'01_指標庫'!$H$15*ISNUMBER($AH52)+'01_指標庫'!$H$16*ISNUMBER($K52)+'01_指標庫'!$H$17*ISNUMBER($AI52)+'01_指標庫'!$H$18*ISNUMBER($AJ52)+'01_指標庫'!$H$19*ISNUMBER($AK52)+'01_指標庫'!$H$20*ISNUMBER($BB52)+'01_指標庫'!$H$21*ISNUMBER($BC52)</f>
        <v>49</v>
      </c>
      <c r="AX52">
        <f>IF(AW52=0,50,ROUND(('01_指標庫'!$H$4*IF(ISNUMBER($F52),L52,0)+'01_指標庫'!$H$5*IF(ISNUMBER($AA52),AL52,0)+'01_指標庫'!$H$6*IF(ISNUMBER($G52),M52,0)+'01_指標庫'!$H$7*IF(ISNUMBER($H52),N52,0)+'01_指標庫'!$H$8*IF(ISNUMBER($AF52),AQ52,0)+'01_指標庫'!$H$9*IF(ISNUMBER($AG52),AR52,0)+'01_指標庫'!$H$10*IF(ISNUMBER($AB52),AM52,0)+'01_指標庫'!$H$11*IF(ISNUMBER($AC52),AN52,0)+'01_指標庫'!$H$12*IF(ISNUMBER($AD52),AO52,0)+'01_指標庫'!$H$13*IF(ISNUMBER($AE52),AP52,0)+'01_指標庫'!$H$14*IF(ISNUMBER($I52),O52,0)+'01_指標庫'!$H$15*IF(ISNUMBER($AH52),AS52,0)+'01_指標庫'!$H$16*IF(ISNUMBER($K52),P52,0)+'01_指標庫'!$H$17*IF(ISNUMBER($AI52),AT52,0)+'01_指標庫'!$H$18*IF(ISNUMBER($AJ52),AU52,0)+'01_指標庫'!$H$19*IF(ISNUMBER($AK52),AV52,0)+'01_指標庫'!$H$20*IF(ISNUMBER($BB52),BB52,0)+'01_指標庫'!$H$21*IF(ISNUMBER($BC52),BC52,0))/AW52,1))</f>
        <v>66.3</v>
      </c>
      <c r="AY52" s="67"/>
      <c r="AZ52" s="67"/>
      <c r="BA52" s="66">
        <f t="shared" si="19"/>
        <v>-6.2010047303608928E-3</v>
      </c>
      <c r="BB52">
        <f t="shared" si="20"/>
        <v>0</v>
      </c>
      <c r="BC52" t="str">
        <f t="shared" si="21"/>
        <v/>
      </c>
    </row>
    <row r="53" spans="1:55" ht="15" customHeight="1">
      <c r="A53" s="56">
        <v>49</v>
      </c>
      <c r="B53" s="57">
        <v>42628</v>
      </c>
      <c r="C53" s="56">
        <v>2016</v>
      </c>
      <c r="D53" s="58" t="s">
        <v>239</v>
      </c>
      <c r="E53" s="59">
        <v>4819.8999999999996</v>
      </c>
      <c r="F53" s="60">
        <v>7.7043E-2</v>
      </c>
      <c r="G53" s="60">
        <v>-2.4750000000000002E-3</v>
      </c>
      <c r="H53" s="61">
        <v>0.85709999999999997</v>
      </c>
      <c r="I53" s="62">
        <v>526</v>
      </c>
      <c r="J53" s="56" t="s">
        <v>235</v>
      </c>
      <c r="K53" s="63">
        <v>16.3</v>
      </c>
      <c r="L53" s="56">
        <f t="shared" si="0"/>
        <v>100</v>
      </c>
      <c r="M53" s="56">
        <f t="shared" si="1"/>
        <v>100</v>
      </c>
      <c r="N53" s="56">
        <f t="shared" si="2"/>
        <v>100</v>
      </c>
      <c r="O53" s="56">
        <f t="shared" si="3"/>
        <v>0</v>
      </c>
      <c r="P53" s="56">
        <f t="shared" si="4"/>
        <v>100</v>
      </c>
      <c r="Q53" s="63"/>
      <c r="R53" s="56"/>
      <c r="S53" s="60">
        <f t="shared" si="17"/>
        <v>1.5558168249031556E-2</v>
      </c>
      <c r="T53" s="64">
        <f t="shared" si="18"/>
        <v>-0.10143329658213895</v>
      </c>
      <c r="V53" s="65"/>
      <c r="W53" s="65"/>
      <c r="Y53" s="15" t="str">
        <f t="shared" si="5"/>
        <v>UNCERTAIN</v>
      </c>
      <c r="AA53" s="66" t="str">
        <f>IF($A53&lt;200,"",AVERAGE($E5:$E53)/AVERAGE($E5:$E53)-1)</f>
        <v/>
      </c>
      <c r="AB53">
        <f>LOOKUP($B53,'07_L1政策步階'!$A$4:$A$14,'07_L1政策步階'!$C$4:$C$14)</f>
        <v>0</v>
      </c>
      <c r="AC53" s="65"/>
      <c r="AD53" s="65"/>
      <c r="AE53" s="65"/>
      <c r="AF53" s="65"/>
      <c r="AG53" s="65"/>
      <c r="AH53" s="65"/>
      <c r="AI53" s="65"/>
      <c r="AJ53" s="65"/>
      <c r="AK53" s="65"/>
      <c r="AL53" t="str">
        <f t="shared" si="6"/>
        <v/>
      </c>
      <c r="AM53">
        <f t="shared" si="7"/>
        <v>50</v>
      </c>
      <c r="AN53" t="str">
        <f t="shared" si="8"/>
        <v/>
      </c>
      <c r="AO53" t="str">
        <f t="shared" si="9"/>
        <v/>
      </c>
      <c r="AP53" t="str">
        <f t="shared" si="10"/>
        <v/>
      </c>
      <c r="AQ53" t="str">
        <f t="shared" si="11"/>
        <v/>
      </c>
      <c r="AR53" t="str">
        <f t="shared" si="12"/>
        <v/>
      </c>
      <c r="AS53" t="str">
        <f t="shared" si="13"/>
        <v/>
      </c>
      <c r="AT53" t="str">
        <f t="shared" si="14"/>
        <v/>
      </c>
      <c r="AU53" t="str">
        <f t="shared" si="15"/>
        <v/>
      </c>
      <c r="AV53" t="str">
        <f t="shared" si="16"/>
        <v/>
      </c>
      <c r="AW53">
        <f>'01_指標庫'!$H$4*ISNUMBER($F53)+'01_指標庫'!$H$5*ISNUMBER($AA53)+'01_指標庫'!$H$6*ISNUMBER($G53)+'01_指標庫'!$H$7*ISNUMBER($H53)+'01_指標庫'!$H$8*ISNUMBER($AF53)+'01_指標庫'!$H$9*ISNUMBER($AG53)+'01_指標庫'!$H$10*ISNUMBER($AB53)+'01_指標庫'!$H$11*ISNUMBER($AC53)+'01_指標庫'!$H$12*ISNUMBER($AD53)+'01_指標庫'!$H$13*ISNUMBER($AE53)+'01_指標庫'!$H$14*ISNUMBER($I53)+'01_指標庫'!$H$15*ISNUMBER($AH53)+'01_指標庫'!$H$16*ISNUMBER($K53)+'01_指標庫'!$H$17*ISNUMBER($AI53)+'01_指標庫'!$H$18*ISNUMBER($AJ53)+'01_指標庫'!$H$19*ISNUMBER($AK53)+'01_指標庫'!$H$20*ISNUMBER($BB53)+'01_指標庫'!$H$21*ISNUMBER($BC53)</f>
        <v>49</v>
      </c>
      <c r="AX53">
        <f>IF(AW53=0,50,ROUND(('01_指標庫'!$H$4*IF(ISNUMBER($F53),L53,0)+'01_指標庫'!$H$5*IF(ISNUMBER($AA53),AL53,0)+'01_指標庫'!$H$6*IF(ISNUMBER($G53),M53,0)+'01_指標庫'!$H$7*IF(ISNUMBER($H53),N53,0)+'01_指標庫'!$H$8*IF(ISNUMBER($AF53),AQ53,0)+'01_指標庫'!$H$9*IF(ISNUMBER($AG53),AR53,0)+'01_指標庫'!$H$10*IF(ISNUMBER($AB53),AM53,0)+'01_指標庫'!$H$11*IF(ISNUMBER($AC53),AN53,0)+'01_指標庫'!$H$12*IF(ISNUMBER($AD53),AO53,0)+'01_指標庫'!$H$13*IF(ISNUMBER($AE53),AP53,0)+'01_指標庫'!$H$14*IF(ISNUMBER($I53),O53,0)+'01_指標庫'!$H$15*IF(ISNUMBER($AH53),AS53,0)+'01_指標庫'!$H$16*IF(ISNUMBER($K53),P53,0)+'01_指標庫'!$H$17*IF(ISNUMBER($AI53),AT53,0)+'01_指標庫'!$H$18*IF(ISNUMBER($AJ53),AU53,0)+'01_指標庫'!$H$19*IF(ISNUMBER($AK53),AV53,0)+'01_指標庫'!$H$20*IF(ISNUMBER($BB53),BB53,0)+'01_指標庫'!$H$21*IF(ISNUMBER($BC53),BC53,0))/AW53,1))</f>
        <v>66.3</v>
      </c>
      <c r="AY53" s="67"/>
      <c r="AZ53" s="67"/>
      <c r="BA53" s="66">
        <f t="shared" si="19"/>
        <v>-6.5514863534243961E-3</v>
      </c>
      <c r="BB53">
        <f t="shared" si="20"/>
        <v>0</v>
      </c>
      <c r="BC53" t="str">
        <f t="shared" si="21"/>
        <v/>
      </c>
    </row>
    <row r="54" spans="1:55" ht="15" customHeight="1">
      <c r="A54" s="56">
        <v>50</v>
      </c>
      <c r="B54" s="57">
        <v>42629</v>
      </c>
      <c r="C54" s="56">
        <v>2016</v>
      </c>
      <c r="D54" s="58" t="s">
        <v>234</v>
      </c>
      <c r="E54" s="59">
        <v>4818.05</v>
      </c>
      <c r="F54" s="60">
        <v>7.6507000000000006E-2</v>
      </c>
      <c r="G54" s="60">
        <v>-2.8579999999999999E-3</v>
      </c>
      <c r="H54" s="61">
        <v>0.87760000000000005</v>
      </c>
      <c r="I54" s="62">
        <v>527</v>
      </c>
      <c r="J54" s="56" t="s">
        <v>235</v>
      </c>
      <c r="K54" s="63">
        <v>15.37</v>
      </c>
      <c r="L54" s="56">
        <f t="shared" si="0"/>
        <v>100</v>
      </c>
      <c r="M54" s="56">
        <f t="shared" si="1"/>
        <v>100</v>
      </c>
      <c r="N54" s="56">
        <f t="shared" si="2"/>
        <v>100</v>
      </c>
      <c r="O54" s="56">
        <f t="shared" si="3"/>
        <v>0</v>
      </c>
      <c r="P54" s="56">
        <f t="shared" si="4"/>
        <v>100</v>
      </c>
      <c r="Q54" s="63"/>
      <c r="R54" s="56"/>
      <c r="S54" s="60">
        <f t="shared" si="17"/>
        <v>-3.8382539056813769E-4</v>
      </c>
      <c r="T54" s="64">
        <f t="shared" si="18"/>
        <v>-5.7055214723926495E-2</v>
      </c>
      <c r="V54" s="65"/>
      <c r="W54" s="65"/>
      <c r="Y54" s="15" t="str">
        <f t="shared" si="5"/>
        <v>EASY</v>
      </c>
      <c r="AA54" s="66" t="str">
        <f>IF($A54&lt;200,"",AVERAGE($E5:$E54)/AVERAGE($E5:$E54)-1)</f>
        <v/>
      </c>
      <c r="AB54">
        <f>LOOKUP($B54,'07_L1政策步階'!$A$4:$A$14,'07_L1政策步階'!$C$4:$C$14)</f>
        <v>0</v>
      </c>
      <c r="AC54" s="65"/>
      <c r="AD54" s="65"/>
      <c r="AE54" s="65"/>
      <c r="AF54" s="65"/>
      <c r="AG54" s="65"/>
      <c r="AH54" s="65"/>
      <c r="AI54" s="65"/>
      <c r="AJ54" s="65"/>
      <c r="AK54" s="65"/>
      <c r="AL54" t="str">
        <f t="shared" si="6"/>
        <v/>
      </c>
      <c r="AM54">
        <f t="shared" si="7"/>
        <v>50</v>
      </c>
      <c r="AN54" t="str">
        <f t="shared" si="8"/>
        <v/>
      </c>
      <c r="AO54" t="str">
        <f t="shared" si="9"/>
        <v/>
      </c>
      <c r="AP54" t="str">
        <f t="shared" si="10"/>
        <v/>
      </c>
      <c r="AQ54" t="str">
        <f t="shared" si="11"/>
        <v/>
      </c>
      <c r="AR54" t="str">
        <f t="shared" si="12"/>
        <v/>
      </c>
      <c r="AS54" t="str">
        <f t="shared" si="13"/>
        <v/>
      </c>
      <c r="AT54" t="str">
        <f t="shared" si="14"/>
        <v/>
      </c>
      <c r="AU54" t="str">
        <f t="shared" si="15"/>
        <v/>
      </c>
      <c r="AV54" t="str">
        <f t="shared" si="16"/>
        <v/>
      </c>
      <c r="AW54">
        <f>'01_指標庫'!$H$4*ISNUMBER($F54)+'01_指標庫'!$H$5*ISNUMBER($AA54)+'01_指標庫'!$H$6*ISNUMBER($G54)+'01_指標庫'!$H$7*ISNUMBER($H54)+'01_指標庫'!$H$8*ISNUMBER($AF54)+'01_指標庫'!$H$9*ISNUMBER($AG54)+'01_指標庫'!$H$10*ISNUMBER($AB54)+'01_指標庫'!$H$11*ISNUMBER($AC54)+'01_指標庫'!$H$12*ISNUMBER($AD54)+'01_指標庫'!$H$13*ISNUMBER($AE54)+'01_指標庫'!$H$14*ISNUMBER($I54)+'01_指標庫'!$H$15*ISNUMBER($AH54)+'01_指標庫'!$H$16*ISNUMBER($K54)+'01_指標庫'!$H$17*ISNUMBER($AI54)+'01_指標庫'!$H$18*ISNUMBER($AJ54)+'01_指標庫'!$H$19*ISNUMBER($AK54)+'01_指標庫'!$H$20*ISNUMBER($BB54)+'01_指標庫'!$H$21*ISNUMBER($BC54)</f>
        <v>49</v>
      </c>
      <c r="AX54">
        <f>IF(AW54=0,50,ROUND(('01_指標庫'!$H$4*IF(ISNUMBER($F54),L54,0)+'01_指標庫'!$H$5*IF(ISNUMBER($AA54),AL54,0)+'01_指標庫'!$H$6*IF(ISNUMBER($G54),M54,0)+'01_指標庫'!$H$7*IF(ISNUMBER($H54),N54,0)+'01_指標庫'!$H$8*IF(ISNUMBER($AF54),AQ54,0)+'01_指標庫'!$H$9*IF(ISNUMBER($AG54),AR54,0)+'01_指標庫'!$H$10*IF(ISNUMBER($AB54),AM54,0)+'01_指標庫'!$H$11*IF(ISNUMBER($AC54),AN54,0)+'01_指標庫'!$H$12*IF(ISNUMBER($AD54),AO54,0)+'01_指標庫'!$H$13*IF(ISNUMBER($AE54),AP54,0)+'01_指標庫'!$H$14*IF(ISNUMBER($I54),O54,0)+'01_指標庫'!$H$15*IF(ISNUMBER($AH54),AS54,0)+'01_指標庫'!$H$16*IF(ISNUMBER($K54),P54,0)+'01_指標庫'!$H$17*IF(ISNUMBER($AI54),AT54,0)+'01_指標庫'!$H$18*IF(ISNUMBER($AJ54),AU54,0)+'01_指標庫'!$H$19*IF(ISNUMBER($AK54),AV54,0)+'01_指標庫'!$H$20*IF(ISNUMBER($BB54),BB54,0)+'01_指標庫'!$H$21*IF(ISNUMBER($BC54),BC54,0))/AW54,1))</f>
        <v>72.400000000000006</v>
      </c>
      <c r="AY54" s="67"/>
      <c r="AZ54" s="67"/>
      <c r="BA54" s="66">
        <f t="shared" si="19"/>
        <v>-1.5504894058954166E-3</v>
      </c>
      <c r="BB54">
        <f t="shared" si="20"/>
        <v>50</v>
      </c>
      <c r="BC54" t="str">
        <f t="shared" si="21"/>
        <v/>
      </c>
    </row>
    <row r="55" spans="1:55" ht="15" customHeight="1">
      <c r="A55" s="56">
        <v>51</v>
      </c>
      <c r="B55" s="57">
        <v>42632</v>
      </c>
      <c r="C55" s="56">
        <v>2016</v>
      </c>
      <c r="D55" s="58" t="s">
        <v>236</v>
      </c>
      <c r="E55" s="59">
        <v>4796.07</v>
      </c>
      <c r="F55" s="60">
        <v>7.1464E-2</v>
      </c>
      <c r="G55" s="60">
        <v>-7.4070000000000004E-3</v>
      </c>
      <c r="H55" s="61">
        <v>0.85709999999999997</v>
      </c>
      <c r="I55" s="62">
        <v>525</v>
      </c>
      <c r="J55" s="56" t="s">
        <v>235</v>
      </c>
      <c r="K55" s="63">
        <v>15.53</v>
      </c>
      <c r="L55" s="56">
        <f t="shared" si="0"/>
        <v>100</v>
      </c>
      <c r="M55" s="56">
        <f t="shared" si="1"/>
        <v>100</v>
      </c>
      <c r="N55" s="56">
        <f t="shared" si="2"/>
        <v>100</v>
      </c>
      <c r="O55" s="56">
        <f t="shared" si="3"/>
        <v>0</v>
      </c>
      <c r="P55" s="56">
        <f t="shared" si="4"/>
        <v>100</v>
      </c>
      <c r="Q55" s="63"/>
      <c r="R55" s="56"/>
      <c r="S55" s="60">
        <f t="shared" si="17"/>
        <v>-4.5620116022042634E-3</v>
      </c>
      <c r="T55" s="64">
        <f t="shared" si="18"/>
        <v>1.0409889394925154E-2</v>
      </c>
      <c r="V55" s="65"/>
      <c r="W55" s="65"/>
      <c r="Y55" s="15" t="str">
        <f t="shared" si="5"/>
        <v>EASY</v>
      </c>
      <c r="AA55" s="66" t="str">
        <f>IF($A55&lt;200,"",AVERAGE($E6:$E55)/AVERAGE($E5:$E55)-1)</f>
        <v/>
      </c>
      <c r="AB55">
        <f>LOOKUP($B55,'07_L1政策步階'!$A$4:$A$14,'07_L1政策步階'!$C$4:$C$14)</f>
        <v>0</v>
      </c>
      <c r="AC55" s="65"/>
      <c r="AD55" s="65"/>
      <c r="AE55" s="65"/>
      <c r="AF55" s="65"/>
      <c r="AG55" s="65"/>
      <c r="AH55" s="65"/>
      <c r="AI55" s="65"/>
      <c r="AJ55" s="65"/>
      <c r="AK55" s="65"/>
      <c r="AL55" t="str">
        <f t="shared" si="6"/>
        <v/>
      </c>
      <c r="AM55">
        <f t="shared" si="7"/>
        <v>50</v>
      </c>
      <c r="AN55" t="str">
        <f t="shared" si="8"/>
        <v/>
      </c>
      <c r="AO55" t="str">
        <f t="shared" si="9"/>
        <v/>
      </c>
      <c r="AP55" t="str">
        <f t="shared" si="10"/>
        <v/>
      </c>
      <c r="AQ55" t="str">
        <f t="shared" si="11"/>
        <v/>
      </c>
      <c r="AR55" t="str">
        <f t="shared" si="12"/>
        <v/>
      </c>
      <c r="AS55" t="str">
        <f t="shared" si="13"/>
        <v/>
      </c>
      <c r="AT55" t="str">
        <f t="shared" si="14"/>
        <v/>
      </c>
      <c r="AU55" t="str">
        <f t="shared" si="15"/>
        <v/>
      </c>
      <c r="AV55" t="str">
        <f t="shared" si="16"/>
        <v/>
      </c>
      <c r="AW55">
        <f>'01_指標庫'!$H$4*ISNUMBER($F55)+'01_指標庫'!$H$5*ISNUMBER($AA55)+'01_指標庫'!$H$6*ISNUMBER($G55)+'01_指標庫'!$H$7*ISNUMBER($H55)+'01_指標庫'!$H$8*ISNUMBER($AF55)+'01_指標庫'!$H$9*ISNUMBER($AG55)+'01_指標庫'!$H$10*ISNUMBER($AB55)+'01_指標庫'!$H$11*ISNUMBER($AC55)+'01_指標庫'!$H$12*ISNUMBER($AD55)+'01_指標庫'!$H$13*ISNUMBER($AE55)+'01_指標庫'!$H$14*ISNUMBER($I55)+'01_指標庫'!$H$15*ISNUMBER($AH55)+'01_指標庫'!$H$16*ISNUMBER($K55)+'01_指標庫'!$H$17*ISNUMBER($AI55)+'01_指標庫'!$H$18*ISNUMBER($AJ55)+'01_指標庫'!$H$19*ISNUMBER($AK55)+'01_指標庫'!$H$20*ISNUMBER($BB55)+'01_指標庫'!$H$21*ISNUMBER($BC55)</f>
        <v>49</v>
      </c>
      <c r="AX55">
        <f>IF(AW55=0,50,ROUND(('01_指標庫'!$H$4*IF(ISNUMBER($F55),L55,0)+'01_指標庫'!$H$5*IF(ISNUMBER($AA55),AL55,0)+'01_指標庫'!$H$6*IF(ISNUMBER($G55),M55,0)+'01_指標庫'!$H$7*IF(ISNUMBER($H55),N55,0)+'01_指標庫'!$H$8*IF(ISNUMBER($AF55),AQ55,0)+'01_指標庫'!$H$9*IF(ISNUMBER($AG55),AR55,0)+'01_指標庫'!$H$10*IF(ISNUMBER($AB55),AM55,0)+'01_指標庫'!$H$11*IF(ISNUMBER($AC55),AN55,0)+'01_指標庫'!$H$12*IF(ISNUMBER($AD55),AO55,0)+'01_指標庫'!$H$13*IF(ISNUMBER($AE55),AP55,0)+'01_指標庫'!$H$14*IF(ISNUMBER($I55),O55,0)+'01_指標庫'!$H$15*IF(ISNUMBER($AH55),AS55,0)+'01_指標庫'!$H$16*IF(ISNUMBER($K55),P55,0)+'01_指標庫'!$H$17*IF(ISNUMBER($AI55),AT55,0)+'01_指標庫'!$H$18*IF(ISNUMBER($AJ55),AU55,0)+'01_指標庫'!$H$19*IF(ISNUMBER($AK55),AV55,0)+'01_指標庫'!$H$20*IF(ISNUMBER($BB55),BB55,0)+'01_指標庫'!$H$21*IF(ISNUMBER($BC55),BC55,0))/AW55,1))</f>
        <v>72.400000000000006</v>
      </c>
      <c r="AY55" s="67"/>
      <c r="AZ55" s="67"/>
      <c r="BA55" s="66">
        <f t="shared" si="19"/>
        <v>-1.8048921989954891E-4</v>
      </c>
      <c r="BB55">
        <f t="shared" si="20"/>
        <v>50</v>
      </c>
      <c r="BC55" t="str">
        <f t="shared" si="21"/>
        <v/>
      </c>
    </row>
    <row r="56" spans="1:55" ht="15" customHeight="1">
      <c r="A56" s="56">
        <v>52</v>
      </c>
      <c r="B56" s="57">
        <v>42633</v>
      </c>
      <c r="C56" s="56">
        <v>2016</v>
      </c>
      <c r="D56" s="58" t="s">
        <v>237</v>
      </c>
      <c r="E56" s="59">
        <v>4805.22</v>
      </c>
      <c r="F56" s="60">
        <v>7.3271000000000003E-2</v>
      </c>
      <c r="G56" s="60">
        <v>-5.5129999999999997E-3</v>
      </c>
      <c r="H56" s="61">
        <v>0.8367</v>
      </c>
      <c r="I56" s="62">
        <v>524</v>
      </c>
      <c r="J56" s="56" t="s">
        <v>235</v>
      </c>
      <c r="K56" s="63">
        <v>15.92</v>
      </c>
      <c r="L56" s="56">
        <f t="shared" si="0"/>
        <v>100</v>
      </c>
      <c r="M56" s="56">
        <f t="shared" si="1"/>
        <v>100</v>
      </c>
      <c r="N56" s="56">
        <f t="shared" si="2"/>
        <v>100</v>
      </c>
      <c r="O56" s="56">
        <f t="shared" si="3"/>
        <v>0</v>
      </c>
      <c r="P56" s="56">
        <f t="shared" si="4"/>
        <v>100</v>
      </c>
      <c r="Q56" s="63"/>
      <c r="R56" s="56"/>
      <c r="S56" s="60">
        <f t="shared" si="17"/>
        <v>1.9078120210924698E-3</v>
      </c>
      <c r="T56" s="64">
        <f t="shared" si="18"/>
        <v>2.5112685125563416E-2</v>
      </c>
      <c r="V56" s="65"/>
      <c r="W56" s="65"/>
      <c r="Y56" s="15" t="str">
        <f t="shared" si="5"/>
        <v>EASY</v>
      </c>
      <c r="AA56" s="66" t="str">
        <f>IF($A56&lt;200,"",AVERAGE($E7:$E56)/AVERAGE($E5:$E56)-1)</f>
        <v/>
      </c>
      <c r="AB56">
        <f>LOOKUP($B56,'07_L1政策步階'!$A$4:$A$14,'07_L1政策步階'!$C$4:$C$14)</f>
        <v>0</v>
      </c>
      <c r="AC56" s="65"/>
      <c r="AD56" s="65"/>
      <c r="AE56" s="65"/>
      <c r="AF56" s="65"/>
      <c r="AG56" s="65"/>
      <c r="AH56" s="65"/>
      <c r="AI56" s="65"/>
      <c r="AJ56" s="65"/>
      <c r="AK56" s="65"/>
      <c r="AL56" t="str">
        <f t="shared" si="6"/>
        <v/>
      </c>
      <c r="AM56">
        <f t="shared" si="7"/>
        <v>50</v>
      </c>
      <c r="AN56" t="str">
        <f t="shared" si="8"/>
        <v/>
      </c>
      <c r="AO56" t="str">
        <f t="shared" si="9"/>
        <v/>
      </c>
      <c r="AP56" t="str">
        <f t="shared" si="10"/>
        <v/>
      </c>
      <c r="AQ56" t="str">
        <f t="shared" si="11"/>
        <v/>
      </c>
      <c r="AR56" t="str">
        <f t="shared" si="12"/>
        <v/>
      </c>
      <c r="AS56" t="str">
        <f t="shared" si="13"/>
        <v/>
      </c>
      <c r="AT56" t="str">
        <f t="shared" si="14"/>
        <v/>
      </c>
      <c r="AU56" t="str">
        <f t="shared" si="15"/>
        <v/>
      </c>
      <c r="AV56" t="str">
        <f t="shared" si="16"/>
        <v/>
      </c>
      <c r="AW56">
        <f>'01_指標庫'!$H$4*ISNUMBER($F56)+'01_指標庫'!$H$5*ISNUMBER($AA56)+'01_指標庫'!$H$6*ISNUMBER($G56)+'01_指標庫'!$H$7*ISNUMBER($H56)+'01_指標庫'!$H$8*ISNUMBER($AF56)+'01_指標庫'!$H$9*ISNUMBER($AG56)+'01_指標庫'!$H$10*ISNUMBER($AB56)+'01_指標庫'!$H$11*ISNUMBER($AC56)+'01_指標庫'!$H$12*ISNUMBER($AD56)+'01_指標庫'!$H$13*ISNUMBER($AE56)+'01_指標庫'!$H$14*ISNUMBER($I56)+'01_指標庫'!$H$15*ISNUMBER($AH56)+'01_指標庫'!$H$16*ISNUMBER($K56)+'01_指標庫'!$H$17*ISNUMBER($AI56)+'01_指標庫'!$H$18*ISNUMBER($AJ56)+'01_指標庫'!$H$19*ISNUMBER($AK56)+'01_指標庫'!$H$20*ISNUMBER($BB56)+'01_指標庫'!$H$21*ISNUMBER($BC56)</f>
        <v>49</v>
      </c>
      <c r="AX56">
        <f>IF(AW56=0,50,ROUND(('01_指標庫'!$H$4*IF(ISNUMBER($F56),L56,0)+'01_指標庫'!$H$5*IF(ISNUMBER($AA56),AL56,0)+'01_指標庫'!$H$6*IF(ISNUMBER($G56),M56,0)+'01_指標庫'!$H$7*IF(ISNUMBER($H56),N56,0)+'01_指標庫'!$H$8*IF(ISNUMBER($AF56),AQ56,0)+'01_指標庫'!$H$9*IF(ISNUMBER($AG56),AR56,0)+'01_指標庫'!$H$10*IF(ISNUMBER($AB56),AM56,0)+'01_指標庫'!$H$11*IF(ISNUMBER($AC56),AN56,0)+'01_指標庫'!$H$12*IF(ISNUMBER($AD56),AO56,0)+'01_指標庫'!$H$13*IF(ISNUMBER($AE56),AP56,0)+'01_指標庫'!$H$14*IF(ISNUMBER($I56),O56,0)+'01_指標庫'!$H$15*IF(ISNUMBER($AH56),AS56,0)+'01_指標庫'!$H$16*IF(ISNUMBER($K56),P56,0)+'01_指標庫'!$H$17*IF(ISNUMBER($AI56),AT56,0)+'01_指標庫'!$H$18*IF(ISNUMBER($AJ56),AU56,0)+'01_指標庫'!$H$19*IF(ISNUMBER($AK56),AV56,0)+'01_指標庫'!$H$20*IF(ISNUMBER($BB56),BB56,0)+'01_指標庫'!$H$21*IF(ISNUMBER($BC56),BC56,0))/AW56,1))</f>
        <v>72.400000000000006</v>
      </c>
      <c r="AY56" s="67"/>
      <c r="AZ56" s="67"/>
      <c r="BA56" s="66">
        <f t="shared" si="19"/>
        <v>3.7748324970390268E-3</v>
      </c>
      <c r="BB56">
        <f t="shared" si="20"/>
        <v>50</v>
      </c>
      <c r="BC56" t="str">
        <f t="shared" si="21"/>
        <v/>
      </c>
    </row>
    <row r="57" spans="1:55" ht="15" customHeight="1">
      <c r="A57" s="56">
        <v>53</v>
      </c>
      <c r="B57" s="57">
        <v>42634</v>
      </c>
      <c r="C57" s="56">
        <v>2016</v>
      </c>
      <c r="D57" s="58" t="s">
        <v>238</v>
      </c>
      <c r="E57" s="59">
        <v>4853.75</v>
      </c>
      <c r="F57" s="60">
        <v>8.3943000000000004E-2</v>
      </c>
      <c r="G57" s="60">
        <v>0</v>
      </c>
      <c r="H57" s="61">
        <v>0.85709999999999997</v>
      </c>
      <c r="I57" s="62">
        <v>522</v>
      </c>
      <c r="J57" s="56" t="s">
        <v>235</v>
      </c>
      <c r="K57" s="63">
        <v>13.3</v>
      </c>
      <c r="L57" s="56">
        <f t="shared" si="0"/>
        <v>100</v>
      </c>
      <c r="M57" s="56">
        <f t="shared" si="1"/>
        <v>100</v>
      </c>
      <c r="N57" s="56">
        <f t="shared" si="2"/>
        <v>100</v>
      </c>
      <c r="O57" s="56">
        <f t="shared" si="3"/>
        <v>0</v>
      </c>
      <c r="P57" s="56">
        <f t="shared" si="4"/>
        <v>100</v>
      </c>
      <c r="Q57" s="63"/>
      <c r="R57" s="56"/>
      <c r="S57" s="60">
        <f t="shared" si="17"/>
        <v>1.009943353269982E-2</v>
      </c>
      <c r="T57" s="64">
        <f t="shared" si="18"/>
        <v>-0.164572864321608</v>
      </c>
      <c r="V57" s="65"/>
      <c r="W57" s="65"/>
      <c r="Y57" s="15" t="str">
        <f t="shared" si="5"/>
        <v>EASY</v>
      </c>
      <c r="AA57" s="66" t="str">
        <f>IF($A57&lt;200,"",AVERAGE($E8:$E57)/AVERAGE($E5:$E57)-1)</f>
        <v/>
      </c>
      <c r="AB57">
        <f>LOOKUP($B57,'07_L1政策步階'!$A$4:$A$14,'07_L1政策步階'!$C$4:$C$14)</f>
        <v>0</v>
      </c>
      <c r="AC57" s="65"/>
      <c r="AD57" s="65"/>
      <c r="AE57" s="65"/>
      <c r="AF57" s="65"/>
      <c r="AG57" s="65"/>
      <c r="AH57" s="65"/>
      <c r="AI57" s="65"/>
      <c r="AJ57" s="65"/>
      <c r="AK57" s="65"/>
      <c r="AL57" t="str">
        <f t="shared" si="6"/>
        <v/>
      </c>
      <c r="AM57">
        <f t="shared" si="7"/>
        <v>50</v>
      </c>
      <c r="AN57" t="str">
        <f t="shared" si="8"/>
        <v/>
      </c>
      <c r="AO57" t="str">
        <f t="shared" si="9"/>
        <v/>
      </c>
      <c r="AP57" t="str">
        <f t="shared" si="10"/>
        <v/>
      </c>
      <c r="AQ57" t="str">
        <f t="shared" si="11"/>
        <v/>
      </c>
      <c r="AR57" t="str">
        <f t="shared" si="12"/>
        <v/>
      </c>
      <c r="AS57" t="str">
        <f t="shared" si="13"/>
        <v/>
      </c>
      <c r="AT57" t="str">
        <f t="shared" si="14"/>
        <v/>
      </c>
      <c r="AU57" t="str">
        <f t="shared" si="15"/>
        <v/>
      </c>
      <c r="AV57" t="str">
        <f t="shared" si="16"/>
        <v/>
      </c>
      <c r="AW57">
        <f>'01_指標庫'!$H$4*ISNUMBER($F57)+'01_指標庫'!$H$5*ISNUMBER($AA57)+'01_指標庫'!$H$6*ISNUMBER($G57)+'01_指標庫'!$H$7*ISNUMBER($H57)+'01_指標庫'!$H$8*ISNUMBER($AF57)+'01_指標庫'!$H$9*ISNUMBER($AG57)+'01_指標庫'!$H$10*ISNUMBER($AB57)+'01_指標庫'!$H$11*ISNUMBER($AC57)+'01_指標庫'!$H$12*ISNUMBER($AD57)+'01_指標庫'!$H$13*ISNUMBER($AE57)+'01_指標庫'!$H$14*ISNUMBER($I57)+'01_指標庫'!$H$15*ISNUMBER($AH57)+'01_指標庫'!$H$16*ISNUMBER($K57)+'01_指標庫'!$H$17*ISNUMBER($AI57)+'01_指標庫'!$H$18*ISNUMBER($AJ57)+'01_指標庫'!$H$19*ISNUMBER($AK57)+'01_指標庫'!$H$20*ISNUMBER($BB57)+'01_指標庫'!$H$21*ISNUMBER($BC57)</f>
        <v>49</v>
      </c>
      <c r="AX57">
        <f>IF(AW57=0,50,ROUND(('01_指標庫'!$H$4*IF(ISNUMBER($F57),L57,0)+'01_指標庫'!$H$5*IF(ISNUMBER($AA57),AL57,0)+'01_指標庫'!$H$6*IF(ISNUMBER($G57),M57,0)+'01_指標庫'!$H$7*IF(ISNUMBER($H57),N57,0)+'01_指標庫'!$H$8*IF(ISNUMBER($AF57),AQ57,0)+'01_指標庫'!$H$9*IF(ISNUMBER($AG57),AR57,0)+'01_指標庫'!$H$10*IF(ISNUMBER($AB57),AM57,0)+'01_指標庫'!$H$11*IF(ISNUMBER($AC57),AN57,0)+'01_指標庫'!$H$12*IF(ISNUMBER($AD57),AO57,0)+'01_指標庫'!$H$13*IF(ISNUMBER($AE57),AP57,0)+'01_指標庫'!$H$14*IF(ISNUMBER($I57),O57,0)+'01_指標庫'!$H$15*IF(ISNUMBER($AH57),AS57,0)+'01_指標庫'!$H$16*IF(ISNUMBER($K57),P57,0)+'01_指標庫'!$H$17*IF(ISNUMBER($AI57),AT57,0)+'01_指標庫'!$H$18*IF(ISNUMBER($AJ57),AU57,0)+'01_指標庫'!$H$19*IF(ISNUMBER($AK57),AV57,0)+'01_指標庫'!$H$20*IF(ISNUMBER($BB57),BB57,0)+'01_指標庫'!$H$21*IF(ISNUMBER($BC57),BC57,0))/AW57,1))</f>
        <v>72.400000000000006</v>
      </c>
      <c r="AY57" s="67"/>
      <c r="AZ57" s="67"/>
      <c r="BA57" s="66">
        <f t="shared" si="19"/>
        <v>7.8199886263075058E-3</v>
      </c>
      <c r="BB57">
        <f t="shared" si="20"/>
        <v>50</v>
      </c>
      <c r="BC57" t="str">
        <f t="shared" si="21"/>
        <v/>
      </c>
    </row>
    <row r="58" spans="1:55" ht="15" customHeight="1">
      <c r="A58" s="56">
        <v>54</v>
      </c>
      <c r="B58" s="57">
        <v>42635</v>
      </c>
      <c r="C58" s="56">
        <v>2016</v>
      </c>
      <c r="D58" s="58" t="s">
        <v>239</v>
      </c>
      <c r="E58" s="59">
        <v>4891.3599999999997</v>
      </c>
      <c r="F58" s="60">
        <v>9.2101000000000002E-2</v>
      </c>
      <c r="G58" s="60">
        <v>0</v>
      </c>
      <c r="H58" s="61">
        <v>0.85709999999999997</v>
      </c>
      <c r="I58" s="62">
        <v>509</v>
      </c>
      <c r="J58" s="56" t="s">
        <v>235</v>
      </c>
      <c r="K58" s="63">
        <v>12.02</v>
      </c>
      <c r="L58" s="56">
        <f t="shared" si="0"/>
        <v>100</v>
      </c>
      <c r="M58" s="56">
        <f t="shared" si="1"/>
        <v>100</v>
      </c>
      <c r="N58" s="56">
        <f t="shared" si="2"/>
        <v>100</v>
      </c>
      <c r="O58" s="56">
        <f t="shared" si="3"/>
        <v>0</v>
      </c>
      <c r="P58" s="56">
        <f t="shared" si="4"/>
        <v>100</v>
      </c>
      <c r="Q58" s="63"/>
      <c r="R58" s="56"/>
      <c r="S58" s="60">
        <f t="shared" si="17"/>
        <v>7.7486479526138741E-3</v>
      </c>
      <c r="T58" s="64">
        <f t="shared" si="18"/>
        <v>-9.624060150375946E-2</v>
      </c>
      <c r="V58" s="65"/>
      <c r="W58" s="65"/>
      <c r="Y58" s="15" t="str">
        <f t="shared" si="5"/>
        <v>EASY</v>
      </c>
      <c r="AA58" s="66" t="str">
        <f>IF($A58&lt;200,"",AVERAGE($E9:$E58)/AVERAGE($E5:$E58)-1)</f>
        <v/>
      </c>
      <c r="AB58">
        <f>LOOKUP($B58,'07_L1政策步階'!$A$4:$A$14,'07_L1政策步階'!$C$4:$C$14)</f>
        <v>0</v>
      </c>
      <c r="AC58" s="65"/>
      <c r="AD58" s="65"/>
      <c r="AE58" s="65"/>
      <c r="AF58" s="65"/>
      <c r="AG58" s="65"/>
      <c r="AH58" s="65"/>
      <c r="AI58" s="65"/>
      <c r="AJ58" s="65"/>
      <c r="AK58" s="65"/>
      <c r="AL58" t="str">
        <f t="shared" si="6"/>
        <v/>
      </c>
      <c r="AM58">
        <f t="shared" si="7"/>
        <v>50</v>
      </c>
      <c r="AN58" t="str">
        <f t="shared" si="8"/>
        <v/>
      </c>
      <c r="AO58" t="str">
        <f t="shared" si="9"/>
        <v/>
      </c>
      <c r="AP58" t="str">
        <f t="shared" si="10"/>
        <v/>
      </c>
      <c r="AQ58" t="str">
        <f t="shared" si="11"/>
        <v/>
      </c>
      <c r="AR58" t="str">
        <f t="shared" si="12"/>
        <v/>
      </c>
      <c r="AS58" t="str">
        <f t="shared" si="13"/>
        <v/>
      </c>
      <c r="AT58" t="str">
        <f t="shared" si="14"/>
        <v/>
      </c>
      <c r="AU58" t="str">
        <f t="shared" si="15"/>
        <v/>
      </c>
      <c r="AV58" t="str">
        <f t="shared" si="16"/>
        <v/>
      </c>
      <c r="AW58">
        <f>'01_指標庫'!$H$4*ISNUMBER($F58)+'01_指標庫'!$H$5*ISNUMBER($AA58)+'01_指標庫'!$H$6*ISNUMBER($G58)+'01_指標庫'!$H$7*ISNUMBER($H58)+'01_指標庫'!$H$8*ISNUMBER($AF58)+'01_指標庫'!$H$9*ISNUMBER($AG58)+'01_指標庫'!$H$10*ISNUMBER($AB58)+'01_指標庫'!$H$11*ISNUMBER($AC58)+'01_指標庫'!$H$12*ISNUMBER($AD58)+'01_指標庫'!$H$13*ISNUMBER($AE58)+'01_指標庫'!$H$14*ISNUMBER($I58)+'01_指標庫'!$H$15*ISNUMBER($AH58)+'01_指標庫'!$H$16*ISNUMBER($K58)+'01_指標庫'!$H$17*ISNUMBER($AI58)+'01_指標庫'!$H$18*ISNUMBER($AJ58)+'01_指標庫'!$H$19*ISNUMBER($AK58)+'01_指標庫'!$H$20*ISNUMBER($BB58)+'01_指標庫'!$H$21*ISNUMBER($BC58)</f>
        <v>49</v>
      </c>
      <c r="AX58">
        <f>IF(AW58=0,50,ROUND(('01_指標庫'!$H$4*IF(ISNUMBER($F58),L58,0)+'01_指標庫'!$H$5*IF(ISNUMBER($AA58),AL58,0)+'01_指標庫'!$H$6*IF(ISNUMBER($G58),M58,0)+'01_指標庫'!$H$7*IF(ISNUMBER($H58),N58,0)+'01_指標庫'!$H$8*IF(ISNUMBER($AF58),AQ58,0)+'01_指標庫'!$H$9*IF(ISNUMBER($AG58),AR58,0)+'01_指標庫'!$H$10*IF(ISNUMBER($AB58),AM58,0)+'01_指標庫'!$H$11*IF(ISNUMBER($AC58),AN58,0)+'01_指標庫'!$H$12*IF(ISNUMBER($AD58),AO58,0)+'01_指標庫'!$H$13*IF(ISNUMBER($AE58),AP58,0)+'01_指標庫'!$H$14*IF(ISNUMBER($I58),O58,0)+'01_指標庫'!$H$15*IF(ISNUMBER($AH58),AS58,0)+'01_指標庫'!$H$16*IF(ISNUMBER($K58),P58,0)+'01_指標庫'!$H$17*IF(ISNUMBER($AI58),AT58,0)+'01_指標庫'!$H$18*IF(ISNUMBER($AJ58),AU58,0)+'01_指標庫'!$H$19*IF(ISNUMBER($AK58),AV58,0)+'01_指標庫'!$H$20*IF(ISNUMBER($BB58),BB58,0)+'01_指標庫'!$H$21*IF(ISNUMBER($BC58),BC58,0))/AW58,1))</f>
        <v>72.400000000000006</v>
      </c>
      <c r="AY58" s="67"/>
      <c r="AZ58" s="67"/>
      <c r="BA58" s="66">
        <f t="shared" si="19"/>
        <v>8.9656561818560743E-3</v>
      </c>
      <c r="BB58">
        <f t="shared" si="20"/>
        <v>50</v>
      </c>
      <c r="BC58" t="str">
        <f t="shared" si="21"/>
        <v/>
      </c>
    </row>
    <row r="59" spans="1:55" ht="15" customHeight="1">
      <c r="A59" s="56">
        <v>55</v>
      </c>
      <c r="B59" s="57">
        <v>42636</v>
      </c>
      <c r="C59" s="56">
        <v>2016</v>
      </c>
      <c r="D59" s="58" t="s">
        <v>234</v>
      </c>
      <c r="E59" s="59">
        <v>4858.91</v>
      </c>
      <c r="F59" s="60">
        <v>8.4657999999999997E-2</v>
      </c>
      <c r="G59" s="60">
        <v>-6.6340000000000001E-3</v>
      </c>
      <c r="H59" s="61">
        <v>0.8367</v>
      </c>
      <c r="I59" s="62">
        <v>510</v>
      </c>
      <c r="J59" s="56" t="s">
        <v>235</v>
      </c>
      <c r="K59" s="63">
        <v>12.29</v>
      </c>
      <c r="L59" s="56">
        <f t="shared" si="0"/>
        <v>100</v>
      </c>
      <c r="M59" s="56">
        <f t="shared" si="1"/>
        <v>100</v>
      </c>
      <c r="N59" s="56">
        <f t="shared" si="2"/>
        <v>100</v>
      </c>
      <c r="O59" s="56">
        <f t="shared" si="3"/>
        <v>0</v>
      </c>
      <c r="P59" s="56">
        <f t="shared" si="4"/>
        <v>100</v>
      </c>
      <c r="Q59" s="63"/>
      <c r="R59" s="56"/>
      <c r="S59" s="60">
        <f t="shared" si="17"/>
        <v>-6.6341467403748799E-3</v>
      </c>
      <c r="T59" s="64">
        <f t="shared" si="18"/>
        <v>2.2462562396006636E-2</v>
      </c>
      <c r="V59" s="65"/>
      <c r="W59" s="65"/>
      <c r="Y59" s="15" t="str">
        <f t="shared" si="5"/>
        <v>EASY</v>
      </c>
      <c r="AA59" s="66" t="str">
        <f>IF($A59&lt;200,"",AVERAGE($E10:$E59)/AVERAGE($E5:$E59)-1)</f>
        <v/>
      </c>
      <c r="AB59">
        <f>LOOKUP($B59,'07_L1政策步階'!$A$4:$A$14,'07_L1政策步階'!$C$4:$C$14)</f>
        <v>0</v>
      </c>
      <c r="AC59" s="65"/>
      <c r="AD59" s="65"/>
      <c r="AE59" s="65"/>
      <c r="AF59" s="65"/>
      <c r="AG59" s="65"/>
      <c r="AH59" s="65"/>
      <c r="AI59" s="65"/>
      <c r="AJ59" s="65"/>
      <c r="AK59" s="65"/>
      <c r="AL59" t="str">
        <f t="shared" si="6"/>
        <v/>
      </c>
      <c r="AM59">
        <f t="shared" si="7"/>
        <v>50</v>
      </c>
      <c r="AN59" t="str">
        <f t="shared" si="8"/>
        <v/>
      </c>
      <c r="AO59" t="str">
        <f t="shared" si="9"/>
        <v/>
      </c>
      <c r="AP59" t="str">
        <f t="shared" si="10"/>
        <v/>
      </c>
      <c r="AQ59" t="str">
        <f t="shared" si="11"/>
        <v/>
      </c>
      <c r="AR59" t="str">
        <f t="shared" si="12"/>
        <v/>
      </c>
      <c r="AS59" t="str">
        <f t="shared" si="13"/>
        <v/>
      </c>
      <c r="AT59" t="str">
        <f t="shared" si="14"/>
        <v/>
      </c>
      <c r="AU59" t="str">
        <f t="shared" si="15"/>
        <v/>
      </c>
      <c r="AV59" t="str">
        <f t="shared" si="16"/>
        <v/>
      </c>
      <c r="AW59">
        <f>'01_指標庫'!$H$4*ISNUMBER($F59)+'01_指標庫'!$H$5*ISNUMBER($AA59)+'01_指標庫'!$H$6*ISNUMBER($G59)+'01_指標庫'!$H$7*ISNUMBER($H59)+'01_指標庫'!$H$8*ISNUMBER($AF59)+'01_指標庫'!$H$9*ISNUMBER($AG59)+'01_指標庫'!$H$10*ISNUMBER($AB59)+'01_指標庫'!$H$11*ISNUMBER($AC59)+'01_指標庫'!$H$12*ISNUMBER($AD59)+'01_指標庫'!$H$13*ISNUMBER($AE59)+'01_指標庫'!$H$14*ISNUMBER($I59)+'01_指標庫'!$H$15*ISNUMBER($AH59)+'01_指標庫'!$H$16*ISNUMBER($K59)+'01_指標庫'!$H$17*ISNUMBER($AI59)+'01_指標庫'!$H$18*ISNUMBER($AJ59)+'01_指標庫'!$H$19*ISNUMBER($AK59)+'01_指標庫'!$H$20*ISNUMBER($BB59)+'01_指標庫'!$H$21*ISNUMBER($BC59)</f>
        <v>49</v>
      </c>
      <c r="AX59">
        <f>IF(AW59=0,50,ROUND(('01_指標庫'!$H$4*IF(ISNUMBER($F59),L59,0)+'01_指標庫'!$H$5*IF(ISNUMBER($AA59),AL59,0)+'01_指標庫'!$H$6*IF(ISNUMBER($G59),M59,0)+'01_指標庫'!$H$7*IF(ISNUMBER($H59),N59,0)+'01_指標庫'!$H$8*IF(ISNUMBER($AF59),AQ59,0)+'01_指標庫'!$H$9*IF(ISNUMBER($AG59),AR59,0)+'01_指標庫'!$H$10*IF(ISNUMBER($AB59),AM59,0)+'01_指標庫'!$H$11*IF(ISNUMBER($AC59),AN59,0)+'01_指標庫'!$H$12*IF(ISNUMBER($AD59),AO59,0)+'01_指標庫'!$H$13*IF(ISNUMBER($AE59),AP59,0)+'01_指標庫'!$H$14*IF(ISNUMBER($I59),O59,0)+'01_指標庫'!$H$15*IF(ISNUMBER($AH59),AS59,0)+'01_指標庫'!$H$16*IF(ISNUMBER($K59),P59,0)+'01_指標庫'!$H$17*IF(ISNUMBER($AI59),AT59,0)+'01_指標庫'!$H$18*IF(ISNUMBER($AJ59),AU59,0)+'01_指標庫'!$H$19*IF(ISNUMBER($AK59),AV59,0)+'01_指標庫'!$H$20*IF(ISNUMBER($BB59),BB59,0)+'01_指標庫'!$H$21*IF(ISNUMBER($BC59),BC59,0))/AW59,1))</f>
        <v>72.400000000000006</v>
      </c>
      <c r="AY59" s="67"/>
      <c r="AZ59" s="67"/>
      <c r="BA59" s="66">
        <f t="shared" si="19"/>
        <v>6.9430548859099606E-3</v>
      </c>
      <c r="BB59">
        <f t="shared" si="20"/>
        <v>50</v>
      </c>
      <c r="BC59" t="str">
        <f t="shared" si="21"/>
        <v/>
      </c>
    </row>
    <row r="60" spans="1:55" ht="15" customHeight="1">
      <c r="A60" s="56">
        <v>56</v>
      </c>
      <c r="B60" s="57">
        <v>42639</v>
      </c>
      <c r="C60" s="56">
        <v>2016</v>
      </c>
      <c r="D60" s="58" t="s">
        <v>236</v>
      </c>
      <c r="E60" s="59">
        <v>4817.17</v>
      </c>
      <c r="F60" s="60">
        <v>7.5106000000000006E-2</v>
      </c>
      <c r="G60" s="60">
        <v>-1.5167999999999999E-2</v>
      </c>
      <c r="H60" s="61">
        <v>0.81630000000000003</v>
      </c>
      <c r="I60" s="62">
        <v>516</v>
      </c>
      <c r="J60" s="56" t="s">
        <v>235</v>
      </c>
      <c r="K60" s="63">
        <v>14.5</v>
      </c>
      <c r="L60" s="56">
        <f t="shared" si="0"/>
        <v>100</v>
      </c>
      <c r="M60" s="56">
        <f t="shared" si="1"/>
        <v>100</v>
      </c>
      <c r="N60" s="56">
        <f t="shared" si="2"/>
        <v>100</v>
      </c>
      <c r="O60" s="56">
        <f t="shared" si="3"/>
        <v>0</v>
      </c>
      <c r="P60" s="56">
        <f t="shared" si="4"/>
        <v>100</v>
      </c>
      <c r="Q60" s="63"/>
      <c r="R60" s="56"/>
      <c r="S60" s="60">
        <f t="shared" si="17"/>
        <v>-8.5904040206548071E-3</v>
      </c>
      <c r="T60" s="64">
        <f t="shared" si="18"/>
        <v>0.17982099267697316</v>
      </c>
      <c r="V60" s="65"/>
      <c r="W60" s="65"/>
      <c r="Y60" s="15" t="str">
        <f t="shared" si="5"/>
        <v>EASY</v>
      </c>
      <c r="AA60" s="66" t="str">
        <f>IF($A60&lt;200,"",AVERAGE($E11:$E60)/AVERAGE($E5:$E60)-1)</f>
        <v/>
      </c>
      <c r="AB60">
        <f>LOOKUP($B60,'07_L1政策步階'!$A$4:$A$14,'07_L1政策步階'!$C$4:$C$14)</f>
        <v>0</v>
      </c>
      <c r="AC60" s="65"/>
      <c r="AD60" s="65"/>
      <c r="AE60" s="65"/>
      <c r="AF60" s="65"/>
      <c r="AG60" s="65"/>
      <c r="AH60" s="65"/>
      <c r="AI60" s="65"/>
      <c r="AJ60" s="65"/>
      <c r="AK60" s="65"/>
      <c r="AL60" t="str">
        <f t="shared" si="6"/>
        <v/>
      </c>
      <c r="AM60">
        <f t="shared" si="7"/>
        <v>50</v>
      </c>
      <c r="AN60" t="str">
        <f t="shared" si="8"/>
        <v/>
      </c>
      <c r="AO60" t="str">
        <f t="shared" si="9"/>
        <v/>
      </c>
      <c r="AP60" t="str">
        <f t="shared" si="10"/>
        <v/>
      </c>
      <c r="AQ60" t="str">
        <f t="shared" si="11"/>
        <v/>
      </c>
      <c r="AR60" t="str">
        <f t="shared" si="12"/>
        <v/>
      </c>
      <c r="AS60" t="str">
        <f t="shared" si="13"/>
        <v/>
      </c>
      <c r="AT60" t="str">
        <f t="shared" si="14"/>
        <v/>
      </c>
      <c r="AU60" t="str">
        <f t="shared" si="15"/>
        <v/>
      </c>
      <c r="AV60" t="str">
        <f t="shared" si="16"/>
        <v/>
      </c>
      <c r="AW60">
        <f>'01_指標庫'!$H$4*ISNUMBER($F60)+'01_指標庫'!$H$5*ISNUMBER($AA60)+'01_指標庫'!$H$6*ISNUMBER($G60)+'01_指標庫'!$H$7*ISNUMBER($H60)+'01_指標庫'!$H$8*ISNUMBER($AF60)+'01_指標庫'!$H$9*ISNUMBER($AG60)+'01_指標庫'!$H$10*ISNUMBER($AB60)+'01_指標庫'!$H$11*ISNUMBER($AC60)+'01_指標庫'!$H$12*ISNUMBER($AD60)+'01_指標庫'!$H$13*ISNUMBER($AE60)+'01_指標庫'!$H$14*ISNUMBER($I60)+'01_指標庫'!$H$15*ISNUMBER($AH60)+'01_指標庫'!$H$16*ISNUMBER($K60)+'01_指標庫'!$H$17*ISNUMBER($AI60)+'01_指標庫'!$H$18*ISNUMBER($AJ60)+'01_指標庫'!$H$19*ISNUMBER($AK60)+'01_指標庫'!$H$20*ISNUMBER($BB60)+'01_指標庫'!$H$21*ISNUMBER($BC60)</f>
        <v>49</v>
      </c>
      <c r="AX60">
        <f>IF(AW60=0,50,ROUND(('01_指標庫'!$H$4*IF(ISNUMBER($F60),L60,0)+'01_指標庫'!$H$5*IF(ISNUMBER($AA60),AL60,0)+'01_指標庫'!$H$6*IF(ISNUMBER($G60),M60,0)+'01_指標庫'!$H$7*IF(ISNUMBER($H60),N60,0)+'01_指標庫'!$H$8*IF(ISNUMBER($AF60),AQ60,0)+'01_指標庫'!$H$9*IF(ISNUMBER($AG60),AR60,0)+'01_指標庫'!$H$10*IF(ISNUMBER($AB60),AM60,0)+'01_指標庫'!$H$11*IF(ISNUMBER($AC60),AN60,0)+'01_指標庫'!$H$12*IF(ISNUMBER($AD60),AO60,0)+'01_指標庫'!$H$13*IF(ISNUMBER($AE60),AP60,0)+'01_指標庫'!$H$14*IF(ISNUMBER($I60),O60,0)+'01_指標庫'!$H$15*IF(ISNUMBER($AH60),AS60,0)+'01_指標庫'!$H$16*IF(ISNUMBER($K60),P60,0)+'01_指標庫'!$H$17*IF(ISNUMBER($AI60),AT60,0)+'01_指標庫'!$H$18*IF(ISNUMBER($AJ60),AU60,0)+'01_指標庫'!$H$19*IF(ISNUMBER($AK60),AV60,0)+'01_指標庫'!$H$20*IF(ISNUMBER($BB60),BB60,0)+'01_指標庫'!$H$21*IF(ISNUMBER($BC60),BC60,0))/AW60,1))</f>
        <v>72.400000000000006</v>
      </c>
      <c r="AY60" s="67"/>
      <c r="AZ60" s="67"/>
      <c r="BA60" s="66">
        <f t="shared" si="19"/>
        <v>6.7210562205926028E-3</v>
      </c>
      <c r="BB60">
        <f t="shared" si="20"/>
        <v>50</v>
      </c>
      <c r="BC60" t="str">
        <f t="shared" si="21"/>
        <v/>
      </c>
    </row>
    <row r="61" spans="1:55" ht="15" customHeight="1">
      <c r="A61" s="56">
        <v>57</v>
      </c>
      <c r="B61" s="57">
        <v>42640</v>
      </c>
      <c r="C61" s="56">
        <v>2016</v>
      </c>
      <c r="D61" s="58" t="s">
        <v>237</v>
      </c>
      <c r="E61" s="59">
        <v>4866.71</v>
      </c>
      <c r="F61" s="60">
        <v>8.5890999999999995E-2</v>
      </c>
      <c r="G61" s="60">
        <v>-5.0390000000000001E-3</v>
      </c>
      <c r="H61" s="61">
        <v>0.85709999999999997</v>
      </c>
      <c r="I61" s="62">
        <v>518</v>
      </c>
      <c r="J61" s="56" t="s">
        <v>235</v>
      </c>
      <c r="K61" s="63">
        <v>13.1</v>
      </c>
      <c r="L61" s="56">
        <f t="shared" si="0"/>
        <v>100</v>
      </c>
      <c r="M61" s="56">
        <f t="shared" si="1"/>
        <v>100</v>
      </c>
      <c r="N61" s="56">
        <f t="shared" si="2"/>
        <v>100</v>
      </c>
      <c r="O61" s="56">
        <f t="shared" si="3"/>
        <v>0</v>
      </c>
      <c r="P61" s="56">
        <f t="shared" si="4"/>
        <v>100</v>
      </c>
      <c r="Q61" s="63"/>
      <c r="R61" s="56"/>
      <c r="S61" s="60">
        <f t="shared" si="17"/>
        <v>1.0284046442205597E-2</v>
      </c>
      <c r="T61" s="64">
        <f t="shared" si="18"/>
        <v>-9.6551724137931005E-2</v>
      </c>
      <c r="V61" s="65"/>
      <c r="W61" s="65"/>
      <c r="Y61" s="15" t="str">
        <f t="shared" si="5"/>
        <v>EASY</v>
      </c>
      <c r="AA61" s="66" t="str">
        <f>IF($A61&lt;200,"",AVERAGE($E12:$E61)/AVERAGE($E5:$E61)-1)</f>
        <v/>
      </c>
      <c r="AB61">
        <f>LOOKUP($B61,'07_L1政策步階'!$A$4:$A$14,'07_L1政策步階'!$C$4:$C$14)</f>
        <v>0</v>
      </c>
      <c r="AC61" s="65"/>
      <c r="AD61" s="65"/>
      <c r="AE61" s="65"/>
      <c r="AF61" s="65"/>
      <c r="AG61" s="65"/>
      <c r="AH61" s="65"/>
      <c r="AI61" s="65"/>
      <c r="AJ61" s="65"/>
      <c r="AK61" s="65"/>
      <c r="AL61" t="str">
        <f t="shared" si="6"/>
        <v/>
      </c>
      <c r="AM61">
        <f t="shared" si="7"/>
        <v>50</v>
      </c>
      <c r="AN61" t="str">
        <f t="shared" si="8"/>
        <v/>
      </c>
      <c r="AO61" t="str">
        <f t="shared" si="9"/>
        <v/>
      </c>
      <c r="AP61" t="str">
        <f t="shared" si="10"/>
        <v/>
      </c>
      <c r="AQ61" t="str">
        <f t="shared" si="11"/>
        <v/>
      </c>
      <c r="AR61" t="str">
        <f t="shared" si="12"/>
        <v/>
      </c>
      <c r="AS61" t="str">
        <f t="shared" si="13"/>
        <v/>
      </c>
      <c r="AT61" t="str">
        <f t="shared" si="14"/>
        <v/>
      </c>
      <c r="AU61" t="str">
        <f t="shared" si="15"/>
        <v/>
      </c>
      <c r="AV61" t="str">
        <f t="shared" si="16"/>
        <v/>
      </c>
      <c r="AW61">
        <f>'01_指標庫'!$H$4*ISNUMBER($F61)+'01_指標庫'!$H$5*ISNUMBER($AA61)+'01_指標庫'!$H$6*ISNUMBER($G61)+'01_指標庫'!$H$7*ISNUMBER($H61)+'01_指標庫'!$H$8*ISNUMBER($AF61)+'01_指標庫'!$H$9*ISNUMBER($AG61)+'01_指標庫'!$H$10*ISNUMBER($AB61)+'01_指標庫'!$H$11*ISNUMBER($AC61)+'01_指標庫'!$H$12*ISNUMBER($AD61)+'01_指標庫'!$H$13*ISNUMBER($AE61)+'01_指標庫'!$H$14*ISNUMBER($I61)+'01_指標庫'!$H$15*ISNUMBER($AH61)+'01_指標庫'!$H$16*ISNUMBER($K61)+'01_指標庫'!$H$17*ISNUMBER($AI61)+'01_指標庫'!$H$18*ISNUMBER($AJ61)+'01_指標庫'!$H$19*ISNUMBER($AK61)+'01_指標庫'!$H$20*ISNUMBER($BB61)+'01_指標庫'!$H$21*ISNUMBER($BC61)</f>
        <v>49</v>
      </c>
      <c r="AX61">
        <f>IF(AW61=0,50,ROUND(('01_指標庫'!$H$4*IF(ISNUMBER($F61),L61,0)+'01_指標庫'!$H$5*IF(ISNUMBER($AA61),AL61,0)+'01_指標庫'!$H$6*IF(ISNUMBER($G61),M61,0)+'01_指標庫'!$H$7*IF(ISNUMBER($H61),N61,0)+'01_指標庫'!$H$8*IF(ISNUMBER($AF61),AQ61,0)+'01_指標庫'!$H$9*IF(ISNUMBER($AG61),AR61,0)+'01_指標庫'!$H$10*IF(ISNUMBER($AB61),AM61,0)+'01_指標庫'!$H$11*IF(ISNUMBER($AC61),AN61,0)+'01_指標庫'!$H$12*IF(ISNUMBER($AD61),AO61,0)+'01_指標庫'!$H$13*IF(ISNUMBER($AE61),AP61,0)+'01_指標庫'!$H$14*IF(ISNUMBER($I61),O61,0)+'01_指標庫'!$H$15*IF(ISNUMBER($AH61),AS61,0)+'01_指標庫'!$H$16*IF(ISNUMBER($K61),P61,0)+'01_指標庫'!$H$17*IF(ISNUMBER($AI61),AT61,0)+'01_指標庫'!$H$18*IF(ISNUMBER($AJ61),AU61,0)+'01_指標庫'!$H$19*IF(ISNUMBER($AK61),AV61,0)+'01_指標庫'!$H$20*IF(ISNUMBER($BB61),BB61,0)+'01_指標庫'!$H$21*IF(ISNUMBER($BC61),BC61,0))/AW61,1))</f>
        <v>72.400000000000006</v>
      </c>
      <c r="AY61" s="67"/>
      <c r="AZ61" s="67"/>
      <c r="BA61" s="66">
        <f t="shared" si="19"/>
        <v>6.2684885195101181E-3</v>
      </c>
      <c r="BB61">
        <f t="shared" si="20"/>
        <v>50</v>
      </c>
      <c r="BC61" t="str">
        <f t="shared" si="21"/>
        <v/>
      </c>
    </row>
    <row r="62" spans="1:55" ht="15" customHeight="1">
      <c r="A62" s="56">
        <v>58</v>
      </c>
      <c r="B62" s="57">
        <v>42641</v>
      </c>
      <c r="C62" s="56">
        <v>2016</v>
      </c>
      <c r="D62" s="58" t="s">
        <v>238</v>
      </c>
      <c r="E62" s="59">
        <v>4875.2700000000004</v>
      </c>
      <c r="F62" s="60">
        <v>8.7391999999999997E-2</v>
      </c>
      <c r="G62" s="60">
        <v>-3.2889999999999998E-3</v>
      </c>
      <c r="H62" s="61">
        <v>0.87760000000000005</v>
      </c>
      <c r="I62" s="62">
        <v>514</v>
      </c>
      <c r="J62" s="56" t="s">
        <v>235</v>
      </c>
      <c r="K62" s="63">
        <v>12.39</v>
      </c>
      <c r="L62" s="56">
        <f t="shared" si="0"/>
        <v>100</v>
      </c>
      <c r="M62" s="56">
        <f t="shared" si="1"/>
        <v>100</v>
      </c>
      <c r="N62" s="56">
        <f t="shared" si="2"/>
        <v>100</v>
      </c>
      <c r="O62" s="56">
        <f t="shared" si="3"/>
        <v>0</v>
      </c>
      <c r="P62" s="56">
        <f t="shared" si="4"/>
        <v>100</v>
      </c>
      <c r="Q62" s="63"/>
      <c r="R62" s="56"/>
      <c r="S62" s="60">
        <f t="shared" si="17"/>
        <v>1.7588884482535594E-3</v>
      </c>
      <c r="T62" s="64">
        <f t="shared" si="18"/>
        <v>-5.419847328244265E-2</v>
      </c>
      <c r="V62" s="65"/>
      <c r="W62" s="65"/>
      <c r="Y62" s="15" t="str">
        <f t="shared" si="5"/>
        <v>EASY</v>
      </c>
      <c r="AA62" s="66" t="str">
        <f>IF($A62&lt;200,"",AVERAGE($E13:$E62)/AVERAGE($E5:$E62)-1)</f>
        <v/>
      </c>
      <c r="AB62">
        <f>LOOKUP($B62,'07_L1政策步階'!$A$4:$A$14,'07_L1政策步階'!$C$4:$C$14)</f>
        <v>0</v>
      </c>
      <c r="AC62" s="65"/>
      <c r="AD62" s="65"/>
      <c r="AE62" s="65"/>
      <c r="AF62" s="65"/>
      <c r="AG62" s="65"/>
      <c r="AH62" s="65"/>
      <c r="AI62" s="65"/>
      <c r="AJ62" s="65"/>
      <c r="AK62" s="65"/>
      <c r="AL62" t="str">
        <f t="shared" si="6"/>
        <v/>
      </c>
      <c r="AM62">
        <f t="shared" si="7"/>
        <v>50</v>
      </c>
      <c r="AN62" t="str">
        <f t="shared" si="8"/>
        <v/>
      </c>
      <c r="AO62" t="str">
        <f t="shared" si="9"/>
        <v/>
      </c>
      <c r="AP62" t="str">
        <f t="shared" si="10"/>
        <v/>
      </c>
      <c r="AQ62" t="str">
        <f t="shared" si="11"/>
        <v/>
      </c>
      <c r="AR62" t="str">
        <f t="shared" si="12"/>
        <v/>
      </c>
      <c r="AS62" t="str">
        <f t="shared" si="13"/>
        <v/>
      </c>
      <c r="AT62" t="str">
        <f t="shared" si="14"/>
        <v/>
      </c>
      <c r="AU62" t="str">
        <f t="shared" si="15"/>
        <v/>
      </c>
      <c r="AV62" t="str">
        <f t="shared" si="16"/>
        <v/>
      </c>
      <c r="AW62">
        <f>'01_指標庫'!$H$4*ISNUMBER($F62)+'01_指標庫'!$H$5*ISNUMBER($AA62)+'01_指標庫'!$H$6*ISNUMBER($G62)+'01_指標庫'!$H$7*ISNUMBER($H62)+'01_指標庫'!$H$8*ISNUMBER($AF62)+'01_指標庫'!$H$9*ISNUMBER($AG62)+'01_指標庫'!$H$10*ISNUMBER($AB62)+'01_指標庫'!$H$11*ISNUMBER($AC62)+'01_指標庫'!$H$12*ISNUMBER($AD62)+'01_指標庫'!$H$13*ISNUMBER($AE62)+'01_指標庫'!$H$14*ISNUMBER($I62)+'01_指標庫'!$H$15*ISNUMBER($AH62)+'01_指標庫'!$H$16*ISNUMBER($K62)+'01_指標庫'!$H$17*ISNUMBER($AI62)+'01_指標庫'!$H$18*ISNUMBER($AJ62)+'01_指標庫'!$H$19*ISNUMBER($AK62)+'01_指標庫'!$H$20*ISNUMBER($BB62)+'01_指標庫'!$H$21*ISNUMBER($BC62)</f>
        <v>49</v>
      </c>
      <c r="AX62">
        <f>IF(AW62=0,50,ROUND(('01_指標庫'!$H$4*IF(ISNUMBER($F62),L62,0)+'01_指標庫'!$H$5*IF(ISNUMBER($AA62),AL62,0)+'01_指標庫'!$H$6*IF(ISNUMBER($G62),M62,0)+'01_指標庫'!$H$7*IF(ISNUMBER($H62),N62,0)+'01_指標庫'!$H$8*IF(ISNUMBER($AF62),AQ62,0)+'01_指標庫'!$H$9*IF(ISNUMBER($AG62),AR62,0)+'01_指標庫'!$H$10*IF(ISNUMBER($AB62),AM62,0)+'01_指標庫'!$H$11*IF(ISNUMBER($AC62),AN62,0)+'01_指標庫'!$H$12*IF(ISNUMBER($AD62),AO62,0)+'01_指標庫'!$H$13*IF(ISNUMBER($AE62),AP62,0)+'01_指標庫'!$H$14*IF(ISNUMBER($I62),O62,0)+'01_指標庫'!$H$15*IF(ISNUMBER($AH62),AS62,0)+'01_指標庫'!$H$16*IF(ISNUMBER($K62),P62,0)+'01_指標庫'!$H$17*IF(ISNUMBER($AI62),AT62,0)+'01_指標庫'!$H$18*IF(ISNUMBER($AJ62),AU62,0)+'01_指標庫'!$H$19*IF(ISNUMBER($AK62),AV62,0)+'01_指標庫'!$H$20*IF(ISNUMBER($BB62),BB62,0)+'01_指標庫'!$H$21*IF(ISNUMBER($BC62),BC62,0))/AW62,1))</f>
        <v>72.400000000000006</v>
      </c>
      <c r="AY62" s="67"/>
      <c r="AZ62" s="67"/>
      <c r="BA62" s="66">
        <f t="shared" si="19"/>
        <v>4.4714715651554826E-3</v>
      </c>
      <c r="BB62">
        <f t="shared" si="20"/>
        <v>50</v>
      </c>
      <c r="BC62" t="str">
        <f t="shared" si="21"/>
        <v/>
      </c>
    </row>
    <row r="63" spans="1:55" ht="15" customHeight="1">
      <c r="A63" s="56">
        <v>59</v>
      </c>
      <c r="B63" s="57">
        <v>42642</v>
      </c>
      <c r="C63" s="56">
        <v>2016</v>
      </c>
      <c r="D63" s="58" t="s">
        <v>239</v>
      </c>
      <c r="E63" s="59">
        <v>4838.3</v>
      </c>
      <c r="F63" s="60">
        <v>7.8823000000000004E-2</v>
      </c>
      <c r="G63" s="60">
        <v>-1.0848E-2</v>
      </c>
      <c r="H63" s="61">
        <v>0.81630000000000003</v>
      </c>
      <c r="I63" s="62">
        <v>509</v>
      </c>
      <c r="J63" s="56" t="s">
        <v>235</v>
      </c>
      <c r="K63" s="63">
        <v>14.02</v>
      </c>
      <c r="L63" s="56">
        <f t="shared" si="0"/>
        <v>100</v>
      </c>
      <c r="M63" s="56">
        <f t="shared" si="1"/>
        <v>100</v>
      </c>
      <c r="N63" s="56">
        <f t="shared" si="2"/>
        <v>100</v>
      </c>
      <c r="O63" s="56">
        <f t="shared" si="3"/>
        <v>0</v>
      </c>
      <c r="P63" s="56">
        <f t="shared" si="4"/>
        <v>100</v>
      </c>
      <c r="Q63" s="63"/>
      <c r="R63" s="56"/>
      <c r="S63" s="60">
        <f t="shared" si="17"/>
        <v>-7.58316975264961E-3</v>
      </c>
      <c r="T63" s="64">
        <f t="shared" si="18"/>
        <v>0.13155770782889409</v>
      </c>
      <c r="V63" s="65"/>
      <c r="W63" s="65"/>
      <c r="Y63" s="15" t="str">
        <f t="shared" si="5"/>
        <v>EASY</v>
      </c>
      <c r="AA63" s="66" t="str">
        <f>IF($A63&lt;200,"",AVERAGE($E14:$E63)/AVERAGE($E5:$E63)-1)</f>
        <v/>
      </c>
      <c r="AB63">
        <f>LOOKUP($B63,'07_L1政策步階'!$A$4:$A$14,'07_L1政策步階'!$C$4:$C$14)</f>
        <v>0</v>
      </c>
      <c r="AC63" s="65"/>
      <c r="AD63" s="65"/>
      <c r="AE63" s="65"/>
      <c r="AF63" s="65"/>
      <c r="AG63" s="65"/>
      <c r="AH63" s="65"/>
      <c r="AI63" s="65"/>
      <c r="AJ63" s="65"/>
      <c r="AK63" s="65"/>
      <c r="AL63" t="str">
        <f t="shared" si="6"/>
        <v/>
      </c>
      <c r="AM63">
        <f t="shared" si="7"/>
        <v>50</v>
      </c>
      <c r="AN63" t="str">
        <f t="shared" si="8"/>
        <v/>
      </c>
      <c r="AO63" t="str">
        <f t="shared" si="9"/>
        <v/>
      </c>
      <c r="AP63" t="str">
        <f t="shared" si="10"/>
        <v/>
      </c>
      <c r="AQ63" t="str">
        <f t="shared" si="11"/>
        <v/>
      </c>
      <c r="AR63" t="str">
        <f t="shared" si="12"/>
        <v/>
      </c>
      <c r="AS63" t="str">
        <f t="shared" si="13"/>
        <v/>
      </c>
      <c r="AT63" t="str">
        <f t="shared" si="14"/>
        <v/>
      </c>
      <c r="AU63" t="str">
        <f t="shared" si="15"/>
        <v/>
      </c>
      <c r="AV63" t="str">
        <f t="shared" si="16"/>
        <v/>
      </c>
      <c r="AW63">
        <f>'01_指標庫'!$H$4*ISNUMBER($F63)+'01_指標庫'!$H$5*ISNUMBER($AA63)+'01_指標庫'!$H$6*ISNUMBER($G63)+'01_指標庫'!$H$7*ISNUMBER($H63)+'01_指標庫'!$H$8*ISNUMBER($AF63)+'01_指標庫'!$H$9*ISNUMBER($AG63)+'01_指標庫'!$H$10*ISNUMBER($AB63)+'01_指標庫'!$H$11*ISNUMBER($AC63)+'01_指標庫'!$H$12*ISNUMBER($AD63)+'01_指標庫'!$H$13*ISNUMBER($AE63)+'01_指標庫'!$H$14*ISNUMBER($I63)+'01_指標庫'!$H$15*ISNUMBER($AH63)+'01_指標庫'!$H$16*ISNUMBER($K63)+'01_指標庫'!$H$17*ISNUMBER($AI63)+'01_指標庫'!$H$18*ISNUMBER($AJ63)+'01_指標庫'!$H$19*ISNUMBER($AK63)+'01_指標庫'!$H$20*ISNUMBER($BB63)+'01_指標庫'!$H$21*ISNUMBER($BC63)</f>
        <v>49</v>
      </c>
      <c r="AX63">
        <f>IF(AW63=0,50,ROUND(('01_指標庫'!$H$4*IF(ISNUMBER($F63),L63,0)+'01_指標庫'!$H$5*IF(ISNUMBER($AA63),AL63,0)+'01_指標庫'!$H$6*IF(ISNUMBER($G63),M63,0)+'01_指標庫'!$H$7*IF(ISNUMBER($H63),N63,0)+'01_指標庫'!$H$8*IF(ISNUMBER($AF63),AQ63,0)+'01_指標庫'!$H$9*IF(ISNUMBER($AG63),AR63,0)+'01_指標庫'!$H$10*IF(ISNUMBER($AB63),AM63,0)+'01_指標庫'!$H$11*IF(ISNUMBER($AC63),AN63,0)+'01_指標庫'!$H$12*IF(ISNUMBER($AD63),AO63,0)+'01_指標庫'!$H$13*IF(ISNUMBER($AE63),AP63,0)+'01_指標庫'!$H$14*IF(ISNUMBER($I63),O63,0)+'01_指標庫'!$H$15*IF(ISNUMBER($AH63),AS63,0)+'01_指標庫'!$H$16*IF(ISNUMBER($K63),P63,0)+'01_指標庫'!$H$17*IF(ISNUMBER($AI63),AT63,0)+'01_指標庫'!$H$18*IF(ISNUMBER($AJ63),AU63,0)+'01_指標庫'!$H$19*IF(ISNUMBER($AK63),AV63,0)+'01_指標庫'!$H$20*IF(ISNUMBER($BB63),BB63,0)+'01_指標庫'!$H$21*IF(ISNUMBER($BC63),BC63,0))/AW63,1))</f>
        <v>72.400000000000006</v>
      </c>
      <c r="AY63" s="67"/>
      <c r="AZ63" s="67"/>
      <c r="BA63" s="66">
        <f t="shared" si="19"/>
        <v>1.8981508157338567E-3</v>
      </c>
      <c r="BB63">
        <f t="shared" si="20"/>
        <v>50</v>
      </c>
      <c r="BC63" t="str">
        <f t="shared" si="21"/>
        <v/>
      </c>
    </row>
    <row r="64" spans="1:55" ht="15" customHeight="1">
      <c r="A64" s="56">
        <v>60</v>
      </c>
      <c r="B64" s="57">
        <v>42643</v>
      </c>
      <c r="C64" s="56">
        <v>2016</v>
      </c>
      <c r="D64" s="58" t="s">
        <v>234</v>
      </c>
      <c r="E64" s="59">
        <v>4875.7</v>
      </c>
      <c r="F64" s="60">
        <v>8.6824999999999999E-2</v>
      </c>
      <c r="G64" s="60">
        <v>-3.2009999999999999E-3</v>
      </c>
      <c r="H64" s="61">
        <v>0.87760000000000005</v>
      </c>
      <c r="I64" s="62">
        <v>497</v>
      </c>
      <c r="J64" s="56" t="s">
        <v>235</v>
      </c>
      <c r="K64" s="63">
        <v>13.29</v>
      </c>
      <c r="L64" s="56">
        <f t="shared" si="0"/>
        <v>100</v>
      </c>
      <c r="M64" s="56">
        <f t="shared" si="1"/>
        <v>100</v>
      </c>
      <c r="N64" s="56">
        <f t="shared" si="2"/>
        <v>100</v>
      </c>
      <c r="O64" s="56">
        <f t="shared" si="3"/>
        <v>0</v>
      </c>
      <c r="P64" s="56">
        <f t="shared" si="4"/>
        <v>100</v>
      </c>
      <c r="Q64" s="63"/>
      <c r="R64" s="56"/>
      <c r="S64" s="60">
        <f t="shared" si="17"/>
        <v>7.7299878056340532E-3</v>
      </c>
      <c r="T64" s="64">
        <f t="shared" si="18"/>
        <v>-5.2068473609129806E-2</v>
      </c>
      <c r="V64" s="65"/>
      <c r="W64" s="65"/>
      <c r="Y64" s="15" t="str">
        <f t="shared" si="5"/>
        <v>EASY</v>
      </c>
      <c r="AA64" s="66" t="str">
        <f>IF($A64&lt;200,"",AVERAGE($E15:$E64)/AVERAGE($E5:$E64)-1)</f>
        <v/>
      </c>
      <c r="AB64">
        <f>LOOKUP($B64,'07_L1政策步階'!$A$4:$A$14,'07_L1政策步階'!$C$4:$C$14)</f>
        <v>0</v>
      </c>
      <c r="AC64" s="65"/>
      <c r="AD64" s="65"/>
      <c r="AE64" s="65"/>
      <c r="AF64" s="65"/>
      <c r="AG64" s="65"/>
      <c r="AH64" s="65"/>
      <c r="AI64" s="65"/>
      <c r="AJ64" s="65"/>
      <c r="AK64" s="65"/>
      <c r="AL64" t="str">
        <f t="shared" si="6"/>
        <v/>
      </c>
      <c r="AM64">
        <f t="shared" si="7"/>
        <v>50</v>
      </c>
      <c r="AN64" t="str">
        <f t="shared" si="8"/>
        <v/>
      </c>
      <c r="AO64" t="str">
        <f t="shared" si="9"/>
        <v/>
      </c>
      <c r="AP64" t="str">
        <f t="shared" si="10"/>
        <v/>
      </c>
      <c r="AQ64" t="str">
        <f t="shared" si="11"/>
        <v/>
      </c>
      <c r="AR64" t="str">
        <f t="shared" si="12"/>
        <v/>
      </c>
      <c r="AS64" t="str">
        <f t="shared" si="13"/>
        <v/>
      </c>
      <c r="AT64" t="str">
        <f t="shared" si="14"/>
        <v/>
      </c>
      <c r="AU64" t="str">
        <f t="shared" si="15"/>
        <v/>
      </c>
      <c r="AV64" t="str">
        <f t="shared" si="16"/>
        <v/>
      </c>
      <c r="AW64">
        <f>'01_指標庫'!$H$4*ISNUMBER($F64)+'01_指標庫'!$H$5*ISNUMBER($AA64)+'01_指標庫'!$H$6*ISNUMBER($G64)+'01_指標庫'!$H$7*ISNUMBER($H64)+'01_指標庫'!$H$8*ISNUMBER($AF64)+'01_指標庫'!$H$9*ISNUMBER($AG64)+'01_指標庫'!$H$10*ISNUMBER($AB64)+'01_指標庫'!$H$11*ISNUMBER($AC64)+'01_指標庫'!$H$12*ISNUMBER($AD64)+'01_指標庫'!$H$13*ISNUMBER($AE64)+'01_指標庫'!$H$14*ISNUMBER($I64)+'01_指標庫'!$H$15*ISNUMBER($AH64)+'01_指標庫'!$H$16*ISNUMBER($K64)+'01_指標庫'!$H$17*ISNUMBER($AI64)+'01_指標庫'!$H$18*ISNUMBER($AJ64)+'01_指標庫'!$H$19*ISNUMBER($AK64)+'01_指標庫'!$H$20*ISNUMBER($BB64)+'01_指標庫'!$H$21*ISNUMBER($BC64)</f>
        <v>49</v>
      </c>
      <c r="AX64">
        <f>IF(AW64=0,50,ROUND(('01_指標庫'!$H$4*IF(ISNUMBER($F64),L64,0)+'01_指標庫'!$H$5*IF(ISNUMBER($AA64),AL64,0)+'01_指標庫'!$H$6*IF(ISNUMBER($G64),M64,0)+'01_指標庫'!$H$7*IF(ISNUMBER($H64),N64,0)+'01_指標庫'!$H$8*IF(ISNUMBER($AF64),AQ64,0)+'01_指標庫'!$H$9*IF(ISNUMBER($AG64),AR64,0)+'01_指標庫'!$H$10*IF(ISNUMBER($AB64),AM64,0)+'01_指標庫'!$H$11*IF(ISNUMBER($AC64),AN64,0)+'01_指標庫'!$H$12*IF(ISNUMBER($AD64),AO64,0)+'01_指標庫'!$H$13*IF(ISNUMBER($AE64),AP64,0)+'01_指標庫'!$H$14*IF(ISNUMBER($I64),O64,0)+'01_指標庫'!$H$15*IF(ISNUMBER($AH64),AS64,0)+'01_指標庫'!$H$16*IF(ISNUMBER($K64),P64,0)+'01_指標庫'!$H$17*IF(ISNUMBER($AI64),AT64,0)+'01_指標庫'!$H$18*IF(ISNUMBER($AJ64),AU64,0)+'01_指標庫'!$H$19*IF(ISNUMBER($AK64),AV64,0)+'01_指標庫'!$H$20*IF(ISNUMBER($BB64),BB64,0)+'01_指標庫'!$H$21*IF(ISNUMBER($BC64),BC64,0))/AW64,1))</f>
        <v>72.400000000000006</v>
      </c>
      <c r="AY64" s="67"/>
      <c r="AZ64" s="67"/>
      <c r="BA64" s="66">
        <f t="shared" si="19"/>
        <v>1.3993843863850941E-3</v>
      </c>
      <c r="BB64">
        <f t="shared" si="20"/>
        <v>50</v>
      </c>
      <c r="BC64" t="str">
        <f t="shared" si="21"/>
        <v/>
      </c>
    </row>
    <row r="65" spans="1:55" ht="15" customHeight="1">
      <c r="A65" s="56">
        <v>61</v>
      </c>
      <c r="B65" s="57">
        <v>42646</v>
      </c>
      <c r="C65" s="56">
        <v>2016</v>
      </c>
      <c r="D65" s="58" t="s">
        <v>236</v>
      </c>
      <c r="E65" s="59">
        <v>4866.63</v>
      </c>
      <c r="F65" s="60">
        <v>8.4558999999999995E-2</v>
      </c>
      <c r="G65" s="60">
        <v>-5.0559999999999997E-3</v>
      </c>
      <c r="H65" s="61">
        <v>0.85709999999999997</v>
      </c>
      <c r="I65" s="62">
        <v>493</v>
      </c>
      <c r="J65" s="56" t="s">
        <v>235</v>
      </c>
      <c r="K65" s="63">
        <v>13.57</v>
      </c>
      <c r="L65" s="56">
        <f t="shared" si="0"/>
        <v>100</v>
      </c>
      <c r="M65" s="56">
        <f t="shared" si="1"/>
        <v>100</v>
      </c>
      <c r="N65" s="56">
        <f t="shared" si="2"/>
        <v>100</v>
      </c>
      <c r="O65" s="56">
        <f t="shared" si="3"/>
        <v>0</v>
      </c>
      <c r="P65" s="56">
        <f t="shared" si="4"/>
        <v>100</v>
      </c>
      <c r="Q65" s="63"/>
      <c r="R65" s="56"/>
      <c r="S65" s="60">
        <f t="shared" si="17"/>
        <v>-1.86024570830845E-3</v>
      </c>
      <c r="T65" s="64">
        <f t="shared" si="18"/>
        <v>2.1068472535741289E-2</v>
      </c>
      <c r="V65" s="65"/>
      <c r="W65" s="65"/>
      <c r="Y65" s="15" t="str">
        <f t="shared" si="5"/>
        <v>EASY</v>
      </c>
      <c r="AA65" s="66" t="str">
        <f>IF($A65&lt;200,"",AVERAGE($E16:$E65)/AVERAGE($E5:$E65)-1)</f>
        <v/>
      </c>
      <c r="AB65">
        <f>LOOKUP($B65,'07_L1政策步階'!$A$4:$A$14,'07_L1政策步階'!$C$4:$C$14)</f>
        <v>0</v>
      </c>
      <c r="AC65" s="65"/>
      <c r="AD65" s="65"/>
      <c r="AE65" s="65"/>
      <c r="AF65" s="65"/>
      <c r="AG65" s="65"/>
      <c r="AH65" s="65"/>
      <c r="AI65" s="65"/>
      <c r="AJ65" s="65"/>
      <c r="AK65" s="65"/>
      <c r="AL65" t="str">
        <f t="shared" si="6"/>
        <v/>
      </c>
      <c r="AM65">
        <f t="shared" si="7"/>
        <v>50</v>
      </c>
      <c r="AN65" t="str">
        <f t="shared" si="8"/>
        <v/>
      </c>
      <c r="AO65" t="str">
        <f t="shared" si="9"/>
        <v/>
      </c>
      <c r="AP65" t="str">
        <f t="shared" si="10"/>
        <v/>
      </c>
      <c r="AQ65" t="str">
        <f t="shared" si="11"/>
        <v/>
      </c>
      <c r="AR65" t="str">
        <f t="shared" si="12"/>
        <v/>
      </c>
      <c r="AS65" t="str">
        <f t="shared" si="13"/>
        <v/>
      </c>
      <c r="AT65" t="str">
        <f t="shared" si="14"/>
        <v/>
      </c>
      <c r="AU65" t="str">
        <f t="shared" si="15"/>
        <v/>
      </c>
      <c r="AV65" t="str">
        <f t="shared" si="16"/>
        <v/>
      </c>
      <c r="AW65">
        <f>'01_指標庫'!$H$4*ISNUMBER($F65)+'01_指標庫'!$H$5*ISNUMBER($AA65)+'01_指標庫'!$H$6*ISNUMBER($G65)+'01_指標庫'!$H$7*ISNUMBER($H65)+'01_指標庫'!$H$8*ISNUMBER($AF65)+'01_指標庫'!$H$9*ISNUMBER($AG65)+'01_指標庫'!$H$10*ISNUMBER($AB65)+'01_指標庫'!$H$11*ISNUMBER($AC65)+'01_指標庫'!$H$12*ISNUMBER($AD65)+'01_指標庫'!$H$13*ISNUMBER($AE65)+'01_指標庫'!$H$14*ISNUMBER($I65)+'01_指標庫'!$H$15*ISNUMBER($AH65)+'01_指標庫'!$H$16*ISNUMBER($K65)+'01_指標庫'!$H$17*ISNUMBER($AI65)+'01_指標庫'!$H$18*ISNUMBER($AJ65)+'01_指標庫'!$H$19*ISNUMBER($AK65)+'01_指標庫'!$H$20*ISNUMBER($BB65)+'01_指標庫'!$H$21*ISNUMBER($BC65)</f>
        <v>49</v>
      </c>
      <c r="AX65">
        <f>IF(AW65=0,50,ROUND(('01_指標庫'!$H$4*IF(ISNUMBER($F65),L65,0)+'01_指標庫'!$H$5*IF(ISNUMBER($AA65),AL65,0)+'01_指標庫'!$H$6*IF(ISNUMBER($G65),M65,0)+'01_指標庫'!$H$7*IF(ISNUMBER($H65),N65,0)+'01_指標庫'!$H$8*IF(ISNUMBER($AF65),AQ65,0)+'01_指標庫'!$H$9*IF(ISNUMBER($AG65),AR65,0)+'01_指標庫'!$H$10*IF(ISNUMBER($AB65),AM65,0)+'01_指標庫'!$H$11*IF(ISNUMBER($AC65),AN65,0)+'01_指標庫'!$H$12*IF(ISNUMBER($AD65),AO65,0)+'01_指標庫'!$H$13*IF(ISNUMBER($AE65),AP65,0)+'01_指標庫'!$H$14*IF(ISNUMBER($I65),O65,0)+'01_指標庫'!$H$15*IF(ISNUMBER($AH65),AS65,0)+'01_指標庫'!$H$16*IF(ISNUMBER($K65),P65,0)+'01_指標庫'!$H$17*IF(ISNUMBER($AI65),AT65,0)+'01_指標庫'!$H$18*IF(ISNUMBER($AJ65),AU65,0)+'01_指標庫'!$H$19*IF(ISNUMBER($AK65),AV65,0)+'01_指標庫'!$H$20*IF(ISNUMBER($BB65),BB65,0)+'01_指標庫'!$H$21*IF(ISNUMBER($BC65),BC65,0))/AW65,1))</f>
        <v>72.400000000000006</v>
      </c>
      <c r="AY65" s="67"/>
      <c r="AZ65" s="67"/>
      <c r="BA65" s="66">
        <f t="shared" si="19"/>
        <v>1.9815024072575849E-3</v>
      </c>
      <c r="BB65">
        <f t="shared" si="20"/>
        <v>50</v>
      </c>
      <c r="BC65" t="str">
        <f t="shared" si="21"/>
        <v/>
      </c>
    </row>
    <row r="66" spans="1:55" ht="15" customHeight="1">
      <c r="A66" s="56">
        <v>62</v>
      </c>
      <c r="B66" s="57">
        <v>42647</v>
      </c>
      <c r="C66" s="56">
        <v>2016</v>
      </c>
      <c r="D66" s="58" t="s">
        <v>237</v>
      </c>
      <c r="E66" s="59">
        <v>4859.47</v>
      </c>
      <c r="F66" s="60">
        <v>8.2647999999999999E-2</v>
      </c>
      <c r="G66" s="60">
        <v>-6.5199999999999998E-3</v>
      </c>
      <c r="H66" s="61">
        <v>0.8367</v>
      </c>
      <c r="I66" s="62">
        <v>485</v>
      </c>
      <c r="J66" s="56" t="s">
        <v>235</v>
      </c>
      <c r="K66" s="63">
        <v>13.63</v>
      </c>
      <c r="L66" s="56">
        <f t="shared" si="0"/>
        <v>100</v>
      </c>
      <c r="M66" s="56">
        <f t="shared" si="1"/>
        <v>100</v>
      </c>
      <c r="N66" s="56">
        <f t="shared" si="2"/>
        <v>100</v>
      </c>
      <c r="O66" s="56">
        <f t="shared" si="3"/>
        <v>0</v>
      </c>
      <c r="P66" s="56">
        <f t="shared" si="4"/>
        <v>100</v>
      </c>
      <c r="Q66" s="63"/>
      <c r="R66" s="56"/>
      <c r="S66" s="60">
        <f t="shared" si="17"/>
        <v>-1.47124396142706E-3</v>
      </c>
      <c r="T66" s="64">
        <f t="shared" si="18"/>
        <v>4.4215180545321697E-3</v>
      </c>
      <c r="V66" s="65"/>
      <c r="W66" s="65"/>
      <c r="Y66" s="15" t="str">
        <f t="shared" si="5"/>
        <v>EASY</v>
      </c>
      <c r="AA66" s="66" t="str">
        <f>IF($A66&lt;200,"",AVERAGE($E17:$E66)/AVERAGE($E5:$E66)-1)</f>
        <v/>
      </c>
      <c r="AB66">
        <f>LOOKUP($B66,'07_L1政策步階'!$A$4:$A$14,'07_L1政策步階'!$C$4:$C$14)</f>
        <v>0</v>
      </c>
      <c r="AC66" s="65"/>
      <c r="AD66" s="65"/>
      <c r="AE66" s="65"/>
      <c r="AF66" s="65"/>
      <c r="AG66" s="65"/>
      <c r="AH66" s="65"/>
      <c r="AI66" s="65"/>
      <c r="AJ66" s="65"/>
      <c r="AK66" s="65"/>
      <c r="AL66" t="str">
        <f t="shared" si="6"/>
        <v/>
      </c>
      <c r="AM66">
        <f t="shared" si="7"/>
        <v>50</v>
      </c>
      <c r="AN66" t="str">
        <f t="shared" si="8"/>
        <v/>
      </c>
      <c r="AO66" t="str">
        <f t="shared" si="9"/>
        <v/>
      </c>
      <c r="AP66" t="str">
        <f t="shared" si="10"/>
        <v/>
      </c>
      <c r="AQ66" t="str">
        <f t="shared" si="11"/>
        <v/>
      </c>
      <c r="AR66" t="str">
        <f t="shared" si="12"/>
        <v/>
      </c>
      <c r="AS66" t="str">
        <f t="shared" si="13"/>
        <v/>
      </c>
      <c r="AT66" t="str">
        <f t="shared" si="14"/>
        <v/>
      </c>
      <c r="AU66" t="str">
        <f t="shared" si="15"/>
        <v/>
      </c>
      <c r="AV66" t="str">
        <f t="shared" si="16"/>
        <v/>
      </c>
      <c r="AW66">
        <f>'01_指標庫'!$H$4*ISNUMBER($F66)+'01_指標庫'!$H$5*ISNUMBER($AA66)+'01_指標庫'!$H$6*ISNUMBER($G66)+'01_指標庫'!$H$7*ISNUMBER($H66)+'01_指標庫'!$H$8*ISNUMBER($AF66)+'01_指標庫'!$H$9*ISNUMBER($AG66)+'01_指標庫'!$H$10*ISNUMBER($AB66)+'01_指標庫'!$H$11*ISNUMBER($AC66)+'01_指標庫'!$H$12*ISNUMBER($AD66)+'01_指標庫'!$H$13*ISNUMBER($AE66)+'01_指標庫'!$H$14*ISNUMBER($I66)+'01_指標庫'!$H$15*ISNUMBER($AH66)+'01_指標庫'!$H$16*ISNUMBER($K66)+'01_指標庫'!$H$17*ISNUMBER($AI66)+'01_指標庫'!$H$18*ISNUMBER($AJ66)+'01_指標庫'!$H$19*ISNUMBER($AK66)+'01_指標庫'!$H$20*ISNUMBER($BB66)+'01_指標庫'!$H$21*ISNUMBER($BC66)</f>
        <v>49</v>
      </c>
      <c r="AX66">
        <f>IF(AW66=0,50,ROUND(('01_指標庫'!$H$4*IF(ISNUMBER($F66),L66,0)+'01_指標庫'!$H$5*IF(ISNUMBER($AA66),AL66,0)+'01_指標庫'!$H$6*IF(ISNUMBER($G66),M66,0)+'01_指標庫'!$H$7*IF(ISNUMBER($H66),N66,0)+'01_指標庫'!$H$8*IF(ISNUMBER($AF66),AQ66,0)+'01_指標庫'!$H$9*IF(ISNUMBER($AG66),AR66,0)+'01_指標庫'!$H$10*IF(ISNUMBER($AB66),AM66,0)+'01_指標庫'!$H$11*IF(ISNUMBER($AC66),AN66,0)+'01_指標庫'!$H$12*IF(ISNUMBER($AD66),AO66,0)+'01_指標庫'!$H$13*IF(ISNUMBER($AE66),AP66,0)+'01_指標庫'!$H$14*IF(ISNUMBER($I66),O66,0)+'01_指標庫'!$H$15*IF(ISNUMBER($AH66),AS66,0)+'01_指標庫'!$H$16*IF(ISNUMBER($K66),P66,0)+'01_指標庫'!$H$17*IF(ISNUMBER($AI66),AT66,0)+'01_指標庫'!$H$18*IF(ISNUMBER($AJ66),AU66,0)+'01_指標庫'!$H$19*IF(ISNUMBER($AK66),AV66,0)+'01_指標庫'!$H$20*IF(ISNUMBER($BB66),BB66,0)+'01_指標庫'!$H$21*IF(ISNUMBER($BC66),BC66,0))/AW66,1))</f>
        <v>72.400000000000006</v>
      </c>
      <c r="AY66" s="67"/>
      <c r="AZ66" s="67"/>
      <c r="BA66" s="66">
        <f t="shared" si="19"/>
        <v>5.6518830934648712E-4</v>
      </c>
      <c r="BB66">
        <f t="shared" si="20"/>
        <v>50</v>
      </c>
      <c r="BC66" t="str">
        <f t="shared" si="21"/>
        <v/>
      </c>
    </row>
    <row r="67" spans="1:55" ht="15" customHeight="1">
      <c r="A67" s="56">
        <v>63</v>
      </c>
      <c r="B67" s="57">
        <v>42648</v>
      </c>
      <c r="C67" s="56">
        <v>2016</v>
      </c>
      <c r="D67" s="58" t="s">
        <v>238</v>
      </c>
      <c r="E67" s="59">
        <v>4877.75</v>
      </c>
      <c r="F67" s="60">
        <v>8.6281999999999998E-2</v>
      </c>
      <c r="G67" s="60">
        <v>-2.7820000000000002E-3</v>
      </c>
      <c r="H67" s="61">
        <v>0.85709999999999997</v>
      </c>
      <c r="I67" s="62">
        <v>478</v>
      </c>
      <c r="J67" s="56" t="s">
        <v>235</v>
      </c>
      <c r="K67" s="63">
        <v>12.99</v>
      </c>
      <c r="L67" s="56">
        <f t="shared" si="0"/>
        <v>100</v>
      </c>
      <c r="M67" s="56">
        <f t="shared" si="1"/>
        <v>100</v>
      </c>
      <c r="N67" s="56">
        <f t="shared" si="2"/>
        <v>100</v>
      </c>
      <c r="O67" s="56">
        <f t="shared" si="3"/>
        <v>0</v>
      </c>
      <c r="P67" s="56">
        <f t="shared" si="4"/>
        <v>100</v>
      </c>
      <c r="Q67" s="63"/>
      <c r="R67" s="56"/>
      <c r="S67" s="60">
        <f t="shared" si="17"/>
        <v>3.7617271019267928E-3</v>
      </c>
      <c r="T67" s="64">
        <f t="shared" si="18"/>
        <v>-4.6955245781364674E-2</v>
      </c>
      <c r="V67" s="65"/>
      <c r="W67" s="65"/>
      <c r="Y67" s="15" t="str">
        <f t="shared" si="5"/>
        <v>EASY</v>
      </c>
      <c r="AA67" s="66" t="str">
        <f>IF($A67&lt;200,"",AVERAGE($E18:$E67)/AVERAGE($E5:$E67)-1)</f>
        <v/>
      </c>
      <c r="AB67">
        <f>LOOKUP($B67,'07_L1政策步階'!$A$4:$A$14,'07_L1政策步階'!$C$4:$C$14)</f>
        <v>0</v>
      </c>
      <c r="AC67" s="65"/>
      <c r="AD67" s="65"/>
      <c r="AE67" s="65"/>
      <c r="AF67" s="65"/>
      <c r="AG67" s="65"/>
      <c r="AH67" s="65"/>
      <c r="AI67" s="65"/>
      <c r="AJ67" s="65"/>
      <c r="AK67" s="65"/>
      <c r="AL67" t="str">
        <f t="shared" si="6"/>
        <v/>
      </c>
      <c r="AM67">
        <f t="shared" si="7"/>
        <v>50</v>
      </c>
      <c r="AN67" t="str">
        <f t="shared" si="8"/>
        <v/>
      </c>
      <c r="AO67" t="str">
        <f t="shared" si="9"/>
        <v/>
      </c>
      <c r="AP67" t="str">
        <f t="shared" si="10"/>
        <v/>
      </c>
      <c r="AQ67" t="str">
        <f t="shared" si="11"/>
        <v/>
      </c>
      <c r="AR67" t="str">
        <f t="shared" si="12"/>
        <v/>
      </c>
      <c r="AS67" t="str">
        <f t="shared" si="13"/>
        <v/>
      </c>
      <c r="AT67" t="str">
        <f t="shared" si="14"/>
        <v/>
      </c>
      <c r="AU67" t="str">
        <f t="shared" si="15"/>
        <v/>
      </c>
      <c r="AV67" t="str">
        <f t="shared" si="16"/>
        <v/>
      </c>
      <c r="AW67">
        <f>'01_指標庫'!$H$4*ISNUMBER($F67)+'01_指標庫'!$H$5*ISNUMBER($AA67)+'01_指標庫'!$H$6*ISNUMBER($G67)+'01_指標庫'!$H$7*ISNUMBER($H67)+'01_指標庫'!$H$8*ISNUMBER($AF67)+'01_指標庫'!$H$9*ISNUMBER($AG67)+'01_指標庫'!$H$10*ISNUMBER($AB67)+'01_指標庫'!$H$11*ISNUMBER($AC67)+'01_指標庫'!$H$12*ISNUMBER($AD67)+'01_指標庫'!$H$13*ISNUMBER($AE67)+'01_指標庫'!$H$14*ISNUMBER($I67)+'01_指標庫'!$H$15*ISNUMBER($AH67)+'01_指標庫'!$H$16*ISNUMBER($K67)+'01_指標庫'!$H$17*ISNUMBER($AI67)+'01_指標庫'!$H$18*ISNUMBER($AJ67)+'01_指標庫'!$H$19*ISNUMBER($AK67)+'01_指標庫'!$H$20*ISNUMBER($BB67)+'01_指標庫'!$H$21*ISNUMBER($BC67)</f>
        <v>49</v>
      </c>
      <c r="AX67">
        <f>IF(AW67=0,50,ROUND(('01_指標庫'!$H$4*IF(ISNUMBER($F67),L67,0)+'01_指標庫'!$H$5*IF(ISNUMBER($AA67),AL67,0)+'01_指標庫'!$H$6*IF(ISNUMBER($G67),M67,0)+'01_指標庫'!$H$7*IF(ISNUMBER($H67),N67,0)+'01_指標庫'!$H$8*IF(ISNUMBER($AF67),AQ67,0)+'01_指標庫'!$H$9*IF(ISNUMBER($AG67),AR67,0)+'01_指標庫'!$H$10*IF(ISNUMBER($AB67),AM67,0)+'01_指標庫'!$H$11*IF(ISNUMBER($AC67),AN67,0)+'01_指標庫'!$H$12*IF(ISNUMBER($AD67),AO67,0)+'01_指標庫'!$H$13*IF(ISNUMBER($AE67),AP67,0)+'01_指標庫'!$H$14*IF(ISNUMBER($I67),O67,0)+'01_指標庫'!$H$15*IF(ISNUMBER($AH67),AS67,0)+'01_指標庫'!$H$16*IF(ISNUMBER($K67),P67,0)+'01_指標庫'!$H$17*IF(ISNUMBER($AI67),AT67,0)+'01_指標庫'!$H$18*IF(ISNUMBER($AJ67),AU67,0)+'01_指標庫'!$H$19*IF(ISNUMBER($AK67),AV67,0)+'01_指標庫'!$H$20*IF(ISNUMBER($BB67),BB67,0)+'01_指標庫'!$H$21*IF(ISNUMBER($BC67),BC67,0))/AW67,1))</f>
        <v>72.400000000000006</v>
      </c>
      <c r="AY67" s="67"/>
      <c r="AZ67" s="67"/>
      <c r="BA67" s="66">
        <f t="shared" si="19"/>
        <v>1.7335951617281076E-4</v>
      </c>
      <c r="BB67">
        <f t="shared" si="20"/>
        <v>50</v>
      </c>
      <c r="BC67" t="str">
        <f t="shared" si="21"/>
        <v/>
      </c>
    </row>
    <row r="68" spans="1:55" ht="15" customHeight="1">
      <c r="A68" s="56">
        <v>64</v>
      </c>
      <c r="B68" s="57">
        <v>42649</v>
      </c>
      <c r="C68" s="56">
        <v>2016</v>
      </c>
      <c r="D68" s="58" t="s">
        <v>239</v>
      </c>
      <c r="E68" s="59">
        <v>4873.92</v>
      </c>
      <c r="F68" s="60">
        <v>8.5050000000000001E-2</v>
      </c>
      <c r="G68" s="60">
        <v>-3.565E-3</v>
      </c>
      <c r="H68" s="61">
        <v>0.85709999999999997</v>
      </c>
      <c r="I68" s="62">
        <v>475</v>
      </c>
      <c r="J68" s="56" t="s">
        <v>235</v>
      </c>
      <c r="K68" s="63">
        <v>12.84</v>
      </c>
      <c r="L68" s="56">
        <f t="shared" si="0"/>
        <v>100</v>
      </c>
      <c r="M68" s="56">
        <f t="shared" si="1"/>
        <v>100</v>
      </c>
      <c r="N68" s="56">
        <f t="shared" si="2"/>
        <v>100</v>
      </c>
      <c r="O68" s="56">
        <f t="shared" si="3"/>
        <v>0</v>
      </c>
      <c r="P68" s="56">
        <f t="shared" si="4"/>
        <v>100</v>
      </c>
      <c r="Q68" s="63"/>
      <c r="R68" s="56"/>
      <c r="S68" s="60">
        <f t="shared" si="17"/>
        <v>-7.8519809338317703E-4</v>
      </c>
      <c r="T68" s="64">
        <f t="shared" si="18"/>
        <v>-1.1547344110854563E-2</v>
      </c>
      <c r="V68" s="65"/>
      <c r="W68" s="65"/>
      <c r="Y68" s="15" t="str">
        <f t="shared" si="5"/>
        <v>EASY</v>
      </c>
      <c r="AA68" s="66" t="str">
        <f>IF($A68&lt;200,"",AVERAGE($E19:$E68)/AVERAGE($E5:$E68)-1)</f>
        <v/>
      </c>
      <c r="AB68">
        <f>LOOKUP($B68,'07_L1政策步階'!$A$4:$A$14,'07_L1政策步階'!$C$4:$C$14)</f>
        <v>0</v>
      </c>
      <c r="AC68" s="65"/>
      <c r="AD68" s="65"/>
      <c r="AE68" s="65"/>
      <c r="AF68" s="65"/>
      <c r="AG68" s="65"/>
      <c r="AH68" s="65"/>
      <c r="AI68" s="65"/>
      <c r="AJ68" s="65"/>
      <c r="AK68" s="65"/>
      <c r="AL68" t="str">
        <f t="shared" si="6"/>
        <v/>
      </c>
      <c r="AM68">
        <f t="shared" si="7"/>
        <v>50</v>
      </c>
      <c r="AN68" t="str">
        <f t="shared" si="8"/>
        <v/>
      </c>
      <c r="AO68" t="str">
        <f t="shared" si="9"/>
        <v/>
      </c>
      <c r="AP68" t="str">
        <f t="shared" si="10"/>
        <v/>
      </c>
      <c r="AQ68" t="str">
        <f t="shared" si="11"/>
        <v/>
      </c>
      <c r="AR68" t="str">
        <f t="shared" si="12"/>
        <v/>
      </c>
      <c r="AS68" t="str">
        <f t="shared" si="13"/>
        <v/>
      </c>
      <c r="AT68" t="str">
        <f t="shared" si="14"/>
        <v/>
      </c>
      <c r="AU68" t="str">
        <f t="shared" si="15"/>
        <v/>
      </c>
      <c r="AV68" t="str">
        <f t="shared" si="16"/>
        <v/>
      </c>
      <c r="AW68">
        <f>'01_指標庫'!$H$4*ISNUMBER($F68)+'01_指標庫'!$H$5*ISNUMBER($AA68)+'01_指標庫'!$H$6*ISNUMBER($G68)+'01_指標庫'!$H$7*ISNUMBER($H68)+'01_指標庫'!$H$8*ISNUMBER($AF68)+'01_指標庫'!$H$9*ISNUMBER($AG68)+'01_指標庫'!$H$10*ISNUMBER($AB68)+'01_指標庫'!$H$11*ISNUMBER($AC68)+'01_指標庫'!$H$12*ISNUMBER($AD68)+'01_指標庫'!$H$13*ISNUMBER($AE68)+'01_指標庫'!$H$14*ISNUMBER($I68)+'01_指標庫'!$H$15*ISNUMBER($AH68)+'01_指標庫'!$H$16*ISNUMBER($K68)+'01_指標庫'!$H$17*ISNUMBER($AI68)+'01_指標庫'!$H$18*ISNUMBER($AJ68)+'01_指標庫'!$H$19*ISNUMBER($AK68)+'01_指標庫'!$H$20*ISNUMBER($BB68)+'01_指標庫'!$H$21*ISNUMBER($BC68)</f>
        <v>49</v>
      </c>
      <c r="AX68">
        <f>IF(AW68=0,50,ROUND(('01_指標庫'!$H$4*IF(ISNUMBER($F68),L68,0)+'01_指標庫'!$H$5*IF(ISNUMBER($AA68),AL68,0)+'01_指標庫'!$H$6*IF(ISNUMBER($G68),M68,0)+'01_指標庫'!$H$7*IF(ISNUMBER($H68),N68,0)+'01_指標庫'!$H$8*IF(ISNUMBER($AF68),AQ68,0)+'01_指標庫'!$H$9*IF(ISNUMBER($AG68),AR68,0)+'01_指標庫'!$H$10*IF(ISNUMBER($AB68),AM68,0)+'01_指標庫'!$H$11*IF(ISNUMBER($AC68),AN68,0)+'01_指標庫'!$H$12*IF(ISNUMBER($AD68),AO68,0)+'01_指標庫'!$H$13*IF(ISNUMBER($AE68),AP68,0)+'01_指標庫'!$H$14*IF(ISNUMBER($I68),O68,0)+'01_指標庫'!$H$15*IF(ISNUMBER($AH68),AS68,0)+'01_指標庫'!$H$16*IF(ISNUMBER($K68),P68,0)+'01_指標庫'!$H$17*IF(ISNUMBER($AI68),AT68,0)+'01_指標庫'!$H$18*IF(ISNUMBER($AJ68),AU68,0)+'01_指標庫'!$H$19*IF(ISNUMBER($AK68),AV68,0)+'01_指標庫'!$H$20*IF(ISNUMBER($BB68),BB68,0)+'01_指標庫'!$H$21*IF(ISNUMBER($BC68),BC68,0))/AW68,1))</f>
        <v>72.400000000000006</v>
      </c>
      <c r="AY68" s="67"/>
      <c r="AZ68" s="67"/>
      <c r="BA68" s="66">
        <f t="shared" si="19"/>
        <v>1.9977440776897115E-3</v>
      </c>
      <c r="BB68">
        <f t="shared" si="20"/>
        <v>50</v>
      </c>
      <c r="BC68" t="str">
        <f t="shared" si="21"/>
        <v/>
      </c>
    </row>
    <row r="69" spans="1:55" ht="15" customHeight="1">
      <c r="A69" s="56">
        <v>65</v>
      </c>
      <c r="B69" s="57">
        <v>42650</v>
      </c>
      <c r="C69" s="56">
        <v>2016</v>
      </c>
      <c r="D69" s="58" t="s">
        <v>234</v>
      </c>
      <c r="E69" s="59">
        <v>4864.5200000000004</v>
      </c>
      <c r="F69" s="60">
        <v>8.2626000000000005E-2</v>
      </c>
      <c r="G69" s="60">
        <v>-5.4869999999999997E-3</v>
      </c>
      <c r="H69" s="61">
        <v>0.81630000000000003</v>
      </c>
      <c r="I69" s="62">
        <v>476</v>
      </c>
      <c r="J69" s="56" t="s">
        <v>235</v>
      </c>
      <c r="K69" s="63">
        <v>13.48</v>
      </c>
      <c r="L69" s="56">
        <f t="shared" ref="L69:L132" si="22">IF(COUNT(F69)=0,50,IF(F69&gt;=0,100,IF(F69&gt;=-0.02,50,0)))</f>
        <v>100</v>
      </c>
      <c r="M69" s="56">
        <f t="shared" ref="M69:M132" si="23">IF(COUNT(G69)=0,50,IF(G69&gt;-0.06,100,IF(G69&gt;-0.15,50,0)))</f>
        <v>100</v>
      </c>
      <c r="N69" s="56">
        <f t="shared" ref="N69:N132" si="24">IF(COUNT(H69)=0,50,IF(H69&gt;=0.6,100,IF(H69&gt;=0.4,50,0)))</f>
        <v>100</v>
      </c>
      <c r="O69" s="56">
        <f t="shared" ref="O69:O132" si="25">IF(COUNT(I69)=0,50,IF(J69="proxy_vix",50,IF(I69&lt;350,100,IF(I69&lt;=450,50,0))))</f>
        <v>0</v>
      </c>
      <c r="P69" s="56">
        <f t="shared" ref="P69:P132" si="26">IF(COUNT(K69)=0,50,IF(K69&lt;20,100,IF(K69&lt;=25,50,0)))</f>
        <v>100</v>
      </c>
      <c r="Q69" s="63"/>
      <c r="R69" s="56"/>
      <c r="S69" s="60">
        <f t="shared" si="17"/>
        <v>-1.9286323944586181E-3</v>
      </c>
      <c r="T69" s="64">
        <f t="shared" si="18"/>
        <v>4.9844236760124616E-2</v>
      </c>
      <c r="V69" s="65"/>
      <c r="W69" s="65"/>
      <c r="Y69" s="15" t="str">
        <f t="shared" ref="Y69:Y132" si="27">IF(AX69&gt;=70,"EASY",IF(AX69&gt;40,"UNCERTAIN","HARD"))</f>
        <v>EASY</v>
      </c>
      <c r="AA69" s="66" t="str">
        <f>IF($A69&lt;200,"",AVERAGE($E20:$E69)/AVERAGE($E5:$E69)-1)</f>
        <v/>
      </c>
      <c r="AB69">
        <f>LOOKUP($B69,'07_L1政策步階'!$A$4:$A$14,'07_L1政策步階'!$C$4:$C$14)</f>
        <v>0</v>
      </c>
      <c r="AC69" s="65"/>
      <c r="AD69" s="65"/>
      <c r="AE69" s="65"/>
      <c r="AF69" s="65"/>
      <c r="AG69" s="65"/>
      <c r="AH69" s="65"/>
      <c r="AI69" s="65"/>
      <c r="AJ69" s="65"/>
      <c r="AK69" s="65"/>
      <c r="AL69" t="str">
        <f t="shared" ref="AL69:AL132" si="28">IF(ISNUMBER($AA69),IF($AA69&gt;=0.005,100,IF($AA69&gt;=-0.015,50,0)),"")</f>
        <v/>
      </c>
      <c r="AM69">
        <f t="shared" ref="AM69:AM132" si="29">IF(ISNUMBER($AB69),IF($AB69=1,100,IF($AB69=0,50,0)),"")</f>
        <v>50</v>
      </c>
      <c r="AN69" t="str">
        <f t="shared" ref="AN69:AN132" si="30">IF(ISNUMBER($AC69),IF($AC69&gt;=0.001,100,IF($AC69&gt;=-0.003,50,0)),"")</f>
        <v/>
      </c>
      <c r="AO69" t="str">
        <f t="shared" ref="AO69:AO132" si="31">IF(ISNUMBER($AD69),IF($AD69&gt;=0.04,100,IF($AD69&gt;=0,50,0)),"")</f>
        <v/>
      </c>
      <c r="AP69" t="str">
        <f t="shared" ref="AP69:AP132" si="32">IF(ISNUMBER($AE69),IF($AE69&gt;=25,100,IF($AE69&gt;=-75,50,0)),"")</f>
        <v/>
      </c>
      <c r="AQ69" t="str">
        <f t="shared" ref="AQ69:AQ132" si="33">IF(ISNUMBER($AF69),IF($AF69&gt;0,100,IF($AF69&gt;=-50,50,0)),"")</f>
        <v/>
      </c>
      <c r="AR69" t="str">
        <f t="shared" ref="AR69:AR132" si="34">IF(ISNUMBER($AG69),IF($AG69=1,100,IF($AG69=0,50,0)),"")</f>
        <v/>
      </c>
      <c r="AS69" t="str">
        <f t="shared" ref="AS69:AS132" si="35">IF(ISNUMBER($AH69),IF($AH69&lt;0,100,IF($AH69&lt;=20,50,0)),"")</f>
        <v/>
      </c>
      <c r="AT69" t="str">
        <f t="shared" ref="AT69:AT132" si="36">IF(ISNUMBER($AI69),IF($AI69&lt;0.95,100,IF($AI69&lt;=1,50,0)),"")</f>
        <v/>
      </c>
      <c r="AU69" t="str">
        <f t="shared" ref="AU69:AU132" si="37">IF(ISNUMBER($AJ69),IF($AJ69&lt;30,0,IF($AJ69&lt;40,50,IF($AJ69&lt;=90,100,50))),"")</f>
        <v/>
      </c>
      <c r="AV69" t="str">
        <f t="shared" ref="AV69:AV132" si="38">IF(ISNUMBER($AK69),IF($AK69&gt;-0.2,100,IF($AK69&gt;=-0.4,50,0)),"")</f>
        <v/>
      </c>
      <c r="AW69">
        <f>'01_指標庫'!$H$4*ISNUMBER($F69)+'01_指標庫'!$H$5*ISNUMBER($AA69)+'01_指標庫'!$H$6*ISNUMBER($G69)+'01_指標庫'!$H$7*ISNUMBER($H69)+'01_指標庫'!$H$8*ISNUMBER($AF69)+'01_指標庫'!$H$9*ISNUMBER($AG69)+'01_指標庫'!$H$10*ISNUMBER($AB69)+'01_指標庫'!$H$11*ISNUMBER($AC69)+'01_指標庫'!$H$12*ISNUMBER($AD69)+'01_指標庫'!$H$13*ISNUMBER($AE69)+'01_指標庫'!$H$14*ISNUMBER($I69)+'01_指標庫'!$H$15*ISNUMBER($AH69)+'01_指標庫'!$H$16*ISNUMBER($K69)+'01_指標庫'!$H$17*ISNUMBER($AI69)+'01_指標庫'!$H$18*ISNUMBER($AJ69)+'01_指標庫'!$H$19*ISNUMBER($AK69)+'01_指標庫'!$H$20*ISNUMBER($BB69)+'01_指標庫'!$H$21*ISNUMBER($BC69)</f>
        <v>49</v>
      </c>
      <c r="AX69">
        <f>IF(AW69=0,50,ROUND(('01_指標庫'!$H$4*IF(ISNUMBER($F69),L69,0)+'01_指標庫'!$H$5*IF(ISNUMBER($AA69),AL69,0)+'01_指標庫'!$H$6*IF(ISNUMBER($G69),M69,0)+'01_指標庫'!$H$7*IF(ISNUMBER($H69),N69,0)+'01_指標庫'!$H$8*IF(ISNUMBER($AF69),AQ69,0)+'01_指標庫'!$H$9*IF(ISNUMBER($AG69),AR69,0)+'01_指標庫'!$H$10*IF(ISNUMBER($AB69),AM69,0)+'01_指標庫'!$H$11*IF(ISNUMBER($AC69),AN69,0)+'01_指標庫'!$H$12*IF(ISNUMBER($AD69),AO69,0)+'01_指標庫'!$H$13*IF(ISNUMBER($AE69),AP69,0)+'01_指標庫'!$H$14*IF(ISNUMBER($I69),O69,0)+'01_指標庫'!$H$15*IF(ISNUMBER($AH69),AS69,0)+'01_指標庫'!$H$16*IF(ISNUMBER($K69),P69,0)+'01_指標庫'!$H$17*IF(ISNUMBER($AI69),AT69,0)+'01_指標庫'!$H$18*IF(ISNUMBER($AJ69),AU69,0)+'01_指標庫'!$H$19*IF(ISNUMBER($AK69),AV69,0)+'01_指標庫'!$H$20*IF(ISNUMBER($BB69),BB69,0)+'01_指標庫'!$H$21*IF(ISNUMBER($BC69),BC69,0))/AW69,1))</f>
        <v>72.400000000000006</v>
      </c>
      <c r="AY69" s="67"/>
      <c r="AZ69" s="67"/>
      <c r="BA69" s="66">
        <f t="shared" si="19"/>
        <v>1.4221819240967104E-3</v>
      </c>
      <c r="BB69">
        <f t="shared" si="20"/>
        <v>50</v>
      </c>
      <c r="BC69" t="str">
        <f t="shared" si="21"/>
        <v/>
      </c>
    </row>
    <row r="70" spans="1:55" ht="15" customHeight="1">
      <c r="A70" s="56">
        <v>66</v>
      </c>
      <c r="B70" s="57">
        <v>42653</v>
      </c>
      <c r="C70" s="56">
        <v>2016</v>
      </c>
      <c r="D70" s="58" t="s">
        <v>236</v>
      </c>
      <c r="E70" s="59">
        <v>4893.7700000000004</v>
      </c>
      <c r="F70" s="60">
        <v>8.8808999999999999E-2</v>
      </c>
      <c r="G70" s="60">
        <v>0</v>
      </c>
      <c r="H70" s="61">
        <v>0.8367</v>
      </c>
      <c r="I70" s="62">
        <v>476</v>
      </c>
      <c r="J70" s="56" t="s">
        <v>235</v>
      </c>
      <c r="K70" s="63">
        <v>13.38</v>
      </c>
      <c r="L70" s="56">
        <f t="shared" si="22"/>
        <v>100</v>
      </c>
      <c r="M70" s="56">
        <f t="shared" si="23"/>
        <v>100</v>
      </c>
      <c r="N70" s="56">
        <f t="shared" si="24"/>
        <v>100</v>
      </c>
      <c r="O70" s="56">
        <f t="shared" si="25"/>
        <v>0</v>
      </c>
      <c r="P70" s="56">
        <f t="shared" si="26"/>
        <v>100</v>
      </c>
      <c r="Q70" s="63"/>
      <c r="R70" s="56"/>
      <c r="S70" s="60">
        <f t="shared" ref="S70:S133" si="39">$E70/$E69-1</f>
        <v>6.0129262496608771E-3</v>
      </c>
      <c r="T70" s="64">
        <f t="shared" ref="T70:T133" si="40">$K70/$K69-1</f>
        <v>-7.4183976261127382E-3</v>
      </c>
      <c r="V70" s="65"/>
      <c r="W70" s="65"/>
      <c r="Y70" s="15" t="str">
        <f t="shared" si="27"/>
        <v>EASY</v>
      </c>
      <c r="AA70" s="66" t="str">
        <f>IF($A70&lt;200,"",AVERAGE($E21:$E70)/AVERAGE($E5:$E70)-1)</f>
        <v/>
      </c>
      <c r="AB70">
        <f>LOOKUP($B70,'07_L1政策步階'!$A$4:$A$14,'07_L1政策步階'!$C$4:$C$14)</f>
        <v>0</v>
      </c>
      <c r="AC70" s="65"/>
      <c r="AD70" s="65"/>
      <c r="AE70" s="65"/>
      <c r="AF70" s="65"/>
      <c r="AG70" s="65"/>
      <c r="AH70" s="65"/>
      <c r="AI70" s="65"/>
      <c r="AJ70" s="65"/>
      <c r="AK70" s="65"/>
      <c r="AL70" t="str">
        <f t="shared" si="28"/>
        <v/>
      </c>
      <c r="AM70">
        <f t="shared" si="29"/>
        <v>50</v>
      </c>
      <c r="AN70" t="str">
        <f t="shared" si="30"/>
        <v/>
      </c>
      <c r="AO70" t="str">
        <f t="shared" si="31"/>
        <v/>
      </c>
      <c r="AP70" t="str">
        <f t="shared" si="32"/>
        <v/>
      </c>
      <c r="AQ70" t="str">
        <f t="shared" si="33"/>
        <v/>
      </c>
      <c r="AR70" t="str">
        <f t="shared" si="34"/>
        <v/>
      </c>
      <c r="AS70" t="str">
        <f t="shared" si="35"/>
        <v/>
      </c>
      <c r="AT70" t="str">
        <f t="shared" si="36"/>
        <v/>
      </c>
      <c r="AU70" t="str">
        <f t="shared" si="37"/>
        <v/>
      </c>
      <c r="AV70" t="str">
        <f t="shared" si="38"/>
        <v/>
      </c>
      <c r="AW70">
        <f>'01_指標庫'!$H$4*ISNUMBER($F70)+'01_指標庫'!$H$5*ISNUMBER($AA70)+'01_指標庫'!$H$6*ISNUMBER($G70)+'01_指標庫'!$H$7*ISNUMBER($H70)+'01_指標庫'!$H$8*ISNUMBER($AF70)+'01_指標庫'!$H$9*ISNUMBER($AG70)+'01_指標庫'!$H$10*ISNUMBER($AB70)+'01_指標庫'!$H$11*ISNUMBER($AC70)+'01_指標庫'!$H$12*ISNUMBER($AD70)+'01_指標庫'!$H$13*ISNUMBER($AE70)+'01_指標庫'!$H$14*ISNUMBER($I70)+'01_指標庫'!$H$15*ISNUMBER($AH70)+'01_指標庫'!$H$16*ISNUMBER($K70)+'01_指標庫'!$H$17*ISNUMBER($AI70)+'01_指標庫'!$H$18*ISNUMBER($AJ70)+'01_指標庫'!$H$19*ISNUMBER($AK70)+'01_指標庫'!$H$20*ISNUMBER($BB70)+'01_指標庫'!$H$21*ISNUMBER($BC70)</f>
        <v>49</v>
      </c>
      <c r="AX70">
        <f>IF(AW70=0,50,ROUND(('01_指標庫'!$H$4*IF(ISNUMBER($F70),L70,0)+'01_指標庫'!$H$5*IF(ISNUMBER($AA70),AL70,0)+'01_指標庫'!$H$6*IF(ISNUMBER($G70),M70,0)+'01_指標庫'!$H$7*IF(ISNUMBER($H70),N70,0)+'01_指標庫'!$H$8*IF(ISNUMBER($AF70),AQ70,0)+'01_指標庫'!$H$9*IF(ISNUMBER($AG70),AR70,0)+'01_指標庫'!$H$10*IF(ISNUMBER($AB70),AM70,0)+'01_指標庫'!$H$11*IF(ISNUMBER($AC70),AN70,0)+'01_指標庫'!$H$12*IF(ISNUMBER($AD70),AO70,0)+'01_指標庫'!$H$13*IF(ISNUMBER($AE70),AP70,0)+'01_指標庫'!$H$14*IF(ISNUMBER($I70),O70,0)+'01_指標庫'!$H$15*IF(ISNUMBER($AH70),AS70,0)+'01_指標庫'!$H$16*IF(ISNUMBER($K70),P70,0)+'01_指標庫'!$H$17*IF(ISNUMBER($AI70),AT70,0)+'01_指標庫'!$H$18*IF(ISNUMBER($AJ70),AU70,0)+'01_指標庫'!$H$19*IF(ISNUMBER($AK70),AV70,0)+'01_指標庫'!$H$20*IF(ISNUMBER($BB70),BB70,0)+'01_指標庫'!$H$21*IF(ISNUMBER($BC70),BC70,0))/AW70,1))</f>
        <v>72.400000000000006</v>
      </c>
      <c r="AY70" s="67"/>
      <c r="AZ70" s="67"/>
      <c r="BA70" s="66">
        <f t="shared" si="19"/>
        <v>9.6155346951976028E-4</v>
      </c>
      <c r="BB70">
        <f t="shared" si="20"/>
        <v>50</v>
      </c>
      <c r="BC70" t="str">
        <f t="shared" si="21"/>
        <v/>
      </c>
    </row>
    <row r="71" spans="1:55" ht="15" customHeight="1">
      <c r="A71" s="56">
        <v>67</v>
      </c>
      <c r="B71" s="57">
        <v>42654</v>
      </c>
      <c r="C71" s="56">
        <v>2016</v>
      </c>
      <c r="D71" s="58" t="s">
        <v>237</v>
      </c>
      <c r="E71" s="59">
        <v>4821.91</v>
      </c>
      <c r="F71" s="60">
        <v>7.2583999999999996E-2</v>
      </c>
      <c r="G71" s="60">
        <v>-1.4683999999999999E-2</v>
      </c>
      <c r="H71" s="61">
        <v>0.79590000000000005</v>
      </c>
      <c r="I71" s="62">
        <v>475</v>
      </c>
      <c r="J71" s="56" t="s">
        <v>235</v>
      </c>
      <c r="K71" s="63">
        <v>15.36</v>
      </c>
      <c r="L71" s="56">
        <f t="shared" si="22"/>
        <v>100</v>
      </c>
      <c r="M71" s="56">
        <f t="shared" si="23"/>
        <v>100</v>
      </c>
      <c r="N71" s="56">
        <f t="shared" si="24"/>
        <v>100</v>
      </c>
      <c r="O71" s="56">
        <f t="shared" si="25"/>
        <v>0</v>
      </c>
      <c r="P71" s="56">
        <f t="shared" si="26"/>
        <v>100</v>
      </c>
      <c r="Q71" s="63"/>
      <c r="R71" s="56"/>
      <c r="S71" s="60">
        <f t="shared" si="39"/>
        <v>-1.4683975748758238E-2</v>
      </c>
      <c r="T71" s="64">
        <f t="shared" si="40"/>
        <v>0.14798206278026904</v>
      </c>
      <c r="V71" s="65"/>
      <c r="W71" s="65"/>
      <c r="Y71" s="15" t="str">
        <f t="shared" si="27"/>
        <v>EASY</v>
      </c>
      <c r="AA71" s="66" t="str">
        <f>IF($A71&lt;200,"",AVERAGE($E22:$E71)/AVERAGE($E5:$E71)-1)</f>
        <v/>
      </c>
      <c r="AB71">
        <f>LOOKUP($B71,'07_L1政策步階'!$A$4:$A$14,'07_L1政策步階'!$C$4:$C$14)</f>
        <v>0</v>
      </c>
      <c r="AC71" s="65"/>
      <c r="AD71" s="65"/>
      <c r="AE71" s="65"/>
      <c r="AF71" s="65"/>
      <c r="AG71" s="65"/>
      <c r="AH71" s="65"/>
      <c r="AI71" s="65"/>
      <c r="AJ71" s="65"/>
      <c r="AK71" s="65"/>
      <c r="AL71" t="str">
        <f t="shared" si="28"/>
        <v/>
      </c>
      <c r="AM71">
        <f t="shared" si="29"/>
        <v>50</v>
      </c>
      <c r="AN71" t="str">
        <f t="shared" si="30"/>
        <v/>
      </c>
      <c r="AO71" t="str">
        <f t="shared" si="31"/>
        <v/>
      </c>
      <c r="AP71" t="str">
        <f t="shared" si="32"/>
        <v/>
      </c>
      <c r="AQ71" t="str">
        <f t="shared" si="33"/>
        <v/>
      </c>
      <c r="AR71" t="str">
        <f t="shared" si="34"/>
        <v/>
      </c>
      <c r="AS71" t="str">
        <f t="shared" si="35"/>
        <v/>
      </c>
      <c r="AT71" t="str">
        <f t="shared" si="36"/>
        <v/>
      </c>
      <c r="AU71" t="str">
        <f t="shared" si="37"/>
        <v/>
      </c>
      <c r="AV71" t="str">
        <f t="shared" si="38"/>
        <v/>
      </c>
      <c r="AW71">
        <f>'01_指標庫'!$H$4*ISNUMBER($F71)+'01_指標庫'!$H$5*ISNUMBER($AA71)+'01_指標庫'!$H$6*ISNUMBER($G71)+'01_指標庫'!$H$7*ISNUMBER($H71)+'01_指標庫'!$H$8*ISNUMBER($AF71)+'01_指標庫'!$H$9*ISNUMBER($AG71)+'01_指標庫'!$H$10*ISNUMBER($AB71)+'01_指標庫'!$H$11*ISNUMBER($AC71)+'01_指標庫'!$H$12*ISNUMBER($AD71)+'01_指標庫'!$H$13*ISNUMBER($AE71)+'01_指標庫'!$H$14*ISNUMBER($I71)+'01_指標庫'!$H$15*ISNUMBER($AH71)+'01_指標庫'!$H$16*ISNUMBER($K71)+'01_指標庫'!$H$17*ISNUMBER($AI71)+'01_指標庫'!$H$18*ISNUMBER($AJ71)+'01_指標庫'!$H$19*ISNUMBER($AK71)+'01_指標庫'!$H$20*ISNUMBER($BB71)+'01_指標庫'!$H$21*ISNUMBER($BC71)</f>
        <v>49</v>
      </c>
      <c r="AX71">
        <f>IF(AW71=0,50,ROUND(('01_指標庫'!$H$4*IF(ISNUMBER($F71),L71,0)+'01_指標庫'!$H$5*IF(ISNUMBER($AA71),AL71,0)+'01_指標庫'!$H$6*IF(ISNUMBER($G71),M71,0)+'01_指標庫'!$H$7*IF(ISNUMBER($H71),N71,0)+'01_指標庫'!$H$8*IF(ISNUMBER($AF71),AQ71,0)+'01_指標庫'!$H$9*IF(ISNUMBER($AG71),AR71,0)+'01_指標庫'!$H$10*IF(ISNUMBER($AB71),AM71,0)+'01_指標庫'!$H$11*IF(ISNUMBER($AC71),AN71,0)+'01_指標庫'!$H$12*IF(ISNUMBER($AD71),AO71,0)+'01_指標庫'!$H$13*IF(ISNUMBER($AE71),AP71,0)+'01_指標庫'!$H$14*IF(ISNUMBER($I71),O71,0)+'01_指標庫'!$H$15*IF(ISNUMBER($AH71),AS71,0)+'01_指標庫'!$H$16*IF(ISNUMBER($K71),P71,0)+'01_指標庫'!$H$17*IF(ISNUMBER($AI71),AT71,0)+'01_指標庫'!$H$18*IF(ISNUMBER($AJ71),AU71,0)+'01_指標庫'!$H$19*IF(ISNUMBER($AK71),AV71,0)+'01_指標庫'!$H$20*IF(ISNUMBER($BB71),BB71,0)+'01_指標庫'!$H$21*IF(ISNUMBER($BC71),BC71,0))/AW71,1))</f>
        <v>72.400000000000006</v>
      </c>
      <c r="AY71" s="67"/>
      <c r="AZ71" s="67"/>
      <c r="BA71" s="66">
        <f t="shared" si="19"/>
        <v>3.3917648771031317E-4</v>
      </c>
      <c r="BB71">
        <f t="shared" si="20"/>
        <v>50</v>
      </c>
      <c r="BC71" t="str">
        <f t="shared" si="21"/>
        <v/>
      </c>
    </row>
    <row r="72" spans="1:55" ht="15" customHeight="1">
      <c r="A72" s="56">
        <v>68</v>
      </c>
      <c r="B72" s="57">
        <v>42655</v>
      </c>
      <c r="C72" s="56">
        <v>2016</v>
      </c>
      <c r="D72" s="58" t="s">
        <v>238</v>
      </c>
      <c r="E72" s="59">
        <v>4819.6400000000003</v>
      </c>
      <c r="F72" s="60">
        <v>7.1842000000000003E-2</v>
      </c>
      <c r="G72" s="60">
        <v>-1.5148E-2</v>
      </c>
      <c r="H72" s="61">
        <v>0.81630000000000003</v>
      </c>
      <c r="I72" s="62">
        <v>475</v>
      </c>
      <c r="J72" s="56" t="s">
        <v>235</v>
      </c>
      <c r="K72" s="63">
        <v>15.91</v>
      </c>
      <c r="L72" s="56">
        <f t="shared" si="22"/>
        <v>100</v>
      </c>
      <c r="M72" s="56">
        <f t="shared" si="23"/>
        <v>100</v>
      </c>
      <c r="N72" s="56">
        <f t="shared" si="24"/>
        <v>100</v>
      </c>
      <c r="O72" s="56">
        <f t="shared" si="25"/>
        <v>0</v>
      </c>
      <c r="P72" s="56">
        <f t="shared" si="26"/>
        <v>100</v>
      </c>
      <c r="Q72" s="63"/>
      <c r="R72" s="56"/>
      <c r="S72" s="60">
        <f t="shared" si="39"/>
        <v>-4.7076780777732807E-4</v>
      </c>
      <c r="T72" s="64">
        <f t="shared" si="40"/>
        <v>3.5807291666666741E-2</v>
      </c>
      <c r="V72" s="65"/>
      <c r="W72" s="65"/>
      <c r="Y72" s="15" t="str">
        <f t="shared" si="27"/>
        <v>EASY</v>
      </c>
      <c r="AA72" s="66" t="str">
        <f>IF($A72&lt;200,"",AVERAGE($E23:$E72)/AVERAGE($E5:$E72)-1)</f>
        <v/>
      </c>
      <c r="AB72">
        <f>LOOKUP($B72,'07_L1政策步階'!$A$4:$A$14,'07_L1政策步階'!$C$4:$C$14)</f>
        <v>0</v>
      </c>
      <c r="AC72" s="65"/>
      <c r="AD72" s="65"/>
      <c r="AE72" s="65"/>
      <c r="AF72" s="65"/>
      <c r="AG72" s="65"/>
      <c r="AH72" s="65"/>
      <c r="AI72" s="65"/>
      <c r="AJ72" s="65"/>
      <c r="AK72" s="65"/>
      <c r="AL72" t="str">
        <f t="shared" si="28"/>
        <v/>
      </c>
      <c r="AM72">
        <f t="shared" si="29"/>
        <v>50</v>
      </c>
      <c r="AN72" t="str">
        <f t="shared" si="30"/>
        <v/>
      </c>
      <c r="AO72" t="str">
        <f t="shared" si="31"/>
        <v/>
      </c>
      <c r="AP72" t="str">
        <f t="shared" si="32"/>
        <v/>
      </c>
      <c r="AQ72" t="str">
        <f t="shared" si="33"/>
        <v/>
      </c>
      <c r="AR72" t="str">
        <f t="shared" si="34"/>
        <v/>
      </c>
      <c r="AS72" t="str">
        <f t="shared" si="35"/>
        <v/>
      </c>
      <c r="AT72" t="str">
        <f t="shared" si="36"/>
        <v/>
      </c>
      <c r="AU72" t="str">
        <f t="shared" si="37"/>
        <v/>
      </c>
      <c r="AV72" t="str">
        <f t="shared" si="38"/>
        <v/>
      </c>
      <c r="AW72">
        <f>'01_指標庫'!$H$4*ISNUMBER($F72)+'01_指標庫'!$H$5*ISNUMBER($AA72)+'01_指標庫'!$H$6*ISNUMBER($G72)+'01_指標庫'!$H$7*ISNUMBER($H72)+'01_指標庫'!$H$8*ISNUMBER($AF72)+'01_指標庫'!$H$9*ISNUMBER($AG72)+'01_指標庫'!$H$10*ISNUMBER($AB72)+'01_指標庫'!$H$11*ISNUMBER($AC72)+'01_指標庫'!$H$12*ISNUMBER($AD72)+'01_指標庫'!$H$13*ISNUMBER($AE72)+'01_指標庫'!$H$14*ISNUMBER($I72)+'01_指標庫'!$H$15*ISNUMBER($AH72)+'01_指標庫'!$H$16*ISNUMBER($K72)+'01_指標庫'!$H$17*ISNUMBER($AI72)+'01_指標庫'!$H$18*ISNUMBER($AJ72)+'01_指標庫'!$H$19*ISNUMBER($AK72)+'01_指標庫'!$H$20*ISNUMBER($BB72)+'01_指標庫'!$H$21*ISNUMBER($BC72)</f>
        <v>49</v>
      </c>
      <c r="AX72">
        <f>IF(AW72=0,50,ROUND(('01_指標庫'!$H$4*IF(ISNUMBER($F72),L72,0)+'01_指標庫'!$H$5*IF(ISNUMBER($AA72),AL72,0)+'01_指標庫'!$H$6*IF(ISNUMBER($G72),M72,0)+'01_指標庫'!$H$7*IF(ISNUMBER($H72),N72,0)+'01_指標庫'!$H$8*IF(ISNUMBER($AF72),AQ72,0)+'01_指標庫'!$H$9*IF(ISNUMBER($AG72),AR72,0)+'01_指標庫'!$H$10*IF(ISNUMBER($AB72),AM72,0)+'01_指標庫'!$H$11*IF(ISNUMBER($AC72),AN72,0)+'01_指標庫'!$H$12*IF(ISNUMBER($AD72),AO72,0)+'01_指標庫'!$H$13*IF(ISNUMBER($AE72),AP72,0)+'01_指標庫'!$H$14*IF(ISNUMBER($I72),O72,0)+'01_指標庫'!$H$15*IF(ISNUMBER($AH72),AS72,0)+'01_指標庫'!$H$16*IF(ISNUMBER($K72),P72,0)+'01_指標庫'!$H$17*IF(ISNUMBER($AI72),AT72,0)+'01_指標庫'!$H$18*IF(ISNUMBER($AJ72),AU72,0)+'01_指標庫'!$H$19*IF(ISNUMBER($AK72),AV72,0)+'01_指標庫'!$H$20*IF(ISNUMBER($BB72),BB72,0)+'01_指標庫'!$H$21*IF(ISNUMBER($BC72),BC72,0))/AW72,1))</f>
        <v>72.400000000000006</v>
      </c>
      <c r="AY72" s="67"/>
      <c r="AZ72" s="67"/>
      <c r="BA72" s="66">
        <f t="shared" si="19"/>
        <v>-9.0735828674981533E-4</v>
      </c>
      <c r="BB72">
        <f t="shared" si="20"/>
        <v>50</v>
      </c>
      <c r="BC72" t="str">
        <f t="shared" si="21"/>
        <v/>
      </c>
    </row>
    <row r="73" spans="1:55" ht="15" customHeight="1">
      <c r="A73" s="56">
        <v>69</v>
      </c>
      <c r="B73" s="57">
        <v>42656</v>
      </c>
      <c r="C73" s="56">
        <v>2016</v>
      </c>
      <c r="D73" s="58" t="s">
        <v>239</v>
      </c>
      <c r="E73" s="59">
        <v>4803.1000000000004</v>
      </c>
      <c r="F73" s="60">
        <v>6.8030999999999994E-2</v>
      </c>
      <c r="G73" s="60">
        <v>-1.8527999999999999E-2</v>
      </c>
      <c r="H73" s="61">
        <v>0.8367</v>
      </c>
      <c r="I73" s="62">
        <v>482</v>
      </c>
      <c r="J73" s="56" t="s">
        <v>235</v>
      </c>
      <c r="K73" s="63">
        <v>16.690000000000001</v>
      </c>
      <c r="L73" s="56">
        <f t="shared" si="22"/>
        <v>100</v>
      </c>
      <c r="M73" s="56">
        <f t="shared" si="23"/>
        <v>100</v>
      </c>
      <c r="N73" s="56">
        <f t="shared" si="24"/>
        <v>100</v>
      </c>
      <c r="O73" s="56">
        <f t="shared" si="25"/>
        <v>0</v>
      </c>
      <c r="P73" s="56">
        <f t="shared" si="26"/>
        <v>100</v>
      </c>
      <c r="Q73" s="63"/>
      <c r="R73" s="56"/>
      <c r="S73" s="60">
        <f t="shared" si="39"/>
        <v>-3.4317915860935244E-3</v>
      </c>
      <c r="T73" s="64">
        <f t="shared" si="40"/>
        <v>4.9025769956002607E-2</v>
      </c>
      <c r="V73" s="65"/>
      <c r="W73" s="65"/>
      <c r="Y73" s="15" t="str">
        <f t="shared" si="27"/>
        <v>UNCERTAIN</v>
      </c>
      <c r="AA73" s="66" t="str">
        <f>IF($A73&lt;200,"",AVERAGE($E24:$E73)/AVERAGE($E5:$E73)-1)</f>
        <v/>
      </c>
      <c r="AB73">
        <f>LOOKUP($B73,'07_L1政策步階'!$A$4:$A$14,'07_L1政策步階'!$C$4:$C$14)</f>
        <v>0</v>
      </c>
      <c r="AC73" s="65"/>
      <c r="AD73" s="65"/>
      <c r="AE73" s="65"/>
      <c r="AF73" s="65"/>
      <c r="AG73" s="65"/>
      <c r="AH73" s="65"/>
      <c r="AI73" s="65"/>
      <c r="AJ73" s="65"/>
      <c r="AK73" s="65"/>
      <c r="AL73" t="str">
        <f t="shared" si="28"/>
        <v/>
      </c>
      <c r="AM73">
        <f t="shared" si="29"/>
        <v>50</v>
      </c>
      <c r="AN73" t="str">
        <f t="shared" si="30"/>
        <v/>
      </c>
      <c r="AO73" t="str">
        <f t="shared" si="31"/>
        <v/>
      </c>
      <c r="AP73" t="str">
        <f t="shared" si="32"/>
        <v/>
      </c>
      <c r="AQ73" t="str">
        <f t="shared" si="33"/>
        <v/>
      </c>
      <c r="AR73" t="str">
        <f t="shared" si="34"/>
        <v/>
      </c>
      <c r="AS73" t="str">
        <f t="shared" si="35"/>
        <v/>
      </c>
      <c r="AT73" t="str">
        <f t="shared" si="36"/>
        <v/>
      </c>
      <c r="AU73" t="str">
        <f t="shared" si="37"/>
        <v/>
      </c>
      <c r="AV73" t="str">
        <f t="shared" si="38"/>
        <v/>
      </c>
      <c r="AW73">
        <f>'01_指標庫'!$H$4*ISNUMBER($F73)+'01_指標庫'!$H$5*ISNUMBER($AA73)+'01_指標庫'!$H$6*ISNUMBER($G73)+'01_指標庫'!$H$7*ISNUMBER($H73)+'01_指標庫'!$H$8*ISNUMBER($AF73)+'01_指標庫'!$H$9*ISNUMBER($AG73)+'01_指標庫'!$H$10*ISNUMBER($AB73)+'01_指標庫'!$H$11*ISNUMBER($AC73)+'01_指標庫'!$H$12*ISNUMBER($AD73)+'01_指標庫'!$H$13*ISNUMBER($AE73)+'01_指標庫'!$H$14*ISNUMBER($I73)+'01_指標庫'!$H$15*ISNUMBER($AH73)+'01_指標庫'!$H$16*ISNUMBER($K73)+'01_指標庫'!$H$17*ISNUMBER($AI73)+'01_指標庫'!$H$18*ISNUMBER($AJ73)+'01_指標庫'!$H$19*ISNUMBER($AK73)+'01_指標庫'!$H$20*ISNUMBER($BB73)+'01_指標庫'!$H$21*ISNUMBER($BC73)</f>
        <v>49</v>
      </c>
      <c r="AX73">
        <f>IF(AW73=0,50,ROUND(('01_指標庫'!$H$4*IF(ISNUMBER($F73),L73,0)+'01_指標庫'!$H$5*IF(ISNUMBER($AA73),AL73,0)+'01_指標庫'!$H$6*IF(ISNUMBER($G73),M73,0)+'01_指標庫'!$H$7*IF(ISNUMBER($H73),N73,0)+'01_指標庫'!$H$8*IF(ISNUMBER($AF73),AQ73,0)+'01_指標庫'!$H$9*IF(ISNUMBER($AG73),AR73,0)+'01_指標庫'!$H$10*IF(ISNUMBER($AB73),AM73,0)+'01_指標庫'!$H$11*IF(ISNUMBER($AC73),AN73,0)+'01_指標庫'!$H$12*IF(ISNUMBER($AD73),AO73,0)+'01_指標庫'!$H$13*IF(ISNUMBER($AE73),AP73,0)+'01_指標庫'!$H$14*IF(ISNUMBER($I73),O73,0)+'01_指標庫'!$H$15*IF(ISNUMBER($AH73),AS73,0)+'01_指標庫'!$H$16*IF(ISNUMBER($K73),P73,0)+'01_指標庫'!$H$17*IF(ISNUMBER($AI73),AT73,0)+'01_指標庫'!$H$18*IF(ISNUMBER($AJ73),AU73,0)+'01_指標庫'!$H$19*IF(ISNUMBER($AK73),AV73,0)+'01_指標庫'!$H$20*IF(ISNUMBER($BB73),BB73,0)+'01_指標庫'!$H$21*IF(ISNUMBER($BC73),BC73,0))/AW73,1))</f>
        <v>66.3</v>
      </c>
      <c r="AY73" s="67"/>
      <c r="AZ73" s="67"/>
      <c r="BA73" s="66">
        <f t="shared" si="19"/>
        <v>-3.1001056297199625E-3</v>
      </c>
      <c r="BB73">
        <f t="shared" si="20"/>
        <v>0</v>
      </c>
      <c r="BC73" t="str">
        <f t="shared" si="21"/>
        <v/>
      </c>
    </row>
    <row r="74" spans="1:55" ht="15" customHeight="1">
      <c r="A74" s="56">
        <v>70</v>
      </c>
      <c r="B74" s="57">
        <v>42657</v>
      </c>
      <c r="C74" s="56">
        <v>2016</v>
      </c>
      <c r="D74" s="58" t="s">
        <v>234</v>
      </c>
      <c r="E74" s="59">
        <v>4808.4799999999996</v>
      </c>
      <c r="F74" s="60">
        <v>6.9041000000000005E-2</v>
      </c>
      <c r="G74" s="60">
        <v>-1.7427999999999999E-2</v>
      </c>
      <c r="H74" s="61">
        <v>0.8367</v>
      </c>
      <c r="I74" s="62">
        <v>472</v>
      </c>
      <c r="J74" s="56" t="s">
        <v>235</v>
      </c>
      <c r="K74" s="63">
        <v>16.12</v>
      </c>
      <c r="L74" s="56">
        <f t="shared" si="22"/>
        <v>100</v>
      </c>
      <c r="M74" s="56">
        <f t="shared" si="23"/>
        <v>100</v>
      </c>
      <c r="N74" s="56">
        <f t="shared" si="24"/>
        <v>100</v>
      </c>
      <c r="O74" s="56">
        <f t="shared" si="25"/>
        <v>0</v>
      </c>
      <c r="P74" s="56">
        <f t="shared" si="26"/>
        <v>100</v>
      </c>
      <c r="Q74" s="63"/>
      <c r="R74" s="56"/>
      <c r="S74" s="60">
        <f t="shared" si="39"/>
        <v>1.1201099290039096E-3</v>
      </c>
      <c r="T74" s="64">
        <f t="shared" si="40"/>
        <v>-3.4152186938286366E-2</v>
      </c>
      <c r="V74" s="65"/>
      <c r="W74" s="65"/>
      <c r="Y74" s="15" t="str">
        <f t="shared" si="27"/>
        <v>UNCERTAIN</v>
      </c>
      <c r="AA74" s="66" t="str">
        <f>IF($A74&lt;200,"",AVERAGE($E25:$E74)/AVERAGE($E5:$E74)-1)</f>
        <v/>
      </c>
      <c r="AB74">
        <f>LOOKUP($B74,'07_L1政策步階'!$A$4:$A$14,'07_L1政策步階'!$C$4:$C$14)</f>
        <v>0</v>
      </c>
      <c r="AC74" s="65"/>
      <c r="AD74" s="65"/>
      <c r="AE74" s="65"/>
      <c r="AF74" s="65"/>
      <c r="AG74" s="65"/>
      <c r="AH74" s="65"/>
      <c r="AI74" s="65"/>
      <c r="AJ74" s="65"/>
      <c r="AK74" s="65"/>
      <c r="AL74" t="str">
        <f t="shared" si="28"/>
        <v/>
      </c>
      <c r="AM74">
        <f t="shared" si="29"/>
        <v>50</v>
      </c>
      <c r="AN74" t="str">
        <f t="shared" si="30"/>
        <v/>
      </c>
      <c r="AO74" t="str">
        <f t="shared" si="31"/>
        <v/>
      </c>
      <c r="AP74" t="str">
        <f t="shared" si="32"/>
        <v/>
      </c>
      <c r="AQ74" t="str">
        <f t="shared" si="33"/>
        <v/>
      </c>
      <c r="AR74" t="str">
        <f t="shared" si="34"/>
        <v/>
      </c>
      <c r="AS74" t="str">
        <f t="shared" si="35"/>
        <v/>
      </c>
      <c r="AT74" t="str">
        <f t="shared" si="36"/>
        <v/>
      </c>
      <c r="AU74" t="str">
        <f t="shared" si="37"/>
        <v/>
      </c>
      <c r="AV74" t="str">
        <f t="shared" si="38"/>
        <v/>
      </c>
      <c r="AW74">
        <f>'01_指標庫'!$H$4*ISNUMBER($F74)+'01_指標庫'!$H$5*ISNUMBER($AA74)+'01_指標庫'!$H$6*ISNUMBER($G74)+'01_指標庫'!$H$7*ISNUMBER($H74)+'01_指標庫'!$H$8*ISNUMBER($AF74)+'01_指標庫'!$H$9*ISNUMBER($AG74)+'01_指標庫'!$H$10*ISNUMBER($AB74)+'01_指標庫'!$H$11*ISNUMBER($AC74)+'01_指標庫'!$H$12*ISNUMBER($AD74)+'01_指標庫'!$H$13*ISNUMBER($AE74)+'01_指標庫'!$H$14*ISNUMBER($I74)+'01_指標庫'!$H$15*ISNUMBER($AH74)+'01_指標庫'!$H$16*ISNUMBER($K74)+'01_指標庫'!$H$17*ISNUMBER($AI74)+'01_指標庫'!$H$18*ISNUMBER($AJ74)+'01_指標庫'!$H$19*ISNUMBER($AK74)+'01_指標庫'!$H$20*ISNUMBER($BB74)+'01_指標庫'!$H$21*ISNUMBER($BC74)</f>
        <v>49</v>
      </c>
      <c r="AX74">
        <f>IF(AW74=0,50,ROUND(('01_指標庫'!$H$4*IF(ISNUMBER($F74),L74,0)+'01_指標庫'!$H$5*IF(ISNUMBER($AA74),AL74,0)+'01_指標庫'!$H$6*IF(ISNUMBER($G74),M74,0)+'01_指標庫'!$H$7*IF(ISNUMBER($H74),N74,0)+'01_指標庫'!$H$8*IF(ISNUMBER($AF74),AQ74,0)+'01_指標庫'!$H$9*IF(ISNUMBER($AG74),AR74,0)+'01_指標庫'!$H$10*IF(ISNUMBER($AB74),AM74,0)+'01_指標庫'!$H$11*IF(ISNUMBER($AC74),AN74,0)+'01_指標庫'!$H$12*IF(ISNUMBER($AD74),AO74,0)+'01_指標庫'!$H$13*IF(ISNUMBER($AE74),AP74,0)+'01_指標庫'!$H$14*IF(ISNUMBER($I74),O74,0)+'01_指標庫'!$H$15*IF(ISNUMBER($AH74),AS74,0)+'01_指標庫'!$H$16*IF(ISNUMBER($K74),P74,0)+'01_指標庫'!$H$17*IF(ISNUMBER($AI74),AT74,0)+'01_指標庫'!$H$18*IF(ISNUMBER($AJ74),AU74,0)+'01_指標庫'!$H$19*IF(ISNUMBER($AK74),AV74,0)+'01_指標庫'!$H$20*IF(ISNUMBER($BB74),BB74,0)+'01_指標庫'!$H$21*IF(ISNUMBER($BC74),BC74,0))/AW74,1))</f>
        <v>66.3</v>
      </c>
      <c r="AY74" s="67"/>
      <c r="AZ74" s="67"/>
      <c r="BA74" s="66">
        <f t="shared" si="19"/>
        <v>-4.0295579282724203E-3</v>
      </c>
      <c r="BB74">
        <f t="shared" si="20"/>
        <v>0</v>
      </c>
      <c r="BC74" t="str">
        <f t="shared" si="21"/>
        <v/>
      </c>
    </row>
    <row r="75" spans="1:55" ht="15" customHeight="1">
      <c r="A75" s="56">
        <v>71</v>
      </c>
      <c r="B75" s="57">
        <v>42660</v>
      </c>
      <c r="C75" s="56">
        <v>2016</v>
      </c>
      <c r="D75" s="58" t="s">
        <v>236</v>
      </c>
      <c r="E75" s="59">
        <v>4796.17</v>
      </c>
      <c r="F75" s="60">
        <v>6.6063999999999998E-2</v>
      </c>
      <c r="G75" s="60">
        <v>-1.9944E-2</v>
      </c>
      <c r="H75" s="61">
        <v>0.81630000000000003</v>
      </c>
      <c r="I75" s="62">
        <v>476</v>
      </c>
      <c r="J75" s="56" t="s">
        <v>235</v>
      </c>
      <c r="K75" s="63">
        <v>16.21</v>
      </c>
      <c r="L75" s="56">
        <f t="shared" si="22"/>
        <v>100</v>
      </c>
      <c r="M75" s="56">
        <f t="shared" si="23"/>
        <v>100</v>
      </c>
      <c r="N75" s="56">
        <f t="shared" si="24"/>
        <v>100</v>
      </c>
      <c r="O75" s="56">
        <f t="shared" si="25"/>
        <v>0</v>
      </c>
      <c r="P75" s="56">
        <f t="shared" si="26"/>
        <v>100</v>
      </c>
      <c r="Q75" s="63"/>
      <c r="R75" s="56"/>
      <c r="S75" s="60">
        <f t="shared" si="39"/>
        <v>-2.5600605596778347E-3</v>
      </c>
      <c r="T75" s="64">
        <f t="shared" si="40"/>
        <v>5.5831265508685668E-3</v>
      </c>
      <c r="V75" s="65"/>
      <c r="W75" s="65"/>
      <c r="Y75" s="15" t="str">
        <f t="shared" si="27"/>
        <v>UNCERTAIN</v>
      </c>
      <c r="AA75" s="66" t="str">
        <f>IF($A75&lt;200,"",AVERAGE($E26:$E75)/AVERAGE($E5:$E75)-1)</f>
        <v/>
      </c>
      <c r="AB75">
        <f>LOOKUP($B75,'07_L1政策步階'!$A$4:$A$14,'07_L1政策步階'!$C$4:$C$14)</f>
        <v>0</v>
      </c>
      <c r="AC75" s="65"/>
      <c r="AD75" s="65"/>
      <c r="AE75" s="65"/>
      <c r="AF75" s="65"/>
      <c r="AG75" s="65"/>
      <c r="AH75" s="65"/>
      <c r="AI75" s="65"/>
      <c r="AJ75" s="65"/>
      <c r="AK75" s="65"/>
      <c r="AL75" t="str">
        <f t="shared" si="28"/>
        <v/>
      </c>
      <c r="AM75">
        <f t="shared" si="29"/>
        <v>50</v>
      </c>
      <c r="AN75" t="str">
        <f t="shared" si="30"/>
        <v/>
      </c>
      <c r="AO75" t="str">
        <f t="shared" si="31"/>
        <v/>
      </c>
      <c r="AP75" t="str">
        <f t="shared" si="32"/>
        <v/>
      </c>
      <c r="AQ75" t="str">
        <f t="shared" si="33"/>
        <v/>
      </c>
      <c r="AR75" t="str">
        <f t="shared" si="34"/>
        <v/>
      </c>
      <c r="AS75" t="str">
        <f t="shared" si="35"/>
        <v/>
      </c>
      <c r="AT75" t="str">
        <f t="shared" si="36"/>
        <v/>
      </c>
      <c r="AU75" t="str">
        <f t="shared" si="37"/>
        <v/>
      </c>
      <c r="AV75" t="str">
        <f t="shared" si="38"/>
        <v/>
      </c>
      <c r="AW75">
        <f>'01_指標庫'!$H$4*ISNUMBER($F75)+'01_指標庫'!$H$5*ISNUMBER($AA75)+'01_指標庫'!$H$6*ISNUMBER($G75)+'01_指標庫'!$H$7*ISNUMBER($H75)+'01_指標庫'!$H$8*ISNUMBER($AF75)+'01_指標庫'!$H$9*ISNUMBER($AG75)+'01_指標庫'!$H$10*ISNUMBER($AB75)+'01_指標庫'!$H$11*ISNUMBER($AC75)+'01_指標庫'!$H$12*ISNUMBER($AD75)+'01_指標庫'!$H$13*ISNUMBER($AE75)+'01_指標庫'!$H$14*ISNUMBER($I75)+'01_指標庫'!$H$15*ISNUMBER($AH75)+'01_指標庫'!$H$16*ISNUMBER($K75)+'01_指標庫'!$H$17*ISNUMBER($AI75)+'01_指標庫'!$H$18*ISNUMBER($AJ75)+'01_指標庫'!$H$19*ISNUMBER($AK75)+'01_指標庫'!$H$20*ISNUMBER($BB75)+'01_指標庫'!$H$21*ISNUMBER($BC75)</f>
        <v>49</v>
      </c>
      <c r="AX75">
        <f>IF(AW75=0,50,ROUND(('01_指標庫'!$H$4*IF(ISNUMBER($F75),L75,0)+'01_指標庫'!$H$5*IF(ISNUMBER($AA75),AL75,0)+'01_指標庫'!$H$6*IF(ISNUMBER($G75),M75,0)+'01_指標庫'!$H$7*IF(ISNUMBER($H75),N75,0)+'01_指標庫'!$H$8*IF(ISNUMBER($AF75),AQ75,0)+'01_指標庫'!$H$9*IF(ISNUMBER($AG75),AR75,0)+'01_指標庫'!$H$10*IF(ISNUMBER($AB75),AM75,0)+'01_指標庫'!$H$11*IF(ISNUMBER($AC75),AN75,0)+'01_指標庫'!$H$12*IF(ISNUMBER($AD75),AO75,0)+'01_指標庫'!$H$13*IF(ISNUMBER($AE75),AP75,0)+'01_指標庫'!$H$14*IF(ISNUMBER($I75),O75,0)+'01_指標庫'!$H$15*IF(ISNUMBER($AH75),AS75,0)+'01_指標庫'!$H$16*IF(ISNUMBER($K75),P75,0)+'01_指標庫'!$H$17*IF(ISNUMBER($AI75),AT75,0)+'01_指標庫'!$H$18*IF(ISNUMBER($AJ75),AU75,0)+'01_指標庫'!$H$19*IF(ISNUMBER($AK75),AV75,0)+'01_指標庫'!$H$20*IF(ISNUMBER($BB75),BB75,0)+'01_指標庫'!$H$21*IF(ISNUMBER($BC75),BC75,0))/AW75,1))</f>
        <v>66.3</v>
      </c>
      <c r="AY75" s="67"/>
      <c r="AZ75" s="67"/>
      <c r="BA75" s="66">
        <f t="shared" si="19"/>
        <v>-6.6116975806678191E-3</v>
      </c>
      <c r="BB75">
        <f t="shared" si="20"/>
        <v>0</v>
      </c>
      <c r="BC75" t="str">
        <f t="shared" si="21"/>
        <v/>
      </c>
    </row>
    <row r="76" spans="1:55" ht="15" customHeight="1">
      <c r="A76" s="56">
        <v>72</v>
      </c>
      <c r="B76" s="57">
        <v>42661</v>
      </c>
      <c r="C76" s="56">
        <v>2016</v>
      </c>
      <c r="D76" s="58" t="s">
        <v>237</v>
      </c>
      <c r="E76" s="59">
        <v>4839.72</v>
      </c>
      <c r="F76" s="60">
        <v>7.5336E-2</v>
      </c>
      <c r="G76" s="60">
        <v>-1.1044999999999999E-2</v>
      </c>
      <c r="H76" s="61">
        <v>0.8367</v>
      </c>
      <c r="I76" s="62">
        <v>472</v>
      </c>
      <c r="J76" s="56" t="s">
        <v>235</v>
      </c>
      <c r="K76" s="63">
        <v>15.28</v>
      </c>
      <c r="L76" s="56">
        <f t="shared" si="22"/>
        <v>100</v>
      </c>
      <c r="M76" s="56">
        <f t="shared" si="23"/>
        <v>100</v>
      </c>
      <c r="N76" s="56">
        <f t="shared" si="24"/>
        <v>100</v>
      </c>
      <c r="O76" s="56">
        <f t="shared" si="25"/>
        <v>0</v>
      </c>
      <c r="P76" s="56">
        <f t="shared" si="26"/>
        <v>100</v>
      </c>
      <c r="Q76" s="63"/>
      <c r="R76" s="56"/>
      <c r="S76" s="60">
        <f t="shared" si="39"/>
        <v>9.0801618791660488E-3</v>
      </c>
      <c r="T76" s="64">
        <f t="shared" si="40"/>
        <v>-5.7371992597162302E-2</v>
      </c>
      <c r="V76" s="65"/>
      <c r="W76" s="65"/>
      <c r="Y76" s="15" t="str">
        <f t="shared" si="27"/>
        <v>UNCERTAIN</v>
      </c>
      <c r="AA76" s="66" t="str">
        <f>IF($A76&lt;200,"",AVERAGE($E27:$E76)/AVERAGE($E5:$E76)-1)</f>
        <v/>
      </c>
      <c r="AB76">
        <f>LOOKUP($B76,'07_L1政策步階'!$A$4:$A$14,'07_L1政策步階'!$C$4:$C$14)</f>
        <v>0</v>
      </c>
      <c r="AC76" s="65"/>
      <c r="AD76" s="65"/>
      <c r="AE76" s="65"/>
      <c r="AF76" s="65"/>
      <c r="AG76" s="65"/>
      <c r="AH76" s="65"/>
      <c r="AI76" s="65"/>
      <c r="AJ76" s="65"/>
      <c r="AK76" s="65"/>
      <c r="AL76" t="str">
        <f t="shared" si="28"/>
        <v/>
      </c>
      <c r="AM76">
        <f t="shared" si="29"/>
        <v>50</v>
      </c>
      <c r="AN76" t="str">
        <f t="shared" si="30"/>
        <v/>
      </c>
      <c r="AO76" t="str">
        <f t="shared" si="31"/>
        <v/>
      </c>
      <c r="AP76" t="str">
        <f t="shared" si="32"/>
        <v/>
      </c>
      <c r="AQ76" t="str">
        <f t="shared" si="33"/>
        <v/>
      </c>
      <c r="AR76" t="str">
        <f t="shared" si="34"/>
        <v/>
      </c>
      <c r="AS76" t="str">
        <f t="shared" si="35"/>
        <v/>
      </c>
      <c r="AT76" t="str">
        <f t="shared" si="36"/>
        <v/>
      </c>
      <c r="AU76" t="str">
        <f t="shared" si="37"/>
        <v/>
      </c>
      <c r="AV76" t="str">
        <f t="shared" si="38"/>
        <v/>
      </c>
      <c r="AW76">
        <f>'01_指標庫'!$H$4*ISNUMBER($F76)+'01_指標庫'!$H$5*ISNUMBER($AA76)+'01_指標庫'!$H$6*ISNUMBER($G76)+'01_指標庫'!$H$7*ISNUMBER($H76)+'01_指標庫'!$H$8*ISNUMBER($AF76)+'01_指標庫'!$H$9*ISNUMBER($AG76)+'01_指標庫'!$H$10*ISNUMBER($AB76)+'01_指標庫'!$H$11*ISNUMBER($AC76)+'01_指標庫'!$H$12*ISNUMBER($AD76)+'01_指標庫'!$H$13*ISNUMBER($AE76)+'01_指標庫'!$H$14*ISNUMBER($I76)+'01_指標庫'!$H$15*ISNUMBER($AH76)+'01_指標庫'!$H$16*ISNUMBER($K76)+'01_指標庫'!$H$17*ISNUMBER($AI76)+'01_指標庫'!$H$18*ISNUMBER($AJ76)+'01_指標庫'!$H$19*ISNUMBER($AK76)+'01_指標庫'!$H$20*ISNUMBER($BB76)+'01_指標庫'!$H$21*ISNUMBER($BC76)</f>
        <v>49</v>
      </c>
      <c r="AX76">
        <f>IF(AW76=0,50,ROUND(('01_指標庫'!$H$4*IF(ISNUMBER($F76),L76,0)+'01_指標庫'!$H$5*IF(ISNUMBER($AA76),AL76,0)+'01_指標庫'!$H$6*IF(ISNUMBER($G76),M76,0)+'01_指標庫'!$H$7*IF(ISNUMBER($H76),N76,0)+'01_指標庫'!$H$8*IF(ISNUMBER($AF76),AQ76,0)+'01_指標庫'!$H$9*IF(ISNUMBER($AG76),AR76,0)+'01_指標庫'!$H$10*IF(ISNUMBER($AB76),AM76,0)+'01_指標庫'!$H$11*IF(ISNUMBER($AC76),AN76,0)+'01_指標庫'!$H$12*IF(ISNUMBER($AD76),AO76,0)+'01_指標庫'!$H$13*IF(ISNUMBER($AE76),AP76,0)+'01_指標庫'!$H$14*IF(ISNUMBER($I76),O76,0)+'01_指標庫'!$H$15*IF(ISNUMBER($AH76),AS76,0)+'01_指標庫'!$H$16*IF(ISNUMBER($K76),P76,0)+'01_指標庫'!$H$17*IF(ISNUMBER($AI76),AT76,0)+'01_指標庫'!$H$18*IF(ISNUMBER($AJ76),AU76,0)+'01_指標庫'!$H$19*IF(ISNUMBER($AK76),AV76,0)+'01_指標庫'!$H$20*IF(ISNUMBER($BB76),BB76,0)+'01_指標庫'!$H$21*IF(ISNUMBER($BC76),BC76,0))/AW76,1))</f>
        <v>66.3</v>
      </c>
      <c r="AY76" s="67"/>
      <c r="AZ76" s="67"/>
      <c r="BA76" s="66">
        <f t="shared" si="19"/>
        <v>-5.470363218398111E-3</v>
      </c>
      <c r="BB76">
        <f t="shared" si="20"/>
        <v>0</v>
      </c>
      <c r="BC76" t="str">
        <f t="shared" si="21"/>
        <v/>
      </c>
    </row>
    <row r="77" spans="1:55" ht="15" customHeight="1">
      <c r="A77" s="56">
        <v>73</v>
      </c>
      <c r="B77" s="57">
        <v>42662</v>
      </c>
      <c r="C77" s="56">
        <v>2016</v>
      </c>
      <c r="D77" s="58" t="s">
        <v>238</v>
      </c>
      <c r="E77" s="59">
        <v>4836.6099999999997</v>
      </c>
      <c r="F77" s="60">
        <v>7.4223999999999998E-2</v>
      </c>
      <c r="G77" s="60">
        <v>-1.1679999999999999E-2</v>
      </c>
      <c r="H77" s="61">
        <v>0.8367</v>
      </c>
      <c r="I77" s="62">
        <v>466</v>
      </c>
      <c r="J77" s="56" t="s">
        <v>235</v>
      </c>
      <c r="K77" s="63">
        <v>14.41</v>
      </c>
      <c r="L77" s="56">
        <f t="shared" si="22"/>
        <v>100</v>
      </c>
      <c r="M77" s="56">
        <f t="shared" si="23"/>
        <v>100</v>
      </c>
      <c r="N77" s="56">
        <f t="shared" si="24"/>
        <v>100</v>
      </c>
      <c r="O77" s="56">
        <f t="shared" si="25"/>
        <v>0</v>
      </c>
      <c r="P77" s="56">
        <f t="shared" si="26"/>
        <v>100</v>
      </c>
      <c r="Q77" s="63"/>
      <c r="R77" s="56"/>
      <c r="S77" s="60">
        <f t="shared" si="39"/>
        <v>-6.4259915862918682E-4</v>
      </c>
      <c r="T77" s="64">
        <f t="shared" si="40"/>
        <v>-5.6937172774869094E-2</v>
      </c>
      <c r="V77" s="65"/>
      <c r="W77" s="65"/>
      <c r="Y77" s="15" t="str">
        <f t="shared" si="27"/>
        <v>UNCERTAIN</v>
      </c>
      <c r="AA77" s="66" t="str">
        <f>IF($A77&lt;200,"",AVERAGE($E28:$E77)/AVERAGE($E5:$E77)-1)</f>
        <v/>
      </c>
      <c r="AB77">
        <f>LOOKUP($B77,'07_L1政策步階'!$A$4:$A$14,'07_L1政策步階'!$C$4:$C$14)</f>
        <v>0</v>
      </c>
      <c r="AC77" s="65"/>
      <c r="AD77" s="65"/>
      <c r="AE77" s="65"/>
      <c r="AF77" s="65"/>
      <c r="AG77" s="65"/>
      <c r="AH77" s="65"/>
      <c r="AI77" s="65"/>
      <c r="AJ77" s="65"/>
      <c r="AK77" s="65"/>
      <c r="AL77" t="str">
        <f t="shared" si="28"/>
        <v/>
      </c>
      <c r="AM77">
        <f t="shared" si="29"/>
        <v>50</v>
      </c>
      <c r="AN77" t="str">
        <f t="shared" si="30"/>
        <v/>
      </c>
      <c r="AO77" t="str">
        <f t="shared" si="31"/>
        <v/>
      </c>
      <c r="AP77" t="str">
        <f t="shared" si="32"/>
        <v/>
      </c>
      <c r="AQ77" t="str">
        <f t="shared" si="33"/>
        <v/>
      </c>
      <c r="AR77" t="str">
        <f t="shared" si="34"/>
        <v/>
      </c>
      <c r="AS77" t="str">
        <f t="shared" si="35"/>
        <v/>
      </c>
      <c r="AT77" t="str">
        <f t="shared" si="36"/>
        <v/>
      </c>
      <c r="AU77" t="str">
        <f t="shared" si="37"/>
        <v/>
      </c>
      <c r="AV77" t="str">
        <f t="shared" si="38"/>
        <v/>
      </c>
      <c r="AW77">
        <f>'01_指標庫'!$H$4*ISNUMBER($F77)+'01_指標庫'!$H$5*ISNUMBER($AA77)+'01_指標庫'!$H$6*ISNUMBER($G77)+'01_指標庫'!$H$7*ISNUMBER($H77)+'01_指標庫'!$H$8*ISNUMBER($AF77)+'01_指標庫'!$H$9*ISNUMBER($AG77)+'01_指標庫'!$H$10*ISNUMBER($AB77)+'01_指標庫'!$H$11*ISNUMBER($AC77)+'01_指標庫'!$H$12*ISNUMBER($AD77)+'01_指標庫'!$H$13*ISNUMBER($AE77)+'01_指標庫'!$H$14*ISNUMBER($I77)+'01_指標庫'!$H$15*ISNUMBER($AH77)+'01_指標庫'!$H$16*ISNUMBER($K77)+'01_指標庫'!$H$17*ISNUMBER($AI77)+'01_指標庫'!$H$18*ISNUMBER($AJ77)+'01_指標庫'!$H$19*ISNUMBER($AK77)+'01_指標庫'!$H$20*ISNUMBER($BB77)+'01_指標庫'!$H$21*ISNUMBER($BC77)</f>
        <v>49</v>
      </c>
      <c r="AX77">
        <f>IF(AW77=0,50,ROUND(('01_指標庫'!$H$4*IF(ISNUMBER($F77),L77,0)+'01_指標庫'!$H$5*IF(ISNUMBER($AA77),AL77,0)+'01_指標庫'!$H$6*IF(ISNUMBER($G77),M77,0)+'01_指標庫'!$H$7*IF(ISNUMBER($H77),N77,0)+'01_指標庫'!$H$8*IF(ISNUMBER($AF77),AQ77,0)+'01_指標庫'!$H$9*IF(ISNUMBER($AG77),AR77,0)+'01_指標庫'!$H$10*IF(ISNUMBER($AB77),AM77,0)+'01_指標庫'!$H$11*IF(ISNUMBER($AC77),AN77,0)+'01_指標庫'!$H$12*IF(ISNUMBER($AD77),AO77,0)+'01_指標庫'!$H$13*IF(ISNUMBER($AE77),AP77,0)+'01_指標庫'!$H$14*IF(ISNUMBER($I77),O77,0)+'01_指標庫'!$H$15*IF(ISNUMBER($AH77),AS77,0)+'01_指標庫'!$H$16*IF(ISNUMBER($K77),P77,0)+'01_指標庫'!$H$17*IF(ISNUMBER($AI77),AT77,0)+'01_指標庫'!$H$18*IF(ISNUMBER($AJ77),AU77,0)+'01_指標庫'!$H$19*IF(ISNUMBER($AK77),AV77,0)+'01_指標庫'!$H$20*IF(ISNUMBER($BB77),BB77,0)+'01_指標庫'!$H$21*IF(ISNUMBER($BC77),BC77,0))/AW77,1))</f>
        <v>66.3</v>
      </c>
      <c r="AY77" s="67"/>
      <c r="AZ77" s="67"/>
      <c r="BA77" s="66">
        <f t="shared" si="19"/>
        <v>-3.922424988378137E-3</v>
      </c>
      <c r="BB77">
        <f t="shared" si="20"/>
        <v>0</v>
      </c>
      <c r="BC77" t="str">
        <f t="shared" si="21"/>
        <v/>
      </c>
    </row>
    <row r="78" spans="1:55" ht="15" customHeight="1">
      <c r="A78" s="56">
        <v>74</v>
      </c>
      <c r="B78" s="57">
        <v>42663</v>
      </c>
      <c r="C78" s="56">
        <v>2016</v>
      </c>
      <c r="D78" s="58" t="s">
        <v>239</v>
      </c>
      <c r="E78" s="59">
        <v>4832.71</v>
      </c>
      <c r="F78" s="60">
        <v>7.2895000000000001E-2</v>
      </c>
      <c r="G78" s="60">
        <v>-1.2477E-2</v>
      </c>
      <c r="H78" s="61">
        <v>0.81630000000000003</v>
      </c>
      <c r="I78" s="62">
        <v>462</v>
      </c>
      <c r="J78" s="56" t="s">
        <v>235</v>
      </c>
      <c r="K78" s="63">
        <v>13.75</v>
      </c>
      <c r="L78" s="56">
        <f t="shared" si="22"/>
        <v>100</v>
      </c>
      <c r="M78" s="56">
        <f t="shared" si="23"/>
        <v>100</v>
      </c>
      <c r="N78" s="56">
        <f t="shared" si="24"/>
        <v>100</v>
      </c>
      <c r="O78" s="56">
        <f t="shared" si="25"/>
        <v>0</v>
      </c>
      <c r="P78" s="56">
        <f t="shared" si="26"/>
        <v>100</v>
      </c>
      <c r="Q78" s="63"/>
      <c r="R78" s="56"/>
      <c r="S78" s="60">
        <f t="shared" si="39"/>
        <v>-8.0634990210082247E-4</v>
      </c>
      <c r="T78" s="64">
        <f t="shared" si="40"/>
        <v>-4.5801526717557217E-2</v>
      </c>
      <c r="V78" s="65"/>
      <c r="W78" s="65"/>
      <c r="Y78" s="15" t="str">
        <f t="shared" si="27"/>
        <v>EASY</v>
      </c>
      <c r="AA78" s="66" t="str">
        <f>IF($A78&lt;200,"",AVERAGE($E29:$E78)/AVERAGE($E5:$E78)-1)</f>
        <v/>
      </c>
      <c r="AB78">
        <f>LOOKUP($B78,'07_L1政策步階'!$A$4:$A$14,'07_L1政策步階'!$C$4:$C$14)</f>
        <v>0</v>
      </c>
      <c r="AC78" s="65"/>
      <c r="AD78" s="65"/>
      <c r="AE78" s="65"/>
      <c r="AF78" s="65"/>
      <c r="AG78" s="65"/>
      <c r="AH78" s="65"/>
      <c r="AI78" s="65"/>
      <c r="AJ78" s="65"/>
      <c r="AK78" s="65"/>
      <c r="AL78" t="str">
        <f t="shared" si="28"/>
        <v/>
      </c>
      <c r="AM78">
        <f t="shared" si="29"/>
        <v>50</v>
      </c>
      <c r="AN78" t="str">
        <f t="shared" si="30"/>
        <v/>
      </c>
      <c r="AO78" t="str">
        <f t="shared" si="31"/>
        <v/>
      </c>
      <c r="AP78" t="str">
        <f t="shared" si="32"/>
        <v/>
      </c>
      <c r="AQ78" t="str">
        <f t="shared" si="33"/>
        <v/>
      </c>
      <c r="AR78" t="str">
        <f t="shared" si="34"/>
        <v/>
      </c>
      <c r="AS78" t="str">
        <f t="shared" si="35"/>
        <v/>
      </c>
      <c r="AT78" t="str">
        <f t="shared" si="36"/>
        <v/>
      </c>
      <c r="AU78" t="str">
        <f t="shared" si="37"/>
        <v/>
      </c>
      <c r="AV78" t="str">
        <f t="shared" si="38"/>
        <v/>
      </c>
      <c r="AW78">
        <f>'01_指標庫'!$H$4*ISNUMBER($F78)+'01_指標庫'!$H$5*ISNUMBER($AA78)+'01_指標庫'!$H$6*ISNUMBER($G78)+'01_指標庫'!$H$7*ISNUMBER($H78)+'01_指標庫'!$H$8*ISNUMBER($AF78)+'01_指標庫'!$H$9*ISNUMBER($AG78)+'01_指標庫'!$H$10*ISNUMBER($AB78)+'01_指標庫'!$H$11*ISNUMBER($AC78)+'01_指標庫'!$H$12*ISNUMBER($AD78)+'01_指標庫'!$H$13*ISNUMBER($AE78)+'01_指標庫'!$H$14*ISNUMBER($I78)+'01_指標庫'!$H$15*ISNUMBER($AH78)+'01_指標庫'!$H$16*ISNUMBER($K78)+'01_指標庫'!$H$17*ISNUMBER($AI78)+'01_指標庫'!$H$18*ISNUMBER($AJ78)+'01_指標庫'!$H$19*ISNUMBER($AK78)+'01_指標庫'!$H$20*ISNUMBER($BB78)+'01_指標庫'!$H$21*ISNUMBER($BC78)</f>
        <v>49</v>
      </c>
      <c r="AX78">
        <f>IF(AW78=0,50,ROUND(('01_指標庫'!$H$4*IF(ISNUMBER($F78),L78,0)+'01_指標庫'!$H$5*IF(ISNUMBER($AA78),AL78,0)+'01_指標庫'!$H$6*IF(ISNUMBER($G78),M78,0)+'01_指標庫'!$H$7*IF(ISNUMBER($H78),N78,0)+'01_指標庫'!$H$8*IF(ISNUMBER($AF78),AQ78,0)+'01_指標庫'!$H$9*IF(ISNUMBER($AG78),AR78,0)+'01_指標庫'!$H$10*IF(ISNUMBER($AB78),AM78,0)+'01_指標庫'!$H$11*IF(ISNUMBER($AC78),AN78,0)+'01_指標庫'!$H$12*IF(ISNUMBER($AD78),AO78,0)+'01_指標庫'!$H$13*IF(ISNUMBER($AE78),AP78,0)+'01_指標庫'!$H$14*IF(ISNUMBER($I78),O78,0)+'01_指標庫'!$H$15*IF(ISNUMBER($AH78),AS78,0)+'01_指標庫'!$H$16*IF(ISNUMBER($K78),P78,0)+'01_指標庫'!$H$17*IF(ISNUMBER($AI78),AT78,0)+'01_指標庫'!$H$18*IF(ISNUMBER($AJ78),AU78,0)+'01_指標庫'!$H$19*IF(ISNUMBER($AK78),AV78,0)+'01_指標庫'!$H$20*IF(ISNUMBER($BB78),BB78,0)+'01_指標庫'!$H$21*IF(ISNUMBER($BC78),BC78,0))/AW78,1))</f>
        <v>72.400000000000006</v>
      </c>
      <c r="AY78" s="67"/>
      <c r="AZ78" s="67"/>
      <c r="BA78" s="66">
        <f t="shared" ref="BA78:BA141" si="41">AVERAGE($E74:$E78)/AVERAGE($E69:$E78)-1</f>
        <v>-1.8471900875539626E-3</v>
      </c>
      <c r="BB78">
        <f t="shared" ref="BB78:BB141" si="42">IF(ISNUMBER($BA78),IF(OR($S78&lt;=-0.03,$BA78&lt;-0.003),0,IF(OR($S78&lt;=-0.02,$BA78&lt;0.01),50,100)),"")</f>
        <v>50</v>
      </c>
      <c r="BC78" t="str">
        <f t="shared" ref="BC78:BC141" si="43">IF(OR(COUNT($AZ78)=0,COUNT($AZ77)=0),"",IF(OR($AY78/$AZ77-1&lt;=-0.03,$AZ78/$AZ77-1&lt;=-0.045,IF(COUNT($AZ69:$AZ78)=10,AVERAGE($AZ74:$AZ78)/AVERAGE($AZ69:$AZ78)-1&lt;-0.01,FALSE())),0,IF(OR($AZ78/$AZ77-1&lt;=-0.02,IF(COUNT($AZ69:$AZ78)=10,AVERAGE($AZ74:$AZ78)/AVERAGE($AZ69:$AZ78)-1&lt;0.005,FALSE())),50,100)))</f>
        <v/>
      </c>
    </row>
    <row r="79" spans="1:55" ht="15" customHeight="1">
      <c r="A79" s="56">
        <v>75</v>
      </c>
      <c r="B79" s="57">
        <v>42664</v>
      </c>
      <c r="C79" s="56">
        <v>2016</v>
      </c>
      <c r="D79" s="58" t="s">
        <v>234</v>
      </c>
      <c r="E79" s="59">
        <v>4851.8599999999997</v>
      </c>
      <c r="F79" s="60">
        <v>7.6493000000000005E-2</v>
      </c>
      <c r="G79" s="60">
        <v>-8.5640000000000004E-3</v>
      </c>
      <c r="H79" s="61">
        <v>0.79590000000000005</v>
      </c>
      <c r="I79" s="62">
        <v>462</v>
      </c>
      <c r="J79" s="56" t="s">
        <v>235</v>
      </c>
      <c r="K79" s="63">
        <v>13.34</v>
      </c>
      <c r="L79" s="56">
        <f t="shared" si="22"/>
        <v>100</v>
      </c>
      <c r="M79" s="56">
        <f t="shared" si="23"/>
        <v>100</v>
      </c>
      <c r="N79" s="56">
        <f t="shared" si="24"/>
        <v>100</v>
      </c>
      <c r="O79" s="56">
        <f t="shared" si="25"/>
        <v>0</v>
      </c>
      <c r="P79" s="56">
        <f t="shared" si="26"/>
        <v>100</v>
      </c>
      <c r="Q79" s="63"/>
      <c r="R79" s="56"/>
      <c r="S79" s="60">
        <f t="shared" si="39"/>
        <v>3.9625800016966917E-3</v>
      </c>
      <c r="T79" s="64">
        <f t="shared" si="40"/>
        <v>-2.9818181818181855E-2</v>
      </c>
      <c r="V79" s="65"/>
      <c r="W79" s="65"/>
      <c r="Y79" s="15" t="str">
        <f t="shared" si="27"/>
        <v>EASY</v>
      </c>
      <c r="AA79" s="66" t="str">
        <f>IF($A79&lt;200,"",AVERAGE($E30:$E79)/AVERAGE($E5:$E79)-1)</f>
        <v/>
      </c>
      <c r="AB79">
        <f>LOOKUP($B79,'07_L1政策步階'!$A$4:$A$14,'07_L1政策步階'!$C$4:$C$14)</f>
        <v>0</v>
      </c>
      <c r="AC79" s="65"/>
      <c r="AD79" s="65"/>
      <c r="AE79" s="65"/>
      <c r="AF79" s="65"/>
      <c r="AG79" s="65"/>
      <c r="AH79" s="65"/>
      <c r="AI79" s="65"/>
      <c r="AJ79" s="65"/>
      <c r="AK79" s="65"/>
      <c r="AL79" t="str">
        <f t="shared" si="28"/>
        <v/>
      </c>
      <c r="AM79">
        <f t="shared" si="29"/>
        <v>50</v>
      </c>
      <c r="AN79" t="str">
        <f t="shared" si="30"/>
        <v/>
      </c>
      <c r="AO79" t="str">
        <f t="shared" si="31"/>
        <v/>
      </c>
      <c r="AP79" t="str">
        <f t="shared" si="32"/>
        <v/>
      </c>
      <c r="AQ79" t="str">
        <f t="shared" si="33"/>
        <v/>
      </c>
      <c r="AR79" t="str">
        <f t="shared" si="34"/>
        <v/>
      </c>
      <c r="AS79" t="str">
        <f t="shared" si="35"/>
        <v/>
      </c>
      <c r="AT79" t="str">
        <f t="shared" si="36"/>
        <v/>
      </c>
      <c r="AU79" t="str">
        <f t="shared" si="37"/>
        <v/>
      </c>
      <c r="AV79" t="str">
        <f t="shared" si="38"/>
        <v/>
      </c>
      <c r="AW79">
        <f>'01_指標庫'!$H$4*ISNUMBER($F79)+'01_指標庫'!$H$5*ISNUMBER($AA79)+'01_指標庫'!$H$6*ISNUMBER($G79)+'01_指標庫'!$H$7*ISNUMBER($H79)+'01_指標庫'!$H$8*ISNUMBER($AF79)+'01_指標庫'!$H$9*ISNUMBER($AG79)+'01_指標庫'!$H$10*ISNUMBER($AB79)+'01_指標庫'!$H$11*ISNUMBER($AC79)+'01_指標庫'!$H$12*ISNUMBER($AD79)+'01_指標庫'!$H$13*ISNUMBER($AE79)+'01_指標庫'!$H$14*ISNUMBER($I79)+'01_指標庫'!$H$15*ISNUMBER($AH79)+'01_指標庫'!$H$16*ISNUMBER($K79)+'01_指標庫'!$H$17*ISNUMBER($AI79)+'01_指標庫'!$H$18*ISNUMBER($AJ79)+'01_指標庫'!$H$19*ISNUMBER($AK79)+'01_指標庫'!$H$20*ISNUMBER($BB79)+'01_指標庫'!$H$21*ISNUMBER($BC79)</f>
        <v>49</v>
      </c>
      <c r="AX79">
        <f>IF(AW79=0,50,ROUND(('01_指標庫'!$H$4*IF(ISNUMBER($F79),L79,0)+'01_指標庫'!$H$5*IF(ISNUMBER($AA79),AL79,0)+'01_指標庫'!$H$6*IF(ISNUMBER($G79),M79,0)+'01_指標庫'!$H$7*IF(ISNUMBER($H79),N79,0)+'01_指標庫'!$H$8*IF(ISNUMBER($AF79),AQ79,0)+'01_指標庫'!$H$9*IF(ISNUMBER($AG79),AR79,0)+'01_指標庫'!$H$10*IF(ISNUMBER($AB79),AM79,0)+'01_指標庫'!$H$11*IF(ISNUMBER($AC79),AN79,0)+'01_指標庫'!$H$12*IF(ISNUMBER($AD79),AO79,0)+'01_指標庫'!$H$13*IF(ISNUMBER($AE79),AP79,0)+'01_指標庫'!$H$14*IF(ISNUMBER($I79),O79,0)+'01_指標庫'!$H$15*IF(ISNUMBER($AH79),AS79,0)+'01_指標庫'!$H$16*IF(ISNUMBER($K79),P79,0)+'01_指標庫'!$H$17*IF(ISNUMBER($AI79),AT79,0)+'01_指標庫'!$H$18*IF(ISNUMBER($AJ79),AU79,0)+'01_指標庫'!$H$19*IF(ISNUMBER($AK79),AV79,0)+'01_指標庫'!$H$20*IF(ISNUMBER($BB79),BB79,0)+'01_指標庫'!$H$21*IF(ISNUMBER($BC79),BC79,0))/AW79,1))</f>
        <v>72.400000000000006</v>
      </c>
      <c r="AY79" s="67"/>
      <c r="AZ79" s="67"/>
      <c r="BA79" s="66">
        <f t="shared" si="41"/>
        <v>2.1054170081669099E-4</v>
      </c>
      <c r="BB79">
        <f t="shared" si="42"/>
        <v>50</v>
      </c>
      <c r="BC79" t="str">
        <f t="shared" si="43"/>
        <v/>
      </c>
    </row>
    <row r="80" spans="1:55" ht="15" customHeight="1">
      <c r="A80" s="56">
        <v>76</v>
      </c>
      <c r="B80" s="57">
        <v>42667</v>
      </c>
      <c r="C80" s="56">
        <v>2016</v>
      </c>
      <c r="D80" s="58" t="s">
        <v>236</v>
      </c>
      <c r="E80" s="59">
        <v>4909.97</v>
      </c>
      <c r="F80" s="60">
        <v>8.8613999999999998E-2</v>
      </c>
      <c r="G80" s="60">
        <v>0</v>
      </c>
      <c r="H80" s="61">
        <v>0.8367</v>
      </c>
      <c r="I80" s="62">
        <v>460</v>
      </c>
      <c r="J80" s="56" t="s">
        <v>235</v>
      </c>
      <c r="K80" s="63">
        <v>13.02</v>
      </c>
      <c r="L80" s="56">
        <f t="shared" si="22"/>
        <v>100</v>
      </c>
      <c r="M80" s="56">
        <f t="shared" si="23"/>
        <v>100</v>
      </c>
      <c r="N80" s="56">
        <f t="shared" si="24"/>
        <v>100</v>
      </c>
      <c r="O80" s="56">
        <f t="shared" si="25"/>
        <v>0</v>
      </c>
      <c r="P80" s="56">
        <f t="shared" si="26"/>
        <v>100</v>
      </c>
      <c r="Q80" s="63"/>
      <c r="R80" s="56"/>
      <c r="S80" s="60">
        <f t="shared" si="39"/>
        <v>1.1976850115213766E-2</v>
      </c>
      <c r="T80" s="64">
        <f t="shared" si="40"/>
        <v>-2.3988005997001571E-2</v>
      </c>
      <c r="V80" s="65"/>
      <c r="W80" s="65"/>
      <c r="Y80" s="15" t="str">
        <f t="shared" si="27"/>
        <v>EASY</v>
      </c>
      <c r="AA80" s="66" t="str">
        <f>IF($A80&lt;200,"",AVERAGE($E31:$E80)/AVERAGE($E5:$E80)-1)</f>
        <v/>
      </c>
      <c r="AB80">
        <f>LOOKUP($B80,'07_L1政策步階'!$A$4:$A$14,'07_L1政策步階'!$C$4:$C$14)</f>
        <v>0</v>
      </c>
      <c r="AC80" s="65"/>
      <c r="AD80" s="65"/>
      <c r="AE80" s="65"/>
      <c r="AF80" s="65"/>
      <c r="AG80" s="65"/>
      <c r="AH80" s="65"/>
      <c r="AI80" s="65"/>
      <c r="AJ80" s="65"/>
      <c r="AK80" s="65"/>
      <c r="AL80" t="str">
        <f t="shared" si="28"/>
        <v/>
      </c>
      <c r="AM80">
        <f t="shared" si="29"/>
        <v>50</v>
      </c>
      <c r="AN80" t="str">
        <f t="shared" si="30"/>
        <v/>
      </c>
      <c r="AO80" t="str">
        <f t="shared" si="31"/>
        <v/>
      </c>
      <c r="AP80" t="str">
        <f t="shared" si="32"/>
        <v/>
      </c>
      <c r="AQ80" t="str">
        <f t="shared" si="33"/>
        <v/>
      </c>
      <c r="AR80" t="str">
        <f t="shared" si="34"/>
        <v/>
      </c>
      <c r="AS80" t="str">
        <f t="shared" si="35"/>
        <v/>
      </c>
      <c r="AT80" t="str">
        <f t="shared" si="36"/>
        <v/>
      </c>
      <c r="AU80" t="str">
        <f t="shared" si="37"/>
        <v/>
      </c>
      <c r="AV80" t="str">
        <f t="shared" si="38"/>
        <v/>
      </c>
      <c r="AW80">
        <f>'01_指標庫'!$H$4*ISNUMBER($F80)+'01_指標庫'!$H$5*ISNUMBER($AA80)+'01_指標庫'!$H$6*ISNUMBER($G80)+'01_指標庫'!$H$7*ISNUMBER($H80)+'01_指標庫'!$H$8*ISNUMBER($AF80)+'01_指標庫'!$H$9*ISNUMBER($AG80)+'01_指標庫'!$H$10*ISNUMBER($AB80)+'01_指標庫'!$H$11*ISNUMBER($AC80)+'01_指標庫'!$H$12*ISNUMBER($AD80)+'01_指標庫'!$H$13*ISNUMBER($AE80)+'01_指標庫'!$H$14*ISNUMBER($I80)+'01_指標庫'!$H$15*ISNUMBER($AH80)+'01_指標庫'!$H$16*ISNUMBER($K80)+'01_指標庫'!$H$17*ISNUMBER($AI80)+'01_指標庫'!$H$18*ISNUMBER($AJ80)+'01_指標庫'!$H$19*ISNUMBER($AK80)+'01_指標庫'!$H$20*ISNUMBER($BB80)+'01_指標庫'!$H$21*ISNUMBER($BC80)</f>
        <v>49</v>
      </c>
      <c r="AX80">
        <f>IF(AW80=0,50,ROUND(('01_指標庫'!$H$4*IF(ISNUMBER($F80),L80,0)+'01_指標庫'!$H$5*IF(ISNUMBER($AA80),AL80,0)+'01_指標庫'!$H$6*IF(ISNUMBER($G80),M80,0)+'01_指標庫'!$H$7*IF(ISNUMBER($H80),N80,0)+'01_指標庫'!$H$8*IF(ISNUMBER($AF80),AQ80,0)+'01_指標庫'!$H$9*IF(ISNUMBER($AG80),AR80,0)+'01_指標庫'!$H$10*IF(ISNUMBER($AB80),AM80,0)+'01_指標庫'!$H$11*IF(ISNUMBER($AC80),AN80,0)+'01_指標庫'!$H$12*IF(ISNUMBER($AD80),AO80,0)+'01_指標庫'!$H$13*IF(ISNUMBER($AE80),AP80,0)+'01_指標庫'!$H$14*IF(ISNUMBER($I80),O80,0)+'01_指標庫'!$H$15*IF(ISNUMBER($AH80),AS80,0)+'01_指標庫'!$H$16*IF(ISNUMBER($K80),P80,0)+'01_指標庫'!$H$17*IF(ISNUMBER($AI80),AT80,0)+'01_指標庫'!$H$18*IF(ISNUMBER($AJ80),AU80,0)+'01_指標庫'!$H$19*IF(ISNUMBER($AK80),AV80,0)+'01_指標庫'!$H$20*IF(ISNUMBER($BB80),BB80,0)+'01_指標庫'!$H$21*IF(ISNUMBER($BC80),BC80,0))/AW80,1))</f>
        <v>72.400000000000006</v>
      </c>
      <c r="AY80" s="67"/>
      <c r="AZ80" s="67"/>
      <c r="BA80" s="66">
        <f t="shared" si="41"/>
        <v>4.5854557216997716E-3</v>
      </c>
      <c r="BB80">
        <f t="shared" si="42"/>
        <v>50</v>
      </c>
      <c r="BC80" t="str">
        <f t="shared" si="43"/>
        <v/>
      </c>
    </row>
    <row r="81" spans="1:55" ht="15" customHeight="1">
      <c r="A81" s="56">
        <v>77</v>
      </c>
      <c r="B81" s="57">
        <v>42668</v>
      </c>
      <c r="C81" s="56">
        <v>2016</v>
      </c>
      <c r="D81" s="58" t="s">
        <v>237</v>
      </c>
      <c r="E81" s="59">
        <v>4891.45</v>
      </c>
      <c r="F81" s="60">
        <v>8.3778000000000005E-2</v>
      </c>
      <c r="G81" s="60">
        <v>-3.7720000000000002E-3</v>
      </c>
      <c r="H81" s="61">
        <v>0.81630000000000003</v>
      </c>
      <c r="I81" s="62">
        <v>460</v>
      </c>
      <c r="J81" s="56" t="s">
        <v>235</v>
      </c>
      <c r="K81" s="63">
        <v>13.46</v>
      </c>
      <c r="L81" s="56">
        <f t="shared" si="22"/>
        <v>100</v>
      </c>
      <c r="M81" s="56">
        <f t="shared" si="23"/>
        <v>100</v>
      </c>
      <c r="N81" s="56">
        <f t="shared" si="24"/>
        <v>100</v>
      </c>
      <c r="O81" s="56">
        <f t="shared" si="25"/>
        <v>0</v>
      </c>
      <c r="P81" s="56">
        <f t="shared" si="26"/>
        <v>100</v>
      </c>
      <c r="Q81" s="63"/>
      <c r="R81" s="56"/>
      <c r="S81" s="60">
        <f t="shared" si="39"/>
        <v>-3.7719171400233398E-3</v>
      </c>
      <c r="T81" s="64">
        <f t="shared" si="40"/>
        <v>3.3794162826420893E-2</v>
      </c>
      <c r="V81" s="65"/>
      <c r="W81" s="65"/>
      <c r="Y81" s="15" t="str">
        <f t="shared" si="27"/>
        <v>EASY</v>
      </c>
      <c r="AA81" s="66" t="str">
        <f>IF($A81&lt;200,"",AVERAGE($E32:$E81)/AVERAGE($E5:$E81)-1)</f>
        <v/>
      </c>
      <c r="AB81">
        <f>LOOKUP($B81,'07_L1政策步階'!$A$4:$A$14,'07_L1政策步階'!$C$4:$C$14)</f>
        <v>0</v>
      </c>
      <c r="AC81" s="65"/>
      <c r="AD81" s="65"/>
      <c r="AE81" s="65"/>
      <c r="AF81" s="65"/>
      <c r="AG81" s="65"/>
      <c r="AH81" s="65"/>
      <c r="AI81" s="65"/>
      <c r="AJ81" s="65"/>
      <c r="AK81" s="65"/>
      <c r="AL81" t="str">
        <f t="shared" si="28"/>
        <v/>
      </c>
      <c r="AM81">
        <f t="shared" si="29"/>
        <v>50</v>
      </c>
      <c r="AN81" t="str">
        <f t="shared" si="30"/>
        <v/>
      </c>
      <c r="AO81" t="str">
        <f t="shared" si="31"/>
        <v/>
      </c>
      <c r="AP81" t="str">
        <f t="shared" si="32"/>
        <v/>
      </c>
      <c r="AQ81" t="str">
        <f t="shared" si="33"/>
        <v/>
      </c>
      <c r="AR81" t="str">
        <f t="shared" si="34"/>
        <v/>
      </c>
      <c r="AS81" t="str">
        <f t="shared" si="35"/>
        <v/>
      </c>
      <c r="AT81" t="str">
        <f t="shared" si="36"/>
        <v/>
      </c>
      <c r="AU81" t="str">
        <f t="shared" si="37"/>
        <v/>
      </c>
      <c r="AV81" t="str">
        <f t="shared" si="38"/>
        <v/>
      </c>
      <c r="AW81">
        <f>'01_指標庫'!$H$4*ISNUMBER($F81)+'01_指標庫'!$H$5*ISNUMBER($AA81)+'01_指標庫'!$H$6*ISNUMBER($G81)+'01_指標庫'!$H$7*ISNUMBER($H81)+'01_指標庫'!$H$8*ISNUMBER($AF81)+'01_指標庫'!$H$9*ISNUMBER($AG81)+'01_指標庫'!$H$10*ISNUMBER($AB81)+'01_指標庫'!$H$11*ISNUMBER($AC81)+'01_指標庫'!$H$12*ISNUMBER($AD81)+'01_指標庫'!$H$13*ISNUMBER($AE81)+'01_指標庫'!$H$14*ISNUMBER($I81)+'01_指標庫'!$H$15*ISNUMBER($AH81)+'01_指標庫'!$H$16*ISNUMBER($K81)+'01_指標庫'!$H$17*ISNUMBER($AI81)+'01_指標庫'!$H$18*ISNUMBER($AJ81)+'01_指標庫'!$H$19*ISNUMBER($AK81)+'01_指標庫'!$H$20*ISNUMBER($BB81)+'01_指標庫'!$H$21*ISNUMBER($BC81)</f>
        <v>49</v>
      </c>
      <c r="AX81">
        <f>IF(AW81=0,50,ROUND(('01_指標庫'!$H$4*IF(ISNUMBER($F81),L81,0)+'01_指標庫'!$H$5*IF(ISNUMBER($AA81),AL81,0)+'01_指標庫'!$H$6*IF(ISNUMBER($G81),M81,0)+'01_指標庫'!$H$7*IF(ISNUMBER($H81),N81,0)+'01_指標庫'!$H$8*IF(ISNUMBER($AF81),AQ81,0)+'01_指標庫'!$H$9*IF(ISNUMBER($AG81),AR81,0)+'01_指標庫'!$H$10*IF(ISNUMBER($AB81),AM81,0)+'01_指標庫'!$H$11*IF(ISNUMBER($AC81),AN81,0)+'01_指標庫'!$H$12*IF(ISNUMBER($AD81),AO81,0)+'01_指標庫'!$H$13*IF(ISNUMBER($AE81),AP81,0)+'01_指標庫'!$H$14*IF(ISNUMBER($I81),O81,0)+'01_指標庫'!$H$15*IF(ISNUMBER($AH81),AS81,0)+'01_指標庫'!$H$16*IF(ISNUMBER($K81),P81,0)+'01_指標庫'!$H$17*IF(ISNUMBER($AI81),AT81,0)+'01_指標庫'!$H$18*IF(ISNUMBER($AJ81),AU81,0)+'01_指標庫'!$H$19*IF(ISNUMBER($AK81),AV81,0)+'01_指標庫'!$H$20*IF(ISNUMBER($BB81),BB81,0)+'01_指標庫'!$H$21*IF(ISNUMBER($BC81),BC81,0))/AW81,1))</f>
        <v>72.400000000000006</v>
      </c>
      <c r="AY81" s="67"/>
      <c r="AZ81" s="67"/>
      <c r="BA81" s="66">
        <f t="shared" si="41"/>
        <v>5.2798415200259186E-3</v>
      </c>
      <c r="BB81">
        <f t="shared" si="42"/>
        <v>50</v>
      </c>
      <c r="BC81" t="str">
        <f t="shared" si="43"/>
        <v/>
      </c>
    </row>
    <row r="82" spans="1:55" ht="15" customHeight="1">
      <c r="A82" s="56">
        <v>78</v>
      </c>
      <c r="B82" s="57">
        <v>42669</v>
      </c>
      <c r="C82" s="56">
        <v>2016</v>
      </c>
      <c r="D82" s="58" t="s">
        <v>238</v>
      </c>
      <c r="E82" s="59">
        <v>4860.59</v>
      </c>
      <c r="F82" s="60">
        <v>7.6312000000000005E-2</v>
      </c>
      <c r="G82" s="60">
        <v>-1.0057E-2</v>
      </c>
      <c r="H82" s="61">
        <v>0.81630000000000003</v>
      </c>
      <c r="I82" s="62">
        <v>466</v>
      </c>
      <c r="J82" s="56" t="s">
        <v>235</v>
      </c>
      <c r="K82" s="63">
        <v>14.24</v>
      </c>
      <c r="L82" s="56">
        <f t="shared" si="22"/>
        <v>100</v>
      </c>
      <c r="M82" s="56">
        <f t="shared" si="23"/>
        <v>100</v>
      </c>
      <c r="N82" s="56">
        <f t="shared" si="24"/>
        <v>100</v>
      </c>
      <c r="O82" s="56">
        <f t="shared" si="25"/>
        <v>0</v>
      </c>
      <c r="P82" s="56">
        <f t="shared" si="26"/>
        <v>100</v>
      </c>
      <c r="Q82" s="63"/>
      <c r="R82" s="56"/>
      <c r="S82" s="60">
        <f t="shared" si="39"/>
        <v>-6.3089676885176305E-3</v>
      </c>
      <c r="T82" s="64">
        <f t="shared" si="40"/>
        <v>5.7949479940564652E-2</v>
      </c>
      <c r="V82" s="65"/>
      <c r="W82" s="65"/>
      <c r="Y82" s="15" t="str">
        <f t="shared" si="27"/>
        <v>EASY</v>
      </c>
      <c r="AA82" s="66" t="str">
        <f>IF($A82&lt;200,"",AVERAGE($E33:$E82)/AVERAGE($E5:$E82)-1)</f>
        <v/>
      </c>
      <c r="AB82">
        <f>LOOKUP($B82,'07_L1政策步階'!$A$4:$A$14,'07_L1政策步階'!$C$4:$C$14)</f>
        <v>0</v>
      </c>
      <c r="AC82" s="65"/>
      <c r="AD82" s="65"/>
      <c r="AE82" s="65"/>
      <c r="AF82" s="65"/>
      <c r="AG82" s="65"/>
      <c r="AH82" s="65"/>
      <c r="AI82" s="65"/>
      <c r="AJ82" s="65"/>
      <c r="AK82" s="65"/>
      <c r="AL82" t="str">
        <f t="shared" si="28"/>
        <v/>
      </c>
      <c r="AM82">
        <f t="shared" si="29"/>
        <v>50</v>
      </c>
      <c r="AN82" t="str">
        <f t="shared" si="30"/>
        <v/>
      </c>
      <c r="AO82" t="str">
        <f t="shared" si="31"/>
        <v/>
      </c>
      <c r="AP82" t="str">
        <f t="shared" si="32"/>
        <v/>
      </c>
      <c r="AQ82" t="str">
        <f t="shared" si="33"/>
        <v/>
      </c>
      <c r="AR82" t="str">
        <f t="shared" si="34"/>
        <v/>
      </c>
      <c r="AS82" t="str">
        <f t="shared" si="35"/>
        <v/>
      </c>
      <c r="AT82" t="str">
        <f t="shared" si="36"/>
        <v/>
      </c>
      <c r="AU82" t="str">
        <f t="shared" si="37"/>
        <v/>
      </c>
      <c r="AV82" t="str">
        <f t="shared" si="38"/>
        <v/>
      </c>
      <c r="AW82">
        <f>'01_指標庫'!$H$4*ISNUMBER($F82)+'01_指標庫'!$H$5*ISNUMBER($AA82)+'01_指標庫'!$H$6*ISNUMBER($G82)+'01_指標庫'!$H$7*ISNUMBER($H82)+'01_指標庫'!$H$8*ISNUMBER($AF82)+'01_指標庫'!$H$9*ISNUMBER($AG82)+'01_指標庫'!$H$10*ISNUMBER($AB82)+'01_指標庫'!$H$11*ISNUMBER($AC82)+'01_指標庫'!$H$12*ISNUMBER($AD82)+'01_指標庫'!$H$13*ISNUMBER($AE82)+'01_指標庫'!$H$14*ISNUMBER($I82)+'01_指標庫'!$H$15*ISNUMBER($AH82)+'01_指標庫'!$H$16*ISNUMBER($K82)+'01_指標庫'!$H$17*ISNUMBER($AI82)+'01_指標庫'!$H$18*ISNUMBER($AJ82)+'01_指標庫'!$H$19*ISNUMBER($AK82)+'01_指標庫'!$H$20*ISNUMBER($BB82)+'01_指標庫'!$H$21*ISNUMBER($BC82)</f>
        <v>49</v>
      </c>
      <c r="AX82">
        <f>IF(AW82=0,50,ROUND(('01_指標庫'!$H$4*IF(ISNUMBER($F82),L82,0)+'01_指標庫'!$H$5*IF(ISNUMBER($AA82),AL82,0)+'01_指標庫'!$H$6*IF(ISNUMBER($G82),M82,0)+'01_指標庫'!$H$7*IF(ISNUMBER($H82),N82,0)+'01_指標庫'!$H$8*IF(ISNUMBER($AF82),AQ82,0)+'01_指標庫'!$H$9*IF(ISNUMBER($AG82),AR82,0)+'01_指標庫'!$H$10*IF(ISNUMBER($AB82),AM82,0)+'01_指標庫'!$H$11*IF(ISNUMBER($AC82),AN82,0)+'01_指標庫'!$H$12*IF(ISNUMBER($AD82),AO82,0)+'01_指標庫'!$H$13*IF(ISNUMBER($AE82),AP82,0)+'01_指標庫'!$H$14*IF(ISNUMBER($I82),O82,0)+'01_指標庫'!$H$15*IF(ISNUMBER($AH82),AS82,0)+'01_指標庫'!$H$16*IF(ISNUMBER($K82),P82,0)+'01_指標庫'!$H$17*IF(ISNUMBER($AI82),AT82,0)+'01_指標庫'!$H$18*IF(ISNUMBER($AJ82),AU82,0)+'01_指標庫'!$H$19*IF(ISNUMBER($AK82),AV82,0)+'01_指標庫'!$H$20*IF(ISNUMBER($BB82),BB82,0)+'01_指標庫'!$H$21*IF(ISNUMBER($BC82),BC82,0))/AW82,1))</f>
        <v>72.400000000000006</v>
      </c>
      <c r="AY82" s="67"/>
      <c r="AZ82" s="67"/>
      <c r="BA82" s="66">
        <f t="shared" si="41"/>
        <v>5.4201202296231266E-3</v>
      </c>
      <c r="BB82">
        <f t="shared" si="42"/>
        <v>50</v>
      </c>
      <c r="BC82" t="str">
        <f t="shared" si="43"/>
        <v/>
      </c>
    </row>
    <row r="83" spans="1:55" ht="15" customHeight="1">
      <c r="A83" s="56">
        <v>79</v>
      </c>
      <c r="B83" s="57">
        <v>42670</v>
      </c>
      <c r="C83" s="56">
        <v>2016</v>
      </c>
      <c r="D83" s="58" t="s">
        <v>239</v>
      </c>
      <c r="E83" s="59">
        <v>4836.45</v>
      </c>
      <c r="F83" s="60">
        <v>7.0193000000000005E-2</v>
      </c>
      <c r="G83" s="60">
        <v>-1.4973999999999999E-2</v>
      </c>
      <c r="H83" s="61">
        <v>0.75509999999999999</v>
      </c>
      <c r="I83" s="62">
        <v>469</v>
      </c>
      <c r="J83" s="56" t="s">
        <v>235</v>
      </c>
      <c r="K83" s="63">
        <v>15.36</v>
      </c>
      <c r="L83" s="56">
        <f t="shared" si="22"/>
        <v>100</v>
      </c>
      <c r="M83" s="56">
        <f t="shared" si="23"/>
        <v>100</v>
      </c>
      <c r="N83" s="56">
        <f t="shared" si="24"/>
        <v>100</v>
      </c>
      <c r="O83" s="56">
        <f t="shared" si="25"/>
        <v>0</v>
      </c>
      <c r="P83" s="56">
        <f t="shared" si="26"/>
        <v>100</v>
      </c>
      <c r="Q83" s="63"/>
      <c r="R83" s="56"/>
      <c r="S83" s="60">
        <f t="shared" si="39"/>
        <v>-4.9664752632911924E-3</v>
      </c>
      <c r="T83" s="64">
        <f t="shared" si="40"/>
        <v>7.8651685393258397E-2</v>
      </c>
      <c r="V83" s="65"/>
      <c r="W83" s="65"/>
      <c r="Y83" s="15" t="str">
        <f t="shared" si="27"/>
        <v>EASY</v>
      </c>
      <c r="AA83" s="66" t="str">
        <f>IF($A83&lt;200,"",AVERAGE($E34:$E83)/AVERAGE($E5:$E83)-1)</f>
        <v/>
      </c>
      <c r="AB83">
        <f>LOOKUP($B83,'07_L1政策步階'!$A$4:$A$14,'07_L1政策步階'!$C$4:$C$14)</f>
        <v>0</v>
      </c>
      <c r="AC83" s="65"/>
      <c r="AD83" s="65"/>
      <c r="AE83" s="65"/>
      <c r="AF83" s="65"/>
      <c r="AG83" s="65"/>
      <c r="AH83" s="65"/>
      <c r="AI83" s="65"/>
      <c r="AJ83" s="65"/>
      <c r="AK83" s="65"/>
      <c r="AL83" t="str">
        <f t="shared" si="28"/>
        <v/>
      </c>
      <c r="AM83">
        <f t="shared" si="29"/>
        <v>50</v>
      </c>
      <c r="AN83" t="str">
        <f t="shared" si="30"/>
        <v/>
      </c>
      <c r="AO83" t="str">
        <f t="shared" si="31"/>
        <v/>
      </c>
      <c r="AP83" t="str">
        <f t="shared" si="32"/>
        <v/>
      </c>
      <c r="AQ83" t="str">
        <f t="shared" si="33"/>
        <v/>
      </c>
      <c r="AR83" t="str">
        <f t="shared" si="34"/>
        <v/>
      </c>
      <c r="AS83" t="str">
        <f t="shared" si="35"/>
        <v/>
      </c>
      <c r="AT83" t="str">
        <f t="shared" si="36"/>
        <v/>
      </c>
      <c r="AU83" t="str">
        <f t="shared" si="37"/>
        <v/>
      </c>
      <c r="AV83" t="str">
        <f t="shared" si="38"/>
        <v/>
      </c>
      <c r="AW83">
        <f>'01_指標庫'!$H$4*ISNUMBER($F83)+'01_指標庫'!$H$5*ISNUMBER($AA83)+'01_指標庫'!$H$6*ISNUMBER($G83)+'01_指標庫'!$H$7*ISNUMBER($H83)+'01_指標庫'!$H$8*ISNUMBER($AF83)+'01_指標庫'!$H$9*ISNUMBER($AG83)+'01_指標庫'!$H$10*ISNUMBER($AB83)+'01_指標庫'!$H$11*ISNUMBER($AC83)+'01_指標庫'!$H$12*ISNUMBER($AD83)+'01_指標庫'!$H$13*ISNUMBER($AE83)+'01_指標庫'!$H$14*ISNUMBER($I83)+'01_指標庫'!$H$15*ISNUMBER($AH83)+'01_指標庫'!$H$16*ISNUMBER($K83)+'01_指標庫'!$H$17*ISNUMBER($AI83)+'01_指標庫'!$H$18*ISNUMBER($AJ83)+'01_指標庫'!$H$19*ISNUMBER($AK83)+'01_指標庫'!$H$20*ISNUMBER($BB83)+'01_指標庫'!$H$21*ISNUMBER($BC83)</f>
        <v>49</v>
      </c>
      <c r="AX83">
        <f>IF(AW83=0,50,ROUND(('01_指標庫'!$H$4*IF(ISNUMBER($F83),L83,0)+'01_指標庫'!$H$5*IF(ISNUMBER($AA83),AL83,0)+'01_指標庫'!$H$6*IF(ISNUMBER($G83),M83,0)+'01_指標庫'!$H$7*IF(ISNUMBER($H83),N83,0)+'01_指標庫'!$H$8*IF(ISNUMBER($AF83),AQ83,0)+'01_指標庫'!$H$9*IF(ISNUMBER($AG83),AR83,0)+'01_指標庫'!$H$10*IF(ISNUMBER($AB83),AM83,0)+'01_指標庫'!$H$11*IF(ISNUMBER($AC83),AN83,0)+'01_指標庫'!$H$12*IF(ISNUMBER($AD83),AO83,0)+'01_指標庫'!$H$13*IF(ISNUMBER($AE83),AP83,0)+'01_指標庫'!$H$14*IF(ISNUMBER($I83),O83,0)+'01_指標庫'!$H$15*IF(ISNUMBER($AH83),AS83,0)+'01_指標庫'!$H$16*IF(ISNUMBER($K83),P83,0)+'01_指標庫'!$H$17*IF(ISNUMBER($AI83),AT83,0)+'01_指標庫'!$H$18*IF(ISNUMBER($AJ83),AU83,0)+'01_指標庫'!$H$19*IF(ISNUMBER($AK83),AV83,0)+'01_指標庫'!$H$20*IF(ISNUMBER($BB83),BB83,0)+'01_指標庫'!$H$21*IF(ISNUMBER($BC83),BC83,0))/AW83,1))</f>
        <v>72.400000000000006</v>
      </c>
      <c r="AY83" s="67"/>
      <c r="AZ83" s="67"/>
      <c r="BA83" s="66">
        <f t="shared" si="41"/>
        <v>4.8825922576363201E-3</v>
      </c>
      <c r="BB83">
        <f t="shared" si="42"/>
        <v>50</v>
      </c>
      <c r="BC83" t="str">
        <f t="shared" si="43"/>
        <v/>
      </c>
    </row>
    <row r="84" spans="1:55" ht="15" customHeight="1">
      <c r="A84" s="56">
        <v>80</v>
      </c>
      <c r="B84" s="57">
        <v>42671</v>
      </c>
      <c r="C84" s="56">
        <v>2016</v>
      </c>
      <c r="D84" s="58" t="s">
        <v>234</v>
      </c>
      <c r="E84" s="59">
        <v>4805.59</v>
      </c>
      <c r="F84" s="60">
        <v>6.2738000000000002E-2</v>
      </c>
      <c r="G84" s="60">
        <v>-2.1259E-2</v>
      </c>
      <c r="H84" s="61">
        <v>0.75509999999999999</v>
      </c>
      <c r="I84" s="62">
        <v>476</v>
      </c>
      <c r="J84" s="56" t="s">
        <v>235</v>
      </c>
      <c r="K84" s="63">
        <v>16.190000000000001</v>
      </c>
      <c r="L84" s="56">
        <f t="shared" si="22"/>
        <v>100</v>
      </c>
      <c r="M84" s="56">
        <f t="shared" si="23"/>
        <v>100</v>
      </c>
      <c r="N84" s="56">
        <f t="shared" si="24"/>
        <v>100</v>
      </c>
      <c r="O84" s="56">
        <f t="shared" si="25"/>
        <v>0</v>
      </c>
      <c r="P84" s="56">
        <f t="shared" si="26"/>
        <v>100</v>
      </c>
      <c r="Q84" s="63"/>
      <c r="R84" s="56"/>
      <c r="S84" s="60">
        <f t="shared" si="39"/>
        <v>-6.3807131263632355E-3</v>
      </c>
      <c r="T84" s="64">
        <f t="shared" si="40"/>
        <v>5.4036458333333481E-2</v>
      </c>
      <c r="V84" s="65"/>
      <c r="W84" s="65"/>
      <c r="Y84" s="15" t="str">
        <f t="shared" si="27"/>
        <v>EASY</v>
      </c>
      <c r="AA84" s="66" t="str">
        <f>IF($A84&lt;200,"",AVERAGE($E35:$E84)/AVERAGE($E5:$E84)-1)</f>
        <v/>
      </c>
      <c r="AB84">
        <f>LOOKUP($B84,'07_L1政策步階'!$A$4:$A$14,'07_L1政策步階'!$C$4:$C$14)</f>
        <v>0</v>
      </c>
      <c r="AC84" s="65"/>
      <c r="AD84" s="65"/>
      <c r="AE84" s="65"/>
      <c r="AF84" s="65"/>
      <c r="AG84" s="65"/>
      <c r="AH84" s="65"/>
      <c r="AI84" s="65"/>
      <c r="AJ84" s="65"/>
      <c r="AK84" s="65"/>
      <c r="AL84" t="str">
        <f t="shared" si="28"/>
        <v/>
      </c>
      <c r="AM84">
        <f t="shared" si="29"/>
        <v>50</v>
      </c>
      <c r="AN84" t="str">
        <f t="shared" si="30"/>
        <v/>
      </c>
      <c r="AO84" t="str">
        <f t="shared" si="31"/>
        <v/>
      </c>
      <c r="AP84" t="str">
        <f t="shared" si="32"/>
        <v/>
      </c>
      <c r="AQ84" t="str">
        <f t="shared" si="33"/>
        <v/>
      </c>
      <c r="AR84" t="str">
        <f t="shared" si="34"/>
        <v/>
      </c>
      <c r="AS84" t="str">
        <f t="shared" si="35"/>
        <v/>
      </c>
      <c r="AT84" t="str">
        <f t="shared" si="36"/>
        <v/>
      </c>
      <c r="AU84" t="str">
        <f t="shared" si="37"/>
        <v/>
      </c>
      <c r="AV84" t="str">
        <f t="shared" si="38"/>
        <v/>
      </c>
      <c r="AW84">
        <f>'01_指標庫'!$H$4*ISNUMBER($F84)+'01_指標庫'!$H$5*ISNUMBER($AA84)+'01_指標庫'!$H$6*ISNUMBER($G84)+'01_指標庫'!$H$7*ISNUMBER($H84)+'01_指標庫'!$H$8*ISNUMBER($AF84)+'01_指標庫'!$H$9*ISNUMBER($AG84)+'01_指標庫'!$H$10*ISNUMBER($AB84)+'01_指標庫'!$H$11*ISNUMBER($AC84)+'01_指標庫'!$H$12*ISNUMBER($AD84)+'01_指標庫'!$H$13*ISNUMBER($AE84)+'01_指標庫'!$H$14*ISNUMBER($I84)+'01_指標庫'!$H$15*ISNUMBER($AH84)+'01_指標庫'!$H$16*ISNUMBER($K84)+'01_指標庫'!$H$17*ISNUMBER($AI84)+'01_指標庫'!$H$18*ISNUMBER($AJ84)+'01_指標庫'!$H$19*ISNUMBER($AK84)+'01_指標庫'!$H$20*ISNUMBER($BB84)+'01_指標庫'!$H$21*ISNUMBER($BC84)</f>
        <v>49</v>
      </c>
      <c r="AX84">
        <f>IF(AW84=0,50,ROUND(('01_指標庫'!$H$4*IF(ISNUMBER($F84),L84,0)+'01_指標庫'!$H$5*IF(ISNUMBER($AA84),AL84,0)+'01_指標庫'!$H$6*IF(ISNUMBER($G84),M84,0)+'01_指標庫'!$H$7*IF(ISNUMBER($H84),N84,0)+'01_指標庫'!$H$8*IF(ISNUMBER($AF84),AQ84,0)+'01_指標庫'!$H$9*IF(ISNUMBER($AG84),AR84,0)+'01_指標庫'!$H$10*IF(ISNUMBER($AB84),AM84,0)+'01_指標庫'!$H$11*IF(ISNUMBER($AC84),AN84,0)+'01_指標庫'!$H$12*IF(ISNUMBER($AD84),AO84,0)+'01_指標庫'!$H$13*IF(ISNUMBER($AE84),AP84,0)+'01_指標庫'!$H$14*IF(ISNUMBER($I84),O84,0)+'01_指標庫'!$H$15*IF(ISNUMBER($AH84),AS84,0)+'01_指標庫'!$H$16*IF(ISNUMBER($K84),P84,0)+'01_指標庫'!$H$17*IF(ISNUMBER($AI84),AT84,0)+'01_指標庫'!$H$18*IF(ISNUMBER($AJ84),AU84,0)+'01_指標庫'!$H$19*IF(ISNUMBER($AK84),AV84,0)+'01_指標庫'!$H$20*IF(ISNUMBER($BB84),BB84,0)+'01_指標庫'!$H$21*IF(ISNUMBER($BC84),BC84,0))/AW84,1))</f>
        <v>72.400000000000006</v>
      </c>
      <c r="AY84" s="67"/>
      <c r="AZ84" s="67"/>
      <c r="BA84" s="66">
        <f t="shared" si="41"/>
        <v>3.032946824175875E-3</v>
      </c>
      <c r="BB84">
        <f t="shared" si="42"/>
        <v>50</v>
      </c>
      <c r="BC84" t="str">
        <f t="shared" si="43"/>
        <v/>
      </c>
    </row>
    <row r="85" spans="1:55" ht="15" customHeight="1">
      <c r="A85" s="56">
        <v>81</v>
      </c>
      <c r="B85" s="57">
        <v>42674</v>
      </c>
      <c r="C85" s="56">
        <v>2016</v>
      </c>
      <c r="D85" s="58" t="s">
        <v>236</v>
      </c>
      <c r="E85" s="59">
        <v>4801.2700000000004</v>
      </c>
      <c r="F85" s="60">
        <v>6.1008E-2</v>
      </c>
      <c r="G85" s="60">
        <v>-2.2138999999999999E-2</v>
      </c>
      <c r="H85" s="61">
        <v>0.79590000000000005</v>
      </c>
      <c r="I85" s="62">
        <v>491</v>
      </c>
      <c r="J85" s="56" t="s">
        <v>235</v>
      </c>
      <c r="K85" s="63">
        <v>17.059999999999999</v>
      </c>
      <c r="L85" s="56">
        <f t="shared" si="22"/>
        <v>100</v>
      </c>
      <c r="M85" s="56">
        <f t="shared" si="23"/>
        <v>100</v>
      </c>
      <c r="N85" s="56">
        <f t="shared" si="24"/>
        <v>100</v>
      </c>
      <c r="O85" s="56">
        <f t="shared" si="25"/>
        <v>0</v>
      </c>
      <c r="P85" s="56">
        <f t="shared" si="26"/>
        <v>100</v>
      </c>
      <c r="Q85" s="63"/>
      <c r="R85" s="56"/>
      <c r="S85" s="60">
        <f t="shared" si="39"/>
        <v>-8.9895309420895408E-4</v>
      </c>
      <c r="T85" s="64">
        <f t="shared" si="40"/>
        <v>5.373687461395904E-2</v>
      </c>
      <c r="V85" s="65"/>
      <c r="W85" s="65"/>
      <c r="Y85" s="15" t="str">
        <f t="shared" si="27"/>
        <v>EASY</v>
      </c>
      <c r="AA85" s="66" t="str">
        <f>IF($A85&lt;200,"",AVERAGE($E36:$E85)/AVERAGE($E5:$E85)-1)</f>
        <v/>
      </c>
      <c r="AB85">
        <f>LOOKUP($B85,'07_L1政策步階'!$A$4:$A$14,'07_L1政策步階'!$C$4:$C$14)</f>
        <v>0</v>
      </c>
      <c r="AC85" s="65"/>
      <c r="AD85" s="65"/>
      <c r="AE85" s="65"/>
      <c r="AF85" s="65"/>
      <c r="AG85" s="65"/>
      <c r="AH85" s="65"/>
      <c r="AI85" s="65"/>
      <c r="AJ85" s="65"/>
      <c r="AK85" s="65"/>
      <c r="AL85" t="str">
        <f t="shared" si="28"/>
        <v/>
      </c>
      <c r="AM85">
        <f t="shared" si="29"/>
        <v>50</v>
      </c>
      <c r="AN85" t="str">
        <f t="shared" si="30"/>
        <v/>
      </c>
      <c r="AO85" t="str">
        <f t="shared" si="31"/>
        <v/>
      </c>
      <c r="AP85" t="str">
        <f t="shared" si="32"/>
        <v/>
      </c>
      <c r="AQ85" t="str">
        <f t="shared" si="33"/>
        <v/>
      </c>
      <c r="AR85" t="str">
        <f t="shared" si="34"/>
        <v/>
      </c>
      <c r="AS85" t="str">
        <f t="shared" si="35"/>
        <v/>
      </c>
      <c r="AT85" t="str">
        <f t="shared" si="36"/>
        <v/>
      </c>
      <c r="AU85" t="str">
        <f t="shared" si="37"/>
        <v/>
      </c>
      <c r="AV85" t="str">
        <f t="shared" si="38"/>
        <v/>
      </c>
      <c r="AW85">
        <f>'01_指標庫'!$H$4*ISNUMBER($F85)+'01_指標庫'!$H$5*ISNUMBER($AA85)+'01_指標庫'!$H$6*ISNUMBER($G85)+'01_指標庫'!$H$7*ISNUMBER($H85)+'01_指標庫'!$H$8*ISNUMBER($AF85)+'01_指標庫'!$H$9*ISNUMBER($AG85)+'01_指標庫'!$H$10*ISNUMBER($AB85)+'01_指標庫'!$H$11*ISNUMBER($AC85)+'01_指標庫'!$H$12*ISNUMBER($AD85)+'01_指標庫'!$H$13*ISNUMBER($AE85)+'01_指標庫'!$H$14*ISNUMBER($I85)+'01_指標庫'!$H$15*ISNUMBER($AH85)+'01_指標庫'!$H$16*ISNUMBER($K85)+'01_指標庫'!$H$17*ISNUMBER($AI85)+'01_指標庫'!$H$18*ISNUMBER($AJ85)+'01_指標庫'!$H$19*ISNUMBER($AK85)+'01_指標庫'!$H$20*ISNUMBER($BB85)+'01_指標庫'!$H$21*ISNUMBER($BC85)</f>
        <v>49</v>
      </c>
      <c r="AX85">
        <f>IF(AW85=0,50,ROUND(('01_指標庫'!$H$4*IF(ISNUMBER($F85),L85,0)+'01_指標庫'!$H$5*IF(ISNUMBER($AA85),AL85,0)+'01_指標庫'!$H$6*IF(ISNUMBER($G85),M85,0)+'01_指標庫'!$H$7*IF(ISNUMBER($H85),N85,0)+'01_指標庫'!$H$8*IF(ISNUMBER($AF85),AQ85,0)+'01_指標庫'!$H$9*IF(ISNUMBER($AG85),AR85,0)+'01_指標庫'!$H$10*IF(ISNUMBER($AB85),AM85,0)+'01_指標庫'!$H$11*IF(ISNUMBER($AC85),AN85,0)+'01_指標庫'!$H$12*IF(ISNUMBER($AD85),AO85,0)+'01_指標庫'!$H$13*IF(ISNUMBER($AE85),AP85,0)+'01_指標庫'!$H$14*IF(ISNUMBER($I85),O85,0)+'01_指標庫'!$H$15*IF(ISNUMBER($AH85),AS85,0)+'01_指標庫'!$H$16*IF(ISNUMBER($K85),P85,0)+'01_指標庫'!$H$17*IF(ISNUMBER($AI85),AT85,0)+'01_指標庫'!$H$18*IF(ISNUMBER($AJ85),AU85,0)+'01_指標庫'!$H$19*IF(ISNUMBER($AK85),AV85,0)+'01_指標庫'!$H$20*IF(ISNUMBER($BB85),BB85,0)+'01_指標庫'!$H$21*IF(ISNUMBER($BC85),BC85,0))/AW85,1))</f>
        <v>72.400000000000006</v>
      </c>
      <c r="AY85" s="67"/>
      <c r="AZ85" s="67"/>
      <c r="BA85" s="66">
        <f t="shared" si="41"/>
        <v>-1.5581986794100944E-3</v>
      </c>
      <c r="BB85">
        <f t="shared" si="42"/>
        <v>50</v>
      </c>
      <c r="BC85" t="str">
        <f t="shared" si="43"/>
        <v/>
      </c>
    </row>
    <row r="86" spans="1:55" ht="15" customHeight="1">
      <c r="A86" s="56">
        <v>82</v>
      </c>
      <c r="B86" s="57">
        <v>42675</v>
      </c>
      <c r="C86" s="56">
        <v>2016</v>
      </c>
      <c r="D86" s="58" t="s">
        <v>237</v>
      </c>
      <c r="E86" s="59">
        <v>4766.9399999999996</v>
      </c>
      <c r="F86" s="60">
        <v>5.2699999999999997E-2</v>
      </c>
      <c r="G86" s="60">
        <v>-2.9131000000000001E-2</v>
      </c>
      <c r="H86" s="61">
        <v>0.73470000000000002</v>
      </c>
      <c r="I86" s="62">
        <v>505</v>
      </c>
      <c r="J86" s="56" t="s">
        <v>235</v>
      </c>
      <c r="K86" s="63">
        <v>18.559999999999999</v>
      </c>
      <c r="L86" s="56">
        <f t="shared" si="22"/>
        <v>100</v>
      </c>
      <c r="M86" s="56">
        <f t="shared" si="23"/>
        <v>100</v>
      </c>
      <c r="N86" s="56">
        <f t="shared" si="24"/>
        <v>100</v>
      </c>
      <c r="O86" s="56">
        <f t="shared" si="25"/>
        <v>0</v>
      </c>
      <c r="P86" s="56">
        <f t="shared" si="26"/>
        <v>100</v>
      </c>
      <c r="Q86" s="63"/>
      <c r="R86" s="56"/>
      <c r="S86" s="60">
        <f t="shared" si="39"/>
        <v>-7.1501915118293846E-3</v>
      </c>
      <c r="T86" s="64">
        <f t="shared" si="40"/>
        <v>8.7924970691676485E-2</v>
      </c>
      <c r="V86" s="65"/>
      <c r="W86" s="65"/>
      <c r="Y86" s="15" t="str">
        <f t="shared" si="27"/>
        <v>UNCERTAIN</v>
      </c>
      <c r="AA86" s="66" t="str">
        <f>IF($A86&lt;200,"",AVERAGE($E37:$E86)/AVERAGE($E5:$E86)-1)</f>
        <v/>
      </c>
      <c r="AB86">
        <f>LOOKUP($B86,'07_L1政策步階'!$A$4:$A$14,'07_L1政策步階'!$C$4:$C$14)</f>
        <v>0</v>
      </c>
      <c r="AC86" s="65"/>
      <c r="AD86" s="65"/>
      <c r="AE86" s="65"/>
      <c r="AF86" s="65"/>
      <c r="AG86" s="65"/>
      <c r="AH86" s="65"/>
      <c r="AI86" s="65"/>
      <c r="AJ86" s="65"/>
      <c r="AK86" s="65"/>
      <c r="AL86" t="str">
        <f t="shared" si="28"/>
        <v/>
      </c>
      <c r="AM86">
        <f t="shared" si="29"/>
        <v>50</v>
      </c>
      <c r="AN86" t="str">
        <f t="shared" si="30"/>
        <v/>
      </c>
      <c r="AO86" t="str">
        <f t="shared" si="31"/>
        <v/>
      </c>
      <c r="AP86" t="str">
        <f t="shared" si="32"/>
        <v/>
      </c>
      <c r="AQ86" t="str">
        <f t="shared" si="33"/>
        <v/>
      </c>
      <c r="AR86" t="str">
        <f t="shared" si="34"/>
        <v/>
      </c>
      <c r="AS86" t="str">
        <f t="shared" si="35"/>
        <v/>
      </c>
      <c r="AT86" t="str">
        <f t="shared" si="36"/>
        <v/>
      </c>
      <c r="AU86" t="str">
        <f t="shared" si="37"/>
        <v/>
      </c>
      <c r="AV86" t="str">
        <f t="shared" si="38"/>
        <v/>
      </c>
      <c r="AW86">
        <f>'01_指標庫'!$H$4*ISNUMBER($F86)+'01_指標庫'!$H$5*ISNUMBER($AA86)+'01_指標庫'!$H$6*ISNUMBER($G86)+'01_指標庫'!$H$7*ISNUMBER($H86)+'01_指標庫'!$H$8*ISNUMBER($AF86)+'01_指標庫'!$H$9*ISNUMBER($AG86)+'01_指標庫'!$H$10*ISNUMBER($AB86)+'01_指標庫'!$H$11*ISNUMBER($AC86)+'01_指標庫'!$H$12*ISNUMBER($AD86)+'01_指標庫'!$H$13*ISNUMBER($AE86)+'01_指標庫'!$H$14*ISNUMBER($I86)+'01_指標庫'!$H$15*ISNUMBER($AH86)+'01_指標庫'!$H$16*ISNUMBER($K86)+'01_指標庫'!$H$17*ISNUMBER($AI86)+'01_指標庫'!$H$18*ISNUMBER($AJ86)+'01_指標庫'!$H$19*ISNUMBER($AK86)+'01_指標庫'!$H$20*ISNUMBER($BB86)+'01_指標庫'!$H$21*ISNUMBER($BC86)</f>
        <v>49</v>
      </c>
      <c r="AX86">
        <f>IF(AW86=0,50,ROUND(('01_指標庫'!$H$4*IF(ISNUMBER($F86),L86,0)+'01_指標庫'!$H$5*IF(ISNUMBER($AA86),AL86,0)+'01_指標庫'!$H$6*IF(ISNUMBER($G86),M86,0)+'01_指標庫'!$H$7*IF(ISNUMBER($H86),N86,0)+'01_指標庫'!$H$8*IF(ISNUMBER($AF86),AQ86,0)+'01_指標庫'!$H$9*IF(ISNUMBER($AG86),AR86,0)+'01_指標庫'!$H$10*IF(ISNUMBER($AB86),AM86,0)+'01_指標庫'!$H$11*IF(ISNUMBER($AC86),AN86,0)+'01_指標庫'!$H$12*IF(ISNUMBER($AD86),AO86,0)+'01_指標庫'!$H$13*IF(ISNUMBER($AE86),AP86,0)+'01_指標庫'!$H$14*IF(ISNUMBER($I86),O86,0)+'01_指標庫'!$H$15*IF(ISNUMBER($AH86),AS86,0)+'01_指標庫'!$H$16*IF(ISNUMBER($K86),P86,0)+'01_指標庫'!$H$17*IF(ISNUMBER($AI86),AT86,0)+'01_指標庫'!$H$18*IF(ISNUMBER($AJ86),AU86,0)+'01_指標庫'!$H$19*IF(ISNUMBER($AK86),AV86,0)+'01_指標庫'!$H$20*IF(ISNUMBER($BB86),BB86,0)+'01_指標庫'!$H$21*IF(ISNUMBER($BC86),BC86,0))/AW86,1))</f>
        <v>66.3</v>
      </c>
      <c r="AY86" s="67"/>
      <c r="AZ86" s="67"/>
      <c r="BA86" s="66">
        <f t="shared" si="41"/>
        <v>-5.2023580055479135E-3</v>
      </c>
      <c r="BB86">
        <f t="shared" si="42"/>
        <v>0</v>
      </c>
      <c r="BC86" t="str">
        <f t="shared" si="43"/>
        <v/>
      </c>
    </row>
    <row r="87" spans="1:55" ht="15" customHeight="1">
      <c r="A87" s="56">
        <v>83</v>
      </c>
      <c r="B87" s="57">
        <v>42676</v>
      </c>
      <c r="C87" s="56">
        <v>2016</v>
      </c>
      <c r="D87" s="58" t="s">
        <v>238</v>
      </c>
      <c r="E87" s="59">
        <v>4726.91</v>
      </c>
      <c r="F87" s="60">
        <v>4.3180000000000003E-2</v>
      </c>
      <c r="G87" s="60">
        <v>-3.7282999999999997E-2</v>
      </c>
      <c r="H87" s="61">
        <v>0.75509999999999999</v>
      </c>
      <c r="I87" s="62">
        <v>515</v>
      </c>
      <c r="J87" s="56" t="s">
        <v>235</v>
      </c>
      <c r="K87" s="63">
        <v>19.32</v>
      </c>
      <c r="L87" s="56">
        <f t="shared" si="22"/>
        <v>100</v>
      </c>
      <c r="M87" s="56">
        <f t="shared" si="23"/>
        <v>100</v>
      </c>
      <c r="N87" s="56">
        <f t="shared" si="24"/>
        <v>100</v>
      </c>
      <c r="O87" s="56">
        <f t="shared" si="25"/>
        <v>0</v>
      </c>
      <c r="P87" s="56">
        <f t="shared" si="26"/>
        <v>100</v>
      </c>
      <c r="Q87" s="63"/>
      <c r="R87" s="56"/>
      <c r="S87" s="60">
        <f t="shared" si="39"/>
        <v>-8.3974205674919311E-3</v>
      </c>
      <c r="T87" s="64">
        <f t="shared" si="40"/>
        <v>4.094827586206895E-2</v>
      </c>
      <c r="V87" s="65"/>
      <c r="W87" s="65"/>
      <c r="Y87" s="15" t="str">
        <f t="shared" si="27"/>
        <v>UNCERTAIN</v>
      </c>
      <c r="AA87" s="66" t="str">
        <f>IF($A87&lt;200,"",AVERAGE($E38:$E87)/AVERAGE($E5:$E87)-1)</f>
        <v/>
      </c>
      <c r="AB87">
        <f>LOOKUP($B87,'07_L1政策步階'!$A$4:$A$14,'07_L1政策步階'!$C$4:$C$14)</f>
        <v>0</v>
      </c>
      <c r="AC87" s="65"/>
      <c r="AD87" s="65"/>
      <c r="AE87" s="65"/>
      <c r="AF87" s="65"/>
      <c r="AG87" s="65"/>
      <c r="AH87" s="65"/>
      <c r="AI87" s="65"/>
      <c r="AJ87" s="65"/>
      <c r="AK87" s="65"/>
      <c r="AL87" t="str">
        <f t="shared" si="28"/>
        <v/>
      </c>
      <c r="AM87">
        <f t="shared" si="29"/>
        <v>50</v>
      </c>
      <c r="AN87" t="str">
        <f t="shared" si="30"/>
        <v/>
      </c>
      <c r="AO87" t="str">
        <f t="shared" si="31"/>
        <v/>
      </c>
      <c r="AP87" t="str">
        <f t="shared" si="32"/>
        <v/>
      </c>
      <c r="AQ87" t="str">
        <f t="shared" si="33"/>
        <v/>
      </c>
      <c r="AR87" t="str">
        <f t="shared" si="34"/>
        <v/>
      </c>
      <c r="AS87" t="str">
        <f t="shared" si="35"/>
        <v/>
      </c>
      <c r="AT87" t="str">
        <f t="shared" si="36"/>
        <v/>
      </c>
      <c r="AU87" t="str">
        <f t="shared" si="37"/>
        <v/>
      </c>
      <c r="AV87" t="str">
        <f t="shared" si="38"/>
        <v/>
      </c>
      <c r="AW87">
        <f>'01_指標庫'!$H$4*ISNUMBER($F87)+'01_指標庫'!$H$5*ISNUMBER($AA87)+'01_指標庫'!$H$6*ISNUMBER($G87)+'01_指標庫'!$H$7*ISNUMBER($H87)+'01_指標庫'!$H$8*ISNUMBER($AF87)+'01_指標庫'!$H$9*ISNUMBER($AG87)+'01_指標庫'!$H$10*ISNUMBER($AB87)+'01_指標庫'!$H$11*ISNUMBER($AC87)+'01_指標庫'!$H$12*ISNUMBER($AD87)+'01_指標庫'!$H$13*ISNUMBER($AE87)+'01_指標庫'!$H$14*ISNUMBER($I87)+'01_指標庫'!$H$15*ISNUMBER($AH87)+'01_指標庫'!$H$16*ISNUMBER($K87)+'01_指標庫'!$H$17*ISNUMBER($AI87)+'01_指標庫'!$H$18*ISNUMBER($AJ87)+'01_指標庫'!$H$19*ISNUMBER($AK87)+'01_指標庫'!$H$20*ISNUMBER($BB87)+'01_指標庫'!$H$21*ISNUMBER($BC87)</f>
        <v>49</v>
      </c>
      <c r="AX87">
        <f>IF(AW87=0,50,ROUND(('01_指標庫'!$H$4*IF(ISNUMBER($F87),L87,0)+'01_指標庫'!$H$5*IF(ISNUMBER($AA87),AL87,0)+'01_指標庫'!$H$6*IF(ISNUMBER($G87),M87,0)+'01_指標庫'!$H$7*IF(ISNUMBER($H87),N87,0)+'01_指標庫'!$H$8*IF(ISNUMBER($AF87),AQ87,0)+'01_指標庫'!$H$9*IF(ISNUMBER($AG87),AR87,0)+'01_指標庫'!$H$10*IF(ISNUMBER($AB87),AM87,0)+'01_指標庫'!$H$11*IF(ISNUMBER($AC87),AN87,0)+'01_指標庫'!$H$12*IF(ISNUMBER($AD87),AO87,0)+'01_指標庫'!$H$13*IF(ISNUMBER($AE87),AP87,0)+'01_指標庫'!$H$14*IF(ISNUMBER($I87),O87,0)+'01_指標庫'!$H$15*IF(ISNUMBER($AH87),AS87,0)+'01_指標庫'!$H$16*IF(ISNUMBER($K87),P87,0)+'01_指標庫'!$H$17*IF(ISNUMBER($AI87),AT87,0)+'01_指標庫'!$H$18*IF(ISNUMBER($AJ87),AU87,0)+'01_指標庫'!$H$19*IF(ISNUMBER($AK87),AV87,0)+'01_指標庫'!$H$20*IF(ISNUMBER($BB87),BB87,0)+'01_指標庫'!$H$21*IF(ISNUMBER($BC87),BC87,0))/AW87,1))</f>
        <v>66.3</v>
      </c>
      <c r="AY87" s="67"/>
      <c r="AZ87" s="67"/>
      <c r="BA87" s="66">
        <f t="shared" si="41"/>
        <v>-8.4794591305480393E-3</v>
      </c>
      <c r="BB87">
        <f t="shared" si="42"/>
        <v>0</v>
      </c>
      <c r="BC87" t="str">
        <f t="shared" si="43"/>
        <v/>
      </c>
    </row>
    <row r="88" spans="1:55" ht="15" customHeight="1">
      <c r="A88" s="56">
        <v>84</v>
      </c>
      <c r="B88" s="57">
        <v>42677</v>
      </c>
      <c r="C88" s="56">
        <v>2016</v>
      </c>
      <c r="D88" s="58" t="s">
        <v>239</v>
      </c>
      <c r="E88" s="59">
        <v>4679.1000000000004</v>
      </c>
      <c r="F88" s="60">
        <v>3.2017999999999998E-2</v>
      </c>
      <c r="G88" s="60">
        <v>-4.7021E-2</v>
      </c>
      <c r="H88" s="61">
        <v>0.75509999999999999</v>
      </c>
      <c r="I88" s="62">
        <v>515</v>
      </c>
      <c r="J88" s="56" t="s">
        <v>235</v>
      </c>
      <c r="K88" s="63">
        <v>22.08</v>
      </c>
      <c r="L88" s="56">
        <f t="shared" si="22"/>
        <v>100</v>
      </c>
      <c r="M88" s="56">
        <f t="shared" si="23"/>
        <v>100</v>
      </c>
      <c r="N88" s="56">
        <f t="shared" si="24"/>
        <v>100</v>
      </c>
      <c r="O88" s="56">
        <f t="shared" si="25"/>
        <v>0</v>
      </c>
      <c r="P88" s="56">
        <f t="shared" si="26"/>
        <v>50</v>
      </c>
      <c r="Q88" s="63"/>
      <c r="R88" s="56"/>
      <c r="S88" s="60">
        <f t="shared" si="39"/>
        <v>-1.011442993414291E-2</v>
      </c>
      <c r="T88" s="64">
        <f t="shared" si="40"/>
        <v>0.14285714285714279</v>
      </c>
      <c r="V88" s="65"/>
      <c r="W88" s="65"/>
      <c r="Y88" s="15" t="str">
        <f t="shared" si="27"/>
        <v>UNCERTAIN</v>
      </c>
      <c r="AA88" s="66" t="str">
        <f>IF($A88&lt;200,"",AVERAGE($E39:$E88)/AVERAGE($E5:$E88)-1)</f>
        <v/>
      </c>
      <c r="AB88">
        <f>LOOKUP($B88,'07_L1政策步階'!$A$4:$A$14,'07_L1政策步階'!$C$4:$C$14)</f>
        <v>0</v>
      </c>
      <c r="AC88" s="65"/>
      <c r="AD88" s="65"/>
      <c r="AE88" s="65"/>
      <c r="AF88" s="65"/>
      <c r="AG88" s="65"/>
      <c r="AH88" s="65"/>
      <c r="AI88" s="65"/>
      <c r="AJ88" s="65"/>
      <c r="AK88" s="65"/>
      <c r="AL88" t="str">
        <f t="shared" si="28"/>
        <v/>
      </c>
      <c r="AM88">
        <f t="shared" si="29"/>
        <v>50</v>
      </c>
      <c r="AN88" t="str">
        <f t="shared" si="30"/>
        <v/>
      </c>
      <c r="AO88" t="str">
        <f t="shared" si="31"/>
        <v/>
      </c>
      <c r="AP88" t="str">
        <f t="shared" si="32"/>
        <v/>
      </c>
      <c r="AQ88" t="str">
        <f t="shared" si="33"/>
        <v/>
      </c>
      <c r="AR88" t="str">
        <f t="shared" si="34"/>
        <v/>
      </c>
      <c r="AS88" t="str">
        <f t="shared" si="35"/>
        <v/>
      </c>
      <c r="AT88" t="str">
        <f t="shared" si="36"/>
        <v/>
      </c>
      <c r="AU88" t="str">
        <f t="shared" si="37"/>
        <v/>
      </c>
      <c r="AV88" t="str">
        <f t="shared" si="38"/>
        <v/>
      </c>
      <c r="AW88">
        <f>'01_指標庫'!$H$4*ISNUMBER($F88)+'01_指標庫'!$H$5*ISNUMBER($AA88)+'01_指標庫'!$H$6*ISNUMBER($G88)+'01_指標庫'!$H$7*ISNUMBER($H88)+'01_指標庫'!$H$8*ISNUMBER($AF88)+'01_指標庫'!$H$9*ISNUMBER($AG88)+'01_指標庫'!$H$10*ISNUMBER($AB88)+'01_指標庫'!$H$11*ISNUMBER($AC88)+'01_指標庫'!$H$12*ISNUMBER($AD88)+'01_指標庫'!$H$13*ISNUMBER($AE88)+'01_指標庫'!$H$14*ISNUMBER($I88)+'01_指標庫'!$H$15*ISNUMBER($AH88)+'01_指標庫'!$H$16*ISNUMBER($K88)+'01_指標庫'!$H$17*ISNUMBER($AI88)+'01_指標庫'!$H$18*ISNUMBER($AJ88)+'01_指標庫'!$H$19*ISNUMBER($AK88)+'01_指標庫'!$H$20*ISNUMBER($BB88)+'01_指標庫'!$H$21*ISNUMBER($BC88)</f>
        <v>49</v>
      </c>
      <c r="AX88">
        <f>IF(AW88=0,50,ROUND(('01_指標庫'!$H$4*IF(ISNUMBER($F88),L88,0)+'01_指標庫'!$H$5*IF(ISNUMBER($AA88),AL88,0)+'01_指標庫'!$H$6*IF(ISNUMBER($G88),M88,0)+'01_指標庫'!$H$7*IF(ISNUMBER($H88),N88,0)+'01_指標庫'!$H$8*IF(ISNUMBER($AF88),AQ88,0)+'01_指標庫'!$H$9*IF(ISNUMBER($AG88),AR88,0)+'01_指標庫'!$H$10*IF(ISNUMBER($AB88),AM88,0)+'01_指標庫'!$H$11*IF(ISNUMBER($AC88),AN88,0)+'01_指標庫'!$H$12*IF(ISNUMBER($AD88),AO88,0)+'01_指標庫'!$H$13*IF(ISNUMBER($AE88),AP88,0)+'01_指標庫'!$H$14*IF(ISNUMBER($I88),O88,0)+'01_指標庫'!$H$15*IF(ISNUMBER($AH88),AS88,0)+'01_指標庫'!$H$16*IF(ISNUMBER($K88),P88,0)+'01_指標庫'!$H$17*IF(ISNUMBER($AI88),AT88,0)+'01_指標庫'!$H$18*IF(ISNUMBER($AJ88),AU88,0)+'01_指標庫'!$H$19*IF(ISNUMBER($AK88),AV88,0)+'01_指標庫'!$H$20*IF(ISNUMBER($BB88),BB88,0)+'01_指標庫'!$H$21*IF(ISNUMBER($BC88),BC88,0))/AW88,1))</f>
        <v>60.2</v>
      </c>
      <c r="AY88" s="67"/>
      <c r="AZ88" s="67"/>
      <c r="BA88" s="66">
        <f t="shared" si="41"/>
        <v>-1.185348969554012E-2</v>
      </c>
      <c r="BB88">
        <f t="shared" si="42"/>
        <v>0</v>
      </c>
      <c r="BC88" t="str">
        <f t="shared" si="43"/>
        <v/>
      </c>
    </row>
    <row r="89" spans="1:55" ht="15" customHeight="1">
      <c r="A89" s="56">
        <v>85</v>
      </c>
      <c r="B89" s="57">
        <v>42678</v>
      </c>
      <c r="C89" s="56">
        <v>2016</v>
      </c>
      <c r="D89" s="58" t="s">
        <v>234</v>
      </c>
      <c r="E89" s="59">
        <v>4660.46</v>
      </c>
      <c r="F89" s="60">
        <v>2.7453000000000002E-2</v>
      </c>
      <c r="G89" s="60">
        <v>-5.0817000000000001E-2</v>
      </c>
      <c r="H89" s="61">
        <v>0.75509999999999999</v>
      </c>
      <c r="I89" s="62">
        <v>520</v>
      </c>
      <c r="J89" s="56" t="s">
        <v>235</v>
      </c>
      <c r="K89" s="63">
        <v>22.51</v>
      </c>
      <c r="L89" s="56">
        <f t="shared" si="22"/>
        <v>100</v>
      </c>
      <c r="M89" s="56">
        <f t="shared" si="23"/>
        <v>100</v>
      </c>
      <c r="N89" s="56">
        <f t="shared" si="24"/>
        <v>100</v>
      </c>
      <c r="O89" s="56">
        <f t="shared" si="25"/>
        <v>0</v>
      </c>
      <c r="P89" s="56">
        <f t="shared" si="26"/>
        <v>50</v>
      </c>
      <c r="Q89" s="63"/>
      <c r="R89" s="56"/>
      <c r="S89" s="60">
        <f t="shared" si="39"/>
        <v>-3.9836720736894371E-3</v>
      </c>
      <c r="T89" s="64">
        <f t="shared" si="40"/>
        <v>1.9474637681159646E-2</v>
      </c>
      <c r="V89" s="65"/>
      <c r="W89" s="65"/>
      <c r="Y89" s="15" t="str">
        <f t="shared" si="27"/>
        <v>UNCERTAIN</v>
      </c>
      <c r="AA89" s="66" t="str">
        <f>IF($A89&lt;200,"",AVERAGE($E40:$E89)/AVERAGE($E5:$E89)-1)</f>
        <v/>
      </c>
      <c r="AB89">
        <f>LOOKUP($B89,'07_L1政策步階'!$A$4:$A$14,'07_L1政策步階'!$C$4:$C$14)</f>
        <v>0</v>
      </c>
      <c r="AC89" s="65"/>
      <c r="AD89" s="65"/>
      <c r="AE89" s="65"/>
      <c r="AF89" s="65"/>
      <c r="AG89" s="65"/>
      <c r="AH89" s="65"/>
      <c r="AI89" s="65"/>
      <c r="AJ89" s="65"/>
      <c r="AK89" s="65"/>
      <c r="AL89" t="str">
        <f t="shared" si="28"/>
        <v/>
      </c>
      <c r="AM89">
        <f t="shared" si="29"/>
        <v>50</v>
      </c>
      <c r="AN89" t="str">
        <f t="shared" si="30"/>
        <v/>
      </c>
      <c r="AO89" t="str">
        <f t="shared" si="31"/>
        <v/>
      </c>
      <c r="AP89" t="str">
        <f t="shared" si="32"/>
        <v/>
      </c>
      <c r="AQ89" t="str">
        <f t="shared" si="33"/>
        <v/>
      </c>
      <c r="AR89" t="str">
        <f t="shared" si="34"/>
        <v/>
      </c>
      <c r="AS89" t="str">
        <f t="shared" si="35"/>
        <v/>
      </c>
      <c r="AT89" t="str">
        <f t="shared" si="36"/>
        <v/>
      </c>
      <c r="AU89" t="str">
        <f t="shared" si="37"/>
        <v/>
      </c>
      <c r="AV89" t="str">
        <f t="shared" si="38"/>
        <v/>
      </c>
      <c r="AW89">
        <f>'01_指標庫'!$H$4*ISNUMBER($F89)+'01_指標庫'!$H$5*ISNUMBER($AA89)+'01_指標庫'!$H$6*ISNUMBER($G89)+'01_指標庫'!$H$7*ISNUMBER($H89)+'01_指標庫'!$H$8*ISNUMBER($AF89)+'01_指標庫'!$H$9*ISNUMBER($AG89)+'01_指標庫'!$H$10*ISNUMBER($AB89)+'01_指標庫'!$H$11*ISNUMBER($AC89)+'01_指標庫'!$H$12*ISNUMBER($AD89)+'01_指標庫'!$H$13*ISNUMBER($AE89)+'01_指標庫'!$H$14*ISNUMBER($I89)+'01_指標庫'!$H$15*ISNUMBER($AH89)+'01_指標庫'!$H$16*ISNUMBER($K89)+'01_指標庫'!$H$17*ISNUMBER($AI89)+'01_指標庫'!$H$18*ISNUMBER($AJ89)+'01_指標庫'!$H$19*ISNUMBER($AK89)+'01_指標庫'!$H$20*ISNUMBER($BB89)+'01_指標庫'!$H$21*ISNUMBER($BC89)</f>
        <v>49</v>
      </c>
      <c r="AX89">
        <f>IF(AW89=0,50,ROUND(('01_指標庫'!$H$4*IF(ISNUMBER($F89),L89,0)+'01_指標庫'!$H$5*IF(ISNUMBER($AA89),AL89,0)+'01_指標庫'!$H$6*IF(ISNUMBER($G89),M89,0)+'01_指標庫'!$H$7*IF(ISNUMBER($H89),N89,0)+'01_指標庫'!$H$8*IF(ISNUMBER($AF89),AQ89,0)+'01_指標庫'!$H$9*IF(ISNUMBER($AG89),AR89,0)+'01_指標庫'!$H$10*IF(ISNUMBER($AB89),AM89,0)+'01_指標庫'!$H$11*IF(ISNUMBER($AC89),AN89,0)+'01_指標庫'!$H$12*IF(ISNUMBER($AD89),AO89,0)+'01_指標庫'!$H$13*IF(ISNUMBER($AE89),AP89,0)+'01_指標庫'!$H$14*IF(ISNUMBER($I89),O89,0)+'01_指標庫'!$H$15*IF(ISNUMBER($AH89),AS89,0)+'01_指標庫'!$H$16*IF(ISNUMBER($K89),P89,0)+'01_指標庫'!$H$17*IF(ISNUMBER($AI89),AT89,0)+'01_指標庫'!$H$18*IF(ISNUMBER($AJ89),AU89,0)+'01_指標庫'!$H$19*IF(ISNUMBER($AK89),AV89,0)+'01_指標庫'!$H$20*IF(ISNUMBER($BB89),BB89,0)+'01_指標庫'!$H$21*IF(ISNUMBER($BC89),BC89,0))/AW89,1))</f>
        <v>60.2</v>
      </c>
      <c r="AY89" s="67"/>
      <c r="AZ89" s="67"/>
      <c r="BA89" s="66">
        <f t="shared" si="41"/>
        <v>-1.3963031561328387E-2</v>
      </c>
      <c r="BB89">
        <f t="shared" si="42"/>
        <v>0</v>
      </c>
      <c r="BC89" t="str">
        <f t="shared" si="43"/>
        <v/>
      </c>
    </row>
    <row r="90" spans="1:55" ht="15" customHeight="1">
      <c r="A90" s="56">
        <v>86</v>
      </c>
      <c r="B90" s="57">
        <v>42681</v>
      </c>
      <c r="C90" s="56">
        <v>2016</v>
      </c>
      <c r="D90" s="58" t="s">
        <v>236</v>
      </c>
      <c r="E90" s="59">
        <v>4773.7299999999996</v>
      </c>
      <c r="F90" s="60">
        <v>5.1755000000000002E-2</v>
      </c>
      <c r="G90" s="60">
        <v>-2.7747999999999998E-2</v>
      </c>
      <c r="H90" s="61">
        <v>0.77549999999999997</v>
      </c>
      <c r="I90" s="62">
        <v>501</v>
      </c>
      <c r="J90" s="56" t="s">
        <v>235</v>
      </c>
      <c r="K90" s="63">
        <v>18.71</v>
      </c>
      <c r="L90" s="56">
        <f t="shared" si="22"/>
        <v>100</v>
      </c>
      <c r="M90" s="56">
        <f t="shared" si="23"/>
        <v>100</v>
      </c>
      <c r="N90" s="56">
        <f t="shared" si="24"/>
        <v>100</v>
      </c>
      <c r="O90" s="56">
        <f t="shared" si="25"/>
        <v>0</v>
      </c>
      <c r="P90" s="56">
        <f t="shared" si="26"/>
        <v>100</v>
      </c>
      <c r="Q90" s="63"/>
      <c r="R90" s="56"/>
      <c r="S90" s="60">
        <f t="shared" si="39"/>
        <v>2.4304467799315832E-2</v>
      </c>
      <c r="T90" s="64">
        <f t="shared" si="40"/>
        <v>-0.16881386050644165</v>
      </c>
      <c r="V90" s="65"/>
      <c r="W90" s="65"/>
      <c r="Y90" s="15" t="str">
        <f t="shared" si="27"/>
        <v>UNCERTAIN</v>
      </c>
      <c r="AA90" s="66" t="str">
        <f>IF($A90&lt;200,"",AVERAGE($E41:$E90)/AVERAGE($E5:$E90)-1)</f>
        <v/>
      </c>
      <c r="AB90">
        <f>LOOKUP($B90,'07_L1政策步階'!$A$4:$A$14,'07_L1政策步階'!$C$4:$C$14)</f>
        <v>0</v>
      </c>
      <c r="AC90" s="65"/>
      <c r="AD90" s="65"/>
      <c r="AE90" s="65"/>
      <c r="AF90" s="65"/>
      <c r="AG90" s="65"/>
      <c r="AH90" s="65"/>
      <c r="AI90" s="65"/>
      <c r="AJ90" s="65"/>
      <c r="AK90" s="65"/>
      <c r="AL90" t="str">
        <f t="shared" si="28"/>
        <v/>
      </c>
      <c r="AM90">
        <f t="shared" si="29"/>
        <v>50</v>
      </c>
      <c r="AN90" t="str">
        <f t="shared" si="30"/>
        <v/>
      </c>
      <c r="AO90" t="str">
        <f t="shared" si="31"/>
        <v/>
      </c>
      <c r="AP90" t="str">
        <f t="shared" si="32"/>
        <v/>
      </c>
      <c r="AQ90" t="str">
        <f t="shared" si="33"/>
        <v/>
      </c>
      <c r="AR90" t="str">
        <f t="shared" si="34"/>
        <v/>
      </c>
      <c r="AS90" t="str">
        <f t="shared" si="35"/>
        <v/>
      </c>
      <c r="AT90" t="str">
        <f t="shared" si="36"/>
        <v/>
      </c>
      <c r="AU90" t="str">
        <f t="shared" si="37"/>
        <v/>
      </c>
      <c r="AV90" t="str">
        <f t="shared" si="38"/>
        <v/>
      </c>
      <c r="AW90">
        <f>'01_指標庫'!$H$4*ISNUMBER($F90)+'01_指標庫'!$H$5*ISNUMBER($AA90)+'01_指標庫'!$H$6*ISNUMBER($G90)+'01_指標庫'!$H$7*ISNUMBER($H90)+'01_指標庫'!$H$8*ISNUMBER($AF90)+'01_指標庫'!$H$9*ISNUMBER($AG90)+'01_指標庫'!$H$10*ISNUMBER($AB90)+'01_指標庫'!$H$11*ISNUMBER($AC90)+'01_指標庫'!$H$12*ISNUMBER($AD90)+'01_指標庫'!$H$13*ISNUMBER($AE90)+'01_指標庫'!$H$14*ISNUMBER($I90)+'01_指標庫'!$H$15*ISNUMBER($AH90)+'01_指標庫'!$H$16*ISNUMBER($K90)+'01_指標庫'!$H$17*ISNUMBER($AI90)+'01_指標庫'!$H$18*ISNUMBER($AJ90)+'01_指標庫'!$H$19*ISNUMBER($AK90)+'01_指標庫'!$H$20*ISNUMBER($BB90)+'01_指標庫'!$H$21*ISNUMBER($BC90)</f>
        <v>49</v>
      </c>
      <c r="AX90">
        <f>IF(AW90=0,50,ROUND(('01_指標庫'!$H$4*IF(ISNUMBER($F90),L90,0)+'01_指標庫'!$H$5*IF(ISNUMBER($AA90),AL90,0)+'01_指標庫'!$H$6*IF(ISNUMBER($G90),M90,0)+'01_指標庫'!$H$7*IF(ISNUMBER($H90),N90,0)+'01_指標庫'!$H$8*IF(ISNUMBER($AF90),AQ90,0)+'01_指標庫'!$H$9*IF(ISNUMBER($AG90),AR90,0)+'01_指標庫'!$H$10*IF(ISNUMBER($AB90),AM90,0)+'01_指標庫'!$H$11*IF(ISNUMBER($AC90),AN90,0)+'01_指標庫'!$H$12*IF(ISNUMBER($AD90),AO90,0)+'01_指標庫'!$H$13*IF(ISNUMBER($AE90),AP90,0)+'01_指標庫'!$H$14*IF(ISNUMBER($I90),O90,0)+'01_指標庫'!$H$15*IF(ISNUMBER($AH90),AS90,0)+'01_指標庫'!$H$16*IF(ISNUMBER($K90),P90,0)+'01_指標庫'!$H$17*IF(ISNUMBER($AI90),AT90,0)+'01_指標庫'!$H$18*IF(ISNUMBER($AJ90),AU90,0)+'01_指標庫'!$H$19*IF(ISNUMBER($AK90),AV90,0)+'01_指標庫'!$H$20*IF(ISNUMBER($BB90),BB90,0)+'01_指標庫'!$H$21*IF(ISNUMBER($BC90),BC90,0))/AW90,1))</f>
        <v>66.3</v>
      </c>
      <c r="AY90" s="67"/>
      <c r="AZ90" s="67"/>
      <c r="BA90" s="66">
        <f t="shared" si="41"/>
        <v>-1.2305007542493973E-2</v>
      </c>
      <c r="BB90">
        <f t="shared" si="42"/>
        <v>0</v>
      </c>
      <c r="BC90" t="str">
        <f t="shared" si="43"/>
        <v/>
      </c>
    </row>
    <row r="91" spans="1:55" ht="15" customHeight="1">
      <c r="A91" s="56">
        <v>87</v>
      </c>
      <c r="B91" s="57">
        <v>42682</v>
      </c>
      <c r="C91" s="56">
        <v>2016</v>
      </c>
      <c r="D91" s="58" t="s">
        <v>237</v>
      </c>
      <c r="E91" s="59">
        <v>4804.92</v>
      </c>
      <c r="F91" s="60">
        <v>5.7962E-2</v>
      </c>
      <c r="G91" s="60">
        <v>-2.1395000000000001E-2</v>
      </c>
      <c r="H91" s="61">
        <v>0.79590000000000005</v>
      </c>
      <c r="I91" s="62">
        <v>498</v>
      </c>
      <c r="J91" s="56" t="s">
        <v>235</v>
      </c>
      <c r="K91" s="63">
        <v>18.739999999999998</v>
      </c>
      <c r="L91" s="56">
        <f t="shared" si="22"/>
        <v>100</v>
      </c>
      <c r="M91" s="56">
        <f t="shared" si="23"/>
        <v>100</v>
      </c>
      <c r="N91" s="56">
        <f t="shared" si="24"/>
        <v>100</v>
      </c>
      <c r="O91" s="56">
        <f t="shared" si="25"/>
        <v>0</v>
      </c>
      <c r="P91" s="56">
        <f t="shared" si="26"/>
        <v>100</v>
      </c>
      <c r="Q91" s="63"/>
      <c r="R91" s="56"/>
      <c r="S91" s="60">
        <f t="shared" si="39"/>
        <v>6.5336749250586301E-3</v>
      </c>
      <c r="T91" s="64">
        <f t="shared" si="40"/>
        <v>1.6034206306787535E-3</v>
      </c>
      <c r="V91" s="65"/>
      <c r="W91" s="65"/>
      <c r="Y91" s="15" t="str">
        <f t="shared" si="27"/>
        <v>UNCERTAIN</v>
      </c>
      <c r="AA91" s="66" t="str">
        <f>IF($A91&lt;200,"",AVERAGE($E42:$E91)/AVERAGE($E5:$E91)-1)</f>
        <v/>
      </c>
      <c r="AB91">
        <f>LOOKUP($B91,'07_L1政策步階'!$A$4:$A$14,'07_L1政策步階'!$C$4:$C$14)</f>
        <v>0</v>
      </c>
      <c r="AC91" s="65"/>
      <c r="AD91" s="65"/>
      <c r="AE91" s="65"/>
      <c r="AF91" s="65"/>
      <c r="AG91" s="65"/>
      <c r="AH91" s="65"/>
      <c r="AI91" s="65"/>
      <c r="AJ91" s="65"/>
      <c r="AK91" s="65"/>
      <c r="AL91" t="str">
        <f t="shared" si="28"/>
        <v/>
      </c>
      <c r="AM91">
        <f t="shared" si="29"/>
        <v>50</v>
      </c>
      <c r="AN91" t="str">
        <f t="shared" si="30"/>
        <v/>
      </c>
      <c r="AO91" t="str">
        <f t="shared" si="31"/>
        <v/>
      </c>
      <c r="AP91" t="str">
        <f t="shared" si="32"/>
        <v/>
      </c>
      <c r="AQ91" t="str">
        <f t="shared" si="33"/>
        <v/>
      </c>
      <c r="AR91" t="str">
        <f t="shared" si="34"/>
        <v/>
      </c>
      <c r="AS91" t="str">
        <f t="shared" si="35"/>
        <v/>
      </c>
      <c r="AT91" t="str">
        <f t="shared" si="36"/>
        <v/>
      </c>
      <c r="AU91" t="str">
        <f t="shared" si="37"/>
        <v/>
      </c>
      <c r="AV91" t="str">
        <f t="shared" si="38"/>
        <v/>
      </c>
      <c r="AW91">
        <f>'01_指標庫'!$H$4*ISNUMBER($F91)+'01_指標庫'!$H$5*ISNUMBER($AA91)+'01_指標庫'!$H$6*ISNUMBER($G91)+'01_指標庫'!$H$7*ISNUMBER($H91)+'01_指標庫'!$H$8*ISNUMBER($AF91)+'01_指標庫'!$H$9*ISNUMBER($AG91)+'01_指標庫'!$H$10*ISNUMBER($AB91)+'01_指標庫'!$H$11*ISNUMBER($AC91)+'01_指標庫'!$H$12*ISNUMBER($AD91)+'01_指標庫'!$H$13*ISNUMBER($AE91)+'01_指標庫'!$H$14*ISNUMBER($I91)+'01_指標庫'!$H$15*ISNUMBER($AH91)+'01_指標庫'!$H$16*ISNUMBER($K91)+'01_指標庫'!$H$17*ISNUMBER($AI91)+'01_指標庫'!$H$18*ISNUMBER($AJ91)+'01_指標庫'!$H$19*ISNUMBER($AK91)+'01_指標庫'!$H$20*ISNUMBER($BB91)+'01_指標庫'!$H$21*ISNUMBER($BC91)</f>
        <v>49</v>
      </c>
      <c r="AX91">
        <f>IF(AW91=0,50,ROUND(('01_指標庫'!$H$4*IF(ISNUMBER($F91),L91,0)+'01_指標庫'!$H$5*IF(ISNUMBER($AA91),AL91,0)+'01_指標庫'!$H$6*IF(ISNUMBER($G91),M91,0)+'01_指標庫'!$H$7*IF(ISNUMBER($H91),N91,0)+'01_指標庫'!$H$8*IF(ISNUMBER($AF91),AQ91,0)+'01_指標庫'!$H$9*IF(ISNUMBER($AG91),AR91,0)+'01_指標庫'!$H$10*IF(ISNUMBER($AB91),AM91,0)+'01_指標庫'!$H$11*IF(ISNUMBER($AC91),AN91,0)+'01_指標庫'!$H$12*IF(ISNUMBER($AD91),AO91,0)+'01_指標庫'!$H$13*IF(ISNUMBER($AE91),AP91,0)+'01_指標庫'!$H$14*IF(ISNUMBER($I91),O91,0)+'01_指標庫'!$H$15*IF(ISNUMBER($AH91),AS91,0)+'01_指標庫'!$H$16*IF(ISNUMBER($K91),P91,0)+'01_指標庫'!$H$17*IF(ISNUMBER($AI91),AT91,0)+'01_指標庫'!$H$18*IF(ISNUMBER($AJ91),AU91,0)+'01_指標庫'!$H$19*IF(ISNUMBER($AK91),AV91,0)+'01_指標庫'!$H$20*IF(ISNUMBER($BB91),BB91,0)+'01_指標庫'!$H$21*IF(ISNUMBER($BC91),BC91,0))/AW91,1))</f>
        <v>66.3</v>
      </c>
      <c r="AY91" s="67"/>
      <c r="AZ91" s="67"/>
      <c r="BA91" s="66">
        <f t="shared" si="41"/>
        <v>-8.9219623790445235E-3</v>
      </c>
      <c r="BB91">
        <f t="shared" si="42"/>
        <v>0</v>
      </c>
      <c r="BC91" t="str">
        <f t="shared" si="43"/>
        <v/>
      </c>
    </row>
    <row r="92" spans="1:55" ht="15" customHeight="1">
      <c r="A92" s="56">
        <v>88</v>
      </c>
      <c r="B92" s="57">
        <v>42683</v>
      </c>
      <c r="C92" s="56">
        <v>2016</v>
      </c>
      <c r="D92" s="58" t="s">
        <v>238</v>
      </c>
      <c r="E92" s="59">
        <v>4825.18</v>
      </c>
      <c r="F92" s="60">
        <v>6.1608999999999997E-2</v>
      </c>
      <c r="G92" s="60">
        <v>-1.7269E-2</v>
      </c>
      <c r="H92" s="61">
        <v>0.87760000000000005</v>
      </c>
      <c r="I92" s="62">
        <v>494</v>
      </c>
      <c r="J92" s="56" t="s">
        <v>235</v>
      </c>
      <c r="K92" s="63">
        <v>14.38</v>
      </c>
      <c r="L92" s="56">
        <f t="shared" si="22"/>
        <v>100</v>
      </c>
      <c r="M92" s="56">
        <f t="shared" si="23"/>
        <v>100</v>
      </c>
      <c r="N92" s="56">
        <f t="shared" si="24"/>
        <v>100</v>
      </c>
      <c r="O92" s="56">
        <f t="shared" si="25"/>
        <v>0</v>
      </c>
      <c r="P92" s="56">
        <f t="shared" si="26"/>
        <v>100</v>
      </c>
      <c r="Q92" s="63"/>
      <c r="R92" s="56"/>
      <c r="S92" s="60">
        <f t="shared" si="39"/>
        <v>4.2165114091390343E-3</v>
      </c>
      <c r="T92" s="64">
        <f t="shared" si="40"/>
        <v>-0.23265741728922085</v>
      </c>
      <c r="V92" s="65"/>
      <c r="W92" s="65"/>
      <c r="Y92" s="15" t="str">
        <f t="shared" si="27"/>
        <v>UNCERTAIN</v>
      </c>
      <c r="AA92" s="66" t="str">
        <f>IF($A92&lt;200,"",AVERAGE($E43:$E92)/AVERAGE($E5:$E92)-1)</f>
        <v/>
      </c>
      <c r="AB92">
        <f>LOOKUP($B92,'07_L1政策步階'!$A$4:$A$14,'07_L1政策步階'!$C$4:$C$14)</f>
        <v>0</v>
      </c>
      <c r="AC92" s="65"/>
      <c r="AD92" s="65"/>
      <c r="AE92" s="65"/>
      <c r="AF92" s="65"/>
      <c r="AG92" s="65"/>
      <c r="AH92" s="65"/>
      <c r="AI92" s="65"/>
      <c r="AJ92" s="65"/>
      <c r="AK92" s="65"/>
      <c r="AL92" t="str">
        <f t="shared" si="28"/>
        <v/>
      </c>
      <c r="AM92">
        <f t="shared" si="29"/>
        <v>50</v>
      </c>
      <c r="AN92" t="str">
        <f t="shared" si="30"/>
        <v/>
      </c>
      <c r="AO92" t="str">
        <f t="shared" si="31"/>
        <v/>
      </c>
      <c r="AP92" t="str">
        <f t="shared" si="32"/>
        <v/>
      </c>
      <c r="AQ92" t="str">
        <f t="shared" si="33"/>
        <v/>
      </c>
      <c r="AR92" t="str">
        <f t="shared" si="34"/>
        <v/>
      </c>
      <c r="AS92" t="str">
        <f t="shared" si="35"/>
        <v/>
      </c>
      <c r="AT92" t="str">
        <f t="shared" si="36"/>
        <v/>
      </c>
      <c r="AU92" t="str">
        <f t="shared" si="37"/>
        <v/>
      </c>
      <c r="AV92" t="str">
        <f t="shared" si="38"/>
        <v/>
      </c>
      <c r="AW92">
        <f>'01_指標庫'!$H$4*ISNUMBER($F92)+'01_指標庫'!$H$5*ISNUMBER($AA92)+'01_指標庫'!$H$6*ISNUMBER($G92)+'01_指標庫'!$H$7*ISNUMBER($H92)+'01_指標庫'!$H$8*ISNUMBER($AF92)+'01_指標庫'!$H$9*ISNUMBER($AG92)+'01_指標庫'!$H$10*ISNUMBER($AB92)+'01_指標庫'!$H$11*ISNUMBER($AC92)+'01_指標庫'!$H$12*ISNUMBER($AD92)+'01_指標庫'!$H$13*ISNUMBER($AE92)+'01_指標庫'!$H$14*ISNUMBER($I92)+'01_指標庫'!$H$15*ISNUMBER($AH92)+'01_指標庫'!$H$16*ISNUMBER($K92)+'01_指標庫'!$H$17*ISNUMBER($AI92)+'01_指標庫'!$H$18*ISNUMBER($AJ92)+'01_指標庫'!$H$19*ISNUMBER($AK92)+'01_指標庫'!$H$20*ISNUMBER($BB92)+'01_指標庫'!$H$21*ISNUMBER($BC92)</f>
        <v>49</v>
      </c>
      <c r="AX92">
        <f>IF(AW92=0,50,ROUND(('01_指標庫'!$H$4*IF(ISNUMBER($F92),L92,0)+'01_指標庫'!$H$5*IF(ISNUMBER($AA92),AL92,0)+'01_指標庫'!$H$6*IF(ISNUMBER($G92),M92,0)+'01_指標庫'!$H$7*IF(ISNUMBER($H92),N92,0)+'01_指標庫'!$H$8*IF(ISNUMBER($AF92),AQ92,0)+'01_指標庫'!$H$9*IF(ISNUMBER($AG92),AR92,0)+'01_指標庫'!$H$10*IF(ISNUMBER($AB92),AM92,0)+'01_指標庫'!$H$11*IF(ISNUMBER($AC92),AN92,0)+'01_指標庫'!$H$12*IF(ISNUMBER($AD92),AO92,0)+'01_指標庫'!$H$13*IF(ISNUMBER($AE92),AP92,0)+'01_指標庫'!$H$14*IF(ISNUMBER($I92),O92,0)+'01_指標庫'!$H$15*IF(ISNUMBER($AH92),AS92,0)+'01_指標庫'!$H$16*IF(ISNUMBER($K92),P92,0)+'01_指標庫'!$H$17*IF(ISNUMBER($AI92),AT92,0)+'01_指標庫'!$H$18*IF(ISNUMBER($AJ92),AU92,0)+'01_指標庫'!$H$19*IF(ISNUMBER($AK92),AV92,0)+'01_指標庫'!$H$20*IF(ISNUMBER($BB92),BB92,0)+'01_指標庫'!$H$21*IF(ISNUMBER($BC92),BC92,0))/AW92,1))</f>
        <v>66.3</v>
      </c>
      <c r="AY92" s="67"/>
      <c r="AZ92" s="67"/>
      <c r="BA92" s="66">
        <f t="shared" si="41"/>
        <v>-4.0639212425190863E-3</v>
      </c>
      <c r="BB92">
        <f t="shared" si="42"/>
        <v>0</v>
      </c>
      <c r="BC92" t="str">
        <f t="shared" si="43"/>
        <v/>
      </c>
    </row>
    <row r="93" spans="1:55" ht="15" customHeight="1">
      <c r="A93" s="56">
        <v>89</v>
      </c>
      <c r="B93" s="57">
        <v>42684</v>
      </c>
      <c r="C93" s="56">
        <v>2016</v>
      </c>
      <c r="D93" s="58" t="s">
        <v>239</v>
      </c>
      <c r="E93" s="59">
        <v>4747.03</v>
      </c>
      <c r="F93" s="60">
        <v>4.3770000000000003E-2</v>
      </c>
      <c r="G93" s="60">
        <v>-3.3186E-2</v>
      </c>
      <c r="H93" s="61">
        <v>0.8367</v>
      </c>
      <c r="I93" s="62">
        <v>497</v>
      </c>
      <c r="J93" s="56" t="s">
        <v>235</v>
      </c>
      <c r="K93" s="63">
        <v>14.74</v>
      </c>
      <c r="L93" s="56">
        <f t="shared" si="22"/>
        <v>100</v>
      </c>
      <c r="M93" s="56">
        <f t="shared" si="23"/>
        <v>100</v>
      </c>
      <c r="N93" s="56">
        <f t="shared" si="24"/>
        <v>100</v>
      </c>
      <c r="O93" s="56">
        <f t="shared" si="25"/>
        <v>0</v>
      </c>
      <c r="P93" s="56">
        <f t="shared" si="26"/>
        <v>100</v>
      </c>
      <c r="Q93" s="63"/>
      <c r="R93" s="56"/>
      <c r="S93" s="60">
        <f t="shared" si="39"/>
        <v>-1.6196286977895213E-2</v>
      </c>
      <c r="T93" s="64">
        <f t="shared" si="40"/>
        <v>2.5034770514603677E-2</v>
      </c>
      <c r="V93" s="65"/>
      <c r="W93" s="65"/>
      <c r="Y93" s="15" t="str">
        <f t="shared" si="27"/>
        <v>EASY</v>
      </c>
      <c r="AA93" s="66" t="str">
        <f>IF($A93&lt;200,"",AVERAGE($E44:$E93)/AVERAGE($E5:$E93)-1)</f>
        <v/>
      </c>
      <c r="AB93">
        <f>LOOKUP($B93,'07_L1政策步階'!$A$4:$A$14,'07_L1政策步階'!$C$4:$C$14)</f>
        <v>0</v>
      </c>
      <c r="AC93" s="65"/>
      <c r="AD93" s="65"/>
      <c r="AE93" s="65"/>
      <c r="AF93" s="65"/>
      <c r="AG93" s="65"/>
      <c r="AH93" s="65"/>
      <c r="AI93" s="65"/>
      <c r="AJ93" s="65"/>
      <c r="AK93" s="65"/>
      <c r="AL93" t="str">
        <f t="shared" si="28"/>
        <v/>
      </c>
      <c r="AM93">
        <f t="shared" si="29"/>
        <v>50</v>
      </c>
      <c r="AN93" t="str">
        <f t="shared" si="30"/>
        <v/>
      </c>
      <c r="AO93" t="str">
        <f t="shared" si="31"/>
        <v/>
      </c>
      <c r="AP93" t="str">
        <f t="shared" si="32"/>
        <v/>
      </c>
      <c r="AQ93" t="str">
        <f t="shared" si="33"/>
        <v/>
      </c>
      <c r="AR93" t="str">
        <f t="shared" si="34"/>
        <v/>
      </c>
      <c r="AS93" t="str">
        <f t="shared" si="35"/>
        <v/>
      </c>
      <c r="AT93" t="str">
        <f t="shared" si="36"/>
        <v/>
      </c>
      <c r="AU93" t="str">
        <f t="shared" si="37"/>
        <v/>
      </c>
      <c r="AV93" t="str">
        <f t="shared" si="38"/>
        <v/>
      </c>
      <c r="AW93">
        <f>'01_指標庫'!$H$4*ISNUMBER($F93)+'01_指標庫'!$H$5*ISNUMBER($AA93)+'01_指標庫'!$H$6*ISNUMBER($G93)+'01_指標庫'!$H$7*ISNUMBER($H93)+'01_指標庫'!$H$8*ISNUMBER($AF93)+'01_指標庫'!$H$9*ISNUMBER($AG93)+'01_指標庫'!$H$10*ISNUMBER($AB93)+'01_指標庫'!$H$11*ISNUMBER($AC93)+'01_指標庫'!$H$12*ISNUMBER($AD93)+'01_指標庫'!$H$13*ISNUMBER($AE93)+'01_指標庫'!$H$14*ISNUMBER($I93)+'01_指標庫'!$H$15*ISNUMBER($AH93)+'01_指標庫'!$H$16*ISNUMBER($K93)+'01_指標庫'!$H$17*ISNUMBER($AI93)+'01_指標庫'!$H$18*ISNUMBER($AJ93)+'01_指標庫'!$H$19*ISNUMBER($AK93)+'01_指標庫'!$H$20*ISNUMBER($BB93)+'01_指標庫'!$H$21*ISNUMBER($BC93)</f>
        <v>49</v>
      </c>
      <c r="AX93">
        <f>IF(AW93=0,50,ROUND(('01_指標庫'!$H$4*IF(ISNUMBER($F93),L93,0)+'01_指標庫'!$H$5*IF(ISNUMBER($AA93),AL93,0)+'01_指標庫'!$H$6*IF(ISNUMBER($G93),M93,0)+'01_指標庫'!$H$7*IF(ISNUMBER($H93),N93,0)+'01_指標庫'!$H$8*IF(ISNUMBER($AF93),AQ93,0)+'01_指標庫'!$H$9*IF(ISNUMBER($AG93),AR93,0)+'01_指標庫'!$H$10*IF(ISNUMBER($AB93),AM93,0)+'01_指標庫'!$H$11*IF(ISNUMBER($AC93),AN93,0)+'01_指標庫'!$H$12*IF(ISNUMBER($AD93),AO93,0)+'01_指標庫'!$H$13*IF(ISNUMBER($AE93),AP93,0)+'01_指標庫'!$H$14*IF(ISNUMBER($I93),O93,0)+'01_指標庫'!$H$15*IF(ISNUMBER($AH93),AS93,0)+'01_指標庫'!$H$16*IF(ISNUMBER($K93),P93,0)+'01_指標庫'!$H$17*IF(ISNUMBER($AI93),AT93,0)+'01_指標庫'!$H$18*IF(ISNUMBER($AJ93),AU93,0)+'01_指標庫'!$H$19*IF(ISNUMBER($AK93),AV93,0)+'01_指標庫'!$H$20*IF(ISNUMBER($BB93),BB93,0)+'01_指標庫'!$H$21*IF(ISNUMBER($BC93),BC93,0))/AW93,1))</f>
        <v>72.400000000000006</v>
      </c>
      <c r="AY93" s="67"/>
      <c r="AZ93" s="67"/>
      <c r="BA93" s="66">
        <f t="shared" si="41"/>
        <v>6.6209816829321255E-4</v>
      </c>
      <c r="BB93">
        <f t="shared" si="42"/>
        <v>50</v>
      </c>
      <c r="BC93" t="str">
        <f t="shared" si="43"/>
        <v/>
      </c>
    </row>
    <row r="94" spans="1:55" ht="15" customHeight="1">
      <c r="A94" s="56">
        <v>90</v>
      </c>
      <c r="B94" s="57">
        <v>42685</v>
      </c>
      <c r="C94" s="56">
        <v>2016</v>
      </c>
      <c r="D94" s="58" t="s">
        <v>234</v>
      </c>
      <c r="E94" s="59">
        <v>4751.95</v>
      </c>
      <c r="F94" s="60">
        <v>4.4309000000000001E-2</v>
      </c>
      <c r="G94" s="60">
        <v>-3.2183000000000003E-2</v>
      </c>
      <c r="H94" s="61">
        <v>0.8367</v>
      </c>
      <c r="I94" s="62">
        <v>497</v>
      </c>
      <c r="J94" s="56" t="s">
        <v>235</v>
      </c>
      <c r="K94" s="63">
        <v>14.17</v>
      </c>
      <c r="L94" s="56">
        <f t="shared" si="22"/>
        <v>100</v>
      </c>
      <c r="M94" s="56">
        <f t="shared" si="23"/>
        <v>100</v>
      </c>
      <c r="N94" s="56">
        <f t="shared" si="24"/>
        <v>100</v>
      </c>
      <c r="O94" s="56">
        <f t="shared" si="25"/>
        <v>0</v>
      </c>
      <c r="P94" s="56">
        <f t="shared" si="26"/>
        <v>100</v>
      </c>
      <c r="Q94" s="63"/>
      <c r="R94" s="56"/>
      <c r="S94" s="60">
        <f t="shared" si="39"/>
        <v>1.0364375198808062E-3</v>
      </c>
      <c r="T94" s="64">
        <f t="shared" si="40"/>
        <v>-3.8670284938941646E-2</v>
      </c>
      <c r="V94" s="65"/>
      <c r="W94" s="65"/>
      <c r="Y94" s="15" t="str">
        <f t="shared" si="27"/>
        <v>EASY</v>
      </c>
      <c r="AA94" s="66" t="str">
        <f>IF($A94&lt;200,"",AVERAGE($E45:$E94)/AVERAGE($E5:$E94)-1)</f>
        <v/>
      </c>
      <c r="AB94">
        <f>LOOKUP($B94,'07_L1政策步階'!$A$4:$A$14,'07_L1政策步階'!$C$4:$C$14)</f>
        <v>0</v>
      </c>
      <c r="AC94" s="65"/>
      <c r="AD94" s="65"/>
      <c r="AE94" s="65"/>
      <c r="AF94" s="65"/>
      <c r="AG94" s="65"/>
      <c r="AH94" s="65"/>
      <c r="AI94" s="65"/>
      <c r="AJ94" s="65"/>
      <c r="AK94" s="65"/>
      <c r="AL94" t="str">
        <f t="shared" si="28"/>
        <v/>
      </c>
      <c r="AM94">
        <f t="shared" si="29"/>
        <v>50</v>
      </c>
      <c r="AN94" t="str">
        <f t="shared" si="30"/>
        <v/>
      </c>
      <c r="AO94" t="str">
        <f t="shared" si="31"/>
        <v/>
      </c>
      <c r="AP94" t="str">
        <f t="shared" si="32"/>
        <v/>
      </c>
      <c r="AQ94" t="str">
        <f t="shared" si="33"/>
        <v/>
      </c>
      <c r="AR94" t="str">
        <f t="shared" si="34"/>
        <v/>
      </c>
      <c r="AS94" t="str">
        <f t="shared" si="35"/>
        <v/>
      </c>
      <c r="AT94" t="str">
        <f t="shared" si="36"/>
        <v/>
      </c>
      <c r="AU94" t="str">
        <f t="shared" si="37"/>
        <v/>
      </c>
      <c r="AV94" t="str">
        <f t="shared" si="38"/>
        <v/>
      </c>
      <c r="AW94">
        <f>'01_指標庫'!$H$4*ISNUMBER($F94)+'01_指標庫'!$H$5*ISNUMBER($AA94)+'01_指標庫'!$H$6*ISNUMBER($G94)+'01_指標庫'!$H$7*ISNUMBER($H94)+'01_指標庫'!$H$8*ISNUMBER($AF94)+'01_指標庫'!$H$9*ISNUMBER($AG94)+'01_指標庫'!$H$10*ISNUMBER($AB94)+'01_指標庫'!$H$11*ISNUMBER($AC94)+'01_指標庫'!$H$12*ISNUMBER($AD94)+'01_指標庫'!$H$13*ISNUMBER($AE94)+'01_指標庫'!$H$14*ISNUMBER($I94)+'01_指標庫'!$H$15*ISNUMBER($AH94)+'01_指標庫'!$H$16*ISNUMBER($K94)+'01_指標庫'!$H$17*ISNUMBER($AI94)+'01_指標庫'!$H$18*ISNUMBER($AJ94)+'01_指標庫'!$H$19*ISNUMBER($AK94)+'01_指標庫'!$H$20*ISNUMBER($BB94)+'01_指標庫'!$H$21*ISNUMBER($BC94)</f>
        <v>49</v>
      </c>
      <c r="AX94">
        <f>IF(AW94=0,50,ROUND(('01_指標庫'!$H$4*IF(ISNUMBER($F94),L94,0)+'01_指標庫'!$H$5*IF(ISNUMBER($AA94),AL94,0)+'01_指標庫'!$H$6*IF(ISNUMBER($G94),M94,0)+'01_指標庫'!$H$7*IF(ISNUMBER($H94),N94,0)+'01_指標庫'!$H$8*IF(ISNUMBER($AF94),AQ94,0)+'01_指標庫'!$H$9*IF(ISNUMBER($AG94),AR94,0)+'01_指標庫'!$H$10*IF(ISNUMBER($AB94),AM94,0)+'01_指標庫'!$H$11*IF(ISNUMBER($AC94),AN94,0)+'01_指標庫'!$H$12*IF(ISNUMBER($AD94),AO94,0)+'01_指標庫'!$H$13*IF(ISNUMBER($AE94),AP94,0)+'01_指標庫'!$H$14*IF(ISNUMBER($I94),O94,0)+'01_指標庫'!$H$15*IF(ISNUMBER($AH94),AS94,0)+'01_指標庫'!$H$16*IF(ISNUMBER($K94),P94,0)+'01_指標庫'!$H$17*IF(ISNUMBER($AI94),AT94,0)+'01_指標庫'!$H$18*IF(ISNUMBER($AJ94),AU94,0)+'01_指標庫'!$H$19*IF(ISNUMBER($AK94),AV94,0)+'01_指標庫'!$H$20*IF(ISNUMBER($BB94),BB94,0)+'01_指標庫'!$H$21*IF(ISNUMBER($BC94),BC94,0))/AW94,1))</f>
        <v>72.400000000000006</v>
      </c>
      <c r="AY94" s="67"/>
      <c r="AZ94" s="67"/>
      <c r="BA94" s="66">
        <f t="shared" si="41"/>
        <v>5.6403903529613775E-3</v>
      </c>
      <c r="BB94">
        <f t="shared" si="42"/>
        <v>50</v>
      </c>
      <c r="BC94" t="str">
        <f t="shared" si="43"/>
        <v/>
      </c>
    </row>
    <row r="95" spans="1:55" ht="15" customHeight="1">
      <c r="A95" s="56">
        <v>91</v>
      </c>
      <c r="B95" s="57">
        <v>42688</v>
      </c>
      <c r="C95" s="56">
        <v>2016</v>
      </c>
      <c r="D95" s="58" t="s">
        <v>236</v>
      </c>
      <c r="E95" s="59">
        <v>4702.04</v>
      </c>
      <c r="F95" s="60">
        <v>3.2869000000000002E-2</v>
      </c>
      <c r="G95" s="60">
        <v>-4.2348999999999998E-2</v>
      </c>
      <c r="H95" s="61">
        <v>0.75509999999999999</v>
      </c>
      <c r="I95" s="62">
        <v>511</v>
      </c>
      <c r="J95" s="56" t="s">
        <v>235</v>
      </c>
      <c r="K95" s="63">
        <v>14.48</v>
      </c>
      <c r="L95" s="56">
        <f t="shared" si="22"/>
        <v>100</v>
      </c>
      <c r="M95" s="56">
        <f t="shared" si="23"/>
        <v>100</v>
      </c>
      <c r="N95" s="56">
        <f t="shared" si="24"/>
        <v>100</v>
      </c>
      <c r="O95" s="56">
        <f t="shared" si="25"/>
        <v>0</v>
      </c>
      <c r="P95" s="56">
        <f t="shared" si="26"/>
        <v>100</v>
      </c>
      <c r="Q95" s="63"/>
      <c r="R95" s="56"/>
      <c r="S95" s="60">
        <f t="shared" si="39"/>
        <v>-1.0503056639905695E-2</v>
      </c>
      <c r="T95" s="64">
        <f t="shared" si="40"/>
        <v>2.1877205363443952E-2</v>
      </c>
      <c r="V95" s="65"/>
      <c r="W95" s="65"/>
      <c r="Y95" s="15" t="str">
        <f t="shared" si="27"/>
        <v>EASY</v>
      </c>
      <c r="AA95" s="66" t="str">
        <f>IF($A95&lt;200,"",AVERAGE($E46:$E95)/AVERAGE($E5:$E95)-1)</f>
        <v/>
      </c>
      <c r="AB95">
        <f>LOOKUP($B95,'07_L1政策步階'!$A$4:$A$14,'07_L1政策步階'!$C$4:$C$14)</f>
        <v>0</v>
      </c>
      <c r="AC95" s="65"/>
      <c r="AD95" s="65"/>
      <c r="AE95" s="65"/>
      <c r="AF95" s="65"/>
      <c r="AG95" s="65"/>
      <c r="AH95" s="65"/>
      <c r="AI95" s="65"/>
      <c r="AJ95" s="65"/>
      <c r="AK95" s="65"/>
      <c r="AL95" t="str">
        <f t="shared" si="28"/>
        <v/>
      </c>
      <c r="AM95">
        <f t="shared" si="29"/>
        <v>50</v>
      </c>
      <c r="AN95" t="str">
        <f t="shared" si="30"/>
        <v/>
      </c>
      <c r="AO95" t="str">
        <f t="shared" si="31"/>
        <v/>
      </c>
      <c r="AP95" t="str">
        <f t="shared" si="32"/>
        <v/>
      </c>
      <c r="AQ95" t="str">
        <f t="shared" si="33"/>
        <v/>
      </c>
      <c r="AR95" t="str">
        <f t="shared" si="34"/>
        <v/>
      </c>
      <c r="AS95" t="str">
        <f t="shared" si="35"/>
        <v/>
      </c>
      <c r="AT95" t="str">
        <f t="shared" si="36"/>
        <v/>
      </c>
      <c r="AU95" t="str">
        <f t="shared" si="37"/>
        <v/>
      </c>
      <c r="AV95" t="str">
        <f t="shared" si="38"/>
        <v/>
      </c>
      <c r="AW95">
        <f>'01_指標庫'!$H$4*ISNUMBER($F95)+'01_指標庫'!$H$5*ISNUMBER($AA95)+'01_指標庫'!$H$6*ISNUMBER($G95)+'01_指標庫'!$H$7*ISNUMBER($H95)+'01_指標庫'!$H$8*ISNUMBER($AF95)+'01_指標庫'!$H$9*ISNUMBER($AG95)+'01_指標庫'!$H$10*ISNUMBER($AB95)+'01_指標庫'!$H$11*ISNUMBER($AC95)+'01_指標庫'!$H$12*ISNUMBER($AD95)+'01_指標庫'!$H$13*ISNUMBER($AE95)+'01_指標庫'!$H$14*ISNUMBER($I95)+'01_指標庫'!$H$15*ISNUMBER($AH95)+'01_指標庫'!$H$16*ISNUMBER($K95)+'01_指標庫'!$H$17*ISNUMBER($AI95)+'01_指標庫'!$H$18*ISNUMBER($AJ95)+'01_指標庫'!$H$19*ISNUMBER($AK95)+'01_指標庫'!$H$20*ISNUMBER($BB95)+'01_指標庫'!$H$21*ISNUMBER($BC95)</f>
        <v>49</v>
      </c>
      <c r="AX95">
        <f>IF(AW95=0,50,ROUND(('01_指標庫'!$H$4*IF(ISNUMBER($F95),L95,0)+'01_指標庫'!$H$5*IF(ISNUMBER($AA95),AL95,0)+'01_指標庫'!$H$6*IF(ISNUMBER($G95),M95,0)+'01_指標庫'!$H$7*IF(ISNUMBER($H95),N95,0)+'01_指標庫'!$H$8*IF(ISNUMBER($AF95),AQ95,0)+'01_指標庫'!$H$9*IF(ISNUMBER($AG95),AR95,0)+'01_指標庫'!$H$10*IF(ISNUMBER($AB95),AM95,0)+'01_指標庫'!$H$11*IF(ISNUMBER($AC95),AN95,0)+'01_指標庫'!$H$12*IF(ISNUMBER($AD95),AO95,0)+'01_指標庫'!$H$13*IF(ISNUMBER($AE95),AP95,0)+'01_指標庫'!$H$14*IF(ISNUMBER($I95),O95,0)+'01_指標庫'!$H$15*IF(ISNUMBER($AH95),AS95,0)+'01_指標庫'!$H$16*IF(ISNUMBER($K95),P95,0)+'01_指標庫'!$H$17*IF(ISNUMBER($AI95),AT95,0)+'01_指標庫'!$H$18*IF(ISNUMBER($AJ95),AU95,0)+'01_指標庫'!$H$19*IF(ISNUMBER($AK95),AV95,0)+'01_指標庫'!$H$20*IF(ISNUMBER($BB95),BB95,0)+'01_指標庫'!$H$21*IF(ISNUMBER($BC95),BC95,0))/AW95,1))</f>
        <v>72.400000000000006</v>
      </c>
      <c r="AY95" s="67"/>
      <c r="AZ95" s="67"/>
      <c r="BA95" s="66">
        <f t="shared" si="41"/>
        <v>4.7215053840510279E-3</v>
      </c>
      <c r="BB95">
        <f t="shared" si="42"/>
        <v>50</v>
      </c>
      <c r="BC95" t="str">
        <f t="shared" si="43"/>
        <v/>
      </c>
    </row>
    <row r="96" spans="1:55" ht="15" customHeight="1">
      <c r="A96" s="56">
        <v>92</v>
      </c>
      <c r="B96" s="57">
        <v>42689</v>
      </c>
      <c r="C96" s="56">
        <v>2016</v>
      </c>
      <c r="D96" s="58" t="s">
        <v>237</v>
      </c>
      <c r="E96" s="59">
        <v>4764.47</v>
      </c>
      <c r="F96" s="60">
        <v>4.5927000000000003E-2</v>
      </c>
      <c r="G96" s="60">
        <v>-2.9634000000000001E-2</v>
      </c>
      <c r="H96" s="61">
        <v>0.81630000000000003</v>
      </c>
      <c r="I96" s="62">
        <v>494</v>
      </c>
      <c r="J96" s="56" t="s">
        <v>235</v>
      </c>
      <c r="K96" s="63">
        <v>13.37</v>
      </c>
      <c r="L96" s="56">
        <f t="shared" si="22"/>
        <v>100</v>
      </c>
      <c r="M96" s="56">
        <f t="shared" si="23"/>
        <v>100</v>
      </c>
      <c r="N96" s="56">
        <f t="shared" si="24"/>
        <v>100</v>
      </c>
      <c r="O96" s="56">
        <f t="shared" si="25"/>
        <v>0</v>
      </c>
      <c r="P96" s="56">
        <f t="shared" si="26"/>
        <v>100</v>
      </c>
      <c r="Q96" s="63"/>
      <c r="R96" s="56"/>
      <c r="S96" s="60">
        <f t="shared" si="39"/>
        <v>1.327721584673891E-2</v>
      </c>
      <c r="T96" s="64">
        <f t="shared" si="40"/>
        <v>-7.6657458563536007E-2</v>
      </c>
      <c r="V96" s="65"/>
      <c r="W96" s="65"/>
      <c r="Y96" s="15" t="str">
        <f t="shared" si="27"/>
        <v>EASY</v>
      </c>
      <c r="AA96" s="66" t="str">
        <f>IF($A96&lt;200,"",AVERAGE($E47:$E96)/AVERAGE($E5:$E96)-1)</f>
        <v/>
      </c>
      <c r="AB96">
        <f>LOOKUP($B96,'07_L1政策步階'!$A$4:$A$14,'07_L1政策步階'!$C$4:$C$14)</f>
        <v>0</v>
      </c>
      <c r="AC96" s="65"/>
      <c r="AD96" s="65"/>
      <c r="AE96" s="65"/>
      <c r="AF96" s="65"/>
      <c r="AG96" s="65"/>
      <c r="AH96" s="65"/>
      <c r="AI96" s="65"/>
      <c r="AJ96" s="65"/>
      <c r="AK96" s="65"/>
      <c r="AL96" t="str">
        <f t="shared" si="28"/>
        <v/>
      </c>
      <c r="AM96">
        <f t="shared" si="29"/>
        <v>50</v>
      </c>
      <c r="AN96" t="str">
        <f t="shared" si="30"/>
        <v/>
      </c>
      <c r="AO96" t="str">
        <f t="shared" si="31"/>
        <v/>
      </c>
      <c r="AP96" t="str">
        <f t="shared" si="32"/>
        <v/>
      </c>
      <c r="AQ96" t="str">
        <f t="shared" si="33"/>
        <v/>
      </c>
      <c r="AR96" t="str">
        <f t="shared" si="34"/>
        <v/>
      </c>
      <c r="AS96" t="str">
        <f t="shared" si="35"/>
        <v/>
      </c>
      <c r="AT96" t="str">
        <f t="shared" si="36"/>
        <v/>
      </c>
      <c r="AU96" t="str">
        <f t="shared" si="37"/>
        <v/>
      </c>
      <c r="AV96" t="str">
        <f t="shared" si="38"/>
        <v/>
      </c>
      <c r="AW96">
        <f>'01_指標庫'!$H$4*ISNUMBER($F96)+'01_指標庫'!$H$5*ISNUMBER($AA96)+'01_指標庫'!$H$6*ISNUMBER($G96)+'01_指標庫'!$H$7*ISNUMBER($H96)+'01_指標庫'!$H$8*ISNUMBER($AF96)+'01_指標庫'!$H$9*ISNUMBER($AG96)+'01_指標庫'!$H$10*ISNUMBER($AB96)+'01_指標庫'!$H$11*ISNUMBER($AC96)+'01_指標庫'!$H$12*ISNUMBER($AD96)+'01_指標庫'!$H$13*ISNUMBER($AE96)+'01_指標庫'!$H$14*ISNUMBER($I96)+'01_指標庫'!$H$15*ISNUMBER($AH96)+'01_指標庫'!$H$16*ISNUMBER($K96)+'01_指標庫'!$H$17*ISNUMBER($AI96)+'01_指標庫'!$H$18*ISNUMBER($AJ96)+'01_指標庫'!$H$19*ISNUMBER($AK96)+'01_指標庫'!$H$20*ISNUMBER($BB96)+'01_指標庫'!$H$21*ISNUMBER($BC96)</f>
        <v>49</v>
      </c>
      <c r="AX96">
        <f>IF(AW96=0,50,ROUND(('01_指標庫'!$H$4*IF(ISNUMBER($F96),L96,0)+'01_指標庫'!$H$5*IF(ISNUMBER($AA96),AL96,0)+'01_指標庫'!$H$6*IF(ISNUMBER($G96),M96,0)+'01_指標庫'!$H$7*IF(ISNUMBER($H96),N96,0)+'01_指標庫'!$H$8*IF(ISNUMBER($AF96),AQ96,0)+'01_指標庫'!$H$9*IF(ISNUMBER($AG96),AR96,0)+'01_指標庫'!$H$10*IF(ISNUMBER($AB96),AM96,0)+'01_指標庫'!$H$11*IF(ISNUMBER($AC96),AN96,0)+'01_指標庫'!$H$12*IF(ISNUMBER($AD96),AO96,0)+'01_指標庫'!$H$13*IF(ISNUMBER($AE96),AP96,0)+'01_指標庫'!$H$14*IF(ISNUMBER($I96),O96,0)+'01_指標庫'!$H$15*IF(ISNUMBER($AH96),AS96,0)+'01_指標庫'!$H$16*IF(ISNUMBER($K96),P96,0)+'01_指標庫'!$H$17*IF(ISNUMBER($AI96),AT96,0)+'01_指標庫'!$H$18*IF(ISNUMBER($AJ96),AU96,0)+'01_指標庫'!$H$19*IF(ISNUMBER($AK96),AV96,0)+'01_指標庫'!$H$20*IF(ISNUMBER($BB96),BB96,0)+'01_指標庫'!$H$21*IF(ISNUMBER($BC96),BC96,0))/AW96,1))</f>
        <v>72.400000000000006</v>
      </c>
      <c r="AY96" s="67"/>
      <c r="AZ96" s="67"/>
      <c r="BA96" s="66">
        <f t="shared" si="41"/>
        <v>3.0683583007682369E-3</v>
      </c>
      <c r="BB96">
        <f t="shared" si="42"/>
        <v>50</v>
      </c>
      <c r="BC96" t="str">
        <f t="shared" si="43"/>
        <v/>
      </c>
    </row>
    <row r="97" spans="1:55" ht="15" customHeight="1">
      <c r="A97" s="56">
        <v>93</v>
      </c>
      <c r="B97" s="57">
        <v>42690</v>
      </c>
      <c r="C97" s="56">
        <v>2016</v>
      </c>
      <c r="D97" s="58" t="s">
        <v>238</v>
      </c>
      <c r="E97" s="59">
        <v>4792.2700000000004</v>
      </c>
      <c r="F97" s="60">
        <v>5.1313999999999999E-2</v>
      </c>
      <c r="G97" s="60">
        <v>-2.3972E-2</v>
      </c>
      <c r="H97" s="61">
        <v>0.81630000000000003</v>
      </c>
      <c r="I97" s="62">
        <v>494</v>
      </c>
      <c r="J97" s="56" t="s">
        <v>235</v>
      </c>
      <c r="K97" s="63">
        <v>13.72</v>
      </c>
      <c r="L97" s="56">
        <f t="shared" si="22"/>
        <v>100</v>
      </c>
      <c r="M97" s="56">
        <f t="shared" si="23"/>
        <v>100</v>
      </c>
      <c r="N97" s="56">
        <f t="shared" si="24"/>
        <v>100</v>
      </c>
      <c r="O97" s="56">
        <f t="shared" si="25"/>
        <v>0</v>
      </c>
      <c r="P97" s="56">
        <f t="shared" si="26"/>
        <v>100</v>
      </c>
      <c r="Q97" s="63"/>
      <c r="R97" s="56"/>
      <c r="S97" s="60">
        <f t="shared" si="39"/>
        <v>5.834856762662044E-3</v>
      </c>
      <c r="T97" s="64">
        <f t="shared" si="40"/>
        <v>2.6178010471204383E-2</v>
      </c>
      <c r="V97" s="65"/>
      <c r="W97" s="65"/>
      <c r="Y97" s="15" t="str">
        <f t="shared" si="27"/>
        <v>EASY</v>
      </c>
      <c r="AA97" s="66" t="str">
        <f>IF($A97&lt;200,"",AVERAGE($E48:$E97)/AVERAGE($E5:$E97)-1)</f>
        <v/>
      </c>
      <c r="AB97">
        <f>LOOKUP($B97,'07_L1政策步階'!$A$4:$A$14,'07_L1政策步階'!$C$4:$C$14)</f>
        <v>0</v>
      </c>
      <c r="AC97" s="65"/>
      <c r="AD97" s="65"/>
      <c r="AE97" s="65"/>
      <c r="AF97" s="65"/>
      <c r="AG97" s="65"/>
      <c r="AH97" s="65"/>
      <c r="AI97" s="65"/>
      <c r="AJ97" s="65"/>
      <c r="AK97" s="65"/>
      <c r="AL97" t="str">
        <f t="shared" si="28"/>
        <v/>
      </c>
      <c r="AM97">
        <f t="shared" si="29"/>
        <v>50</v>
      </c>
      <c r="AN97" t="str">
        <f t="shared" si="30"/>
        <v/>
      </c>
      <c r="AO97" t="str">
        <f t="shared" si="31"/>
        <v/>
      </c>
      <c r="AP97" t="str">
        <f t="shared" si="32"/>
        <v/>
      </c>
      <c r="AQ97" t="str">
        <f t="shared" si="33"/>
        <v/>
      </c>
      <c r="AR97" t="str">
        <f t="shared" si="34"/>
        <v/>
      </c>
      <c r="AS97" t="str">
        <f t="shared" si="35"/>
        <v/>
      </c>
      <c r="AT97" t="str">
        <f t="shared" si="36"/>
        <v/>
      </c>
      <c r="AU97" t="str">
        <f t="shared" si="37"/>
        <v/>
      </c>
      <c r="AV97" t="str">
        <f t="shared" si="38"/>
        <v/>
      </c>
      <c r="AW97">
        <f>'01_指標庫'!$H$4*ISNUMBER($F97)+'01_指標庫'!$H$5*ISNUMBER($AA97)+'01_指標庫'!$H$6*ISNUMBER($G97)+'01_指標庫'!$H$7*ISNUMBER($H97)+'01_指標庫'!$H$8*ISNUMBER($AF97)+'01_指標庫'!$H$9*ISNUMBER($AG97)+'01_指標庫'!$H$10*ISNUMBER($AB97)+'01_指標庫'!$H$11*ISNUMBER($AC97)+'01_指標庫'!$H$12*ISNUMBER($AD97)+'01_指標庫'!$H$13*ISNUMBER($AE97)+'01_指標庫'!$H$14*ISNUMBER($I97)+'01_指標庫'!$H$15*ISNUMBER($AH97)+'01_指標庫'!$H$16*ISNUMBER($K97)+'01_指標庫'!$H$17*ISNUMBER($AI97)+'01_指標庫'!$H$18*ISNUMBER($AJ97)+'01_指標庫'!$H$19*ISNUMBER($AK97)+'01_指標庫'!$H$20*ISNUMBER($BB97)+'01_指標庫'!$H$21*ISNUMBER($BC97)</f>
        <v>49</v>
      </c>
      <c r="AX97">
        <f>IF(AW97=0,50,ROUND(('01_指標庫'!$H$4*IF(ISNUMBER($F97),L97,0)+'01_指標庫'!$H$5*IF(ISNUMBER($AA97),AL97,0)+'01_指標庫'!$H$6*IF(ISNUMBER($G97),M97,0)+'01_指標庫'!$H$7*IF(ISNUMBER($H97),N97,0)+'01_指標庫'!$H$8*IF(ISNUMBER($AF97),AQ97,0)+'01_指標庫'!$H$9*IF(ISNUMBER($AG97),AR97,0)+'01_指標庫'!$H$10*IF(ISNUMBER($AB97),AM97,0)+'01_指標庫'!$H$11*IF(ISNUMBER($AC97),AN97,0)+'01_指標庫'!$H$12*IF(ISNUMBER($AD97),AO97,0)+'01_指標庫'!$H$13*IF(ISNUMBER($AE97),AP97,0)+'01_指標庫'!$H$14*IF(ISNUMBER($I97),O97,0)+'01_指標庫'!$H$15*IF(ISNUMBER($AH97),AS97,0)+'01_指標庫'!$H$16*IF(ISNUMBER($K97),P97,0)+'01_指標庫'!$H$17*IF(ISNUMBER($AI97),AT97,0)+'01_指標庫'!$H$18*IF(ISNUMBER($AJ97),AU97,0)+'01_指標庫'!$H$19*IF(ISNUMBER($AK97),AV97,0)+'01_指標庫'!$H$20*IF(ISNUMBER($BB97),BB97,0)+'01_指標庫'!$H$21*IF(ISNUMBER($BC97),BC97,0))/AW97,1))</f>
        <v>72.400000000000006</v>
      </c>
      <c r="AY97" s="67"/>
      <c r="AZ97" s="67"/>
      <c r="BA97" s="66">
        <f t="shared" si="41"/>
        <v>3.0251899164568385E-4</v>
      </c>
      <c r="BB97">
        <f t="shared" si="42"/>
        <v>50</v>
      </c>
      <c r="BC97" t="str">
        <f t="shared" si="43"/>
        <v/>
      </c>
    </row>
    <row r="98" spans="1:55" ht="15" customHeight="1">
      <c r="A98" s="56">
        <v>94</v>
      </c>
      <c r="B98" s="57">
        <v>42691</v>
      </c>
      <c r="C98" s="56">
        <v>2016</v>
      </c>
      <c r="D98" s="58" t="s">
        <v>239</v>
      </c>
      <c r="E98" s="59">
        <v>4826.59</v>
      </c>
      <c r="F98" s="60">
        <v>5.8077999999999998E-2</v>
      </c>
      <c r="G98" s="60">
        <v>-1.6982000000000001E-2</v>
      </c>
      <c r="H98" s="61">
        <v>0.87760000000000005</v>
      </c>
      <c r="I98" s="62">
        <v>485</v>
      </c>
      <c r="J98" s="56" t="s">
        <v>235</v>
      </c>
      <c r="K98" s="63">
        <v>13.35</v>
      </c>
      <c r="L98" s="56">
        <f t="shared" si="22"/>
        <v>100</v>
      </c>
      <c r="M98" s="56">
        <f t="shared" si="23"/>
        <v>100</v>
      </c>
      <c r="N98" s="56">
        <f t="shared" si="24"/>
        <v>100</v>
      </c>
      <c r="O98" s="56">
        <f t="shared" si="25"/>
        <v>0</v>
      </c>
      <c r="P98" s="56">
        <f t="shared" si="26"/>
        <v>100</v>
      </c>
      <c r="Q98" s="63"/>
      <c r="R98" s="56"/>
      <c r="S98" s="60">
        <f t="shared" si="39"/>
        <v>7.161533052186142E-3</v>
      </c>
      <c r="T98" s="64">
        <f t="shared" si="40"/>
        <v>-2.6967930029154541E-2</v>
      </c>
      <c r="V98" s="65"/>
      <c r="W98" s="65"/>
      <c r="Y98" s="15" t="str">
        <f t="shared" si="27"/>
        <v>EASY</v>
      </c>
      <c r="AA98" s="66" t="str">
        <f>IF($A98&lt;200,"",AVERAGE($E49:$E98)/AVERAGE($E5:$E98)-1)</f>
        <v/>
      </c>
      <c r="AB98">
        <f>LOOKUP($B98,'07_L1政策步階'!$A$4:$A$14,'07_L1政策步階'!$C$4:$C$14)</f>
        <v>0</v>
      </c>
      <c r="AC98" s="65"/>
      <c r="AD98" s="65"/>
      <c r="AE98" s="65"/>
      <c r="AF98" s="65"/>
      <c r="AG98" s="65"/>
      <c r="AH98" s="65"/>
      <c r="AI98" s="65"/>
      <c r="AJ98" s="65"/>
      <c r="AK98" s="65"/>
      <c r="AL98" t="str">
        <f t="shared" si="28"/>
        <v/>
      </c>
      <c r="AM98">
        <f t="shared" si="29"/>
        <v>50</v>
      </c>
      <c r="AN98" t="str">
        <f t="shared" si="30"/>
        <v/>
      </c>
      <c r="AO98" t="str">
        <f t="shared" si="31"/>
        <v/>
      </c>
      <c r="AP98" t="str">
        <f t="shared" si="32"/>
        <v/>
      </c>
      <c r="AQ98" t="str">
        <f t="shared" si="33"/>
        <v/>
      </c>
      <c r="AR98" t="str">
        <f t="shared" si="34"/>
        <v/>
      </c>
      <c r="AS98" t="str">
        <f t="shared" si="35"/>
        <v/>
      </c>
      <c r="AT98" t="str">
        <f t="shared" si="36"/>
        <v/>
      </c>
      <c r="AU98" t="str">
        <f t="shared" si="37"/>
        <v/>
      </c>
      <c r="AV98" t="str">
        <f t="shared" si="38"/>
        <v/>
      </c>
      <c r="AW98">
        <f>'01_指標庫'!$H$4*ISNUMBER($F98)+'01_指標庫'!$H$5*ISNUMBER($AA98)+'01_指標庫'!$H$6*ISNUMBER($G98)+'01_指標庫'!$H$7*ISNUMBER($H98)+'01_指標庫'!$H$8*ISNUMBER($AF98)+'01_指標庫'!$H$9*ISNUMBER($AG98)+'01_指標庫'!$H$10*ISNUMBER($AB98)+'01_指標庫'!$H$11*ISNUMBER($AC98)+'01_指標庫'!$H$12*ISNUMBER($AD98)+'01_指標庫'!$H$13*ISNUMBER($AE98)+'01_指標庫'!$H$14*ISNUMBER($I98)+'01_指標庫'!$H$15*ISNUMBER($AH98)+'01_指標庫'!$H$16*ISNUMBER($K98)+'01_指標庫'!$H$17*ISNUMBER($AI98)+'01_指標庫'!$H$18*ISNUMBER($AJ98)+'01_指標庫'!$H$19*ISNUMBER($AK98)+'01_指標庫'!$H$20*ISNUMBER($BB98)+'01_指標庫'!$H$21*ISNUMBER($BC98)</f>
        <v>49</v>
      </c>
      <c r="AX98">
        <f>IF(AW98=0,50,ROUND(('01_指標庫'!$H$4*IF(ISNUMBER($F98),L98,0)+'01_指標庫'!$H$5*IF(ISNUMBER($AA98),AL98,0)+'01_指標庫'!$H$6*IF(ISNUMBER($G98),M98,0)+'01_指標庫'!$H$7*IF(ISNUMBER($H98),N98,0)+'01_指標庫'!$H$8*IF(ISNUMBER($AF98),AQ98,0)+'01_指標庫'!$H$9*IF(ISNUMBER($AG98),AR98,0)+'01_指標庫'!$H$10*IF(ISNUMBER($AB98),AM98,0)+'01_指標庫'!$H$11*IF(ISNUMBER($AC98),AN98,0)+'01_指標庫'!$H$12*IF(ISNUMBER($AD98),AO98,0)+'01_指標庫'!$H$13*IF(ISNUMBER($AE98),AP98,0)+'01_指標庫'!$H$14*IF(ISNUMBER($I98),O98,0)+'01_指標庫'!$H$15*IF(ISNUMBER($AH98),AS98,0)+'01_指標庫'!$H$16*IF(ISNUMBER($K98),P98,0)+'01_指標庫'!$H$17*IF(ISNUMBER($AI98),AT98,0)+'01_指標庫'!$H$18*IF(ISNUMBER($AJ98),AU98,0)+'01_指標庫'!$H$19*IF(ISNUMBER($AK98),AV98,0)+'01_指標庫'!$H$20*IF(ISNUMBER($BB98),BB98,0)+'01_指標庫'!$H$21*IF(ISNUMBER($BC98),BC98,0))/AW98,1))</f>
        <v>72.400000000000006</v>
      </c>
      <c r="AY98" s="67"/>
      <c r="AZ98" s="67"/>
      <c r="BA98" s="66">
        <f t="shared" si="41"/>
        <v>5.456609044875993E-4</v>
      </c>
      <c r="BB98">
        <f t="shared" si="42"/>
        <v>50</v>
      </c>
      <c r="BC98" t="str">
        <f t="shared" si="43"/>
        <v/>
      </c>
    </row>
    <row r="99" spans="1:55" ht="15" customHeight="1">
      <c r="A99" s="56">
        <v>95</v>
      </c>
      <c r="B99" s="57">
        <v>42692</v>
      </c>
      <c r="C99" s="56">
        <v>2016</v>
      </c>
      <c r="D99" s="58" t="s">
        <v>234</v>
      </c>
      <c r="E99" s="59">
        <v>4808.04</v>
      </c>
      <c r="F99" s="60">
        <v>5.3107000000000001E-2</v>
      </c>
      <c r="G99" s="60">
        <v>-2.0760000000000001E-2</v>
      </c>
      <c r="H99" s="61">
        <v>0.8367</v>
      </c>
      <c r="I99" s="62">
        <v>484</v>
      </c>
      <c r="J99" s="56" t="s">
        <v>235</v>
      </c>
      <c r="K99" s="63">
        <v>12.85</v>
      </c>
      <c r="L99" s="56">
        <f t="shared" si="22"/>
        <v>100</v>
      </c>
      <c r="M99" s="56">
        <f t="shared" si="23"/>
        <v>100</v>
      </c>
      <c r="N99" s="56">
        <f t="shared" si="24"/>
        <v>100</v>
      </c>
      <c r="O99" s="56">
        <f t="shared" si="25"/>
        <v>0</v>
      </c>
      <c r="P99" s="56">
        <f t="shared" si="26"/>
        <v>100</v>
      </c>
      <c r="Q99" s="63"/>
      <c r="R99" s="56"/>
      <c r="S99" s="60">
        <f t="shared" si="39"/>
        <v>-3.8432930909814145E-3</v>
      </c>
      <c r="T99" s="64">
        <f t="shared" si="40"/>
        <v>-3.7453183520599231E-2</v>
      </c>
      <c r="V99" s="65"/>
      <c r="W99" s="65"/>
      <c r="Y99" s="15" t="str">
        <f t="shared" si="27"/>
        <v>EASY</v>
      </c>
      <c r="AA99" s="66" t="str">
        <f>IF($A99&lt;200,"",AVERAGE($E50:$E99)/AVERAGE($E5:$E99)-1)</f>
        <v/>
      </c>
      <c r="AB99">
        <f>LOOKUP($B99,'07_L1政策步階'!$A$4:$A$14,'07_L1政策步階'!$C$4:$C$14)</f>
        <v>0</v>
      </c>
      <c r="AC99" s="65"/>
      <c r="AD99" s="65"/>
      <c r="AE99" s="65"/>
      <c r="AF99" s="65"/>
      <c r="AG99" s="65"/>
      <c r="AH99" s="65"/>
      <c r="AI99" s="65"/>
      <c r="AJ99" s="65"/>
      <c r="AK99" s="65"/>
      <c r="AL99" t="str">
        <f t="shared" si="28"/>
        <v/>
      </c>
      <c r="AM99">
        <f t="shared" si="29"/>
        <v>50</v>
      </c>
      <c r="AN99" t="str">
        <f t="shared" si="30"/>
        <v/>
      </c>
      <c r="AO99" t="str">
        <f t="shared" si="31"/>
        <v/>
      </c>
      <c r="AP99" t="str">
        <f t="shared" si="32"/>
        <v/>
      </c>
      <c r="AQ99" t="str">
        <f t="shared" si="33"/>
        <v/>
      </c>
      <c r="AR99" t="str">
        <f t="shared" si="34"/>
        <v/>
      </c>
      <c r="AS99" t="str">
        <f t="shared" si="35"/>
        <v/>
      </c>
      <c r="AT99" t="str">
        <f t="shared" si="36"/>
        <v/>
      </c>
      <c r="AU99" t="str">
        <f t="shared" si="37"/>
        <v/>
      </c>
      <c r="AV99" t="str">
        <f t="shared" si="38"/>
        <v/>
      </c>
      <c r="AW99">
        <f>'01_指標庫'!$H$4*ISNUMBER($F99)+'01_指標庫'!$H$5*ISNUMBER($AA99)+'01_指標庫'!$H$6*ISNUMBER($G99)+'01_指標庫'!$H$7*ISNUMBER($H99)+'01_指標庫'!$H$8*ISNUMBER($AF99)+'01_指標庫'!$H$9*ISNUMBER($AG99)+'01_指標庫'!$H$10*ISNUMBER($AB99)+'01_指標庫'!$H$11*ISNUMBER($AC99)+'01_指標庫'!$H$12*ISNUMBER($AD99)+'01_指標庫'!$H$13*ISNUMBER($AE99)+'01_指標庫'!$H$14*ISNUMBER($I99)+'01_指標庫'!$H$15*ISNUMBER($AH99)+'01_指標庫'!$H$16*ISNUMBER($K99)+'01_指標庫'!$H$17*ISNUMBER($AI99)+'01_指標庫'!$H$18*ISNUMBER($AJ99)+'01_指標庫'!$H$19*ISNUMBER($AK99)+'01_指標庫'!$H$20*ISNUMBER($BB99)+'01_指標庫'!$H$21*ISNUMBER($BC99)</f>
        <v>49</v>
      </c>
      <c r="AX99">
        <f>IF(AW99=0,50,ROUND(('01_指標庫'!$H$4*IF(ISNUMBER($F99),L99,0)+'01_指標庫'!$H$5*IF(ISNUMBER($AA99),AL99,0)+'01_指標庫'!$H$6*IF(ISNUMBER($G99),M99,0)+'01_指標庫'!$H$7*IF(ISNUMBER($H99),N99,0)+'01_指標庫'!$H$8*IF(ISNUMBER($AF99),AQ99,0)+'01_指標庫'!$H$9*IF(ISNUMBER($AG99),AR99,0)+'01_指標庫'!$H$10*IF(ISNUMBER($AB99),AM99,0)+'01_指標庫'!$H$11*IF(ISNUMBER($AC99),AN99,0)+'01_指標庫'!$H$12*IF(ISNUMBER($AD99),AO99,0)+'01_指標庫'!$H$13*IF(ISNUMBER($AE99),AP99,0)+'01_指標庫'!$H$14*IF(ISNUMBER($I99),O99,0)+'01_指標庫'!$H$15*IF(ISNUMBER($AH99),AS99,0)+'01_指標庫'!$H$16*IF(ISNUMBER($K99),P99,0)+'01_指標庫'!$H$17*IF(ISNUMBER($AI99),AT99,0)+'01_指標庫'!$H$18*IF(ISNUMBER($AJ99),AU99,0)+'01_指標庫'!$H$19*IF(ISNUMBER($AK99),AV99,0)+'01_指標庫'!$H$20*IF(ISNUMBER($BB99),BB99,0)+'01_指標庫'!$H$21*IF(ISNUMBER($BC99),BC99,0))/AW99,1))</f>
        <v>72.400000000000006</v>
      </c>
      <c r="AY99" s="67"/>
      <c r="AZ99" s="67"/>
      <c r="BA99" s="66">
        <f t="shared" si="41"/>
        <v>-1.9666827209319226E-4</v>
      </c>
      <c r="BB99">
        <f t="shared" si="42"/>
        <v>50</v>
      </c>
      <c r="BC99" t="str">
        <f t="shared" si="43"/>
        <v/>
      </c>
    </row>
    <row r="100" spans="1:55" ht="15" customHeight="1">
      <c r="A100" s="56">
        <v>96</v>
      </c>
      <c r="B100" s="57">
        <v>42695</v>
      </c>
      <c r="C100" s="56">
        <v>2016</v>
      </c>
      <c r="D100" s="58" t="s">
        <v>236</v>
      </c>
      <c r="E100" s="59">
        <v>4859</v>
      </c>
      <c r="F100" s="60">
        <v>6.3223000000000001E-2</v>
      </c>
      <c r="G100" s="60">
        <v>-1.0381E-2</v>
      </c>
      <c r="H100" s="61">
        <v>0.87760000000000005</v>
      </c>
      <c r="I100" s="62">
        <v>478</v>
      </c>
      <c r="J100" s="56" t="s">
        <v>235</v>
      </c>
      <c r="K100" s="63">
        <v>12.42</v>
      </c>
      <c r="L100" s="56">
        <f t="shared" si="22"/>
        <v>100</v>
      </c>
      <c r="M100" s="56">
        <f t="shared" si="23"/>
        <v>100</v>
      </c>
      <c r="N100" s="56">
        <f t="shared" si="24"/>
        <v>100</v>
      </c>
      <c r="O100" s="56">
        <f t="shared" si="25"/>
        <v>0</v>
      </c>
      <c r="P100" s="56">
        <f t="shared" si="26"/>
        <v>100</v>
      </c>
      <c r="Q100" s="63"/>
      <c r="R100" s="56"/>
      <c r="S100" s="60">
        <f t="shared" si="39"/>
        <v>1.0598913486576711E-2</v>
      </c>
      <c r="T100" s="64">
        <f t="shared" si="40"/>
        <v>-3.3463035019455245E-2</v>
      </c>
      <c r="V100" s="65"/>
      <c r="W100" s="65"/>
      <c r="Y100" s="15" t="str">
        <f t="shared" si="27"/>
        <v>EASY</v>
      </c>
      <c r="AA100" s="66" t="str">
        <f>IF($A100&lt;200,"",AVERAGE($E51:$E100)/AVERAGE($E5:$E100)-1)</f>
        <v/>
      </c>
      <c r="AB100">
        <f>LOOKUP($B100,'07_L1政策步階'!$A$4:$A$14,'07_L1政策步階'!$C$4:$C$14)</f>
        <v>0</v>
      </c>
      <c r="AC100" s="65"/>
      <c r="AD100" s="65"/>
      <c r="AE100" s="65"/>
      <c r="AF100" s="65"/>
      <c r="AG100" s="65"/>
      <c r="AH100" s="65"/>
      <c r="AI100" s="65"/>
      <c r="AJ100" s="65"/>
      <c r="AK100" s="65"/>
      <c r="AL100" t="str">
        <f t="shared" si="28"/>
        <v/>
      </c>
      <c r="AM100">
        <f t="shared" si="29"/>
        <v>50</v>
      </c>
      <c r="AN100" t="str">
        <f t="shared" si="30"/>
        <v/>
      </c>
      <c r="AO100" t="str">
        <f t="shared" si="31"/>
        <v/>
      </c>
      <c r="AP100" t="str">
        <f t="shared" si="32"/>
        <v/>
      </c>
      <c r="AQ100" t="str">
        <f t="shared" si="33"/>
        <v/>
      </c>
      <c r="AR100" t="str">
        <f t="shared" si="34"/>
        <v/>
      </c>
      <c r="AS100" t="str">
        <f t="shared" si="35"/>
        <v/>
      </c>
      <c r="AT100" t="str">
        <f t="shared" si="36"/>
        <v/>
      </c>
      <c r="AU100" t="str">
        <f t="shared" si="37"/>
        <v/>
      </c>
      <c r="AV100" t="str">
        <f t="shared" si="38"/>
        <v/>
      </c>
      <c r="AW100">
        <f>'01_指標庫'!$H$4*ISNUMBER($F100)+'01_指標庫'!$H$5*ISNUMBER($AA100)+'01_指標庫'!$H$6*ISNUMBER($G100)+'01_指標庫'!$H$7*ISNUMBER($H100)+'01_指標庫'!$H$8*ISNUMBER($AF100)+'01_指標庫'!$H$9*ISNUMBER($AG100)+'01_指標庫'!$H$10*ISNUMBER($AB100)+'01_指標庫'!$H$11*ISNUMBER($AC100)+'01_指標庫'!$H$12*ISNUMBER($AD100)+'01_指標庫'!$H$13*ISNUMBER($AE100)+'01_指標庫'!$H$14*ISNUMBER($I100)+'01_指標庫'!$H$15*ISNUMBER($AH100)+'01_指標庫'!$H$16*ISNUMBER($K100)+'01_指標庫'!$H$17*ISNUMBER($AI100)+'01_指標庫'!$H$18*ISNUMBER($AJ100)+'01_指標庫'!$H$19*ISNUMBER($AK100)+'01_指標庫'!$H$20*ISNUMBER($BB100)+'01_指標庫'!$H$21*ISNUMBER($BC100)</f>
        <v>49</v>
      </c>
      <c r="AX100">
        <f>IF(AW100=0,50,ROUND(('01_指標庫'!$H$4*IF(ISNUMBER($F100),L100,0)+'01_指標庫'!$H$5*IF(ISNUMBER($AA100),AL100,0)+'01_指標庫'!$H$6*IF(ISNUMBER($G100),M100,0)+'01_指標庫'!$H$7*IF(ISNUMBER($H100),N100,0)+'01_指標庫'!$H$8*IF(ISNUMBER($AF100),AQ100,0)+'01_指標庫'!$H$9*IF(ISNUMBER($AG100),AR100,0)+'01_指標庫'!$H$10*IF(ISNUMBER($AB100),AM100,0)+'01_指標庫'!$H$11*IF(ISNUMBER($AC100),AN100,0)+'01_指標庫'!$H$12*IF(ISNUMBER($AD100),AO100,0)+'01_指標庫'!$H$13*IF(ISNUMBER($AE100),AP100,0)+'01_指標庫'!$H$14*IF(ISNUMBER($I100),O100,0)+'01_指標庫'!$H$15*IF(ISNUMBER($AH100),AS100,0)+'01_指標庫'!$H$16*IF(ISNUMBER($K100),P100,0)+'01_指標庫'!$H$17*IF(ISNUMBER($AI100),AT100,0)+'01_指標庫'!$H$18*IF(ISNUMBER($AJ100),AU100,0)+'01_指標庫'!$H$19*IF(ISNUMBER($AK100),AV100,0)+'01_指標庫'!$H$20*IF(ISNUMBER($BB100),BB100,0)+'01_指標庫'!$H$21*IF(ISNUMBER($BC100),BC100,0))/AW100,1))</f>
        <v>72.400000000000006</v>
      </c>
      <c r="AY100" s="67"/>
      <c r="AZ100" s="67"/>
      <c r="BA100" s="66">
        <f t="shared" si="41"/>
        <v>4.5790137274344112E-3</v>
      </c>
      <c r="BB100">
        <f t="shared" si="42"/>
        <v>50</v>
      </c>
      <c r="BC100" t="str">
        <f t="shared" si="43"/>
        <v/>
      </c>
    </row>
    <row r="101" spans="1:55" ht="15" customHeight="1">
      <c r="A101" s="56">
        <v>97</v>
      </c>
      <c r="B101" s="57">
        <v>42696</v>
      </c>
      <c r="C101" s="56">
        <v>2016</v>
      </c>
      <c r="D101" s="58" t="s">
        <v>237</v>
      </c>
      <c r="E101" s="59">
        <v>4873.84</v>
      </c>
      <c r="F101" s="60">
        <v>6.5391000000000005E-2</v>
      </c>
      <c r="G101" s="60">
        <v>-7.3590000000000001E-3</v>
      </c>
      <c r="H101" s="61">
        <v>0.8367</v>
      </c>
      <c r="I101" s="62">
        <v>470</v>
      </c>
      <c r="J101" s="56" t="s">
        <v>235</v>
      </c>
      <c r="K101" s="63">
        <v>12.41</v>
      </c>
      <c r="L101" s="56">
        <f t="shared" si="22"/>
        <v>100</v>
      </c>
      <c r="M101" s="56">
        <f t="shared" si="23"/>
        <v>100</v>
      </c>
      <c r="N101" s="56">
        <f t="shared" si="24"/>
        <v>100</v>
      </c>
      <c r="O101" s="56">
        <f t="shared" si="25"/>
        <v>0</v>
      </c>
      <c r="P101" s="56">
        <f t="shared" si="26"/>
        <v>100</v>
      </c>
      <c r="Q101" s="63"/>
      <c r="R101" s="56"/>
      <c r="S101" s="60">
        <f t="shared" si="39"/>
        <v>3.0541263634493721E-3</v>
      </c>
      <c r="T101" s="64">
        <f t="shared" si="40"/>
        <v>-8.0515297906602612E-4</v>
      </c>
      <c r="V101" s="65"/>
      <c r="W101" s="65"/>
      <c r="Y101" s="15" t="str">
        <f t="shared" si="27"/>
        <v>EASY</v>
      </c>
      <c r="AA101" s="66" t="str">
        <f>IF($A101&lt;200,"",AVERAGE($E52:$E101)/AVERAGE($E5:$E101)-1)</f>
        <v/>
      </c>
      <c r="AB101">
        <f>LOOKUP($B101,'07_L1政策步階'!$A$4:$A$14,'07_L1政策步階'!$C$4:$C$14)</f>
        <v>0</v>
      </c>
      <c r="AC101" s="65"/>
      <c r="AD101" s="65"/>
      <c r="AE101" s="65"/>
      <c r="AF101" s="65"/>
      <c r="AG101" s="65"/>
      <c r="AH101" s="65"/>
      <c r="AI101" s="65"/>
      <c r="AJ101" s="65"/>
      <c r="AK101" s="65"/>
      <c r="AL101" t="str">
        <f t="shared" si="28"/>
        <v/>
      </c>
      <c r="AM101">
        <f t="shared" si="29"/>
        <v>50</v>
      </c>
      <c r="AN101" t="str">
        <f t="shared" si="30"/>
        <v/>
      </c>
      <c r="AO101" t="str">
        <f t="shared" si="31"/>
        <v/>
      </c>
      <c r="AP101" t="str">
        <f t="shared" si="32"/>
        <v/>
      </c>
      <c r="AQ101" t="str">
        <f t="shared" si="33"/>
        <v/>
      </c>
      <c r="AR101" t="str">
        <f t="shared" si="34"/>
        <v/>
      </c>
      <c r="AS101" t="str">
        <f t="shared" si="35"/>
        <v/>
      </c>
      <c r="AT101" t="str">
        <f t="shared" si="36"/>
        <v/>
      </c>
      <c r="AU101" t="str">
        <f t="shared" si="37"/>
        <v/>
      </c>
      <c r="AV101" t="str">
        <f t="shared" si="38"/>
        <v/>
      </c>
      <c r="AW101">
        <f>'01_指標庫'!$H$4*ISNUMBER($F101)+'01_指標庫'!$H$5*ISNUMBER($AA101)+'01_指標庫'!$H$6*ISNUMBER($G101)+'01_指標庫'!$H$7*ISNUMBER($H101)+'01_指標庫'!$H$8*ISNUMBER($AF101)+'01_指標庫'!$H$9*ISNUMBER($AG101)+'01_指標庫'!$H$10*ISNUMBER($AB101)+'01_指標庫'!$H$11*ISNUMBER($AC101)+'01_指標庫'!$H$12*ISNUMBER($AD101)+'01_指標庫'!$H$13*ISNUMBER($AE101)+'01_指標庫'!$H$14*ISNUMBER($I101)+'01_指標庫'!$H$15*ISNUMBER($AH101)+'01_指標庫'!$H$16*ISNUMBER($K101)+'01_指標庫'!$H$17*ISNUMBER($AI101)+'01_指標庫'!$H$18*ISNUMBER($AJ101)+'01_指標庫'!$H$19*ISNUMBER($AK101)+'01_指標庫'!$H$20*ISNUMBER($BB101)+'01_指標庫'!$H$21*ISNUMBER($BC101)</f>
        <v>49</v>
      </c>
      <c r="AX101">
        <f>IF(AW101=0,50,ROUND(('01_指標庫'!$H$4*IF(ISNUMBER($F101),L101,0)+'01_指標庫'!$H$5*IF(ISNUMBER($AA101),AL101,0)+'01_指標庫'!$H$6*IF(ISNUMBER($G101),M101,0)+'01_指標庫'!$H$7*IF(ISNUMBER($H101),N101,0)+'01_指標庫'!$H$8*IF(ISNUMBER($AF101),AQ101,0)+'01_指標庫'!$H$9*IF(ISNUMBER($AG101),AR101,0)+'01_指標庫'!$H$10*IF(ISNUMBER($AB101),AM101,0)+'01_指標庫'!$H$11*IF(ISNUMBER($AC101),AN101,0)+'01_指標庫'!$H$12*IF(ISNUMBER($AD101),AO101,0)+'01_指標庫'!$H$13*IF(ISNUMBER($AE101),AP101,0)+'01_指標庫'!$H$14*IF(ISNUMBER($I101),O101,0)+'01_指標庫'!$H$15*IF(ISNUMBER($AH101),AS101,0)+'01_指標庫'!$H$16*IF(ISNUMBER($K101),P101,0)+'01_指標庫'!$H$17*IF(ISNUMBER($AI101),AT101,0)+'01_指標庫'!$H$18*IF(ISNUMBER($AJ101),AU101,0)+'01_指標庫'!$H$19*IF(ISNUMBER($AK101),AV101,0)+'01_指標庫'!$H$20*IF(ISNUMBER($BB101),BB101,0)+'01_指標庫'!$H$21*IF(ISNUMBER($BC101),BC101,0))/AW101,1))</f>
        <v>72.400000000000006</v>
      </c>
      <c r="AY101" s="67"/>
      <c r="AZ101" s="67"/>
      <c r="BA101" s="66">
        <f t="shared" si="41"/>
        <v>7.696910203687457E-3</v>
      </c>
      <c r="BB101">
        <f t="shared" si="42"/>
        <v>50</v>
      </c>
      <c r="BC101" t="str">
        <f t="shared" si="43"/>
        <v/>
      </c>
    </row>
    <row r="102" spans="1:55" ht="15" customHeight="1">
      <c r="A102" s="56">
        <v>98</v>
      </c>
      <c r="B102" s="57">
        <v>42697</v>
      </c>
      <c r="C102" s="56">
        <v>2016</v>
      </c>
      <c r="D102" s="58" t="s">
        <v>238</v>
      </c>
      <c r="E102" s="59">
        <v>4853.8599999999997</v>
      </c>
      <c r="F102" s="60">
        <v>5.9995E-2</v>
      </c>
      <c r="G102" s="60">
        <v>-1.1428000000000001E-2</v>
      </c>
      <c r="H102" s="61">
        <v>0.8367</v>
      </c>
      <c r="I102" s="62">
        <v>466</v>
      </c>
      <c r="J102" s="56" t="s">
        <v>235</v>
      </c>
      <c r="K102" s="63">
        <v>12.43</v>
      </c>
      <c r="L102" s="56">
        <f t="shared" si="22"/>
        <v>100</v>
      </c>
      <c r="M102" s="56">
        <f t="shared" si="23"/>
        <v>100</v>
      </c>
      <c r="N102" s="56">
        <f t="shared" si="24"/>
        <v>100</v>
      </c>
      <c r="O102" s="56">
        <f t="shared" si="25"/>
        <v>0</v>
      </c>
      <c r="P102" s="56">
        <f t="shared" si="26"/>
        <v>100</v>
      </c>
      <c r="Q102" s="63"/>
      <c r="R102" s="56"/>
      <c r="S102" s="60">
        <f t="shared" si="39"/>
        <v>-4.0994369942387587E-3</v>
      </c>
      <c r="T102" s="64">
        <f t="shared" si="40"/>
        <v>1.6116035455278066E-3</v>
      </c>
      <c r="V102" s="65"/>
      <c r="W102" s="65"/>
      <c r="Y102" s="15" t="str">
        <f t="shared" si="27"/>
        <v>EASY</v>
      </c>
      <c r="AA102" s="66" t="str">
        <f>IF($A102&lt;200,"",AVERAGE($E53:$E102)/AVERAGE($E5:$E102)-1)</f>
        <v/>
      </c>
      <c r="AB102">
        <f>LOOKUP($B102,'07_L1政策步階'!$A$4:$A$14,'07_L1政策步階'!$C$4:$C$14)</f>
        <v>0</v>
      </c>
      <c r="AC102" s="65"/>
      <c r="AD102" s="65"/>
      <c r="AE102" s="65"/>
      <c r="AF102" s="65"/>
      <c r="AG102" s="65"/>
      <c r="AH102" s="65"/>
      <c r="AI102" s="65"/>
      <c r="AJ102" s="65"/>
      <c r="AK102" s="65"/>
      <c r="AL102" t="str">
        <f t="shared" si="28"/>
        <v/>
      </c>
      <c r="AM102">
        <f t="shared" si="29"/>
        <v>50</v>
      </c>
      <c r="AN102" t="str">
        <f t="shared" si="30"/>
        <v/>
      </c>
      <c r="AO102" t="str">
        <f t="shared" si="31"/>
        <v/>
      </c>
      <c r="AP102" t="str">
        <f t="shared" si="32"/>
        <v/>
      </c>
      <c r="AQ102" t="str">
        <f t="shared" si="33"/>
        <v/>
      </c>
      <c r="AR102" t="str">
        <f t="shared" si="34"/>
        <v/>
      </c>
      <c r="AS102" t="str">
        <f t="shared" si="35"/>
        <v/>
      </c>
      <c r="AT102" t="str">
        <f t="shared" si="36"/>
        <v/>
      </c>
      <c r="AU102" t="str">
        <f t="shared" si="37"/>
        <v/>
      </c>
      <c r="AV102" t="str">
        <f t="shared" si="38"/>
        <v/>
      </c>
      <c r="AW102">
        <f>'01_指標庫'!$H$4*ISNUMBER($F102)+'01_指標庫'!$H$5*ISNUMBER($AA102)+'01_指標庫'!$H$6*ISNUMBER($G102)+'01_指標庫'!$H$7*ISNUMBER($H102)+'01_指標庫'!$H$8*ISNUMBER($AF102)+'01_指標庫'!$H$9*ISNUMBER($AG102)+'01_指標庫'!$H$10*ISNUMBER($AB102)+'01_指標庫'!$H$11*ISNUMBER($AC102)+'01_指標庫'!$H$12*ISNUMBER($AD102)+'01_指標庫'!$H$13*ISNUMBER($AE102)+'01_指標庫'!$H$14*ISNUMBER($I102)+'01_指標庫'!$H$15*ISNUMBER($AH102)+'01_指標庫'!$H$16*ISNUMBER($K102)+'01_指標庫'!$H$17*ISNUMBER($AI102)+'01_指標庫'!$H$18*ISNUMBER($AJ102)+'01_指標庫'!$H$19*ISNUMBER($AK102)+'01_指標庫'!$H$20*ISNUMBER($BB102)+'01_指標庫'!$H$21*ISNUMBER($BC102)</f>
        <v>49</v>
      </c>
      <c r="AX102">
        <f>IF(AW102=0,50,ROUND(('01_指標庫'!$H$4*IF(ISNUMBER($F102),L102,0)+'01_指標庫'!$H$5*IF(ISNUMBER($AA102),AL102,0)+'01_指標庫'!$H$6*IF(ISNUMBER($G102),M102,0)+'01_指標庫'!$H$7*IF(ISNUMBER($H102),N102,0)+'01_指標庫'!$H$8*IF(ISNUMBER($AF102),AQ102,0)+'01_指標庫'!$H$9*IF(ISNUMBER($AG102),AR102,0)+'01_指標庫'!$H$10*IF(ISNUMBER($AB102),AM102,0)+'01_指標庫'!$H$11*IF(ISNUMBER($AC102),AN102,0)+'01_指標庫'!$H$12*IF(ISNUMBER($AD102),AO102,0)+'01_指標庫'!$H$13*IF(ISNUMBER($AE102),AP102,0)+'01_指標庫'!$H$14*IF(ISNUMBER($I102),O102,0)+'01_指標庫'!$H$15*IF(ISNUMBER($AH102),AS102,0)+'01_指標庫'!$H$16*IF(ISNUMBER($K102),P102,0)+'01_指標庫'!$H$17*IF(ISNUMBER($AI102),AT102,0)+'01_指標庫'!$H$18*IF(ISNUMBER($AJ102),AU102,0)+'01_指標庫'!$H$19*IF(ISNUMBER($AK102),AV102,0)+'01_指標庫'!$H$20*IF(ISNUMBER($BB102),BB102,0)+'01_指標庫'!$H$21*IF(ISNUMBER($BC102),BC102,0))/AW102,1))</f>
        <v>72.400000000000006</v>
      </c>
      <c r="AY102" s="67"/>
      <c r="AZ102" s="67"/>
      <c r="BA102" s="66">
        <f t="shared" si="41"/>
        <v>9.6619173060599195E-3</v>
      </c>
      <c r="BB102">
        <f t="shared" si="42"/>
        <v>50</v>
      </c>
      <c r="BC102" t="str">
        <f t="shared" si="43"/>
        <v/>
      </c>
    </row>
    <row r="103" spans="1:55" ht="15" customHeight="1">
      <c r="A103" s="56">
        <v>99</v>
      </c>
      <c r="B103" s="57">
        <v>42699</v>
      </c>
      <c r="C103" s="56">
        <v>2016</v>
      </c>
      <c r="D103" s="58" t="s">
        <v>234</v>
      </c>
      <c r="E103" s="59">
        <v>4870.0200000000004</v>
      </c>
      <c r="F103" s="60">
        <v>6.2470999999999999E-2</v>
      </c>
      <c r="G103" s="60">
        <v>-8.1370000000000001E-3</v>
      </c>
      <c r="H103" s="61">
        <v>0.85709999999999997</v>
      </c>
      <c r="I103" s="62">
        <v>464</v>
      </c>
      <c r="J103" s="56" t="s">
        <v>235</v>
      </c>
      <c r="K103" s="63">
        <v>12.34</v>
      </c>
      <c r="L103" s="56">
        <f t="shared" si="22"/>
        <v>100</v>
      </c>
      <c r="M103" s="56">
        <f t="shared" si="23"/>
        <v>100</v>
      </c>
      <c r="N103" s="56">
        <f t="shared" si="24"/>
        <v>100</v>
      </c>
      <c r="O103" s="56">
        <f t="shared" si="25"/>
        <v>0</v>
      </c>
      <c r="P103" s="56">
        <f t="shared" si="26"/>
        <v>100</v>
      </c>
      <c r="Q103" s="63"/>
      <c r="R103" s="56"/>
      <c r="S103" s="60">
        <f t="shared" si="39"/>
        <v>3.3293090447603646E-3</v>
      </c>
      <c r="T103" s="64">
        <f t="shared" si="40"/>
        <v>-7.2405470635559244E-3</v>
      </c>
      <c r="V103" s="65"/>
      <c r="W103" s="65"/>
      <c r="Y103" s="15" t="str">
        <f t="shared" si="27"/>
        <v>EASY</v>
      </c>
      <c r="AA103" s="66" t="str">
        <f>IF($A103&lt;200,"",AVERAGE($E54:$E103)/AVERAGE($E5:$E103)-1)</f>
        <v/>
      </c>
      <c r="AB103">
        <f>LOOKUP($B103,'07_L1政策步階'!$A$4:$A$14,'07_L1政策步階'!$C$4:$C$14)</f>
        <v>0</v>
      </c>
      <c r="AC103" s="65"/>
      <c r="AD103" s="65"/>
      <c r="AE103" s="65"/>
      <c r="AF103" s="65"/>
      <c r="AG103" s="65"/>
      <c r="AH103" s="65"/>
      <c r="AI103" s="65"/>
      <c r="AJ103" s="65"/>
      <c r="AK103" s="65"/>
      <c r="AL103" t="str">
        <f t="shared" si="28"/>
        <v/>
      </c>
      <c r="AM103">
        <f t="shared" si="29"/>
        <v>50</v>
      </c>
      <c r="AN103" t="str">
        <f t="shared" si="30"/>
        <v/>
      </c>
      <c r="AO103" t="str">
        <f t="shared" si="31"/>
        <v/>
      </c>
      <c r="AP103" t="str">
        <f t="shared" si="32"/>
        <v/>
      </c>
      <c r="AQ103" t="str">
        <f t="shared" si="33"/>
        <v/>
      </c>
      <c r="AR103" t="str">
        <f t="shared" si="34"/>
        <v/>
      </c>
      <c r="AS103" t="str">
        <f t="shared" si="35"/>
        <v/>
      </c>
      <c r="AT103" t="str">
        <f t="shared" si="36"/>
        <v/>
      </c>
      <c r="AU103" t="str">
        <f t="shared" si="37"/>
        <v/>
      </c>
      <c r="AV103" t="str">
        <f t="shared" si="38"/>
        <v/>
      </c>
      <c r="AW103">
        <f>'01_指標庫'!$H$4*ISNUMBER($F103)+'01_指標庫'!$H$5*ISNUMBER($AA103)+'01_指標庫'!$H$6*ISNUMBER($G103)+'01_指標庫'!$H$7*ISNUMBER($H103)+'01_指標庫'!$H$8*ISNUMBER($AF103)+'01_指標庫'!$H$9*ISNUMBER($AG103)+'01_指標庫'!$H$10*ISNUMBER($AB103)+'01_指標庫'!$H$11*ISNUMBER($AC103)+'01_指標庫'!$H$12*ISNUMBER($AD103)+'01_指標庫'!$H$13*ISNUMBER($AE103)+'01_指標庫'!$H$14*ISNUMBER($I103)+'01_指標庫'!$H$15*ISNUMBER($AH103)+'01_指標庫'!$H$16*ISNUMBER($K103)+'01_指標庫'!$H$17*ISNUMBER($AI103)+'01_指標庫'!$H$18*ISNUMBER($AJ103)+'01_指標庫'!$H$19*ISNUMBER($AK103)+'01_指標庫'!$H$20*ISNUMBER($BB103)+'01_指標庫'!$H$21*ISNUMBER($BC103)</f>
        <v>49</v>
      </c>
      <c r="AX103">
        <f>IF(AW103=0,50,ROUND(('01_指標庫'!$H$4*IF(ISNUMBER($F103),L103,0)+'01_指標庫'!$H$5*IF(ISNUMBER($AA103),AL103,0)+'01_指標庫'!$H$6*IF(ISNUMBER($G103),M103,0)+'01_指標庫'!$H$7*IF(ISNUMBER($H103),N103,0)+'01_指標庫'!$H$8*IF(ISNUMBER($AF103),AQ103,0)+'01_指標庫'!$H$9*IF(ISNUMBER($AG103),AR103,0)+'01_指標庫'!$H$10*IF(ISNUMBER($AB103),AM103,0)+'01_指標庫'!$H$11*IF(ISNUMBER($AC103),AN103,0)+'01_指標庫'!$H$12*IF(ISNUMBER($AD103),AO103,0)+'01_指標庫'!$H$13*IF(ISNUMBER($AE103),AP103,0)+'01_指標庫'!$H$14*IF(ISNUMBER($I103),O103,0)+'01_指標庫'!$H$15*IF(ISNUMBER($AH103),AS103,0)+'01_指標庫'!$H$16*IF(ISNUMBER($K103),P103,0)+'01_指標庫'!$H$17*IF(ISNUMBER($AI103),AT103,0)+'01_指標庫'!$H$18*IF(ISNUMBER($AJ103),AU103,0)+'01_指標庫'!$H$19*IF(ISNUMBER($AK103),AV103,0)+'01_指標庫'!$H$20*IF(ISNUMBER($BB103),BB103,0)+'01_指標庫'!$H$21*IF(ISNUMBER($BC103),BC103,0))/AW103,1))</f>
        <v>72.400000000000006</v>
      </c>
      <c r="AY103" s="67"/>
      <c r="AZ103" s="67"/>
      <c r="BA103" s="66">
        <f t="shared" si="41"/>
        <v>8.8861022226065511E-3</v>
      </c>
      <c r="BB103">
        <f t="shared" si="42"/>
        <v>50</v>
      </c>
      <c r="BC103" t="str">
        <f t="shared" si="43"/>
        <v/>
      </c>
    </row>
    <row r="104" spans="1:55" ht="15" customHeight="1">
      <c r="A104" s="56">
        <v>100</v>
      </c>
      <c r="B104" s="57">
        <v>42702</v>
      </c>
      <c r="C104" s="56">
        <v>2016</v>
      </c>
      <c r="D104" s="58" t="s">
        <v>236</v>
      </c>
      <c r="E104" s="59">
        <v>4857.0200000000004</v>
      </c>
      <c r="F104" s="60">
        <v>5.8666999999999997E-2</v>
      </c>
      <c r="G104" s="60">
        <v>-1.0784E-2</v>
      </c>
      <c r="H104" s="61">
        <v>0.8367</v>
      </c>
      <c r="I104" s="62">
        <v>466</v>
      </c>
      <c r="J104" s="56" t="s">
        <v>235</v>
      </c>
      <c r="K104" s="63">
        <v>13.15</v>
      </c>
      <c r="L104" s="56">
        <f t="shared" si="22"/>
        <v>100</v>
      </c>
      <c r="M104" s="56">
        <f t="shared" si="23"/>
        <v>100</v>
      </c>
      <c r="N104" s="56">
        <f t="shared" si="24"/>
        <v>100</v>
      </c>
      <c r="O104" s="56">
        <f t="shared" si="25"/>
        <v>0</v>
      </c>
      <c r="P104" s="56">
        <f t="shared" si="26"/>
        <v>100</v>
      </c>
      <c r="Q104" s="63"/>
      <c r="R104" s="56"/>
      <c r="S104" s="60">
        <f t="shared" si="39"/>
        <v>-2.6693935548519621E-3</v>
      </c>
      <c r="T104" s="64">
        <f t="shared" si="40"/>
        <v>6.564019448946512E-2</v>
      </c>
      <c r="V104" s="65"/>
      <c r="W104" s="65"/>
      <c r="Y104" s="15" t="str">
        <f t="shared" si="27"/>
        <v>EASY</v>
      </c>
      <c r="AA104" s="66" t="str">
        <f>IF($A104&lt;200,"",AVERAGE($E55:$E104)/AVERAGE($E5:$E104)-1)</f>
        <v/>
      </c>
      <c r="AB104">
        <f>LOOKUP($B104,'07_L1政策步階'!$A$4:$A$14,'07_L1政策步階'!$C$4:$C$14)</f>
        <v>0</v>
      </c>
      <c r="AC104" s="65"/>
      <c r="AD104" s="65"/>
      <c r="AE104" s="65"/>
      <c r="AF104" s="65"/>
      <c r="AG104" s="65"/>
      <c r="AH104" s="65"/>
      <c r="AI104" s="65"/>
      <c r="AJ104" s="65"/>
      <c r="AK104" s="65"/>
      <c r="AL104" t="str">
        <f t="shared" si="28"/>
        <v/>
      </c>
      <c r="AM104">
        <f t="shared" si="29"/>
        <v>50</v>
      </c>
      <c r="AN104" t="str">
        <f t="shared" si="30"/>
        <v/>
      </c>
      <c r="AO104" t="str">
        <f t="shared" si="31"/>
        <v/>
      </c>
      <c r="AP104" t="str">
        <f t="shared" si="32"/>
        <v/>
      </c>
      <c r="AQ104" t="str">
        <f t="shared" si="33"/>
        <v/>
      </c>
      <c r="AR104" t="str">
        <f t="shared" si="34"/>
        <v/>
      </c>
      <c r="AS104" t="str">
        <f t="shared" si="35"/>
        <v/>
      </c>
      <c r="AT104" t="str">
        <f t="shared" si="36"/>
        <v/>
      </c>
      <c r="AU104" t="str">
        <f t="shared" si="37"/>
        <v/>
      </c>
      <c r="AV104" t="str">
        <f t="shared" si="38"/>
        <v/>
      </c>
      <c r="AW104">
        <f>'01_指標庫'!$H$4*ISNUMBER($F104)+'01_指標庫'!$H$5*ISNUMBER($AA104)+'01_指標庫'!$H$6*ISNUMBER($G104)+'01_指標庫'!$H$7*ISNUMBER($H104)+'01_指標庫'!$H$8*ISNUMBER($AF104)+'01_指標庫'!$H$9*ISNUMBER($AG104)+'01_指標庫'!$H$10*ISNUMBER($AB104)+'01_指標庫'!$H$11*ISNUMBER($AC104)+'01_指標庫'!$H$12*ISNUMBER($AD104)+'01_指標庫'!$H$13*ISNUMBER($AE104)+'01_指標庫'!$H$14*ISNUMBER($I104)+'01_指標庫'!$H$15*ISNUMBER($AH104)+'01_指標庫'!$H$16*ISNUMBER($K104)+'01_指標庫'!$H$17*ISNUMBER($AI104)+'01_指標庫'!$H$18*ISNUMBER($AJ104)+'01_指標庫'!$H$19*ISNUMBER($AK104)+'01_指標庫'!$H$20*ISNUMBER($BB104)+'01_指標庫'!$H$21*ISNUMBER($BC104)</f>
        <v>49</v>
      </c>
      <c r="AX104">
        <f>IF(AW104=0,50,ROUND(('01_指標庫'!$H$4*IF(ISNUMBER($F104),L104,0)+'01_指標庫'!$H$5*IF(ISNUMBER($AA104),AL104,0)+'01_指標庫'!$H$6*IF(ISNUMBER($G104),M104,0)+'01_指標庫'!$H$7*IF(ISNUMBER($H104),N104,0)+'01_指標庫'!$H$8*IF(ISNUMBER($AF104),AQ104,0)+'01_指標庫'!$H$9*IF(ISNUMBER($AG104),AR104,0)+'01_指標庫'!$H$10*IF(ISNUMBER($AB104),AM104,0)+'01_指標庫'!$H$11*IF(ISNUMBER($AC104),AN104,0)+'01_指標庫'!$H$12*IF(ISNUMBER($AD104),AO104,0)+'01_指標庫'!$H$13*IF(ISNUMBER($AE104),AP104,0)+'01_指標庫'!$H$14*IF(ISNUMBER($I104),O104,0)+'01_指標庫'!$H$15*IF(ISNUMBER($AH104),AS104,0)+'01_指標庫'!$H$16*IF(ISNUMBER($K104),P104,0)+'01_指標庫'!$H$17*IF(ISNUMBER($AI104),AT104,0)+'01_指標庫'!$H$18*IF(ISNUMBER($AJ104),AU104,0)+'01_指標庫'!$H$19*IF(ISNUMBER($AK104),AV104,0)+'01_指標庫'!$H$20*IF(ISNUMBER($BB104),BB104,0)+'01_指標庫'!$H$21*IF(ISNUMBER($BC104),BC104,0))/AW104,1))</f>
        <v>72.400000000000006</v>
      </c>
      <c r="AY104" s="67"/>
      <c r="AZ104" s="67"/>
      <c r="BA104" s="66">
        <f t="shared" si="41"/>
        <v>8.7192460039640096E-3</v>
      </c>
      <c r="BB104">
        <f t="shared" si="42"/>
        <v>50</v>
      </c>
      <c r="BC104" t="str">
        <f t="shared" si="43"/>
        <v/>
      </c>
    </row>
    <row r="105" spans="1:55" ht="15" customHeight="1">
      <c r="A105" s="56">
        <v>101</v>
      </c>
      <c r="B105" s="57">
        <v>42703</v>
      </c>
      <c r="C105" s="56">
        <v>2016</v>
      </c>
      <c r="D105" s="58" t="s">
        <v>237</v>
      </c>
      <c r="E105" s="59">
        <v>4873.21</v>
      </c>
      <c r="F105" s="60">
        <v>6.1307E-2</v>
      </c>
      <c r="G105" s="60">
        <v>-7.4869999999999997E-3</v>
      </c>
      <c r="H105" s="61">
        <v>0.81630000000000003</v>
      </c>
      <c r="I105" s="62">
        <v>469</v>
      </c>
      <c r="J105" s="56" t="s">
        <v>235</v>
      </c>
      <c r="K105" s="63">
        <v>12.9</v>
      </c>
      <c r="L105" s="56">
        <f t="shared" si="22"/>
        <v>100</v>
      </c>
      <c r="M105" s="56">
        <f t="shared" si="23"/>
        <v>100</v>
      </c>
      <c r="N105" s="56">
        <f t="shared" si="24"/>
        <v>100</v>
      </c>
      <c r="O105" s="56">
        <f t="shared" si="25"/>
        <v>0</v>
      </c>
      <c r="P105" s="56">
        <f t="shared" si="26"/>
        <v>100</v>
      </c>
      <c r="Q105" s="63"/>
      <c r="R105" s="56"/>
      <c r="S105" s="60">
        <f t="shared" si="39"/>
        <v>3.3333196074958327E-3</v>
      </c>
      <c r="T105" s="64">
        <f t="shared" si="40"/>
        <v>-1.9011406844106515E-2</v>
      </c>
      <c r="V105" s="65"/>
      <c r="W105" s="65"/>
      <c r="Y105" s="15" t="str">
        <f t="shared" si="27"/>
        <v>EASY</v>
      </c>
      <c r="AA105" s="66" t="str">
        <f>IF($A105&lt;200,"",AVERAGE($E56:$E105)/AVERAGE($E5:$E105)-1)</f>
        <v/>
      </c>
      <c r="AB105">
        <f>LOOKUP($B105,'07_L1政策步階'!$A$4:$A$14,'07_L1政策步階'!$C$4:$C$14)</f>
        <v>0</v>
      </c>
      <c r="AC105" s="65"/>
      <c r="AD105" s="65"/>
      <c r="AE105" s="65"/>
      <c r="AF105" s="65"/>
      <c r="AG105" s="65"/>
      <c r="AH105" s="65"/>
      <c r="AI105" s="65"/>
      <c r="AJ105" s="65"/>
      <c r="AK105" s="65"/>
      <c r="AL105" t="str">
        <f t="shared" si="28"/>
        <v/>
      </c>
      <c r="AM105">
        <f t="shared" si="29"/>
        <v>50</v>
      </c>
      <c r="AN105" t="str">
        <f t="shared" si="30"/>
        <v/>
      </c>
      <c r="AO105" t="str">
        <f t="shared" si="31"/>
        <v/>
      </c>
      <c r="AP105" t="str">
        <f t="shared" si="32"/>
        <v/>
      </c>
      <c r="AQ105" t="str">
        <f t="shared" si="33"/>
        <v/>
      </c>
      <c r="AR105" t="str">
        <f t="shared" si="34"/>
        <v/>
      </c>
      <c r="AS105" t="str">
        <f t="shared" si="35"/>
        <v/>
      </c>
      <c r="AT105" t="str">
        <f t="shared" si="36"/>
        <v/>
      </c>
      <c r="AU105" t="str">
        <f t="shared" si="37"/>
        <v/>
      </c>
      <c r="AV105" t="str">
        <f t="shared" si="38"/>
        <v/>
      </c>
      <c r="AW105">
        <f>'01_指標庫'!$H$4*ISNUMBER($F105)+'01_指標庫'!$H$5*ISNUMBER($AA105)+'01_指標庫'!$H$6*ISNUMBER($G105)+'01_指標庫'!$H$7*ISNUMBER($H105)+'01_指標庫'!$H$8*ISNUMBER($AF105)+'01_指標庫'!$H$9*ISNUMBER($AG105)+'01_指標庫'!$H$10*ISNUMBER($AB105)+'01_指標庫'!$H$11*ISNUMBER($AC105)+'01_指標庫'!$H$12*ISNUMBER($AD105)+'01_指標庫'!$H$13*ISNUMBER($AE105)+'01_指標庫'!$H$14*ISNUMBER($I105)+'01_指標庫'!$H$15*ISNUMBER($AH105)+'01_指標庫'!$H$16*ISNUMBER($K105)+'01_指標庫'!$H$17*ISNUMBER($AI105)+'01_指標庫'!$H$18*ISNUMBER($AJ105)+'01_指標庫'!$H$19*ISNUMBER($AK105)+'01_指標庫'!$H$20*ISNUMBER($BB105)+'01_指標庫'!$H$21*ISNUMBER($BC105)</f>
        <v>49</v>
      </c>
      <c r="AX105">
        <f>IF(AW105=0,50,ROUND(('01_指標庫'!$H$4*IF(ISNUMBER($F105),L105,0)+'01_指標庫'!$H$5*IF(ISNUMBER($AA105),AL105,0)+'01_指標庫'!$H$6*IF(ISNUMBER($G105),M105,0)+'01_指標庫'!$H$7*IF(ISNUMBER($H105),N105,0)+'01_指標庫'!$H$8*IF(ISNUMBER($AF105),AQ105,0)+'01_指標庫'!$H$9*IF(ISNUMBER($AG105),AR105,0)+'01_指標庫'!$H$10*IF(ISNUMBER($AB105),AM105,0)+'01_指標庫'!$H$11*IF(ISNUMBER($AC105),AN105,0)+'01_指標庫'!$H$12*IF(ISNUMBER($AD105),AO105,0)+'01_指標庫'!$H$13*IF(ISNUMBER($AE105),AP105,0)+'01_指標庫'!$H$14*IF(ISNUMBER($I105),O105,0)+'01_指標庫'!$H$15*IF(ISNUMBER($AH105),AS105,0)+'01_指標庫'!$H$16*IF(ISNUMBER($K105),P105,0)+'01_指標庫'!$H$17*IF(ISNUMBER($AI105),AT105,0)+'01_指標庫'!$H$18*IF(ISNUMBER($AJ105),AU105,0)+'01_指標庫'!$H$19*IF(ISNUMBER($AK105),AV105,0)+'01_指標庫'!$H$20*IF(ISNUMBER($BB105),BB105,0)+'01_指標庫'!$H$21*IF(ISNUMBER($BC105),BC105,0))/AW105,1))</f>
        <v>72.400000000000006</v>
      </c>
      <c r="AY105" s="67"/>
      <c r="AZ105" s="67"/>
      <c r="BA105" s="66">
        <f t="shared" si="41"/>
        <v>5.7376940745357263E-3</v>
      </c>
      <c r="BB105">
        <f t="shared" si="42"/>
        <v>50</v>
      </c>
      <c r="BC105" t="str">
        <f t="shared" si="43"/>
        <v/>
      </c>
    </row>
    <row r="106" spans="1:55" ht="15" customHeight="1">
      <c r="A106" s="56">
        <v>102</v>
      </c>
      <c r="B106" s="57">
        <v>42704</v>
      </c>
      <c r="C106" s="56">
        <v>2016</v>
      </c>
      <c r="D106" s="58" t="s">
        <v>238</v>
      </c>
      <c r="E106" s="59">
        <v>4810.8100000000004</v>
      </c>
      <c r="F106" s="60">
        <v>4.7019999999999999E-2</v>
      </c>
      <c r="G106" s="60">
        <v>-2.0195999999999999E-2</v>
      </c>
      <c r="H106" s="61">
        <v>0.79590000000000005</v>
      </c>
      <c r="I106" s="62">
        <v>467</v>
      </c>
      <c r="J106" s="56" t="s">
        <v>235</v>
      </c>
      <c r="K106" s="63">
        <v>13.33</v>
      </c>
      <c r="L106" s="56">
        <f t="shared" si="22"/>
        <v>100</v>
      </c>
      <c r="M106" s="56">
        <f t="shared" si="23"/>
        <v>100</v>
      </c>
      <c r="N106" s="56">
        <f t="shared" si="24"/>
        <v>100</v>
      </c>
      <c r="O106" s="56">
        <f t="shared" si="25"/>
        <v>0</v>
      </c>
      <c r="P106" s="56">
        <f t="shared" si="26"/>
        <v>100</v>
      </c>
      <c r="Q106" s="63"/>
      <c r="R106" s="56"/>
      <c r="S106" s="60">
        <f t="shared" si="39"/>
        <v>-1.2804701623775672E-2</v>
      </c>
      <c r="T106" s="64">
        <f t="shared" si="40"/>
        <v>3.3333333333333215E-2</v>
      </c>
      <c r="V106" s="65"/>
      <c r="W106" s="65"/>
      <c r="Y106" s="15" t="str">
        <f t="shared" si="27"/>
        <v>EASY</v>
      </c>
      <c r="AA106" s="66" t="str">
        <f>IF($A106&lt;200,"",AVERAGE($E57:$E106)/AVERAGE($E5:$E106)-1)</f>
        <v/>
      </c>
      <c r="AB106">
        <f>LOOKUP($B106,'07_L1政策步階'!$A$4:$A$14,'07_L1政策步階'!$C$4:$C$14)</f>
        <v>0</v>
      </c>
      <c r="AC106" s="65"/>
      <c r="AD106" s="65"/>
      <c r="AE106" s="65"/>
      <c r="AF106" s="65"/>
      <c r="AG106" s="65"/>
      <c r="AH106" s="65"/>
      <c r="AI106" s="65"/>
      <c r="AJ106" s="65"/>
      <c r="AK106" s="65"/>
      <c r="AL106" t="str">
        <f t="shared" si="28"/>
        <v/>
      </c>
      <c r="AM106">
        <f t="shared" si="29"/>
        <v>50</v>
      </c>
      <c r="AN106" t="str">
        <f t="shared" si="30"/>
        <v/>
      </c>
      <c r="AO106" t="str">
        <f t="shared" si="31"/>
        <v/>
      </c>
      <c r="AP106" t="str">
        <f t="shared" si="32"/>
        <v/>
      </c>
      <c r="AQ106" t="str">
        <f t="shared" si="33"/>
        <v/>
      </c>
      <c r="AR106" t="str">
        <f t="shared" si="34"/>
        <v/>
      </c>
      <c r="AS106" t="str">
        <f t="shared" si="35"/>
        <v/>
      </c>
      <c r="AT106" t="str">
        <f t="shared" si="36"/>
        <v/>
      </c>
      <c r="AU106" t="str">
        <f t="shared" si="37"/>
        <v/>
      </c>
      <c r="AV106" t="str">
        <f t="shared" si="38"/>
        <v/>
      </c>
      <c r="AW106">
        <f>'01_指標庫'!$H$4*ISNUMBER($F106)+'01_指標庫'!$H$5*ISNUMBER($AA106)+'01_指標庫'!$H$6*ISNUMBER($G106)+'01_指標庫'!$H$7*ISNUMBER($H106)+'01_指標庫'!$H$8*ISNUMBER($AF106)+'01_指標庫'!$H$9*ISNUMBER($AG106)+'01_指標庫'!$H$10*ISNUMBER($AB106)+'01_指標庫'!$H$11*ISNUMBER($AC106)+'01_指標庫'!$H$12*ISNUMBER($AD106)+'01_指標庫'!$H$13*ISNUMBER($AE106)+'01_指標庫'!$H$14*ISNUMBER($I106)+'01_指標庫'!$H$15*ISNUMBER($AH106)+'01_指標庫'!$H$16*ISNUMBER($K106)+'01_指標庫'!$H$17*ISNUMBER($AI106)+'01_指標庫'!$H$18*ISNUMBER($AJ106)+'01_指標庫'!$H$19*ISNUMBER($AK106)+'01_指標庫'!$H$20*ISNUMBER($BB106)+'01_指標庫'!$H$21*ISNUMBER($BC106)</f>
        <v>49</v>
      </c>
      <c r="AX106">
        <f>IF(AW106=0,50,ROUND(('01_指標庫'!$H$4*IF(ISNUMBER($F106),L106,0)+'01_指標庫'!$H$5*IF(ISNUMBER($AA106),AL106,0)+'01_指標庫'!$H$6*IF(ISNUMBER($G106),M106,0)+'01_指標庫'!$H$7*IF(ISNUMBER($H106),N106,0)+'01_指標庫'!$H$8*IF(ISNUMBER($AF106),AQ106,0)+'01_指標庫'!$H$9*IF(ISNUMBER($AG106),AR106,0)+'01_指標庫'!$H$10*IF(ISNUMBER($AB106),AM106,0)+'01_指標庫'!$H$11*IF(ISNUMBER($AC106),AN106,0)+'01_指標庫'!$H$12*IF(ISNUMBER($AD106),AO106,0)+'01_指標庫'!$H$13*IF(ISNUMBER($AE106),AP106,0)+'01_指標庫'!$H$14*IF(ISNUMBER($I106),O106,0)+'01_指標庫'!$H$15*IF(ISNUMBER($AH106),AS106,0)+'01_指標庫'!$H$16*IF(ISNUMBER($K106),P106,0)+'01_指標庫'!$H$17*IF(ISNUMBER($AI106),AT106,0)+'01_指標庫'!$H$18*IF(ISNUMBER($AJ106),AU106,0)+'01_指標庫'!$H$19*IF(ISNUMBER($AK106),AV106,0)+'01_指標庫'!$H$20*IF(ISNUMBER($BB106),BB106,0)+'01_指標庫'!$H$21*IF(ISNUMBER($BC106),BC106,0))/AW106,1))</f>
        <v>72.400000000000006</v>
      </c>
      <c r="AY106" s="67"/>
      <c r="AZ106" s="67"/>
      <c r="BA106" s="66">
        <f t="shared" si="41"/>
        <v>2.172033835653453E-3</v>
      </c>
      <c r="BB106">
        <f t="shared" si="42"/>
        <v>50</v>
      </c>
      <c r="BC106" t="str">
        <f t="shared" si="43"/>
        <v/>
      </c>
    </row>
    <row r="107" spans="1:55" ht="15" customHeight="1">
      <c r="A107" s="56">
        <v>103</v>
      </c>
      <c r="B107" s="57">
        <v>42705</v>
      </c>
      <c r="C107" s="56">
        <v>2016</v>
      </c>
      <c r="D107" s="58" t="s">
        <v>239</v>
      </c>
      <c r="E107" s="59">
        <v>4734.1000000000004</v>
      </c>
      <c r="F107" s="60">
        <v>2.9672E-2</v>
      </c>
      <c r="G107" s="60">
        <v>-3.5818999999999997E-2</v>
      </c>
      <c r="H107" s="61">
        <v>0.77549999999999997</v>
      </c>
      <c r="I107" s="62">
        <v>462</v>
      </c>
      <c r="J107" s="56" t="s">
        <v>235</v>
      </c>
      <c r="K107" s="63">
        <v>14.07</v>
      </c>
      <c r="L107" s="56">
        <f t="shared" si="22"/>
        <v>100</v>
      </c>
      <c r="M107" s="56">
        <f t="shared" si="23"/>
        <v>100</v>
      </c>
      <c r="N107" s="56">
        <f t="shared" si="24"/>
        <v>100</v>
      </c>
      <c r="O107" s="56">
        <f t="shared" si="25"/>
        <v>0</v>
      </c>
      <c r="P107" s="56">
        <f t="shared" si="26"/>
        <v>100</v>
      </c>
      <c r="Q107" s="63"/>
      <c r="R107" s="56"/>
      <c r="S107" s="60">
        <f t="shared" si="39"/>
        <v>-1.5945339766068489E-2</v>
      </c>
      <c r="T107" s="64">
        <f t="shared" si="40"/>
        <v>5.5513878469617417E-2</v>
      </c>
      <c r="V107" s="65"/>
      <c r="W107" s="65"/>
      <c r="Y107" s="15" t="str">
        <f t="shared" si="27"/>
        <v>UNCERTAIN</v>
      </c>
      <c r="AA107" s="66" t="str">
        <f>IF($A107&lt;200,"",AVERAGE($E58:$E107)/AVERAGE($E5:$E107)-1)</f>
        <v/>
      </c>
      <c r="AB107">
        <f>LOOKUP($B107,'07_L1政策步階'!$A$4:$A$14,'07_L1政策步階'!$C$4:$C$14)</f>
        <v>-1</v>
      </c>
      <c r="AC107" s="65"/>
      <c r="AD107" s="65"/>
      <c r="AE107" s="65"/>
      <c r="AF107" s="65"/>
      <c r="AG107" s="65"/>
      <c r="AH107" s="65"/>
      <c r="AI107" s="65"/>
      <c r="AJ107" s="65"/>
      <c r="AK107" s="65"/>
      <c r="AL107" t="str">
        <f t="shared" si="28"/>
        <v/>
      </c>
      <c r="AM107">
        <f t="shared" si="29"/>
        <v>0</v>
      </c>
      <c r="AN107" t="str">
        <f t="shared" si="30"/>
        <v/>
      </c>
      <c r="AO107" t="str">
        <f t="shared" si="31"/>
        <v/>
      </c>
      <c r="AP107" t="str">
        <f t="shared" si="32"/>
        <v/>
      </c>
      <c r="AQ107" t="str">
        <f t="shared" si="33"/>
        <v/>
      </c>
      <c r="AR107" t="str">
        <f t="shared" si="34"/>
        <v/>
      </c>
      <c r="AS107" t="str">
        <f t="shared" si="35"/>
        <v/>
      </c>
      <c r="AT107" t="str">
        <f t="shared" si="36"/>
        <v/>
      </c>
      <c r="AU107" t="str">
        <f t="shared" si="37"/>
        <v/>
      </c>
      <c r="AV107" t="str">
        <f t="shared" si="38"/>
        <v/>
      </c>
      <c r="AW107">
        <f>'01_指標庫'!$H$4*ISNUMBER($F107)+'01_指標庫'!$H$5*ISNUMBER($AA107)+'01_指標庫'!$H$6*ISNUMBER($G107)+'01_指標庫'!$H$7*ISNUMBER($H107)+'01_指標庫'!$H$8*ISNUMBER($AF107)+'01_指標庫'!$H$9*ISNUMBER($AG107)+'01_指標庫'!$H$10*ISNUMBER($AB107)+'01_指標庫'!$H$11*ISNUMBER($AC107)+'01_指標庫'!$H$12*ISNUMBER($AD107)+'01_指標庫'!$H$13*ISNUMBER($AE107)+'01_指標庫'!$H$14*ISNUMBER($I107)+'01_指標庫'!$H$15*ISNUMBER($AH107)+'01_指標庫'!$H$16*ISNUMBER($K107)+'01_指標庫'!$H$17*ISNUMBER($AI107)+'01_指標庫'!$H$18*ISNUMBER($AJ107)+'01_指標庫'!$H$19*ISNUMBER($AK107)+'01_指標庫'!$H$20*ISNUMBER($BB107)+'01_指標庫'!$H$21*ISNUMBER($BC107)</f>
        <v>49</v>
      </c>
      <c r="AX107">
        <f>IF(AW107=0,50,ROUND(('01_指標庫'!$H$4*IF(ISNUMBER($F107),L107,0)+'01_指標庫'!$H$5*IF(ISNUMBER($AA107),AL107,0)+'01_指標庫'!$H$6*IF(ISNUMBER($G107),M107,0)+'01_指標庫'!$H$7*IF(ISNUMBER($H107),N107,0)+'01_指標庫'!$H$8*IF(ISNUMBER($AF107),AQ107,0)+'01_指標庫'!$H$9*IF(ISNUMBER($AG107),AR107,0)+'01_指標庫'!$H$10*IF(ISNUMBER($AB107),AM107,0)+'01_指標庫'!$H$11*IF(ISNUMBER($AC107),AN107,0)+'01_指標庫'!$H$12*IF(ISNUMBER($AD107),AO107,0)+'01_指標庫'!$H$13*IF(ISNUMBER($AE107),AP107,0)+'01_指標庫'!$H$14*IF(ISNUMBER($I107),O107,0)+'01_指標庫'!$H$15*IF(ISNUMBER($AH107),AS107,0)+'01_指標庫'!$H$16*IF(ISNUMBER($K107),P107,0)+'01_指標庫'!$H$17*IF(ISNUMBER($AI107),AT107,0)+'01_指標庫'!$H$18*IF(ISNUMBER($AJ107),AU107,0)+'01_指標庫'!$H$19*IF(ISNUMBER($AK107),AV107,0)+'01_指標庫'!$H$20*IF(ISNUMBER($BB107),BB107,0)+'01_指標庫'!$H$21*IF(ISNUMBER($BC107),BC107,0))/AW107,1))</f>
        <v>67.3</v>
      </c>
      <c r="AY107" s="67"/>
      <c r="AZ107" s="67"/>
      <c r="BA107" s="66">
        <f t="shared" si="41"/>
        <v>-1.5748506869112111E-3</v>
      </c>
      <c r="BB107">
        <f t="shared" si="42"/>
        <v>50</v>
      </c>
      <c r="BC107" t="str">
        <f t="shared" si="43"/>
        <v/>
      </c>
    </row>
    <row r="108" spans="1:55" ht="15" customHeight="1">
      <c r="A108" s="56">
        <v>104</v>
      </c>
      <c r="B108" s="57">
        <v>42706</v>
      </c>
      <c r="C108" s="56">
        <v>2016</v>
      </c>
      <c r="D108" s="58" t="s">
        <v>234</v>
      </c>
      <c r="E108" s="59">
        <v>4739.37</v>
      </c>
      <c r="F108" s="60">
        <v>3.0172999999999998E-2</v>
      </c>
      <c r="G108" s="60">
        <v>-3.4745999999999999E-2</v>
      </c>
      <c r="H108" s="61">
        <v>0.75509999999999999</v>
      </c>
      <c r="I108" s="62">
        <v>464</v>
      </c>
      <c r="J108" s="56" t="s">
        <v>235</v>
      </c>
      <c r="K108" s="63">
        <v>14.12</v>
      </c>
      <c r="L108" s="56">
        <f t="shared" si="22"/>
        <v>100</v>
      </c>
      <c r="M108" s="56">
        <f t="shared" si="23"/>
        <v>100</v>
      </c>
      <c r="N108" s="56">
        <f t="shared" si="24"/>
        <v>100</v>
      </c>
      <c r="O108" s="56">
        <f t="shared" si="25"/>
        <v>0</v>
      </c>
      <c r="P108" s="56">
        <f t="shared" si="26"/>
        <v>100</v>
      </c>
      <c r="Q108" s="63"/>
      <c r="R108" s="56"/>
      <c r="S108" s="60">
        <f t="shared" si="39"/>
        <v>1.1131999746518684E-3</v>
      </c>
      <c r="T108" s="64">
        <f t="shared" si="40"/>
        <v>3.553660270078085E-3</v>
      </c>
      <c r="V108" s="65"/>
      <c r="W108" s="65"/>
      <c r="Y108" s="15" t="str">
        <f t="shared" si="27"/>
        <v>UNCERTAIN</v>
      </c>
      <c r="AA108" s="66" t="str">
        <f>IF($A108&lt;200,"",AVERAGE($E59:$E108)/AVERAGE($E5:$E108)-1)</f>
        <v/>
      </c>
      <c r="AB108">
        <f>LOOKUP($B108,'07_L1政策步階'!$A$4:$A$14,'07_L1政策步階'!$C$4:$C$14)</f>
        <v>-1</v>
      </c>
      <c r="AC108" s="65"/>
      <c r="AD108" s="65"/>
      <c r="AE108" s="65"/>
      <c r="AF108" s="65"/>
      <c r="AG108" s="65"/>
      <c r="AH108" s="65"/>
      <c r="AI108" s="65"/>
      <c r="AJ108" s="65"/>
      <c r="AK108" s="65"/>
      <c r="AL108" t="str">
        <f t="shared" si="28"/>
        <v/>
      </c>
      <c r="AM108">
        <f t="shared" si="29"/>
        <v>0</v>
      </c>
      <c r="AN108" t="str">
        <f t="shared" si="30"/>
        <v/>
      </c>
      <c r="AO108" t="str">
        <f t="shared" si="31"/>
        <v/>
      </c>
      <c r="AP108" t="str">
        <f t="shared" si="32"/>
        <v/>
      </c>
      <c r="AQ108" t="str">
        <f t="shared" si="33"/>
        <v/>
      </c>
      <c r="AR108" t="str">
        <f t="shared" si="34"/>
        <v/>
      </c>
      <c r="AS108" t="str">
        <f t="shared" si="35"/>
        <v/>
      </c>
      <c r="AT108" t="str">
        <f t="shared" si="36"/>
        <v/>
      </c>
      <c r="AU108" t="str">
        <f t="shared" si="37"/>
        <v/>
      </c>
      <c r="AV108" t="str">
        <f t="shared" si="38"/>
        <v/>
      </c>
      <c r="AW108">
        <f>'01_指標庫'!$H$4*ISNUMBER($F108)+'01_指標庫'!$H$5*ISNUMBER($AA108)+'01_指標庫'!$H$6*ISNUMBER($G108)+'01_指標庫'!$H$7*ISNUMBER($H108)+'01_指標庫'!$H$8*ISNUMBER($AF108)+'01_指標庫'!$H$9*ISNUMBER($AG108)+'01_指標庫'!$H$10*ISNUMBER($AB108)+'01_指標庫'!$H$11*ISNUMBER($AC108)+'01_指標庫'!$H$12*ISNUMBER($AD108)+'01_指標庫'!$H$13*ISNUMBER($AE108)+'01_指標庫'!$H$14*ISNUMBER($I108)+'01_指標庫'!$H$15*ISNUMBER($AH108)+'01_指標庫'!$H$16*ISNUMBER($K108)+'01_指標庫'!$H$17*ISNUMBER($AI108)+'01_指標庫'!$H$18*ISNUMBER($AJ108)+'01_指標庫'!$H$19*ISNUMBER($AK108)+'01_指標庫'!$H$20*ISNUMBER($BB108)+'01_指標庫'!$H$21*ISNUMBER($BC108)</f>
        <v>49</v>
      </c>
      <c r="AX108">
        <f>IF(AW108=0,50,ROUND(('01_指標庫'!$H$4*IF(ISNUMBER($F108),L108,0)+'01_指標庫'!$H$5*IF(ISNUMBER($AA108),AL108,0)+'01_指標庫'!$H$6*IF(ISNUMBER($G108),M108,0)+'01_指標庫'!$H$7*IF(ISNUMBER($H108),N108,0)+'01_指標庫'!$H$8*IF(ISNUMBER($AF108),AQ108,0)+'01_指標庫'!$H$9*IF(ISNUMBER($AG108),AR108,0)+'01_指標庫'!$H$10*IF(ISNUMBER($AB108),AM108,0)+'01_指標庫'!$H$11*IF(ISNUMBER($AC108),AN108,0)+'01_指標庫'!$H$12*IF(ISNUMBER($AD108),AO108,0)+'01_指標庫'!$H$13*IF(ISNUMBER($AE108),AP108,0)+'01_指標庫'!$H$14*IF(ISNUMBER($I108),O108,0)+'01_指標庫'!$H$15*IF(ISNUMBER($AH108),AS108,0)+'01_指標庫'!$H$16*IF(ISNUMBER($K108),P108,0)+'01_指標庫'!$H$17*IF(ISNUMBER($AI108),AT108,0)+'01_指標庫'!$H$18*IF(ISNUMBER($AJ108),AU108,0)+'01_指標庫'!$H$19*IF(ISNUMBER($AK108),AV108,0)+'01_指標庫'!$H$20*IF(ISNUMBER($BB108),BB108,0)+'01_指標庫'!$H$21*IF(ISNUMBER($BC108),BC108,0))/AW108,1))</f>
        <v>61.2</v>
      </c>
      <c r="AY108" s="67"/>
      <c r="AZ108" s="67"/>
      <c r="BA108" s="66">
        <f t="shared" si="41"/>
        <v>-5.1833840901075456E-3</v>
      </c>
      <c r="BB108">
        <f t="shared" si="42"/>
        <v>0</v>
      </c>
      <c r="BC108" t="str">
        <f t="shared" si="43"/>
        <v/>
      </c>
    </row>
    <row r="109" spans="1:55" ht="15" customHeight="1">
      <c r="A109" s="56">
        <v>105</v>
      </c>
      <c r="B109" s="57">
        <v>42709</v>
      </c>
      <c r="C109" s="56">
        <v>2016</v>
      </c>
      <c r="D109" s="58" t="s">
        <v>236</v>
      </c>
      <c r="E109" s="59">
        <v>4778.1400000000003</v>
      </c>
      <c r="F109" s="60">
        <v>3.7983999999999997E-2</v>
      </c>
      <c r="G109" s="60">
        <v>-2.6849000000000001E-2</v>
      </c>
      <c r="H109" s="61">
        <v>0.79590000000000005</v>
      </c>
      <c r="I109" s="62">
        <v>458</v>
      </c>
      <c r="J109" s="56" t="s">
        <v>235</v>
      </c>
      <c r="K109" s="63">
        <v>12.14</v>
      </c>
      <c r="L109" s="56">
        <f t="shared" si="22"/>
        <v>100</v>
      </c>
      <c r="M109" s="56">
        <f t="shared" si="23"/>
        <v>100</v>
      </c>
      <c r="N109" s="56">
        <f t="shared" si="24"/>
        <v>100</v>
      </c>
      <c r="O109" s="56">
        <f t="shared" si="25"/>
        <v>0</v>
      </c>
      <c r="P109" s="56">
        <f t="shared" si="26"/>
        <v>100</v>
      </c>
      <c r="Q109" s="63"/>
      <c r="R109" s="56"/>
      <c r="S109" s="60">
        <f t="shared" si="39"/>
        <v>8.1804121644861727E-3</v>
      </c>
      <c r="T109" s="64">
        <f t="shared" si="40"/>
        <v>-0.140226628895184</v>
      </c>
      <c r="V109" s="65"/>
      <c r="W109" s="65"/>
      <c r="Y109" s="15" t="str">
        <f t="shared" si="27"/>
        <v>UNCERTAIN</v>
      </c>
      <c r="AA109" s="66" t="str">
        <f>IF($A109&lt;200,"",AVERAGE($E60:$E109)/AVERAGE($E5:$E109)-1)</f>
        <v/>
      </c>
      <c r="AB109">
        <f>LOOKUP($B109,'07_L1政策步階'!$A$4:$A$14,'07_L1政策步階'!$C$4:$C$14)</f>
        <v>-1</v>
      </c>
      <c r="AC109" s="65"/>
      <c r="AD109" s="65"/>
      <c r="AE109" s="65"/>
      <c r="AF109" s="65"/>
      <c r="AG109" s="65"/>
      <c r="AH109" s="65"/>
      <c r="AI109" s="65"/>
      <c r="AJ109" s="65"/>
      <c r="AK109" s="65"/>
      <c r="AL109" t="str">
        <f t="shared" si="28"/>
        <v/>
      </c>
      <c r="AM109">
        <f t="shared" si="29"/>
        <v>0</v>
      </c>
      <c r="AN109" t="str">
        <f t="shared" si="30"/>
        <v/>
      </c>
      <c r="AO109" t="str">
        <f t="shared" si="31"/>
        <v/>
      </c>
      <c r="AP109" t="str">
        <f t="shared" si="32"/>
        <v/>
      </c>
      <c r="AQ109" t="str">
        <f t="shared" si="33"/>
        <v/>
      </c>
      <c r="AR109" t="str">
        <f t="shared" si="34"/>
        <v/>
      </c>
      <c r="AS109" t="str">
        <f t="shared" si="35"/>
        <v/>
      </c>
      <c r="AT109" t="str">
        <f t="shared" si="36"/>
        <v/>
      </c>
      <c r="AU109" t="str">
        <f t="shared" si="37"/>
        <v/>
      </c>
      <c r="AV109" t="str">
        <f t="shared" si="38"/>
        <v/>
      </c>
      <c r="AW109">
        <f>'01_指標庫'!$H$4*ISNUMBER($F109)+'01_指標庫'!$H$5*ISNUMBER($AA109)+'01_指標庫'!$H$6*ISNUMBER($G109)+'01_指標庫'!$H$7*ISNUMBER($H109)+'01_指標庫'!$H$8*ISNUMBER($AF109)+'01_指標庫'!$H$9*ISNUMBER($AG109)+'01_指標庫'!$H$10*ISNUMBER($AB109)+'01_指標庫'!$H$11*ISNUMBER($AC109)+'01_指標庫'!$H$12*ISNUMBER($AD109)+'01_指標庫'!$H$13*ISNUMBER($AE109)+'01_指標庫'!$H$14*ISNUMBER($I109)+'01_指標庫'!$H$15*ISNUMBER($AH109)+'01_指標庫'!$H$16*ISNUMBER($K109)+'01_指標庫'!$H$17*ISNUMBER($AI109)+'01_指標庫'!$H$18*ISNUMBER($AJ109)+'01_指標庫'!$H$19*ISNUMBER($AK109)+'01_指標庫'!$H$20*ISNUMBER($BB109)+'01_指標庫'!$H$21*ISNUMBER($BC109)</f>
        <v>49</v>
      </c>
      <c r="AX109">
        <f>IF(AW109=0,50,ROUND(('01_指標庫'!$H$4*IF(ISNUMBER($F109),L109,0)+'01_指標庫'!$H$5*IF(ISNUMBER($AA109),AL109,0)+'01_指標庫'!$H$6*IF(ISNUMBER($G109),M109,0)+'01_指標庫'!$H$7*IF(ISNUMBER($H109),N109,0)+'01_指標庫'!$H$8*IF(ISNUMBER($AF109),AQ109,0)+'01_指標庫'!$H$9*IF(ISNUMBER($AG109),AR109,0)+'01_指標庫'!$H$10*IF(ISNUMBER($AB109),AM109,0)+'01_指標庫'!$H$11*IF(ISNUMBER($AC109),AN109,0)+'01_指標庫'!$H$12*IF(ISNUMBER($AD109),AO109,0)+'01_指標庫'!$H$13*IF(ISNUMBER($AE109),AP109,0)+'01_指標庫'!$H$14*IF(ISNUMBER($I109),O109,0)+'01_指標庫'!$H$15*IF(ISNUMBER($AH109),AS109,0)+'01_指標庫'!$H$16*IF(ISNUMBER($K109),P109,0)+'01_指標庫'!$H$17*IF(ISNUMBER($AI109),AT109,0)+'01_指標庫'!$H$18*IF(ISNUMBER($AJ109),AU109,0)+'01_指標庫'!$H$19*IF(ISNUMBER($AK109),AV109,0)+'01_指標庫'!$H$20*IF(ISNUMBER($BB109),BB109,0)+'01_指標庫'!$H$21*IF(ISNUMBER($BC109),BC109,0))/AW109,1))</f>
        <v>61.2</v>
      </c>
      <c r="AY109" s="67"/>
      <c r="AZ109" s="67"/>
      <c r="BA109" s="66">
        <f t="shared" si="41"/>
        <v>-7.8365790061092344E-3</v>
      </c>
      <c r="BB109">
        <f t="shared" si="42"/>
        <v>0</v>
      </c>
      <c r="BC109" t="str">
        <f t="shared" si="43"/>
        <v/>
      </c>
    </row>
    <row r="110" spans="1:55" ht="15" customHeight="1">
      <c r="A110" s="56">
        <v>106</v>
      </c>
      <c r="B110" s="57">
        <v>42710</v>
      </c>
      <c r="C110" s="56">
        <v>2016</v>
      </c>
      <c r="D110" s="58" t="s">
        <v>237</v>
      </c>
      <c r="E110" s="59">
        <v>4788.67</v>
      </c>
      <c r="F110" s="60">
        <v>3.9564000000000002E-2</v>
      </c>
      <c r="G110" s="60">
        <v>-2.4705000000000001E-2</v>
      </c>
      <c r="H110" s="61">
        <v>0.79590000000000005</v>
      </c>
      <c r="I110" s="62">
        <v>450</v>
      </c>
      <c r="J110" s="56" t="s">
        <v>235</v>
      </c>
      <c r="K110" s="63">
        <v>11.79</v>
      </c>
      <c r="L110" s="56">
        <f t="shared" si="22"/>
        <v>100</v>
      </c>
      <c r="M110" s="56">
        <f t="shared" si="23"/>
        <v>100</v>
      </c>
      <c r="N110" s="56">
        <f t="shared" si="24"/>
        <v>100</v>
      </c>
      <c r="O110" s="56">
        <f t="shared" si="25"/>
        <v>50</v>
      </c>
      <c r="P110" s="56">
        <f t="shared" si="26"/>
        <v>100</v>
      </c>
      <c r="Q110" s="63"/>
      <c r="R110" s="56"/>
      <c r="S110" s="60">
        <f t="shared" si="39"/>
        <v>2.2037864106116967E-3</v>
      </c>
      <c r="T110" s="64">
        <f t="shared" si="40"/>
        <v>-2.883031301482708E-2</v>
      </c>
      <c r="V110" s="65"/>
      <c r="W110" s="65"/>
      <c r="Y110" s="15" t="str">
        <f t="shared" si="27"/>
        <v>UNCERTAIN</v>
      </c>
      <c r="AA110" s="66" t="str">
        <f>IF($A110&lt;200,"",AVERAGE($E61:$E110)/AVERAGE($E5:$E110)-1)</f>
        <v/>
      </c>
      <c r="AB110">
        <f>LOOKUP($B110,'07_L1政策步階'!$A$4:$A$14,'07_L1政策步階'!$C$4:$C$14)</f>
        <v>-1</v>
      </c>
      <c r="AC110" s="65"/>
      <c r="AD110" s="65"/>
      <c r="AE110" s="65"/>
      <c r="AF110" s="65"/>
      <c r="AG110" s="65"/>
      <c r="AH110" s="65"/>
      <c r="AI110" s="65"/>
      <c r="AJ110" s="65"/>
      <c r="AK110" s="65"/>
      <c r="AL110" t="str">
        <f t="shared" si="28"/>
        <v/>
      </c>
      <c r="AM110">
        <f t="shared" si="29"/>
        <v>0</v>
      </c>
      <c r="AN110" t="str">
        <f t="shared" si="30"/>
        <v/>
      </c>
      <c r="AO110" t="str">
        <f t="shared" si="31"/>
        <v/>
      </c>
      <c r="AP110" t="str">
        <f t="shared" si="32"/>
        <v/>
      </c>
      <c r="AQ110" t="str">
        <f t="shared" si="33"/>
        <v/>
      </c>
      <c r="AR110" t="str">
        <f t="shared" si="34"/>
        <v/>
      </c>
      <c r="AS110" t="str">
        <f t="shared" si="35"/>
        <v/>
      </c>
      <c r="AT110" t="str">
        <f t="shared" si="36"/>
        <v/>
      </c>
      <c r="AU110" t="str">
        <f t="shared" si="37"/>
        <v/>
      </c>
      <c r="AV110" t="str">
        <f t="shared" si="38"/>
        <v/>
      </c>
      <c r="AW110">
        <f>'01_指標庫'!$H$4*ISNUMBER($F110)+'01_指標庫'!$H$5*ISNUMBER($AA110)+'01_指標庫'!$H$6*ISNUMBER($G110)+'01_指標庫'!$H$7*ISNUMBER($H110)+'01_指標庫'!$H$8*ISNUMBER($AF110)+'01_指標庫'!$H$9*ISNUMBER($AG110)+'01_指標庫'!$H$10*ISNUMBER($AB110)+'01_指標庫'!$H$11*ISNUMBER($AC110)+'01_指標庫'!$H$12*ISNUMBER($AD110)+'01_指標庫'!$H$13*ISNUMBER($AE110)+'01_指標庫'!$H$14*ISNUMBER($I110)+'01_指標庫'!$H$15*ISNUMBER($AH110)+'01_指標庫'!$H$16*ISNUMBER($K110)+'01_指標庫'!$H$17*ISNUMBER($AI110)+'01_指標庫'!$H$18*ISNUMBER($AJ110)+'01_指標庫'!$H$19*ISNUMBER($AK110)+'01_指標庫'!$H$20*ISNUMBER($BB110)+'01_指標庫'!$H$21*ISNUMBER($BC110)</f>
        <v>49</v>
      </c>
      <c r="AX110">
        <f>IF(AW110=0,50,ROUND(('01_指標庫'!$H$4*IF(ISNUMBER($F110),L110,0)+'01_指標庫'!$H$5*IF(ISNUMBER($AA110),AL110,0)+'01_指標庫'!$H$6*IF(ISNUMBER($G110),M110,0)+'01_指標庫'!$H$7*IF(ISNUMBER($H110),N110,0)+'01_指標庫'!$H$8*IF(ISNUMBER($AF110),AQ110,0)+'01_指標庫'!$H$9*IF(ISNUMBER($AG110),AR110,0)+'01_指標庫'!$H$10*IF(ISNUMBER($AB110),AM110,0)+'01_指標庫'!$H$11*IF(ISNUMBER($AC110),AN110,0)+'01_指標庫'!$H$12*IF(ISNUMBER($AD110),AO110,0)+'01_指標庫'!$H$13*IF(ISNUMBER($AE110),AP110,0)+'01_指標庫'!$H$14*IF(ISNUMBER($I110),O110,0)+'01_指標庫'!$H$15*IF(ISNUMBER($AH110),AS110,0)+'01_指標庫'!$H$16*IF(ISNUMBER($K110),P110,0)+'01_指標庫'!$H$17*IF(ISNUMBER($AI110),AT110,0)+'01_指標庫'!$H$18*IF(ISNUMBER($AJ110),AU110,0)+'01_指標庫'!$H$19*IF(ISNUMBER($AK110),AV110,0)+'01_指標庫'!$H$20*IF(ISNUMBER($BB110),BB110,0)+'01_指標庫'!$H$21*IF(ISNUMBER($BC110),BC110,0))/AW110,1))</f>
        <v>69.400000000000006</v>
      </c>
      <c r="AY110" s="67"/>
      <c r="AZ110" s="67"/>
      <c r="BA110" s="66">
        <f t="shared" si="41"/>
        <v>-9.8976650427242685E-3</v>
      </c>
      <c r="BB110">
        <f t="shared" si="42"/>
        <v>0</v>
      </c>
      <c r="BC110" t="str">
        <f t="shared" si="43"/>
        <v/>
      </c>
    </row>
    <row r="111" spans="1:55" ht="15" customHeight="1">
      <c r="A111" s="56">
        <v>107</v>
      </c>
      <c r="B111" s="57">
        <v>42711</v>
      </c>
      <c r="C111" s="56">
        <v>2016</v>
      </c>
      <c r="D111" s="58" t="s">
        <v>238</v>
      </c>
      <c r="E111" s="59">
        <v>4851.9399999999996</v>
      </c>
      <c r="F111" s="60">
        <v>5.2554999999999998E-2</v>
      </c>
      <c r="G111" s="60">
        <v>-1.1819E-2</v>
      </c>
      <c r="H111" s="61">
        <v>0.81630000000000003</v>
      </c>
      <c r="I111" s="62">
        <v>442</v>
      </c>
      <c r="J111" s="56" t="s">
        <v>235</v>
      </c>
      <c r="K111" s="63">
        <v>12.22</v>
      </c>
      <c r="L111" s="56">
        <f t="shared" si="22"/>
        <v>100</v>
      </c>
      <c r="M111" s="56">
        <f t="shared" si="23"/>
        <v>100</v>
      </c>
      <c r="N111" s="56">
        <f t="shared" si="24"/>
        <v>100</v>
      </c>
      <c r="O111" s="56">
        <f t="shared" si="25"/>
        <v>50</v>
      </c>
      <c r="P111" s="56">
        <f t="shared" si="26"/>
        <v>100</v>
      </c>
      <c r="Q111" s="63"/>
      <c r="R111" s="56"/>
      <c r="S111" s="60">
        <f t="shared" si="39"/>
        <v>1.3212436856162357E-2</v>
      </c>
      <c r="T111" s="64">
        <f t="shared" si="40"/>
        <v>3.6471586089906749E-2</v>
      </c>
      <c r="V111" s="65"/>
      <c r="W111" s="65"/>
      <c r="Y111" s="15" t="str">
        <f t="shared" si="27"/>
        <v>UNCERTAIN</v>
      </c>
      <c r="AA111" s="66" t="str">
        <f>IF($A111&lt;200,"",AVERAGE($E62:$E111)/AVERAGE($E5:$E111)-1)</f>
        <v/>
      </c>
      <c r="AB111">
        <f>LOOKUP($B111,'07_L1政策步階'!$A$4:$A$14,'07_L1政策步階'!$C$4:$C$14)</f>
        <v>-1</v>
      </c>
      <c r="AC111" s="65"/>
      <c r="AD111" s="65"/>
      <c r="AE111" s="65"/>
      <c r="AF111" s="65"/>
      <c r="AG111" s="65"/>
      <c r="AH111" s="65"/>
      <c r="AI111" s="65"/>
      <c r="AJ111" s="65"/>
      <c r="AK111" s="65"/>
      <c r="AL111" t="str">
        <f t="shared" si="28"/>
        <v/>
      </c>
      <c r="AM111">
        <f t="shared" si="29"/>
        <v>0</v>
      </c>
      <c r="AN111" t="str">
        <f t="shared" si="30"/>
        <v/>
      </c>
      <c r="AO111" t="str">
        <f t="shared" si="31"/>
        <v/>
      </c>
      <c r="AP111" t="str">
        <f t="shared" si="32"/>
        <v/>
      </c>
      <c r="AQ111" t="str">
        <f t="shared" si="33"/>
        <v/>
      </c>
      <c r="AR111" t="str">
        <f t="shared" si="34"/>
        <v/>
      </c>
      <c r="AS111" t="str">
        <f t="shared" si="35"/>
        <v/>
      </c>
      <c r="AT111" t="str">
        <f t="shared" si="36"/>
        <v/>
      </c>
      <c r="AU111" t="str">
        <f t="shared" si="37"/>
        <v/>
      </c>
      <c r="AV111" t="str">
        <f t="shared" si="38"/>
        <v/>
      </c>
      <c r="AW111">
        <f>'01_指標庫'!$H$4*ISNUMBER($F111)+'01_指標庫'!$H$5*ISNUMBER($AA111)+'01_指標庫'!$H$6*ISNUMBER($G111)+'01_指標庫'!$H$7*ISNUMBER($H111)+'01_指標庫'!$H$8*ISNUMBER($AF111)+'01_指標庫'!$H$9*ISNUMBER($AG111)+'01_指標庫'!$H$10*ISNUMBER($AB111)+'01_指標庫'!$H$11*ISNUMBER($AC111)+'01_指標庫'!$H$12*ISNUMBER($AD111)+'01_指標庫'!$H$13*ISNUMBER($AE111)+'01_指標庫'!$H$14*ISNUMBER($I111)+'01_指標庫'!$H$15*ISNUMBER($AH111)+'01_指標庫'!$H$16*ISNUMBER($K111)+'01_指標庫'!$H$17*ISNUMBER($AI111)+'01_指標庫'!$H$18*ISNUMBER($AJ111)+'01_指標庫'!$H$19*ISNUMBER($AK111)+'01_指標庫'!$H$20*ISNUMBER($BB111)+'01_指標庫'!$H$21*ISNUMBER($BC111)</f>
        <v>49</v>
      </c>
      <c r="AX111">
        <f>IF(AW111=0,50,ROUND(('01_指標庫'!$H$4*IF(ISNUMBER($F111),L111,0)+'01_指標庫'!$H$5*IF(ISNUMBER($AA111),AL111,0)+'01_指標庫'!$H$6*IF(ISNUMBER($G111),M111,0)+'01_指標庫'!$H$7*IF(ISNUMBER($H111),N111,0)+'01_指標庫'!$H$8*IF(ISNUMBER($AF111),AQ111,0)+'01_指標庫'!$H$9*IF(ISNUMBER($AG111),AR111,0)+'01_指標庫'!$H$10*IF(ISNUMBER($AB111),AM111,0)+'01_指標庫'!$H$11*IF(ISNUMBER($AC111),AN111,0)+'01_指標庫'!$H$12*IF(ISNUMBER($AD111),AO111,0)+'01_指標庫'!$H$13*IF(ISNUMBER($AE111),AP111,0)+'01_指標庫'!$H$14*IF(ISNUMBER($I111),O111,0)+'01_指標庫'!$H$15*IF(ISNUMBER($AH111),AS111,0)+'01_指標庫'!$H$16*IF(ISNUMBER($K111),P111,0)+'01_指標庫'!$H$17*IF(ISNUMBER($AI111),AT111,0)+'01_指標庫'!$H$18*IF(ISNUMBER($AJ111),AU111,0)+'01_指標庫'!$H$19*IF(ISNUMBER($AK111),AV111,0)+'01_指標庫'!$H$20*IF(ISNUMBER($BB111),BB111,0)+'01_指標庫'!$H$21*IF(ISNUMBER($BC111),BC111,0))/AW111,1))</f>
        <v>69.400000000000006</v>
      </c>
      <c r="AY111" s="67"/>
      <c r="AZ111" s="67"/>
      <c r="BA111" s="66">
        <f t="shared" si="41"/>
        <v>-7.7392469735539926E-3</v>
      </c>
      <c r="BB111">
        <f t="shared" si="42"/>
        <v>0</v>
      </c>
      <c r="BC111" t="str">
        <f t="shared" si="43"/>
        <v/>
      </c>
    </row>
    <row r="112" spans="1:55" ht="15" customHeight="1">
      <c r="A112" s="56">
        <v>108</v>
      </c>
      <c r="B112" s="57">
        <v>42712</v>
      </c>
      <c r="C112" s="56">
        <v>2016</v>
      </c>
      <c r="D112" s="58" t="s">
        <v>239</v>
      </c>
      <c r="E112" s="59">
        <v>4859.1899999999996</v>
      </c>
      <c r="F112" s="60">
        <v>5.3421999999999997E-2</v>
      </c>
      <c r="G112" s="60">
        <v>-1.0342E-2</v>
      </c>
      <c r="H112" s="61">
        <v>0.81630000000000003</v>
      </c>
      <c r="I112" s="62">
        <v>438</v>
      </c>
      <c r="J112" s="56" t="s">
        <v>235</v>
      </c>
      <c r="K112" s="63">
        <v>12.64</v>
      </c>
      <c r="L112" s="56">
        <f t="shared" si="22"/>
        <v>100</v>
      </c>
      <c r="M112" s="56">
        <f t="shared" si="23"/>
        <v>100</v>
      </c>
      <c r="N112" s="56">
        <f t="shared" si="24"/>
        <v>100</v>
      </c>
      <c r="O112" s="56">
        <f t="shared" si="25"/>
        <v>50</v>
      </c>
      <c r="P112" s="56">
        <f t="shared" si="26"/>
        <v>100</v>
      </c>
      <c r="Q112" s="63"/>
      <c r="R112" s="56"/>
      <c r="S112" s="60">
        <f t="shared" si="39"/>
        <v>1.4942476617600953E-3</v>
      </c>
      <c r="T112" s="64">
        <f t="shared" si="40"/>
        <v>3.4369885433715108E-2</v>
      </c>
      <c r="V112" s="65"/>
      <c r="W112" s="65"/>
      <c r="Y112" s="15" t="str">
        <f t="shared" si="27"/>
        <v>EASY</v>
      </c>
      <c r="AA112" s="66" t="str">
        <f>IF($A112&lt;200,"",AVERAGE($E63:$E112)/AVERAGE($E5:$E112)-1)</f>
        <v/>
      </c>
      <c r="AB112">
        <f>LOOKUP($B112,'07_L1政策步階'!$A$4:$A$14,'07_L1政策步階'!$C$4:$C$14)</f>
        <v>-1</v>
      </c>
      <c r="AC112" s="65"/>
      <c r="AD112" s="65"/>
      <c r="AE112" s="65"/>
      <c r="AF112" s="65"/>
      <c r="AG112" s="65"/>
      <c r="AH112" s="65"/>
      <c r="AI112" s="65"/>
      <c r="AJ112" s="65"/>
      <c r="AK112" s="65"/>
      <c r="AL112" t="str">
        <f t="shared" si="28"/>
        <v/>
      </c>
      <c r="AM112">
        <f t="shared" si="29"/>
        <v>0</v>
      </c>
      <c r="AN112" t="str">
        <f t="shared" si="30"/>
        <v/>
      </c>
      <c r="AO112" t="str">
        <f t="shared" si="31"/>
        <v/>
      </c>
      <c r="AP112" t="str">
        <f t="shared" si="32"/>
        <v/>
      </c>
      <c r="AQ112" t="str">
        <f t="shared" si="33"/>
        <v/>
      </c>
      <c r="AR112" t="str">
        <f t="shared" si="34"/>
        <v/>
      </c>
      <c r="AS112" t="str">
        <f t="shared" si="35"/>
        <v/>
      </c>
      <c r="AT112" t="str">
        <f t="shared" si="36"/>
        <v/>
      </c>
      <c r="AU112" t="str">
        <f t="shared" si="37"/>
        <v/>
      </c>
      <c r="AV112" t="str">
        <f t="shared" si="38"/>
        <v/>
      </c>
      <c r="AW112">
        <f>'01_指標庫'!$H$4*ISNUMBER($F112)+'01_指標庫'!$H$5*ISNUMBER($AA112)+'01_指標庫'!$H$6*ISNUMBER($G112)+'01_指標庫'!$H$7*ISNUMBER($H112)+'01_指標庫'!$H$8*ISNUMBER($AF112)+'01_指標庫'!$H$9*ISNUMBER($AG112)+'01_指標庫'!$H$10*ISNUMBER($AB112)+'01_指標庫'!$H$11*ISNUMBER($AC112)+'01_指標庫'!$H$12*ISNUMBER($AD112)+'01_指標庫'!$H$13*ISNUMBER($AE112)+'01_指標庫'!$H$14*ISNUMBER($I112)+'01_指標庫'!$H$15*ISNUMBER($AH112)+'01_指標庫'!$H$16*ISNUMBER($K112)+'01_指標庫'!$H$17*ISNUMBER($AI112)+'01_指標庫'!$H$18*ISNUMBER($AJ112)+'01_指標庫'!$H$19*ISNUMBER($AK112)+'01_指標庫'!$H$20*ISNUMBER($BB112)+'01_指標庫'!$H$21*ISNUMBER($BC112)</f>
        <v>49</v>
      </c>
      <c r="AX112">
        <f>IF(AW112=0,50,ROUND(('01_指標庫'!$H$4*IF(ISNUMBER($F112),L112,0)+'01_指標庫'!$H$5*IF(ISNUMBER($AA112),AL112,0)+'01_指標庫'!$H$6*IF(ISNUMBER($G112),M112,0)+'01_指標庫'!$H$7*IF(ISNUMBER($H112),N112,0)+'01_指標庫'!$H$8*IF(ISNUMBER($AF112),AQ112,0)+'01_指標庫'!$H$9*IF(ISNUMBER($AG112),AR112,0)+'01_指標庫'!$H$10*IF(ISNUMBER($AB112),AM112,0)+'01_指標庫'!$H$11*IF(ISNUMBER($AC112),AN112,0)+'01_指標庫'!$H$12*IF(ISNUMBER($AD112),AO112,0)+'01_指標庫'!$H$13*IF(ISNUMBER($AE112),AP112,0)+'01_指標庫'!$H$14*IF(ISNUMBER($I112),O112,0)+'01_指標庫'!$H$15*IF(ISNUMBER($AH112),AS112,0)+'01_指標庫'!$H$16*IF(ISNUMBER($K112),P112,0)+'01_指標庫'!$H$17*IF(ISNUMBER($AI112),AT112,0)+'01_指標庫'!$H$18*IF(ISNUMBER($AJ112),AU112,0)+'01_指標庫'!$H$19*IF(ISNUMBER($AK112),AV112,0)+'01_指標庫'!$H$20*IF(ISNUMBER($BB112),BB112,0)+'01_指標庫'!$H$21*IF(ISNUMBER($BC112),BC112,0))/AW112,1))</f>
        <v>75.5</v>
      </c>
      <c r="AY112" s="67"/>
      <c r="AZ112" s="67"/>
      <c r="BA112" s="66">
        <f t="shared" si="41"/>
        <v>-2.6545565457921638E-3</v>
      </c>
      <c r="BB112">
        <f t="shared" si="42"/>
        <v>50</v>
      </c>
      <c r="BC112" t="str">
        <f t="shared" si="43"/>
        <v/>
      </c>
    </row>
    <row r="113" spans="1:55" ht="15" customHeight="1">
      <c r="A113" s="56">
        <v>109</v>
      </c>
      <c r="B113" s="57">
        <v>42713</v>
      </c>
      <c r="C113" s="56">
        <v>2016</v>
      </c>
      <c r="D113" s="58" t="s">
        <v>234</v>
      </c>
      <c r="E113" s="59">
        <v>4895.8999999999996</v>
      </c>
      <c r="F113" s="60">
        <v>6.0621000000000001E-2</v>
      </c>
      <c r="G113" s="60">
        <v>-2.8660000000000001E-3</v>
      </c>
      <c r="H113" s="61">
        <v>0.8367</v>
      </c>
      <c r="I113" s="62">
        <v>428</v>
      </c>
      <c r="J113" s="56" t="s">
        <v>235</v>
      </c>
      <c r="K113" s="63">
        <v>11.75</v>
      </c>
      <c r="L113" s="56">
        <f t="shared" si="22"/>
        <v>100</v>
      </c>
      <c r="M113" s="56">
        <f t="shared" si="23"/>
        <v>100</v>
      </c>
      <c r="N113" s="56">
        <f t="shared" si="24"/>
        <v>100</v>
      </c>
      <c r="O113" s="56">
        <f t="shared" si="25"/>
        <v>50</v>
      </c>
      <c r="P113" s="56">
        <f t="shared" si="26"/>
        <v>100</v>
      </c>
      <c r="Q113" s="63"/>
      <c r="R113" s="56"/>
      <c r="S113" s="60">
        <f t="shared" si="39"/>
        <v>7.5547570685650101E-3</v>
      </c>
      <c r="T113" s="64">
        <f t="shared" si="40"/>
        <v>-7.0411392405063333E-2</v>
      </c>
      <c r="V113" s="65"/>
      <c r="W113" s="65"/>
      <c r="Y113" s="15" t="str">
        <f t="shared" si="27"/>
        <v>EASY</v>
      </c>
      <c r="AA113" s="66" t="str">
        <f>IF($A113&lt;200,"",AVERAGE($E64:$E113)/AVERAGE($E5:$E113)-1)</f>
        <v/>
      </c>
      <c r="AB113">
        <f>LOOKUP($B113,'07_L1政策步階'!$A$4:$A$14,'07_L1政策步階'!$C$4:$C$14)</f>
        <v>-1</v>
      </c>
      <c r="AC113" s="65"/>
      <c r="AD113" s="65"/>
      <c r="AE113" s="65"/>
      <c r="AF113" s="65"/>
      <c r="AG113" s="65"/>
      <c r="AH113" s="65"/>
      <c r="AI113" s="65"/>
      <c r="AJ113" s="65"/>
      <c r="AK113" s="65"/>
      <c r="AL113" t="str">
        <f t="shared" si="28"/>
        <v/>
      </c>
      <c r="AM113">
        <f t="shared" si="29"/>
        <v>0</v>
      </c>
      <c r="AN113" t="str">
        <f t="shared" si="30"/>
        <v/>
      </c>
      <c r="AO113" t="str">
        <f t="shared" si="31"/>
        <v/>
      </c>
      <c r="AP113" t="str">
        <f t="shared" si="32"/>
        <v/>
      </c>
      <c r="AQ113" t="str">
        <f t="shared" si="33"/>
        <v/>
      </c>
      <c r="AR113" t="str">
        <f t="shared" si="34"/>
        <v/>
      </c>
      <c r="AS113" t="str">
        <f t="shared" si="35"/>
        <v/>
      </c>
      <c r="AT113" t="str">
        <f t="shared" si="36"/>
        <v/>
      </c>
      <c r="AU113" t="str">
        <f t="shared" si="37"/>
        <v/>
      </c>
      <c r="AV113" t="str">
        <f t="shared" si="38"/>
        <v/>
      </c>
      <c r="AW113">
        <f>'01_指標庫'!$H$4*ISNUMBER($F113)+'01_指標庫'!$H$5*ISNUMBER($AA113)+'01_指標庫'!$H$6*ISNUMBER($G113)+'01_指標庫'!$H$7*ISNUMBER($H113)+'01_指標庫'!$H$8*ISNUMBER($AF113)+'01_指標庫'!$H$9*ISNUMBER($AG113)+'01_指標庫'!$H$10*ISNUMBER($AB113)+'01_指標庫'!$H$11*ISNUMBER($AC113)+'01_指標庫'!$H$12*ISNUMBER($AD113)+'01_指標庫'!$H$13*ISNUMBER($AE113)+'01_指標庫'!$H$14*ISNUMBER($I113)+'01_指標庫'!$H$15*ISNUMBER($AH113)+'01_指標庫'!$H$16*ISNUMBER($K113)+'01_指標庫'!$H$17*ISNUMBER($AI113)+'01_指標庫'!$H$18*ISNUMBER($AJ113)+'01_指標庫'!$H$19*ISNUMBER($AK113)+'01_指標庫'!$H$20*ISNUMBER($BB113)+'01_指標庫'!$H$21*ISNUMBER($BC113)</f>
        <v>49</v>
      </c>
      <c r="AX113">
        <f>IF(AW113=0,50,ROUND(('01_指標庫'!$H$4*IF(ISNUMBER($F113),L113,0)+'01_指標庫'!$H$5*IF(ISNUMBER($AA113),AL113,0)+'01_指標庫'!$H$6*IF(ISNUMBER($G113),M113,0)+'01_指標庫'!$H$7*IF(ISNUMBER($H113),N113,0)+'01_指標庫'!$H$8*IF(ISNUMBER($AF113),AQ113,0)+'01_指標庫'!$H$9*IF(ISNUMBER($AG113),AR113,0)+'01_指標庫'!$H$10*IF(ISNUMBER($AB113),AM113,0)+'01_指標庫'!$H$11*IF(ISNUMBER($AC113),AN113,0)+'01_指標庫'!$H$12*IF(ISNUMBER($AD113),AO113,0)+'01_指標庫'!$H$13*IF(ISNUMBER($AE113),AP113,0)+'01_指標庫'!$H$14*IF(ISNUMBER($I113),O113,0)+'01_指標庫'!$H$15*IF(ISNUMBER($AH113),AS113,0)+'01_指標庫'!$H$16*IF(ISNUMBER($K113),P113,0)+'01_指標庫'!$H$17*IF(ISNUMBER($AI113),AT113,0)+'01_指標庫'!$H$18*IF(ISNUMBER($AJ113),AU113,0)+'01_指標庫'!$H$19*IF(ISNUMBER($AK113),AV113,0)+'01_指標庫'!$H$20*IF(ISNUMBER($BB113),BB113,0)+'01_指標庫'!$H$21*IF(ISNUMBER($BC113),BC113,0))/AW113,1))</f>
        <v>75.5</v>
      </c>
      <c r="AY113" s="67"/>
      <c r="AZ113" s="67"/>
      <c r="BA113" s="66">
        <f t="shared" si="41"/>
        <v>3.3064008209449103E-3</v>
      </c>
      <c r="BB113">
        <f t="shared" si="42"/>
        <v>50</v>
      </c>
      <c r="BC113" t="str">
        <f t="shared" si="43"/>
        <v/>
      </c>
    </row>
    <row r="114" spans="1:55" ht="15" customHeight="1">
      <c r="A114" s="56">
        <v>110</v>
      </c>
      <c r="B114" s="57">
        <v>42716</v>
      </c>
      <c r="C114" s="56">
        <v>2016</v>
      </c>
      <c r="D114" s="58" t="s">
        <v>236</v>
      </c>
      <c r="E114" s="59">
        <v>4874.3</v>
      </c>
      <c r="F114" s="60">
        <v>5.5171999999999999E-2</v>
      </c>
      <c r="G114" s="60">
        <v>-7.2649999999999998E-3</v>
      </c>
      <c r="H114" s="61">
        <v>0.8367</v>
      </c>
      <c r="I114" s="62">
        <v>425</v>
      </c>
      <c r="J114" s="56" t="s">
        <v>235</v>
      </c>
      <c r="K114" s="63">
        <v>12.64</v>
      </c>
      <c r="L114" s="56">
        <f t="shared" si="22"/>
        <v>100</v>
      </c>
      <c r="M114" s="56">
        <f t="shared" si="23"/>
        <v>100</v>
      </c>
      <c r="N114" s="56">
        <f t="shared" si="24"/>
        <v>100</v>
      </c>
      <c r="O114" s="56">
        <f t="shared" si="25"/>
        <v>50</v>
      </c>
      <c r="P114" s="56">
        <f t="shared" si="26"/>
        <v>100</v>
      </c>
      <c r="Q114" s="63"/>
      <c r="R114" s="56"/>
      <c r="S114" s="60">
        <f t="shared" si="39"/>
        <v>-4.4118548172960015E-3</v>
      </c>
      <c r="T114" s="64">
        <f t="shared" si="40"/>
        <v>7.5744680851063784E-2</v>
      </c>
      <c r="V114" s="65"/>
      <c r="W114" s="65"/>
      <c r="Y114" s="15" t="str">
        <f t="shared" si="27"/>
        <v>EASY</v>
      </c>
      <c r="AA114" s="66" t="str">
        <f>IF($A114&lt;200,"",AVERAGE($E65:$E114)/AVERAGE($E5:$E114)-1)</f>
        <v/>
      </c>
      <c r="AB114">
        <f>LOOKUP($B114,'07_L1政策步階'!$A$4:$A$14,'07_L1政策步階'!$C$4:$C$14)</f>
        <v>-1</v>
      </c>
      <c r="AC114" s="65"/>
      <c r="AD114" s="65"/>
      <c r="AE114" s="65"/>
      <c r="AF114" s="65"/>
      <c r="AG114" s="65"/>
      <c r="AH114" s="65"/>
      <c r="AI114" s="65"/>
      <c r="AJ114" s="65"/>
      <c r="AK114" s="65"/>
      <c r="AL114" t="str">
        <f t="shared" si="28"/>
        <v/>
      </c>
      <c r="AM114">
        <f t="shared" si="29"/>
        <v>0</v>
      </c>
      <c r="AN114" t="str">
        <f t="shared" si="30"/>
        <v/>
      </c>
      <c r="AO114" t="str">
        <f t="shared" si="31"/>
        <v/>
      </c>
      <c r="AP114" t="str">
        <f t="shared" si="32"/>
        <v/>
      </c>
      <c r="AQ114" t="str">
        <f t="shared" si="33"/>
        <v/>
      </c>
      <c r="AR114" t="str">
        <f t="shared" si="34"/>
        <v/>
      </c>
      <c r="AS114" t="str">
        <f t="shared" si="35"/>
        <v/>
      </c>
      <c r="AT114" t="str">
        <f t="shared" si="36"/>
        <v/>
      </c>
      <c r="AU114" t="str">
        <f t="shared" si="37"/>
        <v/>
      </c>
      <c r="AV114" t="str">
        <f t="shared" si="38"/>
        <v/>
      </c>
      <c r="AW114">
        <f>'01_指標庫'!$H$4*ISNUMBER($F114)+'01_指標庫'!$H$5*ISNUMBER($AA114)+'01_指標庫'!$H$6*ISNUMBER($G114)+'01_指標庫'!$H$7*ISNUMBER($H114)+'01_指標庫'!$H$8*ISNUMBER($AF114)+'01_指標庫'!$H$9*ISNUMBER($AG114)+'01_指標庫'!$H$10*ISNUMBER($AB114)+'01_指標庫'!$H$11*ISNUMBER($AC114)+'01_指標庫'!$H$12*ISNUMBER($AD114)+'01_指標庫'!$H$13*ISNUMBER($AE114)+'01_指標庫'!$H$14*ISNUMBER($I114)+'01_指標庫'!$H$15*ISNUMBER($AH114)+'01_指標庫'!$H$16*ISNUMBER($K114)+'01_指標庫'!$H$17*ISNUMBER($AI114)+'01_指標庫'!$H$18*ISNUMBER($AJ114)+'01_指標庫'!$H$19*ISNUMBER($AK114)+'01_指標庫'!$H$20*ISNUMBER($BB114)+'01_指標庫'!$H$21*ISNUMBER($BC114)</f>
        <v>49</v>
      </c>
      <c r="AX114">
        <f>IF(AW114=0,50,ROUND(('01_指標庫'!$H$4*IF(ISNUMBER($F114),L114,0)+'01_指標庫'!$H$5*IF(ISNUMBER($AA114),AL114,0)+'01_指標庫'!$H$6*IF(ISNUMBER($G114),M114,0)+'01_指標庫'!$H$7*IF(ISNUMBER($H114),N114,0)+'01_指標庫'!$H$8*IF(ISNUMBER($AF114),AQ114,0)+'01_指標庫'!$H$9*IF(ISNUMBER($AG114),AR114,0)+'01_指標庫'!$H$10*IF(ISNUMBER($AB114),AM114,0)+'01_指標庫'!$H$11*IF(ISNUMBER($AC114),AN114,0)+'01_指標庫'!$H$12*IF(ISNUMBER($AD114),AO114,0)+'01_指標庫'!$H$13*IF(ISNUMBER($AE114),AP114,0)+'01_指標庫'!$H$14*IF(ISNUMBER($I114),O114,0)+'01_指標庫'!$H$15*IF(ISNUMBER($AH114),AS114,0)+'01_指標庫'!$H$16*IF(ISNUMBER($K114),P114,0)+'01_指標庫'!$H$17*IF(ISNUMBER($AI114),AT114,0)+'01_指標庫'!$H$18*IF(ISNUMBER($AJ114),AU114,0)+'01_指標庫'!$H$19*IF(ISNUMBER($AK114),AV114,0)+'01_指標庫'!$H$20*IF(ISNUMBER($BB114),BB114,0)+'01_指標庫'!$H$21*IF(ISNUMBER($BC114),BC114,0))/AW114,1))</f>
        <v>75.5</v>
      </c>
      <c r="AY114" s="67"/>
      <c r="AZ114" s="67"/>
      <c r="BA114" s="66">
        <f t="shared" si="41"/>
        <v>6.9363267319602073E-3</v>
      </c>
      <c r="BB114">
        <f t="shared" si="42"/>
        <v>50</v>
      </c>
      <c r="BC114" t="str">
        <f t="shared" si="43"/>
        <v/>
      </c>
    </row>
    <row r="115" spans="1:55" ht="15" customHeight="1">
      <c r="A115" s="56">
        <v>111</v>
      </c>
      <c r="B115" s="57">
        <v>42717</v>
      </c>
      <c r="C115" s="56">
        <v>2016</v>
      </c>
      <c r="D115" s="58" t="s">
        <v>237</v>
      </c>
      <c r="E115" s="59">
        <v>4935.84</v>
      </c>
      <c r="F115" s="60">
        <v>6.7797999999999997E-2</v>
      </c>
      <c r="G115" s="60">
        <v>0</v>
      </c>
      <c r="H115" s="61">
        <v>0.85709999999999997</v>
      </c>
      <c r="I115" s="62">
        <v>420</v>
      </c>
      <c r="J115" s="56" t="s">
        <v>235</v>
      </c>
      <c r="K115" s="63">
        <v>12.72</v>
      </c>
      <c r="L115" s="56">
        <f t="shared" si="22"/>
        <v>100</v>
      </c>
      <c r="M115" s="56">
        <f t="shared" si="23"/>
        <v>100</v>
      </c>
      <c r="N115" s="56">
        <f t="shared" si="24"/>
        <v>100</v>
      </c>
      <c r="O115" s="56">
        <f t="shared" si="25"/>
        <v>50</v>
      </c>
      <c r="P115" s="56">
        <f t="shared" si="26"/>
        <v>100</v>
      </c>
      <c r="Q115" s="63"/>
      <c r="R115" s="56"/>
      <c r="S115" s="60">
        <f t="shared" si="39"/>
        <v>1.2625402621915027E-2</v>
      </c>
      <c r="T115" s="64">
        <f t="shared" si="40"/>
        <v>6.3291139240506666E-3</v>
      </c>
      <c r="V115" s="65"/>
      <c r="W115" s="65"/>
      <c r="Y115" s="15" t="str">
        <f t="shared" si="27"/>
        <v>EASY</v>
      </c>
      <c r="AA115" s="66" t="str">
        <f>IF($A115&lt;200,"",AVERAGE($E66:$E115)/AVERAGE($E5:$E115)-1)</f>
        <v/>
      </c>
      <c r="AB115">
        <f>LOOKUP($B115,'07_L1政策步階'!$A$4:$A$14,'07_L1政策步階'!$C$4:$C$14)</f>
        <v>-1</v>
      </c>
      <c r="AC115" s="65"/>
      <c r="AD115" s="65"/>
      <c r="AE115" s="65"/>
      <c r="AF115" s="65"/>
      <c r="AG115" s="65"/>
      <c r="AH115" s="65"/>
      <c r="AI115" s="65"/>
      <c r="AJ115" s="65"/>
      <c r="AK115" s="65"/>
      <c r="AL115" t="str">
        <f t="shared" si="28"/>
        <v/>
      </c>
      <c r="AM115">
        <f t="shared" si="29"/>
        <v>0</v>
      </c>
      <c r="AN115" t="str">
        <f t="shared" si="30"/>
        <v/>
      </c>
      <c r="AO115" t="str">
        <f t="shared" si="31"/>
        <v/>
      </c>
      <c r="AP115" t="str">
        <f t="shared" si="32"/>
        <v/>
      </c>
      <c r="AQ115" t="str">
        <f t="shared" si="33"/>
        <v/>
      </c>
      <c r="AR115" t="str">
        <f t="shared" si="34"/>
        <v/>
      </c>
      <c r="AS115" t="str">
        <f t="shared" si="35"/>
        <v/>
      </c>
      <c r="AT115" t="str">
        <f t="shared" si="36"/>
        <v/>
      </c>
      <c r="AU115" t="str">
        <f t="shared" si="37"/>
        <v/>
      </c>
      <c r="AV115" t="str">
        <f t="shared" si="38"/>
        <v/>
      </c>
      <c r="AW115">
        <f>'01_指標庫'!$H$4*ISNUMBER($F115)+'01_指標庫'!$H$5*ISNUMBER($AA115)+'01_指標庫'!$H$6*ISNUMBER($G115)+'01_指標庫'!$H$7*ISNUMBER($H115)+'01_指標庫'!$H$8*ISNUMBER($AF115)+'01_指標庫'!$H$9*ISNUMBER($AG115)+'01_指標庫'!$H$10*ISNUMBER($AB115)+'01_指標庫'!$H$11*ISNUMBER($AC115)+'01_指標庫'!$H$12*ISNUMBER($AD115)+'01_指標庫'!$H$13*ISNUMBER($AE115)+'01_指標庫'!$H$14*ISNUMBER($I115)+'01_指標庫'!$H$15*ISNUMBER($AH115)+'01_指標庫'!$H$16*ISNUMBER($K115)+'01_指標庫'!$H$17*ISNUMBER($AI115)+'01_指標庫'!$H$18*ISNUMBER($AJ115)+'01_指標庫'!$H$19*ISNUMBER($AK115)+'01_指標庫'!$H$20*ISNUMBER($BB115)+'01_指標庫'!$H$21*ISNUMBER($BC115)</f>
        <v>49</v>
      </c>
      <c r="AX115">
        <f>IF(AW115=0,50,ROUND(('01_指標庫'!$H$4*IF(ISNUMBER($F115),L115,0)+'01_指標庫'!$H$5*IF(ISNUMBER($AA115),AL115,0)+'01_指標庫'!$H$6*IF(ISNUMBER($G115),M115,0)+'01_指標庫'!$H$7*IF(ISNUMBER($H115),N115,0)+'01_指標庫'!$H$8*IF(ISNUMBER($AF115),AQ115,0)+'01_指標庫'!$H$9*IF(ISNUMBER($AG115),AR115,0)+'01_指標庫'!$H$10*IF(ISNUMBER($AB115),AM115,0)+'01_指標庫'!$H$11*IF(ISNUMBER($AC115),AN115,0)+'01_指標庫'!$H$12*IF(ISNUMBER($AD115),AO115,0)+'01_指標庫'!$H$13*IF(ISNUMBER($AE115),AP115,0)+'01_指標庫'!$H$14*IF(ISNUMBER($I115),O115,0)+'01_指標庫'!$H$15*IF(ISNUMBER($AH115),AS115,0)+'01_指標庫'!$H$16*IF(ISNUMBER($K115),P115,0)+'01_指標庫'!$H$17*IF(ISNUMBER($AI115),AT115,0)+'01_指標庫'!$H$18*IF(ISNUMBER($AJ115),AU115,0)+'01_指標庫'!$H$19*IF(ISNUMBER($AK115),AV115,0)+'01_指標庫'!$H$20*IF(ISNUMBER($BB115),BB115,0)+'01_指標庫'!$H$21*IF(ISNUMBER($BC115),BC115,0))/AW115,1))</f>
        <v>81.599999999999994</v>
      </c>
      <c r="AY115" s="67"/>
      <c r="AZ115" s="67"/>
      <c r="BA115" s="66">
        <f t="shared" si="41"/>
        <v>1.1727789648932951E-2</v>
      </c>
      <c r="BB115">
        <f t="shared" si="42"/>
        <v>100</v>
      </c>
      <c r="BC115" t="str">
        <f t="shared" si="43"/>
        <v/>
      </c>
    </row>
    <row r="116" spans="1:55" ht="15" customHeight="1">
      <c r="A116" s="56">
        <v>112</v>
      </c>
      <c r="B116" s="57">
        <v>42718</v>
      </c>
      <c r="C116" s="56">
        <v>2016</v>
      </c>
      <c r="D116" s="58" t="s">
        <v>238</v>
      </c>
      <c r="E116" s="59">
        <v>4921.22</v>
      </c>
      <c r="F116" s="60">
        <v>6.3960000000000003E-2</v>
      </c>
      <c r="G116" s="60">
        <v>-2.9619999999999998E-3</v>
      </c>
      <c r="H116" s="61">
        <v>0.85709999999999997</v>
      </c>
      <c r="I116" s="62">
        <v>412</v>
      </c>
      <c r="J116" s="56" t="s">
        <v>235</v>
      </c>
      <c r="K116" s="63">
        <v>13.19</v>
      </c>
      <c r="L116" s="56">
        <f t="shared" si="22"/>
        <v>100</v>
      </c>
      <c r="M116" s="56">
        <f t="shared" si="23"/>
        <v>100</v>
      </c>
      <c r="N116" s="56">
        <f t="shared" si="24"/>
        <v>100</v>
      </c>
      <c r="O116" s="56">
        <f t="shared" si="25"/>
        <v>50</v>
      </c>
      <c r="P116" s="56">
        <f t="shared" si="26"/>
        <v>100</v>
      </c>
      <c r="Q116" s="63"/>
      <c r="R116" s="56"/>
      <c r="S116" s="60">
        <f t="shared" si="39"/>
        <v>-2.9620084929818935E-3</v>
      </c>
      <c r="T116" s="64">
        <f t="shared" si="40"/>
        <v>3.6949685534591215E-2</v>
      </c>
      <c r="V116" s="65"/>
      <c r="W116" s="65"/>
      <c r="Y116" s="15" t="str">
        <f t="shared" si="27"/>
        <v>EASY</v>
      </c>
      <c r="AA116" s="66" t="str">
        <f>IF($A116&lt;200,"",AVERAGE($E67:$E116)/AVERAGE($E5:$E116)-1)</f>
        <v/>
      </c>
      <c r="AB116">
        <f>LOOKUP($B116,'07_L1政策步階'!$A$4:$A$14,'07_L1政策步階'!$C$4:$C$14)</f>
        <v>-1</v>
      </c>
      <c r="AC116" s="65"/>
      <c r="AD116" s="65"/>
      <c r="AE116" s="65"/>
      <c r="AF116" s="65"/>
      <c r="AG116" s="65"/>
      <c r="AH116" s="65"/>
      <c r="AI116" s="65"/>
      <c r="AJ116" s="65"/>
      <c r="AK116" s="65"/>
      <c r="AL116" t="str">
        <f t="shared" si="28"/>
        <v/>
      </c>
      <c r="AM116">
        <f t="shared" si="29"/>
        <v>0</v>
      </c>
      <c r="AN116" t="str">
        <f t="shared" si="30"/>
        <v/>
      </c>
      <c r="AO116" t="str">
        <f t="shared" si="31"/>
        <v/>
      </c>
      <c r="AP116" t="str">
        <f t="shared" si="32"/>
        <v/>
      </c>
      <c r="AQ116" t="str">
        <f t="shared" si="33"/>
        <v/>
      </c>
      <c r="AR116" t="str">
        <f t="shared" si="34"/>
        <v/>
      </c>
      <c r="AS116" t="str">
        <f t="shared" si="35"/>
        <v/>
      </c>
      <c r="AT116" t="str">
        <f t="shared" si="36"/>
        <v/>
      </c>
      <c r="AU116" t="str">
        <f t="shared" si="37"/>
        <v/>
      </c>
      <c r="AV116" t="str">
        <f t="shared" si="38"/>
        <v/>
      </c>
      <c r="AW116">
        <f>'01_指標庫'!$H$4*ISNUMBER($F116)+'01_指標庫'!$H$5*ISNUMBER($AA116)+'01_指標庫'!$H$6*ISNUMBER($G116)+'01_指標庫'!$H$7*ISNUMBER($H116)+'01_指標庫'!$H$8*ISNUMBER($AF116)+'01_指標庫'!$H$9*ISNUMBER($AG116)+'01_指標庫'!$H$10*ISNUMBER($AB116)+'01_指標庫'!$H$11*ISNUMBER($AC116)+'01_指標庫'!$H$12*ISNUMBER($AD116)+'01_指標庫'!$H$13*ISNUMBER($AE116)+'01_指標庫'!$H$14*ISNUMBER($I116)+'01_指標庫'!$H$15*ISNUMBER($AH116)+'01_指標庫'!$H$16*ISNUMBER($K116)+'01_指標庫'!$H$17*ISNUMBER($AI116)+'01_指標庫'!$H$18*ISNUMBER($AJ116)+'01_指標庫'!$H$19*ISNUMBER($AK116)+'01_指標庫'!$H$20*ISNUMBER($BB116)+'01_指標庫'!$H$21*ISNUMBER($BC116)</f>
        <v>49</v>
      </c>
      <c r="AX116">
        <f>IF(AW116=0,50,ROUND(('01_指標庫'!$H$4*IF(ISNUMBER($F116),L116,0)+'01_指標庫'!$H$5*IF(ISNUMBER($AA116),AL116,0)+'01_指標庫'!$H$6*IF(ISNUMBER($G116),M116,0)+'01_指標庫'!$H$7*IF(ISNUMBER($H116),N116,0)+'01_指標庫'!$H$8*IF(ISNUMBER($AF116),AQ116,0)+'01_指標庫'!$H$9*IF(ISNUMBER($AG116),AR116,0)+'01_指標庫'!$H$10*IF(ISNUMBER($AB116),AM116,0)+'01_指標庫'!$H$11*IF(ISNUMBER($AC116),AN116,0)+'01_指標庫'!$H$12*IF(ISNUMBER($AD116),AO116,0)+'01_指標庫'!$H$13*IF(ISNUMBER($AE116),AP116,0)+'01_指標庫'!$H$14*IF(ISNUMBER($I116),O116,0)+'01_指標庫'!$H$15*IF(ISNUMBER($AH116),AS116,0)+'01_指標庫'!$H$16*IF(ISNUMBER($K116),P116,0)+'01_指標庫'!$H$17*IF(ISNUMBER($AI116),AT116,0)+'01_指標庫'!$H$18*IF(ISNUMBER($AJ116),AU116,0)+'01_指標庫'!$H$19*IF(ISNUMBER($AK116),AV116,0)+'01_指標庫'!$H$20*IF(ISNUMBER($BB116),BB116,0)+'01_指標庫'!$H$21*IF(ISNUMBER($BC116),BC116,0))/AW116,1))</f>
        <v>81.599999999999994</v>
      </c>
      <c r="AY116" s="67"/>
      <c r="AZ116" s="67"/>
      <c r="BA116" s="66">
        <f t="shared" si="41"/>
        <v>1.2282892439994697E-2</v>
      </c>
      <c r="BB116">
        <f t="shared" si="42"/>
        <v>100</v>
      </c>
      <c r="BC116" t="str">
        <f t="shared" si="43"/>
        <v/>
      </c>
    </row>
    <row r="117" spans="1:55" ht="15" customHeight="1">
      <c r="A117" s="56">
        <v>113</v>
      </c>
      <c r="B117" s="57">
        <v>42719</v>
      </c>
      <c r="C117" s="56">
        <v>2016</v>
      </c>
      <c r="D117" s="58" t="s">
        <v>239</v>
      </c>
      <c r="E117" s="59">
        <v>4933.41</v>
      </c>
      <c r="F117" s="60">
        <v>6.5895999999999996E-2</v>
      </c>
      <c r="G117" s="60">
        <v>-4.9200000000000003E-4</v>
      </c>
      <c r="H117" s="61">
        <v>0.85709999999999997</v>
      </c>
      <c r="I117" s="62">
        <v>420</v>
      </c>
      <c r="J117" s="56" t="s">
        <v>235</v>
      </c>
      <c r="K117" s="63">
        <v>12.79</v>
      </c>
      <c r="L117" s="56">
        <f t="shared" si="22"/>
        <v>100</v>
      </c>
      <c r="M117" s="56">
        <f t="shared" si="23"/>
        <v>100</v>
      </c>
      <c r="N117" s="56">
        <f t="shared" si="24"/>
        <v>100</v>
      </c>
      <c r="O117" s="56">
        <f t="shared" si="25"/>
        <v>50</v>
      </c>
      <c r="P117" s="56">
        <f t="shared" si="26"/>
        <v>100</v>
      </c>
      <c r="Q117" s="63"/>
      <c r="R117" s="56"/>
      <c r="S117" s="60">
        <f t="shared" si="39"/>
        <v>2.4770280540189482E-3</v>
      </c>
      <c r="T117" s="64">
        <f t="shared" si="40"/>
        <v>-3.0326004548900665E-2</v>
      </c>
      <c r="V117" s="65"/>
      <c r="W117" s="65"/>
      <c r="Y117" s="15" t="str">
        <f t="shared" si="27"/>
        <v>EASY</v>
      </c>
      <c r="AA117" s="66" t="str">
        <f>IF($A117&lt;200,"",AVERAGE($E68:$E117)/AVERAGE($E5:$E117)-1)</f>
        <v/>
      </c>
      <c r="AB117">
        <f>LOOKUP($B117,'07_L1政策步階'!$A$4:$A$14,'07_L1政策步階'!$C$4:$C$14)</f>
        <v>-1</v>
      </c>
      <c r="AC117" s="65"/>
      <c r="AD117" s="65"/>
      <c r="AE117" s="65"/>
      <c r="AF117" s="65"/>
      <c r="AG117" s="65"/>
      <c r="AH117" s="65"/>
      <c r="AI117" s="65"/>
      <c r="AJ117" s="65"/>
      <c r="AK117" s="65"/>
      <c r="AL117" t="str">
        <f t="shared" si="28"/>
        <v/>
      </c>
      <c r="AM117">
        <f t="shared" si="29"/>
        <v>0</v>
      </c>
      <c r="AN117" t="str">
        <f t="shared" si="30"/>
        <v/>
      </c>
      <c r="AO117" t="str">
        <f t="shared" si="31"/>
        <v/>
      </c>
      <c r="AP117" t="str">
        <f t="shared" si="32"/>
        <v/>
      </c>
      <c r="AQ117" t="str">
        <f t="shared" si="33"/>
        <v/>
      </c>
      <c r="AR117" t="str">
        <f t="shared" si="34"/>
        <v/>
      </c>
      <c r="AS117" t="str">
        <f t="shared" si="35"/>
        <v/>
      </c>
      <c r="AT117" t="str">
        <f t="shared" si="36"/>
        <v/>
      </c>
      <c r="AU117" t="str">
        <f t="shared" si="37"/>
        <v/>
      </c>
      <c r="AV117" t="str">
        <f t="shared" si="38"/>
        <v/>
      </c>
      <c r="AW117">
        <f>'01_指標庫'!$H$4*ISNUMBER($F117)+'01_指標庫'!$H$5*ISNUMBER($AA117)+'01_指標庫'!$H$6*ISNUMBER($G117)+'01_指標庫'!$H$7*ISNUMBER($H117)+'01_指標庫'!$H$8*ISNUMBER($AF117)+'01_指標庫'!$H$9*ISNUMBER($AG117)+'01_指標庫'!$H$10*ISNUMBER($AB117)+'01_指標庫'!$H$11*ISNUMBER($AC117)+'01_指標庫'!$H$12*ISNUMBER($AD117)+'01_指標庫'!$H$13*ISNUMBER($AE117)+'01_指標庫'!$H$14*ISNUMBER($I117)+'01_指標庫'!$H$15*ISNUMBER($AH117)+'01_指標庫'!$H$16*ISNUMBER($K117)+'01_指標庫'!$H$17*ISNUMBER($AI117)+'01_指標庫'!$H$18*ISNUMBER($AJ117)+'01_指標庫'!$H$19*ISNUMBER($AK117)+'01_指標庫'!$H$20*ISNUMBER($BB117)+'01_指標庫'!$H$21*ISNUMBER($BC117)</f>
        <v>49</v>
      </c>
      <c r="AX117">
        <f>IF(AW117=0,50,ROUND(('01_指標庫'!$H$4*IF(ISNUMBER($F117),L117,0)+'01_指標庫'!$H$5*IF(ISNUMBER($AA117),AL117,0)+'01_指標庫'!$H$6*IF(ISNUMBER($G117),M117,0)+'01_指標庫'!$H$7*IF(ISNUMBER($H117),N117,0)+'01_指標庫'!$H$8*IF(ISNUMBER($AF117),AQ117,0)+'01_指標庫'!$H$9*IF(ISNUMBER($AG117),AR117,0)+'01_指標庫'!$H$10*IF(ISNUMBER($AB117),AM117,0)+'01_指標庫'!$H$11*IF(ISNUMBER($AC117),AN117,0)+'01_指標庫'!$H$12*IF(ISNUMBER($AD117),AO117,0)+'01_指標庫'!$H$13*IF(ISNUMBER($AE117),AP117,0)+'01_指標庫'!$H$14*IF(ISNUMBER($I117),O117,0)+'01_指標庫'!$H$15*IF(ISNUMBER($AH117),AS117,0)+'01_指標庫'!$H$16*IF(ISNUMBER($K117),P117,0)+'01_指標庫'!$H$17*IF(ISNUMBER($AI117),AT117,0)+'01_指標庫'!$H$18*IF(ISNUMBER($AJ117),AU117,0)+'01_指標庫'!$H$19*IF(ISNUMBER($AK117),AV117,0)+'01_指標庫'!$H$20*IF(ISNUMBER($BB117),BB117,0)+'01_指標庫'!$H$21*IF(ISNUMBER($BC117),BC117,0))/AW117,1))</f>
        <v>81.599999999999994</v>
      </c>
      <c r="AY117" s="67"/>
      <c r="AZ117" s="67"/>
      <c r="BA117" s="66">
        <f t="shared" si="41"/>
        <v>1.1185314827829362E-2</v>
      </c>
      <c r="BB117">
        <f t="shared" si="42"/>
        <v>100</v>
      </c>
      <c r="BC117" t="str">
        <f t="shared" si="43"/>
        <v/>
      </c>
    </row>
    <row r="118" spans="1:55" ht="15" customHeight="1">
      <c r="A118" s="56">
        <v>114</v>
      </c>
      <c r="B118" s="57">
        <v>42720</v>
      </c>
      <c r="C118" s="56">
        <v>2016</v>
      </c>
      <c r="D118" s="58" t="s">
        <v>234</v>
      </c>
      <c r="E118" s="59">
        <v>4914.8599999999997</v>
      </c>
      <c r="F118" s="60">
        <v>6.1216E-2</v>
      </c>
      <c r="G118" s="60">
        <v>-4.2509999999999996E-3</v>
      </c>
      <c r="H118" s="61">
        <v>0.8367</v>
      </c>
      <c r="I118" s="62">
        <v>421</v>
      </c>
      <c r="J118" s="56" t="s">
        <v>235</v>
      </c>
      <c r="K118" s="63">
        <v>12.2</v>
      </c>
      <c r="L118" s="56">
        <f t="shared" si="22"/>
        <v>100</v>
      </c>
      <c r="M118" s="56">
        <f t="shared" si="23"/>
        <v>100</v>
      </c>
      <c r="N118" s="56">
        <f t="shared" si="24"/>
        <v>100</v>
      </c>
      <c r="O118" s="56">
        <f t="shared" si="25"/>
        <v>50</v>
      </c>
      <c r="P118" s="56">
        <f t="shared" si="26"/>
        <v>100</v>
      </c>
      <c r="Q118" s="63"/>
      <c r="R118" s="56"/>
      <c r="S118" s="60">
        <f t="shared" si="39"/>
        <v>-3.760076701510795E-3</v>
      </c>
      <c r="T118" s="64">
        <f t="shared" si="40"/>
        <v>-4.612978889757624E-2</v>
      </c>
      <c r="V118" s="65"/>
      <c r="W118" s="65"/>
      <c r="Y118" s="15" t="str">
        <f t="shared" si="27"/>
        <v>EASY</v>
      </c>
      <c r="AA118" s="66" t="str">
        <f>IF($A118&lt;200,"",AVERAGE($E69:$E118)/AVERAGE($E5:$E118)-1)</f>
        <v/>
      </c>
      <c r="AB118">
        <f>LOOKUP($B118,'07_L1政策步階'!$A$4:$A$14,'07_L1政策步階'!$C$4:$C$14)</f>
        <v>-1</v>
      </c>
      <c r="AC118" s="65"/>
      <c r="AD118" s="65"/>
      <c r="AE118" s="65"/>
      <c r="AF118" s="65"/>
      <c r="AG118" s="65"/>
      <c r="AH118" s="65"/>
      <c r="AI118" s="65"/>
      <c r="AJ118" s="65"/>
      <c r="AK118" s="65"/>
      <c r="AL118" t="str">
        <f t="shared" si="28"/>
        <v/>
      </c>
      <c r="AM118">
        <f t="shared" si="29"/>
        <v>0</v>
      </c>
      <c r="AN118" t="str">
        <f t="shared" si="30"/>
        <v/>
      </c>
      <c r="AO118" t="str">
        <f t="shared" si="31"/>
        <v/>
      </c>
      <c r="AP118" t="str">
        <f t="shared" si="32"/>
        <v/>
      </c>
      <c r="AQ118" t="str">
        <f t="shared" si="33"/>
        <v/>
      </c>
      <c r="AR118" t="str">
        <f t="shared" si="34"/>
        <v/>
      </c>
      <c r="AS118" t="str">
        <f t="shared" si="35"/>
        <v/>
      </c>
      <c r="AT118" t="str">
        <f t="shared" si="36"/>
        <v/>
      </c>
      <c r="AU118" t="str">
        <f t="shared" si="37"/>
        <v/>
      </c>
      <c r="AV118" t="str">
        <f t="shared" si="38"/>
        <v/>
      </c>
      <c r="AW118">
        <f>'01_指標庫'!$H$4*ISNUMBER($F118)+'01_指標庫'!$H$5*ISNUMBER($AA118)+'01_指標庫'!$H$6*ISNUMBER($G118)+'01_指標庫'!$H$7*ISNUMBER($H118)+'01_指標庫'!$H$8*ISNUMBER($AF118)+'01_指標庫'!$H$9*ISNUMBER($AG118)+'01_指標庫'!$H$10*ISNUMBER($AB118)+'01_指標庫'!$H$11*ISNUMBER($AC118)+'01_指標庫'!$H$12*ISNUMBER($AD118)+'01_指標庫'!$H$13*ISNUMBER($AE118)+'01_指標庫'!$H$14*ISNUMBER($I118)+'01_指標庫'!$H$15*ISNUMBER($AH118)+'01_指標庫'!$H$16*ISNUMBER($K118)+'01_指標庫'!$H$17*ISNUMBER($AI118)+'01_指標庫'!$H$18*ISNUMBER($AJ118)+'01_指標庫'!$H$19*ISNUMBER($AK118)+'01_指標庫'!$H$20*ISNUMBER($BB118)+'01_指標庫'!$H$21*ISNUMBER($BC118)</f>
        <v>49</v>
      </c>
      <c r="AX118">
        <f>IF(AW118=0,50,ROUND(('01_指標庫'!$H$4*IF(ISNUMBER($F118),L118,0)+'01_指標庫'!$H$5*IF(ISNUMBER($AA118),AL118,0)+'01_指標庫'!$H$6*IF(ISNUMBER($G118),M118,0)+'01_指標庫'!$H$7*IF(ISNUMBER($H118),N118,0)+'01_指標庫'!$H$8*IF(ISNUMBER($AF118),AQ118,0)+'01_指標庫'!$H$9*IF(ISNUMBER($AG118),AR118,0)+'01_指標庫'!$H$10*IF(ISNUMBER($AB118),AM118,0)+'01_指標庫'!$H$11*IF(ISNUMBER($AC118),AN118,0)+'01_指標庫'!$H$12*IF(ISNUMBER($AD118),AO118,0)+'01_指標庫'!$H$13*IF(ISNUMBER($AE118),AP118,0)+'01_指標庫'!$H$14*IF(ISNUMBER($I118),O118,0)+'01_指標庫'!$H$15*IF(ISNUMBER($AH118),AS118,0)+'01_指標庫'!$H$16*IF(ISNUMBER($K118),P118,0)+'01_指標庫'!$H$17*IF(ISNUMBER($AI118),AT118,0)+'01_指標庫'!$H$18*IF(ISNUMBER($AJ118),AU118,0)+'01_指標庫'!$H$19*IF(ISNUMBER($AK118),AV118,0)+'01_指標庫'!$H$20*IF(ISNUMBER($BB118),BB118,0)+'01_指標庫'!$H$21*IF(ISNUMBER($BC118),BC118,0))/AW118,1))</f>
        <v>75.5</v>
      </c>
      <c r="AY118" s="67"/>
      <c r="AZ118" s="67"/>
      <c r="BA118" s="66">
        <f t="shared" si="41"/>
        <v>8.3233049873170373E-3</v>
      </c>
      <c r="BB118">
        <f t="shared" si="42"/>
        <v>50</v>
      </c>
      <c r="BC118" t="str">
        <f t="shared" si="43"/>
        <v/>
      </c>
    </row>
    <row r="119" spans="1:55" ht="15" customHeight="1">
      <c r="A119" s="56">
        <v>115</v>
      </c>
      <c r="B119" s="57">
        <v>42723</v>
      </c>
      <c r="C119" s="56">
        <v>2016</v>
      </c>
      <c r="D119" s="58" t="s">
        <v>236</v>
      </c>
      <c r="E119" s="59">
        <v>4934.8500000000004</v>
      </c>
      <c r="F119" s="60">
        <v>6.4806000000000002E-2</v>
      </c>
      <c r="G119" s="60">
        <v>-2.0100000000000001E-4</v>
      </c>
      <c r="H119" s="61">
        <v>0.8367</v>
      </c>
      <c r="I119" s="62">
        <v>423</v>
      </c>
      <c r="J119" s="56" t="s">
        <v>235</v>
      </c>
      <c r="K119" s="63">
        <v>11.71</v>
      </c>
      <c r="L119" s="56">
        <f t="shared" si="22"/>
        <v>100</v>
      </c>
      <c r="M119" s="56">
        <f t="shared" si="23"/>
        <v>100</v>
      </c>
      <c r="N119" s="56">
        <f t="shared" si="24"/>
        <v>100</v>
      </c>
      <c r="O119" s="56">
        <f t="shared" si="25"/>
        <v>50</v>
      </c>
      <c r="P119" s="56">
        <f t="shared" si="26"/>
        <v>100</v>
      </c>
      <c r="Q119" s="63"/>
      <c r="R119" s="56"/>
      <c r="S119" s="60">
        <f t="shared" si="39"/>
        <v>4.0672572565649823E-3</v>
      </c>
      <c r="T119" s="64">
        <f t="shared" si="40"/>
        <v>-4.0163934426229342E-2</v>
      </c>
      <c r="V119" s="65"/>
      <c r="W119" s="65"/>
      <c r="Y119" s="15" t="str">
        <f t="shared" si="27"/>
        <v>EASY</v>
      </c>
      <c r="AA119" s="66" t="str">
        <f>IF($A119&lt;200,"",AVERAGE($E70:$E119)/AVERAGE($E5:$E119)-1)</f>
        <v/>
      </c>
      <c r="AB119">
        <f>LOOKUP($B119,'07_L1政策步階'!$A$4:$A$14,'07_L1政策步階'!$C$4:$C$14)</f>
        <v>-1</v>
      </c>
      <c r="AC119" s="65"/>
      <c r="AD119" s="65"/>
      <c r="AE119" s="65"/>
      <c r="AF119" s="65"/>
      <c r="AG119" s="65"/>
      <c r="AH119" s="65"/>
      <c r="AI119" s="65"/>
      <c r="AJ119" s="65"/>
      <c r="AK119" s="65"/>
      <c r="AL119" t="str">
        <f t="shared" si="28"/>
        <v/>
      </c>
      <c r="AM119">
        <f t="shared" si="29"/>
        <v>0</v>
      </c>
      <c r="AN119" t="str">
        <f t="shared" si="30"/>
        <v/>
      </c>
      <c r="AO119" t="str">
        <f t="shared" si="31"/>
        <v/>
      </c>
      <c r="AP119" t="str">
        <f t="shared" si="32"/>
        <v/>
      </c>
      <c r="AQ119" t="str">
        <f t="shared" si="33"/>
        <v/>
      </c>
      <c r="AR119" t="str">
        <f t="shared" si="34"/>
        <v/>
      </c>
      <c r="AS119" t="str">
        <f t="shared" si="35"/>
        <v/>
      </c>
      <c r="AT119" t="str">
        <f t="shared" si="36"/>
        <v/>
      </c>
      <c r="AU119" t="str">
        <f t="shared" si="37"/>
        <v/>
      </c>
      <c r="AV119" t="str">
        <f t="shared" si="38"/>
        <v/>
      </c>
      <c r="AW119">
        <f>'01_指標庫'!$H$4*ISNUMBER($F119)+'01_指標庫'!$H$5*ISNUMBER($AA119)+'01_指標庫'!$H$6*ISNUMBER($G119)+'01_指標庫'!$H$7*ISNUMBER($H119)+'01_指標庫'!$H$8*ISNUMBER($AF119)+'01_指標庫'!$H$9*ISNUMBER($AG119)+'01_指標庫'!$H$10*ISNUMBER($AB119)+'01_指標庫'!$H$11*ISNUMBER($AC119)+'01_指標庫'!$H$12*ISNUMBER($AD119)+'01_指標庫'!$H$13*ISNUMBER($AE119)+'01_指標庫'!$H$14*ISNUMBER($I119)+'01_指標庫'!$H$15*ISNUMBER($AH119)+'01_指標庫'!$H$16*ISNUMBER($K119)+'01_指標庫'!$H$17*ISNUMBER($AI119)+'01_指標庫'!$H$18*ISNUMBER($AJ119)+'01_指標庫'!$H$19*ISNUMBER($AK119)+'01_指標庫'!$H$20*ISNUMBER($BB119)+'01_指標庫'!$H$21*ISNUMBER($BC119)</f>
        <v>49</v>
      </c>
      <c r="AX119">
        <f>IF(AW119=0,50,ROUND(('01_指標庫'!$H$4*IF(ISNUMBER($F119),L119,0)+'01_指標庫'!$H$5*IF(ISNUMBER($AA119),AL119,0)+'01_指標庫'!$H$6*IF(ISNUMBER($G119),M119,0)+'01_指標庫'!$H$7*IF(ISNUMBER($H119),N119,0)+'01_指標庫'!$H$8*IF(ISNUMBER($AF119),AQ119,0)+'01_指標庫'!$H$9*IF(ISNUMBER($AG119),AR119,0)+'01_指標庫'!$H$10*IF(ISNUMBER($AB119),AM119,0)+'01_指標庫'!$H$11*IF(ISNUMBER($AC119),AN119,0)+'01_指標庫'!$H$12*IF(ISNUMBER($AD119),AO119,0)+'01_指標庫'!$H$13*IF(ISNUMBER($AE119),AP119,0)+'01_指標庫'!$H$14*IF(ISNUMBER($I119),O119,0)+'01_指標庫'!$H$15*IF(ISNUMBER($AH119),AS119,0)+'01_指標庫'!$H$16*IF(ISNUMBER($K119),P119,0)+'01_指標庫'!$H$17*IF(ISNUMBER($AI119),AT119,0)+'01_指標庫'!$H$18*IF(ISNUMBER($AJ119),AU119,0)+'01_指標庫'!$H$19*IF(ISNUMBER($AK119),AV119,0)+'01_指標庫'!$H$20*IF(ISNUMBER($BB119),BB119,0)+'01_指標庫'!$H$21*IF(ISNUMBER($BC119),BC119,0))/AW119,1))</f>
        <v>75.5</v>
      </c>
      <c r="AY119" s="67"/>
      <c r="AZ119" s="67"/>
      <c r="BA119" s="66">
        <f t="shared" si="41"/>
        <v>7.5685675252064044E-3</v>
      </c>
      <c r="BB119">
        <f t="shared" si="42"/>
        <v>50</v>
      </c>
      <c r="BC119" t="str">
        <f t="shared" si="43"/>
        <v/>
      </c>
    </row>
    <row r="120" spans="1:55" ht="15" customHeight="1">
      <c r="A120" s="56">
        <v>116</v>
      </c>
      <c r="B120" s="57">
        <v>42724</v>
      </c>
      <c r="C120" s="56">
        <v>2016</v>
      </c>
      <c r="D120" s="58" t="s">
        <v>237</v>
      </c>
      <c r="E120" s="59">
        <v>4953.8</v>
      </c>
      <c r="F120" s="60">
        <v>6.8101999999999996E-2</v>
      </c>
      <c r="G120" s="60">
        <v>0</v>
      </c>
      <c r="H120" s="61">
        <v>0.8367</v>
      </c>
      <c r="I120" s="62">
        <v>420</v>
      </c>
      <c r="J120" s="56" t="s">
        <v>235</v>
      </c>
      <c r="K120" s="63">
        <v>11.45</v>
      </c>
      <c r="L120" s="56">
        <f t="shared" si="22"/>
        <v>100</v>
      </c>
      <c r="M120" s="56">
        <f t="shared" si="23"/>
        <v>100</v>
      </c>
      <c r="N120" s="56">
        <f t="shared" si="24"/>
        <v>100</v>
      </c>
      <c r="O120" s="56">
        <f t="shared" si="25"/>
        <v>50</v>
      </c>
      <c r="P120" s="56">
        <f t="shared" si="26"/>
        <v>100</v>
      </c>
      <c r="Q120" s="63"/>
      <c r="R120" s="56"/>
      <c r="S120" s="60">
        <f t="shared" si="39"/>
        <v>3.8400356647112499E-3</v>
      </c>
      <c r="T120" s="64">
        <f t="shared" si="40"/>
        <v>-2.220324508966709E-2</v>
      </c>
      <c r="V120" s="65"/>
      <c r="W120" s="65"/>
      <c r="Y120" s="15" t="str">
        <f t="shared" si="27"/>
        <v>EASY</v>
      </c>
      <c r="AA120" s="66" t="str">
        <f>IF($A120&lt;200,"",AVERAGE($E71:$E120)/AVERAGE($E5:$E120)-1)</f>
        <v/>
      </c>
      <c r="AB120">
        <f>LOOKUP($B120,'07_L1政策步階'!$A$4:$A$14,'07_L1政策步階'!$C$4:$C$14)</f>
        <v>-1</v>
      </c>
      <c r="AC120" s="65"/>
      <c r="AD120" s="65"/>
      <c r="AE120" s="65"/>
      <c r="AF120" s="65"/>
      <c r="AG120" s="65"/>
      <c r="AH120" s="65"/>
      <c r="AI120" s="65"/>
      <c r="AJ120" s="65"/>
      <c r="AK120" s="65"/>
      <c r="AL120" t="str">
        <f t="shared" si="28"/>
        <v/>
      </c>
      <c r="AM120">
        <f t="shared" si="29"/>
        <v>0</v>
      </c>
      <c r="AN120" t="str">
        <f t="shared" si="30"/>
        <v/>
      </c>
      <c r="AO120" t="str">
        <f t="shared" si="31"/>
        <v/>
      </c>
      <c r="AP120" t="str">
        <f t="shared" si="32"/>
        <v/>
      </c>
      <c r="AQ120" t="str">
        <f t="shared" si="33"/>
        <v/>
      </c>
      <c r="AR120" t="str">
        <f t="shared" si="34"/>
        <v/>
      </c>
      <c r="AS120" t="str">
        <f t="shared" si="35"/>
        <v/>
      </c>
      <c r="AT120" t="str">
        <f t="shared" si="36"/>
        <v/>
      </c>
      <c r="AU120" t="str">
        <f t="shared" si="37"/>
        <v/>
      </c>
      <c r="AV120" t="str">
        <f t="shared" si="38"/>
        <v/>
      </c>
      <c r="AW120">
        <f>'01_指標庫'!$H$4*ISNUMBER($F120)+'01_指標庫'!$H$5*ISNUMBER($AA120)+'01_指標庫'!$H$6*ISNUMBER($G120)+'01_指標庫'!$H$7*ISNUMBER($H120)+'01_指標庫'!$H$8*ISNUMBER($AF120)+'01_指標庫'!$H$9*ISNUMBER($AG120)+'01_指標庫'!$H$10*ISNUMBER($AB120)+'01_指標庫'!$H$11*ISNUMBER($AC120)+'01_指標庫'!$H$12*ISNUMBER($AD120)+'01_指標庫'!$H$13*ISNUMBER($AE120)+'01_指標庫'!$H$14*ISNUMBER($I120)+'01_指標庫'!$H$15*ISNUMBER($AH120)+'01_指標庫'!$H$16*ISNUMBER($K120)+'01_指標庫'!$H$17*ISNUMBER($AI120)+'01_指標庫'!$H$18*ISNUMBER($AJ120)+'01_指標庫'!$H$19*ISNUMBER($AK120)+'01_指標庫'!$H$20*ISNUMBER($BB120)+'01_指標庫'!$H$21*ISNUMBER($BC120)</f>
        <v>49</v>
      </c>
      <c r="AX120">
        <f>IF(AW120=0,50,ROUND(('01_指標庫'!$H$4*IF(ISNUMBER($F120),L120,0)+'01_指標庫'!$H$5*IF(ISNUMBER($AA120),AL120,0)+'01_指標庫'!$H$6*IF(ISNUMBER($G120),M120,0)+'01_指標庫'!$H$7*IF(ISNUMBER($H120),N120,0)+'01_指標庫'!$H$8*IF(ISNUMBER($AF120),AQ120,0)+'01_指標庫'!$H$9*IF(ISNUMBER($AG120),AR120,0)+'01_指標庫'!$H$10*IF(ISNUMBER($AB120),AM120,0)+'01_指標庫'!$H$11*IF(ISNUMBER($AC120),AN120,0)+'01_指標庫'!$H$12*IF(ISNUMBER($AD120),AO120,0)+'01_指標庫'!$H$13*IF(ISNUMBER($AE120),AP120,0)+'01_指標庫'!$H$14*IF(ISNUMBER($I120),O120,0)+'01_指標庫'!$H$15*IF(ISNUMBER($AH120),AS120,0)+'01_指標庫'!$H$16*IF(ISNUMBER($K120),P120,0)+'01_指標庫'!$H$17*IF(ISNUMBER($AI120),AT120,0)+'01_指標庫'!$H$18*IF(ISNUMBER($AJ120),AU120,0)+'01_指標庫'!$H$19*IF(ISNUMBER($AK120),AV120,0)+'01_指標庫'!$H$20*IF(ISNUMBER($BB120),BB120,0)+'01_指標庫'!$H$21*IF(ISNUMBER($BC120),BC120,0))/AW120,1))</f>
        <v>75.5</v>
      </c>
      <c r="AY120" s="67"/>
      <c r="AZ120" s="67"/>
      <c r="BA120" s="66">
        <f t="shared" si="41"/>
        <v>4.9102084123360257E-3</v>
      </c>
      <c r="BB120">
        <f t="shared" si="42"/>
        <v>50</v>
      </c>
      <c r="BC120" t="str">
        <f t="shared" si="43"/>
        <v/>
      </c>
    </row>
    <row r="121" spans="1:55" ht="15" customHeight="1">
      <c r="A121" s="56">
        <v>117</v>
      </c>
      <c r="B121" s="57">
        <v>42725</v>
      </c>
      <c r="C121" s="56">
        <v>2016</v>
      </c>
      <c r="D121" s="58" t="s">
        <v>238</v>
      </c>
      <c r="E121" s="59">
        <v>4948.91</v>
      </c>
      <c r="F121" s="60">
        <v>6.6294000000000006E-2</v>
      </c>
      <c r="G121" s="60">
        <v>-9.8700000000000003E-4</v>
      </c>
      <c r="H121" s="61">
        <v>0.8367</v>
      </c>
      <c r="I121" s="62">
        <v>419</v>
      </c>
      <c r="J121" s="56" t="s">
        <v>235</v>
      </c>
      <c r="K121" s="63">
        <v>11.27</v>
      </c>
      <c r="L121" s="56">
        <f t="shared" si="22"/>
        <v>100</v>
      </c>
      <c r="M121" s="56">
        <f t="shared" si="23"/>
        <v>100</v>
      </c>
      <c r="N121" s="56">
        <f t="shared" si="24"/>
        <v>100</v>
      </c>
      <c r="O121" s="56">
        <f t="shared" si="25"/>
        <v>50</v>
      </c>
      <c r="P121" s="56">
        <f t="shared" si="26"/>
        <v>100</v>
      </c>
      <c r="Q121" s="63"/>
      <c r="R121" s="56"/>
      <c r="S121" s="60">
        <f t="shared" si="39"/>
        <v>-9.8712099802178432E-4</v>
      </c>
      <c r="T121" s="64">
        <f t="shared" si="40"/>
        <v>-1.5720524017467263E-2</v>
      </c>
      <c r="V121" s="65"/>
      <c r="W121" s="65"/>
      <c r="Y121" s="15" t="str">
        <f t="shared" si="27"/>
        <v>EASY</v>
      </c>
      <c r="AA121" s="66" t="str">
        <f>IF($A121&lt;200,"",AVERAGE($E72:$E121)/AVERAGE($E5:$E121)-1)</f>
        <v/>
      </c>
      <c r="AB121">
        <f>LOOKUP($B121,'07_L1政策步階'!$A$4:$A$14,'07_L1政策步階'!$C$4:$C$14)</f>
        <v>-1</v>
      </c>
      <c r="AC121" s="65"/>
      <c r="AD121" s="65"/>
      <c r="AE121" s="65"/>
      <c r="AF121" s="65"/>
      <c r="AG121" s="65"/>
      <c r="AH121" s="65"/>
      <c r="AI121" s="65"/>
      <c r="AJ121" s="65"/>
      <c r="AK121" s="65"/>
      <c r="AL121" t="str">
        <f t="shared" si="28"/>
        <v/>
      </c>
      <c r="AM121">
        <f t="shared" si="29"/>
        <v>0</v>
      </c>
      <c r="AN121" t="str">
        <f t="shared" si="30"/>
        <v/>
      </c>
      <c r="AO121" t="str">
        <f t="shared" si="31"/>
        <v/>
      </c>
      <c r="AP121" t="str">
        <f t="shared" si="32"/>
        <v/>
      </c>
      <c r="AQ121" t="str">
        <f t="shared" si="33"/>
        <v/>
      </c>
      <c r="AR121" t="str">
        <f t="shared" si="34"/>
        <v/>
      </c>
      <c r="AS121" t="str">
        <f t="shared" si="35"/>
        <v/>
      </c>
      <c r="AT121" t="str">
        <f t="shared" si="36"/>
        <v/>
      </c>
      <c r="AU121" t="str">
        <f t="shared" si="37"/>
        <v/>
      </c>
      <c r="AV121" t="str">
        <f t="shared" si="38"/>
        <v/>
      </c>
      <c r="AW121">
        <f>'01_指標庫'!$H$4*ISNUMBER($F121)+'01_指標庫'!$H$5*ISNUMBER($AA121)+'01_指標庫'!$H$6*ISNUMBER($G121)+'01_指標庫'!$H$7*ISNUMBER($H121)+'01_指標庫'!$H$8*ISNUMBER($AF121)+'01_指標庫'!$H$9*ISNUMBER($AG121)+'01_指標庫'!$H$10*ISNUMBER($AB121)+'01_指標庫'!$H$11*ISNUMBER($AC121)+'01_指標庫'!$H$12*ISNUMBER($AD121)+'01_指標庫'!$H$13*ISNUMBER($AE121)+'01_指標庫'!$H$14*ISNUMBER($I121)+'01_指標庫'!$H$15*ISNUMBER($AH121)+'01_指標庫'!$H$16*ISNUMBER($K121)+'01_指標庫'!$H$17*ISNUMBER($AI121)+'01_指標庫'!$H$18*ISNUMBER($AJ121)+'01_指標庫'!$H$19*ISNUMBER($AK121)+'01_指標庫'!$H$20*ISNUMBER($BB121)+'01_指標庫'!$H$21*ISNUMBER($BC121)</f>
        <v>49</v>
      </c>
      <c r="AX121">
        <f>IF(AW121=0,50,ROUND(('01_指標庫'!$H$4*IF(ISNUMBER($F121),L121,0)+'01_指標庫'!$H$5*IF(ISNUMBER($AA121),AL121,0)+'01_指標庫'!$H$6*IF(ISNUMBER($G121),M121,0)+'01_指標庫'!$H$7*IF(ISNUMBER($H121),N121,0)+'01_指標庫'!$H$8*IF(ISNUMBER($AF121),AQ121,0)+'01_指標庫'!$H$9*IF(ISNUMBER($AG121),AR121,0)+'01_指標庫'!$H$10*IF(ISNUMBER($AB121),AM121,0)+'01_指標庫'!$H$11*IF(ISNUMBER($AC121),AN121,0)+'01_指標庫'!$H$12*IF(ISNUMBER($AD121),AO121,0)+'01_指標庫'!$H$13*IF(ISNUMBER($AE121),AP121,0)+'01_指標庫'!$H$14*IF(ISNUMBER($I121),O121,0)+'01_指標庫'!$H$15*IF(ISNUMBER($AH121),AS121,0)+'01_指標庫'!$H$16*IF(ISNUMBER($K121),P121,0)+'01_指標庫'!$H$17*IF(ISNUMBER($AI121),AT121,0)+'01_指標庫'!$H$18*IF(ISNUMBER($AJ121),AU121,0)+'01_指標庫'!$H$19*IF(ISNUMBER($AK121),AV121,0)+'01_指標庫'!$H$20*IF(ISNUMBER($BB121),BB121,0)+'01_指標庫'!$H$21*IF(ISNUMBER($BC121),BC121,0))/AW121,1))</f>
        <v>75.5</v>
      </c>
      <c r="AY121" s="67"/>
      <c r="AZ121" s="67"/>
      <c r="BA121" s="66">
        <f t="shared" si="41"/>
        <v>4.0547235149559491E-3</v>
      </c>
      <c r="BB121">
        <f t="shared" si="42"/>
        <v>50</v>
      </c>
      <c r="BC121" t="str">
        <f t="shared" si="43"/>
        <v/>
      </c>
    </row>
    <row r="122" spans="1:55" ht="15" customHeight="1">
      <c r="A122" s="56">
        <v>118</v>
      </c>
      <c r="B122" s="57">
        <v>42726</v>
      </c>
      <c r="C122" s="56">
        <v>2016</v>
      </c>
      <c r="D122" s="58" t="s">
        <v>239</v>
      </c>
      <c r="E122" s="59">
        <v>4934.3900000000003</v>
      </c>
      <c r="F122" s="60">
        <v>6.2425000000000001E-2</v>
      </c>
      <c r="G122" s="60">
        <v>-3.9179999999999996E-3</v>
      </c>
      <c r="H122" s="61">
        <v>0.8367</v>
      </c>
      <c r="I122" s="62">
        <v>417</v>
      </c>
      <c r="J122" s="56" t="s">
        <v>235</v>
      </c>
      <c r="K122" s="63">
        <v>11.43</v>
      </c>
      <c r="L122" s="56">
        <f t="shared" si="22"/>
        <v>100</v>
      </c>
      <c r="M122" s="56">
        <f t="shared" si="23"/>
        <v>100</v>
      </c>
      <c r="N122" s="56">
        <f t="shared" si="24"/>
        <v>100</v>
      </c>
      <c r="O122" s="56">
        <f t="shared" si="25"/>
        <v>50</v>
      </c>
      <c r="P122" s="56">
        <f t="shared" si="26"/>
        <v>100</v>
      </c>
      <c r="Q122" s="63"/>
      <c r="R122" s="56"/>
      <c r="S122" s="60">
        <f t="shared" si="39"/>
        <v>-2.9339794015247334E-3</v>
      </c>
      <c r="T122" s="64">
        <f t="shared" si="40"/>
        <v>1.4196983141082642E-2</v>
      </c>
      <c r="V122" s="65"/>
      <c r="W122" s="65"/>
      <c r="Y122" s="15" t="str">
        <f t="shared" si="27"/>
        <v>EASY</v>
      </c>
      <c r="AA122" s="66" t="str">
        <f>IF($A122&lt;200,"",AVERAGE($E73:$E122)/AVERAGE($E5:$E122)-1)</f>
        <v/>
      </c>
      <c r="AB122">
        <f>LOOKUP($B122,'07_L1政策步階'!$A$4:$A$14,'07_L1政策步階'!$C$4:$C$14)</f>
        <v>-1</v>
      </c>
      <c r="AC122" s="65"/>
      <c r="AD122" s="65"/>
      <c r="AE122" s="65"/>
      <c r="AF122" s="65"/>
      <c r="AG122" s="65"/>
      <c r="AH122" s="65"/>
      <c r="AI122" s="65"/>
      <c r="AJ122" s="65"/>
      <c r="AK122" s="65"/>
      <c r="AL122" t="str">
        <f t="shared" si="28"/>
        <v/>
      </c>
      <c r="AM122">
        <f t="shared" si="29"/>
        <v>0</v>
      </c>
      <c r="AN122" t="str">
        <f t="shared" si="30"/>
        <v/>
      </c>
      <c r="AO122" t="str">
        <f t="shared" si="31"/>
        <v/>
      </c>
      <c r="AP122" t="str">
        <f t="shared" si="32"/>
        <v/>
      </c>
      <c r="AQ122" t="str">
        <f t="shared" si="33"/>
        <v/>
      </c>
      <c r="AR122" t="str">
        <f t="shared" si="34"/>
        <v/>
      </c>
      <c r="AS122" t="str">
        <f t="shared" si="35"/>
        <v/>
      </c>
      <c r="AT122" t="str">
        <f t="shared" si="36"/>
        <v/>
      </c>
      <c r="AU122" t="str">
        <f t="shared" si="37"/>
        <v/>
      </c>
      <c r="AV122" t="str">
        <f t="shared" si="38"/>
        <v/>
      </c>
      <c r="AW122">
        <f>'01_指標庫'!$H$4*ISNUMBER($F122)+'01_指標庫'!$H$5*ISNUMBER($AA122)+'01_指標庫'!$H$6*ISNUMBER($G122)+'01_指標庫'!$H$7*ISNUMBER($H122)+'01_指標庫'!$H$8*ISNUMBER($AF122)+'01_指標庫'!$H$9*ISNUMBER($AG122)+'01_指標庫'!$H$10*ISNUMBER($AB122)+'01_指標庫'!$H$11*ISNUMBER($AC122)+'01_指標庫'!$H$12*ISNUMBER($AD122)+'01_指標庫'!$H$13*ISNUMBER($AE122)+'01_指標庫'!$H$14*ISNUMBER($I122)+'01_指標庫'!$H$15*ISNUMBER($AH122)+'01_指標庫'!$H$16*ISNUMBER($K122)+'01_指標庫'!$H$17*ISNUMBER($AI122)+'01_指標庫'!$H$18*ISNUMBER($AJ122)+'01_指標庫'!$H$19*ISNUMBER($AK122)+'01_指標庫'!$H$20*ISNUMBER($BB122)+'01_指標庫'!$H$21*ISNUMBER($BC122)</f>
        <v>49</v>
      </c>
      <c r="AX122">
        <f>IF(AW122=0,50,ROUND(('01_指標庫'!$H$4*IF(ISNUMBER($F122),L122,0)+'01_指標庫'!$H$5*IF(ISNUMBER($AA122),AL122,0)+'01_指標庫'!$H$6*IF(ISNUMBER($G122),M122,0)+'01_指標庫'!$H$7*IF(ISNUMBER($H122),N122,0)+'01_指標庫'!$H$8*IF(ISNUMBER($AF122),AQ122,0)+'01_指標庫'!$H$9*IF(ISNUMBER($AG122),AR122,0)+'01_指標庫'!$H$10*IF(ISNUMBER($AB122),AM122,0)+'01_指標庫'!$H$11*IF(ISNUMBER($AC122),AN122,0)+'01_指標庫'!$H$12*IF(ISNUMBER($AD122),AO122,0)+'01_指標庫'!$H$13*IF(ISNUMBER($AE122),AP122,0)+'01_指標庫'!$H$14*IF(ISNUMBER($I122),O122,0)+'01_指標庫'!$H$15*IF(ISNUMBER($AH122),AS122,0)+'01_指標庫'!$H$16*IF(ISNUMBER($K122),P122,0)+'01_指標庫'!$H$17*IF(ISNUMBER($AI122),AT122,0)+'01_指標庫'!$H$18*IF(ISNUMBER($AJ122),AU122,0)+'01_指標庫'!$H$19*IF(ISNUMBER($AK122),AV122,0)+'01_指標庫'!$H$20*IF(ISNUMBER($BB122),BB122,0)+'01_指標庫'!$H$21*IF(ISNUMBER($BC122),BC122,0))/AW122,1))</f>
        <v>75.5</v>
      </c>
      <c r="AY122" s="67"/>
      <c r="AZ122" s="67"/>
      <c r="BA122" s="66">
        <f t="shared" si="41"/>
        <v>2.5613493319855962E-3</v>
      </c>
      <c r="BB122">
        <f t="shared" si="42"/>
        <v>50</v>
      </c>
      <c r="BC122" t="str">
        <f t="shared" si="43"/>
        <v/>
      </c>
    </row>
    <row r="123" spans="1:55" ht="15" customHeight="1">
      <c r="A123" s="56">
        <v>119</v>
      </c>
      <c r="B123" s="57">
        <v>42727</v>
      </c>
      <c r="C123" s="56">
        <v>2016</v>
      </c>
      <c r="D123" s="58" t="s">
        <v>234</v>
      </c>
      <c r="E123" s="59">
        <v>4940.0200000000004</v>
      </c>
      <c r="F123" s="60">
        <v>6.2975000000000003E-2</v>
      </c>
      <c r="G123" s="60">
        <v>-2.7820000000000002E-3</v>
      </c>
      <c r="H123" s="61">
        <v>0.8367</v>
      </c>
      <c r="I123" s="62">
        <v>416</v>
      </c>
      <c r="J123" s="56" t="s">
        <v>235</v>
      </c>
      <c r="K123" s="63">
        <v>11.44</v>
      </c>
      <c r="L123" s="56">
        <f t="shared" si="22"/>
        <v>100</v>
      </c>
      <c r="M123" s="56">
        <f t="shared" si="23"/>
        <v>100</v>
      </c>
      <c r="N123" s="56">
        <f t="shared" si="24"/>
        <v>100</v>
      </c>
      <c r="O123" s="56">
        <f t="shared" si="25"/>
        <v>50</v>
      </c>
      <c r="P123" s="56">
        <f t="shared" si="26"/>
        <v>100</v>
      </c>
      <c r="Q123" s="63"/>
      <c r="R123" s="56"/>
      <c r="S123" s="60">
        <f t="shared" si="39"/>
        <v>1.1409718323844853E-3</v>
      </c>
      <c r="T123" s="64">
        <f t="shared" si="40"/>
        <v>8.7489063867018935E-4</v>
      </c>
      <c r="V123" s="65"/>
      <c r="W123" s="65"/>
      <c r="Y123" s="15" t="str">
        <f t="shared" si="27"/>
        <v>EASY</v>
      </c>
      <c r="AA123" s="66" t="str">
        <f>IF($A123&lt;200,"",AVERAGE($E74:$E123)/AVERAGE($E5:$E123)-1)</f>
        <v/>
      </c>
      <c r="AB123">
        <f>LOOKUP($B123,'07_L1政策步階'!$A$4:$A$14,'07_L1政策步階'!$C$4:$C$14)</f>
        <v>-1</v>
      </c>
      <c r="AC123" s="65"/>
      <c r="AD123" s="65"/>
      <c r="AE123" s="65"/>
      <c r="AF123" s="65"/>
      <c r="AG123" s="65"/>
      <c r="AH123" s="65"/>
      <c r="AI123" s="65"/>
      <c r="AJ123" s="65"/>
      <c r="AK123" s="65"/>
      <c r="AL123" t="str">
        <f t="shared" si="28"/>
        <v/>
      </c>
      <c r="AM123">
        <f t="shared" si="29"/>
        <v>0</v>
      </c>
      <c r="AN123" t="str">
        <f t="shared" si="30"/>
        <v/>
      </c>
      <c r="AO123" t="str">
        <f t="shared" si="31"/>
        <v/>
      </c>
      <c r="AP123" t="str">
        <f t="shared" si="32"/>
        <v/>
      </c>
      <c r="AQ123" t="str">
        <f t="shared" si="33"/>
        <v/>
      </c>
      <c r="AR123" t="str">
        <f t="shared" si="34"/>
        <v/>
      </c>
      <c r="AS123" t="str">
        <f t="shared" si="35"/>
        <v/>
      </c>
      <c r="AT123" t="str">
        <f t="shared" si="36"/>
        <v/>
      </c>
      <c r="AU123" t="str">
        <f t="shared" si="37"/>
        <v/>
      </c>
      <c r="AV123" t="str">
        <f t="shared" si="38"/>
        <v/>
      </c>
      <c r="AW123">
        <f>'01_指標庫'!$H$4*ISNUMBER($F123)+'01_指標庫'!$H$5*ISNUMBER($AA123)+'01_指標庫'!$H$6*ISNUMBER($G123)+'01_指標庫'!$H$7*ISNUMBER($H123)+'01_指標庫'!$H$8*ISNUMBER($AF123)+'01_指標庫'!$H$9*ISNUMBER($AG123)+'01_指標庫'!$H$10*ISNUMBER($AB123)+'01_指標庫'!$H$11*ISNUMBER($AC123)+'01_指標庫'!$H$12*ISNUMBER($AD123)+'01_指標庫'!$H$13*ISNUMBER($AE123)+'01_指標庫'!$H$14*ISNUMBER($I123)+'01_指標庫'!$H$15*ISNUMBER($AH123)+'01_指標庫'!$H$16*ISNUMBER($K123)+'01_指標庫'!$H$17*ISNUMBER($AI123)+'01_指標庫'!$H$18*ISNUMBER($AJ123)+'01_指標庫'!$H$19*ISNUMBER($AK123)+'01_指標庫'!$H$20*ISNUMBER($BB123)+'01_指標庫'!$H$21*ISNUMBER($BC123)</f>
        <v>49</v>
      </c>
      <c r="AX123">
        <f>IF(AW123=0,50,ROUND(('01_指標庫'!$H$4*IF(ISNUMBER($F123),L123,0)+'01_指標庫'!$H$5*IF(ISNUMBER($AA123),AL123,0)+'01_指標庫'!$H$6*IF(ISNUMBER($G123),M123,0)+'01_指標庫'!$H$7*IF(ISNUMBER($H123),N123,0)+'01_指標庫'!$H$8*IF(ISNUMBER($AF123),AQ123,0)+'01_指標庫'!$H$9*IF(ISNUMBER($AG123),AR123,0)+'01_指標庫'!$H$10*IF(ISNUMBER($AB123),AM123,0)+'01_指標庫'!$H$11*IF(ISNUMBER($AC123),AN123,0)+'01_指標庫'!$H$12*IF(ISNUMBER($AD123),AO123,0)+'01_指標庫'!$H$13*IF(ISNUMBER($AE123),AP123,0)+'01_指標庫'!$H$14*IF(ISNUMBER($I123),O123,0)+'01_指標庫'!$H$15*IF(ISNUMBER($AH123),AS123,0)+'01_指標庫'!$H$16*IF(ISNUMBER($K123),P123,0)+'01_指標庫'!$H$17*IF(ISNUMBER($AI123),AT123,0)+'01_指標庫'!$H$18*IF(ISNUMBER($AJ123),AU123,0)+'01_指標庫'!$H$19*IF(ISNUMBER($AK123),AV123,0)+'01_指標庫'!$H$20*IF(ISNUMBER($BB123),BB123,0)+'01_指標庫'!$H$21*IF(ISNUMBER($BC123),BC123,0))/AW123,1))</f>
        <v>75.5</v>
      </c>
      <c r="AY123" s="67"/>
      <c r="AZ123" s="67"/>
      <c r="BA123" s="66">
        <f t="shared" si="41"/>
        <v>2.6848387960625164E-3</v>
      </c>
      <c r="BB123">
        <f t="shared" si="42"/>
        <v>50</v>
      </c>
      <c r="BC123" t="str">
        <f t="shared" si="43"/>
        <v/>
      </c>
    </row>
    <row r="124" spans="1:55" ht="15" customHeight="1">
      <c r="A124" s="56">
        <v>120</v>
      </c>
      <c r="B124" s="57">
        <v>42731</v>
      </c>
      <c r="C124" s="56">
        <v>2016</v>
      </c>
      <c r="D124" s="58" t="s">
        <v>237</v>
      </c>
      <c r="E124" s="59">
        <v>4965.8100000000004</v>
      </c>
      <c r="F124" s="60">
        <v>6.7836999999999995E-2</v>
      </c>
      <c r="G124" s="60">
        <v>0</v>
      </c>
      <c r="H124" s="61">
        <v>0.85709999999999997</v>
      </c>
      <c r="I124" s="62">
        <v>411</v>
      </c>
      <c r="J124" s="56" t="s">
        <v>235</v>
      </c>
      <c r="K124" s="63">
        <v>11.99</v>
      </c>
      <c r="L124" s="56">
        <f t="shared" si="22"/>
        <v>100</v>
      </c>
      <c r="M124" s="56">
        <f t="shared" si="23"/>
        <v>100</v>
      </c>
      <c r="N124" s="56">
        <f t="shared" si="24"/>
        <v>100</v>
      </c>
      <c r="O124" s="56">
        <f t="shared" si="25"/>
        <v>50</v>
      </c>
      <c r="P124" s="56">
        <f t="shared" si="26"/>
        <v>100</v>
      </c>
      <c r="Q124" s="63"/>
      <c r="R124" s="56"/>
      <c r="S124" s="60">
        <f t="shared" si="39"/>
        <v>5.2206266371390697E-3</v>
      </c>
      <c r="T124" s="64">
        <f t="shared" si="40"/>
        <v>4.8076923076923128E-2</v>
      </c>
      <c r="V124" s="65"/>
      <c r="W124" s="65"/>
      <c r="Y124" s="15" t="str">
        <f t="shared" si="27"/>
        <v>EASY</v>
      </c>
      <c r="AA124" s="66" t="str">
        <f>IF($A124&lt;200,"",AVERAGE($E75:$E124)/AVERAGE($E5:$E124)-1)</f>
        <v/>
      </c>
      <c r="AB124">
        <f>LOOKUP($B124,'07_L1政策步階'!$A$4:$A$14,'07_L1政策步階'!$C$4:$C$14)</f>
        <v>-1</v>
      </c>
      <c r="AC124" s="65"/>
      <c r="AD124" s="65"/>
      <c r="AE124" s="65"/>
      <c r="AF124" s="65"/>
      <c r="AG124" s="65"/>
      <c r="AH124" s="65"/>
      <c r="AI124" s="65"/>
      <c r="AJ124" s="65"/>
      <c r="AK124" s="65"/>
      <c r="AL124" t="str">
        <f t="shared" si="28"/>
        <v/>
      </c>
      <c r="AM124">
        <f t="shared" si="29"/>
        <v>0</v>
      </c>
      <c r="AN124" t="str">
        <f t="shared" si="30"/>
        <v/>
      </c>
      <c r="AO124" t="str">
        <f t="shared" si="31"/>
        <v/>
      </c>
      <c r="AP124" t="str">
        <f t="shared" si="32"/>
        <v/>
      </c>
      <c r="AQ124" t="str">
        <f t="shared" si="33"/>
        <v/>
      </c>
      <c r="AR124" t="str">
        <f t="shared" si="34"/>
        <v/>
      </c>
      <c r="AS124" t="str">
        <f t="shared" si="35"/>
        <v/>
      </c>
      <c r="AT124" t="str">
        <f t="shared" si="36"/>
        <v/>
      </c>
      <c r="AU124" t="str">
        <f t="shared" si="37"/>
        <v/>
      </c>
      <c r="AV124" t="str">
        <f t="shared" si="38"/>
        <v/>
      </c>
      <c r="AW124">
        <f>'01_指標庫'!$H$4*ISNUMBER($F124)+'01_指標庫'!$H$5*ISNUMBER($AA124)+'01_指標庫'!$H$6*ISNUMBER($G124)+'01_指標庫'!$H$7*ISNUMBER($H124)+'01_指標庫'!$H$8*ISNUMBER($AF124)+'01_指標庫'!$H$9*ISNUMBER($AG124)+'01_指標庫'!$H$10*ISNUMBER($AB124)+'01_指標庫'!$H$11*ISNUMBER($AC124)+'01_指標庫'!$H$12*ISNUMBER($AD124)+'01_指標庫'!$H$13*ISNUMBER($AE124)+'01_指標庫'!$H$14*ISNUMBER($I124)+'01_指標庫'!$H$15*ISNUMBER($AH124)+'01_指標庫'!$H$16*ISNUMBER($K124)+'01_指標庫'!$H$17*ISNUMBER($AI124)+'01_指標庫'!$H$18*ISNUMBER($AJ124)+'01_指標庫'!$H$19*ISNUMBER($AK124)+'01_指標庫'!$H$20*ISNUMBER($BB124)+'01_指標庫'!$H$21*ISNUMBER($BC124)</f>
        <v>49</v>
      </c>
      <c r="AX124">
        <f>IF(AW124=0,50,ROUND(('01_指標庫'!$H$4*IF(ISNUMBER($F124),L124,0)+'01_指標庫'!$H$5*IF(ISNUMBER($AA124),AL124,0)+'01_指標庫'!$H$6*IF(ISNUMBER($G124),M124,0)+'01_指標庫'!$H$7*IF(ISNUMBER($H124),N124,0)+'01_指標庫'!$H$8*IF(ISNUMBER($AF124),AQ124,0)+'01_指標庫'!$H$9*IF(ISNUMBER($AG124),AR124,0)+'01_指標庫'!$H$10*IF(ISNUMBER($AB124),AM124,0)+'01_指標庫'!$H$11*IF(ISNUMBER($AC124),AN124,0)+'01_指標庫'!$H$12*IF(ISNUMBER($AD124),AO124,0)+'01_指標庫'!$H$13*IF(ISNUMBER($AE124),AP124,0)+'01_指標庫'!$H$14*IF(ISNUMBER($I124),O124,0)+'01_指標庫'!$H$15*IF(ISNUMBER($AH124),AS124,0)+'01_指標庫'!$H$16*IF(ISNUMBER($K124),P124,0)+'01_指標庫'!$H$17*IF(ISNUMBER($AI124),AT124,0)+'01_指標庫'!$H$18*IF(ISNUMBER($AJ124),AU124,0)+'01_指標庫'!$H$19*IF(ISNUMBER($AK124),AV124,0)+'01_指標庫'!$H$20*IF(ISNUMBER($BB124),BB124,0)+'01_指標庫'!$H$21*IF(ISNUMBER($BC124),BC124,0))/AW124,1))</f>
        <v>75.5</v>
      </c>
      <c r="AY124" s="67"/>
      <c r="AZ124" s="67"/>
      <c r="BA124" s="66">
        <f t="shared" si="41"/>
        <v>2.080670901448034E-3</v>
      </c>
      <c r="BB124">
        <f t="shared" si="42"/>
        <v>50</v>
      </c>
      <c r="BC124" t="str">
        <f t="shared" si="43"/>
        <v/>
      </c>
    </row>
    <row r="125" spans="1:55" ht="15" customHeight="1">
      <c r="A125" s="56">
        <v>121</v>
      </c>
      <c r="B125" s="57">
        <v>42732</v>
      </c>
      <c r="C125" s="56">
        <v>2016</v>
      </c>
      <c r="D125" s="58" t="s">
        <v>238</v>
      </c>
      <c r="E125" s="59">
        <v>4926.29</v>
      </c>
      <c r="F125" s="60">
        <v>5.8701999999999997E-2</v>
      </c>
      <c r="G125" s="60">
        <v>-7.9579999999999998E-3</v>
      </c>
      <c r="H125" s="61">
        <v>0.85709999999999997</v>
      </c>
      <c r="I125" s="62">
        <v>415</v>
      </c>
      <c r="J125" s="56" t="s">
        <v>235</v>
      </c>
      <c r="K125" s="63">
        <v>12.95</v>
      </c>
      <c r="L125" s="56">
        <f t="shared" si="22"/>
        <v>100</v>
      </c>
      <c r="M125" s="56">
        <f t="shared" si="23"/>
        <v>100</v>
      </c>
      <c r="N125" s="56">
        <f t="shared" si="24"/>
        <v>100</v>
      </c>
      <c r="O125" s="56">
        <f t="shared" si="25"/>
        <v>50</v>
      </c>
      <c r="P125" s="56">
        <f t="shared" si="26"/>
        <v>100</v>
      </c>
      <c r="Q125" s="63"/>
      <c r="R125" s="56"/>
      <c r="S125" s="60">
        <f t="shared" si="39"/>
        <v>-7.9584196737290114E-3</v>
      </c>
      <c r="T125" s="64">
        <f t="shared" si="40"/>
        <v>8.0066722268557156E-2</v>
      </c>
      <c r="V125" s="65"/>
      <c r="W125" s="65"/>
      <c r="Y125" s="15" t="str">
        <f t="shared" si="27"/>
        <v>EASY</v>
      </c>
      <c r="AA125" s="66" t="str">
        <f>IF($A125&lt;200,"",AVERAGE($E76:$E125)/AVERAGE($E5:$E125)-1)</f>
        <v/>
      </c>
      <c r="AB125">
        <f>LOOKUP($B125,'07_L1政策步階'!$A$4:$A$14,'07_L1政策步階'!$C$4:$C$14)</f>
        <v>-1</v>
      </c>
      <c r="AC125" s="65"/>
      <c r="AD125" s="65"/>
      <c r="AE125" s="65"/>
      <c r="AF125" s="65"/>
      <c r="AG125" s="65"/>
      <c r="AH125" s="65"/>
      <c r="AI125" s="65"/>
      <c r="AJ125" s="65"/>
      <c r="AK125" s="65"/>
      <c r="AL125" t="str">
        <f t="shared" si="28"/>
        <v/>
      </c>
      <c r="AM125">
        <f t="shared" si="29"/>
        <v>0</v>
      </c>
      <c r="AN125" t="str">
        <f t="shared" si="30"/>
        <v/>
      </c>
      <c r="AO125" t="str">
        <f t="shared" si="31"/>
        <v/>
      </c>
      <c r="AP125" t="str">
        <f t="shared" si="32"/>
        <v/>
      </c>
      <c r="AQ125" t="str">
        <f t="shared" si="33"/>
        <v/>
      </c>
      <c r="AR125" t="str">
        <f t="shared" si="34"/>
        <v/>
      </c>
      <c r="AS125" t="str">
        <f t="shared" si="35"/>
        <v/>
      </c>
      <c r="AT125" t="str">
        <f t="shared" si="36"/>
        <v/>
      </c>
      <c r="AU125" t="str">
        <f t="shared" si="37"/>
        <v/>
      </c>
      <c r="AV125" t="str">
        <f t="shared" si="38"/>
        <v/>
      </c>
      <c r="AW125">
        <f>'01_指標庫'!$H$4*ISNUMBER($F125)+'01_指標庫'!$H$5*ISNUMBER($AA125)+'01_指標庫'!$H$6*ISNUMBER($G125)+'01_指標庫'!$H$7*ISNUMBER($H125)+'01_指標庫'!$H$8*ISNUMBER($AF125)+'01_指標庫'!$H$9*ISNUMBER($AG125)+'01_指標庫'!$H$10*ISNUMBER($AB125)+'01_指標庫'!$H$11*ISNUMBER($AC125)+'01_指標庫'!$H$12*ISNUMBER($AD125)+'01_指標庫'!$H$13*ISNUMBER($AE125)+'01_指標庫'!$H$14*ISNUMBER($I125)+'01_指標庫'!$H$15*ISNUMBER($AH125)+'01_指標庫'!$H$16*ISNUMBER($K125)+'01_指標庫'!$H$17*ISNUMBER($AI125)+'01_指標庫'!$H$18*ISNUMBER($AJ125)+'01_指標庫'!$H$19*ISNUMBER($AK125)+'01_指標庫'!$H$20*ISNUMBER($BB125)+'01_指標庫'!$H$21*ISNUMBER($BC125)</f>
        <v>49</v>
      </c>
      <c r="AX125">
        <f>IF(AW125=0,50,ROUND(('01_指標庫'!$H$4*IF(ISNUMBER($F125),L125,0)+'01_指標庫'!$H$5*IF(ISNUMBER($AA125),AL125,0)+'01_指標庫'!$H$6*IF(ISNUMBER($G125),M125,0)+'01_指標庫'!$H$7*IF(ISNUMBER($H125),N125,0)+'01_指標庫'!$H$8*IF(ISNUMBER($AF125),AQ125,0)+'01_指標庫'!$H$9*IF(ISNUMBER($AG125),AR125,0)+'01_指標庫'!$H$10*IF(ISNUMBER($AB125),AM125,0)+'01_指標庫'!$H$11*IF(ISNUMBER($AC125),AN125,0)+'01_指標庫'!$H$12*IF(ISNUMBER($AD125),AO125,0)+'01_指標庫'!$H$13*IF(ISNUMBER($AE125),AP125,0)+'01_指標庫'!$H$14*IF(ISNUMBER($I125),O125,0)+'01_指標庫'!$H$15*IF(ISNUMBER($AH125),AS125,0)+'01_指標庫'!$H$16*IF(ISNUMBER($K125),P125,0)+'01_指標庫'!$H$17*IF(ISNUMBER($AI125),AT125,0)+'01_指標庫'!$H$18*IF(ISNUMBER($AJ125),AU125,0)+'01_指標庫'!$H$19*IF(ISNUMBER($AK125),AV125,0)+'01_指標庫'!$H$20*IF(ISNUMBER($BB125),BB125,0)+'01_指標庫'!$H$21*IF(ISNUMBER($BC125),BC125,0))/AW125,1))</f>
        <v>75.5</v>
      </c>
      <c r="AY125" s="67"/>
      <c r="AZ125" s="67"/>
      <c r="BA125" s="66">
        <f t="shared" si="41"/>
        <v>1.1601351006489402E-3</v>
      </c>
      <c r="BB125">
        <f t="shared" si="42"/>
        <v>50</v>
      </c>
      <c r="BC125" t="str">
        <f t="shared" si="43"/>
        <v/>
      </c>
    </row>
    <row r="126" spans="1:55" ht="15" customHeight="1">
      <c r="A126" s="56">
        <v>122</v>
      </c>
      <c r="B126" s="57">
        <v>42733</v>
      </c>
      <c r="C126" s="56">
        <v>2016</v>
      </c>
      <c r="D126" s="58" t="s">
        <v>239</v>
      </c>
      <c r="E126" s="59">
        <v>4918.28</v>
      </c>
      <c r="F126" s="60">
        <v>5.6397000000000003E-2</v>
      </c>
      <c r="G126" s="60">
        <v>-9.5720000000000006E-3</v>
      </c>
      <c r="H126" s="61">
        <v>0.85709999999999997</v>
      </c>
      <c r="I126" s="62">
        <v>418</v>
      </c>
      <c r="J126" s="56" t="s">
        <v>235</v>
      </c>
      <c r="K126" s="63">
        <v>13.37</v>
      </c>
      <c r="L126" s="56">
        <f t="shared" si="22"/>
        <v>100</v>
      </c>
      <c r="M126" s="56">
        <f t="shared" si="23"/>
        <v>100</v>
      </c>
      <c r="N126" s="56">
        <f t="shared" si="24"/>
        <v>100</v>
      </c>
      <c r="O126" s="56">
        <f t="shared" si="25"/>
        <v>50</v>
      </c>
      <c r="P126" s="56">
        <f t="shared" si="26"/>
        <v>100</v>
      </c>
      <c r="Q126" s="63"/>
      <c r="R126" s="56"/>
      <c r="S126" s="60">
        <f t="shared" si="39"/>
        <v>-1.62597005048426E-3</v>
      </c>
      <c r="T126" s="64">
        <f t="shared" si="40"/>
        <v>3.2432432432432323E-2</v>
      </c>
      <c r="V126" s="65"/>
      <c r="W126" s="65"/>
      <c r="Y126" s="15" t="str">
        <f t="shared" si="27"/>
        <v>EASY</v>
      </c>
      <c r="AA126" s="66" t="str">
        <f>IF($A126&lt;200,"",AVERAGE($E77:$E126)/AVERAGE($E5:$E126)-1)</f>
        <v/>
      </c>
      <c r="AB126">
        <f>LOOKUP($B126,'07_L1政策步階'!$A$4:$A$14,'07_L1政策步階'!$C$4:$C$14)</f>
        <v>-1</v>
      </c>
      <c r="AC126" s="65"/>
      <c r="AD126" s="65"/>
      <c r="AE126" s="65"/>
      <c r="AF126" s="65"/>
      <c r="AG126" s="65"/>
      <c r="AH126" s="65"/>
      <c r="AI126" s="65"/>
      <c r="AJ126" s="65"/>
      <c r="AK126" s="65"/>
      <c r="AL126" t="str">
        <f t="shared" si="28"/>
        <v/>
      </c>
      <c r="AM126">
        <f t="shared" si="29"/>
        <v>0</v>
      </c>
      <c r="AN126" t="str">
        <f t="shared" si="30"/>
        <v/>
      </c>
      <c r="AO126" t="str">
        <f t="shared" si="31"/>
        <v/>
      </c>
      <c r="AP126" t="str">
        <f t="shared" si="32"/>
        <v/>
      </c>
      <c r="AQ126" t="str">
        <f t="shared" si="33"/>
        <v/>
      </c>
      <c r="AR126" t="str">
        <f t="shared" si="34"/>
        <v/>
      </c>
      <c r="AS126" t="str">
        <f t="shared" si="35"/>
        <v/>
      </c>
      <c r="AT126" t="str">
        <f t="shared" si="36"/>
        <v/>
      </c>
      <c r="AU126" t="str">
        <f t="shared" si="37"/>
        <v/>
      </c>
      <c r="AV126" t="str">
        <f t="shared" si="38"/>
        <v/>
      </c>
      <c r="AW126">
        <f>'01_指標庫'!$H$4*ISNUMBER($F126)+'01_指標庫'!$H$5*ISNUMBER($AA126)+'01_指標庫'!$H$6*ISNUMBER($G126)+'01_指標庫'!$H$7*ISNUMBER($H126)+'01_指標庫'!$H$8*ISNUMBER($AF126)+'01_指標庫'!$H$9*ISNUMBER($AG126)+'01_指標庫'!$H$10*ISNUMBER($AB126)+'01_指標庫'!$H$11*ISNUMBER($AC126)+'01_指標庫'!$H$12*ISNUMBER($AD126)+'01_指標庫'!$H$13*ISNUMBER($AE126)+'01_指標庫'!$H$14*ISNUMBER($I126)+'01_指標庫'!$H$15*ISNUMBER($AH126)+'01_指標庫'!$H$16*ISNUMBER($K126)+'01_指標庫'!$H$17*ISNUMBER($AI126)+'01_指標庫'!$H$18*ISNUMBER($AJ126)+'01_指標庫'!$H$19*ISNUMBER($AK126)+'01_指標庫'!$H$20*ISNUMBER($BB126)+'01_指標庫'!$H$21*ISNUMBER($BC126)</f>
        <v>49</v>
      </c>
      <c r="AX126">
        <f>IF(AW126=0,50,ROUND(('01_指標庫'!$H$4*IF(ISNUMBER($F126),L126,0)+'01_指標庫'!$H$5*IF(ISNUMBER($AA126),AL126,0)+'01_指標庫'!$H$6*IF(ISNUMBER($G126),M126,0)+'01_指標庫'!$H$7*IF(ISNUMBER($H126),N126,0)+'01_指標庫'!$H$8*IF(ISNUMBER($AF126),AQ126,0)+'01_指標庫'!$H$9*IF(ISNUMBER($AG126),AR126,0)+'01_指標庫'!$H$10*IF(ISNUMBER($AB126),AM126,0)+'01_指標庫'!$H$11*IF(ISNUMBER($AC126),AN126,0)+'01_指標庫'!$H$12*IF(ISNUMBER($AD126),AO126,0)+'01_指標庫'!$H$13*IF(ISNUMBER($AE126),AP126,0)+'01_指標庫'!$H$14*IF(ISNUMBER($I126),O126,0)+'01_指標庫'!$H$15*IF(ISNUMBER($AH126),AS126,0)+'01_指標庫'!$H$16*IF(ISNUMBER($K126),P126,0)+'01_指標庫'!$H$17*IF(ISNUMBER($AI126),AT126,0)+'01_指標庫'!$H$18*IF(ISNUMBER($AJ126),AU126,0)+'01_指標庫'!$H$19*IF(ISNUMBER($AK126),AV126,0)+'01_指標庫'!$H$20*IF(ISNUMBER($BB126),BB126,0)+'01_指標庫'!$H$21*IF(ISNUMBER($BC126),BC126,0))/AW126,1))</f>
        <v>75.5</v>
      </c>
      <c r="AY126" s="67"/>
      <c r="AZ126" s="67"/>
      <c r="BA126" s="66">
        <f t="shared" si="41"/>
        <v>-2.1065159805488953E-5</v>
      </c>
      <c r="BB126">
        <f t="shared" si="42"/>
        <v>50</v>
      </c>
      <c r="BC126" t="str">
        <f t="shared" si="43"/>
        <v/>
      </c>
    </row>
    <row r="127" spans="1:55" ht="15" customHeight="1">
      <c r="A127" s="56">
        <v>123</v>
      </c>
      <c r="B127" s="57">
        <v>42734</v>
      </c>
      <c r="C127" s="56">
        <v>2016</v>
      </c>
      <c r="D127" s="58" t="s">
        <v>234</v>
      </c>
      <c r="E127" s="59">
        <v>4863.62</v>
      </c>
      <c r="F127" s="60">
        <v>4.4137000000000003E-2</v>
      </c>
      <c r="G127" s="60">
        <v>-2.0579E-2</v>
      </c>
      <c r="H127" s="61">
        <v>0.81630000000000003</v>
      </c>
      <c r="I127" s="62">
        <v>421</v>
      </c>
      <c r="J127" s="56" t="s">
        <v>235</v>
      </c>
      <c r="K127" s="63">
        <v>14.04</v>
      </c>
      <c r="L127" s="56">
        <f t="shared" si="22"/>
        <v>100</v>
      </c>
      <c r="M127" s="56">
        <f t="shared" si="23"/>
        <v>100</v>
      </c>
      <c r="N127" s="56">
        <f t="shared" si="24"/>
        <v>100</v>
      </c>
      <c r="O127" s="56">
        <f t="shared" si="25"/>
        <v>50</v>
      </c>
      <c r="P127" s="56">
        <f t="shared" si="26"/>
        <v>100</v>
      </c>
      <c r="Q127" s="63"/>
      <c r="R127" s="56"/>
      <c r="S127" s="60">
        <f t="shared" si="39"/>
        <v>-1.1113641354294601E-2</v>
      </c>
      <c r="T127" s="64">
        <f t="shared" si="40"/>
        <v>5.011219147344792E-2</v>
      </c>
      <c r="V127" s="65"/>
      <c r="W127" s="65"/>
      <c r="Y127" s="15" t="str">
        <f t="shared" si="27"/>
        <v>EASY</v>
      </c>
      <c r="AA127" s="66" t="str">
        <f>IF($A127&lt;200,"",AVERAGE($E78:$E127)/AVERAGE($E5:$E127)-1)</f>
        <v/>
      </c>
      <c r="AB127">
        <f>LOOKUP($B127,'07_L1政策步階'!$A$4:$A$14,'07_L1政策步階'!$C$4:$C$14)</f>
        <v>-1</v>
      </c>
      <c r="AC127" s="65"/>
      <c r="AD127" s="65"/>
      <c r="AE127" s="65"/>
      <c r="AF127" s="65"/>
      <c r="AG127" s="65"/>
      <c r="AH127" s="65"/>
      <c r="AI127" s="65"/>
      <c r="AJ127" s="65"/>
      <c r="AK127" s="65"/>
      <c r="AL127" t="str">
        <f t="shared" si="28"/>
        <v/>
      </c>
      <c r="AM127">
        <f t="shared" si="29"/>
        <v>0</v>
      </c>
      <c r="AN127" t="str">
        <f t="shared" si="30"/>
        <v/>
      </c>
      <c r="AO127" t="str">
        <f t="shared" si="31"/>
        <v/>
      </c>
      <c r="AP127" t="str">
        <f t="shared" si="32"/>
        <v/>
      </c>
      <c r="AQ127" t="str">
        <f t="shared" si="33"/>
        <v/>
      </c>
      <c r="AR127" t="str">
        <f t="shared" si="34"/>
        <v/>
      </c>
      <c r="AS127" t="str">
        <f t="shared" si="35"/>
        <v/>
      </c>
      <c r="AT127" t="str">
        <f t="shared" si="36"/>
        <v/>
      </c>
      <c r="AU127" t="str">
        <f t="shared" si="37"/>
        <v/>
      </c>
      <c r="AV127" t="str">
        <f t="shared" si="38"/>
        <v/>
      </c>
      <c r="AW127">
        <f>'01_指標庫'!$H$4*ISNUMBER($F127)+'01_指標庫'!$H$5*ISNUMBER($AA127)+'01_指標庫'!$H$6*ISNUMBER($G127)+'01_指標庫'!$H$7*ISNUMBER($H127)+'01_指標庫'!$H$8*ISNUMBER($AF127)+'01_指標庫'!$H$9*ISNUMBER($AG127)+'01_指標庫'!$H$10*ISNUMBER($AB127)+'01_指標庫'!$H$11*ISNUMBER($AC127)+'01_指標庫'!$H$12*ISNUMBER($AD127)+'01_指標庫'!$H$13*ISNUMBER($AE127)+'01_指標庫'!$H$14*ISNUMBER($I127)+'01_指標庫'!$H$15*ISNUMBER($AH127)+'01_指標庫'!$H$16*ISNUMBER($K127)+'01_指標庫'!$H$17*ISNUMBER($AI127)+'01_指標庫'!$H$18*ISNUMBER($AJ127)+'01_指標庫'!$H$19*ISNUMBER($AK127)+'01_指標庫'!$H$20*ISNUMBER($BB127)+'01_指標庫'!$H$21*ISNUMBER($BC127)</f>
        <v>49</v>
      </c>
      <c r="AX127">
        <f>IF(AW127=0,50,ROUND(('01_指標庫'!$H$4*IF(ISNUMBER($F127),L127,0)+'01_指標庫'!$H$5*IF(ISNUMBER($AA127),AL127,0)+'01_指標庫'!$H$6*IF(ISNUMBER($G127),M127,0)+'01_指標庫'!$H$7*IF(ISNUMBER($H127),N127,0)+'01_指標庫'!$H$8*IF(ISNUMBER($AF127),AQ127,0)+'01_指標庫'!$H$9*IF(ISNUMBER($AG127),AR127,0)+'01_指標庫'!$H$10*IF(ISNUMBER($AB127),AM127,0)+'01_指標庫'!$H$11*IF(ISNUMBER($AC127),AN127,0)+'01_指標庫'!$H$12*IF(ISNUMBER($AD127),AO127,0)+'01_指標庫'!$H$13*IF(ISNUMBER($AE127),AP127,0)+'01_指標庫'!$H$14*IF(ISNUMBER($I127),O127,0)+'01_指標庫'!$H$15*IF(ISNUMBER($AH127),AS127,0)+'01_指標庫'!$H$16*IF(ISNUMBER($K127),P127,0)+'01_指標庫'!$H$17*IF(ISNUMBER($AI127),AT127,0)+'01_指標庫'!$H$18*IF(ISNUMBER($AJ127),AU127,0)+'01_指標庫'!$H$19*IF(ISNUMBER($AK127),AV127,0)+'01_指標庫'!$H$20*IF(ISNUMBER($BB127),BB127,0)+'01_指標庫'!$H$21*IF(ISNUMBER($BC127),BC127,0))/AW127,1))</f>
        <v>75.5</v>
      </c>
      <c r="AY127" s="67"/>
      <c r="AZ127" s="67"/>
      <c r="BA127" s="66">
        <f t="shared" si="41"/>
        <v>-1.476445731238285E-3</v>
      </c>
      <c r="BB127">
        <f t="shared" si="42"/>
        <v>50</v>
      </c>
      <c r="BC127" t="str">
        <f t="shared" si="43"/>
        <v/>
      </c>
    </row>
    <row r="128" spans="1:55" ht="15" customHeight="1">
      <c r="A128" s="56">
        <v>124</v>
      </c>
      <c r="B128" s="57">
        <v>42738</v>
      </c>
      <c r="C128" s="56">
        <v>2017</v>
      </c>
      <c r="D128" s="58" t="s">
        <v>237</v>
      </c>
      <c r="E128" s="59">
        <v>4911.33</v>
      </c>
      <c r="F128" s="60">
        <v>5.3813E-2</v>
      </c>
      <c r="G128" s="60">
        <v>-1.0971E-2</v>
      </c>
      <c r="H128" s="61">
        <v>0.8367</v>
      </c>
      <c r="I128" s="62">
        <v>413</v>
      </c>
      <c r="J128" s="56" t="s">
        <v>235</v>
      </c>
      <c r="K128" s="63">
        <v>12.85</v>
      </c>
      <c r="L128" s="56">
        <f t="shared" si="22"/>
        <v>100</v>
      </c>
      <c r="M128" s="56">
        <f t="shared" si="23"/>
        <v>100</v>
      </c>
      <c r="N128" s="56">
        <f t="shared" si="24"/>
        <v>100</v>
      </c>
      <c r="O128" s="56">
        <f t="shared" si="25"/>
        <v>50</v>
      </c>
      <c r="P128" s="56">
        <f t="shared" si="26"/>
        <v>100</v>
      </c>
      <c r="Q128" s="63"/>
      <c r="R128" s="56"/>
      <c r="S128" s="60">
        <f t="shared" si="39"/>
        <v>9.8095657144268156E-3</v>
      </c>
      <c r="T128" s="64">
        <f t="shared" si="40"/>
        <v>-8.4757834757834716E-2</v>
      </c>
      <c r="V128" s="65"/>
      <c r="W128" s="65"/>
      <c r="Y128" s="15" t="str">
        <f t="shared" si="27"/>
        <v>EASY</v>
      </c>
      <c r="AA128" s="66" t="str">
        <f>IF($A128&lt;200,"",AVERAGE($E79:$E128)/AVERAGE($E5:$E128)-1)</f>
        <v/>
      </c>
      <c r="AB128">
        <f>LOOKUP($B128,'07_L1政策步階'!$A$4:$A$14,'07_L1政策步階'!$C$4:$C$14)</f>
        <v>-1</v>
      </c>
      <c r="AC128" s="65"/>
      <c r="AD128" s="65"/>
      <c r="AE128" s="65"/>
      <c r="AF128" s="65"/>
      <c r="AG128" s="65"/>
      <c r="AH128" s="65"/>
      <c r="AI128" s="65"/>
      <c r="AJ128" s="65"/>
      <c r="AK128" s="65"/>
      <c r="AL128" t="str">
        <f t="shared" si="28"/>
        <v/>
      </c>
      <c r="AM128">
        <f t="shared" si="29"/>
        <v>0</v>
      </c>
      <c r="AN128" t="str">
        <f t="shared" si="30"/>
        <v/>
      </c>
      <c r="AO128" t="str">
        <f t="shared" si="31"/>
        <v/>
      </c>
      <c r="AP128" t="str">
        <f t="shared" si="32"/>
        <v/>
      </c>
      <c r="AQ128" t="str">
        <f t="shared" si="33"/>
        <v/>
      </c>
      <c r="AR128" t="str">
        <f t="shared" si="34"/>
        <v/>
      </c>
      <c r="AS128" t="str">
        <f t="shared" si="35"/>
        <v/>
      </c>
      <c r="AT128" t="str">
        <f t="shared" si="36"/>
        <v/>
      </c>
      <c r="AU128" t="str">
        <f t="shared" si="37"/>
        <v/>
      </c>
      <c r="AV128" t="str">
        <f t="shared" si="38"/>
        <v/>
      </c>
      <c r="AW128">
        <f>'01_指標庫'!$H$4*ISNUMBER($F128)+'01_指標庫'!$H$5*ISNUMBER($AA128)+'01_指標庫'!$H$6*ISNUMBER($G128)+'01_指標庫'!$H$7*ISNUMBER($H128)+'01_指標庫'!$H$8*ISNUMBER($AF128)+'01_指標庫'!$H$9*ISNUMBER($AG128)+'01_指標庫'!$H$10*ISNUMBER($AB128)+'01_指標庫'!$H$11*ISNUMBER($AC128)+'01_指標庫'!$H$12*ISNUMBER($AD128)+'01_指標庫'!$H$13*ISNUMBER($AE128)+'01_指標庫'!$H$14*ISNUMBER($I128)+'01_指標庫'!$H$15*ISNUMBER($AH128)+'01_指標庫'!$H$16*ISNUMBER($K128)+'01_指標庫'!$H$17*ISNUMBER($AI128)+'01_指標庫'!$H$18*ISNUMBER($AJ128)+'01_指標庫'!$H$19*ISNUMBER($AK128)+'01_指標庫'!$H$20*ISNUMBER($BB128)+'01_指標庫'!$H$21*ISNUMBER($BC128)</f>
        <v>49</v>
      </c>
      <c r="AX128">
        <f>IF(AW128=0,50,ROUND(('01_指標庫'!$H$4*IF(ISNUMBER($F128),L128,0)+'01_指標庫'!$H$5*IF(ISNUMBER($AA128),AL128,0)+'01_指標庫'!$H$6*IF(ISNUMBER($G128),M128,0)+'01_指標庫'!$H$7*IF(ISNUMBER($H128),N128,0)+'01_指標庫'!$H$8*IF(ISNUMBER($AF128),AQ128,0)+'01_指標庫'!$H$9*IF(ISNUMBER($AG128),AR128,0)+'01_指標庫'!$H$10*IF(ISNUMBER($AB128),AM128,0)+'01_指標庫'!$H$11*IF(ISNUMBER($AC128),AN128,0)+'01_指標庫'!$H$12*IF(ISNUMBER($AD128),AO128,0)+'01_指標庫'!$H$13*IF(ISNUMBER($AE128),AP128,0)+'01_指標庫'!$H$14*IF(ISNUMBER($I128),O128,0)+'01_指標庫'!$H$15*IF(ISNUMBER($AH128),AS128,0)+'01_指標庫'!$H$16*IF(ISNUMBER($K128),P128,0)+'01_指標庫'!$H$17*IF(ISNUMBER($AI128),AT128,0)+'01_指標庫'!$H$18*IF(ISNUMBER($AJ128),AU128,0)+'01_指標庫'!$H$19*IF(ISNUMBER($AK128),AV128,0)+'01_指標庫'!$H$20*IF(ISNUMBER($BB128),BB128,0)+'01_指標庫'!$H$21*IF(ISNUMBER($BC128),BC128,0))/AW128,1))</f>
        <v>75.5</v>
      </c>
      <c r="AY128" s="67"/>
      <c r="AZ128" s="67"/>
      <c r="BA128" s="66">
        <f t="shared" si="41"/>
        <v>-2.5689033679329176E-3</v>
      </c>
      <c r="BB128">
        <f t="shared" si="42"/>
        <v>50</v>
      </c>
      <c r="BC128" t="str">
        <f t="shared" si="43"/>
        <v/>
      </c>
    </row>
    <row r="129" spans="1:55" ht="15" customHeight="1">
      <c r="A129" s="56">
        <v>125</v>
      </c>
      <c r="B129" s="57">
        <v>42739</v>
      </c>
      <c r="C129" s="56">
        <v>2017</v>
      </c>
      <c r="D129" s="58" t="s">
        <v>238</v>
      </c>
      <c r="E129" s="59">
        <v>4937.21</v>
      </c>
      <c r="F129" s="60">
        <v>5.8786999999999999E-2</v>
      </c>
      <c r="G129" s="60">
        <v>-5.7590000000000002E-3</v>
      </c>
      <c r="H129" s="61">
        <v>0.85709999999999997</v>
      </c>
      <c r="I129" s="62">
        <v>402</v>
      </c>
      <c r="J129" s="56" t="s">
        <v>235</v>
      </c>
      <c r="K129" s="63">
        <v>11.85</v>
      </c>
      <c r="L129" s="56">
        <f t="shared" si="22"/>
        <v>100</v>
      </c>
      <c r="M129" s="56">
        <f t="shared" si="23"/>
        <v>100</v>
      </c>
      <c r="N129" s="56">
        <f t="shared" si="24"/>
        <v>100</v>
      </c>
      <c r="O129" s="56">
        <f t="shared" si="25"/>
        <v>50</v>
      </c>
      <c r="P129" s="56">
        <f t="shared" si="26"/>
        <v>100</v>
      </c>
      <c r="Q129" s="63"/>
      <c r="R129" s="56"/>
      <c r="S129" s="60">
        <f t="shared" si="39"/>
        <v>5.2694483978881212E-3</v>
      </c>
      <c r="T129" s="64">
        <f t="shared" si="40"/>
        <v>-7.7821011673151808E-2</v>
      </c>
      <c r="V129" s="65"/>
      <c r="W129" s="65"/>
      <c r="Y129" s="15" t="str">
        <f t="shared" si="27"/>
        <v>UNCERTAIN</v>
      </c>
      <c r="AA129" s="66" t="str">
        <f>IF($A129&lt;200,"",AVERAGE($E80:$E129)/AVERAGE($E5:$E129)-1)</f>
        <v/>
      </c>
      <c r="AB129">
        <f>LOOKUP($B129,'07_L1政策步階'!$A$4:$A$14,'07_L1政策步階'!$C$4:$C$14)</f>
        <v>-1</v>
      </c>
      <c r="AC129" s="65"/>
      <c r="AD129" s="65"/>
      <c r="AE129" s="65"/>
      <c r="AF129" s="65"/>
      <c r="AG129" s="65"/>
      <c r="AH129" s="65"/>
      <c r="AI129" s="65"/>
      <c r="AJ129" s="65"/>
      <c r="AK129" s="65"/>
      <c r="AL129" t="str">
        <f t="shared" si="28"/>
        <v/>
      </c>
      <c r="AM129">
        <f t="shared" si="29"/>
        <v>0</v>
      </c>
      <c r="AN129" t="str">
        <f t="shared" si="30"/>
        <v/>
      </c>
      <c r="AO129" t="str">
        <f t="shared" si="31"/>
        <v/>
      </c>
      <c r="AP129" t="str">
        <f t="shared" si="32"/>
        <v/>
      </c>
      <c r="AQ129" t="str">
        <f t="shared" si="33"/>
        <v/>
      </c>
      <c r="AR129" t="str">
        <f t="shared" si="34"/>
        <v/>
      </c>
      <c r="AS129" t="str">
        <f t="shared" si="35"/>
        <v/>
      </c>
      <c r="AT129" t="str">
        <f t="shared" si="36"/>
        <v/>
      </c>
      <c r="AU129" t="str">
        <f t="shared" si="37"/>
        <v/>
      </c>
      <c r="AV129" t="str">
        <f t="shared" si="38"/>
        <v/>
      </c>
      <c r="AW129">
        <f>'01_指標庫'!$H$4*ISNUMBER($F129)+'01_指標庫'!$H$5*ISNUMBER($AA129)+'01_指標庫'!$H$6*ISNUMBER($G129)+'01_指標庫'!$H$7*ISNUMBER($H129)+'01_指標庫'!$H$8*ISNUMBER($AF129)+'01_指標庫'!$H$9*ISNUMBER($AG129)+'01_指標庫'!$H$10*ISNUMBER($AB129)+'01_指標庫'!$H$11*ISNUMBER($AC129)+'01_指標庫'!$H$12*ISNUMBER($AD129)+'01_指標庫'!$H$13*ISNUMBER($AE129)+'01_指標庫'!$H$14*ISNUMBER($I129)+'01_指標庫'!$H$15*ISNUMBER($AH129)+'01_指標庫'!$H$16*ISNUMBER($K129)+'01_指標庫'!$H$17*ISNUMBER($AI129)+'01_指標庫'!$H$18*ISNUMBER($AJ129)+'01_指標庫'!$H$19*ISNUMBER($AK129)+'01_指標庫'!$H$20*ISNUMBER($BB129)+'01_指標庫'!$H$21*ISNUMBER($BC129)</f>
        <v>49</v>
      </c>
      <c r="AX129">
        <f>IF(AW129=0,50,ROUND(('01_指標庫'!$H$4*IF(ISNUMBER($F129),L129,0)+'01_指標庫'!$H$5*IF(ISNUMBER($AA129),AL129,0)+'01_指標庫'!$H$6*IF(ISNUMBER($G129),M129,0)+'01_指標庫'!$H$7*IF(ISNUMBER($H129),N129,0)+'01_指標庫'!$H$8*IF(ISNUMBER($AF129),AQ129,0)+'01_指標庫'!$H$9*IF(ISNUMBER($AG129),AR129,0)+'01_指標庫'!$H$10*IF(ISNUMBER($AB129),AM129,0)+'01_指標庫'!$H$11*IF(ISNUMBER($AC129),AN129,0)+'01_指標庫'!$H$12*IF(ISNUMBER($AD129),AO129,0)+'01_指標庫'!$H$13*IF(ISNUMBER($AE129),AP129,0)+'01_指標庫'!$H$14*IF(ISNUMBER($I129),O129,0)+'01_指標庫'!$H$15*IF(ISNUMBER($AH129),AS129,0)+'01_指標庫'!$H$16*IF(ISNUMBER($K129),P129,0)+'01_指標庫'!$H$17*IF(ISNUMBER($AI129),AT129,0)+'01_指標庫'!$H$18*IF(ISNUMBER($AJ129),AU129,0)+'01_指標庫'!$H$19*IF(ISNUMBER($AK129),AV129,0)+'01_指標庫'!$H$20*IF(ISNUMBER($BB129),BB129,0)+'01_指標庫'!$H$21*IF(ISNUMBER($BC129),BC129,0))/AW129,1))</f>
        <v>69.400000000000006</v>
      </c>
      <c r="AY129" s="67"/>
      <c r="AZ129" s="67"/>
      <c r="BA129" s="66">
        <f t="shared" si="41"/>
        <v>-3.7769023153507719E-3</v>
      </c>
      <c r="BB129">
        <f t="shared" si="42"/>
        <v>0</v>
      </c>
      <c r="BC129" t="str">
        <f t="shared" si="43"/>
        <v/>
      </c>
    </row>
    <row r="130" spans="1:55" ht="15" customHeight="1">
      <c r="A130" s="56">
        <v>126</v>
      </c>
      <c r="B130" s="57">
        <v>42740</v>
      </c>
      <c r="C130" s="56">
        <v>2017</v>
      </c>
      <c r="D130" s="58" t="s">
        <v>239</v>
      </c>
      <c r="E130" s="59">
        <v>4964.95</v>
      </c>
      <c r="F130" s="60">
        <v>6.4133999999999997E-2</v>
      </c>
      <c r="G130" s="60">
        <v>-1.73E-4</v>
      </c>
      <c r="H130" s="61">
        <v>0.87760000000000005</v>
      </c>
      <c r="I130" s="62">
        <v>404</v>
      </c>
      <c r="J130" s="56" t="s">
        <v>235</v>
      </c>
      <c r="K130" s="63">
        <v>11.67</v>
      </c>
      <c r="L130" s="56">
        <f t="shared" si="22"/>
        <v>100</v>
      </c>
      <c r="M130" s="56">
        <f t="shared" si="23"/>
        <v>100</v>
      </c>
      <c r="N130" s="56">
        <f t="shared" si="24"/>
        <v>100</v>
      </c>
      <c r="O130" s="56">
        <f t="shared" si="25"/>
        <v>50</v>
      </c>
      <c r="P130" s="56">
        <f t="shared" si="26"/>
        <v>100</v>
      </c>
      <c r="Q130" s="63"/>
      <c r="R130" s="56"/>
      <c r="S130" s="60">
        <f t="shared" si="39"/>
        <v>5.6185578494736266E-3</v>
      </c>
      <c r="T130" s="64">
        <f t="shared" si="40"/>
        <v>-1.5189873417721489E-2</v>
      </c>
      <c r="V130" s="65"/>
      <c r="W130" s="65"/>
      <c r="Y130" s="15" t="str">
        <f t="shared" si="27"/>
        <v>EASY</v>
      </c>
      <c r="AA130" s="66" t="str">
        <f>IF($A130&lt;200,"",AVERAGE($E81:$E130)/AVERAGE($E5:$E130)-1)</f>
        <v/>
      </c>
      <c r="AB130">
        <f>LOOKUP($B130,'07_L1政策步階'!$A$4:$A$14,'07_L1政策步階'!$C$4:$C$14)</f>
        <v>-1</v>
      </c>
      <c r="AC130" s="65"/>
      <c r="AD130" s="65"/>
      <c r="AE130" s="65"/>
      <c r="AF130" s="65"/>
      <c r="AG130" s="65"/>
      <c r="AH130" s="65"/>
      <c r="AI130" s="65"/>
      <c r="AJ130" s="65"/>
      <c r="AK130" s="65"/>
      <c r="AL130" t="str">
        <f t="shared" si="28"/>
        <v/>
      </c>
      <c r="AM130">
        <f t="shared" si="29"/>
        <v>0</v>
      </c>
      <c r="AN130" t="str">
        <f t="shared" si="30"/>
        <v/>
      </c>
      <c r="AO130" t="str">
        <f t="shared" si="31"/>
        <v/>
      </c>
      <c r="AP130" t="str">
        <f t="shared" si="32"/>
        <v/>
      </c>
      <c r="AQ130" t="str">
        <f t="shared" si="33"/>
        <v/>
      </c>
      <c r="AR130" t="str">
        <f t="shared" si="34"/>
        <v/>
      </c>
      <c r="AS130" t="str">
        <f t="shared" si="35"/>
        <v/>
      </c>
      <c r="AT130" t="str">
        <f t="shared" si="36"/>
        <v/>
      </c>
      <c r="AU130" t="str">
        <f t="shared" si="37"/>
        <v/>
      </c>
      <c r="AV130" t="str">
        <f t="shared" si="38"/>
        <v/>
      </c>
      <c r="AW130">
        <f>'01_指標庫'!$H$4*ISNUMBER($F130)+'01_指標庫'!$H$5*ISNUMBER($AA130)+'01_指標庫'!$H$6*ISNUMBER($G130)+'01_指標庫'!$H$7*ISNUMBER($H130)+'01_指標庫'!$H$8*ISNUMBER($AF130)+'01_指標庫'!$H$9*ISNUMBER($AG130)+'01_指標庫'!$H$10*ISNUMBER($AB130)+'01_指標庫'!$H$11*ISNUMBER($AC130)+'01_指標庫'!$H$12*ISNUMBER($AD130)+'01_指標庫'!$H$13*ISNUMBER($AE130)+'01_指標庫'!$H$14*ISNUMBER($I130)+'01_指標庫'!$H$15*ISNUMBER($AH130)+'01_指標庫'!$H$16*ISNUMBER($K130)+'01_指標庫'!$H$17*ISNUMBER($AI130)+'01_指標庫'!$H$18*ISNUMBER($AJ130)+'01_指標庫'!$H$19*ISNUMBER($AK130)+'01_指標庫'!$H$20*ISNUMBER($BB130)+'01_指標庫'!$H$21*ISNUMBER($BC130)</f>
        <v>49</v>
      </c>
      <c r="AX130">
        <f>IF(AW130=0,50,ROUND(('01_指標庫'!$H$4*IF(ISNUMBER($F130),L130,0)+'01_指標庫'!$H$5*IF(ISNUMBER($AA130),AL130,0)+'01_指標庫'!$H$6*IF(ISNUMBER($G130),M130,0)+'01_指標庫'!$H$7*IF(ISNUMBER($H130),N130,0)+'01_指標庫'!$H$8*IF(ISNUMBER($AF130),AQ130,0)+'01_指標庫'!$H$9*IF(ISNUMBER($AG130),AR130,0)+'01_指標庫'!$H$10*IF(ISNUMBER($AB130),AM130,0)+'01_指標庫'!$H$11*IF(ISNUMBER($AC130),AN130,0)+'01_指標庫'!$H$12*IF(ISNUMBER($AD130),AO130,0)+'01_指標庫'!$H$13*IF(ISNUMBER($AE130),AP130,0)+'01_指標庫'!$H$14*IF(ISNUMBER($I130),O130,0)+'01_指標庫'!$H$15*IF(ISNUMBER($AH130),AS130,0)+'01_指標庫'!$H$16*IF(ISNUMBER($K130),P130,0)+'01_指標庫'!$H$17*IF(ISNUMBER($AI130),AT130,0)+'01_指標庫'!$H$18*IF(ISNUMBER($AJ130),AU130,0)+'01_指標庫'!$H$19*IF(ISNUMBER($AK130),AV130,0)+'01_指標庫'!$H$20*IF(ISNUMBER($BB130),BB130,0)+'01_指標庫'!$H$21*IF(ISNUMBER($BC130),BC130,0))/AW130,1))</f>
        <v>75.5</v>
      </c>
      <c r="AY130" s="67"/>
      <c r="AZ130" s="67"/>
      <c r="BA130" s="66">
        <f t="shared" si="41"/>
        <v>-2.4341518624416691E-3</v>
      </c>
      <c r="BB130">
        <f t="shared" si="42"/>
        <v>50</v>
      </c>
      <c r="BC130" t="str">
        <f t="shared" si="43"/>
        <v/>
      </c>
    </row>
    <row r="131" spans="1:55" ht="15" customHeight="1">
      <c r="A131" s="56">
        <v>127</v>
      </c>
      <c r="B131" s="57">
        <v>42741</v>
      </c>
      <c r="C131" s="56">
        <v>2017</v>
      </c>
      <c r="D131" s="58" t="s">
        <v>234</v>
      </c>
      <c r="E131" s="59">
        <v>5007.08</v>
      </c>
      <c r="F131" s="60">
        <v>7.2469000000000006E-2</v>
      </c>
      <c r="G131" s="60">
        <v>0</v>
      </c>
      <c r="H131" s="61">
        <v>0.87760000000000005</v>
      </c>
      <c r="I131" s="62">
        <v>398</v>
      </c>
      <c r="J131" s="56" t="s">
        <v>235</v>
      </c>
      <c r="K131" s="63">
        <v>11.32</v>
      </c>
      <c r="L131" s="56">
        <f t="shared" si="22"/>
        <v>100</v>
      </c>
      <c r="M131" s="56">
        <f t="shared" si="23"/>
        <v>100</v>
      </c>
      <c r="N131" s="56">
        <f t="shared" si="24"/>
        <v>100</v>
      </c>
      <c r="O131" s="56">
        <f t="shared" si="25"/>
        <v>50</v>
      </c>
      <c r="P131" s="56">
        <f t="shared" si="26"/>
        <v>100</v>
      </c>
      <c r="Q131" s="63"/>
      <c r="R131" s="56"/>
      <c r="S131" s="60">
        <f t="shared" si="39"/>
        <v>8.485483237494762E-3</v>
      </c>
      <c r="T131" s="64">
        <f t="shared" si="40"/>
        <v>-2.9991431019708581E-2</v>
      </c>
      <c r="V131" s="65"/>
      <c r="W131" s="65"/>
      <c r="Y131" s="15" t="str">
        <f t="shared" si="27"/>
        <v>EASY</v>
      </c>
      <c r="AA131" s="66" t="str">
        <f>IF($A131&lt;200,"",AVERAGE($E82:$E131)/AVERAGE($E5:$E131)-1)</f>
        <v/>
      </c>
      <c r="AB131">
        <f>LOOKUP($B131,'07_L1政策步階'!$A$4:$A$14,'07_L1政策步階'!$C$4:$C$14)</f>
        <v>-1</v>
      </c>
      <c r="AC131" s="65"/>
      <c r="AD131" s="65"/>
      <c r="AE131" s="65"/>
      <c r="AF131" s="65"/>
      <c r="AG131" s="65"/>
      <c r="AH131" s="65"/>
      <c r="AI131" s="65"/>
      <c r="AJ131" s="65"/>
      <c r="AK131" s="65"/>
      <c r="AL131" t="str">
        <f t="shared" si="28"/>
        <v/>
      </c>
      <c r="AM131">
        <f t="shared" si="29"/>
        <v>0</v>
      </c>
      <c r="AN131" t="str">
        <f t="shared" si="30"/>
        <v/>
      </c>
      <c r="AO131" t="str">
        <f t="shared" si="31"/>
        <v/>
      </c>
      <c r="AP131" t="str">
        <f t="shared" si="32"/>
        <v/>
      </c>
      <c r="AQ131" t="str">
        <f t="shared" si="33"/>
        <v/>
      </c>
      <c r="AR131" t="str">
        <f t="shared" si="34"/>
        <v/>
      </c>
      <c r="AS131" t="str">
        <f t="shared" si="35"/>
        <v/>
      </c>
      <c r="AT131" t="str">
        <f t="shared" si="36"/>
        <v/>
      </c>
      <c r="AU131" t="str">
        <f t="shared" si="37"/>
        <v/>
      </c>
      <c r="AV131" t="str">
        <f t="shared" si="38"/>
        <v/>
      </c>
      <c r="AW131">
        <f>'01_指標庫'!$H$4*ISNUMBER($F131)+'01_指標庫'!$H$5*ISNUMBER($AA131)+'01_指標庫'!$H$6*ISNUMBER($G131)+'01_指標庫'!$H$7*ISNUMBER($H131)+'01_指標庫'!$H$8*ISNUMBER($AF131)+'01_指標庫'!$H$9*ISNUMBER($AG131)+'01_指標庫'!$H$10*ISNUMBER($AB131)+'01_指標庫'!$H$11*ISNUMBER($AC131)+'01_指標庫'!$H$12*ISNUMBER($AD131)+'01_指標庫'!$H$13*ISNUMBER($AE131)+'01_指標庫'!$H$14*ISNUMBER($I131)+'01_指標庫'!$H$15*ISNUMBER($AH131)+'01_指標庫'!$H$16*ISNUMBER($K131)+'01_指標庫'!$H$17*ISNUMBER($AI131)+'01_指標庫'!$H$18*ISNUMBER($AJ131)+'01_指標庫'!$H$19*ISNUMBER($AK131)+'01_指標庫'!$H$20*ISNUMBER($BB131)+'01_指標庫'!$H$21*ISNUMBER($BC131)</f>
        <v>49</v>
      </c>
      <c r="AX131">
        <f>IF(AW131=0,50,ROUND(('01_指標庫'!$H$4*IF(ISNUMBER($F131),L131,0)+'01_指標庫'!$H$5*IF(ISNUMBER($AA131),AL131,0)+'01_指標庫'!$H$6*IF(ISNUMBER($G131),M131,0)+'01_指標庫'!$H$7*IF(ISNUMBER($H131),N131,0)+'01_指標庫'!$H$8*IF(ISNUMBER($AF131),AQ131,0)+'01_指標庫'!$H$9*IF(ISNUMBER($AG131),AR131,0)+'01_指標庫'!$H$10*IF(ISNUMBER($AB131),AM131,0)+'01_指標庫'!$H$11*IF(ISNUMBER($AC131),AN131,0)+'01_指標庫'!$H$12*IF(ISNUMBER($AD131),AO131,0)+'01_指標庫'!$H$13*IF(ISNUMBER($AE131),AP131,0)+'01_指標庫'!$H$14*IF(ISNUMBER($I131),O131,0)+'01_指標庫'!$H$15*IF(ISNUMBER($AH131),AS131,0)+'01_指標庫'!$H$16*IF(ISNUMBER($K131),P131,0)+'01_指標庫'!$H$17*IF(ISNUMBER($AI131),AT131,0)+'01_指標庫'!$H$18*IF(ISNUMBER($AJ131),AU131,0)+'01_指標庫'!$H$19*IF(ISNUMBER($AK131),AV131,0)+'01_指標庫'!$H$20*IF(ISNUMBER($BB131),BB131,0)+'01_指標庫'!$H$21*IF(ISNUMBER($BC131),BC131,0))/AW131,1))</f>
        <v>75.5</v>
      </c>
      <c r="AY131" s="67"/>
      <c r="AZ131" s="67"/>
      <c r="BA131" s="66">
        <f t="shared" si="41"/>
        <v>-1.2153380523294288E-5</v>
      </c>
      <c r="BB131">
        <f t="shared" si="42"/>
        <v>50</v>
      </c>
      <c r="BC131" t="str">
        <f t="shared" si="43"/>
        <v/>
      </c>
    </row>
    <row r="132" spans="1:55" ht="15" customHeight="1">
      <c r="A132" s="56">
        <v>128</v>
      </c>
      <c r="B132" s="57">
        <v>42744</v>
      </c>
      <c r="C132" s="56">
        <v>2017</v>
      </c>
      <c r="D132" s="58" t="s">
        <v>236</v>
      </c>
      <c r="E132" s="59">
        <v>5024.8999999999996</v>
      </c>
      <c r="F132" s="60">
        <v>7.5572E-2</v>
      </c>
      <c r="G132" s="60">
        <v>0</v>
      </c>
      <c r="H132" s="61">
        <v>0.85709999999999997</v>
      </c>
      <c r="I132" s="62">
        <v>402</v>
      </c>
      <c r="J132" s="56" t="s">
        <v>235</v>
      </c>
      <c r="K132" s="63">
        <v>11.56</v>
      </c>
      <c r="L132" s="56">
        <f t="shared" si="22"/>
        <v>100</v>
      </c>
      <c r="M132" s="56">
        <f t="shared" si="23"/>
        <v>100</v>
      </c>
      <c r="N132" s="56">
        <f t="shared" si="24"/>
        <v>100</v>
      </c>
      <c r="O132" s="56">
        <f t="shared" si="25"/>
        <v>50</v>
      </c>
      <c r="P132" s="56">
        <f t="shared" si="26"/>
        <v>100</v>
      </c>
      <c r="Q132" s="63"/>
      <c r="R132" s="56"/>
      <c r="S132" s="60">
        <f t="shared" si="39"/>
        <v>3.5589605119150658E-3</v>
      </c>
      <c r="T132" s="64">
        <f t="shared" si="40"/>
        <v>2.1201413427561766E-2</v>
      </c>
      <c r="V132" s="65"/>
      <c r="W132" s="65"/>
      <c r="Y132" s="15" t="str">
        <f t="shared" si="27"/>
        <v>EASY</v>
      </c>
      <c r="AA132" s="66" t="str">
        <f>IF($A132&lt;200,"",AVERAGE($E83:$E132)/AVERAGE($E5:$E132)-1)</f>
        <v/>
      </c>
      <c r="AB132">
        <f>LOOKUP($B132,'07_L1政策步階'!$A$4:$A$14,'07_L1政策步階'!$C$4:$C$14)</f>
        <v>-1</v>
      </c>
      <c r="AC132" s="65"/>
      <c r="AD132" s="65"/>
      <c r="AE132" s="65"/>
      <c r="AF132" s="65"/>
      <c r="AG132" s="65"/>
      <c r="AH132" s="65"/>
      <c r="AI132" s="65"/>
      <c r="AJ132" s="65"/>
      <c r="AK132" s="65"/>
      <c r="AL132" t="str">
        <f t="shared" si="28"/>
        <v/>
      </c>
      <c r="AM132">
        <f t="shared" si="29"/>
        <v>0</v>
      </c>
      <c r="AN132" t="str">
        <f t="shared" si="30"/>
        <v/>
      </c>
      <c r="AO132" t="str">
        <f t="shared" si="31"/>
        <v/>
      </c>
      <c r="AP132" t="str">
        <f t="shared" si="32"/>
        <v/>
      </c>
      <c r="AQ132" t="str">
        <f t="shared" si="33"/>
        <v/>
      </c>
      <c r="AR132" t="str">
        <f t="shared" si="34"/>
        <v/>
      </c>
      <c r="AS132" t="str">
        <f t="shared" si="35"/>
        <v/>
      </c>
      <c r="AT132" t="str">
        <f t="shared" si="36"/>
        <v/>
      </c>
      <c r="AU132" t="str">
        <f t="shared" si="37"/>
        <v/>
      </c>
      <c r="AV132" t="str">
        <f t="shared" si="38"/>
        <v/>
      </c>
      <c r="AW132">
        <f>'01_指標庫'!$H$4*ISNUMBER($F132)+'01_指標庫'!$H$5*ISNUMBER($AA132)+'01_指標庫'!$H$6*ISNUMBER($G132)+'01_指標庫'!$H$7*ISNUMBER($H132)+'01_指標庫'!$H$8*ISNUMBER($AF132)+'01_指標庫'!$H$9*ISNUMBER($AG132)+'01_指標庫'!$H$10*ISNUMBER($AB132)+'01_指標庫'!$H$11*ISNUMBER($AC132)+'01_指標庫'!$H$12*ISNUMBER($AD132)+'01_指標庫'!$H$13*ISNUMBER($AE132)+'01_指標庫'!$H$14*ISNUMBER($I132)+'01_指標庫'!$H$15*ISNUMBER($AH132)+'01_指標庫'!$H$16*ISNUMBER($K132)+'01_指標庫'!$H$17*ISNUMBER($AI132)+'01_指標庫'!$H$18*ISNUMBER($AJ132)+'01_指標庫'!$H$19*ISNUMBER($AK132)+'01_指標庫'!$H$20*ISNUMBER($BB132)+'01_指標庫'!$H$21*ISNUMBER($BC132)</f>
        <v>49</v>
      </c>
      <c r="AX132">
        <f>IF(AW132=0,50,ROUND(('01_指標庫'!$H$4*IF(ISNUMBER($F132),L132,0)+'01_指標庫'!$H$5*IF(ISNUMBER($AA132),AL132,0)+'01_指標庫'!$H$6*IF(ISNUMBER($G132),M132,0)+'01_指標庫'!$H$7*IF(ISNUMBER($H132),N132,0)+'01_指標庫'!$H$8*IF(ISNUMBER($AF132),AQ132,0)+'01_指標庫'!$H$9*IF(ISNUMBER($AG132),AR132,0)+'01_指標庫'!$H$10*IF(ISNUMBER($AB132),AM132,0)+'01_指標庫'!$H$11*IF(ISNUMBER($AC132),AN132,0)+'01_指標庫'!$H$12*IF(ISNUMBER($AD132),AO132,0)+'01_指標庫'!$H$13*IF(ISNUMBER($AE132),AP132,0)+'01_指標庫'!$H$14*IF(ISNUMBER($I132),O132,0)+'01_指標庫'!$H$15*IF(ISNUMBER($AH132),AS132,0)+'01_指標庫'!$H$16*IF(ISNUMBER($K132),P132,0)+'01_指標庫'!$H$17*IF(ISNUMBER($AI132),AT132,0)+'01_指標庫'!$H$18*IF(ISNUMBER($AJ132),AU132,0)+'01_指標庫'!$H$19*IF(ISNUMBER($AK132),AV132,0)+'01_指標庫'!$H$20*IF(ISNUMBER($BB132),BB132,0)+'01_指標庫'!$H$21*IF(ISNUMBER($BC132),BC132,0))/AW132,1))</f>
        <v>75.5</v>
      </c>
      <c r="AY132" s="67"/>
      <c r="AZ132" s="67"/>
      <c r="BA132" s="66">
        <f t="shared" si="41"/>
        <v>4.6795872743532474E-3</v>
      </c>
      <c r="BB132">
        <f t="shared" si="42"/>
        <v>50</v>
      </c>
      <c r="BC132" t="str">
        <f t="shared" si="43"/>
        <v/>
      </c>
    </row>
    <row r="133" spans="1:55" ht="15" customHeight="1">
      <c r="A133" s="56">
        <v>129</v>
      </c>
      <c r="B133" s="57">
        <v>42745</v>
      </c>
      <c r="C133" s="56">
        <v>2017</v>
      </c>
      <c r="D133" s="58" t="s">
        <v>237</v>
      </c>
      <c r="E133" s="59">
        <v>5035.17</v>
      </c>
      <c r="F133" s="60">
        <v>7.7035999999999993E-2</v>
      </c>
      <c r="G133" s="60">
        <v>0</v>
      </c>
      <c r="H133" s="61">
        <v>0.87760000000000005</v>
      </c>
      <c r="I133" s="62">
        <v>400</v>
      </c>
      <c r="J133" s="56" t="s">
        <v>235</v>
      </c>
      <c r="K133" s="63">
        <v>11.49</v>
      </c>
      <c r="L133" s="56">
        <f t="shared" ref="L133:L196" si="44">IF(COUNT(F133)=0,50,IF(F133&gt;=0,100,IF(F133&gt;=-0.02,50,0)))</f>
        <v>100</v>
      </c>
      <c r="M133" s="56">
        <f t="shared" ref="M133:M196" si="45">IF(COUNT(G133)=0,50,IF(G133&gt;-0.06,100,IF(G133&gt;-0.15,50,0)))</f>
        <v>100</v>
      </c>
      <c r="N133" s="56">
        <f t="shared" ref="N133:N196" si="46">IF(COUNT(H133)=0,50,IF(H133&gt;=0.6,100,IF(H133&gt;=0.4,50,0)))</f>
        <v>100</v>
      </c>
      <c r="O133" s="56">
        <f t="shared" ref="O133:O196" si="47">IF(COUNT(I133)=0,50,IF(J133="proxy_vix",50,IF(I133&lt;350,100,IF(I133&lt;=450,50,0))))</f>
        <v>50</v>
      </c>
      <c r="P133" s="56">
        <f t="shared" ref="P133:P196" si="48">IF(COUNT(K133)=0,50,IF(K133&lt;20,100,IF(K133&lt;=25,50,0)))</f>
        <v>100</v>
      </c>
      <c r="Q133" s="63"/>
      <c r="R133" s="56"/>
      <c r="S133" s="60">
        <f t="shared" si="39"/>
        <v>2.0438217675975423E-3</v>
      </c>
      <c r="T133" s="64">
        <f t="shared" si="40"/>
        <v>-6.0553633217993452E-3</v>
      </c>
      <c r="V133" s="65"/>
      <c r="W133" s="65"/>
      <c r="Y133" s="15" t="str">
        <f t="shared" ref="Y133:Y196" si="49">IF(AX133&gt;=70,"EASY",IF(AX133&gt;40,"UNCERTAIN","HARD"))</f>
        <v>EASY</v>
      </c>
      <c r="AA133" s="66" t="str">
        <f>IF($A133&lt;200,"",AVERAGE($E84:$E133)/AVERAGE($E5:$E133)-1)</f>
        <v/>
      </c>
      <c r="AB133">
        <f>LOOKUP($B133,'07_L1政策步階'!$A$4:$A$14,'07_L1政策步階'!$C$4:$C$14)</f>
        <v>-1</v>
      </c>
      <c r="AC133" s="65"/>
      <c r="AD133" s="65"/>
      <c r="AE133" s="65"/>
      <c r="AF133" s="65"/>
      <c r="AG133" s="65"/>
      <c r="AH133" s="65"/>
      <c r="AI133" s="65"/>
      <c r="AJ133" s="65"/>
      <c r="AK133" s="65"/>
      <c r="AL133" t="str">
        <f t="shared" ref="AL133:AL196" si="50">IF(ISNUMBER($AA133),IF($AA133&gt;=0.005,100,IF($AA133&gt;=-0.015,50,0)),"")</f>
        <v/>
      </c>
      <c r="AM133">
        <f t="shared" ref="AM133:AM196" si="51">IF(ISNUMBER($AB133),IF($AB133=1,100,IF($AB133=0,50,0)),"")</f>
        <v>0</v>
      </c>
      <c r="AN133" t="str">
        <f t="shared" ref="AN133:AN196" si="52">IF(ISNUMBER($AC133),IF($AC133&gt;=0.001,100,IF($AC133&gt;=-0.003,50,0)),"")</f>
        <v/>
      </c>
      <c r="AO133" t="str">
        <f t="shared" ref="AO133:AO196" si="53">IF(ISNUMBER($AD133),IF($AD133&gt;=0.04,100,IF($AD133&gt;=0,50,0)),"")</f>
        <v/>
      </c>
      <c r="AP133" t="str">
        <f t="shared" ref="AP133:AP196" si="54">IF(ISNUMBER($AE133),IF($AE133&gt;=25,100,IF($AE133&gt;=-75,50,0)),"")</f>
        <v/>
      </c>
      <c r="AQ133" t="str">
        <f t="shared" ref="AQ133:AQ196" si="55">IF(ISNUMBER($AF133),IF($AF133&gt;0,100,IF($AF133&gt;=-50,50,0)),"")</f>
        <v/>
      </c>
      <c r="AR133" t="str">
        <f t="shared" ref="AR133:AR196" si="56">IF(ISNUMBER($AG133),IF($AG133=1,100,IF($AG133=0,50,0)),"")</f>
        <v/>
      </c>
      <c r="AS133" t="str">
        <f t="shared" ref="AS133:AS196" si="57">IF(ISNUMBER($AH133),IF($AH133&lt;0,100,IF($AH133&lt;=20,50,0)),"")</f>
        <v/>
      </c>
      <c r="AT133" t="str">
        <f t="shared" ref="AT133:AT196" si="58">IF(ISNUMBER($AI133),IF($AI133&lt;0.95,100,IF($AI133&lt;=1,50,0)),"")</f>
        <v/>
      </c>
      <c r="AU133" t="str">
        <f t="shared" ref="AU133:AU196" si="59">IF(ISNUMBER($AJ133),IF($AJ133&lt;30,0,IF($AJ133&lt;40,50,IF($AJ133&lt;=90,100,50))),"")</f>
        <v/>
      </c>
      <c r="AV133" t="str">
        <f t="shared" ref="AV133:AV196" si="60">IF(ISNUMBER($AK133),IF($AK133&gt;-0.2,100,IF($AK133&gt;=-0.4,50,0)),"")</f>
        <v/>
      </c>
      <c r="AW133">
        <f>'01_指標庫'!$H$4*ISNUMBER($F133)+'01_指標庫'!$H$5*ISNUMBER($AA133)+'01_指標庫'!$H$6*ISNUMBER($G133)+'01_指標庫'!$H$7*ISNUMBER($H133)+'01_指標庫'!$H$8*ISNUMBER($AF133)+'01_指標庫'!$H$9*ISNUMBER($AG133)+'01_指標庫'!$H$10*ISNUMBER($AB133)+'01_指標庫'!$H$11*ISNUMBER($AC133)+'01_指標庫'!$H$12*ISNUMBER($AD133)+'01_指標庫'!$H$13*ISNUMBER($AE133)+'01_指標庫'!$H$14*ISNUMBER($I133)+'01_指標庫'!$H$15*ISNUMBER($AH133)+'01_指標庫'!$H$16*ISNUMBER($K133)+'01_指標庫'!$H$17*ISNUMBER($AI133)+'01_指標庫'!$H$18*ISNUMBER($AJ133)+'01_指標庫'!$H$19*ISNUMBER($AK133)+'01_指標庫'!$H$20*ISNUMBER($BB133)+'01_指標庫'!$H$21*ISNUMBER($BC133)</f>
        <v>49</v>
      </c>
      <c r="AX133">
        <f>IF(AW133=0,50,ROUND(('01_指標庫'!$H$4*IF(ISNUMBER($F133),L133,0)+'01_指標庫'!$H$5*IF(ISNUMBER($AA133),AL133,0)+'01_指標庫'!$H$6*IF(ISNUMBER($G133),M133,0)+'01_指標庫'!$H$7*IF(ISNUMBER($H133),N133,0)+'01_指標庫'!$H$8*IF(ISNUMBER($AF133),AQ133,0)+'01_指標庫'!$H$9*IF(ISNUMBER($AG133),AR133,0)+'01_指標庫'!$H$10*IF(ISNUMBER($AB133),AM133,0)+'01_指標庫'!$H$11*IF(ISNUMBER($AC133),AN133,0)+'01_指標庫'!$H$12*IF(ISNUMBER($AD133),AO133,0)+'01_指標庫'!$H$13*IF(ISNUMBER($AE133),AP133,0)+'01_指標庫'!$H$14*IF(ISNUMBER($I133),O133,0)+'01_指標庫'!$H$15*IF(ISNUMBER($AH133),AS133,0)+'01_指標庫'!$H$16*IF(ISNUMBER($K133),P133,0)+'01_指標庫'!$H$17*IF(ISNUMBER($AI133),AT133,0)+'01_指標庫'!$H$18*IF(ISNUMBER($AJ133),AU133,0)+'01_指標庫'!$H$19*IF(ISNUMBER($AK133),AV133,0)+'01_指標庫'!$H$20*IF(ISNUMBER($BB133),BB133,0)+'01_指標庫'!$H$21*IF(ISNUMBER($BC133),BC133,0))/AW133,1))</f>
        <v>75.5</v>
      </c>
      <c r="AY133" s="67"/>
      <c r="AZ133" s="67"/>
      <c r="BA133" s="66">
        <f t="shared" si="41"/>
        <v>7.7486184946553571E-3</v>
      </c>
      <c r="BB133">
        <f t="shared" si="42"/>
        <v>50</v>
      </c>
      <c r="BC133" t="str">
        <f t="shared" si="43"/>
        <v/>
      </c>
    </row>
    <row r="134" spans="1:55" ht="15" customHeight="1">
      <c r="A134" s="56">
        <v>130</v>
      </c>
      <c r="B134" s="57">
        <v>42746</v>
      </c>
      <c r="C134" s="56">
        <v>2017</v>
      </c>
      <c r="D134" s="58" t="s">
        <v>238</v>
      </c>
      <c r="E134" s="59">
        <v>5050.21</v>
      </c>
      <c r="F134" s="60">
        <v>7.9580999999999999E-2</v>
      </c>
      <c r="G134" s="60">
        <v>0</v>
      </c>
      <c r="H134" s="61">
        <v>0.87760000000000005</v>
      </c>
      <c r="I134" s="62">
        <v>403</v>
      </c>
      <c r="J134" s="56" t="s">
        <v>235</v>
      </c>
      <c r="K134" s="63">
        <v>11.26</v>
      </c>
      <c r="L134" s="56">
        <f t="shared" si="44"/>
        <v>100</v>
      </c>
      <c r="M134" s="56">
        <f t="shared" si="45"/>
        <v>100</v>
      </c>
      <c r="N134" s="56">
        <f t="shared" si="46"/>
        <v>100</v>
      </c>
      <c r="O134" s="56">
        <f t="shared" si="47"/>
        <v>50</v>
      </c>
      <c r="P134" s="56">
        <f t="shared" si="48"/>
        <v>100</v>
      </c>
      <c r="Q134" s="63"/>
      <c r="R134" s="56"/>
      <c r="S134" s="60">
        <f t="shared" ref="S134:S197" si="61">$E134/$E133-1</f>
        <v>2.9869895157461634E-3</v>
      </c>
      <c r="T134" s="64">
        <f t="shared" ref="T134:T197" si="62">$K134/$K133-1</f>
        <v>-2.0017406440382968E-2</v>
      </c>
      <c r="V134" s="65"/>
      <c r="W134" s="65"/>
      <c r="Y134" s="15" t="str">
        <f t="shared" si="49"/>
        <v>EASY</v>
      </c>
      <c r="AA134" s="66" t="str">
        <f>IF($A134&lt;200,"",AVERAGE($E85:$E134)/AVERAGE($E5:$E134)-1)</f>
        <v/>
      </c>
      <c r="AB134">
        <f>LOOKUP($B134,'07_L1政策步階'!$A$4:$A$14,'07_L1政策步階'!$C$4:$C$14)</f>
        <v>-1</v>
      </c>
      <c r="AC134" s="65"/>
      <c r="AD134" s="65"/>
      <c r="AE134" s="65"/>
      <c r="AF134" s="65"/>
      <c r="AG134" s="65"/>
      <c r="AH134" s="65"/>
      <c r="AI134" s="65"/>
      <c r="AJ134" s="65"/>
      <c r="AK134" s="65"/>
      <c r="AL134" t="str">
        <f t="shared" si="50"/>
        <v/>
      </c>
      <c r="AM134">
        <f t="shared" si="51"/>
        <v>0</v>
      </c>
      <c r="AN134" t="str">
        <f t="shared" si="52"/>
        <v/>
      </c>
      <c r="AO134" t="str">
        <f t="shared" si="53"/>
        <v/>
      </c>
      <c r="AP134" t="str">
        <f t="shared" si="54"/>
        <v/>
      </c>
      <c r="AQ134" t="str">
        <f t="shared" si="55"/>
        <v/>
      </c>
      <c r="AR134" t="str">
        <f t="shared" si="56"/>
        <v/>
      </c>
      <c r="AS134" t="str">
        <f t="shared" si="57"/>
        <v/>
      </c>
      <c r="AT134" t="str">
        <f t="shared" si="58"/>
        <v/>
      </c>
      <c r="AU134" t="str">
        <f t="shared" si="59"/>
        <v/>
      </c>
      <c r="AV134" t="str">
        <f t="shared" si="60"/>
        <v/>
      </c>
      <c r="AW134">
        <f>'01_指標庫'!$H$4*ISNUMBER($F134)+'01_指標庫'!$H$5*ISNUMBER($AA134)+'01_指標庫'!$H$6*ISNUMBER($G134)+'01_指標庫'!$H$7*ISNUMBER($H134)+'01_指標庫'!$H$8*ISNUMBER($AF134)+'01_指標庫'!$H$9*ISNUMBER($AG134)+'01_指標庫'!$H$10*ISNUMBER($AB134)+'01_指標庫'!$H$11*ISNUMBER($AC134)+'01_指標庫'!$H$12*ISNUMBER($AD134)+'01_指標庫'!$H$13*ISNUMBER($AE134)+'01_指標庫'!$H$14*ISNUMBER($I134)+'01_指標庫'!$H$15*ISNUMBER($AH134)+'01_指標庫'!$H$16*ISNUMBER($K134)+'01_指標庫'!$H$17*ISNUMBER($AI134)+'01_指標庫'!$H$18*ISNUMBER($AJ134)+'01_指標庫'!$H$19*ISNUMBER($AK134)+'01_指標庫'!$H$20*ISNUMBER($BB134)+'01_指標庫'!$H$21*ISNUMBER($BC134)</f>
        <v>49</v>
      </c>
      <c r="AX134">
        <f>IF(AW134=0,50,ROUND(('01_指標庫'!$H$4*IF(ISNUMBER($F134),L134,0)+'01_指標庫'!$H$5*IF(ISNUMBER($AA134),AL134,0)+'01_指標庫'!$H$6*IF(ISNUMBER($G134),M134,0)+'01_指標庫'!$H$7*IF(ISNUMBER($H134),N134,0)+'01_指標庫'!$H$8*IF(ISNUMBER($AF134),AQ134,0)+'01_指標庫'!$H$9*IF(ISNUMBER($AG134),AR134,0)+'01_指標庫'!$H$10*IF(ISNUMBER($AB134),AM134,0)+'01_指標庫'!$H$11*IF(ISNUMBER($AC134),AN134,0)+'01_指標庫'!$H$12*IF(ISNUMBER($AD134),AO134,0)+'01_指標庫'!$H$13*IF(ISNUMBER($AE134),AP134,0)+'01_指標庫'!$H$14*IF(ISNUMBER($I134),O134,0)+'01_指標庫'!$H$15*IF(ISNUMBER($AH134),AS134,0)+'01_指標庫'!$H$16*IF(ISNUMBER($K134),P134,0)+'01_指標庫'!$H$17*IF(ISNUMBER($AI134),AT134,0)+'01_指標庫'!$H$18*IF(ISNUMBER($AJ134),AU134,0)+'01_指標庫'!$H$19*IF(ISNUMBER($AK134),AV134,0)+'01_指標庫'!$H$20*IF(ISNUMBER($BB134),BB134,0)+'01_指標庫'!$H$21*IF(ISNUMBER($BC134),BC134,0))/AW134,1))</f>
        <v>81.599999999999994</v>
      </c>
      <c r="AY134" s="67"/>
      <c r="AZ134" s="67"/>
      <c r="BA134" s="66">
        <f t="shared" si="41"/>
        <v>1.058803715784995E-2</v>
      </c>
      <c r="BB134">
        <f t="shared" si="42"/>
        <v>100</v>
      </c>
      <c r="BC134" t="str">
        <f t="shared" si="43"/>
        <v/>
      </c>
    </row>
    <row r="135" spans="1:55" ht="15" customHeight="1">
      <c r="A135" s="56">
        <v>131</v>
      </c>
      <c r="B135" s="57">
        <v>42747</v>
      </c>
      <c r="C135" s="56">
        <v>2017</v>
      </c>
      <c r="D135" s="58" t="s">
        <v>239</v>
      </c>
      <c r="E135" s="59">
        <v>5041.43</v>
      </c>
      <c r="F135" s="60">
        <v>7.707E-2</v>
      </c>
      <c r="G135" s="60">
        <v>-1.738E-3</v>
      </c>
      <c r="H135" s="61">
        <v>0.87760000000000005</v>
      </c>
      <c r="I135" s="62">
        <v>405</v>
      </c>
      <c r="J135" s="56" t="s">
        <v>235</v>
      </c>
      <c r="K135" s="63">
        <v>11.54</v>
      </c>
      <c r="L135" s="56">
        <f t="shared" si="44"/>
        <v>100</v>
      </c>
      <c r="M135" s="56">
        <f t="shared" si="45"/>
        <v>100</v>
      </c>
      <c r="N135" s="56">
        <f t="shared" si="46"/>
        <v>100</v>
      </c>
      <c r="O135" s="56">
        <f t="shared" si="47"/>
        <v>50</v>
      </c>
      <c r="P135" s="56">
        <f t="shared" si="48"/>
        <v>100</v>
      </c>
      <c r="Q135" s="63"/>
      <c r="R135" s="56"/>
      <c r="S135" s="60">
        <f t="shared" si="61"/>
        <v>-1.7385415655981618E-3</v>
      </c>
      <c r="T135" s="64">
        <f t="shared" si="62"/>
        <v>2.4866785079928899E-2</v>
      </c>
      <c r="V135" s="65"/>
      <c r="W135" s="65"/>
      <c r="Y135" s="15" t="str">
        <f t="shared" si="49"/>
        <v>EASY</v>
      </c>
      <c r="AA135" s="66" t="str">
        <f>IF($A135&lt;200,"",AVERAGE($E86:$E135)/AVERAGE($E5:$E135)-1)</f>
        <v/>
      </c>
      <c r="AB135">
        <f>LOOKUP($B135,'07_L1政策步階'!$A$4:$A$14,'07_L1政策步階'!$C$4:$C$14)</f>
        <v>-1</v>
      </c>
      <c r="AC135" s="65"/>
      <c r="AD135" s="65"/>
      <c r="AE135" s="65"/>
      <c r="AF135" s="65"/>
      <c r="AG135" s="65"/>
      <c r="AH135" s="65"/>
      <c r="AI135" s="65"/>
      <c r="AJ135" s="65"/>
      <c r="AK135" s="65"/>
      <c r="AL135" t="str">
        <f t="shared" si="50"/>
        <v/>
      </c>
      <c r="AM135">
        <f t="shared" si="51"/>
        <v>0</v>
      </c>
      <c r="AN135" t="str">
        <f t="shared" si="52"/>
        <v/>
      </c>
      <c r="AO135" t="str">
        <f t="shared" si="53"/>
        <v/>
      </c>
      <c r="AP135" t="str">
        <f t="shared" si="54"/>
        <v/>
      </c>
      <c r="AQ135" t="str">
        <f t="shared" si="55"/>
        <v/>
      </c>
      <c r="AR135" t="str">
        <f t="shared" si="56"/>
        <v/>
      </c>
      <c r="AS135" t="str">
        <f t="shared" si="57"/>
        <v/>
      </c>
      <c r="AT135" t="str">
        <f t="shared" si="58"/>
        <v/>
      </c>
      <c r="AU135" t="str">
        <f t="shared" si="59"/>
        <v/>
      </c>
      <c r="AV135" t="str">
        <f t="shared" si="60"/>
        <v/>
      </c>
      <c r="AW135">
        <f>'01_指標庫'!$H$4*ISNUMBER($F135)+'01_指標庫'!$H$5*ISNUMBER($AA135)+'01_指標庫'!$H$6*ISNUMBER($G135)+'01_指標庫'!$H$7*ISNUMBER($H135)+'01_指標庫'!$H$8*ISNUMBER($AF135)+'01_指標庫'!$H$9*ISNUMBER($AG135)+'01_指標庫'!$H$10*ISNUMBER($AB135)+'01_指標庫'!$H$11*ISNUMBER($AC135)+'01_指標庫'!$H$12*ISNUMBER($AD135)+'01_指標庫'!$H$13*ISNUMBER($AE135)+'01_指標庫'!$H$14*ISNUMBER($I135)+'01_指標庫'!$H$15*ISNUMBER($AH135)+'01_指標庫'!$H$16*ISNUMBER($K135)+'01_指標庫'!$H$17*ISNUMBER($AI135)+'01_指標庫'!$H$18*ISNUMBER($AJ135)+'01_指標庫'!$H$19*ISNUMBER($AK135)+'01_指標庫'!$H$20*ISNUMBER($BB135)+'01_指標庫'!$H$21*ISNUMBER($BC135)</f>
        <v>49</v>
      </c>
      <c r="AX135">
        <f>IF(AW135=0,50,ROUND(('01_指標庫'!$H$4*IF(ISNUMBER($F135),L135,0)+'01_指標庫'!$H$5*IF(ISNUMBER($AA135),AL135,0)+'01_指標庫'!$H$6*IF(ISNUMBER($G135),M135,0)+'01_指標庫'!$H$7*IF(ISNUMBER($H135),N135,0)+'01_指標庫'!$H$8*IF(ISNUMBER($AF135),AQ135,0)+'01_指標庫'!$H$9*IF(ISNUMBER($AG135),AR135,0)+'01_指標庫'!$H$10*IF(ISNUMBER($AB135),AM135,0)+'01_指標庫'!$H$11*IF(ISNUMBER($AC135),AN135,0)+'01_指標庫'!$H$12*IF(ISNUMBER($AD135),AO135,0)+'01_指標庫'!$H$13*IF(ISNUMBER($AE135),AP135,0)+'01_指標庫'!$H$14*IF(ISNUMBER($I135),O135,0)+'01_指標庫'!$H$15*IF(ISNUMBER($AH135),AS135,0)+'01_指標庫'!$H$16*IF(ISNUMBER($K135),P135,0)+'01_指標庫'!$H$17*IF(ISNUMBER($AI135),AT135,0)+'01_指標庫'!$H$18*IF(ISNUMBER($AJ135),AU135,0)+'01_指標庫'!$H$19*IF(ISNUMBER($AK135),AV135,0)+'01_指標庫'!$H$20*IF(ISNUMBER($BB135),BB135,0)+'01_指標庫'!$H$21*IF(ISNUMBER($BC135),BC135,0))/AW135,1))</f>
        <v>81.599999999999994</v>
      </c>
      <c r="AY135" s="67"/>
      <c r="AZ135" s="67"/>
      <c r="BA135" s="66">
        <f t="shared" si="41"/>
        <v>1.1323671699543736E-2</v>
      </c>
      <c r="BB135">
        <f t="shared" si="42"/>
        <v>100</v>
      </c>
      <c r="BC135" t="str">
        <f t="shared" si="43"/>
        <v/>
      </c>
    </row>
    <row r="136" spans="1:55" ht="15" customHeight="1">
      <c r="A136" s="56">
        <v>132</v>
      </c>
      <c r="B136" s="57">
        <v>42748</v>
      </c>
      <c r="C136" s="56">
        <v>2017</v>
      </c>
      <c r="D136" s="58" t="s">
        <v>234</v>
      </c>
      <c r="E136" s="59">
        <v>5059.51</v>
      </c>
      <c r="F136" s="60">
        <v>8.0268000000000006E-2</v>
      </c>
      <c r="G136" s="60">
        <v>0</v>
      </c>
      <c r="H136" s="61">
        <v>0.87760000000000005</v>
      </c>
      <c r="I136" s="62">
        <v>402</v>
      </c>
      <c r="J136" s="56" t="s">
        <v>235</v>
      </c>
      <c r="K136" s="63">
        <v>11.23</v>
      </c>
      <c r="L136" s="56">
        <f t="shared" si="44"/>
        <v>100</v>
      </c>
      <c r="M136" s="56">
        <f t="shared" si="45"/>
        <v>100</v>
      </c>
      <c r="N136" s="56">
        <f t="shared" si="46"/>
        <v>100</v>
      </c>
      <c r="O136" s="56">
        <f t="shared" si="47"/>
        <v>50</v>
      </c>
      <c r="P136" s="56">
        <f t="shared" si="48"/>
        <v>100</v>
      </c>
      <c r="Q136" s="63"/>
      <c r="R136" s="56"/>
      <c r="S136" s="60">
        <f t="shared" si="61"/>
        <v>3.5862840503586568E-3</v>
      </c>
      <c r="T136" s="64">
        <f t="shared" si="62"/>
        <v>-2.6863084922010283E-2</v>
      </c>
      <c r="V136" s="65"/>
      <c r="W136" s="65"/>
      <c r="Y136" s="15" t="str">
        <f t="shared" si="49"/>
        <v>EASY</v>
      </c>
      <c r="AA136" s="66" t="str">
        <f>IF($A136&lt;200,"",AVERAGE($E87:$E136)/AVERAGE($E5:$E136)-1)</f>
        <v/>
      </c>
      <c r="AB136">
        <f>LOOKUP($B136,'07_L1政策步階'!$A$4:$A$14,'07_L1政策步階'!$C$4:$C$14)</f>
        <v>-1</v>
      </c>
      <c r="AC136" s="65"/>
      <c r="AD136" s="65"/>
      <c r="AE136" s="65"/>
      <c r="AF136" s="65"/>
      <c r="AG136" s="65"/>
      <c r="AH136" s="65"/>
      <c r="AI136" s="65"/>
      <c r="AJ136" s="65"/>
      <c r="AK136" s="65"/>
      <c r="AL136" t="str">
        <f t="shared" si="50"/>
        <v/>
      </c>
      <c r="AM136">
        <f t="shared" si="51"/>
        <v>0</v>
      </c>
      <c r="AN136" t="str">
        <f t="shared" si="52"/>
        <v/>
      </c>
      <c r="AO136" t="str">
        <f t="shared" si="53"/>
        <v/>
      </c>
      <c r="AP136" t="str">
        <f t="shared" si="54"/>
        <v/>
      </c>
      <c r="AQ136" t="str">
        <f t="shared" si="55"/>
        <v/>
      </c>
      <c r="AR136" t="str">
        <f t="shared" si="56"/>
        <v/>
      </c>
      <c r="AS136" t="str">
        <f t="shared" si="57"/>
        <v/>
      </c>
      <c r="AT136" t="str">
        <f t="shared" si="58"/>
        <v/>
      </c>
      <c r="AU136" t="str">
        <f t="shared" si="59"/>
        <v/>
      </c>
      <c r="AV136" t="str">
        <f t="shared" si="60"/>
        <v/>
      </c>
      <c r="AW136">
        <f>'01_指標庫'!$H$4*ISNUMBER($F136)+'01_指標庫'!$H$5*ISNUMBER($AA136)+'01_指標庫'!$H$6*ISNUMBER($G136)+'01_指標庫'!$H$7*ISNUMBER($H136)+'01_指標庫'!$H$8*ISNUMBER($AF136)+'01_指標庫'!$H$9*ISNUMBER($AG136)+'01_指標庫'!$H$10*ISNUMBER($AB136)+'01_指標庫'!$H$11*ISNUMBER($AC136)+'01_指標庫'!$H$12*ISNUMBER($AD136)+'01_指標庫'!$H$13*ISNUMBER($AE136)+'01_指標庫'!$H$14*ISNUMBER($I136)+'01_指標庫'!$H$15*ISNUMBER($AH136)+'01_指標庫'!$H$16*ISNUMBER($K136)+'01_指標庫'!$H$17*ISNUMBER($AI136)+'01_指標庫'!$H$18*ISNUMBER($AJ136)+'01_指標庫'!$H$19*ISNUMBER($AK136)+'01_指標庫'!$H$20*ISNUMBER($BB136)+'01_指標庫'!$H$21*ISNUMBER($BC136)</f>
        <v>49</v>
      </c>
      <c r="AX136">
        <f>IF(AW136=0,50,ROUND(('01_指標庫'!$H$4*IF(ISNUMBER($F136),L136,0)+'01_指標庫'!$H$5*IF(ISNUMBER($AA136),AL136,0)+'01_指標庫'!$H$6*IF(ISNUMBER($G136),M136,0)+'01_指標庫'!$H$7*IF(ISNUMBER($H136),N136,0)+'01_指標庫'!$H$8*IF(ISNUMBER($AF136),AQ136,0)+'01_指標庫'!$H$9*IF(ISNUMBER($AG136),AR136,0)+'01_指標庫'!$H$10*IF(ISNUMBER($AB136),AM136,0)+'01_指標庫'!$H$11*IF(ISNUMBER($AC136),AN136,0)+'01_指標庫'!$H$12*IF(ISNUMBER($AD136),AO136,0)+'01_指標庫'!$H$13*IF(ISNUMBER($AE136),AP136,0)+'01_指標庫'!$H$14*IF(ISNUMBER($I136),O136,0)+'01_指標庫'!$H$15*IF(ISNUMBER($AH136),AS136,0)+'01_指標庫'!$H$16*IF(ISNUMBER($K136),P136,0)+'01_指標庫'!$H$17*IF(ISNUMBER($AI136),AT136,0)+'01_指標庫'!$H$18*IF(ISNUMBER($AJ136),AU136,0)+'01_指標庫'!$H$19*IF(ISNUMBER($AK136),AV136,0)+'01_指標庫'!$H$20*IF(ISNUMBER($BB136),BB136,0)+'01_指標庫'!$H$21*IF(ISNUMBER($BC136),BC136,0))/AW136,1))</f>
        <v>81.599999999999994</v>
      </c>
      <c r="AY136" s="67"/>
      <c r="AZ136" s="67"/>
      <c r="BA136" s="66">
        <f t="shared" si="41"/>
        <v>1.0562695045496229E-2</v>
      </c>
      <c r="BB136">
        <f t="shared" si="42"/>
        <v>100</v>
      </c>
      <c r="BC136" t="str">
        <f t="shared" si="43"/>
        <v/>
      </c>
    </row>
    <row r="137" spans="1:55" ht="15" customHeight="1">
      <c r="A137" s="56">
        <v>133</v>
      </c>
      <c r="B137" s="57">
        <v>42752</v>
      </c>
      <c r="C137" s="56">
        <v>2017</v>
      </c>
      <c r="D137" s="58" t="s">
        <v>237</v>
      </c>
      <c r="E137" s="59">
        <v>5044.6499999999996</v>
      </c>
      <c r="F137" s="60">
        <v>7.6506000000000005E-2</v>
      </c>
      <c r="G137" s="60">
        <v>-2.9369999999999999E-3</v>
      </c>
      <c r="H137" s="61">
        <v>0.87760000000000005</v>
      </c>
      <c r="I137" s="62">
        <v>406</v>
      </c>
      <c r="J137" s="56" t="s">
        <v>235</v>
      </c>
      <c r="K137" s="63">
        <v>11.87</v>
      </c>
      <c r="L137" s="56">
        <f t="shared" si="44"/>
        <v>100</v>
      </c>
      <c r="M137" s="56">
        <f t="shared" si="45"/>
        <v>100</v>
      </c>
      <c r="N137" s="56">
        <f t="shared" si="46"/>
        <v>100</v>
      </c>
      <c r="O137" s="56">
        <f t="shared" si="47"/>
        <v>50</v>
      </c>
      <c r="P137" s="56">
        <f t="shared" si="48"/>
        <v>100</v>
      </c>
      <c r="Q137" s="63"/>
      <c r="R137" s="56"/>
      <c r="S137" s="60">
        <f t="shared" si="61"/>
        <v>-2.9370433105183613E-3</v>
      </c>
      <c r="T137" s="64">
        <f t="shared" si="62"/>
        <v>5.6990204808548439E-2</v>
      </c>
      <c r="V137" s="65"/>
      <c r="W137" s="65"/>
      <c r="Y137" s="15" t="str">
        <f t="shared" si="49"/>
        <v>EASY</v>
      </c>
      <c r="AA137" s="66" t="str">
        <f>IF($A137&lt;200,"",AVERAGE($E88:$E137)/AVERAGE($E5:$E137)-1)</f>
        <v/>
      </c>
      <c r="AB137">
        <f>LOOKUP($B137,'07_L1政策步階'!$A$4:$A$14,'07_L1政策步階'!$C$4:$C$14)</f>
        <v>-1</v>
      </c>
      <c r="AC137" s="65"/>
      <c r="AD137" s="65"/>
      <c r="AE137" s="65"/>
      <c r="AF137" s="65"/>
      <c r="AG137" s="65"/>
      <c r="AH137" s="65"/>
      <c r="AI137" s="65"/>
      <c r="AJ137" s="65"/>
      <c r="AK137" s="65"/>
      <c r="AL137" t="str">
        <f t="shared" si="50"/>
        <v/>
      </c>
      <c r="AM137">
        <f t="shared" si="51"/>
        <v>0</v>
      </c>
      <c r="AN137" t="str">
        <f t="shared" si="52"/>
        <v/>
      </c>
      <c r="AO137" t="str">
        <f t="shared" si="53"/>
        <v/>
      </c>
      <c r="AP137" t="str">
        <f t="shared" si="54"/>
        <v/>
      </c>
      <c r="AQ137" t="str">
        <f t="shared" si="55"/>
        <v/>
      </c>
      <c r="AR137" t="str">
        <f t="shared" si="56"/>
        <v/>
      </c>
      <c r="AS137" t="str">
        <f t="shared" si="57"/>
        <v/>
      </c>
      <c r="AT137" t="str">
        <f t="shared" si="58"/>
        <v/>
      </c>
      <c r="AU137" t="str">
        <f t="shared" si="59"/>
        <v/>
      </c>
      <c r="AV137" t="str">
        <f t="shared" si="60"/>
        <v/>
      </c>
      <c r="AW137">
        <f>'01_指標庫'!$H$4*ISNUMBER($F137)+'01_指標庫'!$H$5*ISNUMBER($AA137)+'01_指標庫'!$H$6*ISNUMBER($G137)+'01_指標庫'!$H$7*ISNUMBER($H137)+'01_指標庫'!$H$8*ISNUMBER($AF137)+'01_指標庫'!$H$9*ISNUMBER($AG137)+'01_指標庫'!$H$10*ISNUMBER($AB137)+'01_指標庫'!$H$11*ISNUMBER($AC137)+'01_指標庫'!$H$12*ISNUMBER($AD137)+'01_指標庫'!$H$13*ISNUMBER($AE137)+'01_指標庫'!$H$14*ISNUMBER($I137)+'01_指標庫'!$H$15*ISNUMBER($AH137)+'01_指標庫'!$H$16*ISNUMBER($K137)+'01_指標庫'!$H$17*ISNUMBER($AI137)+'01_指標庫'!$H$18*ISNUMBER($AJ137)+'01_指標庫'!$H$19*ISNUMBER($AK137)+'01_指標庫'!$H$20*ISNUMBER($BB137)+'01_指標庫'!$H$21*ISNUMBER($BC137)</f>
        <v>49</v>
      </c>
      <c r="AX137">
        <f>IF(AW137=0,50,ROUND(('01_指標庫'!$H$4*IF(ISNUMBER($F137),L137,0)+'01_指標庫'!$H$5*IF(ISNUMBER($AA137),AL137,0)+'01_指標庫'!$H$6*IF(ISNUMBER($G137),M137,0)+'01_指標庫'!$H$7*IF(ISNUMBER($H137),N137,0)+'01_指標庫'!$H$8*IF(ISNUMBER($AF137),AQ137,0)+'01_指標庫'!$H$9*IF(ISNUMBER($AG137),AR137,0)+'01_指標庫'!$H$10*IF(ISNUMBER($AB137),AM137,0)+'01_指標庫'!$H$11*IF(ISNUMBER($AC137),AN137,0)+'01_指標庫'!$H$12*IF(ISNUMBER($AD137),AO137,0)+'01_指標庫'!$H$13*IF(ISNUMBER($AE137),AP137,0)+'01_指標庫'!$H$14*IF(ISNUMBER($I137),O137,0)+'01_指標庫'!$H$15*IF(ISNUMBER($AH137),AS137,0)+'01_指標庫'!$H$16*IF(ISNUMBER($K137),P137,0)+'01_指標庫'!$H$17*IF(ISNUMBER($AI137),AT137,0)+'01_指標庫'!$H$18*IF(ISNUMBER($AJ137),AU137,0)+'01_指標庫'!$H$19*IF(ISNUMBER($AK137),AV137,0)+'01_指標庫'!$H$20*IF(ISNUMBER($BB137),BB137,0)+'01_指標庫'!$H$21*IF(ISNUMBER($BC137),BC137,0))/AW137,1))</f>
        <v>75.5</v>
      </c>
      <c r="AY137" s="67"/>
      <c r="AZ137" s="67"/>
      <c r="BA137" s="66">
        <f t="shared" si="41"/>
        <v>7.6982309445319252E-3</v>
      </c>
      <c r="BB137">
        <f t="shared" si="42"/>
        <v>50</v>
      </c>
      <c r="BC137" t="str">
        <f t="shared" si="43"/>
        <v/>
      </c>
    </row>
    <row r="138" spans="1:55" ht="15" customHeight="1">
      <c r="A138" s="56">
        <v>134</v>
      </c>
      <c r="B138" s="57">
        <v>42753</v>
      </c>
      <c r="C138" s="56">
        <v>2017</v>
      </c>
      <c r="D138" s="58" t="s">
        <v>238</v>
      </c>
      <c r="E138" s="59">
        <v>5055.8500000000004</v>
      </c>
      <c r="F138" s="60">
        <v>7.8270000000000006E-2</v>
      </c>
      <c r="G138" s="60">
        <v>-7.2300000000000001E-4</v>
      </c>
      <c r="H138" s="61">
        <v>0.87760000000000005</v>
      </c>
      <c r="I138" s="62">
        <v>401</v>
      </c>
      <c r="J138" s="56" t="s">
        <v>235</v>
      </c>
      <c r="K138" s="63">
        <v>12.48</v>
      </c>
      <c r="L138" s="56">
        <f t="shared" si="44"/>
        <v>100</v>
      </c>
      <c r="M138" s="56">
        <f t="shared" si="45"/>
        <v>100</v>
      </c>
      <c r="N138" s="56">
        <f t="shared" si="46"/>
        <v>100</v>
      </c>
      <c r="O138" s="56">
        <f t="shared" si="47"/>
        <v>50</v>
      </c>
      <c r="P138" s="56">
        <f t="shared" si="48"/>
        <v>100</v>
      </c>
      <c r="Q138" s="63"/>
      <c r="R138" s="56"/>
      <c r="S138" s="60">
        <f t="shared" si="61"/>
        <v>2.2201738475415844E-3</v>
      </c>
      <c r="T138" s="64">
        <f t="shared" si="62"/>
        <v>5.1390058972198949E-2</v>
      </c>
      <c r="V138" s="65"/>
      <c r="W138" s="65"/>
      <c r="Y138" s="15" t="str">
        <f t="shared" si="49"/>
        <v>EASY</v>
      </c>
      <c r="AA138" s="66" t="str">
        <f>IF($A138&lt;200,"",AVERAGE($E89:$E138)/AVERAGE($E5:$E138)-1)</f>
        <v/>
      </c>
      <c r="AB138">
        <f>LOOKUP($B138,'07_L1政策步階'!$A$4:$A$14,'07_L1政策步階'!$C$4:$C$14)</f>
        <v>-1</v>
      </c>
      <c r="AC138" s="65"/>
      <c r="AD138" s="65"/>
      <c r="AE138" s="65"/>
      <c r="AF138" s="65"/>
      <c r="AG138" s="65"/>
      <c r="AH138" s="65"/>
      <c r="AI138" s="65"/>
      <c r="AJ138" s="65"/>
      <c r="AK138" s="65"/>
      <c r="AL138" t="str">
        <f t="shared" si="50"/>
        <v/>
      </c>
      <c r="AM138">
        <f t="shared" si="51"/>
        <v>0</v>
      </c>
      <c r="AN138" t="str">
        <f t="shared" si="52"/>
        <v/>
      </c>
      <c r="AO138" t="str">
        <f t="shared" si="53"/>
        <v/>
      </c>
      <c r="AP138" t="str">
        <f t="shared" si="54"/>
        <v/>
      </c>
      <c r="AQ138" t="str">
        <f t="shared" si="55"/>
        <v/>
      </c>
      <c r="AR138" t="str">
        <f t="shared" si="56"/>
        <v/>
      </c>
      <c r="AS138" t="str">
        <f t="shared" si="57"/>
        <v/>
      </c>
      <c r="AT138" t="str">
        <f t="shared" si="58"/>
        <v/>
      </c>
      <c r="AU138" t="str">
        <f t="shared" si="59"/>
        <v/>
      </c>
      <c r="AV138" t="str">
        <f t="shared" si="60"/>
        <v/>
      </c>
      <c r="AW138">
        <f>'01_指標庫'!$H$4*ISNUMBER($F138)+'01_指標庫'!$H$5*ISNUMBER($AA138)+'01_指標庫'!$H$6*ISNUMBER($G138)+'01_指標庫'!$H$7*ISNUMBER($H138)+'01_指標庫'!$H$8*ISNUMBER($AF138)+'01_指標庫'!$H$9*ISNUMBER($AG138)+'01_指標庫'!$H$10*ISNUMBER($AB138)+'01_指標庫'!$H$11*ISNUMBER($AC138)+'01_指標庫'!$H$12*ISNUMBER($AD138)+'01_指標庫'!$H$13*ISNUMBER($AE138)+'01_指標庫'!$H$14*ISNUMBER($I138)+'01_指標庫'!$H$15*ISNUMBER($AH138)+'01_指標庫'!$H$16*ISNUMBER($K138)+'01_指標庫'!$H$17*ISNUMBER($AI138)+'01_指標庫'!$H$18*ISNUMBER($AJ138)+'01_指標庫'!$H$19*ISNUMBER($AK138)+'01_指標庫'!$H$20*ISNUMBER($BB138)+'01_指標庫'!$H$21*ISNUMBER($BC138)</f>
        <v>49</v>
      </c>
      <c r="AX138">
        <f>IF(AW138=0,50,ROUND(('01_指標庫'!$H$4*IF(ISNUMBER($F138),L138,0)+'01_指標庫'!$H$5*IF(ISNUMBER($AA138),AL138,0)+'01_指標庫'!$H$6*IF(ISNUMBER($G138),M138,0)+'01_指標庫'!$H$7*IF(ISNUMBER($H138),N138,0)+'01_指標庫'!$H$8*IF(ISNUMBER($AF138),AQ138,0)+'01_指標庫'!$H$9*IF(ISNUMBER($AG138),AR138,0)+'01_指標庫'!$H$10*IF(ISNUMBER($AB138),AM138,0)+'01_指標庫'!$H$11*IF(ISNUMBER($AC138),AN138,0)+'01_指標庫'!$H$12*IF(ISNUMBER($AD138),AO138,0)+'01_指標庫'!$H$13*IF(ISNUMBER($AE138),AP138,0)+'01_指標庫'!$H$14*IF(ISNUMBER($I138),O138,0)+'01_指標庫'!$H$15*IF(ISNUMBER($AH138),AS138,0)+'01_指標庫'!$H$16*IF(ISNUMBER($K138),P138,0)+'01_指標庫'!$H$17*IF(ISNUMBER($AI138),AT138,0)+'01_指標庫'!$H$18*IF(ISNUMBER($AJ138),AU138,0)+'01_指標庫'!$H$19*IF(ISNUMBER($AK138),AV138,0)+'01_指標庫'!$H$20*IF(ISNUMBER($BB138),BB138,0)+'01_指標庫'!$H$21*IF(ISNUMBER($BC138),BC138,0))/AW138,1))</f>
        <v>75.5</v>
      </c>
      <c r="AY138" s="67"/>
      <c r="AZ138" s="67"/>
      <c r="BA138" s="66">
        <f t="shared" si="41"/>
        <v>5.6219554544556516E-3</v>
      </c>
      <c r="BB138">
        <f t="shared" si="42"/>
        <v>50</v>
      </c>
      <c r="BC138" t="str">
        <f t="shared" si="43"/>
        <v/>
      </c>
    </row>
    <row r="139" spans="1:55" ht="15" customHeight="1">
      <c r="A139" s="56">
        <v>135</v>
      </c>
      <c r="B139" s="57">
        <v>42754</v>
      </c>
      <c r="C139" s="56">
        <v>2017</v>
      </c>
      <c r="D139" s="58" t="s">
        <v>239</v>
      </c>
      <c r="E139" s="59">
        <v>5051.17</v>
      </c>
      <c r="F139" s="60">
        <v>7.6605999999999994E-2</v>
      </c>
      <c r="G139" s="60">
        <v>-1.6479999999999999E-3</v>
      </c>
      <c r="H139" s="61">
        <v>0.87760000000000005</v>
      </c>
      <c r="I139" s="62">
        <v>399</v>
      </c>
      <c r="J139" s="56" t="s">
        <v>235</v>
      </c>
      <c r="K139" s="63">
        <v>12.78</v>
      </c>
      <c r="L139" s="56">
        <f t="shared" si="44"/>
        <v>100</v>
      </c>
      <c r="M139" s="56">
        <f t="shared" si="45"/>
        <v>100</v>
      </c>
      <c r="N139" s="56">
        <f t="shared" si="46"/>
        <v>100</v>
      </c>
      <c r="O139" s="56">
        <f t="shared" si="47"/>
        <v>50</v>
      </c>
      <c r="P139" s="56">
        <f t="shared" si="48"/>
        <v>100</v>
      </c>
      <c r="Q139" s="63"/>
      <c r="R139" s="56"/>
      <c r="S139" s="60">
        <f t="shared" si="61"/>
        <v>-9.2566037362662446E-4</v>
      </c>
      <c r="T139" s="64">
        <f t="shared" si="62"/>
        <v>2.4038461538461453E-2</v>
      </c>
      <c r="V139" s="65"/>
      <c r="W139" s="65"/>
      <c r="Y139" s="15" t="str">
        <f t="shared" si="49"/>
        <v>EASY</v>
      </c>
      <c r="AA139" s="66" t="str">
        <f>IF($A139&lt;200,"",AVERAGE($E90:$E139)/AVERAGE($E5:$E139)-1)</f>
        <v/>
      </c>
      <c r="AB139">
        <f>LOOKUP($B139,'07_L1政策步階'!$A$4:$A$14,'07_L1政策步階'!$C$4:$C$14)</f>
        <v>-1</v>
      </c>
      <c r="AC139" s="65"/>
      <c r="AD139" s="65"/>
      <c r="AE139" s="65"/>
      <c r="AF139" s="65"/>
      <c r="AG139" s="65"/>
      <c r="AH139" s="65"/>
      <c r="AI139" s="65"/>
      <c r="AJ139" s="65"/>
      <c r="AK139" s="65"/>
      <c r="AL139" t="str">
        <f t="shared" si="50"/>
        <v/>
      </c>
      <c r="AM139">
        <f t="shared" si="51"/>
        <v>0</v>
      </c>
      <c r="AN139" t="str">
        <f t="shared" si="52"/>
        <v/>
      </c>
      <c r="AO139" t="str">
        <f t="shared" si="53"/>
        <v/>
      </c>
      <c r="AP139" t="str">
        <f t="shared" si="54"/>
        <v/>
      </c>
      <c r="AQ139" t="str">
        <f t="shared" si="55"/>
        <v/>
      </c>
      <c r="AR139" t="str">
        <f t="shared" si="56"/>
        <v/>
      </c>
      <c r="AS139" t="str">
        <f t="shared" si="57"/>
        <v/>
      </c>
      <c r="AT139" t="str">
        <f t="shared" si="58"/>
        <v/>
      </c>
      <c r="AU139" t="str">
        <f t="shared" si="59"/>
        <v/>
      </c>
      <c r="AV139" t="str">
        <f t="shared" si="60"/>
        <v/>
      </c>
      <c r="AW139">
        <f>'01_指標庫'!$H$4*ISNUMBER($F139)+'01_指標庫'!$H$5*ISNUMBER($AA139)+'01_指標庫'!$H$6*ISNUMBER($G139)+'01_指標庫'!$H$7*ISNUMBER($H139)+'01_指標庫'!$H$8*ISNUMBER($AF139)+'01_指標庫'!$H$9*ISNUMBER($AG139)+'01_指標庫'!$H$10*ISNUMBER($AB139)+'01_指標庫'!$H$11*ISNUMBER($AC139)+'01_指標庫'!$H$12*ISNUMBER($AD139)+'01_指標庫'!$H$13*ISNUMBER($AE139)+'01_指標庫'!$H$14*ISNUMBER($I139)+'01_指標庫'!$H$15*ISNUMBER($AH139)+'01_指標庫'!$H$16*ISNUMBER($K139)+'01_指標庫'!$H$17*ISNUMBER($AI139)+'01_指標庫'!$H$18*ISNUMBER($AJ139)+'01_指標庫'!$H$19*ISNUMBER($AK139)+'01_指標庫'!$H$20*ISNUMBER($BB139)+'01_指標庫'!$H$21*ISNUMBER($BC139)</f>
        <v>49</v>
      </c>
      <c r="AX139">
        <f>IF(AW139=0,50,ROUND(('01_指標庫'!$H$4*IF(ISNUMBER($F139),L139,0)+'01_指標庫'!$H$5*IF(ISNUMBER($AA139),AL139,0)+'01_指標庫'!$H$6*IF(ISNUMBER($G139),M139,0)+'01_指標庫'!$H$7*IF(ISNUMBER($H139),N139,0)+'01_指標庫'!$H$8*IF(ISNUMBER($AF139),AQ139,0)+'01_指標庫'!$H$9*IF(ISNUMBER($AG139),AR139,0)+'01_指標庫'!$H$10*IF(ISNUMBER($AB139),AM139,0)+'01_指標庫'!$H$11*IF(ISNUMBER($AC139),AN139,0)+'01_指標庫'!$H$12*IF(ISNUMBER($AD139),AO139,0)+'01_指標庫'!$H$13*IF(ISNUMBER($AE139),AP139,0)+'01_指標庫'!$H$14*IF(ISNUMBER($I139),O139,0)+'01_指標庫'!$H$15*IF(ISNUMBER($AH139),AS139,0)+'01_指標庫'!$H$16*IF(ISNUMBER($K139),P139,0)+'01_指標庫'!$H$17*IF(ISNUMBER($AI139),AT139,0)+'01_指標庫'!$H$18*IF(ISNUMBER($AJ139),AU139,0)+'01_指標庫'!$H$19*IF(ISNUMBER($AK139),AV139,0)+'01_指標庫'!$H$20*IF(ISNUMBER($BB139),BB139,0)+'01_指標庫'!$H$21*IF(ISNUMBER($BC139),BC139,0))/AW139,1))</f>
        <v>75.5</v>
      </c>
      <c r="AY139" s="67"/>
      <c r="AZ139" s="67"/>
      <c r="BA139" s="66">
        <f t="shared" si="41"/>
        <v>3.3833370550702124E-3</v>
      </c>
      <c r="BB139">
        <f t="shared" si="42"/>
        <v>50</v>
      </c>
      <c r="BC139" t="str">
        <f t="shared" si="43"/>
        <v/>
      </c>
    </row>
    <row r="140" spans="1:55" ht="15" customHeight="1">
      <c r="A140" s="56">
        <v>136</v>
      </c>
      <c r="B140" s="57">
        <v>42755</v>
      </c>
      <c r="C140" s="56">
        <v>2017</v>
      </c>
      <c r="D140" s="58" t="s">
        <v>234</v>
      </c>
      <c r="E140" s="59">
        <v>5063.2</v>
      </c>
      <c r="F140" s="60">
        <v>7.8573000000000004E-2</v>
      </c>
      <c r="G140" s="60">
        <v>0</v>
      </c>
      <c r="H140" s="61">
        <v>0.87760000000000005</v>
      </c>
      <c r="I140" s="62">
        <v>402</v>
      </c>
      <c r="J140" s="56" t="s">
        <v>235</v>
      </c>
      <c r="K140" s="63">
        <v>11.54</v>
      </c>
      <c r="L140" s="56">
        <f t="shared" si="44"/>
        <v>100</v>
      </c>
      <c r="M140" s="56">
        <f t="shared" si="45"/>
        <v>100</v>
      </c>
      <c r="N140" s="56">
        <f t="shared" si="46"/>
        <v>100</v>
      </c>
      <c r="O140" s="56">
        <f t="shared" si="47"/>
        <v>50</v>
      </c>
      <c r="P140" s="56">
        <f t="shared" si="48"/>
        <v>100</v>
      </c>
      <c r="Q140" s="63"/>
      <c r="R140" s="56"/>
      <c r="S140" s="60">
        <f t="shared" si="61"/>
        <v>2.3816264350635663E-3</v>
      </c>
      <c r="T140" s="64">
        <f t="shared" si="62"/>
        <v>-9.7026604068857658E-2</v>
      </c>
      <c r="V140" s="65"/>
      <c r="W140" s="65"/>
      <c r="Y140" s="15" t="str">
        <f t="shared" si="49"/>
        <v>EASY</v>
      </c>
      <c r="AA140" s="66" t="str">
        <f>IF($A140&lt;200,"",AVERAGE($E91:$E140)/AVERAGE($E5:$E140)-1)</f>
        <v/>
      </c>
      <c r="AB140">
        <f>LOOKUP($B140,'07_L1政策步階'!$A$4:$A$14,'07_L1政策步階'!$C$4:$C$14)</f>
        <v>-1</v>
      </c>
      <c r="AC140" s="65"/>
      <c r="AD140" s="65"/>
      <c r="AE140" s="65"/>
      <c r="AF140" s="65"/>
      <c r="AG140" s="65"/>
      <c r="AH140" s="65"/>
      <c r="AI140" s="65"/>
      <c r="AJ140" s="65"/>
      <c r="AK140" s="65"/>
      <c r="AL140" t="str">
        <f t="shared" si="50"/>
        <v/>
      </c>
      <c r="AM140">
        <f t="shared" si="51"/>
        <v>0</v>
      </c>
      <c r="AN140" t="str">
        <f t="shared" si="52"/>
        <v/>
      </c>
      <c r="AO140" t="str">
        <f t="shared" si="53"/>
        <v/>
      </c>
      <c r="AP140" t="str">
        <f t="shared" si="54"/>
        <v/>
      </c>
      <c r="AQ140" t="str">
        <f t="shared" si="55"/>
        <v/>
      </c>
      <c r="AR140" t="str">
        <f t="shared" si="56"/>
        <v/>
      </c>
      <c r="AS140" t="str">
        <f t="shared" si="57"/>
        <v/>
      </c>
      <c r="AT140" t="str">
        <f t="shared" si="58"/>
        <v/>
      </c>
      <c r="AU140" t="str">
        <f t="shared" si="59"/>
        <v/>
      </c>
      <c r="AV140" t="str">
        <f t="shared" si="60"/>
        <v/>
      </c>
      <c r="AW140">
        <f>'01_指標庫'!$H$4*ISNUMBER($F140)+'01_指標庫'!$H$5*ISNUMBER($AA140)+'01_指標庫'!$H$6*ISNUMBER($G140)+'01_指標庫'!$H$7*ISNUMBER($H140)+'01_指標庫'!$H$8*ISNUMBER($AF140)+'01_指標庫'!$H$9*ISNUMBER($AG140)+'01_指標庫'!$H$10*ISNUMBER($AB140)+'01_指標庫'!$H$11*ISNUMBER($AC140)+'01_指標庫'!$H$12*ISNUMBER($AD140)+'01_指標庫'!$H$13*ISNUMBER($AE140)+'01_指標庫'!$H$14*ISNUMBER($I140)+'01_指標庫'!$H$15*ISNUMBER($AH140)+'01_指標庫'!$H$16*ISNUMBER($K140)+'01_指標庫'!$H$17*ISNUMBER($AI140)+'01_指標庫'!$H$18*ISNUMBER($AJ140)+'01_指標庫'!$H$19*ISNUMBER($AK140)+'01_指標庫'!$H$20*ISNUMBER($BB140)+'01_指標庫'!$H$21*ISNUMBER($BC140)</f>
        <v>49</v>
      </c>
      <c r="AX140">
        <f>IF(AW140=0,50,ROUND(('01_指標庫'!$H$4*IF(ISNUMBER($F140),L140,0)+'01_指標庫'!$H$5*IF(ISNUMBER($AA140),AL140,0)+'01_指標庫'!$H$6*IF(ISNUMBER($G140),M140,0)+'01_指標庫'!$H$7*IF(ISNUMBER($H140),N140,0)+'01_指標庫'!$H$8*IF(ISNUMBER($AF140),AQ140,0)+'01_指標庫'!$H$9*IF(ISNUMBER($AG140),AR140,0)+'01_指標庫'!$H$10*IF(ISNUMBER($AB140),AM140,0)+'01_指標庫'!$H$11*IF(ISNUMBER($AC140),AN140,0)+'01_指標庫'!$H$12*IF(ISNUMBER($AD140),AO140,0)+'01_指標庫'!$H$13*IF(ISNUMBER($AE140),AP140,0)+'01_指標庫'!$H$14*IF(ISNUMBER($I140),O140,0)+'01_指標庫'!$H$15*IF(ISNUMBER($AH140),AS140,0)+'01_指標庫'!$H$16*IF(ISNUMBER($K140),P140,0)+'01_指標庫'!$H$17*IF(ISNUMBER($AI140),AT140,0)+'01_指標庫'!$H$18*IF(ISNUMBER($AJ140),AU140,0)+'01_指標庫'!$H$19*IF(ISNUMBER($AK140),AV140,0)+'01_指標庫'!$H$20*IF(ISNUMBER($BB140),BB140,0)+'01_指標庫'!$H$21*IF(ISNUMBER($BC140),BC140,0))/AW140,1))</f>
        <v>75.5</v>
      </c>
      <c r="AY140" s="67"/>
      <c r="AZ140" s="67"/>
      <c r="BA140" s="66">
        <f t="shared" si="41"/>
        <v>2.2919439725879176E-3</v>
      </c>
      <c r="BB140">
        <f t="shared" si="42"/>
        <v>50</v>
      </c>
      <c r="BC140" t="str">
        <f t="shared" si="43"/>
        <v/>
      </c>
    </row>
    <row r="141" spans="1:55" ht="15" customHeight="1">
      <c r="A141" s="56">
        <v>137</v>
      </c>
      <c r="B141" s="57">
        <v>42758</v>
      </c>
      <c r="C141" s="56">
        <v>2017</v>
      </c>
      <c r="D141" s="58" t="s">
        <v>236</v>
      </c>
      <c r="E141" s="59">
        <v>5065.7</v>
      </c>
      <c r="F141" s="60">
        <v>7.8426999999999997E-2</v>
      </c>
      <c r="G141" s="60">
        <v>0</v>
      </c>
      <c r="H141" s="61">
        <v>0.85709999999999997</v>
      </c>
      <c r="I141" s="62">
        <v>410</v>
      </c>
      <c r="J141" s="56" t="s">
        <v>235</v>
      </c>
      <c r="K141" s="63">
        <v>11.77</v>
      </c>
      <c r="L141" s="56">
        <f t="shared" si="44"/>
        <v>100</v>
      </c>
      <c r="M141" s="56">
        <f t="shared" si="45"/>
        <v>100</v>
      </c>
      <c r="N141" s="56">
        <f t="shared" si="46"/>
        <v>100</v>
      </c>
      <c r="O141" s="56">
        <f t="shared" si="47"/>
        <v>50</v>
      </c>
      <c r="P141" s="56">
        <f t="shared" si="48"/>
        <v>100</v>
      </c>
      <c r="Q141" s="63"/>
      <c r="R141" s="56"/>
      <c r="S141" s="60">
        <f t="shared" si="61"/>
        <v>4.9375888765990084E-4</v>
      </c>
      <c r="T141" s="64">
        <f t="shared" si="62"/>
        <v>1.9930675909878737E-2</v>
      </c>
      <c r="V141" s="65"/>
      <c r="W141" s="65"/>
      <c r="Y141" s="15" t="str">
        <f t="shared" si="49"/>
        <v>EASY</v>
      </c>
      <c r="AA141" s="66" t="str">
        <f>IF($A141&lt;200,"",AVERAGE($E92:$E141)/AVERAGE($E5:$E141)-1)</f>
        <v/>
      </c>
      <c r="AB141">
        <f>LOOKUP($B141,'07_L1政策步階'!$A$4:$A$14,'07_L1政策步階'!$C$4:$C$14)</f>
        <v>-1</v>
      </c>
      <c r="AC141" s="65"/>
      <c r="AD141" s="65"/>
      <c r="AE141" s="65"/>
      <c r="AF141" s="65"/>
      <c r="AG141" s="65"/>
      <c r="AH141" s="65"/>
      <c r="AI141" s="65"/>
      <c r="AJ141" s="65"/>
      <c r="AK141" s="65"/>
      <c r="AL141" t="str">
        <f t="shared" si="50"/>
        <v/>
      </c>
      <c r="AM141">
        <f t="shared" si="51"/>
        <v>0</v>
      </c>
      <c r="AN141" t="str">
        <f t="shared" si="52"/>
        <v/>
      </c>
      <c r="AO141" t="str">
        <f t="shared" si="53"/>
        <v/>
      </c>
      <c r="AP141" t="str">
        <f t="shared" si="54"/>
        <v/>
      </c>
      <c r="AQ141" t="str">
        <f t="shared" si="55"/>
        <v/>
      </c>
      <c r="AR141" t="str">
        <f t="shared" si="56"/>
        <v/>
      </c>
      <c r="AS141" t="str">
        <f t="shared" si="57"/>
        <v/>
      </c>
      <c r="AT141" t="str">
        <f t="shared" si="58"/>
        <v/>
      </c>
      <c r="AU141" t="str">
        <f t="shared" si="59"/>
        <v/>
      </c>
      <c r="AV141" t="str">
        <f t="shared" si="60"/>
        <v/>
      </c>
      <c r="AW141">
        <f>'01_指標庫'!$H$4*ISNUMBER($F141)+'01_指標庫'!$H$5*ISNUMBER($AA141)+'01_指標庫'!$H$6*ISNUMBER($G141)+'01_指標庫'!$H$7*ISNUMBER($H141)+'01_指標庫'!$H$8*ISNUMBER($AF141)+'01_指標庫'!$H$9*ISNUMBER($AG141)+'01_指標庫'!$H$10*ISNUMBER($AB141)+'01_指標庫'!$H$11*ISNUMBER($AC141)+'01_指標庫'!$H$12*ISNUMBER($AD141)+'01_指標庫'!$H$13*ISNUMBER($AE141)+'01_指標庫'!$H$14*ISNUMBER($I141)+'01_指標庫'!$H$15*ISNUMBER($AH141)+'01_指標庫'!$H$16*ISNUMBER($K141)+'01_指標庫'!$H$17*ISNUMBER($AI141)+'01_指標庫'!$H$18*ISNUMBER($AJ141)+'01_指標庫'!$H$19*ISNUMBER($AK141)+'01_指標庫'!$H$20*ISNUMBER($BB141)+'01_指標庫'!$H$21*ISNUMBER($BC141)</f>
        <v>49</v>
      </c>
      <c r="AX141">
        <f>IF(AW141=0,50,ROUND(('01_指標庫'!$H$4*IF(ISNUMBER($F141),L141,0)+'01_指標庫'!$H$5*IF(ISNUMBER($AA141),AL141,0)+'01_指標庫'!$H$6*IF(ISNUMBER($G141),M141,0)+'01_指標庫'!$H$7*IF(ISNUMBER($H141),N141,0)+'01_指標庫'!$H$8*IF(ISNUMBER($AF141),AQ141,0)+'01_指標庫'!$H$9*IF(ISNUMBER($AG141),AR141,0)+'01_指標庫'!$H$10*IF(ISNUMBER($AB141),AM141,0)+'01_指標庫'!$H$11*IF(ISNUMBER($AC141),AN141,0)+'01_指標庫'!$H$12*IF(ISNUMBER($AD141),AO141,0)+'01_指標庫'!$H$13*IF(ISNUMBER($AE141),AP141,0)+'01_指標庫'!$H$14*IF(ISNUMBER($I141),O141,0)+'01_指標庫'!$H$15*IF(ISNUMBER($AH141),AS141,0)+'01_指標庫'!$H$16*IF(ISNUMBER($K141),P141,0)+'01_指標庫'!$H$17*IF(ISNUMBER($AI141),AT141,0)+'01_指標庫'!$H$18*IF(ISNUMBER($AJ141),AU141,0)+'01_指標庫'!$H$19*IF(ISNUMBER($AK141),AV141,0)+'01_指標庫'!$H$20*IF(ISNUMBER($BB141),BB141,0)+'01_指標庫'!$H$21*IF(ISNUMBER($BC141),BC141,0))/AW141,1))</f>
        <v>75.5</v>
      </c>
      <c r="AY141" s="67"/>
      <c r="AZ141" s="67"/>
      <c r="BA141" s="66">
        <f t="shared" si="41"/>
        <v>1.3734906209506015E-3</v>
      </c>
      <c r="BB141">
        <f t="shared" si="42"/>
        <v>50</v>
      </c>
      <c r="BC141" t="str">
        <f t="shared" si="43"/>
        <v/>
      </c>
    </row>
    <row r="142" spans="1:55" ht="15" customHeight="1">
      <c r="A142" s="56">
        <v>138</v>
      </c>
      <c r="B142" s="57">
        <v>42759</v>
      </c>
      <c r="C142" s="56">
        <v>2017</v>
      </c>
      <c r="D142" s="58" t="s">
        <v>237</v>
      </c>
      <c r="E142" s="59">
        <v>5101.0600000000004</v>
      </c>
      <c r="F142" s="60">
        <v>8.5232000000000002E-2</v>
      </c>
      <c r="G142" s="60">
        <v>0</v>
      </c>
      <c r="H142" s="61">
        <v>0.87760000000000005</v>
      </c>
      <c r="I142" s="62">
        <v>402</v>
      </c>
      <c r="J142" s="56" t="s">
        <v>235</v>
      </c>
      <c r="K142" s="63">
        <v>11.07</v>
      </c>
      <c r="L142" s="56">
        <f t="shared" si="44"/>
        <v>100</v>
      </c>
      <c r="M142" s="56">
        <f t="shared" si="45"/>
        <v>100</v>
      </c>
      <c r="N142" s="56">
        <f t="shared" si="46"/>
        <v>100</v>
      </c>
      <c r="O142" s="56">
        <f t="shared" si="47"/>
        <v>50</v>
      </c>
      <c r="P142" s="56">
        <f t="shared" si="48"/>
        <v>100</v>
      </c>
      <c r="Q142" s="63"/>
      <c r="R142" s="56"/>
      <c r="S142" s="60">
        <f t="shared" si="61"/>
        <v>6.9802791322028934E-3</v>
      </c>
      <c r="T142" s="64">
        <f t="shared" si="62"/>
        <v>-5.9473237043330407E-2</v>
      </c>
      <c r="V142" s="65"/>
      <c r="W142" s="65"/>
      <c r="Y142" s="15" t="str">
        <f t="shared" si="49"/>
        <v>EASY</v>
      </c>
      <c r="AA142" s="66" t="str">
        <f>IF($A142&lt;200,"",AVERAGE($E93:$E142)/AVERAGE($E5:$E142)-1)</f>
        <v/>
      </c>
      <c r="AB142">
        <f>LOOKUP($B142,'07_L1政策步階'!$A$4:$A$14,'07_L1政策步階'!$C$4:$C$14)</f>
        <v>-1</v>
      </c>
      <c r="AC142" s="65"/>
      <c r="AD142" s="65"/>
      <c r="AE142" s="65"/>
      <c r="AF142" s="65"/>
      <c r="AG142" s="65"/>
      <c r="AH142" s="65"/>
      <c r="AI142" s="65"/>
      <c r="AJ142" s="65"/>
      <c r="AK142" s="65"/>
      <c r="AL142" t="str">
        <f t="shared" si="50"/>
        <v/>
      </c>
      <c r="AM142">
        <f t="shared" si="51"/>
        <v>0</v>
      </c>
      <c r="AN142" t="str">
        <f t="shared" si="52"/>
        <v/>
      </c>
      <c r="AO142" t="str">
        <f t="shared" si="53"/>
        <v/>
      </c>
      <c r="AP142" t="str">
        <f t="shared" si="54"/>
        <v/>
      </c>
      <c r="AQ142" t="str">
        <f t="shared" si="55"/>
        <v/>
      </c>
      <c r="AR142" t="str">
        <f t="shared" si="56"/>
        <v/>
      </c>
      <c r="AS142" t="str">
        <f t="shared" si="57"/>
        <v/>
      </c>
      <c r="AT142" t="str">
        <f t="shared" si="58"/>
        <v/>
      </c>
      <c r="AU142" t="str">
        <f t="shared" si="59"/>
        <v/>
      </c>
      <c r="AV142" t="str">
        <f t="shared" si="60"/>
        <v/>
      </c>
      <c r="AW142">
        <f>'01_指標庫'!$H$4*ISNUMBER($F142)+'01_指標庫'!$H$5*ISNUMBER($AA142)+'01_指標庫'!$H$6*ISNUMBER($G142)+'01_指標庫'!$H$7*ISNUMBER($H142)+'01_指標庫'!$H$8*ISNUMBER($AF142)+'01_指標庫'!$H$9*ISNUMBER($AG142)+'01_指標庫'!$H$10*ISNUMBER($AB142)+'01_指標庫'!$H$11*ISNUMBER($AC142)+'01_指標庫'!$H$12*ISNUMBER($AD142)+'01_指標庫'!$H$13*ISNUMBER($AE142)+'01_指標庫'!$H$14*ISNUMBER($I142)+'01_指標庫'!$H$15*ISNUMBER($AH142)+'01_指標庫'!$H$16*ISNUMBER($K142)+'01_指標庫'!$H$17*ISNUMBER($AI142)+'01_指標庫'!$H$18*ISNUMBER($AJ142)+'01_指標庫'!$H$19*ISNUMBER($AK142)+'01_指標庫'!$H$20*ISNUMBER($BB142)+'01_指標庫'!$H$21*ISNUMBER($BC142)</f>
        <v>49</v>
      </c>
      <c r="AX142">
        <f>IF(AW142=0,50,ROUND(('01_指標庫'!$H$4*IF(ISNUMBER($F142),L142,0)+'01_指標庫'!$H$5*IF(ISNUMBER($AA142),AL142,0)+'01_指標庫'!$H$6*IF(ISNUMBER($G142),M142,0)+'01_指標庫'!$H$7*IF(ISNUMBER($H142),N142,0)+'01_指標庫'!$H$8*IF(ISNUMBER($AF142),AQ142,0)+'01_指標庫'!$H$9*IF(ISNUMBER($AG142),AR142,0)+'01_指標庫'!$H$10*IF(ISNUMBER($AB142),AM142,0)+'01_指標庫'!$H$11*IF(ISNUMBER($AC142),AN142,0)+'01_指標庫'!$H$12*IF(ISNUMBER($AD142),AO142,0)+'01_指標庫'!$H$13*IF(ISNUMBER($AE142),AP142,0)+'01_指標庫'!$H$14*IF(ISNUMBER($I142),O142,0)+'01_指標庫'!$H$15*IF(ISNUMBER($AH142),AS142,0)+'01_指標庫'!$H$16*IF(ISNUMBER($K142),P142,0)+'01_指標庫'!$H$17*IF(ISNUMBER($AI142),AT142,0)+'01_指標庫'!$H$18*IF(ISNUMBER($AJ142),AU142,0)+'01_指標庫'!$H$19*IF(ISNUMBER($AK142),AV142,0)+'01_指標庫'!$H$20*IF(ISNUMBER($BB142),BB142,0)+'01_指標庫'!$H$21*IF(ISNUMBER($BC142),BC142,0))/AW142,1))</f>
        <v>75.5</v>
      </c>
      <c r="AY142" s="67"/>
      <c r="AZ142" s="67"/>
      <c r="BA142" s="66">
        <f t="shared" ref="BA142:BA205" si="63">AVERAGE($E138:$E142)/AVERAGE($E133:$E142)-1</f>
        <v>2.096387138494249E-3</v>
      </c>
      <c r="BB142">
        <f t="shared" ref="BB142:BB205" si="64">IF(ISNUMBER($BA142),IF(OR($S142&lt;=-0.03,$BA142&lt;-0.003),0,IF(OR($S142&lt;=-0.02,$BA142&lt;0.01),50,100)),"")</f>
        <v>50</v>
      </c>
      <c r="BC142" t="str">
        <f t="shared" ref="BC142:BC205" si="65">IF(OR(COUNT($AZ142)=0,COUNT($AZ141)=0),"",IF(OR($AY142/$AZ141-1&lt;=-0.03,$AZ142/$AZ141-1&lt;=-0.045,IF(COUNT($AZ133:$AZ142)=10,AVERAGE($AZ138:$AZ142)/AVERAGE($AZ133:$AZ142)-1&lt;-0.01,FALSE())),0,IF(OR($AZ142/$AZ141-1&lt;=-0.02,IF(COUNT($AZ133:$AZ142)=10,AVERAGE($AZ138:$AZ142)/AVERAGE($AZ133:$AZ142)-1&lt;0.005,FALSE())),50,100)))</f>
        <v/>
      </c>
    </row>
    <row r="143" spans="1:55" ht="15" customHeight="1">
      <c r="A143" s="56">
        <v>139</v>
      </c>
      <c r="B143" s="57">
        <v>42760</v>
      </c>
      <c r="C143" s="56">
        <v>2017</v>
      </c>
      <c r="D143" s="58" t="s">
        <v>238</v>
      </c>
      <c r="E143" s="59">
        <v>5151.47</v>
      </c>
      <c r="F143" s="60">
        <v>9.5148999999999997E-2</v>
      </c>
      <c r="G143" s="60">
        <v>0</v>
      </c>
      <c r="H143" s="61">
        <v>0.87760000000000005</v>
      </c>
      <c r="I143" s="62">
        <v>393</v>
      </c>
      <c r="J143" s="56" t="s">
        <v>235</v>
      </c>
      <c r="K143" s="63">
        <v>10.81</v>
      </c>
      <c r="L143" s="56">
        <f t="shared" si="44"/>
        <v>100</v>
      </c>
      <c r="M143" s="56">
        <f t="shared" si="45"/>
        <v>100</v>
      </c>
      <c r="N143" s="56">
        <f t="shared" si="46"/>
        <v>100</v>
      </c>
      <c r="O143" s="56">
        <f t="shared" si="47"/>
        <v>50</v>
      </c>
      <c r="P143" s="56">
        <f t="shared" si="48"/>
        <v>100</v>
      </c>
      <c r="Q143" s="63"/>
      <c r="R143" s="56"/>
      <c r="S143" s="60">
        <f t="shared" si="61"/>
        <v>9.8822597656174072E-3</v>
      </c>
      <c r="T143" s="64">
        <f t="shared" si="62"/>
        <v>-2.3486901535682003E-2</v>
      </c>
      <c r="V143" s="65"/>
      <c r="W143" s="65"/>
      <c r="Y143" s="15" t="str">
        <f t="shared" si="49"/>
        <v>EASY</v>
      </c>
      <c r="AA143" s="66" t="str">
        <f>IF($A143&lt;200,"",AVERAGE($E94:$E143)/AVERAGE($E5:$E143)-1)</f>
        <v/>
      </c>
      <c r="AB143">
        <f>LOOKUP($B143,'07_L1政策步階'!$A$4:$A$14,'07_L1政策步階'!$C$4:$C$14)</f>
        <v>-1</v>
      </c>
      <c r="AC143" s="65"/>
      <c r="AD143" s="65"/>
      <c r="AE143" s="65"/>
      <c r="AF143" s="65"/>
      <c r="AG143" s="65"/>
      <c r="AH143" s="65"/>
      <c r="AI143" s="65"/>
      <c r="AJ143" s="65"/>
      <c r="AK143" s="65"/>
      <c r="AL143" t="str">
        <f t="shared" si="50"/>
        <v/>
      </c>
      <c r="AM143">
        <f t="shared" si="51"/>
        <v>0</v>
      </c>
      <c r="AN143" t="str">
        <f t="shared" si="52"/>
        <v/>
      </c>
      <c r="AO143" t="str">
        <f t="shared" si="53"/>
        <v/>
      </c>
      <c r="AP143" t="str">
        <f t="shared" si="54"/>
        <v/>
      </c>
      <c r="AQ143" t="str">
        <f t="shared" si="55"/>
        <v/>
      </c>
      <c r="AR143" t="str">
        <f t="shared" si="56"/>
        <v/>
      </c>
      <c r="AS143" t="str">
        <f t="shared" si="57"/>
        <v/>
      </c>
      <c r="AT143" t="str">
        <f t="shared" si="58"/>
        <v/>
      </c>
      <c r="AU143" t="str">
        <f t="shared" si="59"/>
        <v/>
      </c>
      <c r="AV143" t="str">
        <f t="shared" si="60"/>
        <v/>
      </c>
      <c r="AW143">
        <f>'01_指標庫'!$H$4*ISNUMBER($F143)+'01_指標庫'!$H$5*ISNUMBER($AA143)+'01_指標庫'!$H$6*ISNUMBER($G143)+'01_指標庫'!$H$7*ISNUMBER($H143)+'01_指標庫'!$H$8*ISNUMBER($AF143)+'01_指標庫'!$H$9*ISNUMBER($AG143)+'01_指標庫'!$H$10*ISNUMBER($AB143)+'01_指標庫'!$H$11*ISNUMBER($AC143)+'01_指標庫'!$H$12*ISNUMBER($AD143)+'01_指標庫'!$H$13*ISNUMBER($AE143)+'01_指標庫'!$H$14*ISNUMBER($I143)+'01_指標庫'!$H$15*ISNUMBER($AH143)+'01_指標庫'!$H$16*ISNUMBER($K143)+'01_指標庫'!$H$17*ISNUMBER($AI143)+'01_指標庫'!$H$18*ISNUMBER($AJ143)+'01_指標庫'!$H$19*ISNUMBER($AK143)+'01_指標庫'!$H$20*ISNUMBER($BB143)+'01_指標庫'!$H$21*ISNUMBER($BC143)</f>
        <v>49</v>
      </c>
      <c r="AX143">
        <f>IF(AW143=0,50,ROUND(('01_指標庫'!$H$4*IF(ISNUMBER($F143),L143,0)+'01_指標庫'!$H$5*IF(ISNUMBER($AA143),AL143,0)+'01_指標庫'!$H$6*IF(ISNUMBER($G143),M143,0)+'01_指標庫'!$H$7*IF(ISNUMBER($H143),N143,0)+'01_指標庫'!$H$8*IF(ISNUMBER($AF143),AQ143,0)+'01_指標庫'!$H$9*IF(ISNUMBER($AG143),AR143,0)+'01_指標庫'!$H$10*IF(ISNUMBER($AB143),AM143,0)+'01_指標庫'!$H$11*IF(ISNUMBER($AC143),AN143,0)+'01_指標庫'!$H$12*IF(ISNUMBER($AD143),AO143,0)+'01_指標庫'!$H$13*IF(ISNUMBER($AE143),AP143,0)+'01_指標庫'!$H$14*IF(ISNUMBER($I143),O143,0)+'01_指標庫'!$H$15*IF(ISNUMBER($AH143),AS143,0)+'01_指標庫'!$H$16*IF(ISNUMBER($K143),P143,0)+'01_指標庫'!$H$17*IF(ISNUMBER($AI143),AT143,0)+'01_指標庫'!$H$18*IF(ISNUMBER($AJ143),AU143,0)+'01_指標庫'!$H$19*IF(ISNUMBER($AK143),AV143,0)+'01_指標庫'!$H$20*IF(ISNUMBER($BB143),BB143,0)+'01_指標庫'!$H$21*IF(ISNUMBER($BC143),BC143,0))/AW143,1))</f>
        <v>75.5</v>
      </c>
      <c r="AY143" s="67"/>
      <c r="AZ143" s="67"/>
      <c r="BA143" s="66">
        <f t="shared" si="63"/>
        <v>3.5701425985392721E-3</v>
      </c>
      <c r="BB143">
        <f t="shared" si="64"/>
        <v>50</v>
      </c>
      <c r="BC143" t="str">
        <f t="shared" si="65"/>
        <v/>
      </c>
    </row>
    <row r="144" spans="1:55" ht="15" customHeight="1">
      <c r="A144" s="56">
        <v>140</v>
      </c>
      <c r="B144" s="57">
        <v>42761</v>
      </c>
      <c r="C144" s="56">
        <v>2017</v>
      </c>
      <c r="D144" s="58" t="s">
        <v>239</v>
      </c>
      <c r="E144" s="59">
        <v>5156.92</v>
      </c>
      <c r="F144" s="60">
        <v>9.5537999999999998E-2</v>
      </c>
      <c r="G144" s="60">
        <v>0</v>
      </c>
      <c r="H144" s="61">
        <v>0.87760000000000005</v>
      </c>
      <c r="I144" s="62">
        <v>393</v>
      </c>
      <c r="J144" s="56" t="s">
        <v>235</v>
      </c>
      <c r="K144" s="63">
        <v>10.63</v>
      </c>
      <c r="L144" s="56">
        <f t="shared" si="44"/>
        <v>100</v>
      </c>
      <c r="M144" s="56">
        <f t="shared" si="45"/>
        <v>100</v>
      </c>
      <c r="N144" s="56">
        <f t="shared" si="46"/>
        <v>100</v>
      </c>
      <c r="O144" s="56">
        <f t="shared" si="47"/>
        <v>50</v>
      </c>
      <c r="P144" s="56">
        <f t="shared" si="48"/>
        <v>100</v>
      </c>
      <c r="Q144" s="63"/>
      <c r="R144" s="56"/>
      <c r="S144" s="60">
        <f t="shared" si="61"/>
        <v>1.0579504490950686E-3</v>
      </c>
      <c r="T144" s="64">
        <f t="shared" si="62"/>
        <v>-1.6651248843663202E-2</v>
      </c>
      <c r="V144" s="65"/>
      <c r="W144" s="65"/>
      <c r="Y144" s="15" t="str">
        <f t="shared" si="49"/>
        <v>EASY</v>
      </c>
      <c r="AA144" s="66" t="str">
        <f>IF($A144&lt;200,"",AVERAGE($E95:$E144)/AVERAGE($E5:$E144)-1)</f>
        <v/>
      </c>
      <c r="AB144">
        <f>LOOKUP($B144,'07_L1政策步階'!$A$4:$A$14,'07_L1政策步階'!$C$4:$C$14)</f>
        <v>-1</v>
      </c>
      <c r="AC144" s="65"/>
      <c r="AD144" s="65"/>
      <c r="AE144" s="65"/>
      <c r="AF144" s="65"/>
      <c r="AG144" s="65"/>
      <c r="AH144" s="65"/>
      <c r="AI144" s="65"/>
      <c r="AJ144" s="65"/>
      <c r="AK144" s="65"/>
      <c r="AL144" t="str">
        <f t="shared" si="50"/>
        <v/>
      </c>
      <c r="AM144">
        <f t="shared" si="51"/>
        <v>0</v>
      </c>
      <c r="AN144" t="str">
        <f t="shared" si="52"/>
        <v/>
      </c>
      <c r="AO144" t="str">
        <f t="shared" si="53"/>
        <v/>
      </c>
      <c r="AP144" t="str">
        <f t="shared" si="54"/>
        <v/>
      </c>
      <c r="AQ144" t="str">
        <f t="shared" si="55"/>
        <v/>
      </c>
      <c r="AR144" t="str">
        <f t="shared" si="56"/>
        <v/>
      </c>
      <c r="AS144" t="str">
        <f t="shared" si="57"/>
        <v/>
      </c>
      <c r="AT144" t="str">
        <f t="shared" si="58"/>
        <v/>
      </c>
      <c r="AU144" t="str">
        <f t="shared" si="59"/>
        <v/>
      </c>
      <c r="AV144" t="str">
        <f t="shared" si="60"/>
        <v/>
      </c>
      <c r="AW144">
        <f>'01_指標庫'!$H$4*ISNUMBER($F144)+'01_指標庫'!$H$5*ISNUMBER($AA144)+'01_指標庫'!$H$6*ISNUMBER($G144)+'01_指標庫'!$H$7*ISNUMBER($H144)+'01_指標庫'!$H$8*ISNUMBER($AF144)+'01_指標庫'!$H$9*ISNUMBER($AG144)+'01_指標庫'!$H$10*ISNUMBER($AB144)+'01_指標庫'!$H$11*ISNUMBER($AC144)+'01_指標庫'!$H$12*ISNUMBER($AD144)+'01_指標庫'!$H$13*ISNUMBER($AE144)+'01_指標庫'!$H$14*ISNUMBER($I144)+'01_指標庫'!$H$15*ISNUMBER($AH144)+'01_指標庫'!$H$16*ISNUMBER($K144)+'01_指標庫'!$H$17*ISNUMBER($AI144)+'01_指標庫'!$H$18*ISNUMBER($AJ144)+'01_指標庫'!$H$19*ISNUMBER($AK144)+'01_指標庫'!$H$20*ISNUMBER($BB144)+'01_指標庫'!$H$21*ISNUMBER($BC144)</f>
        <v>49</v>
      </c>
      <c r="AX144">
        <f>IF(AW144=0,50,ROUND(('01_指標庫'!$H$4*IF(ISNUMBER($F144),L144,0)+'01_指標庫'!$H$5*IF(ISNUMBER($AA144),AL144,0)+'01_指標庫'!$H$6*IF(ISNUMBER($G144),M144,0)+'01_指標庫'!$H$7*IF(ISNUMBER($H144),N144,0)+'01_指標庫'!$H$8*IF(ISNUMBER($AF144),AQ144,0)+'01_指標庫'!$H$9*IF(ISNUMBER($AG144),AR144,0)+'01_指標庫'!$H$10*IF(ISNUMBER($AB144),AM144,0)+'01_指標庫'!$H$11*IF(ISNUMBER($AC144),AN144,0)+'01_指標庫'!$H$12*IF(ISNUMBER($AD144),AO144,0)+'01_指標庫'!$H$13*IF(ISNUMBER($AE144),AP144,0)+'01_指標庫'!$H$14*IF(ISNUMBER($I144),O144,0)+'01_指標庫'!$H$15*IF(ISNUMBER($AH144),AS144,0)+'01_指標庫'!$H$16*IF(ISNUMBER($K144),P144,0)+'01_指標庫'!$H$17*IF(ISNUMBER($AI144),AT144,0)+'01_指標庫'!$H$18*IF(ISNUMBER($AJ144),AU144,0)+'01_指標庫'!$H$19*IF(ISNUMBER($AK144),AV144,0)+'01_指標庫'!$H$20*IF(ISNUMBER($BB144),BB144,0)+'01_指標庫'!$H$21*IF(ISNUMBER($BC144),BC144,0))/AW144,1))</f>
        <v>75.5</v>
      </c>
      <c r="AY144" s="67"/>
      <c r="AZ144" s="67"/>
      <c r="BA144" s="66">
        <f t="shared" si="63"/>
        <v>5.6258042769816718E-3</v>
      </c>
      <c r="BB144">
        <f t="shared" si="64"/>
        <v>50</v>
      </c>
      <c r="BC144" t="str">
        <f t="shared" si="65"/>
        <v/>
      </c>
    </row>
    <row r="145" spans="1:55" ht="15" customHeight="1">
      <c r="A145" s="56">
        <v>141</v>
      </c>
      <c r="B145" s="57">
        <v>42762</v>
      </c>
      <c r="C145" s="56">
        <v>2017</v>
      </c>
      <c r="D145" s="58" t="s">
        <v>234</v>
      </c>
      <c r="E145" s="59">
        <v>5168.0600000000004</v>
      </c>
      <c r="F145" s="60">
        <v>9.7189999999999999E-2</v>
      </c>
      <c r="G145" s="60">
        <v>0</v>
      </c>
      <c r="H145" s="61">
        <v>0.87760000000000005</v>
      </c>
      <c r="I145" s="62">
        <v>393</v>
      </c>
      <c r="J145" s="56" t="s">
        <v>235</v>
      </c>
      <c r="K145" s="63">
        <v>10.58</v>
      </c>
      <c r="L145" s="56">
        <f t="shared" si="44"/>
        <v>100</v>
      </c>
      <c r="M145" s="56">
        <f t="shared" si="45"/>
        <v>100</v>
      </c>
      <c r="N145" s="56">
        <f t="shared" si="46"/>
        <v>100</v>
      </c>
      <c r="O145" s="56">
        <f t="shared" si="47"/>
        <v>50</v>
      </c>
      <c r="P145" s="56">
        <f t="shared" si="48"/>
        <v>100</v>
      </c>
      <c r="Q145" s="63"/>
      <c r="R145" s="56"/>
      <c r="S145" s="60">
        <f t="shared" si="61"/>
        <v>2.1602041528665517E-3</v>
      </c>
      <c r="T145" s="64">
        <f t="shared" si="62"/>
        <v>-4.7036688617122513E-3</v>
      </c>
      <c r="V145" s="65"/>
      <c r="W145" s="65"/>
      <c r="Y145" s="15" t="str">
        <f t="shared" si="49"/>
        <v>EASY</v>
      </c>
      <c r="AA145" s="66" t="str">
        <f>IF($A145&lt;200,"",AVERAGE($E96:$E145)/AVERAGE($E5:$E145)-1)</f>
        <v/>
      </c>
      <c r="AB145">
        <f>LOOKUP($B145,'07_L1政策步階'!$A$4:$A$14,'07_L1政策步階'!$C$4:$C$14)</f>
        <v>-1</v>
      </c>
      <c r="AC145" s="65"/>
      <c r="AD145" s="65"/>
      <c r="AE145" s="65"/>
      <c r="AF145" s="65"/>
      <c r="AG145" s="65"/>
      <c r="AH145" s="65"/>
      <c r="AI145" s="65"/>
      <c r="AJ145" s="65"/>
      <c r="AK145" s="65"/>
      <c r="AL145" t="str">
        <f t="shared" si="50"/>
        <v/>
      </c>
      <c r="AM145">
        <f t="shared" si="51"/>
        <v>0</v>
      </c>
      <c r="AN145" t="str">
        <f t="shared" si="52"/>
        <v/>
      </c>
      <c r="AO145" t="str">
        <f t="shared" si="53"/>
        <v/>
      </c>
      <c r="AP145" t="str">
        <f t="shared" si="54"/>
        <v/>
      </c>
      <c r="AQ145" t="str">
        <f t="shared" si="55"/>
        <v/>
      </c>
      <c r="AR145" t="str">
        <f t="shared" si="56"/>
        <v/>
      </c>
      <c r="AS145" t="str">
        <f t="shared" si="57"/>
        <v/>
      </c>
      <c r="AT145" t="str">
        <f t="shared" si="58"/>
        <v/>
      </c>
      <c r="AU145" t="str">
        <f t="shared" si="59"/>
        <v/>
      </c>
      <c r="AV145" t="str">
        <f t="shared" si="60"/>
        <v/>
      </c>
      <c r="AW145">
        <f>'01_指標庫'!$H$4*ISNUMBER($F145)+'01_指標庫'!$H$5*ISNUMBER($AA145)+'01_指標庫'!$H$6*ISNUMBER($G145)+'01_指標庫'!$H$7*ISNUMBER($H145)+'01_指標庫'!$H$8*ISNUMBER($AF145)+'01_指標庫'!$H$9*ISNUMBER($AG145)+'01_指標庫'!$H$10*ISNUMBER($AB145)+'01_指標庫'!$H$11*ISNUMBER($AC145)+'01_指標庫'!$H$12*ISNUMBER($AD145)+'01_指標庫'!$H$13*ISNUMBER($AE145)+'01_指標庫'!$H$14*ISNUMBER($I145)+'01_指標庫'!$H$15*ISNUMBER($AH145)+'01_指標庫'!$H$16*ISNUMBER($K145)+'01_指標庫'!$H$17*ISNUMBER($AI145)+'01_指標庫'!$H$18*ISNUMBER($AJ145)+'01_指標庫'!$H$19*ISNUMBER($AK145)+'01_指標庫'!$H$20*ISNUMBER($BB145)+'01_指標庫'!$H$21*ISNUMBER($BC145)</f>
        <v>49</v>
      </c>
      <c r="AX145">
        <f>IF(AW145=0,50,ROUND(('01_指標庫'!$H$4*IF(ISNUMBER($F145),L145,0)+'01_指標庫'!$H$5*IF(ISNUMBER($AA145),AL145,0)+'01_指標庫'!$H$6*IF(ISNUMBER($G145),M145,0)+'01_指標庫'!$H$7*IF(ISNUMBER($H145),N145,0)+'01_指標庫'!$H$8*IF(ISNUMBER($AF145),AQ145,0)+'01_指標庫'!$H$9*IF(ISNUMBER($AG145),AR145,0)+'01_指標庫'!$H$10*IF(ISNUMBER($AB145),AM145,0)+'01_指標庫'!$H$11*IF(ISNUMBER($AC145),AN145,0)+'01_指標庫'!$H$12*IF(ISNUMBER($AD145),AO145,0)+'01_指標庫'!$H$13*IF(ISNUMBER($AE145),AP145,0)+'01_指標庫'!$H$14*IF(ISNUMBER($I145),O145,0)+'01_指標庫'!$H$15*IF(ISNUMBER($AH145),AS145,0)+'01_指標庫'!$H$16*IF(ISNUMBER($K145),P145,0)+'01_指標庫'!$H$17*IF(ISNUMBER($AI145),AT145,0)+'01_指標庫'!$H$18*IF(ISNUMBER($AJ145),AU145,0)+'01_指標庫'!$H$19*IF(ISNUMBER($AK145),AV145,0)+'01_指標庫'!$H$20*IF(ISNUMBER($BB145),BB145,0)+'01_指標庫'!$H$21*IF(ISNUMBER($BC145),BC145,0))/AW145,1))</f>
        <v>75.5</v>
      </c>
      <c r="AY145" s="67"/>
      <c r="AZ145" s="67"/>
      <c r="BA145" s="66">
        <f t="shared" si="63"/>
        <v>7.2436656958825285E-3</v>
      </c>
      <c r="BB145">
        <f t="shared" si="64"/>
        <v>50</v>
      </c>
      <c r="BC145" t="str">
        <f t="shared" si="65"/>
        <v/>
      </c>
    </row>
    <row r="146" spans="1:55" ht="15" customHeight="1">
      <c r="A146" s="56">
        <v>142</v>
      </c>
      <c r="B146" s="57">
        <v>42765</v>
      </c>
      <c r="C146" s="56">
        <v>2017</v>
      </c>
      <c r="D146" s="58" t="s">
        <v>236</v>
      </c>
      <c r="E146" s="59">
        <v>5129.33</v>
      </c>
      <c r="F146" s="60">
        <v>8.8303999999999994E-2</v>
      </c>
      <c r="G146" s="60">
        <v>-7.4939999999999998E-3</v>
      </c>
      <c r="H146" s="61">
        <v>0.85709999999999997</v>
      </c>
      <c r="I146" s="62">
        <v>396</v>
      </c>
      <c r="J146" s="56" t="s">
        <v>235</v>
      </c>
      <c r="K146" s="63">
        <v>11.88</v>
      </c>
      <c r="L146" s="56">
        <f t="shared" si="44"/>
        <v>100</v>
      </c>
      <c r="M146" s="56">
        <f t="shared" si="45"/>
        <v>100</v>
      </c>
      <c r="N146" s="56">
        <f t="shared" si="46"/>
        <v>100</v>
      </c>
      <c r="O146" s="56">
        <f t="shared" si="47"/>
        <v>50</v>
      </c>
      <c r="P146" s="56">
        <f t="shared" si="48"/>
        <v>100</v>
      </c>
      <c r="Q146" s="63"/>
      <c r="R146" s="56"/>
      <c r="S146" s="60">
        <f t="shared" si="61"/>
        <v>-7.4941080405414029E-3</v>
      </c>
      <c r="T146" s="64">
        <f t="shared" si="62"/>
        <v>0.12287334593572785</v>
      </c>
      <c r="V146" s="65"/>
      <c r="W146" s="65"/>
      <c r="Y146" s="15" t="str">
        <f t="shared" si="49"/>
        <v>EASY</v>
      </c>
      <c r="AA146" s="66" t="str">
        <f>IF($A146&lt;200,"",AVERAGE($E97:$E146)/AVERAGE($E5:$E146)-1)</f>
        <v/>
      </c>
      <c r="AB146">
        <f>LOOKUP($B146,'07_L1政策步階'!$A$4:$A$14,'07_L1政策步階'!$C$4:$C$14)</f>
        <v>-1</v>
      </c>
      <c r="AC146" s="65"/>
      <c r="AD146" s="65"/>
      <c r="AE146" s="65"/>
      <c r="AF146" s="65"/>
      <c r="AG146" s="65"/>
      <c r="AH146" s="65"/>
      <c r="AI146" s="65"/>
      <c r="AJ146" s="65"/>
      <c r="AK146" s="65"/>
      <c r="AL146" t="str">
        <f t="shared" si="50"/>
        <v/>
      </c>
      <c r="AM146">
        <f t="shared" si="51"/>
        <v>0</v>
      </c>
      <c r="AN146" t="str">
        <f t="shared" si="52"/>
        <v/>
      </c>
      <c r="AO146" t="str">
        <f t="shared" si="53"/>
        <v/>
      </c>
      <c r="AP146" t="str">
        <f t="shared" si="54"/>
        <v/>
      </c>
      <c r="AQ146" t="str">
        <f t="shared" si="55"/>
        <v/>
      </c>
      <c r="AR146" t="str">
        <f t="shared" si="56"/>
        <v/>
      </c>
      <c r="AS146" t="str">
        <f t="shared" si="57"/>
        <v/>
      </c>
      <c r="AT146" t="str">
        <f t="shared" si="58"/>
        <v/>
      </c>
      <c r="AU146" t="str">
        <f t="shared" si="59"/>
        <v/>
      </c>
      <c r="AV146" t="str">
        <f t="shared" si="60"/>
        <v/>
      </c>
      <c r="AW146">
        <f>'01_指標庫'!$H$4*ISNUMBER($F146)+'01_指標庫'!$H$5*ISNUMBER($AA146)+'01_指標庫'!$H$6*ISNUMBER($G146)+'01_指標庫'!$H$7*ISNUMBER($H146)+'01_指標庫'!$H$8*ISNUMBER($AF146)+'01_指標庫'!$H$9*ISNUMBER($AG146)+'01_指標庫'!$H$10*ISNUMBER($AB146)+'01_指標庫'!$H$11*ISNUMBER($AC146)+'01_指標庫'!$H$12*ISNUMBER($AD146)+'01_指標庫'!$H$13*ISNUMBER($AE146)+'01_指標庫'!$H$14*ISNUMBER($I146)+'01_指標庫'!$H$15*ISNUMBER($AH146)+'01_指標庫'!$H$16*ISNUMBER($K146)+'01_指標庫'!$H$17*ISNUMBER($AI146)+'01_指標庫'!$H$18*ISNUMBER($AJ146)+'01_指標庫'!$H$19*ISNUMBER($AK146)+'01_指標庫'!$H$20*ISNUMBER($BB146)+'01_指標庫'!$H$21*ISNUMBER($BC146)</f>
        <v>49</v>
      </c>
      <c r="AX146">
        <f>IF(AW146=0,50,ROUND(('01_指標庫'!$H$4*IF(ISNUMBER($F146),L146,0)+'01_指標庫'!$H$5*IF(ISNUMBER($AA146),AL146,0)+'01_指標庫'!$H$6*IF(ISNUMBER($G146),M146,0)+'01_指標庫'!$H$7*IF(ISNUMBER($H146),N146,0)+'01_指標庫'!$H$8*IF(ISNUMBER($AF146),AQ146,0)+'01_指標庫'!$H$9*IF(ISNUMBER($AG146),AR146,0)+'01_指標庫'!$H$10*IF(ISNUMBER($AB146),AM146,0)+'01_指標庫'!$H$11*IF(ISNUMBER($AC146),AN146,0)+'01_指標庫'!$H$12*IF(ISNUMBER($AD146),AO146,0)+'01_指標庫'!$H$13*IF(ISNUMBER($AE146),AP146,0)+'01_指標庫'!$H$14*IF(ISNUMBER($I146),O146,0)+'01_指標庫'!$H$15*IF(ISNUMBER($AH146),AS146,0)+'01_指標庫'!$H$16*IF(ISNUMBER($K146),P146,0)+'01_指標庫'!$H$17*IF(ISNUMBER($AI146),AT146,0)+'01_指標庫'!$H$18*IF(ISNUMBER($AJ146),AU146,0)+'01_指標庫'!$H$19*IF(ISNUMBER($AK146),AV146,0)+'01_指標庫'!$H$20*IF(ISNUMBER($BB146),BB146,0)+'01_指標庫'!$H$21*IF(ISNUMBER($BC146),BC146,0))/AW146,1))</f>
        <v>75.5</v>
      </c>
      <c r="AY146" s="67"/>
      <c r="AZ146" s="67"/>
      <c r="BA146" s="66">
        <f t="shared" si="63"/>
        <v>8.3602991405133942E-3</v>
      </c>
      <c r="BB146">
        <f t="shared" si="64"/>
        <v>50</v>
      </c>
      <c r="BC146" t="str">
        <f t="shared" si="65"/>
        <v/>
      </c>
    </row>
    <row r="147" spans="1:55" ht="15" customHeight="1">
      <c r="A147" s="56">
        <v>143</v>
      </c>
      <c r="B147" s="57">
        <v>42766</v>
      </c>
      <c r="C147" s="56">
        <v>2017</v>
      </c>
      <c r="D147" s="58" t="s">
        <v>237</v>
      </c>
      <c r="E147" s="59">
        <v>5116.7700000000004</v>
      </c>
      <c r="F147" s="60">
        <v>8.4978999999999999E-2</v>
      </c>
      <c r="G147" s="60">
        <v>-9.9240000000000005E-3</v>
      </c>
      <c r="H147" s="61">
        <v>0.85709999999999997</v>
      </c>
      <c r="I147" s="62">
        <v>400</v>
      </c>
      <c r="J147" s="56" t="s">
        <v>235</v>
      </c>
      <c r="K147" s="63">
        <v>11.99</v>
      </c>
      <c r="L147" s="56">
        <f t="shared" si="44"/>
        <v>100</v>
      </c>
      <c r="M147" s="56">
        <f t="shared" si="45"/>
        <v>100</v>
      </c>
      <c r="N147" s="56">
        <f t="shared" si="46"/>
        <v>100</v>
      </c>
      <c r="O147" s="56">
        <f t="shared" si="47"/>
        <v>50</v>
      </c>
      <c r="P147" s="56">
        <f t="shared" si="48"/>
        <v>100</v>
      </c>
      <c r="Q147" s="63"/>
      <c r="R147" s="56"/>
      <c r="S147" s="60">
        <f t="shared" si="61"/>
        <v>-2.4486628857959269E-3</v>
      </c>
      <c r="T147" s="64">
        <f t="shared" si="62"/>
        <v>9.2592592592593004E-3</v>
      </c>
      <c r="V147" s="65"/>
      <c r="W147" s="65"/>
      <c r="Y147" s="15" t="str">
        <f t="shared" si="49"/>
        <v>EASY</v>
      </c>
      <c r="AA147" s="66" t="str">
        <f>IF($A147&lt;200,"",AVERAGE($E98:$E147)/AVERAGE($E5:$E147)-1)</f>
        <v/>
      </c>
      <c r="AB147">
        <f>LOOKUP($B147,'07_L1政策步階'!$A$4:$A$14,'07_L1政策步階'!$C$4:$C$14)</f>
        <v>-1</v>
      </c>
      <c r="AC147" s="65"/>
      <c r="AD147" s="65"/>
      <c r="AE147" s="65"/>
      <c r="AF147" s="65"/>
      <c r="AG147" s="65"/>
      <c r="AH147" s="65"/>
      <c r="AI147" s="65"/>
      <c r="AJ147" s="65"/>
      <c r="AK147" s="65"/>
      <c r="AL147" t="str">
        <f t="shared" si="50"/>
        <v/>
      </c>
      <c r="AM147">
        <f t="shared" si="51"/>
        <v>0</v>
      </c>
      <c r="AN147" t="str">
        <f t="shared" si="52"/>
        <v/>
      </c>
      <c r="AO147" t="str">
        <f t="shared" si="53"/>
        <v/>
      </c>
      <c r="AP147" t="str">
        <f t="shared" si="54"/>
        <v/>
      </c>
      <c r="AQ147" t="str">
        <f t="shared" si="55"/>
        <v/>
      </c>
      <c r="AR147" t="str">
        <f t="shared" si="56"/>
        <v/>
      </c>
      <c r="AS147" t="str">
        <f t="shared" si="57"/>
        <v/>
      </c>
      <c r="AT147" t="str">
        <f t="shared" si="58"/>
        <v/>
      </c>
      <c r="AU147" t="str">
        <f t="shared" si="59"/>
        <v/>
      </c>
      <c r="AV147" t="str">
        <f t="shared" si="60"/>
        <v/>
      </c>
      <c r="AW147">
        <f>'01_指標庫'!$H$4*ISNUMBER($F147)+'01_指標庫'!$H$5*ISNUMBER($AA147)+'01_指標庫'!$H$6*ISNUMBER($G147)+'01_指標庫'!$H$7*ISNUMBER($H147)+'01_指標庫'!$H$8*ISNUMBER($AF147)+'01_指標庫'!$H$9*ISNUMBER($AG147)+'01_指標庫'!$H$10*ISNUMBER($AB147)+'01_指標庫'!$H$11*ISNUMBER($AC147)+'01_指標庫'!$H$12*ISNUMBER($AD147)+'01_指標庫'!$H$13*ISNUMBER($AE147)+'01_指標庫'!$H$14*ISNUMBER($I147)+'01_指標庫'!$H$15*ISNUMBER($AH147)+'01_指標庫'!$H$16*ISNUMBER($K147)+'01_指標庫'!$H$17*ISNUMBER($AI147)+'01_指標庫'!$H$18*ISNUMBER($AJ147)+'01_指標庫'!$H$19*ISNUMBER($AK147)+'01_指標庫'!$H$20*ISNUMBER($BB147)+'01_指標庫'!$H$21*ISNUMBER($BC147)</f>
        <v>49</v>
      </c>
      <c r="AX147">
        <f>IF(AW147=0,50,ROUND(('01_指標庫'!$H$4*IF(ISNUMBER($F147),L147,0)+'01_指標庫'!$H$5*IF(ISNUMBER($AA147),AL147,0)+'01_指標庫'!$H$6*IF(ISNUMBER($G147),M147,0)+'01_指標庫'!$H$7*IF(ISNUMBER($H147),N147,0)+'01_指標庫'!$H$8*IF(ISNUMBER($AF147),AQ147,0)+'01_指標庫'!$H$9*IF(ISNUMBER($AG147),AR147,0)+'01_指標庫'!$H$10*IF(ISNUMBER($AB147),AM147,0)+'01_指標庫'!$H$11*IF(ISNUMBER($AC147),AN147,0)+'01_指標庫'!$H$12*IF(ISNUMBER($AD147),AO147,0)+'01_指標庫'!$H$13*IF(ISNUMBER($AE147),AP147,0)+'01_指標庫'!$H$14*IF(ISNUMBER($I147),O147,0)+'01_指標庫'!$H$15*IF(ISNUMBER($AH147),AS147,0)+'01_指標庫'!$H$16*IF(ISNUMBER($K147),P147,0)+'01_指標庫'!$H$17*IF(ISNUMBER($AI147),AT147,0)+'01_指標庫'!$H$18*IF(ISNUMBER($AJ147),AU147,0)+'01_指標庫'!$H$19*IF(ISNUMBER($AK147),AV147,0)+'01_指標庫'!$H$20*IF(ISNUMBER($BB147),BB147,0)+'01_指標庫'!$H$21*IF(ISNUMBER($BC147),BC147,0))/AW147,1))</f>
        <v>75.5</v>
      </c>
      <c r="AY147" s="67"/>
      <c r="AZ147" s="67"/>
      <c r="BA147" s="66">
        <f t="shared" si="63"/>
        <v>7.5513816911358944E-3</v>
      </c>
      <c r="BB147">
        <f t="shared" si="64"/>
        <v>50</v>
      </c>
      <c r="BC147" t="str">
        <f t="shared" si="65"/>
        <v/>
      </c>
    </row>
    <row r="148" spans="1:55" ht="15" customHeight="1">
      <c r="A148" s="56">
        <v>144</v>
      </c>
      <c r="B148" s="57">
        <v>42767</v>
      </c>
      <c r="C148" s="56">
        <v>2017</v>
      </c>
      <c r="D148" s="58" t="s">
        <v>238</v>
      </c>
      <c r="E148" s="59">
        <v>5152.6899999999996</v>
      </c>
      <c r="F148" s="60">
        <v>9.1920000000000002E-2</v>
      </c>
      <c r="G148" s="60">
        <v>-2.9740000000000001E-3</v>
      </c>
      <c r="H148" s="61">
        <v>0.8367</v>
      </c>
      <c r="I148" s="62">
        <v>395</v>
      </c>
      <c r="J148" s="56" t="s">
        <v>235</v>
      </c>
      <c r="K148" s="63">
        <v>11.81</v>
      </c>
      <c r="L148" s="56">
        <f t="shared" si="44"/>
        <v>100</v>
      </c>
      <c r="M148" s="56">
        <f t="shared" si="45"/>
        <v>100</v>
      </c>
      <c r="N148" s="56">
        <f t="shared" si="46"/>
        <v>100</v>
      </c>
      <c r="O148" s="56">
        <f t="shared" si="47"/>
        <v>50</v>
      </c>
      <c r="P148" s="56">
        <f t="shared" si="48"/>
        <v>100</v>
      </c>
      <c r="Q148" s="63"/>
      <c r="R148" s="56"/>
      <c r="S148" s="60">
        <f t="shared" si="61"/>
        <v>7.0200536666684688E-3</v>
      </c>
      <c r="T148" s="64">
        <f t="shared" si="62"/>
        <v>-1.5012510425354453E-2</v>
      </c>
      <c r="V148" s="65"/>
      <c r="W148" s="65"/>
      <c r="Y148" s="15" t="str">
        <f t="shared" si="49"/>
        <v>EASY</v>
      </c>
      <c r="AA148" s="66" t="str">
        <f>IF($A148&lt;200,"",AVERAGE($E99:$E148)/AVERAGE($E5:$E148)-1)</f>
        <v/>
      </c>
      <c r="AB148">
        <f>LOOKUP($B148,'07_L1政策步階'!$A$4:$A$14,'07_L1政策步階'!$C$4:$C$14)</f>
        <v>-1</v>
      </c>
      <c r="AC148" s="65"/>
      <c r="AD148" s="65"/>
      <c r="AE148" s="65"/>
      <c r="AF148" s="65"/>
      <c r="AG148" s="65"/>
      <c r="AH148" s="65"/>
      <c r="AI148" s="65"/>
      <c r="AJ148" s="65"/>
      <c r="AK148" s="65"/>
      <c r="AL148" t="str">
        <f t="shared" si="50"/>
        <v/>
      </c>
      <c r="AM148">
        <f t="shared" si="51"/>
        <v>0</v>
      </c>
      <c r="AN148" t="str">
        <f t="shared" si="52"/>
        <v/>
      </c>
      <c r="AO148" t="str">
        <f t="shared" si="53"/>
        <v/>
      </c>
      <c r="AP148" t="str">
        <f t="shared" si="54"/>
        <v/>
      </c>
      <c r="AQ148" t="str">
        <f t="shared" si="55"/>
        <v/>
      </c>
      <c r="AR148" t="str">
        <f t="shared" si="56"/>
        <v/>
      </c>
      <c r="AS148" t="str">
        <f t="shared" si="57"/>
        <v/>
      </c>
      <c r="AT148" t="str">
        <f t="shared" si="58"/>
        <v/>
      </c>
      <c r="AU148" t="str">
        <f t="shared" si="59"/>
        <v/>
      </c>
      <c r="AV148" t="str">
        <f t="shared" si="60"/>
        <v/>
      </c>
      <c r="AW148">
        <f>'01_指標庫'!$H$4*ISNUMBER($F148)+'01_指標庫'!$H$5*ISNUMBER($AA148)+'01_指標庫'!$H$6*ISNUMBER($G148)+'01_指標庫'!$H$7*ISNUMBER($H148)+'01_指標庫'!$H$8*ISNUMBER($AF148)+'01_指標庫'!$H$9*ISNUMBER($AG148)+'01_指標庫'!$H$10*ISNUMBER($AB148)+'01_指標庫'!$H$11*ISNUMBER($AC148)+'01_指標庫'!$H$12*ISNUMBER($AD148)+'01_指標庫'!$H$13*ISNUMBER($AE148)+'01_指標庫'!$H$14*ISNUMBER($I148)+'01_指標庫'!$H$15*ISNUMBER($AH148)+'01_指標庫'!$H$16*ISNUMBER($K148)+'01_指標庫'!$H$17*ISNUMBER($AI148)+'01_指標庫'!$H$18*ISNUMBER($AJ148)+'01_指標庫'!$H$19*ISNUMBER($AK148)+'01_指標庫'!$H$20*ISNUMBER($BB148)+'01_指標庫'!$H$21*ISNUMBER($BC148)</f>
        <v>49</v>
      </c>
      <c r="AX148">
        <f>IF(AW148=0,50,ROUND(('01_指標庫'!$H$4*IF(ISNUMBER($F148),L148,0)+'01_指標庫'!$H$5*IF(ISNUMBER($AA148),AL148,0)+'01_指標庫'!$H$6*IF(ISNUMBER($G148),M148,0)+'01_指標庫'!$H$7*IF(ISNUMBER($H148),N148,0)+'01_指標庫'!$H$8*IF(ISNUMBER($AF148),AQ148,0)+'01_指標庫'!$H$9*IF(ISNUMBER($AG148),AR148,0)+'01_指標庫'!$H$10*IF(ISNUMBER($AB148),AM148,0)+'01_指標庫'!$H$11*IF(ISNUMBER($AC148),AN148,0)+'01_指標庫'!$H$12*IF(ISNUMBER($AD148),AO148,0)+'01_指標庫'!$H$13*IF(ISNUMBER($AE148),AP148,0)+'01_指標庫'!$H$14*IF(ISNUMBER($I148),O148,0)+'01_指標庫'!$H$15*IF(ISNUMBER($AH148),AS148,0)+'01_指標庫'!$H$16*IF(ISNUMBER($K148),P148,0)+'01_指標庫'!$H$17*IF(ISNUMBER($AI148),AT148,0)+'01_指標庫'!$H$18*IF(ISNUMBER($AJ148),AU148,0)+'01_指標庫'!$H$19*IF(ISNUMBER($AK148),AV148,0)+'01_指標庫'!$H$20*IF(ISNUMBER($BB148),BB148,0)+'01_指標庫'!$H$21*IF(ISNUMBER($BC148),BC148,0))/AW148,1))</f>
        <v>75.5</v>
      </c>
      <c r="AY148" s="67"/>
      <c r="AZ148" s="67"/>
      <c r="BA148" s="66">
        <f t="shared" si="63"/>
        <v>5.6917642905467414E-3</v>
      </c>
      <c r="BB148">
        <f t="shared" si="64"/>
        <v>50</v>
      </c>
      <c r="BC148" t="str">
        <f t="shared" si="65"/>
        <v/>
      </c>
    </row>
    <row r="149" spans="1:55" ht="15" customHeight="1">
      <c r="A149" s="56">
        <v>145</v>
      </c>
      <c r="B149" s="57">
        <v>42768</v>
      </c>
      <c r="C149" s="56">
        <v>2017</v>
      </c>
      <c r="D149" s="58" t="s">
        <v>239</v>
      </c>
      <c r="E149" s="59">
        <v>5147.7</v>
      </c>
      <c r="F149" s="60">
        <v>9.0157000000000001E-2</v>
      </c>
      <c r="G149" s="60">
        <v>-3.9399999999999999E-3</v>
      </c>
      <c r="H149" s="61">
        <v>0.8367</v>
      </c>
      <c r="I149" s="62">
        <v>393</v>
      </c>
      <c r="J149" s="56" t="s">
        <v>235</v>
      </c>
      <c r="K149" s="63">
        <v>11.93</v>
      </c>
      <c r="L149" s="56">
        <f t="shared" si="44"/>
        <v>100</v>
      </c>
      <c r="M149" s="56">
        <f t="shared" si="45"/>
        <v>100</v>
      </c>
      <c r="N149" s="56">
        <f t="shared" si="46"/>
        <v>100</v>
      </c>
      <c r="O149" s="56">
        <f t="shared" si="47"/>
        <v>50</v>
      </c>
      <c r="P149" s="56">
        <f t="shared" si="48"/>
        <v>100</v>
      </c>
      <c r="Q149" s="63"/>
      <c r="R149" s="56"/>
      <c r="S149" s="60">
        <f t="shared" si="61"/>
        <v>-9.6842620068349206E-4</v>
      </c>
      <c r="T149" s="64">
        <f t="shared" si="62"/>
        <v>1.01608806096527E-2</v>
      </c>
      <c r="V149" s="65"/>
      <c r="W149" s="65"/>
      <c r="Y149" s="15" t="str">
        <f t="shared" si="49"/>
        <v>EASY</v>
      </c>
      <c r="AA149" s="66" t="str">
        <f>IF($A149&lt;200,"",AVERAGE($E100:$E149)/AVERAGE($E5:$E149)-1)</f>
        <v/>
      </c>
      <c r="AB149">
        <f>LOOKUP($B149,'07_L1政策步階'!$A$4:$A$14,'07_L1政策步階'!$C$4:$C$14)</f>
        <v>-1</v>
      </c>
      <c r="AC149" s="65"/>
      <c r="AD149" s="65"/>
      <c r="AE149" s="65"/>
      <c r="AF149" s="65"/>
      <c r="AG149" s="65"/>
      <c r="AH149" s="65"/>
      <c r="AI149" s="65"/>
      <c r="AJ149" s="65"/>
      <c r="AK149" s="65"/>
      <c r="AL149" t="str">
        <f t="shared" si="50"/>
        <v/>
      </c>
      <c r="AM149">
        <f t="shared" si="51"/>
        <v>0</v>
      </c>
      <c r="AN149" t="str">
        <f t="shared" si="52"/>
        <v/>
      </c>
      <c r="AO149" t="str">
        <f t="shared" si="53"/>
        <v/>
      </c>
      <c r="AP149" t="str">
        <f t="shared" si="54"/>
        <v/>
      </c>
      <c r="AQ149" t="str">
        <f t="shared" si="55"/>
        <v/>
      </c>
      <c r="AR149" t="str">
        <f t="shared" si="56"/>
        <v/>
      </c>
      <c r="AS149" t="str">
        <f t="shared" si="57"/>
        <v/>
      </c>
      <c r="AT149" t="str">
        <f t="shared" si="58"/>
        <v/>
      </c>
      <c r="AU149" t="str">
        <f t="shared" si="59"/>
        <v/>
      </c>
      <c r="AV149" t="str">
        <f t="shared" si="60"/>
        <v/>
      </c>
      <c r="AW149">
        <f>'01_指標庫'!$H$4*ISNUMBER($F149)+'01_指標庫'!$H$5*ISNUMBER($AA149)+'01_指標庫'!$H$6*ISNUMBER($G149)+'01_指標庫'!$H$7*ISNUMBER($H149)+'01_指標庫'!$H$8*ISNUMBER($AF149)+'01_指標庫'!$H$9*ISNUMBER($AG149)+'01_指標庫'!$H$10*ISNUMBER($AB149)+'01_指標庫'!$H$11*ISNUMBER($AC149)+'01_指標庫'!$H$12*ISNUMBER($AD149)+'01_指標庫'!$H$13*ISNUMBER($AE149)+'01_指標庫'!$H$14*ISNUMBER($I149)+'01_指標庫'!$H$15*ISNUMBER($AH149)+'01_指標庫'!$H$16*ISNUMBER($K149)+'01_指標庫'!$H$17*ISNUMBER($AI149)+'01_指標庫'!$H$18*ISNUMBER($AJ149)+'01_指標庫'!$H$19*ISNUMBER($AK149)+'01_指標庫'!$H$20*ISNUMBER($BB149)+'01_指標庫'!$H$21*ISNUMBER($BC149)</f>
        <v>49</v>
      </c>
      <c r="AX149">
        <f>IF(AW149=0,50,ROUND(('01_指標庫'!$H$4*IF(ISNUMBER($F149),L149,0)+'01_指標庫'!$H$5*IF(ISNUMBER($AA149),AL149,0)+'01_指標庫'!$H$6*IF(ISNUMBER($G149),M149,0)+'01_指標庫'!$H$7*IF(ISNUMBER($H149),N149,0)+'01_指標庫'!$H$8*IF(ISNUMBER($AF149),AQ149,0)+'01_指標庫'!$H$9*IF(ISNUMBER($AG149),AR149,0)+'01_指標庫'!$H$10*IF(ISNUMBER($AB149),AM149,0)+'01_指標庫'!$H$11*IF(ISNUMBER($AC149),AN149,0)+'01_指標庫'!$H$12*IF(ISNUMBER($AD149),AO149,0)+'01_指標庫'!$H$13*IF(ISNUMBER($AE149),AP149,0)+'01_指標庫'!$H$14*IF(ISNUMBER($I149),O149,0)+'01_指標庫'!$H$15*IF(ISNUMBER($AH149),AS149,0)+'01_指標庫'!$H$16*IF(ISNUMBER($K149),P149,0)+'01_指標庫'!$H$17*IF(ISNUMBER($AI149),AT149,0)+'01_指標庫'!$H$18*IF(ISNUMBER($AJ149),AU149,0)+'01_指標庫'!$H$19*IF(ISNUMBER($AK149),AV149,0)+'01_指標庫'!$H$20*IF(ISNUMBER($BB149),BB149,0)+'01_指標庫'!$H$21*IF(ISNUMBER($BC149),BC149,0))/AW149,1))</f>
        <v>75.5</v>
      </c>
      <c r="AY149" s="67"/>
      <c r="AZ149" s="67"/>
      <c r="BA149" s="66">
        <f t="shared" si="63"/>
        <v>3.4378542482476071E-3</v>
      </c>
      <c r="BB149">
        <f t="shared" si="64"/>
        <v>50</v>
      </c>
      <c r="BC149" t="str">
        <f t="shared" si="65"/>
        <v/>
      </c>
    </row>
    <row r="150" spans="1:55" ht="15" customHeight="1">
      <c r="A150" s="56">
        <v>146</v>
      </c>
      <c r="B150" s="57">
        <v>42769</v>
      </c>
      <c r="C150" s="56">
        <v>2017</v>
      </c>
      <c r="D150" s="58" t="s">
        <v>234</v>
      </c>
      <c r="E150" s="59">
        <v>5161.6000000000004</v>
      </c>
      <c r="F150" s="60">
        <v>9.2382000000000006E-2</v>
      </c>
      <c r="G150" s="60">
        <v>-1.25E-3</v>
      </c>
      <c r="H150" s="61">
        <v>0.87760000000000005</v>
      </c>
      <c r="I150" s="62">
        <v>386</v>
      </c>
      <c r="J150" s="56" t="s">
        <v>235</v>
      </c>
      <c r="K150" s="63">
        <v>10.97</v>
      </c>
      <c r="L150" s="56">
        <f t="shared" si="44"/>
        <v>100</v>
      </c>
      <c r="M150" s="56">
        <f t="shared" si="45"/>
        <v>100</v>
      </c>
      <c r="N150" s="56">
        <f t="shared" si="46"/>
        <v>100</v>
      </c>
      <c r="O150" s="56">
        <f t="shared" si="47"/>
        <v>50</v>
      </c>
      <c r="P150" s="56">
        <f t="shared" si="48"/>
        <v>100</v>
      </c>
      <c r="Q150" s="63"/>
      <c r="R150" s="56"/>
      <c r="S150" s="60">
        <f t="shared" si="61"/>
        <v>2.7002350564331312E-3</v>
      </c>
      <c r="T150" s="64">
        <f t="shared" si="62"/>
        <v>-8.0469404861693183E-2</v>
      </c>
      <c r="V150" s="65"/>
      <c r="W150" s="65"/>
      <c r="Y150" s="15" t="str">
        <f t="shared" si="49"/>
        <v>EASY</v>
      </c>
      <c r="AA150" s="66" t="str">
        <f>IF($A150&lt;200,"",AVERAGE($E101:$E150)/AVERAGE($E5:$E150)-1)</f>
        <v/>
      </c>
      <c r="AB150">
        <f>LOOKUP($B150,'07_L1政策步階'!$A$4:$A$14,'07_L1政策步階'!$C$4:$C$14)</f>
        <v>-1</v>
      </c>
      <c r="AC150" s="65"/>
      <c r="AD150" s="65"/>
      <c r="AE150" s="65"/>
      <c r="AF150" s="65"/>
      <c r="AG150" s="65"/>
      <c r="AH150" s="65"/>
      <c r="AI150" s="65"/>
      <c r="AJ150" s="65"/>
      <c r="AK150" s="65"/>
      <c r="AL150" t="str">
        <f t="shared" si="50"/>
        <v/>
      </c>
      <c r="AM150">
        <f t="shared" si="51"/>
        <v>0</v>
      </c>
      <c r="AN150" t="str">
        <f t="shared" si="52"/>
        <v/>
      </c>
      <c r="AO150" t="str">
        <f t="shared" si="53"/>
        <v/>
      </c>
      <c r="AP150" t="str">
        <f t="shared" si="54"/>
        <v/>
      </c>
      <c r="AQ150" t="str">
        <f t="shared" si="55"/>
        <v/>
      </c>
      <c r="AR150" t="str">
        <f t="shared" si="56"/>
        <v/>
      </c>
      <c r="AS150" t="str">
        <f t="shared" si="57"/>
        <v/>
      </c>
      <c r="AT150" t="str">
        <f t="shared" si="58"/>
        <v/>
      </c>
      <c r="AU150" t="str">
        <f t="shared" si="59"/>
        <v/>
      </c>
      <c r="AV150" t="str">
        <f t="shared" si="60"/>
        <v/>
      </c>
      <c r="AW150">
        <f>'01_指標庫'!$H$4*ISNUMBER($F150)+'01_指標庫'!$H$5*ISNUMBER($AA150)+'01_指標庫'!$H$6*ISNUMBER($G150)+'01_指標庫'!$H$7*ISNUMBER($H150)+'01_指標庫'!$H$8*ISNUMBER($AF150)+'01_指標庫'!$H$9*ISNUMBER($AG150)+'01_指標庫'!$H$10*ISNUMBER($AB150)+'01_指標庫'!$H$11*ISNUMBER($AC150)+'01_指標庫'!$H$12*ISNUMBER($AD150)+'01_指標庫'!$H$13*ISNUMBER($AE150)+'01_指標庫'!$H$14*ISNUMBER($I150)+'01_指標庫'!$H$15*ISNUMBER($AH150)+'01_指標庫'!$H$16*ISNUMBER($K150)+'01_指標庫'!$H$17*ISNUMBER($AI150)+'01_指標庫'!$H$18*ISNUMBER($AJ150)+'01_指標庫'!$H$19*ISNUMBER($AK150)+'01_指標庫'!$H$20*ISNUMBER($BB150)+'01_指標庫'!$H$21*ISNUMBER($BC150)</f>
        <v>49</v>
      </c>
      <c r="AX150">
        <f>IF(AW150=0,50,ROUND(('01_指標庫'!$H$4*IF(ISNUMBER($F150),L150,0)+'01_指標庫'!$H$5*IF(ISNUMBER($AA150),AL150,0)+'01_指標庫'!$H$6*IF(ISNUMBER($G150),M150,0)+'01_指標庫'!$H$7*IF(ISNUMBER($H150),N150,0)+'01_指標庫'!$H$8*IF(ISNUMBER($AF150),AQ150,0)+'01_指標庫'!$H$9*IF(ISNUMBER($AG150),AR150,0)+'01_指標庫'!$H$10*IF(ISNUMBER($AB150),AM150,0)+'01_指標庫'!$H$11*IF(ISNUMBER($AC150),AN150,0)+'01_指標庫'!$H$12*IF(ISNUMBER($AD150),AO150,0)+'01_指標庫'!$H$13*IF(ISNUMBER($AE150),AP150,0)+'01_指標庫'!$H$14*IF(ISNUMBER($I150),O150,0)+'01_指標庫'!$H$15*IF(ISNUMBER($AH150),AS150,0)+'01_指標庫'!$H$16*IF(ISNUMBER($K150),P150,0)+'01_指標庫'!$H$17*IF(ISNUMBER($AI150),AT150,0)+'01_指標庫'!$H$18*IF(ISNUMBER($AJ150),AU150,0)+'01_指標庫'!$H$19*IF(ISNUMBER($AK150),AV150,0)+'01_指標庫'!$H$20*IF(ISNUMBER($BB150),BB150,0)+'01_指標庫'!$H$21*IF(ISNUMBER($BC150),BC150,0))/AW150,1))</f>
        <v>75.5</v>
      </c>
      <c r="AY150" s="67"/>
      <c r="AZ150" s="67"/>
      <c r="BA150" s="66">
        <f t="shared" si="63"/>
        <v>1.2634538950331287E-3</v>
      </c>
      <c r="BB150">
        <f t="shared" si="64"/>
        <v>50</v>
      </c>
      <c r="BC150" t="str">
        <f t="shared" si="65"/>
        <v/>
      </c>
    </row>
    <row r="151" spans="1:55" ht="15" customHeight="1">
      <c r="A151" s="56">
        <v>147</v>
      </c>
      <c r="B151" s="57">
        <v>42772</v>
      </c>
      <c r="C151" s="56">
        <v>2017</v>
      </c>
      <c r="D151" s="58" t="s">
        <v>236</v>
      </c>
      <c r="E151" s="59">
        <v>5167.96</v>
      </c>
      <c r="F151" s="60">
        <v>9.3003000000000002E-2</v>
      </c>
      <c r="G151" s="60">
        <v>-1.9000000000000001E-5</v>
      </c>
      <c r="H151" s="61">
        <v>0.89800000000000002</v>
      </c>
      <c r="I151" s="62">
        <v>391</v>
      </c>
      <c r="J151" s="56" t="s">
        <v>235</v>
      </c>
      <c r="K151" s="63">
        <v>11.37</v>
      </c>
      <c r="L151" s="56">
        <f t="shared" si="44"/>
        <v>100</v>
      </c>
      <c r="M151" s="56">
        <f t="shared" si="45"/>
        <v>100</v>
      </c>
      <c r="N151" s="56">
        <f t="shared" si="46"/>
        <v>100</v>
      </c>
      <c r="O151" s="56">
        <f t="shared" si="47"/>
        <v>50</v>
      </c>
      <c r="P151" s="56">
        <f t="shared" si="48"/>
        <v>100</v>
      </c>
      <c r="Q151" s="63"/>
      <c r="R151" s="56"/>
      <c r="S151" s="60">
        <f t="shared" si="61"/>
        <v>1.2321760694358197E-3</v>
      </c>
      <c r="T151" s="64">
        <f t="shared" si="62"/>
        <v>3.6463081130355457E-2</v>
      </c>
      <c r="V151" s="65"/>
      <c r="W151" s="65"/>
      <c r="Y151" s="15" t="str">
        <f t="shared" si="49"/>
        <v>EASY</v>
      </c>
      <c r="AA151" s="66" t="str">
        <f>IF($A151&lt;200,"",AVERAGE($E102:$E151)/AVERAGE($E5:$E151)-1)</f>
        <v/>
      </c>
      <c r="AB151">
        <f>LOOKUP($B151,'07_L1政策步階'!$A$4:$A$14,'07_L1政策步階'!$C$4:$C$14)</f>
        <v>-1</v>
      </c>
      <c r="AC151" s="65"/>
      <c r="AD151" s="65"/>
      <c r="AE151" s="65"/>
      <c r="AF151" s="65"/>
      <c r="AG151" s="65"/>
      <c r="AH151" s="65"/>
      <c r="AI151" s="65"/>
      <c r="AJ151" s="65"/>
      <c r="AK151" s="65"/>
      <c r="AL151" t="str">
        <f t="shared" si="50"/>
        <v/>
      </c>
      <c r="AM151">
        <f t="shared" si="51"/>
        <v>0</v>
      </c>
      <c r="AN151" t="str">
        <f t="shared" si="52"/>
        <v/>
      </c>
      <c r="AO151" t="str">
        <f t="shared" si="53"/>
        <v/>
      </c>
      <c r="AP151" t="str">
        <f t="shared" si="54"/>
        <v/>
      </c>
      <c r="AQ151" t="str">
        <f t="shared" si="55"/>
        <v/>
      </c>
      <c r="AR151" t="str">
        <f t="shared" si="56"/>
        <v/>
      </c>
      <c r="AS151" t="str">
        <f t="shared" si="57"/>
        <v/>
      </c>
      <c r="AT151" t="str">
        <f t="shared" si="58"/>
        <v/>
      </c>
      <c r="AU151" t="str">
        <f t="shared" si="59"/>
        <v/>
      </c>
      <c r="AV151" t="str">
        <f t="shared" si="60"/>
        <v/>
      </c>
      <c r="AW151">
        <f>'01_指標庫'!$H$4*ISNUMBER($F151)+'01_指標庫'!$H$5*ISNUMBER($AA151)+'01_指標庫'!$H$6*ISNUMBER($G151)+'01_指標庫'!$H$7*ISNUMBER($H151)+'01_指標庫'!$H$8*ISNUMBER($AF151)+'01_指標庫'!$H$9*ISNUMBER($AG151)+'01_指標庫'!$H$10*ISNUMBER($AB151)+'01_指標庫'!$H$11*ISNUMBER($AC151)+'01_指標庫'!$H$12*ISNUMBER($AD151)+'01_指標庫'!$H$13*ISNUMBER($AE151)+'01_指標庫'!$H$14*ISNUMBER($I151)+'01_指標庫'!$H$15*ISNUMBER($AH151)+'01_指標庫'!$H$16*ISNUMBER($K151)+'01_指標庫'!$H$17*ISNUMBER($AI151)+'01_指標庫'!$H$18*ISNUMBER($AJ151)+'01_指標庫'!$H$19*ISNUMBER($AK151)+'01_指標庫'!$H$20*ISNUMBER($BB151)+'01_指標庫'!$H$21*ISNUMBER($BC151)</f>
        <v>49</v>
      </c>
      <c r="AX151">
        <f>IF(AW151=0,50,ROUND(('01_指標庫'!$H$4*IF(ISNUMBER($F151),L151,0)+'01_指標庫'!$H$5*IF(ISNUMBER($AA151),AL151,0)+'01_指標庫'!$H$6*IF(ISNUMBER($G151),M151,0)+'01_指標庫'!$H$7*IF(ISNUMBER($H151),N151,0)+'01_指標庫'!$H$8*IF(ISNUMBER($AF151),AQ151,0)+'01_指標庫'!$H$9*IF(ISNUMBER($AG151),AR151,0)+'01_指標庫'!$H$10*IF(ISNUMBER($AB151),AM151,0)+'01_指標庫'!$H$11*IF(ISNUMBER($AC151),AN151,0)+'01_指標庫'!$H$12*IF(ISNUMBER($AD151),AO151,0)+'01_指標庫'!$H$13*IF(ISNUMBER($AE151),AP151,0)+'01_指標庫'!$H$14*IF(ISNUMBER($I151),O151,0)+'01_指標庫'!$H$15*IF(ISNUMBER($AH151),AS151,0)+'01_指標庫'!$H$16*IF(ISNUMBER($K151),P151,0)+'01_指標庫'!$H$17*IF(ISNUMBER($AI151),AT151,0)+'01_指標庫'!$H$18*IF(ISNUMBER($AJ151),AU151,0)+'01_指標庫'!$H$19*IF(ISNUMBER($AK151),AV151,0)+'01_指標庫'!$H$20*IF(ISNUMBER($BB151),BB151,0)+'01_指標庫'!$H$21*IF(ISNUMBER($BC151),BC151,0))/AW151,1))</f>
        <v>75.5</v>
      </c>
      <c r="AY151" s="67"/>
      <c r="AZ151" s="67"/>
      <c r="BA151" s="66">
        <f t="shared" si="63"/>
        <v>7.750678475892947E-4</v>
      </c>
      <c r="BB151">
        <f t="shared" si="64"/>
        <v>50</v>
      </c>
      <c r="BC151" t="str">
        <f t="shared" si="65"/>
        <v/>
      </c>
    </row>
    <row r="152" spans="1:55" ht="15" customHeight="1">
      <c r="A152" s="56">
        <v>148</v>
      </c>
      <c r="B152" s="57">
        <v>42773</v>
      </c>
      <c r="C152" s="56">
        <v>2017</v>
      </c>
      <c r="D152" s="58" t="s">
        <v>237</v>
      </c>
      <c r="E152" s="59">
        <v>5185.88</v>
      </c>
      <c r="F152" s="60">
        <v>9.5967999999999998E-2</v>
      </c>
      <c r="G152" s="60">
        <v>0</v>
      </c>
      <c r="H152" s="61">
        <v>0.87760000000000005</v>
      </c>
      <c r="I152" s="62">
        <v>393</v>
      </c>
      <c r="J152" s="56" t="s">
        <v>235</v>
      </c>
      <c r="K152" s="63">
        <v>11.29</v>
      </c>
      <c r="L152" s="56">
        <f t="shared" si="44"/>
        <v>100</v>
      </c>
      <c r="M152" s="56">
        <f t="shared" si="45"/>
        <v>100</v>
      </c>
      <c r="N152" s="56">
        <f t="shared" si="46"/>
        <v>100</v>
      </c>
      <c r="O152" s="56">
        <f t="shared" si="47"/>
        <v>50</v>
      </c>
      <c r="P152" s="56">
        <f t="shared" si="48"/>
        <v>100</v>
      </c>
      <c r="Q152" s="63"/>
      <c r="R152" s="56"/>
      <c r="S152" s="60">
        <f t="shared" si="61"/>
        <v>3.4675190984450044E-3</v>
      </c>
      <c r="T152" s="64">
        <f t="shared" si="62"/>
        <v>-7.0360598065083435E-3</v>
      </c>
      <c r="V152" s="65"/>
      <c r="W152" s="65"/>
      <c r="Y152" s="15" t="str">
        <f t="shared" si="49"/>
        <v>EASY</v>
      </c>
      <c r="AA152" s="66" t="str">
        <f>IF($A152&lt;200,"",AVERAGE($E103:$E152)/AVERAGE($E5:$E152)-1)</f>
        <v/>
      </c>
      <c r="AB152">
        <f>LOOKUP($B152,'07_L1政策步階'!$A$4:$A$14,'07_L1政策步階'!$C$4:$C$14)</f>
        <v>-1</v>
      </c>
      <c r="AC152" s="65"/>
      <c r="AD152" s="65"/>
      <c r="AE152" s="65"/>
      <c r="AF152" s="65"/>
      <c r="AG152" s="65"/>
      <c r="AH152" s="65"/>
      <c r="AI152" s="65"/>
      <c r="AJ152" s="65"/>
      <c r="AK152" s="65"/>
      <c r="AL152" t="str">
        <f t="shared" si="50"/>
        <v/>
      </c>
      <c r="AM152">
        <f t="shared" si="51"/>
        <v>0</v>
      </c>
      <c r="AN152" t="str">
        <f t="shared" si="52"/>
        <v/>
      </c>
      <c r="AO152" t="str">
        <f t="shared" si="53"/>
        <v/>
      </c>
      <c r="AP152" t="str">
        <f t="shared" si="54"/>
        <v/>
      </c>
      <c r="AQ152" t="str">
        <f t="shared" si="55"/>
        <v/>
      </c>
      <c r="AR152" t="str">
        <f t="shared" si="56"/>
        <v/>
      </c>
      <c r="AS152" t="str">
        <f t="shared" si="57"/>
        <v/>
      </c>
      <c r="AT152" t="str">
        <f t="shared" si="58"/>
        <v/>
      </c>
      <c r="AU152" t="str">
        <f t="shared" si="59"/>
        <v/>
      </c>
      <c r="AV152" t="str">
        <f t="shared" si="60"/>
        <v/>
      </c>
      <c r="AW152">
        <f>'01_指標庫'!$H$4*ISNUMBER($F152)+'01_指標庫'!$H$5*ISNUMBER($AA152)+'01_指標庫'!$H$6*ISNUMBER($G152)+'01_指標庫'!$H$7*ISNUMBER($H152)+'01_指標庫'!$H$8*ISNUMBER($AF152)+'01_指標庫'!$H$9*ISNUMBER($AG152)+'01_指標庫'!$H$10*ISNUMBER($AB152)+'01_指標庫'!$H$11*ISNUMBER($AC152)+'01_指標庫'!$H$12*ISNUMBER($AD152)+'01_指標庫'!$H$13*ISNUMBER($AE152)+'01_指標庫'!$H$14*ISNUMBER($I152)+'01_指標庫'!$H$15*ISNUMBER($AH152)+'01_指標庫'!$H$16*ISNUMBER($K152)+'01_指標庫'!$H$17*ISNUMBER($AI152)+'01_指標庫'!$H$18*ISNUMBER($AJ152)+'01_指標庫'!$H$19*ISNUMBER($AK152)+'01_指標庫'!$H$20*ISNUMBER($BB152)+'01_指標庫'!$H$21*ISNUMBER($BC152)</f>
        <v>49</v>
      </c>
      <c r="AX152">
        <f>IF(AW152=0,50,ROUND(('01_指標庫'!$H$4*IF(ISNUMBER($F152),L152,0)+'01_指標庫'!$H$5*IF(ISNUMBER($AA152),AL152,0)+'01_指標庫'!$H$6*IF(ISNUMBER($G152),M152,0)+'01_指標庫'!$H$7*IF(ISNUMBER($H152),N152,0)+'01_指標庫'!$H$8*IF(ISNUMBER($AF152),AQ152,0)+'01_指標庫'!$H$9*IF(ISNUMBER($AG152),AR152,0)+'01_指標庫'!$H$10*IF(ISNUMBER($AB152),AM152,0)+'01_指標庫'!$H$11*IF(ISNUMBER($AC152),AN152,0)+'01_指標庫'!$H$12*IF(ISNUMBER($AD152),AO152,0)+'01_指標庫'!$H$13*IF(ISNUMBER($AE152),AP152,0)+'01_指標庫'!$H$14*IF(ISNUMBER($I152),O152,0)+'01_指標庫'!$H$15*IF(ISNUMBER($AH152),AS152,0)+'01_指標庫'!$H$16*IF(ISNUMBER($K152),P152,0)+'01_指標庫'!$H$17*IF(ISNUMBER($AI152),AT152,0)+'01_指標庫'!$H$18*IF(ISNUMBER($AJ152),AU152,0)+'01_指標庫'!$H$19*IF(ISNUMBER($AK152),AV152,0)+'01_指標庫'!$H$20*IF(ISNUMBER($BB152),BB152,0)+'01_指標庫'!$H$21*IF(ISNUMBER($BC152),BC152,0))/AW152,1))</f>
        <v>75.5</v>
      </c>
      <c r="AY152" s="67"/>
      <c r="AZ152" s="67"/>
      <c r="BA152" s="66">
        <f t="shared" si="63"/>
        <v>1.8099133112063903E-3</v>
      </c>
      <c r="BB152">
        <f t="shared" si="64"/>
        <v>50</v>
      </c>
      <c r="BC152" t="str">
        <f t="shared" si="65"/>
        <v/>
      </c>
    </row>
    <row r="153" spans="1:55" ht="15" customHeight="1">
      <c r="A153" s="56">
        <v>149</v>
      </c>
      <c r="B153" s="57">
        <v>42774</v>
      </c>
      <c r="C153" s="56">
        <v>2017</v>
      </c>
      <c r="D153" s="58" t="s">
        <v>238</v>
      </c>
      <c r="E153" s="59">
        <v>5196.58</v>
      </c>
      <c r="F153" s="60">
        <v>9.7392000000000006E-2</v>
      </c>
      <c r="G153" s="60">
        <v>0</v>
      </c>
      <c r="H153" s="61">
        <v>0.89800000000000002</v>
      </c>
      <c r="I153" s="62">
        <v>398</v>
      </c>
      <c r="J153" s="56" t="s">
        <v>235</v>
      </c>
      <c r="K153" s="63">
        <v>11.45</v>
      </c>
      <c r="L153" s="56">
        <f t="shared" si="44"/>
        <v>100</v>
      </c>
      <c r="M153" s="56">
        <f t="shared" si="45"/>
        <v>100</v>
      </c>
      <c r="N153" s="56">
        <f t="shared" si="46"/>
        <v>100</v>
      </c>
      <c r="O153" s="56">
        <f t="shared" si="47"/>
        <v>50</v>
      </c>
      <c r="P153" s="56">
        <f t="shared" si="48"/>
        <v>100</v>
      </c>
      <c r="Q153" s="63"/>
      <c r="R153" s="56"/>
      <c r="S153" s="60">
        <f t="shared" si="61"/>
        <v>2.0632949470484885E-3</v>
      </c>
      <c r="T153" s="64">
        <f t="shared" si="62"/>
        <v>1.417183348095663E-2</v>
      </c>
      <c r="V153" s="65"/>
      <c r="W153" s="65"/>
      <c r="Y153" s="15" t="str">
        <f t="shared" si="49"/>
        <v>EASY</v>
      </c>
      <c r="AA153" s="66" t="str">
        <f>IF($A153&lt;200,"",AVERAGE($E104:$E153)/AVERAGE($E5:$E153)-1)</f>
        <v/>
      </c>
      <c r="AB153">
        <f>LOOKUP($B153,'07_L1政策步階'!$A$4:$A$14,'07_L1政策步階'!$C$4:$C$14)</f>
        <v>-1</v>
      </c>
      <c r="AC153" s="65"/>
      <c r="AD153" s="65"/>
      <c r="AE153" s="65"/>
      <c r="AF153" s="65"/>
      <c r="AG153" s="65"/>
      <c r="AH153" s="65"/>
      <c r="AI153" s="65"/>
      <c r="AJ153" s="65"/>
      <c r="AK153" s="65"/>
      <c r="AL153" t="str">
        <f t="shared" si="50"/>
        <v/>
      </c>
      <c r="AM153">
        <f t="shared" si="51"/>
        <v>0</v>
      </c>
      <c r="AN153" t="str">
        <f t="shared" si="52"/>
        <v/>
      </c>
      <c r="AO153" t="str">
        <f t="shared" si="53"/>
        <v/>
      </c>
      <c r="AP153" t="str">
        <f t="shared" si="54"/>
        <v/>
      </c>
      <c r="AQ153" t="str">
        <f t="shared" si="55"/>
        <v/>
      </c>
      <c r="AR153" t="str">
        <f t="shared" si="56"/>
        <v/>
      </c>
      <c r="AS153" t="str">
        <f t="shared" si="57"/>
        <v/>
      </c>
      <c r="AT153" t="str">
        <f t="shared" si="58"/>
        <v/>
      </c>
      <c r="AU153" t="str">
        <f t="shared" si="59"/>
        <v/>
      </c>
      <c r="AV153" t="str">
        <f t="shared" si="60"/>
        <v/>
      </c>
      <c r="AW153">
        <f>'01_指標庫'!$H$4*ISNUMBER($F153)+'01_指標庫'!$H$5*ISNUMBER($AA153)+'01_指標庫'!$H$6*ISNUMBER($G153)+'01_指標庫'!$H$7*ISNUMBER($H153)+'01_指標庫'!$H$8*ISNUMBER($AF153)+'01_指標庫'!$H$9*ISNUMBER($AG153)+'01_指標庫'!$H$10*ISNUMBER($AB153)+'01_指標庫'!$H$11*ISNUMBER($AC153)+'01_指標庫'!$H$12*ISNUMBER($AD153)+'01_指標庫'!$H$13*ISNUMBER($AE153)+'01_指標庫'!$H$14*ISNUMBER($I153)+'01_指標庫'!$H$15*ISNUMBER($AH153)+'01_指標庫'!$H$16*ISNUMBER($K153)+'01_指標庫'!$H$17*ISNUMBER($AI153)+'01_指標庫'!$H$18*ISNUMBER($AJ153)+'01_指標庫'!$H$19*ISNUMBER($AK153)+'01_指標庫'!$H$20*ISNUMBER($BB153)+'01_指標庫'!$H$21*ISNUMBER($BC153)</f>
        <v>49</v>
      </c>
      <c r="AX153">
        <f>IF(AW153=0,50,ROUND(('01_指標庫'!$H$4*IF(ISNUMBER($F153),L153,0)+'01_指標庫'!$H$5*IF(ISNUMBER($AA153),AL153,0)+'01_指標庫'!$H$6*IF(ISNUMBER($G153),M153,0)+'01_指標庫'!$H$7*IF(ISNUMBER($H153),N153,0)+'01_指標庫'!$H$8*IF(ISNUMBER($AF153),AQ153,0)+'01_指標庫'!$H$9*IF(ISNUMBER($AG153),AR153,0)+'01_指標庫'!$H$10*IF(ISNUMBER($AB153),AM153,0)+'01_指標庫'!$H$11*IF(ISNUMBER($AC153),AN153,0)+'01_指標庫'!$H$12*IF(ISNUMBER($AD153),AO153,0)+'01_指標庫'!$H$13*IF(ISNUMBER($AE153),AP153,0)+'01_指標庫'!$H$14*IF(ISNUMBER($I153),O153,0)+'01_指標庫'!$H$15*IF(ISNUMBER($AH153),AS153,0)+'01_指標庫'!$H$16*IF(ISNUMBER($K153),P153,0)+'01_指標庫'!$H$17*IF(ISNUMBER($AI153),AT153,0)+'01_指標庫'!$H$18*IF(ISNUMBER($AJ153),AU153,0)+'01_指標庫'!$H$19*IF(ISNUMBER($AK153),AV153,0)+'01_指標庫'!$H$20*IF(ISNUMBER($BB153),BB153,0)+'01_指標庫'!$H$21*IF(ISNUMBER($BC153),BC153,0))/AW153,1))</f>
        <v>75.5</v>
      </c>
      <c r="AY153" s="67"/>
      <c r="AZ153" s="67"/>
      <c r="BA153" s="66">
        <f t="shared" si="63"/>
        <v>2.6355331909493351E-3</v>
      </c>
      <c r="BB153">
        <f t="shared" si="64"/>
        <v>50</v>
      </c>
      <c r="BC153" t="str">
        <f t="shared" si="65"/>
        <v/>
      </c>
    </row>
    <row r="154" spans="1:55" ht="15" customHeight="1">
      <c r="A154" s="56">
        <v>150</v>
      </c>
      <c r="B154" s="57">
        <v>42775</v>
      </c>
      <c r="C154" s="56">
        <v>2017</v>
      </c>
      <c r="D154" s="58" t="s">
        <v>239</v>
      </c>
      <c r="E154" s="59">
        <v>5212.16</v>
      </c>
      <c r="F154" s="60">
        <v>9.98E-2</v>
      </c>
      <c r="G154" s="60">
        <v>0</v>
      </c>
      <c r="H154" s="61">
        <v>0.93879999999999997</v>
      </c>
      <c r="I154" s="62">
        <v>393</v>
      </c>
      <c r="J154" s="56" t="s">
        <v>235</v>
      </c>
      <c r="K154" s="63">
        <v>10.88</v>
      </c>
      <c r="L154" s="56">
        <f t="shared" si="44"/>
        <v>100</v>
      </c>
      <c r="M154" s="56">
        <f t="shared" si="45"/>
        <v>100</v>
      </c>
      <c r="N154" s="56">
        <f t="shared" si="46"/>
        <v>100</v>
      </c>
      <c r="O154" s="56">
        <f t="shared" si="47"/>
        <v>50</v>
      </c>
      <c r="P154" s="56">
        <f t="shared" si="48"/>
        <v>100</v>
      </c>
      <c r="Q154" s="63"/>
      <c r="R154" s="56"/>
      <c r="S154" s="60">
        <f t="shared" si="61"/>
        <v>2.9981256903579556E-3</v>
      </c>
      <c r="T154" s="64">
        <f t="shared" si="62"/>
        <v>-4.9781659388646204E-2</v>
      </c>
      <c r="V154" s="65"/>
      <c r="W154" s="65"/>
      <c r="Y154" s="15" t="str">
        <f t="shared" si="49"/>
        <v>EASY</v>
      </c>
      <c r="AA154" s="66" t="str">
        <f>IF($A154&lt;200,"",AVERAGE($E105:$E154)/AVERAGE($E5:$E154)-1)</f>
        <v/>
      </c>
      <c r="AB154">
        <f>LOOKUP($B154,'07_L1政策步階'!$A$4:$A$14,'07_L1政策步階'!$C$4:$C$14)</f>
        <v>-1</v>
      </c>
      <c r="AC154" s="65"/>
      <c r="AD154" s="65"/>
      <c r="AE154" s="65"/>
      <c r="AF154" s="65"/>
      <c r="AG154" s="65"/>
      <c r="AH154" s="65"/>
      <c r="AI154" s="65"/>
      <c r="AJ154" s="65"/>
      <c r="AK154" s="65"/>
      <c r="AL154" t="str">
        <f t="shared" si="50"/>
        <v/>
      </c>
      <c r="AM154">
        <f t="shared" si="51"/>
        <v>0</v>
      </c>
      <c r="AN154" t="str">
        <f t="shared" si="52"/>
        <v/>
      </c>
      <c r="AO154" t="str">
        <f t="shared" si="53"/>
        <v/>
      </c>
      <c r="AP154" t="str">
        <f t="shared" si="54"/>
        <v/>
      </c>
      <c r="AQ154" t="str">
        <f t="shared" si="55"/>
        <v/>
      </c>
      <c r="AR154" t="str">
        <f t="shared" si="56"/>
        <v/>
      </c>
      <c r="AS154" t="str">
        <f t="shared" si="57"/>
        <v/>
      </c>
      <c r="AT154" t="str">
        <f t="shared" si="58"/>
        <v/>
      </c>
      <c r="AU154" t="str">
        <f t="shared" si="59"/>
        <v/>
      </c>
      <c r="AV154" t="str">
        <f t="shared" si="60"/>
        <v/>
      </c>
      <c r="AW154">
        <f>'01_指標庫'!$H$4*ISNUMBER($F154)+'01_指標庫'!$H$5*ISNUMBER($AA154)+'01_指標庫'!$H$6*ISNUMBER($G154)+'01_指標庫'!$H$7*ISNUMBER($H154)+'01_指標庫'!$H$8*ISNUMBER($AF154)+'01_指標庫'!$H$9*ISNUMBER($AG154)+'01_指標庫'!$H$10*ISNUMBER($AB154)+'01_指標庫'!$H$11*ISNUMBER($AC154)+'01_指標庫'!$H$12*ISNUMBER($AD154)+'01_指標庫'!$H$13*ISNUMBER($AE154)+'01_指標庫'!$H$14*ISNUMBER($I154)+'01_指標庫'!$H$15*ISNUMBER($AH154)+'01_指標庫'!$H$16*ISNUMBER($K154)+'01_指標庫'!$H$17*ISNUMBER($AI154)+'01_指標庫'!$H$18*ISNUMBER($AJ154)+'01_指標庫'!$H$19*ISNUMBER($AK154)+'01_指標庫'!$H$20*ISNUMBER($BB154)+'01_指標庫'!$H$21*ISNUMBER($BC154)</f>
        <v>49</v>
      </c>
      <c r="AX154">
        <f>IF(AW154=0,50,ROUND(('01_指標庫'!$H$4*IF(ISNUMBER($F154),L154,0)+'01_指標庫'!$H$5*IF(ISNUMBER($AA154),AL154,0)+'01_指標庫'!$H$6*IF(ISNUMBER($G154),M154,0)+'01_指標庫'!$H$7*IF(ISNUMBER($H154),N154,0)+'01_指標庫'!$H$8*IF(ISNUMBER($AF154),AQ154,0)+'01_指標庫'!$H$9*IF(ISNUMBER($AG154),AR154,0)+'01_指標庫'!$H$10*IF(ISNUMBER($AB154),AM154,0)+'01_指標庫'!$H$11*IF(ISNUMBER($AC154),AN154,0)+'01_指標庫'!$H$12*IF(ISNUMBER($AD154),AO154,0)+'01_指標庫'!$H$13*IF(ISNUMBER($AE154),AP154,0)+'01_指標庫'!$H$14*IF(ISNUMBER($I154),O154,0)+'01_指標庫'!$H$15*IF(ISNUMBER($AH154),AS154,0)+'01_指標庫'!$H$16*IF(ISNUMBER($K154),P154,0)+'01_指標庫'!$H$17*IF(ISNUMBER($AI154),AT154,0)+'01_指標庫'!$H$18*IF(ISNUMBER($AJ154),AU154,0)+'01_指標庫'!$H$19*IF(ISNUMBER($AK154),AV154,0)+'01_指標庫'!$H$20*IF(ISNUMBER($BB154),BB154,0)+'01_指標庫'!$H$21*IF(ISNUMBER($BC154),BC154,0))/AW154,1))</f>
        <v>75.5</v>
      </c>
      <c r="AY154" s="67"/>
      <c r="AZ154" s="67"/>
      <c r="BA154" s="66">
        <f t="shared" si="63"/>
        <v>4.0595498766142768E-3</v>
      </c>
      <c r="BB154">
        <f t="shared" si="64"/>
        <v>50</v>
      </c>
      <c r="BC154" t="str">
        <f t="shared" si="65"/>
        <v/>
      </c>
    </row>
    <row r="155" spans="1:55" ht="15" customHeight="1">
      <c r="A155" s="56">
        <v>151</v>
      </c>
      <c r="B155" s="57">
        <v>42776</v>
      </c>
      <c r="C155" s="56">
        <v>2017</v>
      </c>
      <c r="D155" s="58" t="s">
        <v>234</v>
      </c>
      <c r="E155" s="59">
        <v>5226.6899999999996</v>
      </c>
      <c r="F155" s="60">
        <v>0.101924</v>
      </c>
      <c r="G155" s="60">
        <v>0</v>
      </c>
      <c r="H155" s="61">
        <v>0.91839999999999999</v>
      </c>
      <c r="I155" s="62">
        <v>390</v>
      </c>
      <c r="J155" s="56" t="s">
        <v>235</v>
      </c>
      <c r="K155" s="63">
        <v>10.85</v>
      </c>
      <c r="L155" s="56">
        <f t="shared" si="44"/>
        <v>100</v>
      </c>
      <c r="M155" s="56">
        <f t="shared" si="45"/>
        <v>100</v>
      </c>
      <c r="N155" s="56">
        <f t="shared" si="46"/>
        <v>100</v>
      </c>
      <c r="O155" s="56">
        <f t="shared" si="47"/>
        <v>50</v>
      </c>
      <c r="P155" s="56">
        <f t="shared" si="48"/>
        <v>100</v>
      </c>
      <c r="Q155" s="63"/>
      <c r="R155" s="56"/>
      <c r="S155" s="60">
        <f t="shared" si="61"/>
        <v>2.7877118123771361E-3</v>
      </c>
      <c r="T155" s="64">
        <f t="shared" si="62"/>
        <v>-2.7573529411766273E-3</v>
      </c>
      <c r="V155" s="65"/>
      <c r="W155" s="65"/>
      <c r="Y155" s="15" t="str">
        <f t="shared" si="49"/>
        <v>EASY</v>
      </c>
      <c r="AA155" s="66" t="str">
        <f>IF($A155&lt;200,"",AVERAGE($E106:$E155)/AVERAGE($E5:$E155)-1)</f>
        <v/>
      </c>
      <c r="AB155">
        <f>LOOKUP($B155,'07_L1政策步階'!$A$4:$A$14,'07_L1政策步階'!$C$4:$C$14)</f>
        <v>-1</v>
      </c>
      <c r="AC155" s="65"/>
      <c r="AD155" s="65"/>
      <c r="AE155" s="65"/>
      <c r="AF155" s="65"/>
      <c r="AG155" s="65"/>
      <c r="AH155" s="65"/>
      <c r="AI155" s="65"/>
      <c r="AJ155" s="65"/>
      <c r="AK155" s="65"/>
      <c r="AL155" t="str">
        <f t="shared" si="50"/>
        <v/>
      </c>
      <c r="AM155">
        <f t="shared" si="51"/>
        <v>0</v>
      </c>
      <c r="AN155" t="str">
        <f t="shared" si="52"/>
        <v/>
      </c>
      <c r="AO155" t="str">
        <f t="shared" si="53"/>
        <v/>
      </c>
      <c r="AP155" t="str">
        <f t="shared" si="54"/>
        <v/>
      </c>
      <c r="AQ155" t="str">
        <f t="shared" si="55"/>
        <v/>
      </c>
      <c r="AR155" t="str">
        <f t="shared" si="56"/>
        <v/>
      </c>
      <c r="AS155" t="str">
        <f t="shared" si="57"/>
        <v/>
      </c>
      <c r="AT155" t="str">
        <f t="shared" si="58"/>
        <v/>
      </c>
      <c r="AU155" t="str">
        <f t="shared" si="59"/>
        <v/>
      </c>
      <c r="AV155" t="str">
        <f t="shared" si="60"/>
        <v/>
      </c>
      <c r="AW155">
        <f>'01_指標庫'!$H$4*ISNUMBER($F155)+'01_指標庫'!$H$5*ISNUMBER($AA155)+'01_指標庫'!$H$6*ISNUMBER($G155)+'01_指標庫'!$H$7*ISNUMBER($H155)+'01_指標庫'!$H$8*ISNUMBER($AF155)+'01_指標庫'!$H$9*ISNUMBER($AG155)+'01_指標庫'!$H$10*ISNUMBER($AB155)+'01_指標庫'!$H$11*ISNUMBER($AC155)+'01_指標庫'!$H$12*ISNUMBER($AD155)+'01_指標庫'!$H$13*ISNUMBER($AE155)+'01_指標庫'!$H$14*ISNUMBER($I155)+'01_指標庫'!$H$15*ISNUMBER($AH155)+'01_指標庫'!$H$16*ISNUMBER($K155)+'01_指標庫'!$H$17*ISNUMBER($AI155)+'01_指標庫'!$H$18*ISNUMBER($AJ155)+'01_指標庫'!$H$19*ISNUMBER($AK155)+'01_指標庫'!$H$20*ISNUMBER($BB155)+'01_指標庫'!$H$21*ISNUMBER($BC155)</f>
        <v>49</v>
      </c>
      <c r="AX155">
        <f>IF(AW155=0,50,ROUND(('01_指標庫'!$H$4*IF(ISNUMBER($F155),L155,0)+'01_指標庫'!$H$5*IF(ISNUMBER($AA155),AL155,0)+'01_指標庫'!$H$6*IF(ISNUMBER($G155),M155,0)+'01_指標庫'!$H$7*IF(ISNUMBER($H155),N155,0)+'01_指標庫'!$H$8*IF(ISNUMBER($AF155),AQ155,0)+'01_指標庫'!$H$9*IF(ISNUMBER($AG155),AR155,0)+'01_指標庫'!$H$10*IF(ISNUMBER($AB155),AM155,0)+'01_指標庫'!$H$11*IF(ISNUMBER($AC155),AN155,0)+'01_指標庫'!$H$12*IF(ISNUMBER($AD155),AO155,0)+'01_指標庫'!$H$13*IF(ISNUMBER($AE155),AP155,0)+'01_指標庫'!$H$14*IF(ISNUMBER($I155),O155,0)+'01_指標庫'!$H$15*IF(ISNUMBER($AH155),AS155,0)+'01_指標庫'!$H$16*IF(ISNUMBER($K155),P155,0)+'01_指標庫'!$H$17*IF(ISNUMBER($AI155),AT155,0)+'01_指標庫'!$H$18*IF(ISNUMBER($AJ155),AU155,0)+'01_指標庫'!$H$19*IF(ISNUMBER($AK155),AV155,0)+'01_指標庫'!$H$20*IF(ISNUMBER($BB155),BB155,0)+'01_指標庫'!$H$21*IF(ISNUMBER($BC155),BC155,0))/AW155,1))</f>
        <v>75.5</v>
      </c>
      <c r="AY155" s="67"/>
      <c r="AZ155" s="67"/>
      <c r="BA155" s="66">
        <f t="shared" si="63"/>
        <v>5.4389624537887205E-3</v>
      </c>
      <c r="BB155">
        <f t="shared" si="64"/>
        <v>50</v>
      </c>
      <c r="BC155" t="str">
        <f t="shared" si="65"/>
        <v/>
      </c>
    </row>
    <row r="156" spans="1:55" ht="15" customHeight="1">
      <c r="A156" s="56">
        <v>152</v>
      </c>
      <c r="B156" s="57">
        <v>42779</v>
      </c>
      <c r="C156" s="56">
        <v>2017</v>
      </c>
      <c r="D156" s="58" t="s">
        <v>236</v>
      </c>
      <c r="E156" s="59">
        <v>5256.82</v>
      </c>
      <c r="F156" s="60">
        <v>0.107234</v>
      </c>
      <c r="G156" s="60">
        <v>0</v>
      </c>
      <c r="H156" s="61">
        <v>0.91839999999999999</v>
      </c>
      <c r="I156" s="62">
        <v>386</v>
      </c>
      <c r="J156" s="56" t="s">
        <v>235</v>
      </c>
      <c r="K156" s="63">
        <v>11.07</v>
      </c>
      <c r="L156" s="56">
        <f t="shared" si="44"/>
        <v>100</v>
      </c>
      <c r="M156" s="56">
        <f t="shared" si="45"/>
        <v>100</v>
      </c>
      <c r="N156" s="56">
        <f t="shared" si="46"/>
        <v>100</v>
      </c>
      <c r="O156" s="56">
        <f t="shared" si="47"/>
        <v>50</v>
      </c>
      <c r="P156" s="56">
        <f t="shared" si="48"/>
        <v>100</v>
      </c>
      <c r="Q156" s="63"/>
      <c r="R156" s="56"/>
      <c r="S156" s="60">
        <f t="shared" si="61"/>
        <v>5.7646426323352262E-3</v>
      </c>
      <c r="T156" s="64">
        <f t="shared" si="62"/>
        <v>2.0276497695852491E-2</v>
      </c>
      <c r="V156" s="65"/>
      <c r="W156" s="65"/>
      <c r="Y156" s="15" t="str">
        <f t="shared" si="49"/>
        <v>EASY</v>
      </c>
      <c r="AA156" s="66" t="str">
        <f>IF($A156&lt;200,"",AVERAGE($E107:$E156)/AVERAGE($E5:$E156)-1)</f>
        <v/>
      </c>
      <c r="AB156">
        <f>LOOKUP($B156,'07_L1政策步階'!$A$4:$A$14,'07_L1政策步階'!$C$4:$C$14)</f>
        <v>-1</v>
      </c>
      <c r="AC156" s="65"/>
      <c r="AD156" s="65"/>
      <c r="AE156" s="65"/>
      <c r="AF156" s="65"/>
      <c r="AG156" s="65"/>
      <c r="AH156" s="65"/>
      <c r="AI156" s="65"/>
      <c r="AJ156" s="65"/>
      <c r="AK156" s="65"/>
      <c r="AL156" t="str">
        <f t="shared" si="50"/>
        <v/>
      </c>
      <c r="AM156">
        <f t="shared" si="51"/>
        <v>0</v>
      </c>
      <c r="AN156" t="str">
        <f t="shared" si="52"/>
        <v/>
      </c>
      <c r="AO156" t="str">
        <f t="shared" si="53"/>
        <v/>
      </c>
      <c r="AP156" t="str">
        <f t="shared" si="54"/>
        <v/>
      </c>
      <c r="AQ156" t="str">
        <f t="shared" si="55"/>
        <v/>
      </c>
      <c r="AR156" t="str">
        <f t="shared" si="56"/>
        <v/>
      </c>
      <c r="AS156" t="str">
        <f t="shared" si="57"/>
        <v/>
      </c>
      <c r="AT156" t="str">
        <f t="shared" si="58"/>
        <v/>
      </c>
      <c r="AU156" t="str">
        <f t="shared" si="59"/>
        <v/>
      </c>
      <c r="AV156" t="str">
        <f t="shared" si="60"/>
        <v/>
      </c>
      <c r="AW156">
        <f>'01_指標庫'!$H$4*ISNUMBER($F156)+'01_指標庫'!$H$5*ISNUMBER($AA156)+'01_指標庫'!$H$6*ISNUMBER($G156)+'01_指標庫'!$H$7*ISNUMBER($H156)+'01_指標庫'!$H$8*ISNUMBER($AF156)+'01_指標庫'!$H$9*ISNUMBER($AG156)+'01_指標庫'!$H$10*ISNUMBER($AB156)+'01_指標庫'!$H$11*ISNUMBER($AC156)+'01_指標庫'!$H$12*ISNUMBER($AD156)+'01_指標庫'!$H$13*ISNUMBER($AE156)+'01_指標庫'!$H$14*ISNUMBER($I156)+'01_指標庫'!$H$15*ISNUMBER($AH156)+'01_指標庫'!$H$16*ISNUMBER($K156)+'01_指標庫'!$H$17*ISNUMBER($AI156)+'01_指標庫'!$H$18*ISNUMBER($AJ156)+'01_指標庫'!$H$19*ISNUMBER($AK156)+'01_指標庫'!$H$20*ISNUMBER($BB156)+'01_指標庫'!$H$21*ISNUMBER($BC156)</f>
        <v>49</v>
      </c>
      <c r="AX156">
        <f>IF(AW156=0,50,ROUND(('01_指標庫'!$H$4*IF(ISNUMBER($F156),L156,0)+'01_指標庫'!$H$5*IF(ISNUMBER($AA156),AL156,0)+'01_指標庫'!$H$6*IF(ISNUMBER($G156),M156,0)+'01_指標庫'!$H$7*IF(ISNUMBER($H156),N156,0)+'01_指標庫'!$H$8*IF(ISNUMBER($AF156),AQ156,0)+'01_指標庫'!$H$9*IF(ISNUMBER($AG156),AR156,0)+'01_指標庫'!$H$10*IF(ISNUMBER($AB156),AM156,0)+'01_指標庫'!$H$11*IF(ISNUMBER($AC156),AN156,0)+'01_指標庫'!$H$12*IF(ISNUMBER($AD156),AO156,0)+'01_指標庫'!$H$13*IF(ISNUMBER($AE156),AP156,0)+'01_指標庫'!$H$14*IF(ISNUMBER($I156),O156,0)+'01_指標庫'!$H$15*IF(ISNUMBER($AH156),AS156,0)+'01_指標庫'!$H$16*IF(ISNUMBER($K156),P156,0)+'01_指標庫'!$H$17*IF(ISNUMBER($AI156),AT156,0)+'01_指標庫'!$H$18*IF(ISNUMBER($AJ156),AU156,0)+'01_指標庫'!$H$19*IF(ISNUMBER($AK156),AV156,0)+'01_指標庫'!$H$20*IF(ISNUMBER($BB156),BB156,0)+'01_指標庫'!$H$21*IF(ISNUMBER($BC156),BC156,0))/AW156,1))</f>
        <v>75.5</v>
      </c>
      <c r="AY156" s="67"/>
      <c r="AZ156" s="67"/>
      <c r="BA156" s="66">
        <f t="shared" si="63"/>
        <v>6.3948086680423177E-3</v>
      </c>
      <c r="BB156">
        <f t="shared" si="64"/>
        <v>50</v>
      </c>
      <c r="BC156" t="str">
        <f t="shared" si="65"/>
        <v/>
      </c>
    </row>
    <row r="157" spans="1:55" ht="15" customHeight="1">
      <c r="A157" s="56">
        <v>153</v>
      </c>
      <c r="B157" s="57">
        <v>42780</v>
      </c>
      <c r="C157" s="56">
        <v>2017</v>
      </c>
      <c r="D157" s="58" t="s">
        <v>237</v>
      </c>
      <c r="E157" s="59">
        <v>5271.07</v>
      </c>
      <c r="F157" s="60">
        <v>0.10915</v>
      </c>
      <c r="G157" s="60">
        <v>0</v>
      </c>
      <c r="H157" s="61">
        <v>0.89800000000000002</v>
      </c>
      <c r="I157" s="62">
        <v>380</v>
      </c>
      <c r="J157" s="56" t="s">
        <v>235</v>
      </c>
      <c r="K157" s="63">
        <v>10.74</v>
      </c>
      <c r="L157" s="56">
        <f t="shared" si="44"/>
        <v>100</v>
      </c>
      <c r="M157" s="56">
        <f t="shared" si="45"/>
        <v>100</v>
      </c>
      <c r="N157" s="56">
        <f t="shared" si="46"/>
        <v>100</v>
      </c>
      <c r="O157" s="56">
        <f t="shared" si="47"/>
        <v>50</v>
      </c>
      <c r="P157" s="56">
        <f t="shared" si="48"/>
        <v>100</v>
      </c>
      <c r="Q157" s="63"/>
      <c r="R157" s="56"/>
      <c r="S157" s="60">
        <f t="shared" si="61"/>
        <v>2.7107643023729366E-3</v>
      </c>
      <c r="T157" s="64">
        <f t="shared" si="62"/>
        <v>-2.9810298102981081E-2</v>
      </c>
      <c r="V157" s="65"/>
      <c r="W157" s="65"/>
      <c r="Y157" s="15" t="str">
        <f t="shared" si="49"/>
        <v>EASY</v>
      </c>
      <c r="AA157" s="66" t="str">
        <f>IF($A157&lt;200,"",AVERAGE($E108:$E157)/AVERAGE($E5:$E157)-1)</f>
        <v/>
      </c>
      <c r="AB157">
        <f>LOOKUP($B157,'07_L1政策步階'!$A$4:$A$14,'07_L1政策步階'!$C$4:$C$14)</f>
        <v>-1</v>
      </c>
      <c r="AC157" s="65"/>
      <c r="AD157" s="65"/>
      <c r="AE157" s="65"/>
      <c r="AF157" s="65"/>
      <c r="AG157" s="65"/>
      <c r="AH157" s="65"/>
      <c r="AI157" s="65"/>
      <c r="AJ157" s="65"/>
      <c r="AK157" s="65"/>
      <c r="AL157" t="str">
        <f t="shared" si="50"/>
        <v/>
      </c>
      <c r="AM157">
        <f t="shared" si="51"/>
        <v>0</v>
      </c>
      <c r="AN157" t="str">
        <f t="shared" si="52"/>
        <v/>
      </c>
      <c r="AO157" t="str">
        <f t="shared" si="53"/>
        <v/>
      </c>
      <c r="AP157" t="str">
        <f t="shared" si="54"/>
        <v/>
      </c>
      <c r="AQ157" t="str">
        <f t="shared" si="55"/>
        <v/>
      </c>
      <c r="AR157" t="str">
        <f t="shared" si="56"/>
        <v/>
      </c>
      <c r="AS157" t="str">
        <f t="shared" si="57"/>
        <v/>
      </c>
      <c r="AT157" t="str">
        <f t="shared" si="58"/>
        <v/>
      </c>
      <c r="AU157" t="str">
        <f t="shared" si="59"/>
        <v/>
      </c>
      <c r="AV157" t="str">
        <f t="shared" si="60"/>
        <v/>
      </c>
      <c r="AW157">
        <f>'01_指標庫'!$H$4*ISNUMBER($F157)+'01_指標庫'!$H$5*ISNUMBER($AA157)+'01_指標庫'!$H$6*ISNUMBER($G157)+'01_指標庫'!$H$7*ISNUMBER($H157)+'01_指標庫'!$H$8*ISNUMBER($AF157)+'01_指標庫'!$H$9*ISNUMBER($AG157)+'01_指標庫'!$H$10*ISNUMBER($AB157)+'01_指標庫'!$H$11*ISNUMBER($AC157)+'01_指標庫'!$H$12*ISNUMBER($AD157)+'01_指標庫'!$H$13*ISNUMBER($AE157)+'01_指標庫'!$H$14*ISNUMBER($I157)+'01_指標庫'!$H$15*ISNUMBER($AH157)+'01_指標庫'!$H$16*ISNUMBER($K157)+'01_指標庫'!$H$17*ISNUMBER($AI157)+'01_指標庫'!$H$18*ISNUMBER($AJ157)+'01_指標庫'!$H$19*ISNUMBER($AK157)+'01_指標庫'!$H$20*ISNUMBER($BB157)+'01_指標庫'!$H$21*ISNUMBER($BC157)</f>
        <v>49</v>
      </c>
      <c r="AX157">
        <f>IF(AW157=0,50,ROUND(('01_指標庫'!$H$4*IF(ISNUMBER($F157),L157,0)+'01_指標庫'!$H$5*IF(ISNUMBER($AA157),AL157,0)+'01_指標庫'!$H$6*IF(ISNUMBER($G157),M157,0)+'01_指標庫'!$H$7*IF(ISNUMBER($H157),N157,0)+'01_指標庫'!$H$8*IF(ISNUMBER($AF157),AQ157,0)+'01_指標庫'!$H$9*IF(ISNUMBER($AG157),AR157,0)+'01_指標庫'!$H$10*IF(ISNUMBER($AB157),AM157,0)+'01_指標庫'!$H$11*IF(ISNUMBER($AC157),AN157,0)+'01_指標庫'!$H$12*IF(ISNUMBER($AD157),AO157,0)+'01_指標庫'!$H$13*IF(ISNUMBER($AE157),AP157,0)+'01_指標庫'!$H$14*IF(ISNUMBER($I157),O157,0)+'01_指標庫'!$H$15*IF(ISNUMBER($AH157),AS157,0)+'01_指標庫'!$H$16*IF(ISNUMBER($K157),P157,0)+'01_指標庫'!$H$17*IF(ISNUMBER($AI157),AT157,0)+'01_指標庫'!$H$18*IF(ISNUMBER($AJ157),AU157,0)+'01_指標庫'!$H$19*IF(ISNUMBER($AK157),AV157,0)+'01_指標庫'!$H$20*IF(ISNUMBER($BB157),BB157,0)+'01_指標庫'!$H$21*IF(ISNUMBER($BC157),BC157,0))/AW157,1))</f>
        <v>75.5</v>
      </c>
      <c r="AY157" s="67"/>
      <c r="AZ157" s="67"/>
      <c r="BA157" s="66">
        <f t="shared" si="63"/>
        <v>6.6851805002581255E-3</v>
      </c>
      <c r="BB157">
        <f t="shared" si="64"/>
        <v>50</v>
      </c>
      <c r="BC157" t="str">
        <f t="shared" si="65"/>
        <v/>
      </c>
    </row>
    <row r="158" spans="1:55" ht="15" customHeight="1">
      <c r="A158" s="56">
        <v>154</v>
      </c>
      <c r="B158" s="57">
        <v>42781</v>
      </c>
      <c r="C158" s="56">
        <v>2017</v>
      </c>
      <c r="D158" s="58" t="s">
        <v>238</v>
      </c>
      <c r="E158" s="59">
        <v>5302.39</v>
      </c>
      <c r="F158" s="60">
        <v>0.11466</v>
      </c>
      <c r="G158" s="60">
        <v>0</v>
      </c>
      <c r="H158" s="61">
        <v>0.91839999999999999</v>
      </c>
      <c r="I158" s="62">
        <v>377</v>
      </c>
      <c r="J158" s="56" t="s">
        <v>235</v>
      </c>
      <c r="K158" s="63">
        <v>11.97</v>
      </c>
      <c r="L158" s="56">
        <f t="shared" si="44"/>
        <v>100</v>
      </c>
      <c r="M158" s="56">
        <f t="shared" si="45"/>
        <v>100</v>
      </c>
      <c r="N158" s="56">
        <f t="shared" si="46"/>
        <v>100</v>
      </c>
      <c r="O158" s="56">
        <f t="shared" si="47"/>
        <v>50</v>
      </c>
      <c r="P158" s="56">
        <f t="shared" si="48"/>
        <v>100</v>
      </c>
      <c r="Q158" s="63"/>
      <c r="R158" s="56"/>
      <c r="S158" s="60">
        <f t="shared" si="61"/>
        <v>5.9418675904514551E-3</v>
      </c>
      <c r="T158" s="64">
        <f t="shared" si="62"/>
        <v>0.1145251396648046</v>
      </c>
      <c r="V158" s="65"/>
      <c r="W158" s="65"/>
      <c r="Y158" s="15" t="str">
        <f t="shared" si="49"/>
        <v>EASY</v>
      </c>
      <c r="AA158" s="66" t="str">
        <f>IF($A158&lt;200,"",AVERAGE($E109:$E158)/AVERAGE($E5:$E158)-1)</f>
        <v/>
      </c>
      <c r="AB158">
        <f>LOOKUP($B158,'07_L1政策步階'!$A$4:$A$14,'07_L1政策步階'!$C$4:$C$14)</f>
        <v>-1</v>
      </c>
      <c r="AC158" s="65"/>
      <c r="AD158" s="65"/>
      <c r="AE158" s="65"/>
      <c r="AF158" s="65"/>
      <c r="AG158" s="65"/>
      <c r="AH158" s="65"/>
      <c r="AI158" s="65"/>
      <c r="AJ158" s="65"/>
      <c r="AK158" s="65"/>
      <c r="AL158" t="str">
        <f t="shared" si="50"/>
        <v/>
      </c>
      <c r="AM158">
        <f t="shared" si="51"/>
        <v>0</v>
      </c>
      <c r="AN158" t="str">
        <f t="shared" si="52"/>
        <v/>
      </c>
      <c r="AO158" t="str">
        <f t="shared" si="53"/>
        <v/>
      </c>
      <c r="AP158" t="str">
        <f t="shared" si="54"/>
        <v/>
      </c>
      <c r="AQ158" t="str">
        <f t="shared" si="55"/>
        <v/>
      </c>
      <c r="AR158" t="str">
        <f t="shared" si="56"/>
        <v/>
      </c>
      <c r="AS158" t="str">
        <f t="shared" si="57"/>
        <v/>
      </c>
      <c r="AT158" t="str">
        <f t="shared" si="58"/>
        <v/>
      </c>
      <c r="AU158" t="str">
        <f t="shared" si="59"/>
        <v/>
      </c>
      <c r="AV158" t="str">
        <f t="shared" si="60"/>
        <v/>
      </c>
      <c r="AW158">
        <f>'01_指標庫'!$H$4*ISNUMBER($F158)+'01_指標庫'!$H$5*ISNUMBER($AA158)+'01_指標庫'!$H$6*ISNUMBER($G158)+'01_指標庫'!$H$7*ISNUMBER($H158)+'01_指標庫'!$H$8*ISNUMBER($AF158)+'01_指標庫'!$H$9*ISNUMBER($AG158)+'01_指標庫'!$H$10*ISNUMBER($AB158)+'01_指標庫'!$H$11*ISNUMBER($AC158)+'01_指標庫'!$H$12*ISNUMBER($AD158)+'01_指標庫'!$H$13*ISNUMBER($AE158)+'01_指標庫'!$H$14*ISNUMBER($I158)+'01_指標庫'!$H$15*ISNUMBER($AH158)+'01_指標庫'!$H$16*ISNUMBER($K158)+'01_指標庫'!$H$17*ISNUMBER($AI158)+'01_指標庫'!$H$18*ISNUMBER($AJ158)+'01_指標庫'!$H$19*ISNUMBER($AK158)+'01_指標庫'!$H$20*ISNUMBER($BB158)+'01_指標庫'!$H$21*ISNUMBER($BC158)</f>
        <v>49</v>
      </c>
      <c r="AX158">
        <f>IF(AW158=0,50,ROUND(('01_指標庫'!$H$4*IF(ISNUMBER($F158),L158,0)+'01_指標庫'!$H$5*IF(ISNUMBER($AA158),AL158,0)+'01_指標庫'!$H$6*IF(ISNUMBER($G158),M158,0)+'01_指標庫'!$H$7*IF(ISNUMBER($H158),N158,0)+'01_指標庫'!$H$8*IF(ISNUMBER($AF158),AQ158,0)+'01_指標庫'!$H$9*IF(ISNUMBER($AG158),AR158,0)+'01_指標庫'!$H$10*IF(ISNUMBER($AB158),AM158,0)+'01_指標庫'!$H$11*IF(ISNUMBER($AC158),AN158,0)+'01_指標庫'!$H$12*IF(ISNUMBER($AD158),AO158,0)+'01_指標庫'!$H$13*IF(ISNUMBER($AE158),AP158,0)+'01_指標庫'!$H$14*IF(ISNUMBER($I158),O158,0)+'01_指標庫'!$H$15*IF(ISNUMBER($AH158),AS158,0)+'01_指標庫'!$H$16*IF(ISNUMBER($K158),P158,0)+'01_指標庫'!$H$17*IF(ISNUMBER($AI158),AT158,0)+'01_指標庫'!$H$18*IF(ISNUMBER($AJ158),AU158,0)+'01_指標庫'!$H$19*IF(ISNUMBER($AK158),AV158,0)+'01_指標庫'!$H$20*IF(ISNUMBER($BB158),BB158,0)+'01_指標庫'!$H$21*IF(ISNUMBER($BC158),BC158,0))/AW158,1))</f>
        <v>75.5</v>
      </c>
      <c r="AY158" s="67"/>
      <c r="AZ158" s="67"/>
      <c r="BA158" s="66">
        <f t="shared" si="63"/>
        <v>7.8538083997630181E-3</v>
      </c>
      <c r="BB158">
        <f t="shared" si="64"/>
        <v>50</v>
      </c>
      <c r="BC158" t="str">
        <f t="shared" si="65"/>
        <v/>
      </c>
    </row>
    <row r="159" spans="1:55" ht="15" customHeight="1">
      <c r="A159" s="56">
        <v>155</v>
      </c>
      <c r="B159" s="57">
        <v>42782</v>
      </c>
      <c r="C159" s="56">
        <v>2017</v>
      </c>
      <c r="D159" s="58" t="s">
        <v>239</v>
      </c>
      <c r="E159" s="59">
        <v>5300.64</v>
      </c>
      <c r="F159" s="60">
        <v>0.11317000000000001</v>
      </c>
      <c r="G159" s="60">
        <v>-3.3E-4</v>
      </c>
      <c r="H159" s="61">
        <v>0.91839999999999999</v>
      </c>
      <c r="I159" s="62">
        <v>383</v>
      </c>
      <c r="J159" s="56" t="s">
        <v>235</v>
      </c>
      <c r="K159" s="63">
        <v>11.76</v>
      </c>
      <c r="L159" s="56">
        <f t="shared" si="44"/>
        <v>100</v>
      </c>
      <c r="M159" s="56">
        <f t="shared" si="45"/>
        <v>100</v>
      </c>
      <c r="N159" s="56">
        <f t="shared" si="46"/>
        <v>100</v>
      </c>
      <c r="O159" s="56">
        <f t="shared" si="47"/>
        <v>50</v>
      </c>
      <c r="P159" s="56">
        <f t="shared" si="48"/>
        <v>100</v>
      </c>
      <c r="Q159" s="63"/>
      <c r="R159" s="56"/>
      <c r="S159" s="60">
        <f t="shared" si="61"/>
        <v>-3.3003984995449986E-4</v>
      </c>
      <c r="T159" s="64">
        <f t="shared" si="62"/>
        <v>-1.7543859649122862E-2</v>
      </c>
      <c r="V159" s="65"/>
      <c r="W159" s="65"/>
      <c r="Y159" s="15" t="str">
        <f t="shared" si="49"/>
        <v>EASY</v>
      </c>
      <c r="AA159" s="66" t="str">
        <f>IF($A159&lt;200,"",AVERAGE($E110:$E159)/AVERAGE($E5:$E159)-1)</f>
        <v/>
      </c>
      <c r="AB159">
        <f>LOOKUP($B159,'07_L1政策步階'!$A$4:$A$14,'07_L1政策步階'!$C$4:$C$14)</f>
        <v>-1</v>
      </c>
      <c r="AC159" s="65"/>
      <c r="AD159" s="65"/>
      <c r="AE159" s="65"/>
      <c r="AF159" s="65"/>
      <c r="AG159" s="65"/>
      <c r="AH159" s="65"/>
      <c r="AI159" s="65"/>
      <c r="AJ159" s="65"/>
      <c r="AK159" s="65"/>
      <c r="AL159" t="str">
        <f t="shared" si="50"/>
        <v/>
      </c>
      <c r="AM159">
        <f t="shared" si="51"/>
        <v>0</v>
      </c>
      <c r="AN159" t="str">
        <f t="shared" si="52"/>
        <v/>
      </c>
      <c r="AO159" t="str">
        <f t="shared" si="53"/>
        <v/>
      </c>
      <c r="AP159" t="str">
        <f t="shared" si="54"/>
        <v/>
      </c>
      <c r="AQ159" t="str">
        <f t="shared" si="55"/>
        <v/>
      </c>
      <c r="AR159" t="str">
        <f t="shared" si="56"/>
        <v/>
      </c>
      <c r="AS159" t="str">
        <f t="shared" si="57"/>
        <v/>
      </c>
      <c r="AT159" t="str">
        <f t="shared" si="58"/>
        <v/>
      </c>
      <c r="AU159" t="str">
        <f t="shared" si="59"/>
        <v/>
      </c>
      <c r="AV159" t="str">
        <f t="shared" si="60"/>
        <v/>
      </c>
      <c r="AW159">
        <f>'01_指標庫'!$H$4*ISNUMBER($F159)+'01_指標庫'!$H$5*ISNUMBER($AA159)+'01_指標庫'!$H$6*ISNUMBER($G159)+'01_指標庫'!$H$7*ISNUMBER($H159)+'01_指標庫'!$H$8*ISNUMBER($AF159)+'01_指標庫'!$H$9*ISNUMBER($AG159)+'01_指標庫'!$H$10*ISNUMBER($AB159)+'01_指標庫'!$H$11*ISNUMBER($AC159)+'01_指標庫'!$H$12*ISNUMBER($AD159)+'01_指標庫'!$H$13*ISNUMBER($AE159)+'01_指標庫'!$H$14*ISNUMBER($I159)+'01_指標庫'!$H$15*ISNUMBER($AH159)+'01_指標庫'!$H$16*ISNUMBER($K159)+'01_指標庫'!$H$17*ISNUMBER($AI159)+'01_指標庫'!$H$18*ISNUMBER($AJ159)+'01_指標庫'!$H$19*ISNUMBER($AK159)+'01_指標庫'!$H$20*ISNUMBER($BB159)+'01_指標庫'!$H$21*ISNUMBER($BC159)</f>
        <v>49</v>
      </c>
      <c r="AX159">
        <f>IF(AW159=0,50,ROUND(('01_指標庫'!$H$4*IF(ISNUMBER($F159),L159,0)+'01_指標庫'!$H$5*IF(ISNUMBER($AA159),AL159,0)+'01_指標庫'!$H$6*IF(ISNUMBER($G159),M159,0)+'01_指標庫'!$H$7*IF(ISNUMBER($H159),N159,0)+'01_指標庫'!$H$8*IF(ISNUMBER($AF159),AQ159,0)+'01_指標庫'!$H$9*IF(ISNUMBER($AG159),AR159,0)+'01_指標庫'!$H$10*IF(ISNUMBER($AB159),AM159,0)+'01_指標庫'!$H$11*IF(ISNUMBER($AC159),AN159,0)+'01_指標庫'!$H$12*IF(ISNUMBER($AD159),AO159,0)+'01_指標庫'!$H$13*IF(ISNUMBER($AE159),AP159,0)+'01_指標庫'!$H$14*IF(ISNUMBER($I159),O159,0)+'01_指標庫'!$H$15*IF(ISNUMBER($AH159),AS159,0)+'01_指標庫'!$H$16*IF(ISNUMBER($K159),P159,0)+'01_指標庫'!$H$17*IF(ISNUMBER($AI159),AT159,0)+'01_指標庫'!$H$18*IF(ISNUMBER($AJ159),AU159,0)+'01_指標庫'!$H$19*IF(ISNUMBER($AK159),AV159,0)+'01_指標庫'!$H$20*IF(ISNUMBER($BB159),BB159,0)+'01_指標庫'!$H$21*IF(ISNUMBER($BC159),BC159,0))/AW159,1))</f>
        <v>75.5</v>
      </c>
      <c r="AY159" s="67"/>
      <c r="AZ159" s="67"/>
      <c r="BA159" s="66">
        <f t="shared" si="63"/>
        <v>8.2902670317903659E-3</v>
      </c>
      <c r="BB159">
        <f t="shared" si="64"/>
        <v>50</v>
      </c>
      <c r="BC159" t="str">
        <f t="shared" si="65"/>
        <v/>
      </c>
    </row>
    <row r="160" spans="1:55" ht="15" customHeight="1">
      <c r="A160" s="56">
        <v>156</v>
      </c>
      <c r="B160" s="57">
        <v>42783</v>
      </c>
      <c r="C160" s="56">
        <v>2017</v>
      </c>
      <c r="D160" s="58" t="s">
        <v>234</v>
      </c>
      <c r="E160" s="59">
        <v>5324.72</v>
      </c>
      <c r="F160" s="60">
        <v>0.117039</v>
      </c>
      <c r="G160" s="60">
        <v>0</v>
      </c>
      <c r="H160" s="61">
        <v>0.91839999999999999</v>
      </c>
      <c r="I160" s="62">
        <v>386</v>
      </c>
      <c r="J160" s="56" t="s">
        <v>235</v>
      </c>
      <c r="K160" s="63">
        <v>11.49</v>
      </c>
      <c r="L160" s="56">
        <f t="shared" si="44"/>
        <v>100</v>
      </c>
      <c r="M160" s="56">
        <f t="shared" si="45"/>
        <v>100</v>
      </c>
      <c r="N160" s="56">
        <f t="shared" si="46"/>
        <v>100</v>
      </c>
      <c r="O160" s="56">
        <f t="shared" si="47"/>
        <v>50</v>
      </c>
      <c r="P160" s="56">
        <f t="shared" si="48"/>
        <v>100</v>
      </c>
      <c r="Q160" s="63"/>
      <c r="R160" s="56"/>
      <c r="S160" s="60">
        <f t="shared" si="61"/>
        <v>4.5428476561319986E-3</v>
      </c>
      <c r="T160" s="64">
        <f t="shared" si="62"/>
        <v>-2.2959183673469385E-2</v>
      </c>
      <c r="V160" s="65"/>
      <c r="W160" s="65"/>
      <c r="Y160" s="15" t="str">
        <f t="shared" si="49"/>
        <v>EASY</v>
      </c>
      <c r="AA160" s="66" t="str">
        <f>IF($A160&lt;200,"",AVERAGE($E111:$E160)/AVERAGE($E5:$E160)-1)</f>
        <v/>
      </c>
      <c r="AB160">
        <f>LOOKUP($B160,'07_L1政策步階'!$A$4:$A$14,'07_L1政策步階'!$C$4:$C$14)</f>
        <v>-1</v>
      </c>
      <c r="AC160" s="65"/>
      <c r="AD160" s="65"/>
      <c r="AE160" s="65"/>
      <c r="AF160" s="65"/>
      <c r="AG160" s="65"/>
      <c r="AH160" s="65"/>
      <c r="AI160" s="65"/>
      <c r="AJ160" s="65"/>
      <c r="AK160" s="65"/>
      <c r="AL160" t="str">
        <f t="shared" si="50"/>
        <v/>
      </c>
      <c r="AM160">
        <f t="shared" si="51"/>
        <v>0</v>
      </c>
      <c r="AN160" t="str">
        <f t="shared" si="52"/>
        <v/>
      </c>
      <c r="AO160" t="str">
        <f t="shared" si="53"/>
        <v/>
      </c>
      <c r="AP160" t="str">
        <f t="shared" si="54"/>
        <v/>
      </c>
      <c r="AQ160" t="str">
        <f t="shared" si="55"/>
        <v/>
      </c>
      <c r="AR160" t="str">
        <f t="shared" si="56"/>
        <v/>
      </c>
      <c r="AS160" t="str">
        <f t="shared" si="57"/>
        <v/>
      </c>
      <c r="AT160" t="str">
        <f t="shared" si="58"/>
        <v/>
      </c>
      <c r="AU160" t="str">
        <f t="shared" si="59"/>
        <v/>
      </c>
      <c r="AV160" t="str">
        <f t="shared" si="60"/>
        <v/>
      </c>
      <c r="AW160">
        <f>'01_指標庫'!$H$4*ISNUMBER($F160)+'01_指標庫'!$H$5*ISNUMBER($AA160)+'01_指標庫'!$H$6*ISNUMBER($G160)+'01_指標庫'!$H$7*ISNUMBER($H160)+'01_指標庫'!$H$8*ISNUMBER($AF160)+'01_指標庫'!$H$9*ISNUMBER($AG160)+'01_指標庫'!$H$10*ISNUMBER($AB160)+'01_指標庫'!$H$11*ISNUMBER($AC160)+'01_指標庫'!$H$12*ISNUMBER($AD160)+'01_指標庫'!$H$13*ISNUMBER($AE160)+'01_指標庫'!$H$14*ISNUMBER($I160)+'01_指標庫'!$H$15*ISNUMBER($AH160)+'01_指標庫'!$H$16*ISNUMBER($K160)+'01_指標庫'!$H$17*ISNUMBER($AI160)+'01_指標庫'!$H$18*ISNUMBER($AJ160)+'01_指標庫'!$H$19*ISNUMBER($AK160)+'01_指標庫'!$H$20*ISNUMBER($BB160)+'01_指標庫'!$H$21*ISNUMBER($BC160)</f>
        <v>49</v>
      </c>
      <c r="AX160">
        <f>IF(AW160=0,50,ROUND(('01_指標庫'!$H$4*IF(ISNUMBER($F160),L160,0)+'01_指標庫'!$H$5*IF(ISNUMBER($AA160),AL160,0)+'01_指標庫'!$H$6*IF(ISNUMBER($G160),M160,0)+'01_指標庫'!$H$7*IF(ISNUMBER($H160),N160,0)+'01_指標庫'!$H$8*IF(ISNUMBER($AF160),AQ160,0)+'01_指標庫'!$H$9*IF(ISNUMBER($AG160),AR160,0)+'01_指標庫'!$H$10*IF(ISNUMBER($AB160),AM160,0)+'01_指標庫'!$H$11*IF(ISNUMBER($AC160),AN160,0)+'01_指標庫'!$H$12*IF(ISNUMBER($AD160),AO160,0)+'01_指標庫'!$H$13*IF(ISNUMBER($AE160),AP160,0)+'01_指標庫'!$H$14*IF(ISNUMBER($I160),O160,0)+'01_指標庫'!$H$15*IF(ISNUMBER($AH160),AS160,0)+'01_指標庫'!$H$16*IF(ISNUMBER($K160),P160,0)+'01_指標庫'!$H$17*IF(ISNUMBER($AI160),AT160,0)+'01_指標庫'!$H$18*IF(ISNUMBER($AJ160),AU160,0)+'01_指標庫'!$H$19*IF(ISNUMBER($AK160),AV160,0)+'01_指標庫'!$H$20*IF(ISNUMBER($BB160),BB160,0)+'01_指標庫'!$H$21*IF(ISNUMBER($BC160),BC160,0))/AW160,1))</f>
        <v>75.5</v>
      </c>
      <c r="AY160" s="67"/>
      <c r="AZ160" s="67"/>
      <c r="BA160" s="66">
        <f t="shared" si="63"/>
        <v>8.892569364691294E-3</v>
      </c>
      <c r="BB160">
        <f t="shared" si="64"/>
        <v>50</v>
      </c>
      <c r="BC160" t="str">
        <f t="shared" si="65"/>
        <v/>
      </c>
    </row>
    <row r="161" spans="1:55" ht="15" customHeight="1">
      <c r="A161" s="56">
        <v>157</v>
      </c>
      <c r="B161" s="57">
        <v>42787</v>
      </c>
      <c r="C161" s="56">
        <v>2017</v>
      </c>
      <c r="D161" s="58" t="s">
        <v>237</v>
      </c>
      <c r="E161" s="59">
        <v>5350.73</v>
      </c>
      <c r="F161" s="60">
        <v>0.121271</v>
      </c>
      <c r="G161" s="60">
        <v>0</v>
      </c>
      <c r="H161" s="61">
        <v>0.89800000000000002</v>
      </c>
      <c r="I161" s="62">
        <v>381</v>
      </c>
      <c r="J161" s="56" t="s">
        <v>235</v>
      </c>
      <c r="K161" s="63">
        <v>11.57</v>
      </c>
      <c r="L161" s="56">
        <f t="shared" si="44"/>
        <v>100</v>
      </c>
      <c r="M161" s="56">
        <f t="shared" si="45"/>
        <v>100</v>
      </c>
      <c r="N161" s="56">
        <f t="shared" si="46"/>
        <v>100</v>
      </c>
      <c r="O161" s="56">
        <f t="shared" si="47"/>
        <v>50</v>
      </c>
      <c r="P161" s="56">
        <f t="shared" si="48"/>
        <v>100</v>
      </c>
      <c r="Q161" s="63"/>
      <c r="R161" s="56"/>
      <c r="S161" s="60">
        <f t="shared" si="61"/>
        <v>4.8847638936881932E-3</v>
      </c>
      <c r="T161" s="64">
        <f t="shared" si="62"/>
        <v>6.9625761531766361E-3</v>
      </c>
      <c r="V161" s="65"/>
      <c r="W161" s="65"/>
      <c r="Y161" s="15" t="str">
        <f t="shared" si="49"/>
        <v>EASY</v>
      </c>
      <c r="AA161" s="66" t="str">
        <f>IF($A161&lt;200,"",AVERAGE($E112:$E161)/AVERAGE($E5:$E161)-1)</f>
        <v/>
      </c>
      <c r="AB161">
        <f>LOOKUP($B161,'07_L1政策步階'!$A$4:$A$14,'07_L1政策步階'!$C$4:$C$14)</f>
        <v>-1</v>
      </c>
      <c r="AC161" s="65"/>
      <c r="AD161" s="65"/>
      <c r="AE161" s="65"/>
      <c r="AF161" s="65"/>
      <c r="AG161" s="65"/>
      <c r="AH161" s="65"/>
      <c r="AI161" s="65"/>
      <c r="AJ161" s="65"/>
      <c r="AK161" s="65"/>
      <c r="AL161" t="str">
        <f t="shared" si="50"/>
        <v/>
      </c>
      <c r="AM161">
        <f t="shared" si="51"/>
        <v>0</v>
      </c>
      <c r="AN161" t="str">
        <f t="shared" si="52"/>
        <v/>
      </c>
      <c r="AO161" t="str">
        <f t="shared" si="53"/>
        <v/>
      </c>
      <c r="AP161" t="str">
        <f t="shared" si="54"/>
        <v/>
      </c>
      <c r="AQ161" t="str">
        <f t="shared" si="55"/>
        <v/>
      </c>
      <c r="AR161" t="str">
        <f t="shared" si="56"/>
        <v/>
      </c>
      <c r="AS161" t="str">
        <f t="shared" si="57"/>
        <v/>
      </c>
      <c r="AT161" t="str">
        <f t="shared" si="58"/>
        <v/>
      </c>
      <c r="AU161" t="str">
        <f t="shared" si="59"/>
        <v/>
      </c>
      <c r="AV161" t="str">
        <f t="shared" si="60"/>
        <v/>
      </c>
      <c r="AW161">
        <f>'01_指標庫'!$H$4*ISNUMBER($F161)+'01_指標庫'!$H$5*ISNUMBER($AA161)+'01_指標庫'!$H$6*ISNUMBER($G161)+'01_指標庫'!$H$7*ISNUMBER($H161)+'01_指標庫'!$H$8*ISNUMBER($AF161)+'01_指標庫'!$H$9*ISNUMBER($AG161)+'01_指標庫'!$H$10*ISNUMBER($AB161)+'01_指標庫'!$H$11*ISNUMBER($AC161)+'01_指標庫'!$H$12*ISNUMBER($AD161)+'01_指標庫'!$H$13*ISNUMBER($AE161)+'01_指標庫'!$H$14*ISNUMBER($I161)+'01_指標庫'!$H$15*ISNUMBER($AH161)+'01_指標庫'!$H$16*ISNUMBER($K161)+'01_指標庫'!$H$17*ISNUMBER($AI161)+'01_指標庫'!$H$18*ISNUMBER($AJ161)+'01_指標庫'!$H$19*ISNUMBER($AK161)+'01_指標庫'!$H$20*ISNUMBER($BB161)+'01_指標庫'!$H$21*ISNUMBER($BC161)</f>
        <v>49</v>
      </c>
      <c r="AX161">
        <f>IF(AW161=0,50,ROUND(('01_指標庫'!$H$4*IF(ISNUMBER($F161),L161,0)+'01_指標庫'!$H$5*IF(ISNUMBER($AA161),AL161,0)+'01_指標庫'!$H$6*IF(ISNUMBER($G161),M161,0)+'01_指標庫'!$H$7*IF(ISNUMBER($H161),N161,0)+'01_指標庫'!$H$8*IF(ISNUMBER($AF161),AQ161,0)+'01_指標庫'!$H$9*IF(ISNUMBER($AG161),AR161,0)+'01_指標庫'!$H$10*IF(ISNUMBER($AB161),AM161,0)+'01_指標庫'!$H$11*IF(ISNUMBER($AC161),AN161,0)+'01_指標庫'!$H$12*IF(ISNUMBER($AD161),AO161,0)+'01_指標庫'!$H$13*IF(ISNUMBER($AE161),AP161,0)+'01_指標庫'!$H$14*IF(ISNUMBER($I161),O161,0)+'01_指標庫'!$H$15*IF(ISNUMBER($AH161),AS161,0)+'01_指標庫'!$H$16*IF(ISNUMBER($K161),P161,0)+'01_指標庫'!$H$17*IF(ISNUMBER($AI161),AT161,0)+'01_指標庫'!$H$18*IF(ISNUMBER($AJ161),AU161,0)+'01_指標庫'!$H$19*IF(ISNUMBER($AK161),AV161,0)+'01_指標庫'!$H$20*IF(ISNUMBER($BB161),BB161,0)+'01_指標庫'!$H$21*IF(ISNUMBER($BC161),BC161,0))/AW161,1))</f>
        <v>75.5</v>
      </c>
      <c r="AY161" s="67"/>
      <c r="AZ161" s="67"/>
      <c r="BA161" s="66">
        <f t="shared" si="63"/>
        <v>8.9576435822367184E-3</v>
      </c>
      <c r="BB161">
        <f t="shared" si="64"/>
        <v>50</v>
      </c>
      <c r="BC161" t="str">
        <f t="shared" si="65"/>
        <v/>
      </c>
    </row>
    <row r="162" spans="1:55" ht="15" customHeight="1">
      <c r="A162" s="56">
        <v>158</v>
      </c>
      <c r="B162" s="57">
        <v>42788</v>
      </c>
      <c r="C162" s="56">
        <v>2017</v>
      </c>
      <c r="D162" s="58" t="s">
        <v>238</v>
      </c>
      <c r="E162" s="59">
        <v>5352.13</v>
      </c>
      <c r="F162" s="60">
        <v>0.120364</v>
      </c>
      <c r="G162" s="60">
        <v>0</v>
      </c>
      <c r="H162" s="61">
        <v>0.89800000000000002</v>
      </c>
      <c r="I162" s="62">
        <v>378</v>
      </c>
      <c r="J162" s="56" t="s">
        <v>235</v>
      </c>
      <c r="K162" s="63">
        <v>11.74</v>
      </c>
      <c r="L162" s="56">
        <f t="shared" si="44"/>
        <v>100</v>
      </c>
      <c r="M162" s="56">
        <f t="shared" si="45"/>
        <v>100</v>
      </c>
      <c r="N162" s="56">
        <f t="shared" si="46"/>
        <v>100</v>
      </c>
      <c r="O162" s="56">
        <f t="shared" si="47"/>
        <v>50</v>
      </c>
      <c r="P162" s="56">
        <f t="shared" si="48"/>
        <v>100</v>
      </c>
      <c r="Q162" s="63"/>
      <c r="R162" s="56"/>
      <c r="S162" s="60">
        <f t="shared" si="61"/>
        <v>2.6164654168692181E-4</v>
      </c>
      <c r="T162" s="64">
        <f t="shared" si="62"/>
        <v>1.4693171996542853E-2</v>
      </c>
      <c r="V162" s="65"/>
      <c r="W162" s="65"/>
      <c r="Y162" s="15" t="str">
        <f t="shared" si="49"/>
        <v>EASY</v>
      </c>
      <c r="AA162" s="66" t="str">
        <f>IF($A162&lt;200,"",AVERAGE($E113:$E162)/AVERAGE($E5:$E162)-1)</f>
        <v/>
      </c>
      <c r="AB162">
        <f>LOOKUP($B162,'07_L1政策步階'!$A$4:$A$14,'07_L1政策步階'!$C$4:$C$14)</f>
        <v>-1</v>
      </c>
      <c r="AC162" s="65"/>
      <c r="AD162" s="65"/>
      <c r="AE162" s="65"/>
      <c r="AF162" s="65"/>
      <c r="AG162" s="65"/>
      <c r="AH162" s="65"/>
      <c r="AI162" s="65"/>
      <c r="AJ162" s="65"/>
      <c r="AK162" s="65"/>
      <c r="AL162" t="str">
        <f t="shared" si="50"/>
        <v/>
      </c>
      <c r="AM162">
        <f t="shared" si="51"/>
        <v>0</v>
      </c>
      <c r="AN162" t="str">
        <f t="shared" si="52"/>
        <v/>
      </c>
      <c r="AO162" t="str">
        <f t="shared" si="53"/>
        <v/>
      </c>
      <c r="AP162" t="str">
        <f t="shared" si="54"/>
        <v/>
      </c>
      <c r="AQ162" t="str">
        <f t="shared" si="55"/>
        <v/>
      </c>
      <c r="AR162" t="str">
        <f t="shared" si="56"/>
        <v/>
      </c>
      <c r="AS162" t="str">
        <f t="shared" si="57"/>
        <v/>
      </c>
      <c r="AT162" t="str">
        <f t="shared" si="58"/>
        <v/>
      </c>
      <c r="AU162" t="str">
        <f t="shared" si="59"/>
        <v/>
      </c>
      <c r="AV162" t="str">
        <f t="shared" si="60"/>
        <v/>
      </c>
      <c r="AW162">
        <f>'01_指標庫'!$H$4*ISNUMBER($F162)+'01_指標庫'!$H$5*ISNUMBER($AA162)+'01_指標庫'!$H$6*ISNUMBER($G162)+'01_指標庫'!$H$7*ISNUMBER($H162)+'01_指標庫'!$H$8*ISNUMBER($AF162)+'01_指標庫'!$H$9*ISNUMBER($AG162)+'01_指標庫'!$H$10*ISNUMBER($AB162)+'01_指標庫'!$H$11*ISNUMBER($AC162)+'01_指標庫'!$H$12*ISNUMBER($AD162)+'01_指標庫'!$H$13*ISNUMBER($AE162)+'01_指標庫'!$H$14*ISNUMBER($I162)+'01_指標庫'!$H$15*ISNUMBER($AH162)+'01_指標庫'!$H$16*ISNUMBER($K162)+'01_指標庫'!$H$17*ISNUMBER($AI162)+'01_指標庫'!$H$18*ISNUMBER($AJ162)+'01_指標庫'!$H$19*ISNUMBER($AK162)+'01_指標庫'!$H$20*ISNUMBER($BB162)+'01_指標庫'!$H$21*ISNUMBER($BC162)</f>
        <v>49</v>
      </c>
      <c r="AX162">
        <f>IF(AW162=0,50,ROUND(('01_指標庫'!$H$4*IF(ISNUMBER($F162),L162,0)+'01_指標庫'!$H$5*IF(ISNUMBER($AA162),AL162,0)+'01_指標庫'!$H$6*IF(ISNUMBER($G162),M162,0)+'01_指標庫'!$H$7*IF(ISNUMBER($H162),N162,0)+'01_指標庫'!$H$8*IF(ISNUMBER($AF162),AQ162,0)+'01_指標庫'!$H$9*IF(ISNUMBER($AG162),AR162,0)+'01_指標庫'!$H$10*IF(ISNUMBER($AB162),AM162,0)+'01_指標庫'!$H$11*IF(ISNUMBER($AC162),AN162,0)+'01_指標庫'!$H$12*IF(ISNUMBER($AD162),AO162,0)+'01_指標庫'!$H$13*IF(ISNUMBER($AE162),AP162,0)+'01_指標庫'!$H$14*IF(ISNUMBER($I162),O162,0)+'01_指標庫'!$H$15*IF(ISNUMBER($AH162),AS162,0)+'01_指標庫'!$H$16*IF(ISNUMBER($K162),P162,0)+'01_指標庫'!$H$17*IF(ISNUMBER($AI162),AT162,0)+'01_指標庫'!$H$18*IF(ISNUMBER($AJ162),AU162,0)+'01_指標庫'!$H$19*IF(ISNUMBER($AK162),AV162,0)+'01_指標庫'!$H$20*IF(ISNUMBER($BB162),BB162,0)+'01_指標庫'!$H$21*IF(ISNUMBER($BC162),BC162,0))/AW162,1))</f>
        <v>75.5</v>
      </c>
      <c r="AY162" s="67"/>
      <c r="AZ162" s="67"/>
      <c r="BA162" s="66">
        <f t="shared" si="63"/>
        <v>8.8512069474653288E-3</v>
      </c>
      <c r="BB162">
        <f t="shared" si="64"/>
        <v>50</v>
      </c>
      <c r="BC162" t="str">
        <f t="shared" si="65"/>
        <v/>
      </c>
    </row>
    <row r="163" spans="1:55" ht="15" customHeight="1">
      <c r="A163" s="56">
        <v>159</v>
      </c>
      <c r="B163" s="57">
        <v>42789</v>
      </c>
      <c r="C163" s="56">
        <v>2017</v>
      </c>
      <c r="D163" s="58" t="s">
        <v>239</v>
      </c>
      <c r="E163" s="59">
        <v>5332.37</v>
      </c>
      <c r="F163" s="60">
        <v>0.11507100000000001</v>
      </c>
      <c r="G163" s="60">
        <v>-3.692E-3</v>
      </c>
      <c r="H163" s="61">
        <v>0.89800000000000002</v>
      </c>
      <c r="I163" s="62">
        <v>377</v>
      </c>
      <c r="J163" s="56" t="s">
        <v>235</v>
      </c>
      <c r="K163" s="63">
        <v>11.71</v>
      </c>
      <c r="L163" s="56">
        <f t="shared" si="44"/>
        <v>100</v>
      </c>
      <c r="M163" s="56">
        <f t="shared" si="45"/>
        <v>100</v>
      </c>
      <c r="N163" s="56">
        <f t="shared" si="46"/>
        <v>100</v>
      </c>
      <c r="O163" s="56">
        <f t="shared" si="47"/>
        <v>50</v>
      </c>
      <c r="P163" s="56">
        <f t="shared" si="48"/>
        <v>100</v>
      </c>
      <c r="Q163" s="63"/>
      <c r="R163" s="56"/>
      <c r="S163" s="60">
        <f t="shared" si="61"/>
        <v>-3.6919880496176782E-3</v>
      </c>
      <c r="T163" s="64">
        <f t="shared" si="62"/>
        <v>-2.5553662691651935E-3</v>
      </c>
      <c r="V163" s="65"/>
      <c r="W163" s="65"/>
      <c r="Y163" s="15" t="str">
        <f t="shared" si="49"/>
        <v>EASY</v>
      </c>
      <c r="AA163" s="66" t="str">
        <f>IF($A163&lt;200,"",AVERAGE($E114:$E163)/AVERAGE($E5:$E163)-1)</f>
        <v/>
      </c>
      <c r="AB163">
        <f>LOOKUP($B163,'07_L1政策步階'!$A$4:$A$14,'07_L1政策步階'!$C$4:$C$14)</f>
        <v>-1</v>
      </c>
      <c r="AC163" s="65"/>
      <c r="AD163" s="65"/>
      <c r="AE163" s="65"/>
      <c r="AF163" s="65"/>
      <c r="AG163" s="65"/>
      <c r="AH163" s="65"/>
      <c r="AI163" s="65"/>
      <c r="AJ163" s="65"/>
      <c r="AK163" s="65"/>
      <c r="AL163" t="str">
        <f t="shared" si="50"/>
        <v/>
      </c>
      <c r="AM163">
        <f t="shared" si="51"/>
        <v>0</v>
      </c>
      <c r="AN163" t="str">
        <f t="shared" si="52"/>
        <v/>
      </c>
      <c r="AO163" t="str">
        <f t="shared" si="53"/>
        <v/>
      </c>
      <c r="AP163" t="str">
        <f t="shared" si="54"/>
        <v/>
      </c>
      <c r="AQ163" t="str">
        <f t="shared" si="55"/>
        <v/>
      </c>
      <c r="AR163" t="str">
        <f t="shared" si="56"/>
        <v/>
      </c>
      <c r="AS163" t="str">
        <f t="shared" si="57"/>
        <v/>
      </c>
      <c r="AT163" t="str">
        <f t="shared" si="58"/>
        <v/>
      </c>
      <c r="AU163" t="str">
        <f t="shared" si="59"/>
        <v/>
      </c>
      <c r="AV163" t="str">
        <f t="shared" si="60"/>
        <v/>
      </c>
      <c r="AW163">
        <f>'01_指標庫'!$H$4*ISNUMBER($F163)+'01_指標庫'!$H$5*ISNUMBER($AA163)+'01_指標庫'!$H$6*ISNUMBER($G163)+'01_指標庫'!$H$7*ISNUMBER($H163)+'01_指標庫'!$H$8*ISNUMBER($AF163)+'01_指標庫'!$H$9*ISNUMBER($AG163)+'01_指標庫'!$H$10*ISNUMBER($AB163)+'01_指標庫'!$H$11*ISNUMBER($AC163)+'01_指標庫'!$H$12*ISNUMBER($AD163)+'01_指標庫'!$H$13*ISNUMBER($AE163)+'01_指標庫'!$H$14*ISNUMBER($I163)+'01_指標庫'!$H$15*ISNUMBER($AH163)+'01_指標庫'!$H$16*ISNUMBER($K163)+'01_指標庫'!$H$17*ISNUMBER($AI163)+'01_指標庫'!$H$18*ISNUMBER($AJ163)+'01_指標庫'!$H$19*ISNUMBER($AK163)+'01_指標庫'!$H$20*ISNUMBER($BB163)+'01_指標庫'!$H$21*ISNUMBER($BC163)</f>
        <v>49</v>
      </c>
      <c r="AX163">
        <f>IF(AW163=0,50,ROUND(('01_指標庫'!$H$4*IF(ISNUMBER($F163),L163,0)+'01_指標庫'!$H$5*IF(ISNUMBER($AA163),AL163,0)+'01_指標庫'!$H$6*IF(ISNUMBER($G163),M163,0)+'01_指標庫'!$H$7*IF(ISNUMBER($H163),N163,0)+'01_指標庫'!$H$8*IF(ISNUMBER($AF163),AQ163,0)+'01_指標庫'!$H$9*IF(ISNUMBER($AG163),AR163,0)+'01_指標庫'!$H$10*IF(ISNUMBER($AB163),AM163,0)+'01_指標庫'!$H$11*IF(ISNUMBER($AC163),AN163,0)+'01_指標庫'!$H$12*IF(ISNUMBER($AD163),AO163,0)+'01_指標庫'!$H$13*IF(ISNUMBER($AE163),AP163,0)+'01_指標庫'!$H$14*IF(ISNUMBER($I163),O163,0)+'01_指標庫'!$H$15*IF(ISNUMBER($AH163),AS163,0)+'01_指標庫'!$H$16*IF(ISNUMBER($K163),P163,0)+'01_指標庫'!$H$17*IF(ISNUMBER($AI163),AT163,0)+'01_指標庫'!$H$18*IF(ISNUMBER($AJ163),AU163,0)+'01_指標庫'!$H$19*IF(ISNUMBER($AK163),AV163,0)+'01_指標庫'!$H$20*IF(ISNUMBER($BB163),BB163,0)+'01_指標庫'!$H$21*IF(ISNUMBER($BC163),BC163,0))/AW163,1))</f>
        <v>75.5</v>
      </c>
      <c r="AY163" s="67"/>
      <c r="AZ163" s="67"/>
      <c r="BA163" s="66">
        <f t="shared" si="63"/>
        <v>7.3958449052820008E-3</v>
      </c>
      <c r="BB163">
        <f t="shared" si="64"/>
        <v>50</v>
      </c>
      <c r="BC163" t="str">
        <f t="shared" si="65"/>
        <v/>
      </c>
    </row>
    <row r="164" spans="1:55" ht="15" customHeight="1">
      <c r="A164" s="56">
        <v>160</v>
      </c>
      <c r="B164" s="57">
        <v>42790</v>
      </c>
      <c r="C164" s="56">
        <v>2017</v>
      </c>
      <c r="D164" s="58" t="s">
        <v>234</v>
      </c>
      <c r="E164" s="59">
        <v>5343.31</v>
      </c>
      <c r="F164" s="60">
        <v>0.11626</v>
      </c>
      <c r="G164" s="60">
        <v>-1.6479999999999999E-3</v>
      </c>
      <c r="H164" s="61">
        <v>0.89800000000000002</v>
      </c>
      <c r="I164" s="62">
        <v>384</v>
      </c>
      <c r="J164" s="56" t="s">
        <v>235</v>
      </c>
      <c r="K164" s="63">
        <v>11.47</v>
      </c>
      <c r="L164" s="56">
        <f t="shared" si="44"/>
        <v>100</v>
      </c>
      <c r="M164" s="56">
        <f t="shared" si="45"/>
        <v>100</v>
      </c>
      <c r="N164" s="56">
        <f t="shared" si="46"/>
        <v>100</v>
      </c>
      <c r="O164" s="56">
        <f t="shared" si="47"/>
        <v>50</v>
      </c>
      <c r="P164" s="56">
        <f t="shared" si="48"/>
        <v>100</v>
      </c>
      <c r="Q164" s="63"/>
      <c r="R164" s="56"/>
      <c r="S164" s="60">
        <f t="shared" si="61"/>
        <v>2.0516205739662396E-3</v>
      </c>
      <c r="T164" s="64">
        <f t="shared" si="62"/>
        <v>-2.0495303159692613E-2</v>
      </c>
      <c r="V164" s="65"/>
      <c r="W164" s="65"/>
      <c r="Y164" s="15" t="str">
        <f t="shared" si="49"/>
        <v>EASY</v>
      </c>
      <c r="AA164" s="66" t="str">
        <f>IF($A164&lt;200,"",AVERAGE($E115:$E164)/AVERAGE($E5:$E164)-1)</f>
        <v/>
      </c>
      <c r="AB164">
        <f>LOOKUP($B164,'07_L1政策步階'!$A$4:$A$14,'07_L1政策步階'!$C$4:$C$14)</f>
        <v>-1</v>
      </c>
      <c r="AC164" s="65"/>
      <c r="AD164" s="65"/>
      <c r="AE164" s="65"/>
      <c r="AF164" s="65"/>
      <c r="AG164" s="65"/>
      <c r="AH164" s="65"/>
      <c r="AI164" s="65"/>
      <c r="AJ164" s="65"/>
      <c r="AK164" s="65"/>
      <c r="AL164" t="str">
        <f t="shared" si="50"/>
        <v/>
      </c>
      <c r="AM164">
        <f t="shared" si="51"/>
        <v>0</v>
      </c>
      <c r="AN164" t="str">
        <f t="shared" si="52"/>
        <v/>
      </c>
      <c r="AO164" t="str">
        <f t="shared" si="53"/>
        <v/>
      </c>
      <c r="AP164" t="str">
        <f t="shared" si="54"/>
        <v/>
      </c>
      <c r="AQ164" t="str">
        <f t="shared" si="55"/>
        <v/>
      </c>
      <c r="AR164" t="str">
        <f t="shared" si="56"/>
        <v/>
      </c>
      <c r="AS164" t="str">
        <f t="shared" si="57"/>
        <v/>
      </c>
      <c r="AT164" t="str">
        <f t="shared" si="58"/>
        <v/>
      </c>
      <c r="AU164" t="str">
        <f t="shared" si="59"/>
        <v/>
      </c>
      <c r="AV164" t="str">
        <f t="shared" si="60"/>
        <v/>
      </c>
      <c r="AW164">
        <f>'01_指標庫'!$H$4*ISNUMBER($F164)+'01_指標庫'!$H$5*ISNUMBER($AA164)+'01_指標庫'!$H$6*ISNUMBER($G164)+'01_指標庫'!$H$7*ISNUMBER($H164)+'01_指標庫'!$H$8*ISNUMBER($AF164)+'01_指標庫'!$H$9*ISNUMBER($AG164)+'01_指標庫'!$H$10*ISNUMBER($AB164)+'01_指標庫'!$H$11*ISNUMBER($AC164)+'01_指標庫'!$H$12*ISNUMBER($AD164)+'01_指標庫'!$H$13*ISNUMBER($AE164)+'01_指標庫'!$H$14*ISNUMBER($I164)+'01_指標庫'!$H$15*ISNUMBER($AH164)+'01_指標庫'!$H$16*ISNUMBER($K164)+'01_指標庫'!$H$17*ISNUMBER($AI164)+'01_指標庫'!$H$18*ISNUMBER($AJ164)+'01_指標庫'!$H$19*ISNUMBER($AK164)+'01_指標庫'!$H$20*ISNUMBER($BB164)+'01_指標庫'!$H$21*ISNUMBER($BC164)</f>
        <v>49</v>
      </c>
      <c r="AX164">
        <f>IF(AW164=0,50,ROUND(('01_指標庫'!$H$4*IF(ISNUMBER($F164),L164,0)+'01_指標庫'!$H$5*IF(ISNUMBER($AA164),AL164,0)+'01_指標庫'!$H$6*IF(ISNUMBER($G164),M164,0)+'01_指標庫'!$H$7*IF(ISNUMBER($H164),N164,0)+'01_指標庫'!$H$8*IF(ISNUMBER($AF164),AQ164,0)+'01_指標庫'!$H$9*IF(ISNUMBER($AG164),AR164,0)+'01_指標庫'!$H$10*IF(ISNUMBER($AB164),AM164,0)+'01_指標庫'!$H$11*IF(ISNUMBER($AC164),AN164,0)+'01_指標庫'!$H$12*IF(ISNUMBER($AD164),AO164,0)+'01_指標庫'!$H$13*IF(ISNUMBER($AE164),AP164,0)+'01_指標庫'!$H$14*IF(ISNUMBER($I164),O164,0)+'01_指標庫'!$H$15*IF(ISNUMBER($AH164),AS164,0)+'01_指標庫'!$H$16*IF(ISNUMBER($K164),P164,0)+'01_指標庫'!$H$17*IF(ISNUMBER($AI164),AT164,0)+'01_指標庫'!$H$18*IF(ISNUMBER($AJ164),AU164,0)+'01_指標庫'!$H$19*IF(ISNUMBER($AK164),AV164,0)+'01_指標庫'!$H$20*IF(ISNUMBER($BB164),BB164,0)+'01_指標庫'!$H$21*IF(ISNUMBER($BC164),BC164,0))/AW164,1))</f>
        <v>75.5</v>
      </c>
      <c r="AY164" s="67"/>
      <c r="AZ164" s="67"/>
      <c r="BA164" s="66">
        <f t="shared" si="63"/>
        <v>6.5142165969009902E-3</v>
      </c>
      <c r="BB164">
        <f t="shared" si="64"/>
        <v>50</v>
      </c>
      <c r="BC164" t="str">
        <f t="shared" si="65"/>
        <v/>
      </c>
    </row>
    <row r="165" spans="1:55" ht="15" customHeight="1">
      <c r="A165" s="56">
        <v>161</v>
      </c>
      <c r="B165" s="57">
        <v>42793</v>
      </c>
      <c r="C165" s="56">
        <v>2017</v>
      </c>
      <c r="D165" s="58" t="s">
        <v>236</v>
      </c>
      <c r="E165" s="59">
        <v>5347.55</v>
      </c>
      <c r="F165" s="60">
        <v>0.115996</v>
      </c>
      <c r="G165" s="60">
        <v>-8.5599999999999999E-4</v>
      </c>
      <c r="H165" s="61">
        <v>0.91839999999999999</v>
      </c>
      <c r="I165" s="62">
        <v>375</v>
      </c>
      <c r="J165" s="56" t="s">
        <v>235</v>
      </c>
      <c r="K165" s="63">
        <v>12.09</v>
      </c>
      <c r="L165" s="56">
        <f t="shared" si="44"/>
        <v>100</v>
      </c>
      <c r="M165" s="56">
        <f t="shared" si="45"/>
        <v>100</v>
      </c>
      <c r="N165" s="56">
        <f t="shared" si="46"/>
        <v>100</v>
      </c>
      <c r="O165" s="56">
        <f t="shared" si="47"/>
        <v>50</v>
      </c>
      <c r="P165" s="56">
        <f t="shared" si="48"/>
        <v>100</v>
      </c>
      <c r="Q165" s="63"/>
      <c r="R165" s="56"/>
      <c r="S165" s="60">
        <f t="shared" si="61"/>
        <v>7.9351562982488133E-4</v>
      </c>
      <c r="T165" s="64">
        <f t="shared" si="62"/>
        <v>5.4054054054053946E-2</v>
      </c>
      <c r="V165" s="65"/>
      <c r="W165" s="65"/>
      <c r="Y165" s="15" t="str">
        <f t="shared" si="49"/>
        <v>EASY</v>
      </c>
      <c r="AA165" s="66" t="str">
        <f>IF($A165&lt;200,"",AVERAGE($E116:$E165)/AVERAGE($E5:$E165)-1)</f>
        <v/>
      </c>
      <c r="AB165">
        <f>LOOKUP($B165,'07_L1政策步階'!$A$4:$A$14,'07_L1政策步階'!$C$4:$C$14)</f>
        <v>-1</v>
      </c>
      <c r="AC165" s="65"/>
      <c r="AD165" s="65"/>
      <c r="AE165" s="65"/>
      <c r="AF165" s="65"/>
      <c r="AG165" s="65"/>
      <c r="AH165" s="65"/>
      <c r="AI165" s="65"/>
      <c r="AJ165" s="65"/>
      <c r="AK165" s="65"/>
      <c r="AL165" t="str">
        <f t="shared" si="50"/>
        <v/>
      </c>
      <c r="AM165">
        <f t="shared" si="51"/>
        <v>0</v>
      </c>
      <c r="AN165" t="str">
        <f t="shared" si="52"/>
        <v/>
      </c>
      <c r="AO165" t="str">
        <f t="shared" si="53"/>
        <v/>
      </c>
      <c r="AP165" t="str">
        <f t="shared" si="54"/>
        <v/>
      </c>
      <c r="AQ165" t="str">
        <f t="shared" si="55"/>
        <v/>
      </c>
      <c r="AR165" t="str">
        <f t="shared" si="56"/>
        <v/>
      </c>
      <c r="AS165" t="str">
        <f t="shared" si="57"/>
        <v/>
      </c>
      <c r="AT165" t="str">
        <f t="shared" si="58"/>
        <v/>
      </c>
      <c r="AU165" t="str">
        <f t="shared" si="59"/>
        <v/>
      </c>
      <c r="AV165" t="str">
        <f t="shared" si="60"/>
        <v/>
      </c>
      <c r="AW165">
        <f>'01_指標庫'!$H$4*ISNUMBER($F165)+'01_指標庫'!$H$5*ISNUMBER($AA165)+'01_指標庫'!$H$6*ISNUMBER($G165)+'01_指標庫'!$H$7*ISNUMBER($H165)+'01_指標庫'!$H$8*ISNUMBER($AF165)+'01_指標庫'!$H$9*ISNUMBER($AG165)+'01_指標庫'!$H$10*ISNUMBER($AB165)+'01_指標庫'!$H$11*ISNUMBER($AC165)+'01_指標庫'!$H$12*ISNUMBER($AD165)+'01_指標庫'!$H$13*ISNUMBER($AE165)+'01_指標庫'!$H$14*ISNUMBER($I165)+'01_指標庫'!$H$15*ISNUMBER($AH165)+'01_指標庫'!$H$16*ISNUMBER($K165)+'01_指標庫'!$H$17*ISNUMBER($AI165)+'01_指標庫'!$H$18*ISNUMBER($AJ165)+'01_指標庫'!$H$19*ISNUMBER($AK165)+'01_指標庫'!$H$20*ISNUMBER($BB165)+'01_指標庫'!$H$21*ISNUMBER($BC165)</f>
        <v>49</v>
      </c>
      <c r="AX165">
        <f>IF(AW165=0,50,ROUND(('01_指標庫'!$H$4*IF(ISNUMBER($F165),L165,0)+'01_指標庫'!$H$5*IF(ISNUMBER($AA165),AL165,0)+'01_指標庫'!$H$6*IF(ISNUMBER($G165),M165,0)+'01_指標庫'!$H$7*IF(ISNUMBER($H165),N165,0)+'01_指標庫'!$H$8*IF(ISNUMBER($AF165),AQ165,0)+'01_指標庫'!$H$9*IF(ISNUMBER($AG165),AR165,0)+'01_指標庫'!$H$10*IF(ISNUMBER($AB165),AM165,0)+'01_指標庫'!$H$11*IF(ISNUMBER($AC165),AN165,0)+'01_指標庫'!$H$12*IF(ISNUMBER($AD165),AO165,0)+'01_指標庫'!$H$13*IF(ISNUMBER($AE165),AP165,0)+'01_指標庫'!$H$14*IF(ISNUMBER($I165),O165,0)+'01_指標庫'!$H$15*IF(ISNUMBER($AH165),AS165,0)+'01_指標庫'!$H$16*IF(ISNUMBER($K165),P165,0)+'01_指標庫'!$H$17*IF(ISNUMBER($AI165),AT165,0)+'01_指標庫'!$H$18*IF(ISNUMBER($AJ165),AU165,0)+'01_指標庫'!$H$19*IF(ISNUMBER($AK165),AV165,0)+'01_指標庫'!$H$20*IF(ISNUMBER($BB165),BB165,0)+'01_指標庫'!$H$21*IF(ISNUMBER($BC165),BC165,0))/AW165,1))</f>
        <v>75.5</v>
      </c>
      <c r="AY165" s="67"/>
      <c r="AZ165" s="67"/>
      <c r="BA165" s="66">
        <f t="shared" si="63"/>
        <v>5.0853930475747156E-3</v>
      </c>
      <c r="BB165">
        <f t="shared" si="64"/>
        <v>50</v>
      </c>
      <c r="BC165" t="str">
        <f t="shared" si="65"/>
        <v/>
      </c>
    </row>
    <row r="166" spans="1:55" ht="15" customHeight="1">
      <c r="A166" s="56">
        <v>162</v>
      </c>
      <c r="B166" s="57">
        <v>42794</v>
      </c>
      <c r="C166" s="56">
        <v>2017</v>
      </c>
      <c r="D166" s="58" t="s">
        <v>237</v>
      </c>
      <c r="E166" s="59">
        <v>5330.31</v>
      </c>
      <c r="F166" s="60">
        <v>0.111253</v>
      </c>
      <c r="G166" s="60">
        <v>-4.0769999999999999E-3</v>
      </c>
      <c r="H166" s="61">
        <v>0.91839999999999999</v>
      </c>
      <c r="I166" s="62">
        <v>374</v>
      </c>
      <c r="J166" s="56" t="s">
        <v>235</v>
      </c>
      <c r="K166" s="63">
        <v>12.92</v>
      </c>
      <c r="L166" s="56">
        <f t="shared" si="44"/>
        <v>100</v>
      </c>
      <c r="M166" s="56">
        <f t="shared" si="45"/>
        <v>100</v>
      </c>
      <c r="N166" s="56">
        <f t="shared" si="46"/>
        <v>100</v>
      </c>
      <c r="O166" s="56">
        <f t="shared" si="47"/>
        <v>50</v>
      </c>
      <c r="P166" s="56">
        <f t="shared" si="48"/>
        <v>100</v>
      </c>
      <c r="Q166" s="63"/>
      <c r="R166" s="56"/>
      <c r="S166" s="60">
        <f t="shared" si="61"/>
        <v>-3.2239062748361524E-3</v>
      </c>
      <c r="T166" s="64">
        <f t="shared" si="62"/>
        <v>6.8651778329197777E-2</v>
      </c>
      <c r="V166" s="65"/>
      <c r="W166" s="65"/>
      <c r="Y166" s="15" t="str">
        <f t="shared" si="49"/>
        <v>EASY</v>
      </c>
      <c r="AA166" s="66" t="str">
        <f>IF($A166&lt;200,"",AVERAGE($E117:$E166)/AVERAGE($E5:$E166)-1)</f>
        <v/>
      </c>
      <c r="AB166">
        <f>LOOKUP($B166,'07_L1政策步階'!$A$4:$A$14,'07_L1政策步階'!$C$4:$C$14)</f>
        <v>-1</v>
      </c>
      <c r="AC166" s="65"/>
      <c r="AD166" s="65"/>
      <c r="AE166" s="65"/>
      <c r="AF166" s="65"/>
      <c r="AG166" s="65"/>
      <c r="AH166" s="65"/>
      <c r="AI166" s="65"/>
      <c r="AJ166" s="65"/>
      <c r="AK166" s="65"/>
      <c r="AL166" t="str">
        <f t="shared" si="50"/>
        <v/>
      </c>
      <c r="AM166">
        <f t="shared" si="51"/>
        <v>0</v>
      </c>
      <c r="AN166" t="str">
        <f t="shared" si="52"/>
        <v/>
      </c>
      <c r="AO166" t="str">
        <f t="shared" si="53"/>
        <v/>
      </c>
      <c r="AP166" t="str">
        <f t="shared" si="54"/>
        <v/>
      </c>
      <c r="AQ166" t="str">
        <f t="shared" si="55"/>
        <v/>
      </c>
      <c r="AR166" t="str">
        <f t="shared" si="56"/>
        <v/>
      </c>
      <c r="AS166" t="str">
        <f t="shared" si="57"/>
        <v/>
      </c>
      <c r="AT166" t="str">
        <f t="shared" si="58"/>
        <v/>
      </c>
      <c r="AU166" t="str">
        <f t="shared" si="59"/>
        <v/>
      </c>
      <c r="AV166" t="str">
        <f t="shared" si="60"/>
        <v/>
      </c>
      <c r="AW166">
        <f>'01_指標庫'!$H$4*ISNUMBER($F166)+'01_指標庫'!$H$5*ISNUMBER($AA166)+'01_指標庫'!$H$6*ISNUMBER($G166)+'01_指標庫'!$H$7*ISNUMBER($H166)+'01_指標庫'!$H$8*ISNUMBER($AF166)+'01_指標庫'!$H$9*ISNUMBER($AG166)+'01_指標庫'!$H$10*ISNUMBER($AB166)+'01_指標庫'!$H$11*ISNUMBER($AC166)+'01_指標庫'!$H$12*ISNUMBER($AD166)+'01_指標庫'!$H$13*ISNUMBER($AE166)+'01_指標庫'!$H$14*ISNUMBER($I166)+'01_指標庫'!$H$15*ISNUMBER($AH166)+'01_指標庫'!$H$16*ISNUMBER($K166)+'01_指標庫'!$H$17*ISNUMBER($AI166)+'01_指標庫'!$H$18*ISNUMBER($AJ166)+'01_指標庫'!$H$19*ISNUMBER($AK166)+'01_指標庫'!$H$20*ISNUMBER($BB166)+'01_指標庫'!$H$21*ISNUMBER($BC166)</f>
        <v>49</v>
      </c>
      <c r="AX166">
        <f>IF(AW166=0,50,ROUND(('01_指標庫'!$H$4*IF(ISNUMBER($F166),L166,0)+'01_指標庫'!$H$5*IF(ISNUMBER($AA166),AL166,0)+'01_指標庫'!$H$6*IF(ISNUMBER($G166),M166,0)+'01_指標庫'!$H$7*IF(ISNUMBER($H166),N166,0)+'01_指標庫'!$H$8*IF(ISNUMBER($AF166),AQ166,0)+'01_指標庫'!$H$9*IF(ISNUMBER($AG166),AR166,0)+'01_指標庫'!$H$10*IF(ISNUMBER($AB166),AM166,0)+'01_指標庫'!$H$11*IF(ISNUMBER($AC166),AN166,0)+'01_指標庫'!$H$12*IF(ISNUMBER($AD166),AO166,0)+'01_指標庫'!$H$13*IF(ISNUMBER($AE166),AP166,0)+'01_指標庫'!$H$14*IF(ISNUMBER($I166),O166,0)+'01_指標庫'!$H$15*IF(ISNUMBER($AH166),AS166,0)+'01_指標庫'!$H$16*IF(ISNUMBER($K166),P166,0)+'01_指標庫'!$H$17*IF(ISNUMBER($AI166),AT166,0)+'01_指標庫'!$H$18*IF(ISNUMBER($AJ166),AU166,0)+'01_指標庫'!$H$19*IF(ISNUMBER($AK166),AV166,0)+'01_指標庫'!$H$20*IF(ISNUMBER($BB166),BB166,0)+'01_指標庫'!$H$21*IF(ISNUMBER($BC166),BC166,0))/AW166,1))</f>
        <v>75.5</v>
      </c>
      <c r="AY166" s="67"/>
      <c r="AZ166" s="67"/>
      <c r="BA166" s="66">
        <f t="shared" si="63"/>
        <v>2.9315436120629368E-3</v>
      </c>
      <c r="BB166">
        <f t="shared" si="64"/>
        <v>50</v>
      </c>
      <c r="BC166" t="str">
        <f t="shared" si="65"/>
        <v/>
      </c>
    </row>
    <row r="167" spans="1:55" ht="15" customHeight="1">
      <c r="A167" s="56">
        <v>163</v>
      </c>
      <c r="B167" s="57">
        <v>42795</v>
      </c>
      <c r="C167" s="56">
        <v>2017</v>
      </c>
      <c r="D167" s="58" t="s">
        <v>238</v>
      </c>
      <c r="E167" s="59">
        <v>5390.99</v>
      </c>
      <c r="F167" s="60">
        <v>0.122658</v>
      </c>
      <c r="G167" s="60">
        <v>0</v>
      </c>
      <c r="H167" s="61">
        <v>0.89800000000000002</v>
      </c>
      <c r="I167" s="62">
        <v>357</v>
      </c>
      <c r="J167" s="56" t="s">
        <v>235</v>
      </c>
      <c r="K167" s="63">
        <v>12.54</v>
      </c>
      <c r="L167" s="56">
        <f t="shared" si="44"/>
        <v>100</v>
      </c>
      <c r="M167" s="56">
        <f t="shared" si="45"/>
        <v>100</v>
      </c>
      <c r="N167" s="56">
        <f t="shared" si="46"/>
        <v>100</v>
      </c>
      <c r="O167" s="56">
        <f t="shared" si="47"/>
        <v>50</v>
      </c>
      <c r="P167" s="56">
        <f t="shared" si="48"/>
        <v>100</v>
      </c>
      <c r="Q167" s="63"/>
      <c r="R167" s="56"/>
      <c r="S167" s="60">
        <f t="shared" si="61"/>
        <v>1.1383953278514714E-2</v>
      </c>
      <c r="T167" s="64">
        <f t="shared" si="62"/>
        <v>-2.9411764705882359E-2</v>
      </c>
      <c r="V167" s="65"/>
      <c r="W167" s="65"/>
      <c r="Y167" s="15" t="str">
        <f t="shared" si="49"/>
        <v>EASY</v>
      </c>
      <c r="AA167" s="66" t="str">
        <f>IF($A167&lt;200,"",AVERAGE($E118:$E167)/AVERAGE($E5:$E167)-1)</f>
        <v/>
      </c>
      <c r="AB167">
        <f>LOOKUP($B167,'07_L1政策步階'!$A$4:$A$14,'07_L1政策步階'!$C$4:$C$14)</f>
        <v>-1</v>
      </c>
      <c r="AC167" s="65"/>
      <c r="AD167" s="65"/>
      <c r="AE167" s="65"/>
      <c r="AF167" s="65"/>
      <c r="AG167" s="65"/>
      <c r="AH167" s="65"/>
      <c r="AI167" s="65"/>
      <c r="AJ167" s="65"/>
      <c r="AK167" s="65"/>
      <c r="AL167" t="str">
        <f t="shared" si="50"/>
        <v/>
      </c>
      <c r="AM167">
        <f t="shared" si="51"/>
        <v>0</v>
      </c>
      <c r="AN167" t="str">
        <f t="shared" si="52"/>
        <v/>
      </c>
      <c r="AO167" t="str">
        <f t="shared" si="53"/>
        <v/>
      </c>
      <c r="AP167" t="str">
        <f t="shared" si="54"/>
        <v/>
      </c>
      <c r="AQ167" t="str">
        <f t="shared" si="55"/>
        <v/>
      </c>
      <c r="AR167" t="str">
        <f t="shared" si="56"/>
        <v/>
      </c>
      <c r="AS167" t="str">
        <f t="shared" si="57"/>
        <v/>
      </c>
      <c r="AT167" t="str">
        <f t="shared" si="58"/>
        <v/>
      </c>
      <c r="AU167" t="str">
        <f t="shared" si="59"/>
        <v/>
      </c>
      <c r="AV167" t="str">
        <f t="shared" si="60"/>
        <v/>
      </c>
      <c r="AW167">
        <f>'01_指標庫'!$H$4*ISNUMBER($F167)+'01_指標庫'!$H$5*ISNUMBER($AA167)+'01_指標庫'!$H$6*ISNUMBER($G167)+'01_指標庫'!$H$7*ISNUMBER($H167)+'01_指標庫'!$H$8*ISNUMBER($AF167)+'01_指標庫'!$H$9*ISNUMBER($AG167)+'01_指標庫'!$H$10*ISNUMBER($AB167)+'01_指標庫'!$H$11*ISNUMBER($AC167)+'01_指標庫'!$H$12*ISNUMBER($AD167)+'01_指標庫'!$H$13*ISNUMBER($AE167)+'01_指標庫'!$H$14*ISNUMBER($I167)+'01_指標庫'!$H$15*ISNUMBER($AH167)+'01_指標庫'!$H$16*ISNUMBER($K167)+'01_指標庫'!$H$17*ISNUMBER($AI167)+'01_指標庫'!$H$18*ISNUMBER($AJ167)+'01_指標庫'!$H$19*ISNUMBER($AK167)+'01_指標庫'!$H$20*ISNUMBER($BB167)+'01_指標庫'!$H$21*ISNUMBER($BC167)</f>
        <v>49</v>
      </c>
      <c r="AX167">
        <f>IF(AW167=0,50,ROUND(('01_指標庫'!$H$4*IF(ISNUMBER($F167),L167,0)+'01_指標庫'!$H$5*IF(ISNUMBER($AA167),AL167,0)+'01_指標庫'!$H$6*IF(ISNUMBER($G167),M167,0)+'01_指標庫'!$H$7*IF(ISNUMBER($H167),N167,0)+'01_指標庫'!$H$8*IF(ISNUMBER($AF167),AQ167,0)+'01_指標庫'!$H$9*IF(ISNUMBER($AG167),AR167,0)+'01_指標庫'!$H$10*IF(ISNUMBER($AB167),AM167,0)+'01_指標庫'!$H$11*IF(ISNUMBER($AC167),AN167,0)+'01_指標庫'!$H$12*IF(ISNUMBER($AD167),AO167,0)+'01_指標庫'!$H$13*IF(ISNUMBER($AE167),AP167,0)+'01_指標庫'!$H$14*IF(ISNUMBER($I167),O167,0)+'01_指標庫'!$H$15*IF(ISNUMBER($AH167),AS167,0)+'01_指標庫'!$H$16*IF(ISNUMBER($K167),P167,0)+'01_指標庫'!$H$17*IF(ISNUMBER($AI167),AT167,0)+'01_指標庫'!$H$18*IF(ISNUMBER($AJ167),AU167,0)+'01_指標庫'!$H$19*IF(ISNUMBER($AK167),AV167,0)+'01_指標庫'!$H$20*IF(ISNUMBER($BB167),BB167,0)+'01_指標庫'!$H$21*IF(ISNUMBER($BC167),BC167,0))/AW167,1))</f>
        <v>75.5</v>
      </c>
      <c r="AY167" s="67"/>
      <c r="AZ167" s="67"/>
      <c r="BA167" s="66">
        <f t="shared" si="63"/>
        <v>2.1343269544584764E-3</v>
      </c>
      <c r="BB167">
        <f t="shared" si="64"/>
        <v>50</v>
      </c>
      <c r="BC167" t="str">
        <f t="shared" si="65"/>
        <v/>
      </c>
    </row>
    <row r="168" spans="1:55" ht="15" customHeight="1">
      <c r="A168" s="56">
        <v>164</v>
      </c>
      <c r="B168" s="57">
        <v>42796</v>
      </c>
      <c r="C168" s="56">
        <v>2017</v>
      </c>
      <c r="D168" s="58" t="s">
        <v>239</v>
      </c>
      <c r="E168" s="59">
        <v>5363.26</v>
      </c>
      <c r="F168" s="60">
        <v>0.115742</v>
      </c>
      <c r="G168" s="60">
        <v>-5.1440000000000001E-3</v>
      </c>
      <c r="H168" s="61">
        <v>0.89800000000000002</v>
      </c>
      <c r="I168" s="62">
        <v>355</v>
      </c>
      <c r="J168" s="56" t="s">
        <v>235</v>
      </c>
      <c r="K168" s="63">
        <v>11.81</v>
      </c>
      <c r="L168" s="56">
        <f t="shared" si="44"/>
        <v>100</v>
      </c>
      <c r="M168" s="56">
        <f t="shared" si="45"/>
        <v>100</v>
      </c>
      <c r="N168" s="56">
        <f t="shared" si="46"/>
        <v>100</v>
      </c>
      <c r="O168" s="56">
        <f t="shared" si="47"/>
        <v>50</v>
      </c>
      <c r="P168" s="56">
        <f t="shared" si="48"/>
        <v>100</v>
      </c>
      <c r="Q168" s="63"/>
      <c r="R168" s="56"/>
      <c r="S168" s="60">
        <f t="shared" si="61"/>
        <v>-5.1437676567753776E-3</v>
      </c>
      <c r="T168" s="64">
        <f t="shared" si="62"/>
        <v>-5.8213716108452829E-2</v>
      </c>
      <c r="V168" s="65"/>
      <c r="W168" s="65"/>
      <c r="Y168" s="15" t="str">
        <f t="shared" si="49"/>
        <v>EASY</v>
      </c>
      <c r="AA168" s="66" t="str">
        <f>IF($A168&lt;200,"",AVERAGE($E119:$E168)/AVERAGE($E5:$E168)-1)</f>
        <v/>
      </c>
      <c r="AB168">
        <f>LOOKUP($B168,'07_L1政策步階'!$A$4:$A$14,'07_L1政策步階'!$C$4:$C$14)</f>
        <v>-1</v>
      </c>
      <c r="AC168" s="65"/>
      <c r="AD168" s="65"/>
      <c r="AE168" s="65"/>
      <c r="AF168" s="65"/>
      <c r="AG168" s="65"/>
      <c r="AH168" s="65"/>
      <c r="AI168" s="65"/>
      <c r="AJ168" s="65"/>
      <c r="AK168" s="65"/>
      <c r="AL168" t="str">
        <f t="shared" si="50"/>
        <v/>
      </c>
      <c r="AM168">
        <f t="shared" si="51"/>
        <v>0</v>
      </c>
      <c r="AN168" t="str">
        <f t="shared" si="52"/>
        <v/>
      </c>
      <c r="AO168" t="str">
        <f t="shared" si="53"/>
        <v/>
      </c>
      <c r="AP168" t="str">
        <f t="shared" si="54"/>
        <v/>
      </c>
      <c r="AQ168" t="str">
        <f t="shared" si="55"/>
        <v/>
      </c>
      <c r="AR168" t="str">
        <f t="shared" si="56"/>
        <v/>
      </c>
      <c r="AS168" t="str">
        <f t="shared" si="57"/>
        <v/>
      </c>
      <c r="AT168" t="str">
        <f t="shared" si="58"/>
        <v/>
      </c>
      <c r="AU168" t="str">
        <f t="shared" si="59"/>
        <v/>
      </c>
      <c r="AV168" t="str">
        <f t="shared" si="60"/>
        <v/>
      </c>
      <c r="AW168">
        <f>'01_指標庫'!$H$4*ISNUMBER($F168)+'01_指標庫'!$H$5*ISNUMBER($AA168)+'01_指標庫'!$H$6*ISNUMBER($G168)+'01_指標庫'!$H$7*ISNUMBER($H168)+'01_指標庫'!$H$8*ISNUMBER($AF168)+'01_指標庫'!$H$9*ISNUMBER($AG168)+'01_指標庫'!$H$10*ISNUMBER($AB168)+'01_指標庫'!$H$11*ISNUMBER($AC168)+'01_指標庫'!$H$12*ISNUMBER($AD168)+'01_指標庫'!$H$13*ISNUMBER($AE168)+'01_指標庫'!$H$14*ISNUMBER($I168)+'01_指標庫'!$H$15*ISNUMBER($AH168)+'01_指標庫'!$H$16*ISNUMBER($K168)+'01_指標庫'!$H$17*ISNUMBER($AI168)+'01_指標庫'!$H$18*ISNUMBER($AJ168)+'01_指標庫'!$H$19*ISNUMBER($AK168)+'01_指標庫'!$H$20*ISNUMBER($BB168)+'01_指標庫'!$H$21*ISNUMBER($BC168)</f>
        <v>49</v>
      </c>
      <c r="AX168">
        <f>IF(AW168=0,50,ROUND(('01_指標庫'!$H$4*IF(ISNUMBER($F168),L168,0)+'01_指標庫'!$H$5*IF(ISNUMBER($AA168),AL168,0)+'01_指標庫'!$H$6*IF(ISNUMBER($G168),M168,0)+'01_指標庫'!$H$7*IF(ISNUMBER($H168),N168,0)+'01_指標庫'!$H$8*IF(ISNUMBER($AF168),AQ168,0)+'01_指標庫'!$H$9*IF(ISNUMBER($AG168),AR168,0)+'01_指標庫'!$H$10*IF(ISNUMBER($AB168),AM168,0)+'01_指標庫'!$H$11*IF(ISNUMBER($AC168),AN168,0)+'01_指標庫'!$H$12*IF(ISNUMBER($AD168),AO168,0)+'01_指標庫'!$H$13*IF(ISNUMBER($AE168),AP168,0)+'01_指標庫'!$H$14*IF(ISNUMBER($I168),O168,0)+'01_指標庫'!$H$15*IF(ISNUMBER($AH168),AS168,0)+'01_指標庫'!$H$16*IF(ISNUMBER($K168),P168,0)+'01_指標庫'!$H$17*IF(ISNUMBER($AI168),AT168,0)+'01_指標庫'!$H$18*IF(ISNUMBER($AJ168),AU168,0)+'01_指標庫'!$H$19*IF(ISNUMBER($AK168),AV168,0)+'01_指標庫'!$H$20*IF(ISNUMBER($BB168),BB168,0)+'01_指標庫'!$H$21*IF(ISNUMBER($BC168),BC168,0))/AW168,1))</f>
        <v>75.5</v>
      </c>
      <c r="AY168" s="67"/>
      <c r="AZ168" s="67"/>
      <c r="BA168" s="66">
        <f t="shared" si="63"/>
        <v>2.1489254156514814E-3</v>
      </c>
      <c r="BB168">
        <f t="shared" si="64"/>
        <v>50</v>
      </c>
      <c r="BC168" t="str">
        <f t="shared" si="65"/>
        <v/>
      </c>
    </row>
    <row r="169" spans="1:55" ht="15" customHeight="1">
      <c r="A169" s="56">
        <v>165</v>
      </c>
      <c r="B169" s="57">
        <v>42797</v>
      </c>
      <c r="C169" s="56">
        <v>2017</v>
      </c>
      <c r="D169" s="58" t="s">
        <v>234</v>
      </c>
      <c r="E169" s="59">
        <v>5373.48</v>
      </c>
      <c r="F169" s="60">
        <v>0.116647</v>
      </c>
      <c r="G169" s="60">
        <v>-3.248E-3</v>
      </c>
      <c r="H169" s="61">
        <v>0.89800000000000002</v>
      </c>
      <c r="I169" s="62">
        <v>360</v>
      </c>
      <c r="J169" s="56" t="s">
        <v>235</v>
      </c>
      <c r="K169" s="63">
        <v>10.96</v>
      </c>
      <c r="L169" s="56">
        <f t="shared" si="44"/>
        <v>100</v>
      </c>
      <c r="M169" s="56">
        <f t="shared" si="45"/>
        <v>100</v>
      </c>
      <c r="N169" s="56">
        <f t="shared" si="46"/>
        <v>100</v>
      </c>
      <c r="O169" s="56">
        <f t="shared" si="47"/>
        <v>50</v>
      </c>
      <c r="P169" s="56">
        <f t="shared" si="48"/>
        <v>100</v>
      </c>
      <c r="Q169" s="63"/>
      <c r="R169" s="56"/>
      <c r="S169" s="60">
        <f t="shared" si="61"/>
        <v>1.9055574408102238E-3</v>
      </c>
      <c r="T169" s="64">
        <f t="shared" si="62"/>
        <v>-7.197290431837422E-2</v>
      </c>
      <c r="V169" s="65"/>
      <c r="W169" s="65"/>
      <c r="Y169" s="15" t="str">
        <f t="shared" si="49"/>
        <v>EASY</v>
      </c>
      <c r="AA169" s="66" t="str">
        <f>IF($A169&lt;200,"",AVERAGE($E120:$E169)/AVERAGE($E5:$E169)-1)</f>
        <v/>
      </c>
      <c r="AB169">
        <f>LOOKUP($B169,'07_L1政策步階'!$A$4:$A$14,'07_L1政策步階'!$C$4:$C$14)</f>
        <v>-1</v>
      </c>
      <c r="AC169" s="65"/>
      <c r="AD169" s="65"/>
      <c r="AE169" s="65"/>
      <c r="AF169" s="65"/>
      <c r="AG169" s="65"/>
      <c r="AH169" s="65"/>
      <c r="AI169" s="65"/>
      <c r="AJ169" s="65"/>
      <c r="AK169" s="65"/>
      <c r="AL169" t="str">
        <f t="shared" si="50"/>
        <v/>
      </c>
      <c r="AM169">
        <f t="shared" si="51"/>
        <v>0</v>
      </c>
      <c r="AN169" t="str">
        <f t="shared" si="52"/>
        <v/>
      </c>
      <c r="AO169" t="str">
        <f t="shared" si="53"/>
        <v/>
      </c>
      <c r="AP169" t="str">
        <f t="shared" si="54"/>
        <v/>
      </c>
      <c r="AQ169" t="str">
        <f t="shared" si="55"/>
        <v/>
      </c>
      <c r="AR169" t="str">
        <f t="shared" si="56"/>
        <v/>
      </c>
      <c r="AS169" t="str">
        <f t="shared" si="57"/>
        <v/>
      </c>
      <c r="AT169" t="str">
        <f t="shared" si="58"/>
        <v/>
      </c>
      <c r="AU169" t="str">
        <f t="shared" si="59"/>
        <v/>
      </c>
      <c r="AV169" t="str">
        <f t="shared" si="60"/>
        <v/>
      </c>
      <c r="AW169">
        <f>'01_指標庫'!$H$4*ISNUMBER($F169)+'01_指標庫'!$H$5*ISNUMBER($AA169)+'01_指標庫'!$H$6*ISNUMBER($G169)+'01_指標庫'!$H$7*ISNUMBER($H169)+'01_指標庫'!$H$8*ISNUMBER($AF169)+'01_指標庫'!$H$9*ISNUMBER($AG169)+'01_指標庫'!$H$10*ISNUMBER($AB169)+'01_指標庫'!$H$11*ISNUMBER($AC169)+'01_指標庫'!$H$12*ISNUMBER($AD169)+'01_指標庫'!$H$13*ISNUMBER($AE169)+'01_指標庫'!$H$14*ISNUMBER($I169)+'01_指標庫'!$H$15*ISNUMBER($AH169)+'01_指標庫'!$H$16*ISNUMBER($K169)+'01_指標庫'!$H$17*ISNUMBER($AI169)+'01_指標庫'!$H$18*ISNUMBER($AJ169)+'01_指標庫'!$H$19*ISNUMBER($AK169)+'01_指標庫'!$H$20*ISNUMBER($BB169)+'01_指標庫'!$H$21*ISNUMBER($BC169)</f>
        <v>49</v>
      </c>
      <c r="AX169">
        <f>IF(AW169=0,50,ROUND(('01_指標庫'!$H$4*IF(ISNUMBER($F169),L169,0)+'01_指標庫'!$H$5*IF(ISNUMBER($AA169),AL169,0)+'01_指標庫'!$H$6*IF(ISNUMBER($G169),M169,0)+'01_指標庫'!$H$7*IF(ISNUMBER($H169),N169,0)+'01_指標庫'!$H$8*IF(ISNUMBER($AF169),AQ169,0)+'01_指標庫'!$H$9*IF(ISNUMBER($AG169),AR169,0)+'01_指標庫'!$H$10*IF(ISNUMBER($AB169),AM169,0)+'01_指標庫'!$H$11*IF(ISNUMBER($AC169),AN169,0)+'01_指標庫'!$H$12*IF(ISNUMBER($AD169),AO169,0)+'01_指標庫'!$H$13*IF(ISNUMBER($AE169),AP169,0)+'01_指標庫'!$H$14*IF(ISNUMBER($I169),O169,0)+'01_指標庫'!$H$15*IF(ISNUMBER($AH169),AS169,0)+'01_指標庫'!$H$16*IF(ISNUMBER($K169),P169,0)+'01_指標庫'!$H$17*IF(ISNUMBER($AI169),AT169,0)+'01_指標庫'!$H$18*IF(ISNUMBER($AJ169),AU169,0)+'01_指標庫'!$H$19*IF(ISNUMBER($AK169),AV169,0)+'01_指標庫'!$H$20*IF(ISNUMBER($BB169),BB169,0)+'01_指標庫'!$H$21*IF(ISNUMBER($BC169),BC169,0))/AW169,1))</f>
        <v>75.5</v>
      </c>
      <c r="AY169" s="67"/>
      <c r="AZ169" s="67"/>
      <c r="BA169" s="66">
        <f t="shared" si="63"/>
        <v>1.9123939310974336E-3</v>
      </c>
      <c r="BB169">
        <f t="shared" si="64"/>
        <v>50</v>
      </c>
      <c r="BC169" t="str">
        <f t="shared" si="65"/>
        <v/>
      </c>
    </row>
    <row r="170" spans="1:55" ht="15" customHeight="1">
      <c r="A170" s="56">
        <v>166</v>
      </c>
      <c r="B170" s="57">
        <v>42800</v>
      </c>
      <c r="C170" s="56">
        <v>2017</v>
      </c>
      <c r="D170" s="58" t="s">
        <v>236</v>
      </c>
      <c r="E170" s="59">
        <v>5360.31</v>
      </c>
      <c r="F170" s="60">
        <v>0.112729</v>
      </c>
      <c r="G170" s="60">
        <v>-5.6909999999999999E-3</v>
      </c>
      <c r="H170" s="61">
        <v>0.89800000000000002</v>
      </c>
      <c r="I170" s="62">
        <v>366</v>
      </c>
      <c r="J170" s="56" t="s">
        <v>235</v>
      </c>
      <c r="K170" s="63">
        <v>11.24</v>
      </c>
      <c r="L170" s="56">
        <f t="shared" si="44"/>
        <v>100</v>
      </c>
      <c r="M170" s="56">
        <f t="shared" si="45"/>
        <v>100</v>
      </c>
      <c r="N170" s="56">
        <f t="shared" si="46"/>
        <v>100</v>
      </c>
      <c r="O170" s="56">
        <f t="shared" si="47"/>
        <v>50</v>
      </c>
      <c r="P170" s="56">
        <f t="shared" si="48"/>
        <v>100</v>
      </c>
      <c r="Q170" s="63"/>
      <c r="R170" s="56"/>
      <c r="S170" s="60">
        <f t="shared" si="61"/>
        <v>-2.4509256571159099E-3</v>
      </c>
      <c r="T170" s="64">
        <f t="shared" si="62"/>
        <v>2.5547445255474477E-2</v>
      </c>
      <c r="V170" s="65"/>
      <c r="W170" s="65"/>
      <c r="Y170" s="15" t="str">
        <f t="shared" si="49"/>
        <v>EASY</v>
      </c>
      <c r="AA170" s="66" t="str">
        <f>IF($A170&lt;200,"",AVERAGE($E121:$E170)/AVERAGE($E5:$E170)-1)</f>
        <v/>
      </c>
      <c r="AB170">
        <f>LOOKUP($B170,'07_L1政策步階'!$A$4:$A$14,'07_L1政策步階'!$C$4:$C$14)</f>
        <v>-1</v>
      </c>
      <c r="AC170" s="65"/>
      <c r="AD170" s="65"/>
      <c r="AE170" s="65"/>
      <c r="AF170" s="65"/>
      <c r="AG170" s="65"/>
      <c r="AH170" s="65"/>
      <c r="AI170" s="65"/>
      <c r="AJ170" s="65"/>
      <c r="AK170" s="65"/>
      <c r="AL170" t="str">
        <f t="shared" si="50"/>
        <v/>
      </c>
      <c r="AM170">
        <f t="shared" si="51"/>
        <v>0</v>
      </c>
      <c r="AN170" t="str">
        <f t="shared" si="52"/>
        <v/>
      </c>
      <c r="AO170" t="str">
        <f t="shared" si="53"/>
        <v/>
      </c>
      <c r="AP170" t="str">
        <f t="shared" si="54"/>
        <v/>
      </c>
      <c r="AQ170" t="str">
        <f t="shared" si="55"/>
        <v/>
      </c>
      <c r="AR170" t="str">
        <f t="shared" si="56"/>
        <v/>
      </c>
      <c r="AS170" t="str">
        <f t="shared" si="57"/>
        <v/>
      </c>
      <c r="AT170" t="str">
        <f t="shared" si="58"/>
        <v/>
      </c>
      <c r="AU170" t="str">
        <f t="shared" si="59"/>
        <v/>
      </c>
      <c r="AV170" t="str">
        <f t="shared" si="60"/>
        <v/>
      </c>
      <c r="AW170">
        <f>'01_指標庫'!$H$4*ISNUMBER($F170)+'01_指標庫'!$H$5*ISNUMBER($AA170)+'01_指標庫'!$H$6*ISNUMBER($G170)+'01_指標庫'!$H$7*ISNUMBER($H170)+'01_指標庫'!$H$8*ISNUMBER($AF170)+'01_指標庫'!$H$9*ISNUMBER($AG170)+'01_指標庫'!$H$10*ISNUMBER($AB170)+'01_指標庫'!$H$11*ISNUMBER($AC170)+'01_指標庫'!$H$12*ISNUMBER($AD170)+'01_指標庫'!$H$13*ISNUMBER($AE170)+'01_指標庫'!$H$14*ISNUMBER($I170)+'01_指標庫'!$H$15*ISNUMBER($AH170)+'01_指標庫'!$H$16*ISNUMBER($K170)+'01_指標庫'!$H$17*ISNUMBER($AI170)+'01_指標庫'!$H$18*ISNUMBER($AJ170)+'01_指標庫'!$H$19*ISNUMBER($AK170)+'01_指標庫'!$H$20*ISNUMBER($BB170)+'01_指標庫'!$H$21*ISNUMBER($BC170)</f>
        <v>49</v>
      </c>
      <c r="AX170">
        <f>IF(AW170=0,50,ROUND(('01_指標庫'!$H$4*IF(ISNUMBER($F170),L170,0)+'01_指標庫'!$H$5*IF(ISNUMBER($AA170),AL170,0)+'01_指標庫'!$H$6*IF(ISNUMBER($G170),M170,0)+'01_指標庫'!$H$7*IF(ISNUMBER($H170),N170,0)+'01_指標庫'!$H$8*IF(ISNUMBER($AF170),AQ170,0)+'01_指標庫'!$H$9*IF(ISNUMBER($AG170),AR170,0)+'01_指標庫'!$H$10*IF(ISNUMBER($AB170),AM170,0)+'01_指標庫'!$H$11*IF(ISNUMBER($AC170),AN170,0)+'01_指標庫'!$H$12*IF(ISNUMBER($AD170),AO170,0)+'01_指標庫'!$H$13*IF(ISNUMBER($AE170),AP170,0)+'01_指標庫'!$H$14*IF(ISNUMBER($I170),O170,0)+'01_指標庫'!$H$15*IF(ISNUMBER($AH170),AS170,0)+'01_指標庫'!$H$16*IF(ISNUMBER($K170),P170,0)+'01_指標庫'!$H$17*IF(ISNUMBER($AI170),AT170,0)+'01_指標庫'!$H$18*IF(ISNUMBER($AJ170),AU170,0)+'01_指標庫'!$H$19*IF(ISNUMBER($AK170),AV170,0)+'01_指標庫'!$H$20*IF(ISNUMBER($BB170),BB170,0)+'01_指標庫'!$H$21*IF(ISNUMBER($BC170),BC170,0))/AW170,1))</f>
        <v>75.5</v>
      </c>
      <c r="AY170" s="67"/>
      <c r="AZ170" s="67"/>
      <c r="BA170" s="66">
        <f t="shared" si="63"/>
        <v>1.7230547186597445E-3</v>
      </c>
      <c r="BB170">
        <f t="shared" si="64"/>
        <v>50</v>
      </c>
      <c r="BC170" t="str">
        <f t="shared" si="65"/>
        <v/>
      </c>
    </row>
    <row r="171" spans="1:55" ht="15" customHeight="1">
      <c r="A171" s="56">
        <v>167</v>
      </c>
      <c r="B171" s="57">
        <v>42801</v>
      </c>
      <c r="C171" s="56">
        <v>2017</v>
      </c>
      <c r="D171" s="58" t="s">
        <v>237</v>
      </c>
      <c r="E171" s="59">
        <v>5351.28</v>
      </c>
      <c r="F171" s="60">
        <v>0.10966099999999999</v>
      </c>
      <c r="G171" s="60">
        <v>-7.3660000000000002E-3</v>
      </c>
      <c r="H171" s="61">
        <v>0.89800000000000002</v>
      </c>
      <c r="I171" s="62">
        <v>373</v>
      </c>
      <c r="J171" s="56" t="s">
        <v>235</v>
      </c>
      <c r="K171" s="63">
        <v>11.45</v>
      </c>
      <c r="L171" s="56">
        <f t="shared" si="44"/>
        <v>100</v>
      </c>
      <c r="M171" s="56">
        <f t="shared" si="45"/>
        <v>100</v>
      </c>
      <c r="N171" s="56">
        <f t="shared" si="46"/>
        <v>100</v>
      </c>
      <c r="O171" s="56">
        <f t="shared" si="47"/>
        <v>50</v>
      </c>
      <c r="P171" s="56">
        <f t="shared" si="48"/>
        <v>100</v>
      </c>
      <c r="Q171" s="63"/>
      <c r="R171" s="56"/>
      <c r="S171" s="60">
        <f t="shared" si="61"/>
        <v>-1.6846040620785985E-3</v>
      </c>
      <c r="T171" s="64">
        <f t="shared" si="62"/>
        <v>1.8683274021352281E-2</v>
      </c>
      <c r="V171" s="65"/>
      <c r="W171" s="65"/>
      <c r="Y171" s="15" t="str">
        <f t="shared" si="49"/>
        <v>EASY</v>
      </c>
      <c r="AA171" s="66" t="str">
        <f>IF($A171&lt;200,"",AVERAGE($E122:$E171)/AVERAGE($E5:$E171)-1)</f>
        <v/>
      </c>
      <c r="AB171">
        <f>LOOKUP($B171,'07_L1政策步階'!$A$4:$A$14,'07_L1政策步階'!$C$4:$C$14)</f>
        <v>-1</v>
      </c>
      <c r="AC171" s="65"/>
      <c r="AD171" s="65"/>
      <c r="AE171" s="65"/>
      <c r="AF171" s="65"/>
      <c r="AG171" s="65"/>
      <c r="AH171" s="65"/>
      <c r="AI171" s="65"/>
      <c r="AJ171" s="65"/>
      <c r="AK171" s="65"/>
      <c r="AL171" t="str">
        <f t="shared" si="50"/>
        <v/>
      </c>
      <c r="AM171">
        <f t="shared" si="51"/>
        <v>0</v>
      </c>
      <c r="AN171" t="str">
        <f t="shared" si="52"/>
        <v/>
      </c>
      <c r="AO171" t="str">
        <f t="shared" si="53"/>
        <v/>
      </c>
      <c r="AP171" t="str">
        <f t="shared" si="54"/>
        <v/>
      </c>
      <c r="AQ171" t="str">
        <f t="shared" si="55"/>
        <v/>
      </c>
      <c r="AR171" t="str">
        <f t="shared" si="56"/>
        <v/>
      </c>
      <c r="AS171" t="str">
        <f t="shared" si="57"/>
        <v/>
      </c>
      <c r="AT171" t="str">
        <f t="shared" si="58"/>
        <v/>
      </c>
      <c r="AU171" t="str">
        <f t="shared" si="59"/>
        <v/>
      </c>
      <c r="AV171" t="str">
        <f t="shared" si="60"/>
        <v/>
      </c>
      <c r="AW171">
        <f>'01_指標庫'!$H$4*ISNUMBER($F171)+'01_指標庫'!$H$5*ISNUMBER($AA171)+'01_指標庫'!$H$6*ISNUMBER($G171)+'01_指標庫'!$H$7*ISNUMBER($H171)+'01_指標庫'!$H$8*ISNUMBER($AF171)+'01_指標庫'!$H$9*ISNUMBER($AG171)+'01_指標庫'!$H$10*ISNUMBER($AB171)+'01_指標庫'!$H$11*ISNUMBER($AC171)+'01_指標庫'!$H$12*ISNUMBER($AD171)+'01_指標庫'!$H$13*ISNUMBER($AE171)+'01_指標庫'!$H$14*ISNUMBER($I171)+'01_指標庫'!$H$15*ISNUMBER($AH171)+'01_指標庫'!$H$16*ISNUMBER($K171)+'01_指標庫'!$H$17*ISNUMBER($AI171)+'01_指標庫'!$H$18*ISNUMBER($AJ171)+'01_指標庫'!$H$19*ISNUMBER($AK171)+'01_指標庫'!$H$20*ISNUMBER($BB171)+'01_指標庫'!$H$21*ISNUMBER($BC171)</f>
        <v>49</v>
      </c>
      <c r="AX171">
        <f>IF(AW171=0,50,ROUND(('01_指標庫'!$H$4*IF(ISNUMBER($F171),L171,0)+'01_指標庫'!$H$5*IF(ISNUMBER($AA171),AL171,0)+'01_指標庫'!$H$6*IF(ISNUMBER($G171),M171,0)+'01_指標庫'!$H$7*IF(ISNUMBER($H171),N171,0)+'01_指標庫'!$H$8*IF(ISNUMBER($AF171),AQ171,0)+'01_指標庫'!$H$9*IF(ISNUMBER($AG171),AR171,0)+'01_指標庫'!$H$10*IF(ISNUMBER($AB171),AM171,0)+'01_指標庫'!$H$11*IF(ISNUMBER($AC171),AN171,0)+'01_指標庫'!$H$12*IF(ISNUMBER($AD171),AO171,0)+'01_指標庫'!$H$13*IF(ISNUMBER($AE171),AP171,0)+'01_指標庫'!$H$14*IF(ISNUMBER($I171),O171,0)+'01_指標庫'!$H$15*IF(ISNUMBER($AH171),AS171,0)+'01_指標庫'!$H$16*IF(ISNUMBER($K171),P171,0)+'01_指標庫'!$H$17*IF(ISNUMBER($AI171),AT171,0)+'01_指標庫'!$H$18*IF(ISNUMBER($AJ171),AU171,0)+'01_指標庫'!$H$19*IF(ISNUMBER($AK171),AV171,0)+'01_指標庫'!$H$20*IF(ISNUMBER($BB171),BB171,0)+'01_指標庫'!$H$21*IF(ISNUMBER($BC171),BC171,0))/AW171,1))</f>
        <v>75.5</v>
      </c>
      <c r="AY171" s="67"/>
      <c r="AZ171" s="67"/>
      <c r="BA171" s="66">
        <f t="shared" si="63"/>
        <v>2.4960318416342719E-3</v>
      </c>
      <c r="BB171">
        <f t="shared" si="64"/>
        <v>50</v>
      </c>
      <c r="BC171" t="str">
        <f t="shared" si="65"/>
        <v/>
      </c>
    </row>
    <row r="172" spans="1:55" ht="15" customHeight="1">
      <c r="A172" s="56">
        <v>168</v>
      </c>
      <c r="B172" s="57">
        <v>42802</v>
      </c>
      <c r="C172" s="56">
        <v>2017</v>
      </c>
      <c r="D172" s="58" t="s">
        <v>238</v>
      </c>
      <c r="E172" s="59">
        <v>5359.81</v>
      </c>
      <c r="F172" s="60">
        <v>0.11028200000000001</v>
      </c>
      <c r="G172" s="60">
        <v>-5.7840000000000001E-3</v>
      </c>
      <c r="H172" s="61">
        <v>0.89800000000000002</v>
      </c>
      <c r="I172" s="62">
        <v>379</v>
      </c>
      <c r="J172" s="56" t="s">
        <v>235</v>
      </c>
      <c r="K172" s="63">
        <v>11.86</v>
      </c>
      <c r="L172" s="56">
        <f t="shared" si="44"/>
        <v>100</v>
      </c>
      <c r="M172" s="56">
        <f t="shared" si="45"/>
        <v>100</v>
      </c>
      <c r="N172" s="56">
        <f t="shared" si="46"/>
        <v>100</v>
      </c>
      <c r="O172" s="56">
        <f t="shared" si="47"/>
        <v>50</v>
      </c>
      <c r="P172" s="56">
        <f t="shared" si="48"/>
        <v>100</v>
      </c>
      <c r="Q172" s="63"/>
      <c r="R172" s="56"/>
      <c r="S172" s="60">
        <f t="shared" si="61"/>
        <v>1.5940111524721523E-3</v>
      </c>
      <c r="T172" s="64">
        <f t="shared" si="62"/>
        <v>3.5807860262008662E-2</v>
      </c>
      <c r="V172" s="65"/>
      <c r="W172" s="65"/>
      <c r="Y172" s="15" t="str">
        <f t="shared" si="49"/>
        <v>EASY</v>
      </c>
      <c r="AA172" s="66" t="str">
        <f>IF($A172&lt;200,"",AVERAGE($E123:$E172)/AVERAGE($E5:$E172)-1)</f>
        <v/>
      </c>
      <c r="AB172">
        <f>LOOKUP($B172,'07_L1政策步階'!$A$4:$A$14,'07_L1政策步階'!$C$4:$C$14)</f>
        <v>-1</v>
      </c>
      <c r="AC172" s="65"/>
      <c r="AD172" s="65"/>
      <c r="AE172" s="65"/>
      <c r="AF172" s="65"/>
      <c r="AG172" s="65"/>
      <c r="AH172" s="65"/>
      <c r="AI172" s="65"/>
      <c r="AJ172" s="65"/>
      <c r="AK172" s="65"/>
      <c r="AL172" t="str">
        <f t="shared" si="50"/>
        <v/>
      </c>
      <c r="AM172">
        <f t="shared" si="51"/>
        <v>0</v>
      </c>
      <c r="AN172" t="str">
        <f t="shared" si="52"/>
        <v/>
      </c>
      <c r="AO172" t="str">
        <f t="shared" si="53"/>
        <v/>
      </c>
      <c r="AP172" t="str">
        <f t="shared" si="54"/>
        <v/>
      </c>
      <c r="AQ172" t="str">
        <f t="shared" si="55"/>
        <v/>
      </c>
      <c r="AR172" t="str">
        <f t="shared" si="56"/>
        <v/>
      </c>
      <c r="AS172" t="str">
        <f t="shared" si="57"/>
        <v/>
      </c>
      <c r="AT172" t="str">
        <f t="shared" si="58"/>
        <v/>
      </c>
      <c r="AU172" t="str">
        <f t="shared" si="59"/>
        <v/>
      </c>
      <c r="AV172" t="str">
        <f t="shared" si="60"/>
        <v/>
      </c>
      <c r="AW172">
        <f>'01_指標庫'!$H$4*ISNUMBER($F172)+'01_指標庫'!$H$5*ISNUMBER($AA172)+'01_指標庫'!$H$6*ISNUMBER($G172)+'01_指標庫'!$H$7*ISNUMBER($H172)+'01_指標庫'!$H$8*ISNUMBER($AF172)+'01_指標庫'!$H$9*ISNUMBER($AG172)+'01_指標庫'!$H$10*ISNUMBER($AB172)+'01_指標庫'!$H$11*ISNUMBER($AC172)+'01_指標庫'!$H$12*ISNUMBER($AD172)+'01_指標庫'!$H$13*ISNUMBER($AE172)+'01_指標庫'!$H$14*ISNUMBER($I172)+'01_指標庫'!$H$15*ISNUMBER($AH172)+'01_指標庫'!$H$16*ISNUMBER($K172)+'01_指標庫'!$H$17*ISNUMBER($AI172)+'01_指標庫'!$H$18*ISNUMBER($AJ172)+'01_指標庫'!$H$19*ISNUMBER($AK172)+'01_指標庫'!$H$20*ISNUMBER($BB172)+'01_指標庫'!$H$21*ISNUMBER($BC172)</f>
        <v>49</v>
      </c>
      <c r="AX172">
        <f>IF(AW172=0,50,ROUND(('01_指標庫'!$H$4*IF(ISNUMBER($F172),L172,0)+'01_指標庫'!$H$5*IF(ISNUMBER($AA172),AL172,0)+'01_指標庫'!$H$6*IF(ISNUMBER($G172),M172,0)+'01_指標庫'!$H$7*IF(ISNUMBER($H172),N172,0)+'01_指標庫'!$H$8*IF(ISNUMBER($AF172),AQ172,0)+'01_指標庫'!$H$9*IF(ISNUMBER($AG172),AR172,0)+'01_指標庫'!$H$10*IF(ISNUMBER($AB172),AM172,0)+'01_指標庫'!$H$11*IF(ISNUMBER($AC172),AN172,0)+'01_指標庫'!$H$12*IF(ISNUMBER($AD172),AO172,0)+'01_指標庫'!$H$13*IF(ISNUMBER($AE172),AP172,0)+'01_指標庫'!$H$14*IF(ISNUMBER($I172),O172,0)+'01_指標庫'!$H$15*IF(ISNUMBER($AH172),AS172,0)+'01_指標庫'!$H$16*IF(ISNUMBER($K172),P172,0)+'01_指標庫'!$H$17*IF(ISNUMBER($AI172),AT172,0)+'01_指標庫'!$H$18*IF(ISNUMBER($AJ172),AU172,0)+'01_指標庫'!$H$19*IF(ISNUMBER($AK172),AV172,0)+'01_指標庫'!$H$20*IF(ISNUMBER($BB172),BB172,0)+'01_指標庫'!$H$21*IF(ISNUMBER($BC172),BC172,0))/AW172,1))</f>
        <v>75.5</v>
      </c>
      <c r="AY172" s="67"/>
      <c r="AZ172" s="67"/>
      <c r="BA172" s="66">
        <f t="shared" si="63"/>
        <v>1.1878025876206344E-3</v>
      </c>
      <c r="BB172">
        <f t="shared" si="64"/>
        <v>50</v>
      </c>
      <c r="BC172" t="str">
        <f t="shared" si="65"/>
        <v/>
      </c>
    </row>
    <row r="173" spans="1:55" ht="15" customHeight="1">
      <c r="A173" s="56">
        <v>169</v>
      </c>
      <c r="B173" s="57">
        <v>42803</v>
      </c>
      <c r="C173" s="56">
        <v>2017</v>
      </c>
      <c r="D173" s="58" t="s">
        <v>239</v>
      </c>
      <c r="E173" s="59">
        <v>5363.98</v>
      </c>
      <c r="F173" s="60">
        <v>0.109986</v>
      </c>
      <c r="G173" s="60">
        <v>-5.0099999999999997E-3</v>
      </c>
      <c r="H173" s="61">
        <v>0.89800000000000002</v>
      </c>
      <c r="I173" s="62">
        <v>388</v>
      </c>
      <c r="J173" s="56" t="s">
        <v>235</v>
      </c>
      <c r="K173" s="63">
        <v>12.3</v>
      </c>
      <c r="L173" s="56">
        <f t="shared" si="44"/>
        <v>100</v>
      </c>
      <c r="M173" s="56">
        <f t="shared" si="45"/>
        <v>100</v>
      </c>
      <c r="N173" s="56">
        <f t="shared" si="46"/>
        <v>100</v>
      </c>
      <c r="O173" s="56">
        <f t="shared" si="47"/>
        <v>50</v>
      </c>
      <c r="P173" s="56">
        <f t="shared" si="48"/>
        <v>100</v>
      </c>
      <c r="Q173" s="63"/>
      <c r="R173" s="56"/>
      <c r="S173" s="60">
        <f t="shared" si="61"/>
        <v>7.7801265343335757E-4</v>
      </c>
      <c r="T173" s="64">
        <f t="shared" si="62"/>
        <v>3.7099494097807773E-2</v>
      </c>
      <c r="V173" s="65"/>
      <c r="W173" s="65"/>
      <c r="Y173" s="15" t="str">
        <f t="shared" si="49"/>
        <v>EASY</v>
      </c>
      <c r="AA173" s="66" t="str">
        <f>IF($A173&lt;200,"",AVERAGE($E124:$E173)/AVERAGE($E5:$E173)-1)</f>
        <v/>
      </c>
      <c r="AB173">
        <f>LOOKUP($B173,'07_L1政策步階'!$A$4:$A$14,'07_L1政策步階'!$C$4:$C$14)</f>
        <v>-1</v>
      </c>
      <c r="AC173" s="65"/>
      <c r="AD173" s="65"/>
      <c r="AE173" s="65"/>
      <c r="AF173" s="65"/>
      <c r="AG173" s="65"/>
      <c r="AH173" s="65"/>
      <c r="AI173" s="65"/>
      <c r="AJ173" s="65"/>
      <c r="AK173" s="65"/>
      <c r="AL173" t="str">
        <f t="shared" si="50"/>
        <v/>
      </c>
      <c r="AM173">
        <f t="shared" si="51"/>
        <v>0</v>
      </c>
      <c r="AN173" t="str">
        <f t="shared" si="52"/>
        <v/>
      </c>
      <c r="AO173" t="str">
        <f t="shared" si="53"/>
        <v/>
      </c>
      <c r="AP173" t="str">
        <f t="shared" si="54"/>
        <v/>
      </c>
      <c r="AQ173" t="str">
        <f t="shared" si="55"/>
        <v/>
      </c>
      <c r="AR173" t="str">
        <f t="shared" si="56"/>
        <v/>
      </c>
      <c r="AS173" t="str">
        <f t="shared" si="57"/>
        <v/>
      </c>
      <c r="AT173" t="str">
        <f t="shared" si="58"/>
        <v/>
      </c>
      <c r="AU173" t="str">
        <f t="shared" si="59"/>
        <v/>
      </c>
      <c r="AV173" t="str">
        <f t="shared" si="60"/>
        <v/>
      </c>
      <c r="AW173">
        <f>'01_指標庫'!$H$4*ISNUMBER($F173)+'01_指標庫'!$H$5*ISNUMBER($AA173)+'01_指標庫'!$H$6*ISNUMBER($G173)+'01_指標庫'!$H$7*ISNUMBER($H173)+'01_指標庫'!$H$8*ISNUMBER($AF173)+'01_指標庫'!$H$9*ISNUMBER($AG173)+'01_指標庫'!$H$10*ISNUMBER($AB173)+'01_指標庫'!$H$11*ISNUMBER($AC173)+'01_指標庫'!$H$12*ISNUMBER($AD173)+'01_指標庫'!$H$13*ISNUMBER($AE173)+'01_指標庫'!$H$14*ISNUMBER($I173)+'01_指標庫'!$H$15*ISNUMBER($AH173)+'01_指標庫'!$H$16*ISNUMBER($K173)+'01_指標庫'!$H$17*ISNUMBER($AI173)+'01_指標庫'!$H$18*ISNUMBER($AJ173)+'01_指標庫'!$H$19*ISNUMBER($AK173)+'01_指標庫'!$H$20*ISNUMBER($BB173)+'01_指標庫'!$H$21*ISNUMBER($BC173)</f>
        <v>49</v>
      </c>
      <c r="AX173">
        <f>IF(AW173=0,50,ROUND(('01_指標庫'!$H$4*IF(ISNUMBER($F173),L173,0)+'01_指標庫'!$H$5*IF(ISNUMBER($AA173),AL173,0)+'01_指標庫'!$H$6*IF(ISNUMBER($G173),M173,0)+'01_指標庫'!$H$7*IF(ISNUMBER($H173),N173,0)+'01_指標庫'!$H$8*IF(ISNUMBER($AF173),AQ173,0)+'01_指標庫'!$H$9*IF(ISNUMBER($AG173),AR173,0)+'01_指標庫'!$H$10*IF(ISNUMBER($AB173),AM173,0)+'01_指標庫'!$H$11*IF(ISNUMBER($AC173),AN173,0)+'01_指標庫'!$H$12*IF(ISNUMBER($AD173),AO173,0)+'01_指標庫'!$H$13*IF(ISNUMBER($AE173),AP173,0)+'01_指標庫'!$H$14*IF(ISNUMBER($I173),O173,0)+'01_指標庫'!$H$15*IF(ISNUMBER($AH173),AS173,0)+'01_指標庫'!$H$16*IF(ISNUMBER($K173),P173,0)+'01_指標庫'!$H$17*IF(ISNUMBER($AI173),AT173,0)+'01_指標庫'!$H$18*IF(ISNUMBER($AJ173),AU173,0)+'01_指標庫'!$H$19*IF(ISNUMBER($AK173),AV173,0)+'01_指標庫'!$H$20*IF(ISNUMBER($BB173),BB173,0)+'01_指標庫'!$H$21*IF(ISNUMBER($BC173),BC173,0))/AW173,1))</f>
        <v>75.5</v>
      </c>
      <c r="AY173" s="67"/>
      <c r="AZ173" s="67"/>
      <c r="BA173" s="66">
        <f t="shared" si="63"/>
        <v>6.2406362463018894E-4</v>
      </c>
      <c r="BB173">
        <f t="shared" si="64"/>
        <v>50</v>
      </c>
      <c r="BC173" t="str">
        <f t="shared" si="65"/>
        <v/>
      </c>
    </row>
    <row r="174" spans="1:55" ht="15" customHeight="1">
      <c r="A174" s="56">
        <v>170</v>
      </c>
      <c r="B174" s="57">
        <v>42804</v>
      </c>
      <c r="C174" s="56">
        <v>2017</v>
      </c>
      <c r="D174" s="58" t="s">
        <v>234</v>
      </c>
      <c r="E174" s="59">
        <v>5385.9</v>
      </c>
      <c r="F174" s="60">
        <v>0.113438</v>
      </c>
      <c r="G174" s="60">
        <v>-9.4399999999999996E-4</v>
      </c>
      <c r="H174" s="61">
        <v>0.89800000000000002</v>
      </c>
      <c r="I174" s="62">
        <v>389</v>
      </c>
      <c r="J174" s="56" t="s">
        <v>235</v>
      </c>
      <c r="K174" s="63">
        <v>11.66</v>
      </c>
      <c r="L174" s="56">
        <f t="shared" si="44"/>
        <v>100</v>
      </c>
      <c r="M174" s="56">
        <f t="shared" si="45"/>
        <v>100</v>
      </c>
      <c r="N174" s="56">
        <f t="shared" si="46"/>
        <v>100</v>
      </c>
      <c r="O174" s="56">
        <f t="shared" si="47"/>
        <v>50</v>
      </c>
      <c r="P174" s="56">
        <f t="shared" si="48"/>
        <v>100</v>
      </c>
      <c r="Q174" s="63"/>
      <c r="R174" s="56"/>
      <c r="S174" s="60">
        <f t="shared" si="61"/>
        <v>4.0865178468227903E-3</v>
      </c>
      <c r="T174" s="64">
        <f t="shared" si="62"/>
        <v>-5.2032520325203335E-2</v>
      </c>
      <c r="V174" s="65"/>
      <c r="W174" s="65"/>
      <c r="Y174" s="15" t="str">
        <f t="shared" si="49"/>
        <v>EASY</v>
      </c>
      <c r="AA174" s="66" t="str">
        <f>IF($A174&lt;200,"",AVERAGE($E125:$E174)/AVERAGE($E5:$E174)-1)</f>
        <v/>
      </c>
      <c r="AB174">
        <f>LOOKUP($B174,'07_L1政策步階'!$A$4:$A$14,'07_L1政策步階'!$C$4:$C$14)</f>
        <v>-1</v>
      </c>
      <c r="AC174" s="65"/>
      <c r="AD174" s="65"/>
      <c r="AE174" s="65"/>
      <c r="AF174" s="65"/>
      <c r="AG174" s="65"/>
      <c r="AH174" s="65"/>
      <c r="AI174" s="65"/>
      <c r="AJ174" s="65"/>
      <c r="AK174" s="65"/>
      <c r="AL174" t="str">
        <f t="shared" si="50"/>
        <v/>
      </c>
      <c r="AM174">
        <f t="shared" si="51"/>
        <v>0</v>
      </c>
      <c r="AN174" t="str">
        <f t="shared" si="52"/>
        <v/>
      </c>
      <c r="AO174" t="str">
        <f t="shared" si="53"/>
        <v/>
      </c>
      <c r="AP174" t="str">
        <f t="shared" si="54"/>
        <v/>
      </c>
      <c r="AQ174" t="str">
        <f t="shared" si="55"/>
        <v/>
      </c>
      <c r="AR174" t="str">
        <f t="shared" si="56"/>
        <v/>
      </c>
      <c r="AS174" t="str">
        <f t="shared" si="57"/>
        <v/>
      </c>
      <c r="AT174" t="str">
        <f t="shared" si="58"/>
        <v/>
      </c>
      <c r="AU174" t="str">
        <f t="shared" si="59"/>
        <v/>
      </c>
      <c r="AV174" t="str">
        <f t="shared" si="60"/>
        <v/>
      </c>
      <c r="AW174">
        <f>'01_指標庫'!$H$4*ISNUMBER($F174)+'01_指標庫'!$H$5*ISNUMBER($AA174)+'01_指標庫'!$H$6*ISNUMBER($G174)+'01_指標庫'!$H$7*ISNUMBER($H174)+'01_指標庫'!$H$8*ISNUMBER($AF174)+'01_指標庫'!$H$9*ISNUMBER($AG174)+'01_指標庫'!$H$10*ISNUMBER($AB174)+'01_指標庫'!$H$11*ISNUMBER($AC174)+'01_指標庫'!$H$12*ISNUMBER($AD174)+'01_指標庫'!$H$13*ISNUMBER($AE174)+'01_指標庫'!$H$14*ISNUMBER($I174)+'01_指標庫'!$H$15*ISNUMBER($AH174)+'01_指標庫'!$H$16*ISNUMBER($K174)+'01_指標庫'!$H$17*ISNUMBER($AI174)+'01_指標庫'!$H$18*ISNUMBER($AJ174)+'01_指標庫'!$H$19*ISNUMBER($AK174)+'01_指標庫'!$H$20*ISNUMBER($BB174)+'01_指標庫'!$H$21*ISNUMBER($BC174)</f>
        <v>49</v>
      </c>
      <c r="AX174">
        <f>IF(AW174=0,50,ROUND(('01_指標庫'!$H$4*IF(ISNUMBER($F174),L174,0)+'01_指標庫'!$H$5*IF(ISNUMBER($AA174),AL174,0)+'01_指標庫'!$H$6*IF(ISNUMBER($G174),M174,0)+'01_指標庫'!$H$7*IF(ISNUMBER($H174),N174,0)+'01_指標庫'!$H$8*IF(ISNUMBER($AF174),AQ174,0)+'01_指標庫'!$H$9*IF(ISNUMBER($AG174),AR174,0)+'01_指標庫'!$H$10*IF(ISNUMBER($AB174),AM174,0)+'01_指標庫'!$H$11*IF(ISNUMBER($AC174),AN174,0)+'01_指標庫'!$H$12*IF(ISNUMBER($AD174),AO174,0)+'01_指標庫'!$H$13*IF(ISNUMBER($AE174),AP174,0)+'01_指標庫'!$H$14*IF(ISNUMBER($I174),O174,0)+'01_指標庫'!$H$15*IF(ISNUMBER($AH174),AS174,0)+'01_指標庫'!$H$16*IF(ISNUMBER($K174),P174,0)+'01_指標庫'!$H$17*IF(ISNUMBER($AI174),AT174,0)+'01_指標庫'!$H$18*IF(ISNUMBER($AJ174),AU174,0)+'01_指標庫'!$H$19*IF(ISNUMBER($AK174),AV174,0)+'01_指標庫'!$H$20*IF(ISNUMBER($BB174),BB174,0)+'01_指標庫'!$H$21*IF(ISNUMBER($BC174),BC174,0))/AW174,1))</f>
        <v>75.5</v>
      </c>
      <c r="AY174" s="67"/>
      <c r="AZ174" s="67"/>
      <c r="BA174" s="66">
        <f t="shared" si="63"/>
        <v>2.9257720989495084E-4</v>
      </c>
      <c r="BB174">
        <f t="shared" si="64"/>
        <v>50</v>
      </c>
      <c r="BC174" t="str">
        <f t="shared" si="65"/>
        <v/>
      </c>
    </row>
    <row r="175" spans="1:55" ht="15" customHeight="1">
      <c r="A175" s="56">
        <v>171</v>
      </c>
      <c r="B175" s="57">
        <v>42807</v>
      </c>
      <c r="C175" s="56">
        <v>2017</v>
      </c>
      <c r="D175" s="58" t="s">
        <v>236</v>
      </c>
      <c r="E175" s="59">
        <v>5394.57</v>
      </c>
      <c r="F175" s="60">
        <v>0.114173</v>
      </c>
      <c r="G175" s="60">
        <v>0</v>
      </c>
      <c r="H175" s="61">
        <v>0.91839999999999999</v>
      </c>
      <c r="I175" s="62">
        <v>394</v>
      </c>
      <c r="J175" s="56" t="s">
        <v>235</v>
      </c>
      <c r="K175" s="63">
        <v>11.35</v>
      </c>
      <c r="L175" s="56">
        <f t="shared" si="44"/>
        <v>100</v>
      </c>
      <c r="M175" s="56">
        <f t="shared" si="45"/>
        <v>100</v>
      </c>
      <c r="N175" s="56">
        <f t="shared" si="46"/>
        <v>100</v>
      </c>
      <c r="O175" s="56">
        <f t="shared" si="47"/>
        <v>50</v>
      </c>
      <c r="P175" s="56">
        <f t="shared" si="48"/>
        <v>100</v>
      </c>
      <c r="Q175" s="63"/>
      <c r="R175" s="56"/>
      <c r="S175" s="60">
        <f t="shared" si="61"/>
        <v>1.6097588146828379E-3</v>
      </c>
      <c r="T175" s="64">
        <f t="shared" si="62"/>
        <v>-2.6586620926243643E-2</v>
      </c>
      <c r="V175" s="65"/>
      <c r="W175" s="65"/>
      <c r="Y175" s="15" t="str">
        <f t="shared" si="49"/>
        <v>EASY</v>
      </c>
      <c r="AA175" s="66" t="str">
        <f>IF($A175&lt;200,"",AVERAGE($E126:$E175)/AVERAGE($E5:$E175)-1)</f>
        <v/>
      </c>
      <c r="AB175">
        <f>LOOKUP($B175,'07_L1政策步階'!$A$4:$A$14,'07_L1政策步階'!$C$4:$C$14)</f>
        <v>-1</v>
      </c>
      <c r="AC175" s="65"/>
      <c r="AD175" s="65"/>
      <c r="AE175" s="65"/>
      <c r="AF175" s="65"/>
      <c r="AG175" s="65"/>
      <c r="AH175" s="65"/>
      <c r="AI175" s="65"/>
      <c r="AJ175" s="65"/>
      <c r="AK175" s="65"/>
      <c r="AL175" t="str">
        <f t="shared" si="50"/>
        <v/>
      </c>
      <c r="AM175">
        <f t="shared" si="51"/>
        <v>0</v>
      </c>
      <c r="AN175" t="str">
        <f t="shared" si="52"/>
        <v/>
      </c>
      <c r="AO175" t="str">
        <f t="shared" si="53"/>
        <v/>
      </c>
      <c r="AP175" t="str">
        <f t="shared" si="54"/>
        <v/>
      </c>
      <c r="AQ175" t="str">
        <f t="shared" si="55"/>
        <v/>
      </c>
      <c r="AR175" t="str">
        <f t="shared" si="56"/>
        <v/>
      </c>
      <c r="AS175" t="str">
        <f t="shared" si="57"/>
        <v/>
      </c>
      <c r="AT175" t="str">
        <f t="shared" si="58"/>
        <v/>
      </c>
      <c r="AU175" t="str">
        <f t="shared" si="59"/>
        <v/>
      </c>
      <c r="AV175" t="str">
        <f t="shared" si="60"/>
        <v/>
      </c>
      <c r="AW175">
        <f>'01_指標庫'!$H$4*ISNUMBER($F175)+'01_指標庫'!$H$5*ISNUMBER($AA175)+'01_指標庫'!$H$6*ISNUMBER($G175)+'01_指標庫'!$H$7*ISNUMBER($H175)+'01_指標庫'!$H$8*ISNUMBER($AF175)+'01_指標庫'!$H$9*ISNUMBER($AG175)+'01_指標庫'!$H$10*ISNUMBER($AB175)+'01_指標庫'!$H$11*ISNUMBER($AC175)+'01_指標庫'!$H$12*ISNUMBER($AD175)+'01_指標庫'!$H$13*ISNUMBER($AE175)+'01_指標庫'!$H$14*ISNUMBER($I175)+'01_指標庫'!$H$15*ISNUMBER($AH175)+'01_指標庫'!$H$16*ISNUMBER($K175)+'01_指標庫'!$H$17*ISNUMBER($AI175)+'01_指標庫'!$H$18*ISNUMBER($AJ175)+'01_指標庫'!$H$19*ISNUMBER($AK175)+'01_指標庫'!$H$20*ISNUMBER($BB175)+'01_指標庫'!$H$21*ISNUMBER($BC175)</f>
        <v>49</v>
      </c>
      <c r="AX175">
        <f>IF(AW175=0,50,ROUND(('01_指標庫'!$H$4*IF(ISNUMBER($F175),L175,0)+'01_指標庫'!$H$5*IF(ISNUMBER($AA175),AL175,0)+'01_指標庫'!$H$6*IF(ISNUMBER($G175),M175,0)+'01_指標庫'!$H$7*IF(ISNUMBER($H175),N175,0)+'01_指標庫'!$H$8*IF(ISNUMBER($AF175),AQ175,0)+'01_指標庫'!$H$9*IF(ISNUMBER($AG175),AR175,0)+'01_指標庫'!$H$10*IF(ISNUMBER($AB175),AM175,0)+'01_指標庫'!$H$11*IF(ISNUMBER($AC175),AN175,0)+'01_指標庫'!$H$12*IF(ISNUMBER($AD175),AO175,0)+'01_指標庫'!$H$13*IF(ISNUMBER($AE175),AP175,0)+'01_指標庫'!$H$14*IF(ISNUMBER($I175),O175,0)+'01_指標庫'!$H$15*IF(ISNUMBER($AH175),AS175,0)+'01_指標庫'!$H$16*IF(ISNUMBER($K175),P175,0)+'01_指標庫'!$H$17*IF(ISNUMBER($AI175),AT175,0)+'01_指標庫'!$H$18*IF(ISNUMBER($AJ175),AU175,0)+'01_指標庫'!$H$19*IF(ISNUMBER($AK175),AV175,0)+'01_指標庫'!$H$20*IF(ISNUMBER($BB175),BB175,0)+'01_指標庫'!$H$21*IF(ISNUMBER($BC175),BC175,0))/AW175,1))</f>
        <v>75.5</v>
      </c>
      <c r="AY175" s="67"/>
      <c r="AZ175" s="67"/>
      <c r="BA175" s="66">
        <f t="shared" si="63"/>
        <v>6.9288810630263598E-4</v>
      </c>
      <c r="BB175">
        <f t="shared" si="64"/>
        <v>50</v>
      </c>
      <c r="BC175" t="str">
        <f t="shared" si="65"/>
        <v/>
      </c>
    </row>
    <row r="176" spans="1:55" ht="15" customHeight="1">
      <c r="A176" s="56">
        <v>172</v>
      </c>
      <c r="B176" s="57">
        <v>42808</v>
      </c>
      <c r="C176" s="56">
        <v>2017</v>
      </c>
      <c r="D176" s="58" t="s">
        <v>237</v>
      </c>
      <c r="E176" s="59">
        <v>5382.17</v>
      </c>
      <c r="F176" s="60">
        <v>0.110586</v>
      </c>
      <c r="G176" s="60">
        <v>-2.2989999999999998E-3</v>
      </c>
      <c r="H176" s="61">
        <v>0.91839999999999999</v>
      </c>
      <c r="I176" s="62">
        <v>405</v>
      </c>
      <c r="J176" s="56" t="s">
        <v>235</v>
      </c>
      <c r="K176" s="63">
        <v>12.3</v>
      </c>
      <c r="L176" s="56">
        <f t="shared" si="44"/>
        <v>100</v>
      </c>
      <c r="M176" s="56">
        <f t="shared" si="45"/>
        <v>100</v>
      </c>
      <c r="N176" s="56">
        <f t="shared" si="46"/>
        <v>100</v>
      </c>
      <c r="O176" s="56">
        <f t="shared" si="47"/>
        <v>50</v>
      </c>
      <c r="P176" s="56">
        <f t="shared" si="48"/>
        <v>100</v>
      </c>
      <c r="Q176" s="63"/>
      <c r="R176" s="56"/>
      <c r="S176" s="60">
        <f t="shared" si="61"/>
        <v>-2.2986076740129091E-3</v>
      </c>
      <c r="T176" s="64">
        <f t="shared" si="62"/>
        <v>8.3700440528634568E-2</v>
      </c>
      <c r="V176" s="65"/>
      <c r="W176" s="65"/>
      <c r="Y176" s="15" t="str">
        <f t="shared" si="49"/>
        <v>EASY</v>
      </c>
      <c r="AA176" s="66" t="str">
        <f>IF($A176&lt;200,"",AVERAGE($E127:$E176)/AVERAGE($E5:$E176)-1)</f>
        <v/>
      </c>
      <c r="AB176">
        <f>LOOKUP($B176,'07_L1政策步階'!$A$4:$A$14,'07_L1政策步階'!$C$4:$C$14)</f>
        <v>-1</v>
      </c>
      <c r="AC176" s="65"/>
      <c r="AD176" s="65"/>
      <c r="AE176" s="65"/>
      <c r="AF176" s="65"/>
      <c r="AG176" s="65"/>
      <c r="AH176" s="65"/>
      <c r="AI176" s="65"/>
      <c r="AJ176" s="65"/>
      <c r="AK176" s="65"/>
      <c r="AL176" t="str">
        <f t="shared" si="50"/>
        <v/>
      </c>
      <c r="AM176">
        <f t="shared" si="51"/>
        <v>0</v>
      </c>
      <c r="AN176" t="str">
        <f t="shared" si="52"/>
        <v/>
      </c>
      <c r="AO176" t="str">
        <f t="shared" si="53"/>
        <v/>
      </c>
      <c r="AP176" t="str">
        <f t="shared" si="54"/>
        <v/>
      </c>
      <c r="AQ176" t="str">
        <f t="shared" si="55"/>
        <v/>
      </c>
      <c r="AR176" t="str">
        <f t="shared" si="56"/>
        <v/>
      </c>
      <c r="AS176" t="str">
        <f t="shared" si="57"/>
        <v/>
      </c>
      <c r="AT176" t="str">
        <f t="shared" si="58"/>
        <v/>
      </c>
      <c r="AU176" t="str">
        <f t="shared" si="59"/>
        <v/>
      </c>
      <c r="AV176" t="str">
        <f t="shared" si="60"/>
        <v/>
      </c>
      <c r="AW176">
        <f>'01_指標庫'!$H$4*ISNUMBER($F176)+'01_指標庫'!$H$5*ISNUMBER($AA176)+'01_指標庫'!$H$6*ISNUMBER($G176)+'01_指標庫'!$H$7*ISNUMBER($H176)+'01_指標庫'!$H$8*ISNUMBER($AF176)+'01_指標庫'!$H$9*ISNUMBER($AG176)+'01_指標庫'!$H$10*ISNUMBER($AB176)+'01_指標庫'!$H$11*ISNUMBER($AC176)+'01_指標庫'!$H$12*ISNUMBER($AD176)+'01_指標庫'!$H$13*ISNUMBER($AE176)+'01_指標庫'!$H$14*ISNUMBER($I176)+'01_指標庫'!$H$15*ISNUMBER($AH176)+'01_指標庫'!$H$16*ISNUMBER($K176)+'01_指標庫'!$H$17*ISNUMBER($AI176)+'01_指標庫'!$H$18*ISNUMBER($AJ176)+'01_指標庫'!$H$19*ISNUMBER($AK176)+'01_指標庫'!$H$20*ISNUMBER($BB176)+'01_指標庫'!$H$21*ISNUMBER($BC176)</f>
        <v>49</v>
      </c>
      <c r="AX176">
        <f>IF(AW176=0,50,ROUND(('01_指標庫'!$H$4*IF(ISNUMBER($F176),L176,0)+'01_指標庫'!$H$5*IF(ISNUMBER($AA176),AL176,0)+'01_指標庫'!$H$6*IF(ISNUMBER($G176),M176,0)+'01_指標庫'!$H$7*IF(ISNUMBER($H176),N176,0)+'01_指標庫'!$H$8*IF(ISNUMBER($AF176),AQ176,0)+'01_指標庫'!$H$9*IF(ISNUMBER($AG176),AR176,0)+'01_指標庫'!$H$10*IF(ISNUMBER($AB176),AM176,0)+'01_指標庫'!$H$11*IF(ISNUMBER($AC176),AN176,0)+'01_指標庫'!$H$12*IF(ISNUMBER($AD176),AO176,0)+'01_指標庫'!$H$13*IF(ISNUMBER($AE176),AP176,0)+'01_指標庫'!$H$14*IF(ISNUMBER($I176),O176,0)+'01_指標庫'!$H$15*IF(ISNUMBER($AH176),AS176,0)+'01_指標庫'!$H$16*IF(ISNUMBER($K176),P176,0)+'01_指標庫'!$H$17*IF(ISNUMBER($AI176),AT176,0)+'01_指標庫'!$H$18*IF(ISNUMBER($AJ176),AU176,0)+'01_指標庫'!$H$19*IF(ISNUMBER($AK176),AV176,0)+'01_指標庫'!$H$20*IF(ISNUMBER($BB176),BB176,0)+'01_指標庫'!$H$21*IF(ISNUMBER($BC176),BC176,0))/AW176,1))</f>
        <v>75.5</v>
      </c>
      <c r="AY176" s="67"/>
      <c r="AZ176" s="67"/>
      <c r="BA176" s="66">
        <f t="shared" si="63"/>
        <v>8.7686072321013775E-4</v>
      </c>
      <c r="BB176">
        <f t="shared" si="64"/>
        <v>50</v>
      </c>
      <c r="BC176" t="str">
        <f t="shared" si="65"/>
        <v/>
      </c>
    </row>
    <row r="177" spans="1:55" ht="15" customHeight="1">
      <c r="A177" s="56">
        <v>173</v>
      </c>
      <c r="B177" s="57">
        <v>42809</v>
      </c>
      <c r="C177" s="56">
        <v>2017</v>
      </c>
      <c r="D177" s="58" t="s">
        <v>238</v>
      </c>
      <c r="E177" s="59">
        <v>5416.25</v>
      </c>
      <c r="F177" s="60">
        <v>0.116577</v>
      </c>
      <c r="G177" s="60">
        <v>0</v>
      </c>
      <c r="H177" s="61">
        <v>0.89800000000000002</v>
      </c>
      <c r="I177" s="62">
        <v>402</v>
      </c>
      <c r="J177" s="56" t="s">
        <v>235</v>
      </c>
      <c r="K177" s="63">
        <v>11.63</v>
      </c>
      <c r="L177" s="56">
        <f t="shared" si="44"/>
        <v>100</v>
      </c>
      <c r="M177" s="56">
        <f t="shared" si="45"/>
        <v>100</v>
      </c>
      <c r="N177" s="56">
        <f t="shared" si="46"/>
        <v>100</v>
      </c>
      <c r="O177" s="56">
        <f t="shared" si="47"/>
        <v>50</v>
      </c>
      <c r="P177" s="56">
        <f t="shared" si="48"/>
        <v>100</v>
      </c>
      <c r="Q177" s="63"/>
      <c r="R177" s="56"/>
      <c r="S177" s="60">
        <f t="shared" si="61"/>
        <v>6.332018498115044E-3</v>
      </c>
      <c r="T177" s="64">
        <f t="shared" si="62"/>
        <v>-5.4471544715447129E-2</v>
      </c>
      <c r="V177" s="65"/>
      <c r="W177" s="65"/>
      <c r="Y177" s="15" t="str">
        <f t="shared" si="49"/>
        <v>EASY</v>
      </c>
      <c r="AA177" s="66" t="str">
        <f>IF($A177&lt;200,"",AVERAGE($E128:$E177)/AVERAGE($E5:$E177)-1)</f>
        <v/>
      </c>
      <c r="AB177">
        <f>LOOKUP($B177,'07_L1政策步階'!$A$4:$A$14,'07_L1政策步階'!$C$4:$C$14)</f>
        <v>-1</v>
      </c>
      <c r="AC177" s="65"/>
      <c r="AD177" s="65"/>
      <c r="AE177" s="65"/>
      <c r="AF177" s="65"/>
      <c r="AG177" s="65"/>
      <c r="AH177" s="65"/>
      <c r="AI177" s="65"/>
      <c r="AJ177" s="65"/>
      <c r="AK177" s="65"/>
      <c r="AL177" t="str">
        <f t="shared" si="50"/>
        <v/>
      </c>
      <c r="AM177">
        <f t="shared" si="51"/>
        <v>0</v>
      </c>
      <c r="AN177" t="str">
        <f t="shared" si="52"/>
        <v/>
      </c>
      <c r="AO177" t="str">
        <f t="shared" si="53"/>
        <v/>
      </c>
      <c r="AP177" t="str">
        <f t="shared" si="54"/>
        <v/>
      </c>
      <c r="AQ177" t="str">
        <f t="shared" si="55"/>
        <v/>
      </c>
      <c r="AR177" t="str">
        <f t="shared" si="56"/>
        <v/>
      </c>
      <c r="AS177" t="str">
        <f t="shared" si="57"/>
        <v/>
      </c>
      <c r="AT177" t="str">
        <f t="shared" si="58"/>
        <v/>
      </c>
      <c r="AU177" t="str">
        <f t="shared" si="59"/>
        <v/>
      </c>
      <c r="AV177" t="str">
        <f t="shared" si="60"/>
        <v/>
      </c>
      <c r="AW177">
        <f>'01_指標庫'!$H$4*ISNUMBER($F177)+'01_指標庫'!$H$5*ISNUMBER($AA177)+'01_指標庫'!$H$6*ISNUMBER($G177)+'01_指標庫'!$H$7*ISNUMBER($H177)+'01_指標庫'!$H$8*ISNUMBER($AF177)+'01_指標庫'!$H$9*ISNUMBER($AG177)+'01_指標庫'!$H$10*ISNUMBER($AB177)+'01_指標庫'!$H$11*ISNUMBER($AC177)+'01_指標庫'!$H$12*ISNUMBER($AD177)+'01_指標庫'!$H$13*ISNUMBER($AE177)+'01_指標庫'!$H$14*ISNUMBER($I177)+'01_指標庫'!$H$15*ISNUMBER($AH177)+'01_指標庫'!$H$16*ISNUMBER($K177)+'01_指標庫'!$H$17*ISNUMBER($AI177)+'01_指標庫'!$H$18*ISNUMBER($AJ177)+'01_指標庫'!$H$19*ISNUMBER($AK177)+'01_指標庫'!$H$20*ISNUMBER($BB177)+'01_指標庫'!$H$21*ISNUMBER($BC177)</f>
        <v>49</v>
      </c>
      <c r="AX177">
        <f>IF(AW177=0,50,ROUND(('01_指標庫'!$H$4*IF(ISNUMBER($F177),L177,0)+'01_指標庫'!$H$5*IF(ISNUMBER($AA177),AL177,0)+'01_指標庫'!$H$6*IF(ISNUMBER($G177),M177,0)+'01_指標庫'!$H$7*IF(ISNUMBER($H177),N177,0)+'01_指標庫'!$H$8*IF(ISNUMBER($AF177),AQ177,0)+'01_指標庫'!$H$9*IF(ISNUMBER($AG177),AR177,0)+'01_指標庫'!$H$10*IF(ISNUMBER($AB177),AM177,0)+'01_指標庫'!$H$11*IF(ISNUMBER($AC177),AN177,0)+'01_指標庫'!$H$12*IF(ISNUMBER($AD177),AO177,0)+'01_指標庫'!$H$13*IF(ISNUMBER($AE177),AP177,0)+'01_指標庫'!$H$14*IF(ISNUMBER($I177),O177,0)+'01_指標庫'!$H$15*IF(ISNUMBER($AH177),AS177,0)+'01_指標庫'!$H$16*IF(ISNUMBER($K177),P177,0)+'01_指標庫'!$H$17*IF(ISNUMBER($AI177),AT177,0)+'01_指標庫'!$H$18*IF(ISNUMBER($AJ177),AU177,0)+'01_指標庫'!$H$19*IF(ISNUMBER($AK177),AV177,0)+'01_指標庫'!$H$20*IF(ISNUMBER($BB177),BB177,0)+'01_指標庫'!$H$21*IF(ISNUMBER($BC177),BC177,0))/AW177,1))</f>
        <v>75.5</v>
      </c>
      <c r="AY177" s="67"/>
      <c r="AZ177" s="67"/>
      <c r="BA177" s="66">
        <f t="shared" si="63"/>
        <v>2.5065575511975524E-3</v>
      </c>
      <c r="BB177">
        <f t="shared" si="64"/>
        <v>50</v>
      </c>
      <c r="BC177" t="str">
        <f t="shared" si="65"/>
        <v/>
      </c>
    </row>
    <row r="178" spans="1:55" ht="15" customHeight="1">
      <c r="A178" s="56">
        <v>174</v>
      </c>
      <c r="B178" s="57">
        <v>42810</v>
      </c>
      <c r="C178" s="56">
        <v>2017</v>
      </c>
      <c r="D178" s="58" t="s">
        <v>239</v>
      </c>
      <c r="E178" s="59">
        <v>5412.08</v>
      </c>
      <c r="F178" s="60">
        <v>0.11469699999999999</v>
      </c>
      <c r="G178" s="60">
        <v>-7.6999999999999996E-4</v>
      </c>
      <c r="H178" s="61">
        <v>0.89800000000000002</v>
      </c>
      <c r="I178" s="62">
        <v>388</v>
      </c>
      <c r="J178" s="56" t="s">
        <v>235</v>
      </c>
      <c r="K178" s="63">
        <v>11.21</v>
      </c>
      <c r="L178" s="56">
        <f t="shared" si="44"/>
        <v>100</v>
      </c>
      <c r="M178" s="56">
        <f t="shared" si="45"/>
        <v>100</v>
      </c>
      <c r="N178" s="56">
        <f t="shared" si="46"/>
        <v>100</v>
      </c>
      <c r="O178" s="56">
        <f t="shared" si="47"/>
        <v>50</v>
      </c>
      <c r="P178" s="56">
        <f t="shared" si="48"/>
        <v>100</v>
      </c>
      <c r="Q178" s="63"/>
      <c r="R178" s="56"/>
      <c r="S178" s="60">
        <f t="shared" si="61"/>
        <v>-7.6990537733667708E-4</v>
      </c>
      <c r="T178" s="64">
        <f t="shared" si="62"/>
        <v>-3.6113499570077368E-2</v>
      </c>
      <c r="V178" s="65"/>
      <c r="W178" s="65"/>
      <c r="Y178" s="15" t="str">
        <f t="shared" si="49"/>
        <v>EASY</v>
      </c>
      <c r="AA178" s="66" t="str">
        <f>IF($A178&lt;200,"",AVERAGE($E129:$E178)/AVERAGE($E5:$E178)-1)</f>
        <v/>
      </c>
      <c r="AB178">
        <f>LOOKUP($B178,'07_L1政策步階'!$A$4:$A$14,'07_L1政策步階'!$C$4:$C$14)</f>
        <v>-1</v>
      </c>
      <c r="AC178" s="65"/>
      <c r="AD178" s="65"/>
      <c r="AE178" s="65"/>
      <c r="AF178" s="65"/>
      <c r="AG178" s="65"/>
      <c r="AH178" s="65"/>
      <c r="AI178" s="65"/>
      <c r="AJ178" s="65"/>
      <c r="AK178" s="65"/>
      <c r="AL178" t="str">
        <f t="shared" si="50"/>
        <v/>
      </c>
      <c r="AM178">
        <f t="shared" si="51"/>
        <v>0</v>
      </c>
      <c r="AN178" t="str">
        <f t="shared" si="52"/>
        <v/>
      </c>
      <c r="AO178" t="str">
        <f t="shared" si="53"/>
        <v/>
      </c>
      <c r="AP178" t="str">
        <f t="shared" si="54"/>
        <v/>
      </c>
      <c r="AQ178" t="str">
        <f t="shared" si="55"/>
        <v/>
      </c>
      <c r="AR178" t="str">
        <f t="shared" si="56"/>
        <v/>
      </c>
      <c r="AS178" t="str">
        <f t="shared" si="57"/>
        <v/>
      </c>
      <c r="AT178" t="str">
        <f t="shared" si="58"/>
        <v/>
      </c>
      <c r="AU178" t="str">
        <f t="shared" si="59"/>
        <v/>
      </c>
      <c r="AV178" t="str">
        <f t="shared" si="60"/>
        <v/>
      </c>
      <c r="AW178">
        <f>'01_指標庫'!$H$4*ISNUMBER($F178)+'01_指標庫'!$H$5*ISNUMBER($AA178)+'01_指標庫'!$H$6*ISNUMBER($G178)+'01_指標庫'!$H$7*ISNUMBER($H178)+'01_指標庫'!$H$8*ISNUMBER($AF178)+'01_指標庫'!$H$9*ISNUMBER($AG178)+'01_指標庫'!$H$10*ISNUMBER($AB178)+'01_指標庫'!$H$11*ISNUMBER($AC178)+'01_指標庫'!$H$12*ISNUMBER($AD178)+'01_指標庫'!$H$13*ISNUMBER($AE178)+'01_指標庫'!$H$14*ISNUMBER($I178)+'01_指標庫'!$H$15*ISNUMBER($AH178)+'01_指標庫'!$H$16*ISNUMBER($K178)+'01_指標庫'!$H$17*ISNUMBER($AI178)+'01_指標庫'!$H$18*ISNUMBER($AJ178)+'01_指標庫'!$H$19*ISNUMBER($AK178)+'01_指標庫'!$H$20*ISNUMBER($BB178)+'01_指標庫'!$H$21*ISNUMBER($BC178)</f>
        <v>49</v>
      </c>
      <c r="AX178">
        <f>IF(AW178=0,50,ROUND(('01_指標庫'!$H$4*IF(ISNUMBER($F178),L178,0)+'01_指標庫'!$H$5*IF(ISNUMBER($AA178),AL178,0)+'01_指標庫'!$H$6*IF(ISNUMBER($G178),M178,0)+'01_指標庫'!$H$7*IF(ISNUMBER($H178),N178,0)+'01_指標庫'!$H$8*IF(ISNUMBER($AF178),AQ178,0)+'01_指標庫'!$H$9*IF(ISNUMBER($AG178),AR178,0)+'01_指標庫'!$H$10*IF(ISNUMBER($AB178),AM178,0)+'01_指標庫'!$H$11*IF(ISNUMBER($AC178),AN178,0)+'01_指標庫'!$H$12*IF(ISNUMBER($AD178),AO178,0)+'01_指標庫'!$H$13*IF(ISNUMBER($AE178),AP178,0)+'01_指標庫'!$H$14*IF(ISNUMBER($I178),O178,0)+'01_指標庫'!$H$15*IF(ISNUMBER($AH178),AS178,0)+'01_指標庫'!$H$16*IF(ISNUMBER($K178),P178,0)+'01_指標庫'!$H$17*IF(ISNUMBER($AI178),AT178,0)+'01_指標庫'!$H$18*IF(ISNUMBER($AJ178),AU178,0)+'01_指標庫'!$H$19*IF(ISNUMBER($AK178),AV178,0)+'01_指標庫'!$H$20*IF(ISNUMBER($BB178),BB178,0)+'01_指標庫'!$H$21*IF(ISNUMBER($BC178),BC178,0))/AW178,1))</f>
        <v>75.5</v>
      </c>
      <c r="AY178" s="67"/>
      <c r="AZ178" s="67"/>
      <c r="BA178" s="66">
        <f t="shared" si="63"/>
        <v>3.3849549338724749E-3</v>
      </c>
      <c r="BB178">
        <f t="shared" si="64"/>
        <v>50</v>
      </c>
      <c r="BC178" t="str">
        <f t="shared" si="65"/>
        <v/>
      </c>
    </row>
    <row r="179" spans="1:55" ht="15" customHeight="1">
      <c r="A179" s="56">
        <v>175</v>
      </c>
      <c r="B179" s="57">
        <v>42811</v>
      </c>
      <c r="C179" s="56">
        <v>2017</v>
      </c>
      <c r="D179" s="58" t="s">
        <v>234</v>
      </c>
      <c r="E179" s="59">
        <v>5408.76</v>
      </c>
      <c r="F179" s="60">
        <v>0.112994</v>
      </c>
      <c r="G179" s="60">
        <v>-1.3829999999999999E-3</v>
      </c>
      <c r="H179" s="61">
        <v>0.89800000000000002</v>
      </c>
      <c r="I179" s="62">
        <v>391</v>
      </c>
      <c r="J179" s="56" t="s">
        <v>235</v>
      </c>
      <c r="K179" s="63">
        <v>11.28</v>
      </c>
      <c r="L179" s="56">
        <f t="shared" si="44"/>
        <v>100</v>
      </c>
      <c r="M179" s="56">
        <f t="shared" si="45"/>
        <v>100</v>
      </c>
      <c r="N179" s="56">
        <f t="shared" si="46"/>
        <v>100</v>
      </c>
      <c r="O179" s="56">
        <f t="shared" si="47"/>
        <v>50</v>
      </c>
      <c r="P179" s="56">
        <f t="shared" si="48"/>
        <v>100</v>
      </c>
      <c r="Q179" s="63"/>
      <c r="R179" s="56"/>
      <c r="S179" s="60">
        <f t="shared" si="61"/>
        <v>-6.1344252117478959E-4</v>
      </c>
      <c r="T179" s="64">
        <f t="shared" si="62"/>
        <v>6.2444246208741561E-3</v>
      </c>
      <c r="V179" s="65"/>
      <c r="W179" s="65"/>
      <c r="Y179" s="15" t="str">
        <f t="shared" si="49"/>
        <v>EASY</v>
      </c>
      <c r="AA179" s="66" t="str">
        <f>IF($A179&lt;200,"",AVERAGE($E130:$E179)/AVERAGE($E5:$E179)-1)</f>
        <v/>
      </c>
      <c r="AB179">
        <f>LOOKUP($B179,'07_L1政策步階'!$A$4:$A$14,'07_L1政策步階'!$C$4:$C$14)</f>
        <v>-1</v>
      </c>
      <c r="AC179" s="65"/>
      <c r="AD179" s="65"/>
      <c r="AE179" s="65"/>
      <c r="AF179" s="65"/>
      <c r="AG179" s="65"/>
      <c r="AH179" s="65"/>
      <c r="AI179" s="65"/>
      <c r="AJ179" s="65"/>
      <c r="AK179" s="65"/>
      <c r="AL179" t="str">
        <f t="shared" si="50"/>
        <v/>
      </c>
      <c r="AM179">
        <f t="shared" si="51"/>
        <v>0</v>
      </c>
      <c r="AN179" t="str">
        <f t="shared" si="52"/>
        <v/>
      </c>
      <c r="AO179" t="str">
        <f t="shared" si="53"/>
        <v/>
      </c>
      <c r="AP179" t="str">
        <f t="shared" si="54"/>
        <v/>
      </c>
      <c r="AQ179" t="str">
        <f t="shared" si="55"/>
        <v/>
      </c>
      <c r="AR179" t="str">
        <f t="shared" si="56"/>
        <v/>
      </c>
      <c r="AS179" t="str">
        <f t="shared" si="57"/>
        <v/>
      </c>
      <c r="AT179" t="str">
        <f t="shared" si="58"/>
        <v/>
      </c>
      <c r="AU179" t="str">
        <f t="shared" si="59"/>
        <v/>
      </c>
      <c r="AV179" t="str">
        <f t="shared" si="60"/>
        <v/>
      </c>
      <c r="AW179">
        <f>'01_指標庫'!$H$4*ISNUMBER($F179)+'01_指標庫'!$H$5*ISNUMBER($AA179)+'01_指標庫'!$H$6*ISNUMBER($G179)+'01_指標庫'!$H$7*ISNUMBER($H179)+'01_指標庫'!$H$8*ISNUMBER($AF179)+'01_指標庫'!$H$9*ISNUMBER($AG179)+'01_指標庫'!$H$10*ISNUMBER($AB179)+'01_指標庫'!$H$11*ISNUMBER($AC179)+'01_指標庫'!$H$12*ISNUMBER($AD179)+'01_指標庫'!$H$13*ISNUMBER($AE179)+'01_指標庫'!$H$14*ISNUMBER($I179)+'01_指標庫'!$H$15*ISNUMBER($AH179)+'01_指標庫'!$H$16*ISNUMBER($K179)+'01_指標庫'!$H$17*ISNUMBER($AI179)+'01_指標庫'!$H$18*ISNUMBER($AJ179)+'01_指標庫'!$H$19*ISNUMBER($AK179)+'01_指標庫'!$H$20*ISNUMBER($BB179)+'01_指標庫'!$H$21*ISNUMBER($BC179)</f>
        <v>49</v>
      </c>
      <c r="AX179">
        <f>IF(AW179=0,50,ROUND(('01_指標庫'!$H$4*IF(ISNUMBER($F179),L179,0)+'01_指標庫'!$H$5*IF(ISNUMBER($AA179),AL179,0)+'01_指標庫'!$H$6*IF(ISNUMBER($G179),M179,0)+'01_指標庫'!$H$7*IF(ISNUMBER($H179),N179,0)+'01_指標庫'!$H$8*IF(ISNUMBER($AF179),AQ179,0)+'01_指標庫'!$H$9*IF(ISNUMBER($AG179),AR179,0)+'01_指標庫'!$H$10*IF(ISNUMBER($AB179),AM179,0)+'01_指標庫'!$H$11*IF(ISNUMBER($AC179),AN179,0)+'01_指標庫'!$H$12*IF(ISNUMBER($AD179),AO179,0)+'01_指標庫'!$H$13*IF(ISNUMBER($AE179),AP179,0)+'01_指標庫'!$H$14*IF(ISNUMBER($I179),O179,0)+'01_指標庫'!$H$15*IF(ISNUMBER($AH179),AS179,0)+'01_指標庫'!$H$16*IF(ISNUMBER($K179),P179,0)+'01_指標庫'!$H$17*IF(ISNUMBER($AI179),AT179,0)+'01_指標庫'!$H$18*IF(ISNUMBER($AJ179),AU179,0)+'01_指標庫'!$H$19*IF(ISNUMBER($AK179),AV179,0)+'01_指標庫'!$H$20*IF(ISNUMBER($BB179),BB179,0)+'01_指標庫'!$H$21*IF(ISNUMBER($BC179),BC179,0))/AW179,1))</f>
        <v>75.5</v>
      </c>
      <c r="AY179" s="67"/>
      <c r="AZ179" s="67"/>
      <c r="BA179" s="66">
        <f t="shared" si="63"/>
        <v>3.5766621448345415E-3</v>
      </c>
      <c r="BB179">
        <f t="shared" si="64"/>
        <v>50</v>
      </c>
      <c r="BC179" t="str">
        <f t="shared" si="65"/>
        <v/>
      </c>
    </row>
    <row r="180" spans="1:55" ht="15" customHeight="1">
      <c r="A180" s="56">
        <v>176</v>
      </c>
      <c r="B180" s="57">
        <v>42814</v>
      </c>
      <c r="C180" s="56">
        <v>2017</v>
      </c>
      <c r="D180" s="58" t="s">
        <v>236</v>
      </c>
      <c r="E180" s="59">
        <v>5413.31</v>
      </c>
      <c r="F180" s="60">
        <v>0.11292099999999999</v>
      </c>
      <c r="G180" s="60">
        <v>-5.4299999999999997E-4</v>
      </c>
      <c r="H180" s="61">
        <v>0.89800000000000002</v>
      </c>
      <c r="I180" s="62">
        <v>397</v>
      </c>
      <c r="J180" s="56" t="s">
        <v>235</v>
      </c>
      <c r="K180" s="63">
        <v>11.34</v>
      </c>
      <c r="L180" s="56">
        <f t="shared" si="44"/>
        <v>100</v>
      </c>
      <c r="M180" s="56">
        <f t="shared" si="45"/>
        <v>100</v>
      </c>
      <c r="N180" s="56">
        <f t="shared" si="46"/>
        <v>100</v>
      </c>
      <c r="O180" s="56">
        <f t="shared" si="47"/>
        <v>50</v>
      </c>
      <c r="P180" s="56">
        <f t="shared" si="48"/>
        <v>100</v>
      </c>
      <c r="Q180" s="63"/>
      <c r="R180" s="56"/>
      <c r="S180" s="60">
        <f t="shared" si="61"/>
        <v>8.4122793394425521E-4</v>
      </c>
      <c r="T180" s="64">
        <f t="shared" si="62"/>
        <v>5.3191489361703592E-3</v>
      </c>
      <c r="V180" s="65"/>
      <c r="W180" s="65"/>
      <c r="Y180" s="15" t="str">
        <f t="shared" si="49"/>
        <v>EASY</v>
      </c>
      <c r="AA180" s="66" t="str">
        <f>IF($A180&lt;200,"",AVERAGE($E131:$E180)/AVERAGE($E5:$E180)-1)</f>
        <v/>
      </c>
      <c r="AB180">
        <f>LOOKUP($B180,'07_L1政策步階'!$A$4:$A$14,'07_L1政策步階'!$C$4:$C$14)</f>
        <v>-1</v>
      </c>
      <c r="AC180" s="65"/>
      <c r="AD180" s="65"/>
      <c r="AE180" s="65"/>
      <c r="AF180" s="65"/>
      <c r="AG180" s="65"/>
      <c r="AH180" s="65"/>
      <c r="AI180" s="65"/>
      <c r="AJ180" s="65"/>
      <c r="AK180" s="65"/>
      <c r="AL180" t="str">
        <f t="shared" si="50"/>
        <v/>
      </c>
      <c r="AM180">
        <f t="shared" si="51"/>
        <v>0</v>
      </c>
      <c r="AN180" t="str">
        <f t="shared" si="52"/>
        <v/>
      </c>
      <c r="AO180" t="str">
        <f t="shared" si="53"/>
        <v/>
      </c>
      <c r="AP180" t="str">
        <f t="shared" si="54"/>
        <v/>
      </c>
      <c r="AQ180" t="str">
        <f t="shared" si="55"/>
        <v/>
      </c>
      <c r="AR180" t="str">
        <f t="shared" si="56"/>
        <v/>
      </c>
      <c r="AS180" t="str">
        <f t="shared" si="57"/>
        <v/>
      </c>
      <c r="AT180" t="str">
        <f t="shared" si="58"/>
        <v/>
      </c>
      <c r="AU180" t="str">
        <f t="shared" si="59"/>
        <v/>
      </c>
      <c r="AV180" t="str">
        <f t="shared" si="60"/>
        <v/>
      </c>
      <c r="AW180">
        <f>'01_指標庫'!$H$4*ISNUMBER($F180)+'01_指標庫'!$H$5*ISNUMBER($AA180)+'01_指標庫'!$H$6*ISNUMBER($G180)+'01_指標庫'!$H$7*ISNUMBER($H180)+'01_指標庫'!$H$8*ISNUMBER($AF180)+'01_指標庫'!$H$9*ISNUMBER($AG180)+'01_指標庫'!$H$10*ISNUMBER($AB180)+'01_指標庫'!$H$11*ISNUMBER($AC180)+'01_指標庫'!$H$12*ISNUMBER($AD180)+'01_指標庫'!$H$13*ISNUMBER($AE180)+'01_指標庫'!$H$14*ISNUMBER($I180)+'01_指標庫'!$H$15*ISNUMBER($AH180)+'01_指標庫'!$H$16*ISNUMBER($K180)+'01_指標庫'!$H$17*ISNUMBER($AI180)+'01_指標庫'!$H$18*ISNUMBER($AJ180)+'01_指標庫'!$H$19*ISNUMBER($AK180)+'01_指標庫'!$H$20*ISNUMBER($BB180)+'01_指標庫'!$H$21*ISNUMBER($BC180)</f>
        <v>49</v>
      </c>
      <c r="AX180">
        <f>IF(AW180=0,50,ROUND(('01_指標庫'!$H$4*IF(ISNUMBER($F180),L180,0)+'01_指標庫'!$H$5*IF(ISNUMBER($AA180),AL180,0)+'01_指標庫'!$H$6*IF(ISNUMBER($G180),M180,0)+'01_指標庫'!$H$7*IF(ISNUMBER($H180),N180,0)+'01_指標庫'!$H$8*IF(ISNUMBER($AF180),AQ180,0)+'01_指標庫'!$H$9*IF(ISNUMBER($AG180),AR180,0)+'01_指標庫'!$H$10*IF(ISNUMBER($AB180),AM180,0)+'01_指標庫'!$H$11*IF(ISNUMBER($AC180),AN180,0)+'01_指標庫'!$H$12*IF(ISNUMBER($AD180),AO180,0)+'01_指標庫'!$H$13*IF(ISNUMBER($AE180),AP180,0)+'01_指標庫'!$H$14*IF(ISNUMBER($I180),O180,0)+'01_指標庫'!$H$15*IF(ISNUMBER($AH180),AS180,0)+'01_指標庫'!$H$16*IF(ISNUMBER($K180),P180,0)+'01_指標庫'!$H$17*IF(ISNUMBER($AI180),AT180,0)+'01_指標庫'!$H$18*IF(ISNUMBER($AJ180),AU180,0)+'01_指標庫'!$H$19*IF(ISNUMBER($AK180),AV180,0)+'01_指標庫'!$H$20*IF(ISNUMBER($BB180),BB180,0)+'01_指標庫'!$H$21*IF(ISNUMBER($BC180),BC180,0))/AW180,1))</f>
        <v>75.5</v>
      </c>
      <c r="AY180" s="67"/>
      <c r="AZ180" s="67"/>
      <c r="BA180" s="66">
        <f t="shared" si="63"/>
        <v>3.2851402656357553E-3</v>
      </c>
      <c r="BB180">
        <f t="shared" si="64"/>
        <v>50</v>
      </c>
      <c r="BC180" t="str">
        <f t="shared" si="65"/>
        <v/>
      </c>
    </row>
    <row r="181" spans="1:55" ht="15" customHeight="1">
      <c r="A181" s="56">
        <v>177</v>
      </c>
      <c r="B181" s="57">
        <v>42815</v>
      </c>
      <c r="C181" s="56">
        <v>2017</v>
      </c>
      <c r="D181" s="58" t="s">
        <v>237</v>
      </c>
      <c r="E181" s="59">
        <v>5332.53</v>
      </c>
      <c r="F181" s="60">
        <v>9.5387E-2</v>
      </c>
      <c r="G181" s="60">
        <v>-1.5457E-2</v>
      </c>
      <c r="H181" s="61">
        <v>0.87760000000000005</v>
      </c>
      <c r="I181" s="62">
        <v>404</v>
      </c>
      <c r="J181" s="56" t="s">
        <v>235</v>
      </c>
      <c r="K181" s="63">
        <v>12.47</v>
      </c>
      <c r="L181" s="56">
        <f t="shared" si="44"/>
        <v>100</v>
      </c>
      <c r="M181" s="56">
        <f t="shared" si="45"/>
        <v>100</v>
      </c>
      <c r="N181" s="56">
        <f t="shared" si="46"/>
        <v>100</v>
      </c>
      <c r="O181" s="56">
        <f t="shared" si="47"/>
        <v>50</v>
      </c>
      <c r="P181" s="56">
        <f t="shared" si="48"/>
        <v>100</v>
      </c>
      <c r="Q181" s="63"/>
      <c r="R181" s="56"/>
      <c r="S181" s="60">
        <f t="shared" si="61"/>
        <v>-1.4922478114129945E-2</v>
      </c>
      <c r="T181" s="64">
        <f t="shared" si="62"/>
        <v>9.9647266313932947E-2</v>
      </c>
      <c r="V181" s="65"/>
      <c r="W181" s="65"/>
      <c r="Y181" s="15" t="str">
        <f t="shared" si="49"/>
        <v>EASY</v>
      </c>
      <c r="AA181" s="66" t="str">
        <f>IF($A181&lt;200,"",AVERAGE($E132:$E181)/AVERAGE($E5:$E181)-1)</f>
        <v/>
      </c>
      <c r="AB181">
        <f>LOOKUP($B181,'07_L1政策步階'!$A$4:$A$14,'07_L1政策步階'!$C$4:$C$14)</f>
        <v>-1</v>
      </c>
      <c r="AC181" s="65"/>
      <c r="AD181" s="65"/>
      <c r="AE181" s="65"/>
      <c r="AF181" s="65"/>
      <c r="AG181" s="65"/>
      <c r="AH181" s="65"/>
      <c r="AI181" s="65"/>
      <c r="AJ181" s="65"/>
      <c r="AK181" s="65"/>
      <c r="AL181" t="str">
        <f t="shared" si="50"/>
        <v/>
      </c>
      <c r="AM181">
        <f t="shared" si="51"/>
        <v>0</v>
      </c>
      <c r="AN181" t="str">
        <f t="shared" si="52"/>
        <v/>
      </c>
      <c r="AO181" t="str">
        <f t="shared" si="53"/>
        <v/>
      </c>
      <c r="AP181" t="str">
        <f t="shared" si="54"/>
        <v/>
      </c>
      <c r="AQ181" t="str">
        <f t="shared" si="55"/>
        <v/>
      </c>
      <c r="AR181" t="str">
        <f t="shared" si="56"/>
        <v/>
      </c>
      <c r="AS181" t="str">
        <f t="shared" si="57"/>
        <v/>
      </c>
      <c r="AT181" t="str">
        <f t="shared" si="58"/>
        <v/>
      </c>
      <c r="AU181" t="str">
        <f t="shared" si="59"/>
        <v/>
      </c>
      <c r="AV181" t="str">
        <f t="shared" si="60"/>
        <v/>
      </c>
      <c r="AW181">
        <f>'01_指標庫'!$H$4*ISNUMBER($F181)+'01_指標庫'!$H$5*ISNUMBER($AA181)+'01_指標庫'!$H$6*ISNUMBER($G181)+'01_指標庫'!$H$7*ISNUMBER($H181)+'01_指標庫'!$H$8*ISNUMBER($AF181)+'01_指標庫'!$H$9*ISNUMBER($AG181)+'01_指標庫'!$H$10*ISNUMBER($AB181)+'01_指標庫'!$H$11*ISNUMBER($AC181)+'01_指標庫'!$H$12*ISNUMBER($AD181)+'01_指標庫'!$H$13*ISNUMBER($AE181)+'01_指標庫'!$H$14*ISNUMBER($I181)+'01_指標庫'!$H$15*ISNUMBER($AH181)+'01_指標庫'!$H$16*ISNUMBER($K181)+'01_指標庫'!$H$17*ISNUMBER($AI181)+'01_指標庫'!$H$18*ISNUMBER($AJ181)+'01_指標庫'!$H$19*ISNUMBER($AK181)+'01_指標庫'!$H$20*ISNUMBER($BB181)+'01_指標庫'!$H$21*ISNUMBER($BC181)</f>
        <v>49</v>
      </c>
      <c r="AX181">
        <f>IF(AW181=0,50,ROUND(('01_指標庫'!$H$4*IF(ISNUMBER($F181),L181,0)+'01_指標庫'!$H$5*IF(ISNUMBER($AA181),AL181,0)+'01_指標庫'!$H$6*IF(ISNUMBER($G181),M181,0)+'01_指標庫'!$H$7*IF(ISNUMBER($H181),N181,0)+'01_指標庫'!$H$8*IF(ISNUMBER($AF181),AQ181,0)+'01_指標庫'!$H$9*IF(ISNUMBER($AG181),AR181,0)+'01_指標庫'!$H$10*IF(ISNUMBER($AB181),AM181,0)+'01_指標庫'!$H$11*IF(ISNUMBER($AC181),AN181,0)+'01_指標庫'!$H$12*IF(ISNUMBER($AD181),AO181,0)+'01_指標庫'!$H$13*IF(ISNUMBER($AE181),AP181,0)+'01_指標庫'!$H$14*IF(ISNUMBER($I181),O181,0)+'01_指標庫'!$H$15*IF(ISNUMBER($AH181),AS181,0)+'01_指標庫'!$H$16*IF(ISNUMBER($K181),P181,0)+'01_指標庫'!$H$17*IF(ISNUMBER($AI181),AT181,0)+'01_指標庫'!$H$18*IF(ISNUMBER($AJ181),AU181,0)+'01_指標庫'!$H$19*IF(ISNUMBER($AK181),AV181,0)+'01_指標庫'!$H$20*IF(ISNUMBER($BB181),BB181,0)+'01_指標庫'!$H$21*IF(ISNUMBER($BC181),BC181,0))/AW181,1))</f>
        <v>75.5</v>
      </c>
      <c r="AY181" s="67"/>
      <c r="AZ181" s="67"/>
      <c r="BA181" s="66">
        <f t="shared" si="63"/>
        <v>1.791370827498362E-3</v>
      </c>
      <c r="BB181">
        <f t="shared" si="64"/>
        <v>50</v>
      </c>
      <c r="BC181" t="str">
        <f t="shared" si="65"/>
        <v/>
      </c>
    </row>
    <row r="182" spans="1:55" ht="15" customHeight="1">
      <c r="A182" s="56">
        <v>178</v>
      </c>
      <c r="B182" s="57">
        <v>42816</v>
      </c>
      <c r="C182" s="56">
        <v>2017</v>
      </c>
      <c r="D182" s="58" t="s">
        <v>238</v>
      </c>
      <c r="E182" s="59">
        <v>5367.55</v>
      </c>
      <c r="F182" s="60">
        <v>0.10162599999999999</v>
      </c>
      <c r="G182" s="60">
        <v>-8.9910000000000007E-3</v>
      </c>
      <c r="H182" s="61">
        <v>0.89800000000000002</v>
      </c>
      <c r="I182" s="62">
        <v>416</v>
      </c>
      <c r="J182" s="56" t="s">
        <v>235</v>
      </c>
      <c r="K182" s="63">
        <v>12.81</v>
      </c>
      <c r="L182" s="56">
        <f t="shared" si="44"/>
        <v>100</v>
      </c>
      <c r="M182" s="56">
        <f t="shared" si="45"/>
        <v>100</v>
      </c>
      <c r="N182" s="56">
        <f t="shared" si="46"/>
        <v>100</v>
      </c>
      <c r="O182" s="56">
        <f t="shared" si="47"/>
        <v>50</v>
      </c>
      <c r="P182" s="56">
        <f t="shared" si="48"/>
        <v>100</v>
      </c>
      <c r="Q182" s="63"/>
      <c r="R182" s="56"/>
      <c r="S182" s="60">
        <f t="shared" si="61"/>
        <v>6.5672391904030292E-3</v>
      </c>
      <c r="T182" s="64">
        <f t="shared" si="62"/>
        <v>2.7265437048917374E-2</v>
      </c>
      <c r="V182" s="65"/>
      <c r="W182" s="65"/>
      <c r="Y182" s="15" t="str">
        <f t="shared" si="49"/>
        <v>EASY</v>
      </c>
      <c r="AA182" s="66" t="str">
        <f>IF($A182&lt;200,"",AVERAGE($E133:$E182)/AVERAGE($E5:$E182)-1)</f>
        <v/>
      </c>
      <c r="AB182">
        <f>LOOKUP($B182,'07_L1政策步階'!$A$4:$A$14,'07_L1政策步階'!$C$4:$C$14)</f>
        <v>-1</v>
      </c>
      <c r="AC182" s="65"/>
      <c r="AD182" s="65"/>
      <c r="AE182" s="65"/>
      <c r="AF182" s="65"/>
      <c r="AG182" s="65"/>
      <c r="AH182" s="65"/>
      <c r="AI182" s="65"/>
      <c r="AJ182" s="65"/>
      <c r="AK182" s="65"/>
      <c r="AL182" t="str">
        <f t="shared" si="50"/>
        <v/>
      </c>
      <c r="AM182">
        <f t="shared" si="51"/>
        <v>0</v>
      </c>
      <c r="AN182" t="str">
        <f t="shared" si="52"/>
        <v/>
      </c>
      <c r="AO182" t="str">
        <f t="shared" si="53"/>
        <v/>
      </c>
      <c r="AP182" t="str">
        <f t="shared" si="54"/>
        <v/>
      </c>
      <c r="AQ182" t="str">
        <f t="shared" si="55"/>
        <v/>
      </c>
      <c r="AR182" t="str">
        <f t="shared" si="56"/>
        <v/>
      </c>
      <c r="AS182" t="str">
        <f t="shared" si="57"/>
        <v/>
      </c>
      <c r="AT182" t="str">
        <f t="shared" si="58"/>
        <v/>
      </c>
      <c r="AU182" t="str">
        <f t="shared" si="59"/>
        <v/>
      </c>
      <c r="AV182" t="str">
        <f t="shared" si="60"/>
        <v/>
      </c>
      <c r="AW182">
        <f>'01_指標庫'!$H$4*ISNUMBER($F182)+'01_指標庫'!$H$5*ISNUMBER($AA182)+'01_指標庫'!$H$6*ISNUMBER($G182)+'01_指標庫'!$H$7*ISNUMBER($H182)+'01_指標庫'!$H$8*ISNUMBER($AF182)+'01_指標庫'!$H$9*ISNUMBER($AG182)+'01_指標庫'!$H$10*ISNUMBER($AB182)+'01_指標庫'!$H$11*ISNUMBER($AC182)+'01_指標庫'!$H$12*ISNUMBER($AD182)+'01_指標庫'!$H$13*ISNUMBER($AE182)+'01_指標庫'!$H$14*ISNUMBER($I182)+'01_指標庫'!$H$15*ISNUMBER($AH182)+'01_指標庫'!$H$16*ISNUMBER($K182)+'01_指標庫'!$H$17*ISNUMBER($AI182)+'01_指標庫'!$H$18*ISNUMBER($AJ182)+'01_指標庫'!$H$19*ISNUMBER($AK182)+'01_指標庫'!$H$20*ISNUMBER($BB182)+'01_指標庫'!$H$21*ISNUMBER($BC182)</f>
        <v>49</v>
      </c>
      <c r="AX182">
        <f>IF(AW182=0,50,ROUND(('01_指標庫'!$H$4*IF(ISNUMBER($F182),L182,0)+'01_指標庫'!$H$5*IF(ISNUMBER($AA182),AL182,0)+'01_指標庫'!$H$6*IF(ISNUMBER($G182),M182,0)+'01_指標庫'!$H$7*IF(ISNUMBER($H182),N182,0)+'01_指標庫'!$H$8*IF(ISNUMBER($AF182),AQ182,0)+'01_指標庫'!$H$9*IF(ISNUMBER($AG182),AR182,0)+'01_指標庫'!$H$10*IF(ISNUMBER($AB182),AM182,0)+'01_指標庫'!$H$11*IF(ISNUMBER($AC182),AN182,0)+'01_指標庫'!$H$12*IF(ISNUMBER($AD182),AO182,0)+'01_指標庫'!$H$13*IF(ISNUMBER($AE182),AP182,0)+'01_指標庫'!$H$14*IF(ISNUMBER($I182),O182,0)+'01_指標庫'!$H$15*IF(ISNUMBER($AH182),AS182,0)+'01_指標庫'!$H$16*IF(ISNUMBER($K182),P182,0)+'01_指標庫'!$H$17*IF(ISNUMBER($AI182),AT182,0)+'01_指標庫'!$H$18*IF(ISNUMBER($AJ182),AU182,0)+'01_指標庫'!$H$19*IF(ISNUMBER($AK182),AV182,0)+'01_指標庫'!$H$20*IF(ISNUMBER($BB182),BB182,0)+'01_指標庫'!$H$21*IF(ISNUMBER($BC182),BC182,0))/AW182,1))</f>
        <v>75.5</v>
      </c>
      <c r="AY182" s="67"/>
      <c r="AZ182" s="67"/>
      <c r="BA182" s="66">
        <f t="shared" si="63"/>
        <v>-1.6036497881299905E-4</v>
      </c>
      <c r="BB182">
        <f t="shared" si="64"/>
        <v>50</v>
      </c>
      <c r="BC182" t="str">
        <f t="shared" si="65"/>
        <v/>
      </c>
    </row>
    <row r="183" spans="1:55" ht="15" customHeight="1">
      <c r="A183" s="56">
        <v>179</v>
      </c>
      <c r="B183" s="57">
        <v>42817</v>
      </c>
      <c r="C183" s="56">
        <v>2017</v>
      </c>
      <c r="D183" s="58" t="s">
        <v>239</v>
      </c>
      <c r="E183" s="59">
        <v>5355.14</v>
      </c>
      <c r="F183" s="60">
        <v>9.8129999999999995E-2</v>
      </c>
      <c r="G183" s="60">
        <v>-1.1283E-2</v>
      </c>
      <c r="H183" s="61">
        <v>0.89800000000000002</v>
      </c>
      <c r="I183" s="62">
        <v>411</v>
      </c>
      <c r="J183" s="56" t="s">
        <v>235</v>
      </c>
      <c r="K183" s="63">
        <v>13.12</v>
      </c>
      <c r="L183" s="56">
        <f t="shared" si="44"/>
        <v>100</v>
      </c>
      <c r="M183" s="56">
        <f t="shared" si="45"/>
        <v>100</v>
      </c>
      <c r="N183" s="56">
        <f t="shared" si="46"/>
        <v>100</v>
      </c>
      <c r="O183" s="56">
        <f t="shared" si="47"/>
        <v>50</v>
      </c>
      <c r="P183" s="56">
        <f t="shared" si="48"/>
        <v>100</v>
      </c>
      <c r="Q183" s="63"/>
      <c r="R183" s="56"/>
      <c r="S183" s="60">
        <f t="shared" si="61"/>
        <v>-2.3120418067833493E-3</v>
      </c>
      <c r="T183" s="64">
        <f t="shared" si="62"/>
        <v>2.4199843871974824E-2</v>
      </c>
      <c r="V183" s="65"/>
      <c r="W183" s="65"/>
      <c r="Y183" s="15" t="str">
        <f t="shared" si="49"/>
        <v>EASY</v>
      </c>
      <c r="AA183" s="66" t="str">
        <f>IF($A183&lt;200,"",AVERAGE($E134:$E183)/AVERAGE($E5:$E183)-1)</f>
        <v/>
      </c>
      <c r="AB183">
        <f>LOOKUP($B183,'07_L1政策步階'!$A$4:$A$14,'07_L1政策步階'!$C$4:$C$14)</f>
        <v>-1</v>
      </c>
      <c r="AC183" s="65"/>
      <c r="AD183" s="65"/>
      <c r="AE183" s="65"/>
      <c r="AF183" s="65"/>
      <c r="AG183" s="65"/>
      <c r="AH183" s="65"/>
      <c r="AI183" s="65"/>
      <c r="AJ183" s="65"/>
      <c r="AK183" s="65"/>
      <c r="AL183" t="str">
        <f t="shared" si="50"/>
        <v/>
      </c>
      <c r="AM183">
        <f t="shared" si="51"/>
        <v>0</v>
      </c>
      <c r="AN183" t="str">
        <f t="shared" si="52"/>
        <v/>
      </c>
      <c r="AO183" t="str">
        <f t="shared" si="53"/>
        <v/>
      </c>
      <c r="AP183" t="str">
        <f t="shared" si="54"/>
        <v/>
      </c>
      <c r="AQ183" t="str">
        <f t="shared" si="55"/>
        <v/>
      </c>
      <c r="AR183" t="str">
        <f t="shared" si="56"/>
        <v/>
      </c>
      <c r="AS183" t="str">
        <f t="shared" si="57"/>
        <v/>
      </c>
      <c r="AT183" t="str">
        <f t="shared" si="58"/>
        <v/>
      </c>
      <c r="AU183" t="str">
        <f t="shared" si="59"/>
        <v/>
      </c>
      <c r="AV183" t="str">
        <f t="shared" si="60"/>
        <v/>
      </c>
      <c r="AW183">
        <f>'01_指標庫'!$H$4*ISNUMBER($F183)+'01_指標庫'!$H$5*ISNUMBER($AA183)+'01_指標庫'!$H$6*ISNUMBER($G183)+'01_指標庫'!$H$7*ISNUMBER($H183)+'01_指標庫'!$H$8*ISNUMBER($AF183)+'01_指標庫'!$H$9*ISNUMBER($AG183)+'01_指標庫'!$H$10*ISNUMBER($AB183)+'01_指標庫'!$H$11*ISNUMBER($AC183)+'01_指標庫'!$H$12*ISNUMBER($AD183)+'01_指標庫'!$H$13*ISNUMBER($AE183)+'01_指標庫'!$H$14*ISNUMBER($I183)+'01_指標庫'!$H$15*ISNUMBER($AH183)+'01_指標庫'!$H$16*ISNUMBER($K183)+'01_指標庫'!$H$17*ISNUMBER($AI183)+'01_指標庫'!$H$18*ISNUMBER($AJ183)+'01_指標庫'!$H$19*ISNUMBER($AK183)+'01_指標庫'!$H$20*ISNUMBER($BB183)+'01_指標庫'!$H$21*ISNUMBER($BC183)</f>
        <v>49</v>
      </c>
      <c r="AX183">
        <f>IF(AW183=0,50,ROUND(('01_指標庫'!$H$4*IF(ISNUMBER($F183),L183,0)+'01_指標庫'!$H$5*IF(ISNUMBER($AA183),AL183,0)+'01_指標庫'!$H$6*IF(ISNUMBER($G183),M183,0)+'01_指標庫'!$H$7*IF(ISNUMBER($H183),N183,0)+'01_指標庫'!$H$8*IF(ISNUMBER($AF183),AQ183,0)+'01_指標庫'!$H$9*IF(ISNUMBER($AG183),AR183,0)+'01_指標庫'!$H$10*IF(ISNUMBER($AB183),AM183,0)+'01_指標庫'!$H$11*IF(ISNUMBER($AC183),AN183,0)+'01_指標庫'!$H$12*IF(ISNUMBER($AD183),AO183,0)+'01_指標庫'!$H$13*IF(ISNUMBER($AE183),AP183,0)+'01_指標庫'!$H$14*IF(ISNUMBER($I183),O183,0)+'01_指標庫'!$H$15*IF(ISNUMBER($AH183),AS183,0)+'01_指標庫'!$H$16*IF(ISNUMBER($K183),P183,0)+'01_指標庫'!$H$17*IF(ISNUMBER($AI183),AT183,0)+'01_指標庫'!$H$18*IF(ISNUMBER($AJ183),AU183,0)+'01_指標庫'!$H$19*IF(ISNUMBER($AK183),AV183,0)+'01_指標庫'!$H$20*IF(ISNUMBER($BB183),BB183,0)+'01_指標庫'!$H$21*IF(ISNUMBER($BC183),BC183,0))/AW183,1))</f>
        <v>75.5</v>
      </c>
      <c r="AY183" s="67"/>
      <c r="AZ183" s="67"/>
      <c r="BA183" s="66">
        <f t="shared" si="63"/>
        <v>-2.1103336176071519E-3</v>
      </c>
      <c r="BB183">
        <f t="shared" si="64"/>
        <v>50</v>
      </c>
      <c r="BC183" t="str">
        <f t="shared" si="65"/>
        <v/>
      </c>
    </row>
    <row r="184" spans="1:55" ht="15" customHeight="1">
      <c r="A184" s="56">
        <v>180</v>
      </c>
      <c r="B184" s="57">
        <v>42818</v>
      </c>
      <c r="C184" s="56">
        <v>2017</v>
      </c>
      <c r="D184" s="58" t="s">
        <v>234</v>
      </c>
      <c r="E184" s="59">
        <v>5364</v>
      </c>
      <c r="F184" s="60">
        <v>9.8996000000000001E-2</v>
      </c>
      <c r="G184" s="60">
        <v>-9.6469999999999993E-3</v>
      </c>
      <c r="H184" s="61">
        <v>0.89800000000000002</v>
      </c>
      <c r="I184" s="62">
        <v>407</v>
      </c>
      <c r="J184" s="56" t="s">
        <v>235</v>
      </c>
      <c r="K184" s="63">
        <v>12.96</v>
      </c>
      <c r="L184" s="56">
        <f t="shared" si="44"/>
        <v>100</v>
      </c>
      <c r="M184" s="56">
        <f t="shared" si="45"/>
        <v>100</v>
      </c>
      <c r="N184" s="56">
        <f t="shared" si="46"/>
        <v>100</v>
      </c>
      <c r="O184" s="56">
        <f t="shared" si="47"/>
        <v>50</v>
      </c>
      <c r="P184" s="56">
        <f t="shared" si="48"/>
        <v>100</v>
      </c>
      <c r="Q184" s="63"/>
      <c r="R184" s="56"/>
      <c r="S184" s="60">
        <f t="shared" si="61"/>
        <v>1.6544852235422791E-3</v>
      </c>
      <c r="T184" s="64">
        <f t="shared" si="62"/>
        <v>-1.2195121951219412E-2</v>
      </c>
      <c r="V184" s="65"/>
      <c r="W184" s="65"/>
      <c r="Y184" s="15" t="str">
        <f t="shared" si="49"/>
        <v>UNCERTAIN</v>
      </c>
      <c r="AA184" s="66" t="str">
        <f>IF($A184&lt;200,"",AVERAGE($E135:$E184)/AVERAGE($E5:$E184)-1)</f>
        <v/>
      </c>
      <c r="AB184">
        <f>LOOKUP($B184,'07_L1政策步階'!$A$4:$A$14,'07_L1政策步階'!$C$4:$C$14)</f>
        <v>-1</v>
      </c>
      <c r="AC184" s="65"/>
      <c r="AD184" s="65"/>
      <c r="AE184" s="65"/>
      <c r="AF184" s="65"/>
      <c r="AG184" s="65"/>
      <c r="AH184" s="65"/>
      <c r="AI184" s="65"/>
      <c r="AJ184" s="65"/>
      <c r="AK184" s="65"/>
      <c r="AL184" t="str">
        <f t="shared" si="50"/>
        <v/>
      </c>
      <c r="AM184">
        <f t="shared" si="51"/>
        <v>0</v>
      </c>
      <c r="AN184" t="str">
        <f t="shared" si="52"/>
        <v/>
      </c>
      <c r="AO184" t="str">
        <f t="shared" si="53"/>
        <v/>
      </c>
      <c r="AP184" t="str">
        <f t="shared" si="54"/>
        <v/>
      </c>
      <c r="AQ184" t="str">
        <f t="shared" si="55"/>
        <v/>
      </c>
      <c r="AR184" t="str">
        <f t="shared" si="56"/>
        <v/>
      </c>
      <c r="AS184" t="str">
        <f t="shared" si="57"/>
        <v/>
      </c>
      <c r="AT184" t="str">
        <f t="shared" si="58"/>
        <v/>
      </c>
      <c r="AU184" t="str">
        <f t="shared" si="59"/>
        <v/>
      </c>
      <c r="AV184" t="str">
        <f t="shared" si="60"/>
        <v/>
      </c>
      <c r="AW184">
        <f>'01_指標庫'!$H$4*ISNUMBER($F184)+'01_指標庫'!$H$5*ISNUMBER($AA184)+'01_指標庫'!$H$6*ISNUMBER($G184)+'01_指標庫'!$H$7*ISNUMBER($H184)+'01_指標庫'!$H$8*ISNUMBER($AF184)+'01_指標庫'!$H$9*ISNUMBER($AG184)+'01_指標庫'!$H$10*ISNUMBER($AB184)+'01_指標庫'!$H$11*ISNUMBER($AC184)+'01_指標庫'!$H$12*ISNUMBER($AD184)+'01_指標庫'!$H$13*ISNUMBER($AE184)+'01_指標庫'!$H$14*ISNUMBER($I184)+'01_指標庫'!$H$15*ISNUMBER($AH184)+'01_指標庫'!$H$16*ISNUMBER($K184)+'01_指標庫'!$H$17*ISNUMBER($AI184)+'01_指標庫'!$H$18*ISNUMBER($AJ184)+'01_指標庫'!$H$19*ISNUMBER($AK184)+'01_指標庫'!$H$20*ISNUMBER($BB184)+'01_指標庫'!$H$21*ISNUMBER($BC184)</f>
        <v>49</v>
      </c>
      <c r="AX184">
        <f>IF(AW184=0,50,ROUND(('01_指標庫'!$H$4*IF(ISNUMBER($F184),L184,0)+'01_指標庫'!$H$5*IF(ISNUMBER($AA184),AL184,0)+'01_指標庫'!$H$6*IF(ISNUMBER($G184),M184,0)+'01_指標庫'!$H$7*IF(ISNUMBER($H184),N184,0)+'01_指標庫'!$H$8*IF(ISNUMBER($AF184),AQ184,0)+'01_指標庫'!$H$9*IF(ISNUMBER($AG184),AR184,0)+'01_指標庫'!$H$10*IF(ISNUMBER($AB184),AM184,0)+'01_指標庫'!$H$11*IF(ISNUMBER($AC184),AN184,0)+'01_指標庫'!$H$12*IF(ISNUMBER($AD184),AO184,0)+'01_指標庫'!$H$13*IF(ISNUMBER($AE184),AP184,0)+'01_指標庫'!$H$14*IF(ISNUMBER($I184),O184,0)+'01_指標庫'!$H$15*IF(ISNUMBER($AH184),AS184,0)+'01_指標庫'!$H$16*IF(ISNUMBER($K184),P184,0)+'01_指標庫'!$H$17*IF(ISNUMBER($AI184),AT184,0)+'01_指標庫'!$H$18*IF(ISNUMBER($AJ184),AU184,0)+'01_指標庫'!$H$19*IF(ISNUMBER($AK184),AV184,0)+'01_指標庫'!$H$20*IF(ISNUMBER($BB184),BB184,0)+'01_指標庫'!$H$21*IF(ISNUMBER($BC184),BC184,0))/AW184,1))</f>
        <v>69.400000000000006</v>
      </c>
      <c r="AY184" s="67"/>
      <c r="AZ184" s="67"/>
      <c r="BA184" s="66">
        <f t="shared" si="63"/>
        <v>-3.3669871092495418E-3</v>
      </c>
      <c r="BB184">
        <f t="shared" si="64"/>
        <v>0</v>
      </c>
      <c r="BC184" t="str">
        <f t="shared" si="65"/>
        <v/>
      </c>
    </row>
    <row r="185" spans="1:55" ht="15" customHeight="1">
      <c r="A185" s="56">
        <v>181</v>
      </c>
      <c r="B185" s="57">
        <v>42821</v>
      </c>
      <c r="C185" s="56">
        <v>2017</v>
      </c>
      <c r="D185" s="58" t="s">
        <v>236</v>
      </c>
      <c r="E185" s="59">
        <v>5374.27</v>
      </c>
      <c r="F185" s="60">
        <v>0.10013</v>
      </c>
      <c r="G185" s="60">
        <v>-7.7510000000000001E-3</v>
      </c>
      <c r="H185" s="61">
        <v>0.91839999999999999</v>
      </c>
      <c r="I185" s="62">
        <v>412</v>
      </c>
      <c r="J185" s="56" t="s">
        <v>235</v>
      </c>
      <c r="K185" s="63">
        <v>12.5</v>
      </c>
      <c r="L185" s="56">
        <f t="shared" si="44"/>
        <v>100</v>
      </c>
      <c r="M185" s="56">
        <f t="shared" si="45"/>
        <v>100</v>
      </c>
      <c r="N185" s="56">
        <f t="shared" si="46"/>
        <v>100</v>
      </c>
      <c r="O185" s="56">
        <f t="shared" si="47"/>
        <v>50</v>
      </c>
      <c r="P185" s="56">
        <f t="shared" si="48"/>
        <v>100</v>
      </c>
      <c r="Q185" s="63"/>
      <c r="R185" s="56"/>
      <c r="S185" s="60">
        <f t="shared" si="61"/>
        <v>1.9146159582401623E-3</v>
      </c>
      <c r="T185" s="64">
        <f t="shared" si="62"/>
        <v>-3.5493827160493874E-2</v>
      </c>
      <c r="V185" s="65"/>
      <c r="W185" s="65"/>
      <c r="Y185" s="15" t="str">
        <f t="shared" si="49"/>
        <v>UNCERTAIN</v>
      </c>
      <c r="AA185" s="66" t="str">
        <f>IF($A185&lt;200,"",AVERAGE($E136:$E185)/AVERAGE($E5:$E185)-1)</f>
        <v/>
      </c>
      <c r="AB185">
        <f>LOOKUP($B185,'07_L1政策步階'!$A$4:$A$14,'07_L1政策步階'!$C$4:$C$14)</f>
        <v>-1</v>
      </c>
      <c r="AC185" s="65"/>
      <c r="AD185" s="65"/>
      <c r="AE185" s="65"/>
      <c r="AF185" s="65"/>
      <c r="AG185" s="65"/>
      <c r="AH185" s="65"/>
      <c r="AI185" s="65"/>
      <c r="AJ185" s="65"/>
      <c r="AK185" s="65"/>
      <c r="AL185" t="str">
        <f t="shared" si="50"/>
        <v/>
      </c>
      <c r="AM185">
        <f t="shared" si="51"/>
        <v>0</v>
      </c>
      <c r="AN185" t="str">
        <f t="shared" si="52"/>
        <v/>
      </c>
      <c r="AO185" t="str">
        <f t="shared" si="53"/>
        <v/>
      </c>
      <c r="AP185" t="str">
        <f t="shared" si="54"/>
        <v/>
      </c>
      <c r="AQ185" t="str">
        <f t="shared" si="55"/>
        <v/>
      </c>
      <c r="AR185" t="str">
        <f t="shared" si="56"/>
        <v/>
      </c>
      <c r="AS185" t="str">
        <f t="shared" si="57"/>
        <v/>
      </c>
      <c r="AT185" t="str">
        <f t="shared" si="58"/>
        <v/>
      </c>
      <c r="AU185" t="str">
        <f t="shared" si="59"/>
        <v/>
      </c>
      <c r="AV185" t="str">
        <f t="shared" si="60"/>
        <v/>
      </c>
      <c r="AW185">
        <f>'01_指標庫'!$H$4*ISNUMBER($F185)+'01_指標庫'!$H$5*ISNUMBER($AA185)+'01_指標庫'!$H$6*ISNUMBER($G185)+'01_指標庫'!$H$7*ISNUMBER($H185)+'01_指標庫'!$H$8*ISNUMBER($AF185)+'01_指標庫'!$H$9*ISNUMBER($AG185)+'01_指標庫'!$H$10*ISNUMBER($AB185)+'01_指標庫'!$H$11*ISNUMBER($AC185)+'01_指標庫'!$H$12*ISNUMBER($AD185)+'01_指標庫'!$H$13*ISNUMBER($AE185)+'01_指標庫'!$H$14*ISNUMBER($I185)+'01_指標庫'!$H$15*ISNUMBER($AH185)+'01_指標庫'!$H$16*ISNUMBER($K185)+'01_指標庫'!$H$17*ISNUMBER($AI185)+'01_指標庫'!$H$18*ISNUMBER($AJ185)+'01_指標庫'!$H$19*ISNUMBER($AK185)+'01_指標庫'!$H$20*ISNUMBER($BB185)+'01_指標庫'!$H$21*ISNUMBER($BC185)</f>
        <v>49</v>
      </c>
      <c r="AX185">
        <f>IF(AW185=0,50,ROUND(('01_指標庫'!$H$4*IF(ISNUMBER($F185),L185,0)+'01_指標庫'!$H$5*IF(ISNUMBER($AA185),AL185,0)+'01_指標庫'!$H$6*IF(ISNUMBER($G185),M185,0)+'01_指標庫'!$H$7*IF(ISNUMBER($H185),N185,0)+'01_指標庫'!$H$8*IF(ISNUMBER($AF185),AQ185,0)+'01_指標庫'!$H$9*IF(ISNUMBER($AG185),AR185,0)+'01_指標庫'!$H$10*IF(ISNUMBER($AB185),AM185,0)+'01_指標庫'!$H$11*IF(ISNUMBER($AC185),AN185,0)+'01_指標庫'!$H$12*IF(ISNUMBER($AD185),AO185,0)+'01_指標庫'!$H$13*IF(ISNUMBER($AE185),AP185,0)+'01_指標庫'!$H$14*IF(ISNUMBER($I185),O185,0)+'01_指標庫'!$H$15*IF(ISNUMBER($AH185),AS185,0)+'01_指標庫'!$H$16*IF(ISNUMBER($K185),P185,0)+'01_指標庫'!$H$17*IF(ISNUMBER($AI185),AT185,0)+'01_指標庫'!$H$18*IF(ISNUMBER($AJ185),AU185,0)+'01_指標庫'!$H$19*IF(ISNUMBER($AK185),AV185,0)+'01_指標庫'!$H$20*IF(ISNUMBER($BB185),BB185,0)+'01_指標庫'!$H$21*IF(ISNUMBER($BC185),BC185,0))/AW185,1))</f>
        <v>69.400000000000006</v>
      </c>
      <c r="AY185" s="67"/>
      <c r="AZ185" s="67"/>
      <c r="BA185" s="66">
        <f t="shared" si="63"/>
        <v>-4.4417146638634497E-3</v>
      </c>
      <c r="BB185">
        <f t="shared" si="64"/>
        <v>0</v>
      </c>
      <c r="BC185" t="str">
        <f t="shared" si="65"/>
        <v/>
      </c>
    </row>
    <row r="186" spans="1:55" ht="15" customHeight="1">
      <c r="A186" s="56">
        <v>182</v>
      </c>
      <c r="B186" s="57">
        <v>42822</v>
      </c>
      <c r="C186" s="56">
        <v>2017</v>
      </c>
      <c r="D186" s="58" t="s">
        <v>237</v>
      </c>
      <c r="E186" s="59">
        <v>5407.21</v>
      </c>
      <c r="F186" s="60">
        <v>0.10580199999999999</v>
      </c>
      <c r="G186" s="60">
        <v>-1.6689999999999999E-3</v>
      </c>
      <c r="H186" s="61">
        <v>0.91839999999999999</v>
      </c>
      <c r="I186" s="62">
        <v>401</v>
      </c>
      <c r="J186" s="56" t="s">
        <v>235</v>
      </c>
      <c r="K186" s="63">
        <v>11.53</v>
      </c>
      <c r="L186" s="56">
        <f t="shared" si="44"/>
        <v>100</v>
      </c>
      <c r="M186" s="56">
        <f t="shared" si="45"/>
        <v>100</v>
      </c>
      <c r="N186" s="56">
        <f t="shared" si="46"/>
        <v>100</v>
      </c>
      <c r="O186" s="56">
        <f t="shared" si="47"/>
        <v>50</v>
      </c>
      <c r="P186" s="56">
        <f t="shared" si="48"/>
        <v>100</v>
      </c>
      <c r="Q186" s="63"/>
      <c r="R186" s="56"/>
      <c r="S186" s="60">
        <f t="shared" si="61"/>
        <v>6.12920452452137E-3</v>
      </c>
      <c r="T186" s="64">
        <f t="shared" si="62"/>
        <v>-7.7600000000000002E-2</v>
      </c>
      <c r="V186" s="65"/>
      <c r="W186" s="65"/>
      <c r="Y186" s="15" t="str">
        <f t="shared" si="49"/>
        <v>EASY</v>
      </c>
      <c r="AA186" s="66" t="str">
        <f>IF($A186&lt;200,"",AVERAGE($E137:$E186)/AVERAGE($E5:$E186)-1)</f>
        <v/>
      </c>
      <c r="AB186">
        <f>LOOKUP($B186,'07_L1政策步階'!$A$4:$A$14,'07_L1政策步階'!$C$4:$C$14)</f>
        <v>-1</v>
      </c>
      <c r="AC186" s="65"/>
      <c r="AD186" s="65"/>
      <c r="AE186" s="65"/>
      <c r="AF186" s="65"/>
      <c r="AG186" s="65"/>
      <c r="AH186" s="65"/>
      <c r="AI186" s="65"/>
      <c r="AJ186" s="65"/>
      <c r="AK186" s="65"/>
      <c r="AL186" t="str">
        <f t="shared" si="50"/>
        <v/>
      </c>
      <c r="AM186">
        <f t="shared" si="51"/>
        <v>0</v>
      </c>
      <c r="AN186" t="str">
        <f t="shared" si="52"/>
        <v/>
      </c>
      <c r="AO186" t="str">
        <f t="shared" si="53"/>
        <v/>
      </c>
      <c r="AP186" t="str">
        <f t="shared" si="54"/>
        <v/>
      </c>
      <c r="AQ186" t="str">
        <f t="shared" si="55"/>
        <v/>
      </c>
      <c r="AR186" t="str">
        <f t="shared" si="56"/>
        <v/>
      </c>
      <c r="AS186" t="str">
        <f t="shared" si="57"/>
        <v/>
      </c>
      <c r="AT186" t="str">
        <f t="shared" si="58"/>
        <v/>
      </c>
      <c r="AU186" t="str">
        <f t="shared" si="59"/>
        <v/>
      </c>
      <c r="AV186" t="str">
        <f t="shared" si="60"/>
        <v/>
      </c>
      <c r="AW186">
        <f>'01_指標庫'!$H$4*ISNUMBER($F186)+'01_指標庫'!$H$5*ISNUMBER($AA186)+'01_指標庫'!$H$6*ISNUMBER($G186)+'01_指標庫'!$H$7*ISNUMBER($H186)+'01_指標庫'!$H$8*ISNUMBER($AF186)+'01_指標庫'!$H$9*ISNUMBER($AG186)+'01_指標庫'!$H$10*ISNUMBER($AB186)+'01_指標庫'!$H$11*ISNUMBER($AC186)+'01_指標庫'!$H$12*ISNUMBER($AD186)+'01_指標庫'!$H$13*ISNUMBER($AE186)+'01_指標庫'!$H$14*ISNUMBER($I186)+'01_指標庫'!$H$15*ISNUMBER($AH186)+'01_指標庫'!$H$16*ISNUMBER($K186)+'01_指標庫'!$H$17*ISNUMBER($AI186)+'01_指標庫'!$H$18*ISNUMBER($AJ186)+'01_指標庫'!$H$19*ISNUMBER($AK186)+'01_指標庫'!$H$20*ISNUMBER($BB186)+'01_指標庫'!$H$21*ISNUMBER($BC186)</f>
        <v>49</v>
      </c>
      <c r="AX186">
        <f>IF(AW186=0,50,ROUND(('01_指標庫'!$H$4*IF(ISNUMBER($F186),L186,0)+'01_指標庫'!$H$5*IF(ISNUMBER($AA186),AL186,0)+'01_指標庫'!$H$6*IF(ISNUMBER($G186),M186,0)+'01_指標庫'!$H$7*IF(ISNUMBER($H186),N186,0)+'01_指標庫'!$H$8*IF(ISNUMBER($AF186),AQ186,0)+'01_指標庫'!$H$9*IF(ISNUMBER($AG186),AR186,0)+'01_指標庫'!$H$10*IF(ISNUMBER($AB186),AM186,0)+'01_指標庫'!$H$11*IF(ISNUMBER($AC186),AN186,0)+'01_指標庫'!$H$12*IF(ISNUMBER($AD186),AO186,0)+'01_指標庫'!$H$13*IF(ISNUMBER($AE186),AP186,0)+'01_指標庫'!$H$14*IF(ISNUMBER($I186),O186,0)+'01_指標庫'!$H$15*IF(ISNUMBER($AH186),AS186,0)+'01_指標庫'!$H$16*IF(ISNUMBER($K186),P186,0)+'01_指標庫'!$H$17*IF(ISNUMBER($AI186),AT186,0)+'01_指標庫'!$H$18*IF(ISNUMBER($AJ186),AU186,0)+'01_指標庫'!$H$19*IF(ISNUMBER($AK186),AV186,0)+'01_指標庫'!$H$20*IF(ISNUMBER($BB186),BB186,0)+'01_指標庫'!$H$21*IF(ISNUMBER($BC186),BC186,0))/AW186,1))</f>
        <v>75.5</v>
      </c>
      <c r="AY186" s="67"/>
      <c r="AZ186" s="67"/>
      <c r="BA186" s="66">
        <f t="shared" si="63"/>
        <v>-2.1310613896465824E-3</v>
      </c>
      <c r="BB186">
        <f t="shared" si="64"/>
        <v>50</v>
      </c>
      <c r="BC186" t="str">
        <f t="shared" si="65"/>
        <v/>
      </c>
    </row>
    <row r="187" spans="1:55" ht="15" customHeight="1">
      <c r="A187" s="56">
        <v>183</v>
      </c>
      <c r="B187" s="57">
        <v>42823</v>
      </c>
      <c r="C187" s="56">
        <v>2017</v>
      </c>
      <c r="D187" s="58" t="s">
        <v>238</v>
      </c>
      <c r="E187" s="59">
        <v>5430.27</v>
      </c>
      <c r="F187" s="60">
        <v>0.109375</v>
      </c>
      <c r="G187" s="60">
        <v>0</v>
      </c>
      <c r="H187" s="61">
        <v>0.93879999999999997</v>
      </c>
      <c r="I187" s="62">
        <v>394</v>
      </c>
      <c r="J187" s="56" t="s">
        <v>235</v>
      </c>
      <c r="K187" s="63">
        <v>11.42</v>
      </c>
      <c r="L187" s="56">
        <f t="shared" si="44"/>
        <v>100</v>
      </c>
      <c r="M187" s="56">
        <f t="shared" si="45"/>
        <v>100</v>
      </c>
      <c r="N187" s="56">
        <f t="shared" si="46"/>
        <v>100</v>
      </c>
      <c r="O187" s="56">
        <f t="shared" si="47"/>
        <v>50</v>
      </c>
      <c r="P187" s="56">
        <f t="shared" si="48"/>
        <v>100</v>
      </c>
      <c r="Q187" s="63"/>
      <c r="R187" s="56"/>
      <c r="S187" s="60">
        <f t="shared" si="61"/>
        <v>4.2646762378379943E-3</v>
      </c>
      <c r="T187" s="64">
        <f t="shared" si="62"/>
        <v>-9.5403295750216E-3</v>
      </c>
      <c r="V187" s="65"/>
      <c r="W187" s="65"/>
      <c r="Y187" s="15" t="str">
        <f t="shared" si="49"/>
        <v>EASY</v>
      </c>
      <c r="AA187" s="66" t="str">
        <f>IF($A187&lt;200,"",AVERAGE($E138:$E187)/AVERAGE($E5:$E187)-1)</f>
        <v/>
      </c>
      <c r="AB187">
        <f>LOOKUP($B187,'07_L1政策步階'!$A$4:$A$14,'07_L1政策步階'!$C$4:$C$14)</f>
        <v>-1</v>
      </c>
      <c r="AC187" s="65"/>
      <c r="AD187" s="65"/>
      <c r="AE187" s="65"/>
      <c r="AF187" s="65"/>
      <c r="AG187" s="65"/>
      <c r="AH187" s="65"/>
      <c r="AI187" s="65"/>
      <c r="AJ187" s="65"/>
      <c r="AK187" s="65"/>
      <c r="AL187" t="str">
        <f t="shared" si="50"/>
        <v/>
      </c>
      <c r="AM187">
        <f t="shared" si="51"/>
        <v>0</v>
      </c>
      <c r="AN187" t="str">
        <f t="shared" si="52"/>
        <v/>
      </c>
      <c r="AO187" t="str">
        <f t="shared" si="53"/>
        <v/>
      </c>
      <c r="AP187" t="str">
        <f t="shared" si="54"/>
        <v/>
      </c>
      <c r="AQ187" t="str">
        <f t="shared" si="55"/>
        <v/>
      </c>
      <c r="AR187" t="str">
        <f t="shared" si="56"/>
        <v/>
      </c>
      <c r="AS187" t="str">
        <f t="shared" si="57"/>
        <v/>
      </c>
      <c r="AT187" t="str">
        <f t="shared" si="58"/>
        <v/>
      </c>
      <c r="AU187" t="str">
        <f t="shared" si="59"/>
        <v/>
      </c>
      <c r="AV187" t="str">
        <f t="shared" si="60"/>
        <v/>
      </c>
      <c r="AW187">
        <f>'01_指標庫'!$H$4*ISNUMBER($F187)+'01_指標庫'!$H$5*ISNUMBER($AA187)+'01_指標庫'!$H$6*ISNUMBER($G187)+'01_指標庫'!$H$7*ISNUMBER($H187)+'01_指標庫'!$H$8*ISNUMBER($AF187)+'01_指標庫'!$H$9*ISNUMBER($AG187)+'01_指標庫'!$H$10*ISNUMBER($AB187)+'01_指標庫'!$H$11*ISNUMBER($AC187)+'01_指標庫'!$H$12*ISNUMBER($AD187)+'01_指標庫'!$H$13*ISNUMBER($AE187)+'01_指標庫'!$H$14*ISNUMBER($I187)+'01_指標庫'!$H$15*ISNUMBER($AH187)+'01_指標庫'!$H$16*ISNUMBER($K187)+'01_指標庫'!$H$17*ISNUMBER($AI187)+'01_指標庫'!$H$18*ISNUMBER($AJ187)+'01_指標庫'!$H$19*ISNUMBER($AK187)+'01_指標庫'!$H$20*ISNUMBER($BB187)+'01_指標庫'!$H$21*ISNUMBER($BC187)</f>
        <v>49</v>
      </c>
      <c r="AX187">
        <f>IF(AW187=0,50,ROUND(('01_指標庫'!$H$4*IF(ISNUMBER($F187),L187,0)+'01_指標庫'!$H$5*IF(ISNUMBER($AA187),AL187,0)+'01_指標庫'!$H$6*IF(ISNUMBER($G187),M187,0)+'01_指標庫'!$H$7*IF(ISNUMBER($H187),N187,0)+'01_指標庫'!$H$8*IF(ISNUMBER($AF187),AQ187,0)+'01_指標庫'!$H$9*IF(ISNUMBER($AG187),AR187,0)+'01_指標庫'!$H$10*IF(ISNUMBER($AB187),AM187,0)+'01_指標庫'!$H$11*IF(ISNUMBER($AC187),AN187,0)+'01_指標庫'!$H$12*IF(ISNUMBER($AD187),AO187,0)+'01_指標庫'!$H$13*IF(ISNUMBER($AE187),AP187,0)+'01_指標庫'!$H$14*IF(ISNUMBER($I187),O187,0)+'01_指標庫'!$H$15*IF(ISNUMBER($AH187),AS187,0)+'01_指標庫'!$H$16*IF(ISNUMBER($K187),P187,0)+'01_指標庫'!$H$17*IF(ISNUMBER($AI187),AT187,0)+'01_指標庫'!$H$18*IF(ISNUMBER($AJ187),AU187,0)+'01_指標庫'!$H$19*IF(ISNUMBER($AK187),AV187,0)+'01_指標庫'!$H$20*IF(ISNUMBER($BB187),BB187,0)+'01_指標庫'!$H$21*IF(ISNUMBER($BC187),BC187,0))/AW187,1))</f>
        <v>75.5</v>
      </c>
      <c r="AY187" s="67"/>
      <c r="AZ187" s="67"/>
      <c r="BA187" s="66">
        <f t="shared" si="63"/>
        <v>-6.2006730886299266E-5</v>
      </c>
      <c r="BB187">
        <f t="shared" si="64"/>
        <v>50</v>
      </c>
      <c r="BC187" t="str">
        <f t="shared" si="65"/>
        <v/>
      </c>
    </row>
    <row r="188" spans="1:55" ht="15" customHeight="1">
      <c r="A188" s="56">
        <v>184</v>
      </c>
      <c r="B188" s="57">
        <v>42824</v>
      </c>
      <c r="C188" s="56">
        <v>2017</v>
      </c>
      <c r="D188" s="58" t="s">
        <v>239</v>
      </c>
      <c r="E188" s="59">
        <v>5439.74</v>
      </c>
      <c r="F188" s="60">
        <v>0.11015900000000001</v>
      </c>
      <c r="G188" s="60">
        <v>0</v>
      </c>
      <c r="H188" s="61">
        <v>0.91839999999999999</v>
      </c>
      <c r="I188" s="62">
        <v>385</v>
      </c>
      <c r="J188" s="56" t="s">
        <v>235</v>
      </c>
      <c r="K188" s="63">
        <v>11.54</v>
      </c>
      <c r="L188" s="56">
        <f t="shared" si="44"/>
        <v>100</v>
      </c>
      <c r="M188" s="56">
        <f t="shared" si="45"/>
        <v>100</v>
      </c>
      <c r="N188" s="56">
        <f t="shared" si="46"/>
        <v>100</v>
      </c>
      <c r="O188" s="56">
        <f t="shared" si="47"/>
        <v>50</v>
      </c>
      <c r="P188" s="56">
        <f t="shared" si="48"/>
        <v>100</v>
      </c>
      <c r="Q188" s="63"/>
      <c r="R188" s="56"/>
      <c r="S188" s="60">
        <f t="shared" si="61"/>
        <v>1.7439280183120243E-3</v>
      </c>
      <c r="T188" s="64">
        <f t="shared" si="62"/>
        <v>1.0507880910682887E-2</v>
      </c>
      <c r="V188" s="65"/>
      <c r="W188" s="65"/>
      <c r="Y188" s="15" t="str">
        <f t="shared" si="49"/>
        <v>EASY</v>
      </c>
      <c r="AA188" s="66" t="str">
        <f>IF($A188&lt;200,"",AVERAGE($E139:$E188)/AVERAGE($E5:$E188)-1)</f>
        <v/>
      </c>
      <c r="AB188">
        <f>LOOKUP($B188,'07_L1政策步階'!$A$4:$A$14,'07_L1政策步階'!$C$4:$C$14)</f>
        <v>-1</v>
      </c>
      <c r="AC188" s="65"/>
      <c r="AD188" s="65"/>
      <c r="AE188" s="65"/>
      <c r="AF188" s="65"/>
      <c r="AG188" s="65"/>
      <c r="AH188" s="65"/>
      <c r="AI188" s="65"/>
      <c r="AJ188" s="65"/>
      <c r="AK188" s="65"/>
      <c r="AL188" t="str">
        <f t="shared" si="50"/>
        <v/>
      </c>
      <c r="AM188">
        <f t="shared" si="51"/>
        <v>0</v>
      </c>
      <c r="AN188" t="str">
        <f t="shared" si="52"/>
        <v/>
      </c>
      <c r="AO188" t="str">
        <f t="shared" si="53"/>
        <v/>
      </c>
      <c r="AP188" t="str">
        <f t="shared" si="54"/>
        <v/>
      </c>
      <c r="AQ188" t="str">
        <f t="shared" si="55"/>
        <v/>
      </c>
      <c r="AR188" t="str">
        <f t="shared" si="56"/>
        <v/>
      </c>
      <c r="AS188" t="str">
        <f t="shared" si="57"/>
        <v/>
      </c>
      <c r="AT188" t="str">
        <f t="shared" si="58"/>
        <v/>
      </c>
      <c r="AU188" t="str">
        <f t="shared" si="59"/>
        <v/>
      </c>
      <c r="AV188" t="str">
        <f t="shared" si="60"/>
        <v/>
      </c>
      <c r="AW188">
        <f>'01_指標庫'!$H$4*ISNUMBER($F188)+'01_指標庫'!$H$5*ISNUMBER($AA188)+'01_指標庫'!$H$6*ISNUMBER($G188)+'01_指標庫'!$H$7*ISNUMBER($H188)+'01_指標庫'!$H$8*ISNUMBER($AF188)+'01_指標庫'!$H$9*ISNUMBER($AG188)+'01_指標庫'!$H$10*ISNUMBER($AB188)+'01_指標庫'!$H$11*ISNUMBER($AC188)+'01_指標庫'!$H$12*ISNUMBER($AD188)+'01_指標庫'!$H$13*ISNUMBER($AE188)+'01_指標庫'!$H$14*ISNUMBER($I188)+'01_指標庫'!$H$15*ISNUMBER($AH188)+'01_指標庫'!$H$16*ISNUMBER($K188)+'01_指標庫'!$H$17*ISNUMBER($AI188)+'01_指標庫'!$H$18*ISNUMBER($AJ188)+'01_指標庫'!$H$19*ISNUMBER($AK188)+'01_指標庫'!$H$20*ISNUMBER($BB188)+'01_指標庫'!$H$21*ISNUMBER($BC188)</f>
        <v>49</v>
      </c>
      <c r="AX188">
        <f>IF(AW188=0,50,ROUND(('01_指標庫'!$H$4*IF(ISNUMBER($F188),L188,0)+'01_指標庫'!$H$5*IF(ISNUMBER($AA188),AL188,0)+'01_指標庫'!$H$6*IF(ISNUMBER($G188),M188,0)+'01_指標庫'!$H$7*IF(ISNUMBER($H188),N188,0)+'01_指標庫'!$H$8*IF(ISNUMBER($AF188),AQ188,0)+'01_指標庫'!$H$9*IF(ISNUMBER($AG188),AR188,0)+'01_指標庫'!$H$10*IF(ISNUMBER($AB188),AM188,0)+'01_指標庫'!$H$11*IF(ISNUMBER($AC188),AN188,0)+'01_指標庫'!$H$12*IF(ISNUMBER($AD188),AO188,0)+'01_指標庫'!$H$13*IF(ISNUMBER($AE188),AP188,0)+'01_指標庫'!$H$14*IF(ISNUMBER($I188),O188,0)+'01_指標庫'!$H$15*IF(ISNUMBER($AH188),AS188,0)+'01_指標庫'!$H$16*IF(ISNUMBER($K188),P188,0)+'01_指標庫'!$H$17*IF(ISNUMBER($AI188),AT188,0)+'01_指標庫'!$H$18*IF(ISNUMBER($AJ188),AU188,0)+'01_指標庫'!$H$19*IF(ISNUMBER($AK188),AV188,0)+'01_指標庫'!$H$20*IF(ISNUMBER($BB188),BB188,0)+'01_指標庫'!$H$21*IF(ISNUMBER($BC188),BC188,0))/AW188,1))</f>
        <v>75.5</v>
      </c>
      <c r="AY188" s="67"/>
      <c r="AZ188" s="67"/>
      <c r="BA188" s="66">
        <f t="shared" si="63"/>
        <v>2.5643509204760218E-3</v>
      </c>
      <c r="BB188">
        <f t="shared" si="64"/>
        <v>50</v>
      </c>
      <c r="BC188" t="str">
        <f t="shared" si="65"/>
        <v/>
      </c>
    </row>
    <row r="189" spans="1:55" ht="15" customHeight="1">
      <c r="A189" s="56">
        <v>185</v>
      </c>
      <c r="B189" s="57">
        <v>42825</v>
      </c>
      <c r="C189" s="56">
        <v>2017</v>
      </c>
      <c r="D189" s="58" t="s">
        <v>234</v>
      </c>
      <c r="E189" s="59">
        <v>5436.23</v>
      </c>
      <c r="F189" s="60">
        <v>0.108281</v>
      </c>
      <c r="G189" s="60">
        <v>-6.4499999999999996E-4</v>
      </c>
      <c r="H189" s="61">
        <v>0.91839999999999999</v>
      </c>
      <c r="I189" s="62">
        <v>392</v>
      </c>
      <c r="J189" s="56" t="s">
        <v>235</v>
      </c>
      <c r="K189" s="63">
        <v>12.37</v>
      </c>
      <c r="L189" s="56">
        <f t="shared" si="44"/>
        <v>100</v>
      </c>
      <c r="M189" s="56">
        <f t="shared" si="45"/>
        <v>100</v>
      </c>
      <c r="N189" s="56">
        <f t="shared" si="46"/>
        <v>100</v>
      </c>
      <c r="O189" s="56">
        <f t="shared" si="47"/>
        <v>50</v>
      </c>
      <c r="P189" s="56">
        <f t="shared" si="48"/>
        <v>100</v>
      </c>
      <c r="Q189" s="63"/>
      <c r="R189" s="56"/>
      <c r="S189" s="60">
        <f t="shared" si="61"/>
        <v>-6.4525142745797126E-4</v>
      </c>
      <c r="T189" s="64">
        <f t="shared" si="62"/>
        <v>7.192374350086661E-2</v>
      </c>
      <c r="V189" s="65"/>
      <c r="W189" s="65"/>
      <c r="Y189" s="15" t="str">
        <f t="shared" si="49"/>
        <v>EASY</v>
      </c>
      <c r="AA189" s="66" t="str">
        <f>IF($A189&lt;200,"",AVERAGE($E140:$E189)/AVERAGE($E5:$E189)-1)</f>
        <v/>
      </c>
      <c r="AB189">
        <f>LOOKUP($B189,'07_L1政策步階'!$A$4:$A$14,'07_L1政策步階'!$C$4:$C$14)</f>
        <v>-1</v>
      </c>
      <c r="AC189" s="65"/>
      <c r="AD189" s="65"/>
      <c r="AE189" s="65"/>
      <c r="AF189" s="65"/>
      <c r="AG189" s="65"/>
      <c r="AH189" s="65"/>
      <c r="AI189" s="65"/>
      <c r="AJ189" s="65"/>
      <c r="AK189" s="65"/>
      <c r="AL189" t="str">
        <f t="shared" si="50"/>
        <v/>
      </c>
      <c r="AM189">
        <f t="shared" si="51"/>
        <v>0</v>
      </c>
      <c r="AN189" t="str">
        <f t="shared" si="52"/>
        <v/>
      </c>
      <c r="AO189" t="str">
        <f t="shared" si="53"/>
        <v/>
      </c>
      <c r="AP189" t="str">
        <f t="shared" si="54"/>
        <v/>
      </c>
      <c r="AQ189" t="str">
        <f t="shared" si="55"/>
        <v/>
      </c>
      <c r="AR189" t="str">
        <f t="shared" si="56"/>
        <v/>
      </c>
      <c r="AS189" t="str">
        <f t="shared" si="57"/>
        <v/>
      </c>
      <c r="AT189" t="str">
        <f t="shared" si="58"/>
        <v/>
      </c>
      <c r="AU189" t="str">
        <f t="shared" si="59"/>
        <v/>
      </c>
      <c r="AV189" t="str">
        <f t="shared" si="60"/>
        <v/>
      </c>
      <c r="AW189">
        <f>'01_指標庫'!$H$4*ISNUMBER($F189)+'01_指標庫'!$H$5*ISNUMBER($AA189)+'01_指標庫'!$H$6*ISNUMBER($G189)+'01_指標庫'!$H$7*ISNUMBER($H189)+'01_指標庫'!$H$8*ISNUMBER($AF189)+'01_指標庫'!$H$9*ISNUMBER($AG189)+'01_指標庫'!$H$10*ISNUMBER($AB189)+'01_指標庫'!$H$11*ISNUMBER($AC189)+'01_指標庫'!$H$12*ISNUMBER($AD189)+'01_指標庫'!$H$13*ISNUMBER($AE189)+'01_指標庫'!$H$14*ISNUMBER($I189)+'01_指標庫'!$H$15*ISNUMBER($AH189)+'01_指標庫'!$H$16*ISNUMBER($K189)+'01_指標庫'!$H$17*ISNUMBER($AI189)+'01_指標庫'!$H$18*ISNUMBER($AJ189)+'01_指標庫'!$H$19*ISNUMBER($AK189)+'01_指標庫'!$H$20*ISNUMBER($BB189)+'01_指標庫'!$H$21*ISNUMBER($BC189)</f>
        <v>49</v>
      </c>
      <c r="AX189">
        <f>IF(AW189=0,50,ROUND(('01_指標庫'!$H$4*IF(ISNUMBER($F189),L189,0)+'01_指標庫'!$H$5*IF(ISNUMBER($AA189),AL189,0)+'01_指標庫'!$H$6*IF(ISNUMBER($G189),M189,0)+'01_指標庫'!$H$7*IF(ISNUMBER($H189),N189,0)+'01_指標庫'!$H$8*IF(ISNUMBER($AF189),AQ189,0)+'01_指標庫'!$H$9*IF(ISNUMBER($AG189),AR189,0)+'01_指標庫'!$H$10*IF(ISNUMBER($AB189),AM189,0)+'01_指標庫'!$H$11*IF(ISNUMBER($AC189),AN189,0)+'01_指標庫'!$H$12*IF(ISNUMBER($AD189),AO189,0)+'01_指標庫'!$H$13*IF(ISNUMBER($AE189),AP189,0)+'01_指標庫'!$H$14*IF(ISNUMBER($I189),O189,0)+'01_指標庫'!$H$15*IF(ISNUMBER($AH189),AS189,0)+'01_指標庫'!$H$16*IF(ISNUMBER($K189),P189,0)+'01_指標庫'!$H$17*IF(ISNUMBER($AI189),AT189,0)+'01_指標庫'!$H$18*IF(ISNUMBER($AJ189),AU189,0)+'01_指標庫'!$H$19*IF(ISNUMBER($AK189),AV189,0)+'01_指標庫'!$H$20*IF(ISNUMBER($BB189),BB189,0)+'01_指標庫'!$H$21*IF(ISNUMBER($BC189),BC189,0))/AW189,1))</f>
        <v>75.5</v>
      </c>
      <c r="AY189" s="67"/>
      <c r="AZ189" s="67"/>
      <c r="BA189" s="66">
        <f t="shared" si="63"/>
        <v>4.7327302822224304E-3</v>
      </c>
      <c r="BB189">
        <f t="shared" si="64"/>
        <v>50</v>
      </c>
      <c r="BC189" t="str">
        <f t="shared" si="65"/>
        <v/>
      </c>
    </row>
    <row r="190" spans="1:55" ht="15" customHeight="1">
      <c r="A190" s="56">
        <v>186</v>
      </c>
      <c r="B190" s="57">
        <v>42828</v>
      </c>
      <c r="C190" s="56">
        <v>2017</v>
      </c>
      <c r="D190" s="58" t="s">
        <v>236</v>
      </c>
      <c r="E190" s="59">
        <v>5432.2</v>
      </c>
      <c r="F190" s="60">
        <v>0.106323</v>
      </c>
      <c r="G190" s="60">
        <v>-1.3860000000000001E-3</v>
      </c>
      <c r="H190" s="61">
        <v>0.89800000000000002</v>
      </c>
      <c r="I190" s="62">
        <v>398</v>
      </c>
      <c r="J190" s="56" t="s">
        <v>235</v>
      </c>
      <c r="K190" s="63">
        <v>12.38</v>
      </c>
      <c r="L190" s="56">
        <f t="shared" si="44"/>
        <v>100</v>
      </c>
      <c r="M190" s="56">
        <f t="shared" si="45"/>
        <v>100</v>
      </c>
      <c r="N190" s="56">
        <f t="shared" si="46"/>
        <v>100</v>
      </c>
      <c r="O190" s="56">
        <f t="shared" si="47"/>
        <v>50</v>
      </c>
      <c r="P190" s="56">
        <f t="shared" si="48"/>
        <v>100</v>
      </c>
      <c r="Q190" s="63"/>
      <c r="R190" s="56"/>
      <c r="S190" s="60">
        <f t="shared" si="61"/>
        <v>-7.4132257097281329E-4</v>
      </c>
      <c r="T190" s="64">
        <f t="shared" si="62"/>
        <v>8.0840743734844622E-4</v>
      </c>
      <c r="V190" s="65"/>
      <c r="W190" s="65"/>
      <c r="Y190" s="15" t="str">
        <f t="shared" si="49"/>
        <v>EASY</v>
      </c>
      <c r="AA190" s="66" t="str">
        <f>IF($A190&lt;200,"",AVERAGE($E141:$E190)/AVERAGE($E5:$E190)-1)</f>
        <v/>
      </c>
      <c r="AB190">
        <f>LOOKUP($B190,'07_L1政策步階'!$A$4:$A$14,'07_L1政策步階'!$C$4:$C$14)</f>
        <v>-1</v>
      </c>
      <c r="AC190" s="65"/>
      <c r="AD190" s="65"/>
      <c r="AE190" s="65"/>
      <c r="AF190" s="65"/>
      <c r="AG190" s="65"/>
      <c r="AH190" s="65"/>
      <c r="AI190" s="65"/>
      <c r="AJ190" s="65"/>
      <c r="AK190" s="65"/>
      <c r="AL190" t="str">
        <f t="shared" si="50"/>
        <v/>
      </c>
      <c r="AM190">
        <f t="shared" si="51"/>
        <v>0</v>
      </c>
      <c r="AN190" t="str">
        <f t="shared" si="52"/>
        <v/>
      </c>
      <c r="AO190" t="str">
        <f t="shared" si="53"/>
        <v/>
      </c>
      <c r="AP190" t="str">
        <f t="shared" si="54"/>
        <v/>
      </c>
      <c r="AQ190" t="str">
        <f t="shared" si="55"/>
        <v/>
      </c>
      <c r="AR190" t="str">
        <f t="shared" si="56"/>
        <v/>
      </c>
      <c r="AS190" t="str">
        <f t="shared" si="57"/>
        <v/>
      </c>
      <c r="AT190" t="str">
        <f t="shared" si="58"/>
        <v/>
      </c>
      <c r="AU190" t="str">
        <f t="shared" si="59"/>
        <v/>
      </c>
      <c r="AV190" t="str">
        <f t="shared" si="60"/>
        <v/>
      </c>
      <c r="AW190">
        <f>'01_指標庫'!$H$4*ISNUMBER($F190)+'01_指標庫'!$H$5*ISNUMBER($AA190)+'01_指標庫'!$H$6*ISNUMBER($G190)+'01_指標庫'!$H$7*ISNUMBER($H190)+'01_指標庫'!$H$8*ISNUMBER($AF190)+'01_指標庫'!$H$9*ISNUMBER($AG190)+'01_指標庫'!$H$10*ISNUMBER($AB190)+'01_指標庫'!$H$11*ISNUMBER($AC190)+'01_指標庫'!$H$12*ISNUMBER($AD190)+'01_指標庫'!$H$13*ISNUMBER($AE190)+'01_指標庫'!$H$14*ISNUMBER($I190)+'01_指標庫'!$H$15*ISNUMBER($AH190)+'01_指標庫'!$H$16*ISNUMBER($K190)+'01_指標庫'!$H$17*ISNUMBER($AI190)+'01_指標庫'!$H$18*ISNUMBER($AJ190)+'01_指標庫'!$H$19*ISNUMBER($AK190)+'01_指標庫'!$H$20*ISNUMBER($BB190)+'01_指標庫'!$H$21*ISNUMBER($BC190)</f>
        <v>49</v>
      </c>
      <c r="AX190">
        <f>IF(AW190=0,50,ROUND(('01_指標庫'!$H$4*IF(ISNUMBER($F190),L190,0)+'01_指標庫'!$H$5*IF(ISNUMBER($AA190),AL190,0)+'01_指標庫'!$H$6*IF(ISNUMBER($G190),M190,0)+'01_指標庫'!$H$7*IF(ISNUMBER($H190),N190,0)+'01_指標庫'!$H$8*IF(ISNUMBER($AF190),AQ190,0)+'01_指標庫'!$H$9*IF(ISNUMBER($AG190),AR190,0)+'01_指標庫'!$H$10*IF(ISNUMBER($AB190),AM190,0)+'01_指標庫'!$H$11*IF(ISNUMBER($AC190),AN190,0)+'01_指標庫'!$H$12*IF(ISNUMBER($AD190),AO190,0)+'01_指標庫'!$H$13*IF(ISNUMBER($AE190),AP190,0)+'01_指標庫'!$H$14*IF(ISNUMBER($I190),O190,0)+'01_指標庫'!$H$15*IF(ISNUMBER($AH190),AS190,0)+'01_指標庫'!$H$16*IF(ISNUMBER($K190),P190,0)+'01_指標庫'!$H$17*IF(ISNUMBER($AI190),AT190,0)+'01_指標庫'!$H$18*IF(ISNUMBER($AJ190),AU190,0)+'01_指標庫'!$H$19*IF(ISNUMBER($AK190),AV190,0)+'01_指標庫'!$H$20*IF(ISNUMBER($BB190),BB190,0)+'01_指標庫'!$H$21*IF(ISNUMBER($BC190),BC190,0))/AW190,1))</f>
        <v>75.5</v>
      </c>
      <c r="AY190" s="67"/>
      <c r="AZ190" s="67"/>
      <c r="BA190" s="66">
        <f t="shared" si="63"/>
        <v>6.5288397256610953E-3</v>
      </c>
      <c r="BB190">
        <f t="shared" si="64"/>
        <v>50</v>
      </c>
      <c r="BC190" t="str">
        <f t="shared" si="65"/>
        <v/>
      </c>
    </row>
    <row r="191" spans="1:55" ht="15" customHeight="1">
      <c r="A191" s="56">
        <v>187</v>
      </c>
      <c r="B191" s="57">
        <v>42829</v>
      </c>
      <c r="C191" s="56">
        <v>2017</v>
      </c>
      <c r="D191" s="58" t="s">
        <v>237</v>
      </c>
      <c r="E191" s="59">
        <v>5440.41</v>
      </c>
      <c r="F191" s="60">
        <v>0.106793</v>
      </c>
      <c r="G191" s="60">
        <v>0</v>
      </c>
      <c r="H191" s="61">
        <v>0.87760000000000005</v>
      </c>
      <c r="I191" s="62">
        <v>398</v>
      </c>
      <c r="J191" s="56" t="s">
        <v>235</v>
      </c>
      <c r="K191" s="63">
        <v>11.79</v>
      </c>
      <c r="L191" s="56">
        <f t="shared" si="44"/>
        <v>100</v>
      </c>
      <c r="M191" s="56">
        <f t="shared" si="45"/>
        <v>100</v>
      </c>
      <c r="N191" s="56">
        <f t="shared" si="46"/>
        <v>100</v>
      </c>
      <c r="O191" s="56">
        <f t="shared" si="47"/>
        <v>50</v>
      </c>
      <c r="P191" s="56">
        <f t="shared" si="48"/>
        <v>100</v>
      </c>
      <c r="Q191" s="63"/>
      <c r="R191" s="56"/>
      <c r="S191" s="60">
        <f t="shared" si="61"/>
        <v>1.5113581974153245E-3</v>
      </c>
      <c r="T191" s="64">
        <f t="shared" si="62"/>
        <v>-4.7657512116316747E-2</v>
      </c>
      <c r="V191" s="65"/>
      <c r="W191" s="65"/>
      <c r="Y191" s="15" t="str">
        <f t="shared" si="49"/>
        <v>EASY</v>
      </c>
      <c r="AA191" s="66" t="str">
        <f>IF($A191&lt;200,"",AVERAGE($E142:$E191)/AVERAGE($E5:$E191)-1)</f>
        <v/>
      </c>
      <c r="AB191">
        <f>LOOKUP($B191,'07_L1政策步階'!$A$4:$A$14,'07_L1政策步階'!$C$4:$C$14)</f>
        <v>-1</v>
      </c>
      <c r="AC191" s="65"/>
      <c r="AD191" s="65"/>
      <c r="AE191" s="65"/>
      <c r="AF191" s="65"/>
      <c r="AG191" s="65"/>
      <c r="AH191" s="65"/>
      <c r="AI191" s="65"/>
      <c r="AJ191" s="65"/>
      <c r="AK191" s="65"/>
      <c r="AL191" t="str">
        <f t="shared" si="50"/>
        <v/>
      </c>
      <c r="AM191">
        <f t="shared" si="51"/>
        <v>0</v>
      </c>
      <c r="AN191" t="str">
        <f t="shared" si="52"/>
        <v/>
      </c>
      <c r="AO191" t="str">
        <f t="shared" si="53"/>
        <v/>
      </c>
      <c r="AP191" t="str">
        <f t="shared" si="54"/>
        <v/>
      </c>
      <c r="AQ191" t="str">
        <f t="shared" si="55"/>
        <v/>
      </c>
      <c r="AR191" t="str">
        <f t="shared" si="56"/>
        <v/>
      </c>
      <c r="AS191" t="str">
        <f t="shared" si="57"/>
        <v/>
      </c>
      <c r="AT191" t="str">
        <f t="shared" si="58"/>
        <v/>
      </c>
      <c r="AU191" t="str">
        <f t="shared" si="59"/>
        <v/>
      </c>
      <c r="AV191" t="str">
        <f t="shared" si="60"/>
        <v/>
      </c>
      <c r="AW191">
        <f>'01_指標庫'!$H$4*ISNUMBER($F191)+'01_指標庫'!$H$5*ISNUMBER($AA191)+'01_指標庫'!$H$6*ISNUMBER($G191)+'01_指標庫'!$H$7*ISNUMBER($H191)+'01_指標庫'!$H$8*ISNUMBER($AF191)+'01_指標庫'!$H$9*ISNUMBER($AG191)+'01_指標庫'!$H$10*ISNUMBER($AB191)+'01_指標庫'!$H$11*ISNUMBER($AC191)+'01_指標庫'!$H$12*ISNUMBER($AD191)+'01_指標庫'!$H$13*ISNUMBER($AE191)+'01_指標庫'!$H$14*ISNUMBER($I191)+'01_指標庫'!$H$15*ISNUMBER($AH191)+'01_指標庫'!$H$16*ISNUMBER($K191)+'01_指標庫'!$H$17*ISNUMBER($AI191)+'01_指標庫'!$H$18*ISNUMBER($AJ191)+'01_指標庫'!$H$19*ISNUMBER($AK191)+'01_指標庫'!$H$20*ISNUMBER($BB191)+'01_指標庫'!$H$21*ISNUMBER($BC191)</f>
        <v>49</v>
      </c>
      <c r="AX191">
        <f>IF(AW191=0,50,ROUND(('01_指標庫'!$H$4*IF(ISNUMBER($F191),L191,0)+'01_指標庫'!$H$5*IF(ISNUMBER($AA191),AL191,0)+'01_指標庫'!$H$6*IF(ISNUMBER($G191),M191,0)+'01_指標庫'!$H$7*IF(ISNUMBER($H191),N191,0)+'01_指標庫'!$H$8*IF(ISNUMBER($AF191),AQ191,0)+'01_指標庫'!$H$9*IF(ISNUMBER($AG191),AR191,0)+'01_指標庫'!$H$10*IF(ISNUMBER($AB191),AM191,0)+'01_指標庫'!$H$11*IF(ISNUMBER($AC191),AN191,0)+'01_指標庫'!$H$12*IF(ISNUMBER($AD191),AO191,0)+'01_指標庫'!$H$13*IF(ISNUMBER($AE191),AP191,0)+'01_指標庫'!$H$14*IF(ISNUMBER($I191),O191,0)+'01_指標庫'!$H$15*IF(ISNUMBER($AH191),AS191,0)+'01_指標庫'!$H$16*IF(ISNUMBER($K191),P191,0)+'01_指標庫'!$H$17*IF(ISNUMBER($AI191),AT191,0)+'01_指標庫'!$H$18*IF(ISNUMBER($AJ191),AU191,0)+'01_指標庫'!$H$19*IF(ISNUMBER($AK191),AV191,0)+'01_指標庫'!$H$20*IF(ISNUMBER($BB191),BB191,0)+'01_指標庫'!$H$21*IF(ISNUMBER($BC191),BC191,0))/AW191,1))</f>
        <v>75.5</v>
      </c>
      <c r="AY191" s="67"/>
      <c r="AZ191" s="67"/>
      <c r="BA191" s="66">
        <f t="shared" si="63"/>
        <v>5.7483280299264194E-3</v>
      </c>
      <c r="BB191">
        <f t="shared" si="64"/>
        <v>50</v>
      </c>
      <c r="BC191" t="str">
        <f t="shared" si="65"/>
        <v/>
      </c>
    </row>
    <row r="192" spans="1:55" ht="15" customHeight="1">
      <c r="A192" s="56">
        <v>188</v>
      </c>
      <c r="B192" s="57">
        <v>42830</v>
      </c>
      <c r="C192" s="56">
        <v>2017</v>
      </c>
      <c r="D192" s="58" t="s">
        <v>238</v>
      </c>
      <c r="E192" s="59">
        <v>5418.52</v>
      </c>
      <c r="F192" s="60">
        <v>0.101199</v>
      </c>
      <c r="G192" s="60">
        <v>-4.0239999999999998E-3</v>
      </c>
      <c r="H192" s="61">
        <v>0.85709999999999997</v>
      </c>
      <c r="I192" s="62">
        <v>391</v>
      </c>
      <c r="J192" s="56" t="s">
        <v>235</v>
      </c>
      <c r="K192" s="63">
        <v>12.89</v>
      </c>
      <c r="L192" s="56">
        <f t="shared" si="44"/>
        <v>100</v>
      </c>
      <c r="M192" s="56">
        <f t="shared" si="45"/>
        <v>100</v>
      </c>
      <c r="N192" s="56">
        <f t="shared" si="46"/>
        <v>100</v>
      </c>
      <c r="O192" s="56">
        <f t="shared" si="47"/>
        <v>50</v>
      </c>
      <c r="P192" s="56">
        <f t="shared" si="48"/>
        <v>100</v>
      </c>
      <c r="Q192" s="63"/>
      <c r="R192" s="56"/>
      <c r="S192" s="60">
        <f t="shared" si="61"/>
        <v>-4.0235938100252611E-3</v>
      </c>
      <c r="T192" s="64">
        <f t="shared" si="62"/>
        <v>9.329940627650557E-2</v>
      </c>
      <c r="V192" s="65"/>
      <c r="W192" s="65"/>
      <c r="Y192" s="15" t="str">
        <f t="shared" si="49"/>
        <v>EASY</v>
      </c>
      <c r="AA192" s="66" t="str">
        <f>IF($A192&lt;200,"",AVERAGE($E143:$E192)/AVERAGE($E5:$E192)-1)</f>
        <v/>
      </c>
      <c r="AB192">
        <f>LOOKUP($B192,'07_L1政策步階'!$A$4:$A$14,'07_L1政策步階'!$C$4:$C$14)</f>
        <v>-1</v>
      </c>
      <c r="AC192" s="65"/>
      <c r="AD192" s="65"/>
      <c r="AE192" s="65"/>
      <c r="AF192" s="65"/>
      <c r="AG192" s="65"/>
      <c r="AH192" s="65"/>
      <c r="AI192" s="65"/>
      <c r="AJ192" s="65"/>
      <c r="AK192" s="65"/>
      <c r="AL192" t="str">
        <f t="shared" si="50"/>
        <v/>
      </c>
      <c r="AM192">
        <f t="shared" si="51"/>
        <v>0</v>
      </c>
      <c r="AN192" t="str">
        <f t="shared" si="52"/>
        <v/>
      </c>
      <c r="AO192" t="str">
        <f t="shared" si="53"/>
        <v/>
      </c>
      <c r="AP192" t="str">
        <f t="shared" si="54"/>
        <v/>
      </c>
      <c r="AQ192" t="str">
        <f t="shared" si="55"/>
        <v/>
      </c>
      <c r="AR192" t="str">
        <f t="shared" si="56"/>
        <v/>
      </c>
      <c r="AS192" t="str">
        <f t="shared" si="57"/>
        <v/>
      </c>
      <c r="AT192" t="str">
        <f t="shared" si="58"/>
        <v/>
      </c>
      <c r="AU192" t="str">
        <f t="shared" si="59"/>
        <v/>
      </c>
      <c r="AV192" t="str">
        <f t="shared" si="60"/>
        <v/>
      </c>
      <c r="AW192">
        <f>'01_指標庫'!$H$4*ISNUMBER($F192)+'01_指標庫'!$H$5*ISNUMBER($AA192)+'01_指標庫'!$H$6*ISNUMBER($G192)+'01_指標庫'!$H$7*ISNUMBER($H192)+'01_指標庫'!$H$8*ISNUMBER($AF192)+'01_指標庫'!$H$9*ISNUMBER($AG192)+'01_指標庫'!$H$10*ISNUMBER($AB192)+'01_指標庫'!$H$11*ISNUMBER($AC192)+'01_指標庫'!$H$12*ISNUMBER($AD192)+'01_指標庫'!$H$13*ISNUMBER($AE192)+'01_指標庫'!$H$14*ISNUMBER($I192)+'01_指標庫'!$H$15*ISNUMBER($AH192)+'01_指標庫'!$H$16*ISNUMBER($K192)+'01_指標庫'!$H$17*ISNUMBER($AI192)+'01_指標庫'!$H$18*ISNUMBER($AJ192)+'01_指標庫'!$H$19*ISNUMBER($AK192)+'01_指標庫'!$H$20*ISNUMBER($BB192)+'01_指標庫'!$H$21*ISNUMBER($BC192)</f>
        <v>49</v>
      </c>
      <c r="AX192">
        <f>IF(AW192=0,50,ROUND(('01_指標庫'!$H$4*IF(ISNUMBER($F192),L192,0)+'01_指標庫'!$H$5*IF(ISNUMBER($AA192),AL192,0)+'01_指標庫'!$H$6*IF(ISNUMBER($G192),M192,0)+'01_指標庫'!$H$7*IF(ISNUMBER($H192),N192,0)+'01_指標庫'!$H$8*IF(ISNUMBER($AF192),AQ192,0)+'01_指標庫'!$H$9*IF(ISNUMBER($AG192),AR192,0)+'01_指標庫'!$H$10*IF(ISNUMBER($AB192),AM192,0)+'01_指標庫'!$H$11*IF(ISNUMBER($AC192),AN192,0)+'01_指標庫'!$H$12*IF(ISNUMBER($AD192),AO192,0)+'01_指標庫'!$H$13*IF(ISNUMBER($AE192),AP192,0)+'01_指標庫'!$H$14*IF(ISNUMBER($I192),O192,0)+'01_指標庫'!$H$15*IF(ISNUMBER($AH192),AS192,0)+'01_指標庫'!$H$16*IF(ISNUMBER($K192),P192,0)+'01_指標庫'!$H$17*IF(ISNUMBER($AI192),AT192,0)+'01_指標庫'!$H$18*IF(ISNUMBER($AJ192),AU192,0)+'01_指標庫'!$H$19*IF(ISNUMBER($AK192),AV192,0)+'01_指標庫'!$H$20*IF(ISNUMBER($BB192),BB192,0)+'01_指標庫'!$H$21*IF(ISNUMBER($BC192),BC192,0))/AW192,1))</f>
        <v>75.5</v>
      </c>
      <c r="AY192" s="67"/>
      <c r="AZ192" s="67"/>
      <c r="BA192" s="66">
        <f t="shared" si="63"/>
        <v>4.3663359766230592E-3</v>
      </c>
      <c r="BB192">
        <f t="shared" si="64"/>
        <v>50</v>
      </c>
      <c r="BC192" t="str">
        <f t="shared" si="65"/>
        <v/>
      </c>
    </row>
    <row r="193" spans="1:55" ht="15" customHeight="1">
      <c r="A193" s="56">
        <v>189</v>
      </c>
      <c r="B193" s="57">
        <v>42831</v>
      </c>
      <c r="C193" s="56">
        <v>2017</v>
      </c>
      <c r="D193" s="58" t="s">
        <v>239</v>
      </c>
      <c r="E193" s="59">
        <v>5420.88</v>
      </c>
      <c r="F193" s="60">
        <v>0.100552</v>
      </c>
      <c r="G193" s="60">
        <v>-3.5899999999999999E-3</v>
      </c>
      <c r="H193" s="61">
        <v>0.85709999999999997</v>
      </c>
      <c r="I193" s="62">
        <v>393</v>
      </c>
      <c r="J193" s="56" t="s">
        <v>235</v>
      </c>
      <c r="K193" s="63">
        <v>12.39</v>
      </c>
      <c r="L193" s="56">
        <f t="shared" si="44"/>
        <v>100</v>
      </c>
      <c r="M193" s="56">
        <f t="shared" si="45"/>
        <v>100</v>
      </c>
      <c r="N193" s="56">
        <f t="shared" si="46"/>
        <v>100</v>
      </c>
      <c r="O193" s="56">
        <f t="shared" si="47"/>
        <v>50</v>
      </c>
      <c r="P193" s="56">
        <f t="shared" si="48"/>
        <v>100</v>
      </c>
      <c r="Q193" s="63"/>
      <c r="R193" s="56"/>
      <c r="S193" s="60">
        <f t="shared" si="61"/>
        <v>4.355432848821561E-4</v>
      </c>
      <c r="T193" s="64">
        <f t="shared" si="62"/>
        <v>-3.8789759503491061E-2</v>
      </c>
      <c r="V193" s="65"/>
      <c r="W193" s="65"/>
      <c r="Y193" s="15" t="str">
        <f t="shared" si="49"/>
        <v>EASY</v>
      </c>
      <c r="AA193" s="66" t="str">
        <f>IF($A193&lt;200,"",AVERAGE($E144:$E193)/AVERAGE($E5:$E193)-1)</f>
        <v/>
      </c>
      <c r="AB193">
        <f>LOOKUP($B193,'07_L1政策步階'!$A$4:$A$14,'07_L1政策步階'!$C$4:$C$14)</f>
        <v>-1</v>
      </c>
      <c r="AC193" s="65"/>
      <c r="AD193" s="65"/>
      <c r="AE193" s="65"/>
      <c r="AF193" s="65"/>
      <c r="AG193" s="65"/>
      <c r="AH193" s="65"/>
      <c r="AI193" s="65"/>
      <c r="AJ193" s="65"/>
      <c r="AK193" s="65"/>
      <c r="AL193" t="str">
        <f t="shared" si="50"/>
        <v/>
      </c>
      <c r="AM193">
        <f t="shared" si="51"/>
        <v>0</v>
      </c>
      <c r="AN193" t="str">
        <f t="shared" si="52"/>
        <v/>
      </c>
      <c r="AO193" t="str">
        <f t="shared" si="53"/>
        <v/>
      </c>
      <c r="AP193" t="str">
        <f t="shared" si="54"/>
        <v/>
      </c>
      <c r="AQ193" t="str">
        <f t="shared" si="55"/>
        <v/>
      </c>
      <c r="AR193" t="str">
        <f t="shared" si="56"/>
        <v/>
      </c>
      <c r="AS193" t="str">
        <f t="shared" si="57"/>
        <v/>
      </c>
      <c r="AT193" t="str">
        <f t="shared" si="58"/>
        <v/>
      </c>
      <c r="AU193" t="str">
        <f t="shared" si="59"/>
        <v/>
      </c>
      <c r="AV193" t="str">
        <f t="shared" si="60"/>
        <v/>
      </c>
      <c r="AW193">
        <f>'01_指標庫'!$H$4*ISNUMBER($F193)+'01_指標庫'!$H$5*ISNUMBER($AA193)+'01_指標庫'!$H$6*ISNUMBER($G193)+'01_指標庫'!$H$7*ISNUMBER($H193)+'01_指標庫'!$H$8*ISNUMBER($AF193)+'01_指標庫'!$H$9*ISNUMBER($AG193)+'01_指標庫'!$H$10*ISNUMBER($AB193)+'01_指標庫'!$H$11*ISNUMBER($AC193)+'01_指標庫'!$H$12*ISNUMBER($AD193)+'01_指標庫'!$H$13*ISNUMBER($AE193)+'01_指標庫'!$H$14*ISNUMBER($I193)+'01_指標庫'!$H$15*ISNUMBER($AH193)+'01_指標庫'!$H$16*ISNUMBER($K193)+'01_指標庫'!$H$17*ISNUMBER($AI193)+'01_指標庫'!$H$18*ISNUMBER($AJ193)+'01_指標庫'!$H$19*ISNUMBER($AK193)+'01_指標庫'!$H$20*ISNUMBER($BB193)+'01_指標庫'!$H$21*ISNUMBER($BC193)</f>
        <v>49</v>
      </c>
      <c r="AX193">
        <f>IF(AW193=0,50,ROUND(('01_指標庫'!$H$4*IF(ISNUMBER($F193),L193,0)+'01_指標庫'!$H$5*IF(ISNUMBER($AA193),AL193,0)+'01_指標庫'!$H$6*IF(ISNUMBER($G193),M193,0)+'01_指標庫'!$H$7*IF(ISNUMBER($H193),N193,0)+'01_指標庫'!$H$8*IF(ISNUMBER($AF193),AQ193,0)+'01_指標庫'!$H$9*IF(ISNUMBER($AG193),AR193,0)+'01_指標庫'!$H$10*IF(ISNUMBER($AB193),AM193,0)+'01_指標庫'!$H$11*IF(ISNUMBER($AC193),AN193,0)+'01_指標庫'!$H$12*IF(ISNUMBER($AD193),AO193,0)+'01_指標庫'!$H$13*IF(ISNUMBER($AE193),AP193,0)+'01_指標庫'!$H$14*IF(ISNUMBER($I193),O193,0)+'01_指標庫'!$H$15*IF(ISNUMBER($AH193),AS193,0)+'01_指標庫'!$H$16*IF(ISNUMBER($K193),P193,0)+'01_指標庫'!$H$17*IF(ISNUMBER($AI193),AT193,0)+'01_指標庫'!$H$18*IF(ISNUMBER($AJ193),AU193,0)+'01_指標庫'!$H$19*IF(ISNUMBER($AK193),AV193,0)+'01_指標庫'!$H$20*IF(ISNUMBER($BB193),BB193,0)+'01_指標庫'!$H$21*IF(ISNUMBER($BC193),BC193,0))/AW193,1))</f>
        <v>75.5</v>
      </c>
      <c r="AY193" s="67"/>
      <c r="AZ193" s="67"/>
      <c r="BA193" s="66">
        <f t="shared" si="63"/>
        <v>2.4509021073695347E-3</v>
      </c>
      <c r="BB193">
        <f t="shared" si="64"/>
        <v>50</v>
      </c>
      <c r="BC193" t="str">
        <f t="shared" si="65"/>
        <v/>
      </c>
    </row>
    <row r="194" spans="1:55" ht="15" customHeight="1">
      <c r="A194" s="56">
        <v>190</v>
      </c>
      <c r="B194" s="57">
        <v>42832</v>
      </c>
      <c r="C194" s="56">
        <v>2017</v>
      </c>
      <c r="D194" s="58" t="s">
        <v>234</v>
      </c>
      <c r="E194" s="59">
        <v>5418.37</v>
      </c>
      <c r="F194" s="60">
        <v>9.8912E-2</v>
      </c>
      <c r="G194" s="60">
        <v>-4.0509999999999999E-3</v>
      </c>
      <c r="H194" s="61">
        <v>0.85709999999999997</v>
      </c>
      <c r="I194" s="62">
        <v>386</v>
      </c>
      <c r="J194" s="56" t="s">
        <v>235</v>
      </c>
      <c r="K194" s="63">
        <v>12.87</v>
      </c>
      <c r="L194" s="56">
        <f t="shared" si="44"/>
        <v>100</v>
      </c>
      <c r="M194" s="56">
        <f t="shared" si="45"/>
        <v>100</v>
      </c>
      <c r="N194" s="56">
        <f t="shared" si="46"/>
        <v>100</v>
      </c>
      <c r="O194" s="56">
        <f t="shared" si="47"/>
        <v>50</v>
      </c>
      <c r="P194" s="56">
        <f t="shared" si="48"/>
        <v>100</v>
      </c>
      <c r="Q194" s="63"/>
      <c r="R194" s="56"/>
      <c r="S194" s="60">
        <f t="shared" si="61"/>
        <v>-4.6302445359425182E-4</v>
      </c>
      <c r="T194" s="64">
        <f t="shared" si="62"/>
        <v>3.874092009685226E-2</v>
      </c>
      <c r="V194" s="65"/>
      <c r="W194" s="65"/>
      <c r="Y194" s="15" t="str">
        <f t="shared" si="49"/>
        <v>EASY</v>
      </c>
      <c r="AA194" s="66" t="str">
        <f>IF($A194&lt;200,"",AVERAGE($E145:$E194)/AVERAGE($E5:$E194)-1)</f>
        <v/>
      </c>
      <c r="AB194">
        <f>LOOKUP($B194,'07_L1政策步階'!$A$4:$A$14,'07_L1政策步階'!$C$4:$C$14)</f>
        <v>-1</v>
      </c>
      <c r="AC194" s="65"/>
      <c r="AD194" s="65"/>
      <c r="AE194" s="65"/>
      <c r="AF194" s="65"/>
      <c r="AG194" s="65"/>
      <c r="AH194" s="65"/>
      <c r="AI194" s="65"/>
      <c r="AJ194" s="65"/>
      <c r="AK194" s="65"/>
      <c r="AL194" t="str">
        <f t="shared" si="50"/>
        <v/>
      </c>
      <c r="AM194">
        <f t="shared" si="51"/>
        <v>0</v>
      </c>
      <c r="AN194" t="str">
        <f t="shared" si="52"/>
        <v/>
      </c>
      <c r="AO194" t="str">
        <f t="shared" si="53"/>
        <v/>
      </c>
      <c r="AP194" t="str">
        <f t="shared" si="54"/>
        <v/>
      </c>
      <c r="AQ194" t="str">
        <f t="shared" si="55"/>
        <v/>
      </c>
      <c r="AR194" t="str">
        <f t="shared" si="56"/>
        <v/>
      </c>
      <c r="AS194" t="str">
        <f t="shared" si="57"/>
        <v/>
      </c>
      <c r="AT194" t="str">
        <f t="shared" si="58"/>
        <v/>
      </c>
      <c r="AU194" t="str">
        <f t="shared" si="59"/>
        <v/>
      </c>
      <c r="AV194" t="str">
        <f t="shared" si="60"/>
        <v/>
      </c>
      <c r="AW194">
        <f>'01_指標庫'!$H$4*ISNUMBER($F194)+'01_指標庫'!$H$5*ISNUMBER($AA194)+'01_指標庫'!$H$6*ISNUMBER($G194)+'01_指標庫'!$H$7*ISNUMBER($H194)+'01_指標庫'!$H$8*ISNUMBER($AF194)+'01_指標庫'!$H$9*ISNUMBER($AG194)+'01_指標庫'!$H$10*ISNUMBER($AB194)+'01_指標庫'!$H$11*ISNUMBER($AC194)+'01_指標庫'!$H$12*ISNUMBER($AD194)+'01_指標庫'!$H$13*ISNUMBER($AE194)+'01_指標庫'!$H$14*ISNUMBER($I194)+'01_指標庫'!$H$15*ISNUMBER($AH194)+'01_指標庫'!$H$16*ISNUMBER($K194)+'01_指標庫'!$H$17*ISNUMBER($AI194)+'01_指標庫'!$H$18*ISNUMBER($AJ194)+'01_指標庫'!$H$19*ISNUMBER($AK194)+'01_指標庫'!$H$20*ISNUMBER($BB194)+'01_指標庫'!$H$21*ISNUMBER($BC194)</f>
        <v>49</v>
      </c>
      <c r="AX194">
        <f>IF(AW194=0,50,ROUND(('01_指標庫'!$H$4*IF(ISNUMBER($F194),L194,0)+'01_指標庫'!$H$5*IF(ISNUMBER($AA194),AL194,0)+'01_指標庫'!$H$6*IF(ISNUMBER($G194),M194,0)+'01_指標庫'!$H$7*IF(ISNUMBER($H194),N194,0)+'01_指標庫'!$H$8*IF(ISNUMBER($AF194),AQ194,0)+'01_指標庫'!$H$9*IF(ISNUMBER($AG194),AR194,0)+'01_指標庫'!$H$10*IF(ISNUMBER($AB194),AM194,0)+'01_指標庫'!$H$11*IF(ISNUMBER($AC194),AN194,0)+'01_指標庫'!$H$12*IF(ISNUMBER($AD194),AO194,0)+'01_指標庫'!$H$13*IF(ISNUMBER($AE194),AP194,0)+'01_指標庫'!$H$14*IF(ISNUMBER($I194),O194,0)+'01_指標庫'!$H$15*IF(ISNUMBER($AH194),AS194,0)+'01_指標庫'!$H$16*IF(ISNUMBER($K194),P194,0)+'01_指標庫'!$H$17*IF(ISNUMBER($AI194),AT194,0)+'01_指標庫'!$H$18*IF(ISNUMBER($AJ194),AU194,0)+'01_指標庫'!$H$19*IF(ISNUMBER($AK194),AV194,0)+'01_指標庫'!$H$20*IF(ISNUMBER($BB194),BB194,0)+'01_指標庫'!$H$21*IF(ISNUMBER($BC194),BC194,0))/AW194,1))</f>
        <v>75.5</v>
      </c>
      <c r="AY194" s="67"/>
      <c r="AZ194" s="67"/>
      <c r="BA194" s="66">
        <f t="shared" si="63"/>
        <v>7.8682211291059012E-4</v>
      </c>
      <c r="BB194">
        <f t="shared" si="64"/>
        <v>50</v>
      </c>
      <c r="BC194" t="str">
        <f t="shared" si="65"/>
        <v/>
      </c>
    </row>
    <row r="195" spans="1:55" ht="15" customHeight="1">
      <c r="A195" s="56">
        <v>191</v>
      </c>
      <c r="B195" s="57">
        <v>42835</v>
      </c>
      <c r="C195" s="56">
        <v>2017</v>
      </c>
      <c r="D195" s="58" t="s">
        <v>236</v>
      </c>
      <c r="E195" s="59">
        <v>5421.68</v>
      </c>
      <c r="F195" s="60">
        <v>9.8519999999999996E-2</v>
      </c>
      <c r="G195" s="60">
        <v>-3.4429999999999999E-3</v>
      </c>
      <c r="H195" s="61">
        <v>0.85709999999999997</v>
      </c>
      <c r="I195" s="62">
        <v>386</v>
      </c>
      <c r="J195" s="56" t="s">
        <v>235</v>
      </c>
      <c r="K195" s="63">
        <v>14.05</v>
      </c>
      <c r="L195" s="56">
        <f t="shared" si="44"/>
        <v>100</v>
      </c>
      <c r="M195" s="56">
        <f t="shared" si="45"/>
        <v>100</v>
      </c>
      <c r="N195" s="56">
        <f t="shared" si="46"/>
        <v>100</v>
      </c>
      <c r="O195" s="56">
        <f t="shared" si="47"/>
        <v>50</v>
      </c>
      <c r="P195" s="56">
        <f t="shared" si="48"/>
        <v>100</v>
      </c>
      <c r="Q195" s="63"/>
      <c r="R195" s="56"/>
      <c r="S195" s="60">
        <f t="shared" si="61"/>
        <v>6.1088482329574312E-4</v>
      </c>
      <c r="T195" s="64">
        <f t="shared" si="62"/>
        <v>9.1686091686091764E-2</v>
      </c>
      <c r="V195" s="65"/>
      <c r="W195" s="65"/>
      <c r="Y195" s="15" t="str">
        <f t="shared" si="49"/>
        <v>EASY</v>
      </c>
      <c r="AA195" s="66" t="str">
        <f>IF($A195&lt;200,"",AVERAGE($E146:$E195)/AVERAGE($E5:$E195)-1)</f>
        <v/>
      </c>
      <c r="AB195">
        <f>LOOKUP($B195,'07_L1政策步階'!$A$4:$A$14,'07_L1政策步階'!$C$4:$C$14)</f>
        <v>-1</v>
      </c>
      <c r="AC195" s="65"/>
      <c r="AD195" s="65"/>
      <c r="AE195" s="65"/>
      <c r="AF195" s="65"/>
      <c r="AG195" s="65"/>
      <c r="AH195" s="65"/>
      <c r="AI195" s="65"/>
      <c r="AJ195" s="65"/>
      <c r="AK195" s="65"/>
      <c r="AL195" t="str">
        <f t="shared" si="50"/>
        <v/>
      </c>
      <c r="AM195">
        <f t="shared" si="51"/>
        <v>0</v>
      </c>
      <c r="AN195" t="str">
        <f t="shared" si="52"/>
        <v/>
      </c>
      <c r="AO195" t="str">
        <f t="shared" si="53"/>
        <v/>
      </c>
      <c r="AP195" t="str">
        <f t="shared" si="54"/>
        <v/>
      </c>
      <c r="AQ195" t="str">
        <f t="shared" si="55"/>
        <v/>
      </c>
      <c r="AR195" t="str">
        <f t="shared" si="56"/>
        <v/>
      </c>
      <c r="AS195" t="str">
        <f t="shared" si="57"/>
        <v/>
      </c>
      <c r="AT195" t="str">
        <f t="shared" si="58"/>
        <v/>
      </c>
      <c r="AU195" t="str">
        <f t="shared" si="59"/>
        <v/>
      </c>
      <c r="AV195" t="str">
        <f t="shared" si="60"/>
        <v/>
      </c>
      <c r="AW195">
        <f>'01_指標庫'!$H$4*ISNUMBER($F195)+'01_指標庫'!$H$5*ISNUMBER($AA195)+'01_指標庫'!$H$6*ISNUMBER($G195)+'01_指標庫'!$H$7*ISNUMBER($H195)+'01_指標庫'!$H$8*ISNUMBER($AF195)+'01_指標庫'!$H$9*ISNUMBER($AG195)+'01_指標庫'!$H$10*ISNUMBER($AB195)+'01_指標庫'!$H$11*ISNUMBER($AC195)+'01_指標庫'!$H$12*ISNUMBER($AD195)+'01_指標庫'!$H$13*ISNUMBER($AE195)+'01_指標庫'!$H$14*ISNUMBER($I195)+'01_指標庫'!$H$15*ISNUMBER($AH195)+'01_指標庫'!$H$16*ISNUMBER($K195)+'01_指標庫'!$H$17*ISNUMBER($AI195)+'01_指標庫'!$H$18*ISNUMBER($AJ195)+'01_指標庫'!$H$19*ISNUMBER($AK195)+'01_指標庫'!$H$20*ISNUMBER($BB195)+'01_指標庫'!$H$21*ISNUMBER($BC195)</f>
        <v>49</v>
      </c>
      <c r="AX195">
        <f>IF(AW195=0,50,ROUND(('01_指標庫'!$H$4*IF(ISNUMBER($F195),L195,0)+'01_指標庫'!$H$5*IF(ISNUMBER($AA195),AL195,0)+'01_指標庫'!$H$6*IF(ISNUMBER($G195),M195,0)+'01_指標庫'!$H$7*IF(ISNUMBER($H195),N195,0)+'01_指標庫'!$H$8*IF(ISNUMBER($AF195),AQ195,0)+'01_指標庫'!$H$9*IF(ISNUMBER($AG195),AR195,0)+'01_指標庫'!$H$10*IF(ISNUMBER($AB195),AM195,0)+'01_指標庫'!$H$11*IF(ISNUMBER($AC195),AN195,0)+'01_指標庫'!$H$12*IF(ISNUMBER($AD195),AO195,0)+'01_指標庫'!$H$13*IF(ISNUMBER($AE195),AP195,0)+'01_指標庫'!$H$14*IF(ISNUMBER($I195),O195,0)+'01_指標庫'!$H$15*IF(ISNUMBER($AH195),AS195,0)+'01_指標庫'!$H$16*IF(ISNUMBER($K195),P195,0)+'01_指標庫'!$H$17*IF(ISNUMBER($AI195),AT195,0)+'01_指標庫'!$H$18*IF(ISNUMBER($AJ195),AU195,0)+'01_指標庫'!$H$19*IF(ISNUMBER($AK195),AV195,0)+'01_指標庫'!$H$20*IF(ISNUMBER($BB195),BB195,0)+'01_指標庫'!$H$21*IF(ISNUMBER($BC195),BC195,0))/AW195,1))</f>
        <v>75.5</v>
      </c>
      <c r="AY195" s="67"/>
      <c r="AZ195" s="67"/>
      <c r="BA195" s="66">
        <f t="shared" si="63"/>
        <v>-4.7525583008445338E-4</v>
      </c>
      <c r="BB195">
        <f t="shared" si="64"/>
        <v>50</v>
      </c>
      <c r="BC195" t="str">
        <f t="shared" si="65"/>
        <v/>
      </c>
    </row>
    <row r="196" spans="1:55" ht="15" customHeight="1">
      <c r="A196" s="56">
        <v>192</v>
      </c>
      <c r="B196" s="57">
        <v>42836</v>
      </c>
      <c r="C196" s="56">
        <v>2017</v>
      </c>
      <c r="D196" s="58" t="s">
        <v>237</v>
      </c>
      <c r="E196" s="59">
        <v>5398.4</v>
      </c>
      <c r="F196" s="60">
        <v>9.2572000000000002E-2</v>
      </c>
      <c r="G196" s="60">
        <v>-7.7219999999999997E-3</v>
      </c>
      <c r="H196" s="61">
        <v>0.85709999999999997</v>
      </c>
      <c r="I196" s="62">
        <v>394</v>
      </c>
      <c r="J196" s="56" t="s">
        <v>235</v>
      </c>
      <c r="K196" s="63">
        <v>15.07</v>
      </c>
      <c r="L196" s="56">
        <f t="shared" si="44"/>
        <v>100</v>
      </c>
      <c r="M196" s="56">
        <f t="shared" si="45"/>
        <v>100</v>
      </c>
      <c r="N196" s="56">
        <f t="shared" si="46"/>
        <v>100</v>
      </c>
      <c r="O196" s="56">
        <f t="shared" si="47"/>
        <v>50</v>
      </c>
      <c r="P196" s="56">
        <f t="shared" si="48"/>
        <v>100</v>
      </c>
      <c r="Q196" s="63"/>
      <c r="R196" s="56"/>
      <c r="S196" s="60">
        <f t="shared" si="61"/>
        <v>-4.2938720101519667E-3</v>
      </c>
      <c r="T196" s="64">
        <f t="shared" si="62"/>
        <v>7.2597864768683129E-2</v>
      </c>
      <c r="V196" s="65"/>
      <c r="W196" s="65"/>
      <c r="Y196" s="15" t="str">
        <f t="shared" si="49"/>
        <v>EASY</v>
      </c>
      <c r="AA196" s="66" t="str">
        <f>IF($A196&lt;200,"",AVERAGE($E147:$E196)/AVERAGE($E5:$E196)-1)</f>
        <v/>
      </c>
      <c r="AB196">
        <f>LOOKUP($B196,'07_L1政策步階'!$A$4:$A$14,'07_L1政策步階'!$C$4:$C$14)</f>
        <v>-1</v>
      </c>
      <c r="AC196" s="65"/>
      <c r="AD196" s="65"/>
      <c r="AE196" s="65"/>
      <c r="AF196" s="65"/>
      <c r="AG196" s="65"/>
      <c r="AH196" s="65"/>
      <c r="AI196" s="65"/>
      <c r="AJ196" s="65"/>
      <c r="AK196" s="65"/>
      <c r="AL196" t="str">
        <f t="shared" si="50"/>
        <v/>
      </c>
      <c r="AM196">
        <f t="shared" si="51"/>
        <v>0</v>
      </c>
      <c r="AN196" t="str">
        <f t="shared" si="52"/>
        <v/>
      </c>
      <c r="AO196" t="str">
        <f t="shared" si="53"/>
        <v/>
      </c>
      <c r="AP196" t="str">
        <f t="shared" si="54"/>
        <v/>
      </c>
      <c r="AQ196" t="str">
        <f t="shared" si="55"/>
        <v/>
      </c>
      <c r="AR196" t="str">
        <f t="shared" si="56"/>
        <v/>
      </c>
      <c r="AS196" t="str">
        <f t="shared" si="57"/>
        <v/>
      </c>
      <c r="AT196" t="str">
        <f t="shared" si="58"/>
        <v/>
      </c>
      <c r="AU196" t="str">
        <f t="shared" si="59"/>
        <v/>
      </c>
      <c r="AV196" t="str">
        <f t="shared" si="60"/>
        <v/>
      </c>
      <c r="AW196">
        <f>'01_指標庫'!$H$4*ISNUMBER($F196)+'01_指標庫'!$H$5*ISNUMBER($AA196)+'01_指標庫'!$H$6*ISNUMBER($G196)+'01_指標庫'!$H$7*ISNUMBER($H196)+'01_指標庫'!$H$8*ISNUMBER($AF196)+'01_指標庫'!$H$9*ISNUMBER($AG196)+'01_指標庫'!$H$10*ISNUMBER($AB196)+'01_指標庫'!$H$11*ISNUMBER($AC196)+'01_指標庫'!$H$12*ISNUMBER($AD196)+'01_指標庫'!$H$13*ISNUMBER($AE196)+'01_指標庫'!$H$14*ISNUMBER($I196)+'01_指標庫'!$H$15*ISNUMBER($AH196)+'01_指標庫'!$H$16*ISNUMBER($K196)+'01_指標庫'!$H$17*ISNUMBER($AI196)+'01_指標庫'!$H$18*ISNUMBER($AJ196)+'01_指標庫'!$H$19*ISNUMBER($AK196)+'01_指標庫'!$H$20*ISNUMBER($BB196)+'01_指標庫'!$H$21*ISNUMBER($BC196)</f>
        <v>49</v>
      </c>
      <c r="AX196">
        <f>IF(AW196=0,50,ROUND(('01_指標庫'!$H$4*IF(ISNUMBER($F196),L196,0)+'01_指標庫'!$H$5*IF(ISNUMBER($AA196),AL196,0)+'01_指標庫'!$H$6*IF(ISNUMBER($G196),M196,0)+'01_指標庫'!$H$7*IF(ISNUMBER($H196),N196,0)+'01_指標庫'!$H$8*IF(ISNUMBER($AF196),AQ196,0)+'01_指標庫'!$H$9*IF(ISNUMBER($AG196),AR196,0)+'01_指標庫'!$H$10*IF(ISNUMBER($AB196),AM196,0)+'01_指標庫'!$H$11*IF(ISNUMBER($AC196),AN196,0)+'01_指標庫'!$H$12*IF(ISNUMBER($AD196),AO196,0)+'01_指標庫'!$H$13*IF(ISNUMBER($AE196),AP196,0)+'01_指標庫'!$H$14*IF(ISNUMBER($I196),O196,0)+'01_指標庫'!$H$15*IF(ISNUMBER($AH196),AS196,0)+'01_指標庫'!$H$16*IF(ISNUMBER($K196),P196,0)+'01_指標庫'!$H$17*IF(ISNUMBER($AI196),AT196,0)+'01_指標庫'!$H$18*IF(ISNUMBER($AJ196),AU196,0)+'01_指標庫'!$H$19*IF(ISNUMBER($AK196),AV196,0)+'01_指標庫'!$H$20*IF(ISNUMBER($BB196),BB196,0)+'01_指標庫'!$H$21*IF(ISNUMBER($BC196),BC196,0))/AW196,1))</f>
        <v>75.5</v>
      </c>
      <c r="AY196" s="67"/>
      <c r="AZ196" s="67"/>
      <c r="BA196" s="66">
        <f t="shared" si="63"/>
        <v>-1.8615212499102363E-3</v>
      </c>
      <c r="BB196">
        <f t="shared" si="64"/>
        <v>50</v>
      </c>
      <c r="BC196" t="str">
        <f t="shared" si="65"/>
        <v/>
      </c>
    </row>
    <row r="197" spans="1:55" ht="15" customHeight="1">
      <c r="A197" s="56">
        <v>193</v>
      </c>
      <c r="B197" s="57">
        <v>42837</v>
      </c>
      <c r="C197" s="56">
        <v>2017</v>
      </c>
      <c r="D197" s="58" t="s">
        <v>238</v>
      </c>
      <c r="E197" s="59">
        <v>5377.03</v>
      </c>
      <c r="F197" s="60">
        <v>8.6953000000000003E-2</v>
      </c>
      <c r="G197" s="60">
        <v>-1.1650000000000001E-2</v>
      </c>
      <c r="H197" s="61">
        <v>0.85709999999999997</v>
      </c>
      <c r="I197" s="62">
        <v>396</v>
      </c>
      <c r="J197" s="56" t="s">
        <v>235</v>
      </c>
      <c r="K197" s="63">
        <v>15.77</v>
      </c>
      <c r="L197" s="56">
        <f t="shared" ref="L197:L260" si="66">IF(COUNT(F197)=0,50,IF(F197&gt;=0,100,IF(F197&gt;=-0.02,50,0)))</f>
        <v>100</v>
      </c>
      <c r="M197" s="56">
        <f t="shared" ref="M197:M260" si="67">IF(COUNT(G197)=0,50,IF(G197&gt;-0.06,100,IF(G197&gt;-0.15,50,0)))</f>
        <v>100</v>
      </c>
      <c r="N197" s="56">
        <f t="shared" ref="N197:N260" si="68">IF(COUNT(H197)=0,50,IF(H197&gt;=0.6,100,IF(H197&gt;=0.4,50,0)))</f>
        <v>100</v>
      </c>
      <c r="O197" s="56">
        <f t="shared" ref="O197:O260" si="69">IF(COUNT(I197)=0,50,IF(J197="proxy_vix",50,IF(I197&lt;350,100,IF(I197&lt;=450,50,0))))</f>
        <v>50</v>
      </c>
      <c r="P197" s="56">
        <f t="shared" ref="P197:P260" si="70">IF(COUNT(K197)=0,50,IF(K197&lt;20,100,IF(K197&lt;=25,50,0)))</f>
        <v>100</v>
      </c>
      <c r="Q197" s="63"/>
      <c r="R197" s="56"/>
      <c r="S197" s="60">
        <f t="shared" si="61"/>
        <v>-3.9585803200947733E-3</v>
      </c>
      <c r="T197" s="64">
        <f t="shared" si="62"/>
        <v>4.6449900464498928E-2</v>
      </c>
      <c r="V197" s="65"/>
      <c r="W197" s="65"/>
      <c r="Y197" s="15" t="str">
        <f t="shared" ref="Y197:Y260" si="71">IF(AX197&gt;=70,"EASY",IF(AX197&gt;40,"UNCERTAIN","HARD"))</f>
        <v>EASY</v>
      </c>
      <c r="AA197" s="66" t="str">
        <f>IF($A197&lt;200,"",AVERAGE($E148:$E197)/AVERAGE($E5:$E197)-1)</f>
        <v/>
      </c>
      <c r="AB197">
        <f>LOOKUP($B197,'07_L1政策步階'!$A$4:$A$14,'07_L1政策步階'!$C$4:$C$14)</f>
        <v>-1</v>
      </c>
      <c r="AC197" s="65"/>
      <c r="AD197" s="65"/>
      <c r="AE197" s="65"/>
      <c r="AF197" s="65"/>
      <c r="AG197" s="65"/>
      <c r="AH197" s="65"/>
      <c r="AI197" s="65"/>
      <c r="AJ197" s="65"/>
      <c r="AK197" s="65"/>
      <c r="AL197" t="str">
        <f t="shared" ref="AL197:AL260" si="72">IF(ISNUMBER($AA197),IF($AA197&gt;=0.005,100,IF($AA197&gt;=-0.015,50,0)),"")</f>
        <v/>
      </c>
      <c r="AM197">
        <f t="shared" ref="AM197:AM260" si="73">IF(ISNUMBER($AB197),IF($AB197=1,100,IF($AB197=0,50,0)),"")</f>
        <v>0</v>
      </c>
      <c r="AN197" t="str">
        <f t="shared" ref="AN197:AN260" si="74">IF(ISNUMBER($AC197),IF($AC197&gt;=0.001,100,IF($AC197&gt;=-0.003,50,0)),"")</f>
        <v/>
      </c>
      <c r="AO197" t="str">
        <f t="shared" ref="AO197:AO260" si="75">IF(ISNUMBER($AD197),IF($AD197&gt;=0.04,100,IF($AD197&gt;=0,50,0)),"")</f>
        <v/>
      </c>
      <c r="AP197" t="str">
        <f t="shared" ref="AP197:AP260" si="76">IF(ISNUMBER($AE197),IF($AE197&gt;=25,100,IF($AE197&gt;=-75,50,0)),"")</f>
        <v/>
      </c>
      <c r="AQ197" t="str">
        <f t="shared" ref="AQ197:AQ260" si="77">IF(ISNUMBER($AF197),IF($AF197&gt;0,100,IF($AF197&gt;=-50,50,0)),"")</f>
        <v/>
      </c>
      <c r="AR197" t="str">
        <f t="shared" ref="AR197:AR260" si="78">IF(ISNUMBER($AG197),IF($AG197=1,100,IF($AG197=0,50,0)),"")</f>
        <v/>
      </c>
      <c r="AS197" t="str">
        <f t="shared" ref="AS197:AS260" si="79">IF(ISNUMBER($AH197),IF($AH197&lt;0,100,IF($AH197&lt;=20,50,0)),"")</f>
        <v/>
      </c>
      <c r="AT197" t="str">
        <f t="shared" ref="AT197:AT260" si="80">IF(ISNUMBER($AI197),IF($AI197&lt;0.95,100,IF($AI197&lt;=1,50,0)),"")</f>
        <v/>
      </c>
      <c r="AU197" t="str">
        <f t="shared" ref="AU197:AU260" si="81">IF(ISNUMBER($AJ197),IF($AJ197&lt;30,0,IF($AJ197&lt;40,50,IF($AJ197&lt;=90,100,50))),"")</f>
        <v/>
      </c>
      <c r="AV197" t="str">
        <f t="shared" ref="AV197:AV260" si="82">IF(ISNUMBER($AK197),IF($AK197&gt;-0.2,100,IF($AK197&gt;=-0.4,50,0)),"")</f>
        <v/>
      </c>
      <c r="AW197">
        <f>'01_指標庫'!$H$4*ISNUMBER($F197)+'01_指標庫'!$H$5*ISNUMBER($AA197)+'01_指標庫'!$H$6*ISNUMBER($G197)+'01_指標庫'!$H$7*ISNUMBER($H197)+'01_指標庫'!$H$8*ISNUMBER($AF197)+'01_指標庫'!$H$9*ISNUMBER($AG197)+'01_指標庫'!$H$10*ISNUMBER($AB197)+'01_指標庫'!$H$11*ISNUMBER($AC197)+'01_指標庫'!$H$12*ISNUMBER($AD197)+'01_指標庫'!$H$13*ISNUMBER($AE197)+'01_指標庫'!$H$14*ISNUMBER($I197)+'01_指標庫'!$H$15*ISNUMBER($AH197)+'01_指標庫'!$H$16*ISNUMBER($K197)+'01_指標庫'!$H$17*ISNUMBER($AI197)+'01_指標庫'!$H$18*ISNUMBER($AJ197)+'01_指標庫'!$H$19*ISNUMBER($AK197)+'01_指標庫'!$H$20*ISNUMBER($BB197)+'01_指標庫'!$H$21*ISNUMBER($BC197)</f>
        <v>49</v>
      </c>
      <c r="AX197">
        <f>IF(AW197=0,50,ROUND(('01_指標庫'!$H$4*IF(ISNUMBER($F197),L197,0)+'01_指標庫'!$H$5*IF(ISNUMBER($AA197),AL197,0)+'01_指標庫'!$H$6*IF(ISNUMBER($G197),M197,0)+'01_指標庫'!$H$7*IF(ISNUMBER($H197),N197,0)+'01_指標庫'!$H$8*IF(ISNUMBER($AF197),AQ197,0)+'01_指標庫'!$H$9*IF(ISNUMBER($AG197),AR197,0)+'01_指標庫'!$H$10*IF(ISNUMBER($AB197),AM197,0)+'01_指標庫'!$H$11*IF(ISNUMBER($AC197),AN197,0)+'01_指標庫'!$H$12*IF(ISNUMBER($AD197),AO197,0)+'01_指標庫'!$H$13*IF(ISNUMBER($AE197),AP197,0)+'01_指標庫'!$H$14*IF(ISNUMBER($I197),O197,0)+'01_指標庫'!$H$15*IF(ISNUMBER($AH197),AS197,0)+'01_指標庫'!$H$16*IF(ISNUMBER($K197),P197,0)+'01_指標庫'!$H$17*IF(ISNUMBER($AI197),AT197,0)+'01_指標庫'!$H$18*IF(ISNUMBER($AJ197),AU197,0)+'01_指標庫'!$H$19*IF(ISNUMBER($AK197),AV197,0)+'01_指標庫'!$H$20*IF(ISNUMBER($BB197),BB197,0)+'01_指標庫'!$H$21*IF(ISNUMBER($BC197),BC197,0))/AW197,1))</f>
        <v>75.5</v>
      </c>
      <c r="AY197" s="67"/>
      <c r="AZ197" s="67"/>
      <c r="BA197" s="66">
        <f t="shared" si="63"/>
        <v>-2.4120231439099804E-3</v>
      </c>
      <c r="BB197">
        <f t="shared" si="64"/>
        <v>50</v>
      </c>
      <c r="BC197" t="str">
        <f t="shared" si="65"/>
        <v/>
      </c>
    </row>
    <row r="198" spans="1:55" ht="15" customHeight="1">
      <c r="A198" s="56">
        <v>194</v>
      </c>
      <c r="B198" s="57">
        <v>42838</v>
      </c>
      <c r="C198" s="56">
        <v>2017</v>
      </c>
      <c r="D198" s="58" t="s">
        <v>239</v>
      </c>
      <c r="E198" s="59">
        <v>5353.59</v>
      </c>
      <c r="F198" s="60">
        <v>8.1053E-2</v>
      </c>
      <c r="G198" s="60">
        <v>-1.5958E-2</v>
      </c>
      <c r="H198" s="61">
        <v>0.8367</v>
      </c>
      <c r="I198" s="62">
        <v>403</v>
      </c>
      <c r="J198" s="56" t="s">
        <v>235</v>
      </c>
      <c r="K198" s="63">
        <v>15.96</v>
      </c>
      <c r="L198" s="56">
        <f t="shared" si="66"/>
        <v>100</v>
      </c>
      <c r="M198" s="56">
        <f t="shared" si="67"/>
        <v>100</v>
      </c>
      <c r="N198" s="56">
        <f t="shared" si="68"/>
        <v>100</v>
      </c>
      <c r="O198" s="56">
        <f t="shared" si="69"/>
        <v>50</v>
      </c>
      <c r="P198" s="56">
        <f t="shared" si="70"/>
        <v>100</v>
      </c>
      <c r="Q198" s="63"/>
      <c r="R198" s="56"/>
      <c r="S198" s="60">
        <f t="shared" ref="S198:S261" si="83">$E198/$E197-1</f>
        <v>-4.3592838425673408E-3</v>
      </c>
      <c r="T198" s="64">
        <f t="shared" ref="T198:T261" si="84">$K198/$K197-1</f>
        <v>1.2048192771084487E-2</v>
      </c>
      <c r="V198" s="65"/>
      <c r="W198" s="65"/>
      <c r="Y198" s="15" t="str">
        <f t="shared" si="71"/>
        <v>UNCERTAIN</v>
      </c>
      <c r="AA198" s="66" t="str">
        <f>IF($A198&lt;200,"",AVERAGE($E149:$E198)/AVERAGE($E5:$E198)-1)</f>
        <v/>
      </c>
      <c r="AB198">
        <f>LOOKUP($B198,'07_L1政策步階'!$A$4:$A$14,'07_L1政策步階'!$C$4:$C$14)</f>
        <v>-1</v>
      </c>
      <c r="AC198" s="65"/>
      <c r="AD198" s="65"/>
      <c r="AE198" s="65"/>
      <c r="AF198" s="65"/>
      <c r="AG198" s="65"/>
      <c r="AH198" s="65"/>
      <c r="AI198" s="65"/>
      <c r="AJ198" s="65"/>
      <c r="AK198" s="65"/>
      <c r="AL198" t="str">
        <f t="shared" si="72"/>
        <v/>
      </c>
      <c r="AM198">
        <f t="shared" si="73"/>
        <v>0</v>
      </c>
      <c r="AN198" t="str">
        <f t="shared" si="74"/>
        <v/>
      </c>
      <c r="AO198" t="str">
        <f t="shared" si="75"/>
        <v/>
      </c>
      <c r="AP198" t="str">
        <f t="shared" si="76"/>
        <v/>
      </c>
      <c r="AQ198" t="str">
        <f t="shared" si="77"/>
        <v/>
      </c>
      <c r="AR198" t="str">
        <f t="shared" si="78"/>
        <v/>
      </c>
      <c r="AS198" t="str">
        <f t="shared" si="79"/>
        <v/>
      </c>
      <c r="AT198" t="str">
        <f t="shared" si="80"/>
        <v/>
      </c>
      <c r="AU198" t="str">
        <f t="shared" si="81"/>
        <v/>
      </c>
      <c r="AV198" t="str">
        <f t="shared" si="82"/>
        <v/>
      </c>
      <c r="AW198">
        <f>'01_指標庫'!$H$4*ISNUMBER($F198)+'01_指標庫'!$H$5*ISNUMBER($AA198)+'01_指標庫'!$H$6*ISNUMBER($G198)+'01_指標庫'!$H$7*ISNUMBER($H198)+'01_指標庫'!$H$8*ISNUMBER($AF198)+'01_指標庫'!$H$9*ISNUMBER($AG198)+'01_指標庫'!$H$10*ISNUMBER($AB198)+'01_指標庫'!$H$11*ISNUMBER($AC198)+'01_指標庫'!$H$12*ISNUMBER($AD198)+'01_指標庫'!$H$13*ISNUMBER($AE198)+'01_指標庫'!$H$14*ISNUMBER($I198)+'01_指標庫'!$H$15*ISNUMBER($AH198)+'01_指標庫'!$H$16*ISNUMBER($K198)+'01_指標庫'!$H$17*ISNUMBER($AI198)+'01_指標庫'!$H$18*ISNUMBER($AJ198)+'01_指標庫'!$H$19*ISNUMBER($AK198)+'01_指標庫'!$H$20*ISNUMBER($BB198)+'01_指標庫'!$H$21*ISNUMBER($BC198)</f>
        <v>49</v>
      </c>
      <c r="AX198">
        <f>IF(AW198=0,50,ROUND(('01_指標庫'!$H$4*IF(ISNUMBER($F198),L198,0)+'01_指標庫'!$H$5*IF(ISNUMBER($AA198),AL198,0)+'01_指標庫'!$H$6*IF(ISNUMBER($G198),M198,0)+'01_指標庫'!$H$7*IF(ISNUMBER($H198),N198,0)+'01_指標庫'!$H$8*IF(ISNUMBER($AF198),AQ198,0)+'01_指標庫'!$H$9*IF(ISNUMBER($AG198),AR198,0)+'01_指標庫'!$H$10*IF(ISNUMBER($AB198),AM198,0)+'01_指標庫'!$H$11*IF(ISNUMBER($AC198),AN198,0)+'01_指標庫'!$H$12*IF(ISNUMBER($AD198),AO198,0)+'01_指標庫'!$H$13*IF(ISNUMBER($AE198),AP198,0)+'01_指標庫'!$H$14*IF(ISNUMBER($I198),O198,0)+'01_指標庫'!$H$15*IF(ISNUMBER($AH198),AS198,0)+'01_指標庫'!$H$16*IF(ISNUMBER($K198),P198,0)+'01_指標庫'!$H$17*IF(ISNUMBER($AI198),AT198,0)+'01_指標庫'!$H$18*IF(ISNUMBER($AJ198),AU198,0)+'01_指標庫'!$H$19*IF(ISNUMBER($AK198),AV198,0)+'01_指標庫'!$H$20*IF(ISNUMBER($BB198),BB198,0)+'01_指標庫'!$H$21*IF(ISNUMBER($BC198),BC198,0))/AW198,1))</f>
        <v>69.400000000000006</v>
      </c>
      <c r="AY198" s="67"/>
      <c r="AZ198" s="67"/>
      <c r="BA198" s="66">
        <f t="shared" si="63"/>
        <v>-3.3107706203430176E-3</v>
      </c>
      <c r="BB198">
        <f t="shared" si="64"/>
        <v>0</v>
      </c>
      <c r="BC198" t="str">
        <f t="shared" si="65"/>
        <v/>
      </c>
    </row>
    <row r="199" spans="1:55" ht="15" customHeight="1">
      <c r="A199" s="56">
        <v>195</v>
      </c>
      <c r="B199" s="57">
        <v>42842</v>
      </c>
      <c r="C199" s="56">
        <v>2017</v>
      </c>
      <c r="D199" s="58" t="s">
        <v>236</v>
      </c>
      <c r="E199" s="59">
        <v>5399.2</v>
      </c>
      <c r="F199" s="60">
        <v>8.9125999999999997E-2</v>
      </c>
      <c r="G199" s="60">
        <v>-7.5750000000000001E-3</v>
      </c>
      <c r="H199" s="61">
        <v>0.85709999999999997</v>
      </c>
      <c r="I199" s="62">
        <v>400</v>
      </c>
      <c r="J199" s="56" t="s">
        <v>235</v>
      </c>
      <c r="K199" s="63">
        <v>14.66</v>
      </c>
      <c r="L199" s="56">
        <f t="shared" si="66"/>
        <v>100</v>
      </c>
      <c r="M199" s="56">
        <f t="shared" si="67"/>
        <v>100</v>
      </c>
      <c r="N199" s="56">
        <f t="shared" si="68"/>
        <v>100</v>
      </c>
      <c r="O199" s="56">
        <f t="shared" si="69"/>
        <v>50</v>
      </c>
      <c r="P199" s="56">
        <f t="shared" si="70"/>
        <v>100</v>
      </c>
      <c r="Q199" s="63"/>
      <c r="R199" s="56"/>
      <c r="S199" s="60">
        <f t="shared" si="83"/>
        <v>8.519516810215233E-3</v>
      </c>
      <c r="T199" s="64">
        <f t="shared" si="84"/>
        <v>-8.1453634085213111E-2</v>
      </c>
      <c r="V199" s="65"/>
      <c r="W199" s="65"/>
      <c r="Y199" s="15" t="str">
        <f t="shared" si="71"/>
        <v>UNCERTAIN</v>
      </c>
      <c r="AA199" s="66" t="str">
        <f>IF($A199&lt;200,"",AVERAGE($E150:$E199)/AVERAGE($E5:$E199)-1)</f>
        <v/>
      </c>
      <c r="AB199">
        <f>LOOKUP($B199,'07_L1政策步階'!$A$4:$A$14,'07_L1政策步階'!$C$4:$C$14)</f>
        <v>-1</v>
      </c>
      <c r="AC199" s="65"/>
      <c r="AD199" s="65"/>
      <c r="AE199" s="65"/>
      <c r="AF199" s="65"/>
      <c r="AG199" s="65"/>
      <c r="AH199" s="65"/>
      <c r="AI199" s="65"/>
      <c r="AJ199" s="65"/>
      <c r="AK199" s="65"/>
      <c r="AL199" t="str">
        <f t="shared" si="72"/>
        <v/>
      </c>
      <c r="AM199">
        <f t="shared" si="73"/>
        <v>0</v>
      </c>
      <c r="AN199" t="str">
        <f t="shared" si="74"/>
        <v/>
      </c>
      <c r="AO199" t="str">
        <f t="shared" si="75"/>
        <v/>
      </c>
      <c r="AP199" t="str">
        <f t="shared" si="76"/>
        <v/>
      </c>
      <c r="AQ199" t="str">
        <f t="shared" si="77"/>
        <v/>
      </c>
      <c r="AR199" t="str">
        <f t="shared" si="78"/>
        <v/>
      </c>
      <c r="AS199" t="str">
        <f t="shared" si="79"/>
        <v/>
      </c>
      <c r="AT199" t="str">
        <f t="shared" si="80"/>
        <v/>
      </c>
      <c r="AU199" t="str">
        <f t="shared" si="81"/>
        <v/>
      </c>
      <c r="AV199" t="str">
        <f t="shared" si="82"/>
        <v/>
      </c>
      <c r="AW199">
        <f>'01_指標庫'!$H$4*ISNUMBER($F199)+'01_指標庫'!$H$5*ISNUMBER($AA199)+'01_指標庫'!$H$6*ISNUMBER($G199)+'01_指標庫'!$H$7*ISNUMBER($H199)+'01_指標庫'!$H$8*ISNUMBER($AF199)+'01_指標庫'!$H$9*ISNUMBER($AG199)+'01_指標庫'!$H$10*ISNUMBER($AB199)+'01_指標庫'!$H$11*ISNUMBER($AC199)+'01_指標庫'!$H$12*ISNUMBER($AD199)+'01_指標庫'!$H$13*ISNUMBER($AE199)+'01_指標庫'!$H$14*ISNUMBER($I199)+'01_指標庫'!$H$15*ISNUMBER($AH199)+'01_指標庫'!$H$16*ISNUMBER($K199)+'01_指標庫'!$H$17*ISNUMBER($AI199)+'01_指標庫'!$H$18*ISNUMBER($AJ199)+'01_指標庫'!$H$19*ISNUMBER($AK199)+'01_指標庫'!$H$20*ISNUMBER($BB199)+'01_指標庫'!$H$21*ISNUMBER($BC199)</f>
        <v>49</v>
      </c>
      <c r="AX199">
        <f>IF(AW199=0,50,ROUND(('01_指標庫'!$H$4*IF(ISNUMBER($F199),L199,0)+'01_指標庫'!$H$5*IF(ISNUMBER($AA199),AL199,0)+'01_指標庫'!$H$6*IF(ISNUMBER($G199),M199,0)+'01_指標庫'!$H$7*IF(ISNUMBER($H199),N199,0)+'01_指標庫'!$H$8*IF(ISNUMBER($AF199),AQ199,0)+'01_指標庫'!$H$9*IF(ISNUMBER($AG199),AR199,0)+'01_指標庫'!$H$10*IF(ISNUMBER($AB199),AM199,0)+'01_指標庫'!$H$11*IF(ISNUMBER($AC199),AN199,0)+'01_指標庫'!$H$12*IF(ISNUMBER($AD199),AO199,0)+'01_指標庫'!$H$13*IF(ISNUMBER($AE199),AP199,0)+'01_指標庫'!$H$14*IF(ISNUMBER($I199),O199,0)+'01_指標庫'!$H$15*IF(ISNUMBER($AH199),AS199,0)+'01_指標庫'!$H$16*IF(ISNUMBER($K199),P199,0)+'01_指標庫'!$H$17*IF(ISNUMBER($AI199),AT199,0)+'01_指標庫'!$H$18*IF(ISNUMBER($AJ199),AU199,0)+'01_指標庫'!$H$19*IF(ISNUMBER($AK199),AV199,0)+'01_指標庫'!$H$20*IF(ISNUMBER($BB199),BB199,0)+'01_指標庫'!$H$21*IF(ISNUMBER($BC199),BC199,0))/AW199,1))</f>
        <v>69.400000000000006</v>
      </c>
      <c r="AY199" s="67"/>
      <c r="AZ199" s="67"/>
      <c r="BA199" s="66">
        <f t="shared" si="63"/>
        <v>-3.3372608277915106E-3</v>
      </c>
      <c r="BB199">
        <f t="shared" si="64"/>
        <v>0</v>
      </c>
      <c r="BC199" t="str">
        <f t="shared" si="65"/>
        <v/>
      </c>
    </row>
    <row r="200" spans="1:55" ht="15" customHeight="1">
      <c r="A200" s="56">
        <v>196</v>
      </c>
      <c r="B200" s="57">
        <v>42843</v>
      </c>
      <c r="C200" s="56">
        <v>2017</v>
      </c>
      <c r="D200" s="58" t="s">
        <v>237</v>
      </c>
      <c r="E200" s="59">
        <v>5391.66</v>
      </c>
      <c r="F200" s="60">
        <v>8.6538000000000004E-2</v>
      </c>
      <c r="G200" s="60">
        <v>-8.9610000000000002E-3</v>
      </c>
      <c r="H200" s="61">
        <v>0.85709999999999997</v>
      </c>
      <c r="I200" s="62">
        <v>407</v>
      </c>
      <c r="J200" s="56" t="s">
        <v>235</v>
      </c>
      <c r="K200" s="63">
        <v>14.42</v>
      </c>
      <c r="L200" s="56">
        <f t="shared" si="66"/>
        <v>100</v>
      </c>
      <c r="M200" s="56">
        <f t="shared" si="67"/>
        <v>100</v>
      </c>
      <c r="N200" s="56">
        <f t="shared" si="68"/>
        <v>100</v>
      </c>
      <c r="O200" s="56">
        <f t="shared" si="69"/>
        <v>50</v>
      </c>
      <c r="P200" s="56">
        <f t="shared" si="70"/>
        <v>100</v>
      </c>
      <c r="Q200" s="63"/>
      <c r="R200" s="56"/>
      <c r="S200" s="60">
        <f t="shared" si="83"/>
        <v>-1.3965031856570942E-3</v>
      </c>
      <c r="T200" s="64">
        <f t="shared" si="84"/>
        <v>-1.6371077762619368E-2</v>
      </c>
      <c r="V200" s="65"/>
      <c r="W200" s="65"/>
      <c r="Y200" s="15" t="str">
        <f t="shared" si="71"/>
        <v>UNCERTAIN</v>
      </c>
      <c r="AA200" s="66" t="str">
        <f>IF($A200&lt;200,"",AVERAGE($E151:$E200)/AVERAGE($E5:$E200)-1)</f>
        <v/>
      </c>
      <c r="AB200">
        <f>LOOKUP($B200,'07_L1政策步階'!$A$4:$A$14,'07_L1政策步階'!$C$4:$C$14)</f>
        <v>-1</v>
      </c>
      <c r="AC200" s="65"/>
      <c r="AD200" s="65"/>
      <c r="AE200" s="65"/>
      <c r="AF200" s="65"/>
      <c r="AG200" s="65"/>
      <c r="AH200" s="65"/>
      <c r="AI200" s="65"/>
      <c r="AJ200" s="65"/>
      <c r="AK200" s="65"/>
      <c r="AL200" t="str">
        <f t="shared" si="72"/>
        <v/>
      </c>
      <c r="AM200">
        <f t="shared" si="73"/>
        <v>0</v>
      </c>
      <c r="AN200" t="str">
        <f t="shared" si="74"/>
        <v/>
      </c>
      <c r="AO200" t="str">
        <f t="shared" si="75"/>
        <v/>
      </c>
      <c r="AP200" t="str">
        <f t="shared" si="76"/>
        <v/>
      </c>
      <c r="AQ200" t="str">
        <f t="shared" si="77"/>
        <v/>
      </c>
      <c r="AR200" t="str">
        <f t="shared" si="78"/>
        <v/>
      </c>
      <c r="AS200" t="str">
        <f t="shared" si="79"/>
        <v/>
      </c>
      <c r="AT200" t="str">
        <f t="shared" si="80"/>
        <v/>
      </c>
      <c r="AU200" t="str">
        <f t="shared" si="81"/>
        <v/>
      </c>
      <c r="AV200" t="str">
        <f t="shared" si="82"/>
        <v/>
      </c>
      <c r="AW200">
        <f>'01_指標庫'!$H$4*ISNUMBER($F200)+'01_指標庫'!$H$5*ISNUMBER($AA200)+'01_指標庫'!$H$6*ISNUMBER($G200)+'01_指標庫'!$H$7*ISNUMBER($H200)+'01_指標庫'!$H$8*ISNUMBER($AF200)+'01_指標庫'!$H$9*ISNUMBER($AG200)+'01_指標庫'!$H$10*ISNUMBER($AB200)+'01_指標庫'!$H$11*ISNUMBER($AC200)+'01_指標庫'!$H$12*ISNUMBER($AD200)+'01_指標庫'!$H$13*ISNUMBER($AE200)+'01_指標庫'!$H$14*ISNUMBER($I200)+'01_指標庫'!$H$15*ISNUMBER($AH200)+'01_指標庫'!$H$16*ISNUMBER($K200)+'01_指標庫'!$H$17*ISNUMBER($AI200)+'01_指標庫'!$H$18*ISNUMBER($AJ200)+'01_指標庫'!$H$19*ISNUMBER($AK200)+'01_指標庫'!$H$20*ISNUMBER($BB200)+'01_指標庫'!$H$21*ISNUMBER($BC200)</f>
        <v>49</v>
      </c>
      <c r="AX200">
        <f>IF(AW200=0,50,ROUND(('01_指標庫'!$H$4*IF(ISNUMBER($F200),L200,0)+'01_指標庫'!$H$5*IF(ISNUMBER($AA200),AL200,0)+'01_指標庫'!$H$6*IF(ISNUMBER($G200),M200,0)+'01_指標庫'!$H$7*IF(ISNUMBER($H200),N200,0)+'01_指標庫'!$H$8*IF(ISNUMBER($AF200),AQ200,0)+'01_指標庫'!$H$9*IF(ISNUMBER($AG200),AR200,0)+'01_指標庫'!$H$10*IF(ISNUMBER($AB200),AM200,0)+'01_指標庫'!$H$11*IF(ISNUMBER($AC200),AN200,0)+'01_指標庫'!$H$12*IF(ISNUMBER($AD200),AO200,0)+'01_指標庫'!$H$13*IF(ISNUMBER($AE200),AP200,0)+'01_指標庫'!$H$14*IF(ISNUMBER($I200),O200,0)+'01_指標庫'!$H$15*IF(ISNUMBER($AH200),AS200,0)+'01_指標庫'!$H$16*IF(ISNUMBER($K200),P200,0)+'01_指標庫'!$H$17*IF(ISNUMBER($AI200),AT200,0)+'01_指標庫'!$H$18*IF(ISNUMBER($AJ200),AU200,0)+'01_指標庫'!$H$19*IF(ISNUMBER($AK200),AV200,0)+'01_指標庫'!$H$20*IF(ISNUMBER($BB200),BB200,0)+'01_指標庫'!$H$21*IF(ISNUMBER($BC200),BC200,0))/AW200,1))</f>
        <v>69.400000000000006</v>
      </c>
      <c r="AY200" s="67"/>
      <c r="AZ200" s="67"/>
      <c r="BA200" s="66">
        <f t="shared" si="63"/>
        <v>-3.7006099585230601E-3</v>
      </c>
      <c r="BB200">
        <f t="shared" si="64"/>
        <v>0</v>
      </c>
      <c r="BC200" t="str">
        <f t="shared" si="65"/>
        <v/>
      </c>
    </row>
    <row r="201" spans="1:55" ht="15" customHeight="1">
      <c r="A201" s="56">
        <v>197</v>
      </c>
      <c r="B201" s="57">
        <v>42844</v>
      </c>
      <c r="C201" s="56">
        <v>2017</v>
      </c>
      <c r="D201" s="58" t="s">
        <v>238</v>
      </c>
      <c r="E201" s="59">
        <v>5399.64</v>
      </c>
      <c r="F201" s="60">
        <v>8.7092000000000003E-2</v>
      </c>
      <c r="G201" s="60">
        <v>-7.4939999999999998E-3</v>
      </c>
      <c r="H201" s="61">
        <v>0.85709999999999997</v>
      </c>
      <c r="I201" s="62">
        <v>401</v>
      </c>
      <c r="J201" s="56" t="s">
        <v>235</v>
      </c>
      <c r="K201" s="63">
        <v>14.93</v>
      </c>
      <c r="L201" s="56">
        <f t="shared" si="66"/>
        <v>100</v>
      </c>
      <c r="M201" s="56">
        <f t="shared" si="67"/>
        <v>100</v>
      </c>
      <c r="N201" s="56">
        <f t="shared" si="68"/>
        <v>100</v>
      </c>
      <c r="O201" s="56">
        <f t="shared" si="69"/>
        <v>50</v>
      </c>
      <c r="P201" s="56">
        <f t="shared" si="70"/>
        <v>100</v>
      </c>
      <c r="Q201" s="63"/>
      <c r="R201" s="56"/>
      <c r="S201" s="60">
        <f t="shared" si="83"/>
        <v>1.4800636538654377E-3</v>
      </c>
      <c r="T201" s="64">
        <f t="shared" si="84"/>
        <v>3.5367545076282925E-2</v>
      </c>
      <c r="V201" s="65"/>
      <c r="W201" s="65"/>
      <c r="Y201" s="15" t="str">
        <f t="shared" si="71"/>
        <v>EASY</v>
      </c>
      <c r="AA201" s="66" t="str">
        <f>IF($A201&lt;200,"",AVERAGE($E152:$E201)/AVERAGE($E5:$E201)-1)</f>
        <v/>
      </c>
      <c r="AB201">
        <f>LOOKUP($B201,'07_L1政策步階'!$A$4:$A$14,'07_L1政策步階'!$C$4:$C$14)</f>
        <v>-1</v>
      </c>
      <c r="AC201" s="65"/>
      <c r="AD201" s="65"/>
      <c r="AE201" s="65"/>
      <c r="AF201" s="65"/>
      <c r="AG201" s="65"/>
      <c r="AH201" s="65"/>
      <c r="AI201" s="65"/>
      <c r="AJ201" s="65"/>
      <c r="AK201" s="65"/>
      <c r="AL201" t="str">
        <f t="shared" si="72"/>
        <v/>
      </c>
      <c r="AM201">
        <f t="shared" si="73"/>
        <v>0</v>
      </c>
      <c r="AN201" t="str">
        <f t="shared" si="74"/>
        <v/>
      </c>
      <c r="AO201" t="str">
        <f t="shared" si="75"/>
        <v/>
      </c>
      <c r="AP201" t="str">
        <f t="shared" si="76"/>
        <v/>
      </c>
      <c r="AQ201" t="str">
        <f t="shared" si="77"/>
        <v/>
      </c>
      <c r="AR201" t="str">
        <f t="shared" si="78"/>
        <v/>
      </c>
      <c r="AS201" t="str">
        <f t="shared" si="79"/>
        <v/>
      </c>
      <c r="AT201" t="str">
        <f t="shared" si="80"/>
        <v/>
      </c>
      <c r="AU201" t="str">
        <f t="shared" si="81"/>
        <v/>
      </c>
      <c r="AV201" t="str">
        <f t="shared" si="82"/>
        <v/>
      </c>
      <c r="AW201">
        <f>'01_指標庫'!$H$4*ISNUMBER($F201)+'01_指標庫'!$H$5*ISNUMBER($AA201)+'01_指標庫'!$H$6*ISNUMBER($G201)+'01_指標庫'!$H$7*ISNUMBER($H201)+'01_指標庫'!$H$8*ISNUMBER($AF201)+'01_指標庫'!$H$9*ISNUMBER($AG201)+'01_指標庫'!$H$10*ISNUMBER($AB201)+'01_指標庫'!$H$11*ISNUMBER($AC201)+'01_指標庫'!$H$12*ISNUMBER($AD201)+'01_指標庫'!$H$13*ISNUMBER($AE201)+'01_指標庫'!$H$14*ISNUMBER($I201)+'01_指標庫'!$H$15*ISNUMBER($AH201)+'01_指標庫'!$H$16*ISNUMBER($K201)+'01_指標庫'!$H$17*ISNUMBER($AI201)+'01_指標庫'!$H$18*ISNUMBER($AJ201)+'01_指標庫'!$H$19*ISNUMBER($AK201)+'01_指標庫'!$H$20*ISNUMBER($BB201)+'01_指標庫'!$H$21*ISNUMBER($BC201)</f>
        <v>49</v>
      </c>
      <c r="AX201">
        <f>IF(AW201=0,50,ROUND(('01_指標庫'!$H$4*IF(ISNUMBER($F201),L201,0)+'01_指標庫'!$H$5*IF(ISNUMBER($AA201),AL201,0)+'01_指標庫'!$H$6*IF(ISNUMBER($G201),M201,0)+'01_指標庫'!$H$7*IF(ISNUMBER($H201),N201,0)+'01_指標庫'!$H$8*IF(ISNUMBER($AF201),AQ201,0)+'01_指標庫'!$H$9*IF(ISNUMBER($AG201),AR201,0)+'01_指標庫'!$H$10*IF(ISNUMBER($AB201),AM201,0)+'01_指標庫'!$H$11*IF(ISNUMBER($AC201),AN201,0)+'01_指標庫'!$H$12*IF(ISNUMBER($AD201),AO201,0)+'01_指標庫'!$H$13*IF(ISNUMBER($AE201),AP201,0)+'01_指標庫'!$H$14*IF(ISNUMBER($I201),O201,0)+'01_指標庫'!$H$15*IF(ISNUMBER($AH201),AS201,0)+'01_指標庫'!$H$16*IF(ISNUMBER($K201),P201,0)+'01_指標庫'!$H$17*IF(ISNUMBER($AI201),AT201,0)+'01_指標庫'!$H$18*IF(ISNUMBER($AJ201),AU201,0)+'01_指標庫'!$H$19*IF(ISNUMBER($AK201),AV201,0)+'01_指標庫'!$H$20*IF(ISNUMBER($BB201),BB201,0)+'01_指標庫'!$H$21*IF(ISNUMBER($BC201),BC201,0))/AW201,1))</f>
        <v>75.5</v>
      </c>
      <c r="AY201" s="67"/>
      <c r="AZ201" s="67"/>
      <c r="BA201" s="66">
        <f t="shared" si="63"/>
        <v>-2.902462769197256E-3</v>
      </c>
      <c r="BB201">
        <f t="shared" si="64"/>
        <v>50</v>
      </c>
      <c r="BC201" t="str">
        <f t="shared" si="65"/>
        <v/>
      </c>
    </row>
    <row r="202" spans="1:55" ht="15" customHeight="1">
      <c r="A202" s="56">
        <v>198</v>
      </c>
      <c r="B202" s="57">
        <v>42845</v>
      </c>
      <c r="C202" s="56">
        <v>2017</v>
      </c>
      <c r="D202" s="58" t="s">
        <v>239</v>
      </c>
      <c r="E202" s="59">
        <v>5443.53</v>
      </c>
      <c r="F202" s="60">
        <v>9.4789999999999999E-2</v>
      </c>
      <c r="G202" s="60">
        <v>0</v>
      </c>
      <c r="H202" s="61">
        <v>0.87760000000000005</v>
      </c>
      <c r="I202" s="62">
        <v>398</v>
      </c>
      <c r="J202" s="56" t="s">
        <v>235</v>
      </c>
      <c r="K202" s="63">
        <v>14.15</v>
      </c>
      <c r="L202" s="56">
        <f t="shared" si="66"/>
        <v>100</v>
      </c>
      <c r="M202" s="56">
        <f t="shared" si="67"/>
        <v>100</v>
      </c>
      <c r="N202" s="56">
        <f t="shared" si="68"/>
        <v>100</v>
      </c>
      <c r="O202" s="56">
        <f t="shared" si="69"/>
        <v>50</v>
      </c>
      <c r="P202" s="56">
        <f t="shared" si="70"/>
        <v>100</v>
      </c>
      <c r="Q202" s="63"/>
      <c r="R202" s="56"/>
      <c r="S202" s="60">
        <f t="shared" si="83"/>
        <v>8.1283196657553347E-3</v>
      </c>
      <c r="T202" s="64">
        <f t="shared" si="84"/>
        <v>-5.2243804420629592E-2</v>
      </c>
      <c r="V202" s="65"/>
      <c r="W202" s="65"/>
      <c r="Y202" s="15" t="str">
        <f t="shared" si="71"/>
        <v>EASY</v>
      </c>
      <c r="AA202" s="66" t="str">
        <f>IF($A202&lt;200,"",AVERAGE($E153:$E202)/AVERAGE($E5:$E202)-1)</f>
        <v/>
      </c>
      <c r="AB202">
        <f>LOOKUP($B202,'07_L1政策步階'!$A$4:$A$14,'07_L1政策步階'!$C$4:$C$14)</f>
        <v>-1</v>
      </c>
      <c r="AC202" s="65"/>
      <c r="AD202" s="65"/>
      <c r="AE202" s="65"/>
      <c r="AF202" s="65"/>
      <c r="AG202" s="65"/>
      <c r="AH202" s="65"/>
      <c r="AI202" s="65"/>
      <c r="AJ202" s="65"/>
      <c r="AK202" s="65"/>
      <c r="AL202" t="str">
        <f t="shared" si="72"/>
        <v/>
      </c>
      <c r="AM202">
        <f t="shared" si="73"/>
        <v>0</v>
      </c>
      <c r="AN202" t="str">
        <f t="shared" si="74"/>
        <v/>
      </c>
      <c r="AO202" t="str">
        <f t="shared" si="75"/>
        <v/>
      </c>
      <c r="AP202" t="str">
        <f t="shared" si="76"/>
        <v/>
      </c>
      <c r="AQ202" t="str">
        <f t="shared" si="77"/>
        <v/>
      </c>
      <c r="AR202" t="str">
        <f t="shared" si="78"/>
        <v/>
      </c>
      <c r="AS202" t="str">
        <f t="shared" si="79"/>
        <v/>
      </c>
      <c r="AT202" t="str">
        <f t="shared" si="80"/>
        <v/>
      </c>
      <c r="AU202" t="str">
        <f t="shared" si="81"/>
        <v/>
      </c>
      <c r="AV202" t="str">
        <f t="shared" si="82"/>
        <v/>
      </c>
      <c r="AW202">
        <f>'01_指標庫'!$H$4*ISNUMBER($F202)+'01_指標庫'!$H$5*ISNUMBER($AA202)+'01_指標庫'!$H$6*ISNUMBER($G202)+'01_指標庫'!$H$7*ISNUMBER($H202)+'01_指標庫'!$H$8*ISNUMBER($AF202)+'01_指標庫'!$H$9*ISNUMBER($AG202)+'01_指標庫'!$H$10*ISNUMBER($AB202)+'01_指標庫'!$H$11*ISNUMBER($AC202)+'01_指標庫'!$H$12*ISNUMBER($AD202)+'01_指標庫'!$H$13*ISNUMBER($AE202)+'01_指標庫'!$H$14*ISNUMBER($I202)+'01_指標庫'!$H$15*ISNUMBER($AH202)+'01_指標庫'!$H$16*ISNUMBER($K202)+'01_指標庫'!$H$17*ISNUMBER($AI202)+'01_指標庫'!$H$18*ISNUMBER($AJ202)+'01_指標庫'!$H$19*ISNUMBER($AK202)+'01_指標庫'!$H$20*ISNUMBER($BB202)+'01_指標庫'!$H$21*ISNUMBER($BC202)</f>
        <v>49</v>
      </c>
      <c r="AX202">
        <f>IF(AW202=0,50,ROUND(('01_指標庫'!$H$4*IF(ISNUMBER($F202),L202,0)+'01_指標庫'!$H$5*IF(ISNUMBER($AA202),AL202,0)+'01_指標庫'!$H$6*IF(ISNUMBER($G202),M202,0)+'01_指標庫'!$H$7*IF(ISNUMBER($H202),N202,0)+'01_指標庫'!$H$8*IF(ISNUMBER($AF202),AQ202,0)+'01_指標庫'!$H$9*IF(ISNUMBER($AG202),AR202,0)+'01_指標庫'!$H$10*IF(ISNUMBER($AB202),AM202,0)+'01_指標庫'!$H$11*IF(ISNUMBER($AC202),AN202,0)+'01_指標庫'!$H$12*IF(ISNUMBER($AD202),AO202,0)+'01_指標庫'!$H$13*IF(ISNUMBER($AE202),AP202,0)+'01_指標庫'!$H$14*IF(ISNUMBER($I202),O202,0)+'01_指標庫'!$H$15*IF(ISNUMBER($AH202),AS202,0)+'01_指標庫'!$H$16*IF(ISNUMBER($K202),P202,0)+'01_指標庫'!$H$17*IF(ISNUMBER($AI202),AT202,0)+'01_指標庫'!$H$18*IF(ISNUMBER($AJ202),AU202,0)+'01_指標庫'!$H$19*IF(ISNUMBER($AK202),AV202,0)+'01_指標庫'!$H$20*IF(ISNUMBER($BB202),BB202,0)+'01_指標庫'!$H$21*IF(ISNUMBER($BC202),BC202,0))/AW202,1))</f>
        <v>75.5</v>
      </c>
      <c r="AY202" s="67"/>
      <c r="AZ202" s="67"/>
      <c r="BA202" s="66">
        <f t="shared" si="63"/>
        <v>-9.0219195253660178E-4</v>
      </c>
      <c r="BB202">
        <f t="shared" si="64"/>
        <v>50</v>
      </c>
      <c r="BC202" t="str">
        <f t="shared" si="65"/>
        <v/>
      </c>
    </row>
    <row r="203" spans="1:55" ht="15" customHeight="1">
      <c r="A203" s="56">
        <v>199</v>
      </c>
      <c r="B203" s="57">
        <v>42846</v>
      </c>
      <c r="C203" s="56">
        <v>2017</v>
      </c>
      <c r="D203" s="58" t="s">
        <v>234</v>
      </c>
      <c r="E203" s="59">
        <v>5442.05</v>
      </c>
      <c r="F203" s="60">
        <v>9.3395000000000006E-2</v>
      </c>
      <c r="G203" s="60">
        <v>-2.72E-4</v>
      </c>
      <c r="H203" s="61">
        <v>0.89800000000000002</v>
      </c>
      <c r="I203" s="62">
        <v>397</v>
      </c>
      <c r="J203" s="56" t="s">
        <v>235</v>
      </c>
      <c r="K203" s="63">
        <v>14.63</v>
      </c>
      <c r="L203" s="56">
        <f t="shared" si="66"/>
        <v>100</v>
      </c>
      <c r="M203" s="56">
        <f t="shared" si="67"/>
        <v>100</v>
      </c>
      <c r="N203" s="56">
        <f t="shared" si="68"/>
        <v>100</v>
      </c>
      <c r="O203" s="56">
        <f t="shared" si="69"/>
        <v>50</v>
      </c>
      <c r="P203" s="56">
        <f t="shared" si="70"/>
        <v>100</v>
      </c>
      <c r="Q203" s="63"/>
      <c r="R203" s="56"/>
      <c r="S203" s="60">
        <f t="shared" si="83"/>
        <v>-2.7188239983977347E-4</v>
      </c>
      <c r="T203" s="64">
        <f t="shared" si="84"/>
        <v>3.3922261484099048E-2</v>
      </c>
      <c r="V203" s="65"/>
      <c r="W203" s="65"/>
      <c r="Y203" s="15" t="str">
        <f t="shared" si="71"/>
        <v>EASY</v>
      </c>
      <c r="AA203" s="66" t="str">
        <f>IF($A203&lt;200,"",AVERAGE($E154:$E203)/AVERAGE($E5:$E203)-1)</f>
        <v/>
      </c>
      <c r="AB203">
        <f>LOOKUP($B203,'07_L1政策步階'!$A$4:$A$14,'07_L1政策步階'!$C$4:$C$14)</f>
        <v>-1</v>
      </c>
      <c r="AC203" s="65"/>
      <c r="AD203" s="65"/>
      <c r="AE203" s="65"/>
      <c r="AF203" s="65"/>
      <c r="AG203" s="65"/>
      <c r="AH203" s="65"/>
      <c r="AI203" s="65"/>
      <c r="AJ203" s="65"/>
      <c r="AK203" s="65"/>
      <c r="AL203" t="str">
        <f t="shared" si="72"/>
        <v/>
      </c>
      <c r="AM203">
        <f t="shared" si="73"/>
        <v>0</v>
      </c>
      <c r="AN203" t="str">
        <f t="shared" si="74"/>
        <v/>
      </c>
      <c r="AO203" t="str">
        <f t="shared" si="75"/>
        <v/>
      </c>
      <c r="AP203" t="str">
        <f t="shared" si="76"/>
        <v/>
      </c>
      <c r="AQ203" t="str">
        <f t="shared" si="77"/>
        <v/>
      </c>
      <c r="AR203" t="str">
        <f t="shared" si="78"/>
        <v/>
      </c>
      <c r="AS203" t="str">
        <f t="shared" si="79"/>
        <v/>
      </c>
      <c r="AT203" t="str">
        <f t="shared" si="80"/>
        <v/>
      </c>
      <c r="AU203" t="str">
        <f t="shared" si="81"/>
        <v/>
      </c>
      <c r="AV203" t="str">
        <f t="shared" si="82"/>
        <v/>
      </c>
      <c r="AW203">
        <f>'01_指標庫'!$H$4*ISNUMBER($F203)+'01_指標庫'!$H$5*ISNUMBER($AA203)+'01_指標庫'!$H$6*ISNUMBER($G203)+'01_指標庫'!$H$7*ISNUMBER($H203)+'01_指標庫'!$H$8*ISNUMBER($AF203)+'01_指標庫'!$H$9*ISNUMBER($AG203)+'01_指標庫'!$H$10*ISNUMBER($AB203)+'01_指標庫'!$H$11*ISNUMBER($AC203)+'01_指標庫'!$H$12*ISNUMBER($AD203)+'01_指標庫'!$H$13*ISNUMBER($AE203)+'01_指標庫'!$H$14*ISNUMBER($I203)+'01_指標庫'!$H$15*ISNUMBER($AH203)+'01_指標庫'!$H$16*ISNUMBER($K203)+'01_指標庫'!$H$17*ISNUMBER($AI203)+'01_指標庫'!$H$18*ISNUMBER($AJ203)+'01_指標庫'!$H$19*ISNUMBER($AK203)+'01_指標庫'!$H$20*ISNUMBER($BB203)+'01_指標庫'!$H$21*ISNUMBER($BC203)</f>
        <v>49</v>
      </c>
      <c r="AX203">
        <f>IF(AW203=0,50,ROUND(('01_指標庫'!$H$4*IF(ISNUMBER($F203),L203,0)+'01_指標庫'!$H$5*IF(ISNUMBER($AA203),AL203,0)+'01_指標庫'!$H$6*IF(ISNUMBER($G203),M203,0)+'01_指標庫'!$H$7*IF(ISNUMBER($H203),N203,0)+'01_指標庫'!$H$8*IF(ISNUMBER($AF203),AQ203,0)+'01_指標庫'!$H$9*IF(ISNUMBER($AG203),AR203,0)+'01_指標庫'!$H$10*IF(ISNUMBER($AB203),AM203,0)+'01_指標庫'!$H$11*IF(ISNUMBER($AC203),AN203,0)+'01_指標庫'!$H$12*IF(ISNUMBER($AD203),AO203,0)+'01_指標庫'!$H$13*IF(ISNUMBER($AE203),AP203,0)+'01_指標庫'!$H$14*IF(ISNUMBER($I203),O203,0)+'01_指標庫'!$H$15*IF(ISNUMBER($AH203),AS203,0)+'01_指標庫'!$H$16*IF(ISNUMBER($K203),P203,0)+'01_指標庫'!$H$17*IF(ISNUMBER($AI203),AT203,0)+'01_指標庫'!$H$18*IF(ISNUMBER($AJ203),AU203,0)+'01_指標庫'!$H$19*IF(ISNUMBER($AK203),AV203,0)+'01_指標庫'!$H$20*IF(ISNUMBER($BB203),BB203,0)+'01_指標庫'!$H$21*IF(ISNUMBER($BC203),BC203,0))/AW203,1))</f>
        <v>75.5</v>
      </c>
      <c r="AY203" s="67"/>
      <c r="AZ203" s="67"/>
      <c r="BA203" s="66">
        <f t="shared" si="63"/>
        <v>1.9800111573378132E-3</v>
      </c>
      <c r="BB203">
        <f t="shared" si="64"/>
        <v>50</v>
      </c>
      <c r="BC203" t="str">
        <f t="shared" si="65"/>
        <v/>
      </c>
    </row>
    <row r="204" spans="1:55" ht="15" customHeight="1">
      <c r="A204" s="56">
        <v>200</v>
      </c>
      <c r="B204" s="57">
        <v>42849</v>
      </c>
      <c r="C204" s="56">
        <v>2017</v>
      </c>
      <c r="D204" s="58" t="s">
        <v>236</v>
      </c>
      <c r="E204" s="59">
        <v>5508.03</v>
      </c>
      <c r="F204" s="60">
        <v>0.105488</v>
      </c>
      <c r="G204" s="60">
        <v>0</v>
      </c>
      <c r="H204" s="61">
        <v>0.89800000000000002</v>
      </c>
      <c r="I204" s="62">
        <v>386</v>
      </c>
      <c r="J204" s="56" t="s">
        <v>235</v>
      </c>
      <c r="K204" s="63">
        <v>10.84</v>
      </c>
      <c r="L204" s="56">
        <f t="shared" si="66"/>
        <v>100</v>
      </c>
      <c r="M204" s="56">
        <f t="shared" si="67"/>
        <v>100</v>
      </c>
      <c r="N204" s="56">
        <f t="shared" si="68"/>
        <v>100</v>
      </c>
      <c r="O204" s="56">
        <f t="shared" si="69"/>
        <v>50</v>
      </c>
      <c r="P204" s="56">
        <f t="shared" si="70"/>
        <v>100</v>
      </c>
      <c r="Q204" s="63"/>
      <c r="R204" s="56"/>
      <c r="S204" s="60">
        <f t="shared" si="83"/>
        <v>1.2124107643259441E-2</v>
      </c>
      <c r="T204" s="64">
        <f t="shared" si="84"/>
        <v>-0.25905673274094332</v>
      </c>
      <c r="V204" s="65"/>
      <c r="W204" s="65"/>
      <c r="Y204" s="15" t="str">
        <f t="shared" si="71"/>
        <v>EASY</v>
      </c>
      <c r="AA204" s="66">
        <f t="shared" ref="AA204:AA267" si="85">IF($A204&lt;200,"",AVERAGE($E155:$E204)/AVERAGE($E5:$E204)-1)</f>
        <v>7.9337810921707996E-2</v>
      </c>
      <c r="AB204">
        <f>LOOKUP($B204,'07_L1政策步階'!$A$4:$A$14,'07_L1政策步階'!$C$4:$C$14)</f>
        <v>-1</v>
      </c>
      <c r="AC204" s="65"/>
      <c r="AD204" s="65"/>
      <c r="AE204" s="65"/>
      <c r="AF204" s="65"/>
      <c r="AG204" s="65"/>
      <c r="AH204" s="65"/>
      <c r="AI204" s="65"/>
      <c r="AJ204" s="65"/>
      <c r="AK204" s="65"/>
      <c r="AL204">
        <f t="shared" si="72"/>
        <v>100</v>
      </c>
      <c r="AM204">
        <f t="shared" si="73"/>
        <v>0</v>
      </c>
      <c r="AN204" t="str">
        <f t="shared" si="74"/>
        <v/>
      </c>
      <c r="AO204" t="str">
        <f t="shared" si="75"/>
        <v/>
      </c>
      <c r="AP204" t="str">
        <f t="shared" si="76"/>
        <v/>
      </c>
      <c r="AQ204" t="str">
        <f t="shared" si="77"/>
        <v/>
      </c>
      <c r="AR204" t="str">
        <f t="shared" si="78"/>
        <v/>
      </c>
      <c r="AS204" t="str">
        <f t="shared" si="79"/>
        <v/>
      </c>
      <c r="AT204" t="str">
        <f t="shared" si="80"/>
        <v/>
      </c>
      <c r="AU204" t="str">
        <f t="shared" si="81"/>
        <v/>
      </c>
      <c r="AV204" t="str">
        <f t="shared" si="82"/>
        <v/>
      </c>
      <c r="AW204">
        <f>'01_指標庫'!$H$4*ISNUMBER($F204)+'01_指標庫'!$H$5*ISNUMBER($AA204)+'01_指標庫'!$H$6*ISNUMBER($G204)+'01_指標庫'!$H$7*ISNUMBER($H204)+'01_指標庫'!$H$8*ISNUMBER($AF204)+'01_指標庫'!$H$9*ISNUMBER($AG204)+'01_指標庫'!$H$10*ISNUMBER($AB204)+'01_指標庫'!$H$11*ISNUMBER($AC204)+'01_指標庫'!$H$12*ISNUMBER($AD204)+'01_指標庫'!$H$13*ISNUMBER($AE204)+'01_指標庫'!$H$14*ISNUMBER($I204)+'01_指標庫'!$H$15*ISNUMBER($AH204)+'01_指標庫'!$H$16*ISNUMBER($K204)+'01_指標庫'!$H$17*ISNUMBER($AI204)+'01_指標庫'!$H$18*ISNUMBER($AJ204)+'01_指標庫'!$H$19*ISNUMBER($AK204)+'01_指標庫'!$H$20*ISNUMBER($BB204)+'01_指標庫'!$H$21*ISNUMBER($BC204)</f>
        <v>51</v>
      </c>
      <c r="AX204">
        <f>IF(AW204=0,50,ROUND(('01_指標庫'!$H$4*IF(ISNUMBER($F204),L204,0)+'01_指標庫'!$H$5*IF(ISNUMBER($AA204),AL204,0)+'01_指標庫'!$H$6*IF(ISNUMBER($G204),M204,0)+'01_指標庫'!$H$7*IF(ISNUMBER($H204),N204,0)+'01_指標庫'!$H$8*IF(ISNUMBER($AF204),AQ204,0)+'01_指標庫'!$H$9*IF(ISNUMBER($AG204),AR204,0)+'01_指標庫'!$H$10*IF(ISNUMBER($AB204),AM204,0)+'01_指標庫'!$H$11*IF(ISNUMBER($AC204),AN204,0)+'01_指標庫'!$H$12*IF(ISNUMBER($AD204),AO204,0)+'01_指標庫'!$H$13*IF(ISNUMBER($AE204),AP204,0)+'01_指標庫'!$H$14*IF(ISNUMBER($I204),O204,0)+'01_指標庫'!$H$15*IF(ISNUMBER($AH204),AS204,0)+'01_指標庫'!$H$16*IF(ISNUMBER($K204),P204,0)+'01_指標庫'!$H$17*IF(ISNUMBER($AI204),AT204,0)+'01_指標庫'!$H$18*IF(ISNUMBER($AJ204),AU204,0)+'01_指標庫'!$H$19*IF(ISNUMBER($AK204),AV204,0)+'01_指標庫'!$H$20*IF(ISNUMBER($BB204),BB204,0)+'01_指標庫'!$H$21*IF(ISNUMBER($BC204),BC204,0))/AW204,1))</f>
        <v>76.5</v>
      </c>
      <c r="AY204" s="67"/>
      <c r="AZ204" s="67"/>
      <c r="BA204" s="66">
        <f t="shared" si="63"/>
        <v>4.3411993133435356E-3</v>
      </c>
      <c r="BB204">
        <f t="shared" si="64"/>
        <v>50</v>
      </c>
      <c r="BC204" t="str">
        <f t="shared" si="65"/>
        <v/>
      </c>
    </row>
    <row r="205" spans="1:55" ht="15" customHeight="1">
      <c r="A205" s="56">
        <v>201</v>
      </c>
      <c r="B205" s="57">
        <v>42850</v>
      </c>
      <c r="C205" s="56">
        <v>2017</v>
      </c>
      <c r="D205" s="58" t="s">
        <v>237</v>
      </c>
      <c r="E205" s="59">
        <v>5548.19</v>
      </c>
      <c r="F205" s="60">
        <v>0.112409</v>
      </c>
      <c r="G205" s="60">
        <v>0</v>
      </c>
      <c r="H205" s="61">
        <v>0.89800000000000002</v>
      </c>
      <c r="I205" s="62">
        <v>378</v>
      </c>
      <c r="J205" s="56" t="s">
        <v>235</v>
      </c>
      <c r="K205" s="63">
        <v>10.76</v>
      </c>
      <c r="L205" s="56">
        <f t="shared" si="66"/>
        <v>100</v>
      </c>
      <c r="M205" s="56">
        <f t="shared" si="67"/>
        <v>100</v>
      </c>
      <c r="N205" s="56">
        <f t="shared" si="68"/>
        <v>100</v>
      </c>
      <c r="O205" s="56">
        <f t="shared" si="69"/>
        <v>50</v>
      </c>
      <c r="P205" s="56">
        <f t="shared" si="70"/>
        <v>100</v>
      </c>
      <c r="Q205" s="63"/>
      <c r="R205" s="56"/>
      <c r="S205" s="60">
        <f t="shared" si="83"/>
        <v>7.2911730691371801E-3</v>
      </c>
      <c r="T205" s="64">
        <f t="shared" si="84"/>
        <v>-7.3800738007380184E-3</v>
      </c>
      <c r="V205" s="65"/>
      <c r="W205" s="65"/>
      <c r="Y205" s="15" t="str">
        <f t="shared" si="71"/>
        <v>EASY</v>
      </c>
      <c r="AA205" s="66">
        <f t="shared" si="85"/>
        <v>7.9523532543271713E-2</v>
      </c>
      <c r="AB205">
        <f>LOOKUP($B205,'07_L1政策步階'!$A$4:$A$14,'07_L1政策步階'!$C$4:$C$14)</f>
        <v>-1</v>
      </c>
      <c r="AC205" s="65"/>
      <c r="AD205" s="65"/>
      <c r="AE205" s="65"/>
      <c r="AF205" s="65"/>
      <c r="AG205" s="65"/>
      <c r="AH205" s="65"/>
      <c r="AI205" s="65"/>
      <c r="AJ205" s="65"/>
      <c r="AK205" s="65"/>
      <c r="AL205">
        <f t="shared" si="72"/>
        <v>100</v>
      </c>
      <c r="AM205">
        <f t="shared" si="73"/>
        <v>0</v>
      </c>
      <c r="AN205" t="str">
        <f t="shared" si="74"/>
        <v/>
      </c>
      <c r="AO205" t="str">
        <f t="shared" si="75"/>
        <v/>
      </c>
      <c r="AP205" t="str">
        <f t="shared" si="76"/>
        <v/>
      </c>
      <c r="AQ205" t="str">
        <f t="shared" si="77"/>
        <v/>
      </c>
      <c r="AR205" t="str">
        <f t="shared" si="78"/>
        <v/>
      </c>
      <c r="AS205" t="str">
        <f t="shared" si="79"/>
        <v/>
      </c>
      <c r="AT205" t="str">
        <f t="shared" si="80"/>
        <v/>
      </c>
      <c r="AU205" t="str">
        <f t="shared" si="81"/>
        <v/>
      </c>
      <c r="AV205" t="str">
        <f t="shared" si="82"/>
        <v/>
      </c>
      <c r="AW205">
        <f>'01_指標庫'!$H$4*ISNUMBER($F205)+'01_指標庫'!$H$5*ISNUMBER($AA205)+'01_指標庫'!$H$6*ISNUMBER($G205)+'01_指標庫'!$H$7*ISNUMBER($H205)+'01_指標庫'!$H$8*ISNUMBER($AF205)+'01_指標庫'!$H$9*ISNUMBER($AG205)+'01_指標庫'!$H$10*ISNUMBER($AB205)+'01_指標庫'!$H$11*ISNUMBER($AC205)+'01_指標庫'!$H$12*ISNUMBER($AD205)+'01_指標庫'!$H$13*ISNUMBER($AE205)+'01_指標庫'!$H$14*ISNUMBER($I205)+'01_指標庫'!$H$15*ISNUMBER($AH205)+'01_指標庫'!$H$16*ISNUMBER($K205)+'01_指標庫'!$H$17*ISNUMBER($AI205)+'01_指標庫'!$H$18*ISNUMBER($AJ205)+'01_指標庫'!$H$19*ISNUMBER($AK205)+'01_指標庫'!$H$20*ISNUMBER($BB205)+'01_指標庫'!$H$21*ISNUMBER($BC205)</f>
        <v>51</v>
      </c>
      <c r="AX205">
        <f>IF(AW205=0,50,ROUND(('01_指標庫'!$H$4*IF(ISNUMBER($F205),L205,0)+'01_指標庫'!$H$5*IF(ISNUMBER($AA205),AL205,0)+'01_指標庫'!$H$6*IF(ISNUMBER($G205),M205,0)+'01_指標庫'!$H$7*IF(ISNUMBER($H205),N205,0)+'01_指標庫'!$H$8*IF(ISNUMBER($AF205),AQ205,0)+'01_指標庫'!$H$9*IF(ISNUMBER($AG205),AR205,0)+'01_指標庫'!$H$10*IF(ISNUMBER($AB205),AM205,0)+'01_指標庫'!$H$11*IF(ISNUMBER($AC205),AN205,0)+'01_指標庫'!$H$12*IF(ISNUMBER($AD205),AO205,0)+'01_指標庫'!$H$13*IF(ISNUMBER($AE205),AP205,0)+'01_指標庫'!$H$14*IF(ISNUMBER($I205),O205,0)+'01_指標庫'!$H$15*IF(ISNUMBER($AH205),AS205,0)+'01_指標庫'!$H$16*IF(ISNUMBER($K205),P205,0)+'01_指標庫'!$H$17*IF(ISNUMBER($AI205),AT205,0)+'01_指標庫'!$H$18*IF(ISNUMBER($AJ205),AU205,0)+'01_指標庫'!$H$19*IF(ISNUMBER($AK205),AV205,0)+'01_指標庫'!$H$20*IF(ISNUMBER($BB205),BB205,0)+'01_指標庫'!$H$21*IF(ISNUMBER($BC205),BC205,0))/AW205,1))</f>
        <v>76.5</v>
      </c>
      <c r="AY205" s="67"/>
      <c r="AZ205" s="67"/>
      <c r="BA205" s="66">
        <f t="shared" si="63"/>
        <v>7.7690701221420078E-3</v>
      </c>
      <c r="BB205">
        <f t="shared" si="64"/>
        <v>50</v>
      </c>
      <c r="BC205" t="str">
        <f t="shared" si="65"/>
        <v/>
      </c>
    </row>
    <row r="206" spans="1:55" ht="15" customHeight="1">
      <c r="A206" s="56">
        <v>202</v>
      </c>
      <c r="B206" s="57">
        <v>42851</v>
      </c>
      <c r="C206" s="56">
        <v>2017</v>
      </c>
      <c r="D206" s="58" t="s">
        <v>238</v>
      </c>
      <c r="E206" s="59">
        <v>5541.09</v>
      </c>
      <c r="F206" s="60">
        <v>0.109888</v>
      </c>
      <c r="G206" s="60">
        <v>-1.2800000000000001E-3</v>
      </c>
      <c r="H206" s="61">
        <v>0.89800000000000002</v>
      </c>
      <c r="I206" s="62">
        <v>376</v>
      </c>
      <c r="J206" s="56" t="s">
        <v>235</v>
      </c>
      <c r="K206" s="63">
        <v>10.85</v>
      </c>
      <c r="L206" s="56">
        <f t="shared" si="66"/>
        <v>100</v>
      </c>
      <c r="M206" s="56">
        <f t="shared" si="67"/>
        <v>100</v>
      </c>
      <c r="N206" s="56">
        <f t="shared" si="68"/>
        <v>100</v>
      </c>
      <c r="O206" s="56">
        <f t="shared" si="69"/>
        <v>50</v>
      </c>
      <c r="P206" s="56">
        <f t="shared" si="70"/>
        <v>100</v>
      </c>
      <c r="Q206" s="63"/>
      <c r="R206" s="56"/>
      <c r="S206" s="60">
        <f t="shared" si="83"/>
        <v>-1.2796966217810679E-3</v>
      </c>
      <c r="T206" s="64">
        <f t="shared" si="84"/>
        <v>8.3643122676579917E-3</v>
      </c>
      <c r="V206" s="65"/>
      <c r="W206" s="65"/>
      <c r="Y206" s="15" t="str">
        <f t="shared" si="71"/>
        <v>EASY</v>
      </c>
      <c r="AA206" s="66">
        <f t="shared" si="85"/>
        <v>7.9595901035098393E-2</v>
      </c>
      <c r="AB206">
        <f>LOOKUP($B206,'07_L1政策步階'!$A$4:$A$14,'07_L1政策步階'!$C$4:$C$14)</f>
        <v>-1</v>
      </c>
      <c r="AC206" s="65"/>
      <c r="AD206" s="65"/>
      <c r="AE206" s="65"/>
      <c r="AF206" s="65"/>
      <c r="AG206" s="65"/>
      <c r="AH206" s="65"/>
      <c r="AI206" s="65"/>
      <c r="AJ206" s="65"/>
      <c r="AK206" s="65"/>
      <c r="AL206">
        <f t="shared" si="72"/>
        <v>100</v>
      </c>
      <c r="AM206">
        <f t="shared" si="73"/>
        <v>0</v>
      </c>
      <c r="AN206" t="str">
        <f t="shared" si="74"/>
        <v/>
      </c>
      <c r="AO206" t="str">
        <f t="shared" si="75"/>
        <v/>
      </c>
      <c r="AP206" t="str">
        <f t="shared" si="76"/>
        <v/>
      </c>
      <c r="AQ206" t="str">
        <f t="shared" si="77"/>
        <v/>
      </c>
      <c r="AR206" t="str">
        <f t="shared" si="78"/>
        <v/>
      </c>
      <c r="AS206" t="str">
        <f t="shared" si="79"/>
        <v/>
      </c>
      <c r="AT206" t="str">
        <f t="shared" si="80"/>
        <v/>
      </c>
      <c r="AU206" t="str">
        <f t="shared" si="81"/>
        <v/>
      </c>
      <c r="AV206" t="str">
        <f t="shared" si="82"/>
        <v/>
      </c>
      <c r="AW206">
        <f>'01_指標庫'!$H$4*ISNUMBER($F206)+'01_指標庫'!$H$5*ISNUMBER($AA206)+'01_指標庫'!$H$6*ISNUMBER($G206)+'01_指標庫'!$H$7*ISNUMBER($H206)+'01_指標庫'!$H$8*ISNUMBER($AF206)+'01_指標庫'!$H$9*ISNUMBER($AG206)+'01_指標庫'!$H$10*ISNUMBER($AB206)+'01_指標庫'!$H$11*ISNUMBER($AC206)+'01_指標庫'!$H$12*ISNUMBER($AD206)+'01_指標庫'!$H$13*ISNUMBER($AE206)+'01_指標庫'!$H$14*ISNUMBER($I206)+'01_指標庫'!$H$15*ISNUMBER($AH206)+'01_指標庫'!$H$16*ISNUMBER($K206)+'01_指標庫'!$H$17*ISNUMBER($AI206)+'01_指標庫'!$H$18*ISNUMBER($AJ206)+'01_指標庫'!$H$19*ISNUMBER($AK206)+'01_指標庫'!$H$20*ISNUMBER($BB206)+'01_指標庫'!$H$21*ISNUMBER($BC206)</f>
        <v>51</v>
      </c>
      <c r="AX206">
        <f>IF(AW206=0,50,ROUND(('01_指標庫'!$H$4*IF(ISNUMBER($F206),L206,0)+'01_指標庫'!$H$5*IF(ISNUMBER($AA206),AL206,0)+'01_指標庫'!$H$6*IF(ISNUMBER($G206),M206,0)+'01_指標庫'!$H$7*IF(ISNUMBER($H206),N206,0)+'01_指標庫'!$H$8*IF(ISNUMBER($AF206),AQ206,0)+'01_指標庫'!$H$9*IF(ISNUMBER($AG206),AR206,0)+'01_指標庫'!$H$10*IF(ISNUMBER($AB206),AM206,0)+'01_指標庫'!$H$11*IF(ISNUMBER($AC206),AN206,0)+'01_指標庫'!$H$12*IF(ISNUMBER($AD206),AO206,0)+'01_指標庫'!$H$13*IF(ISNUMBER($AE206),AP206,0)+'01_指標庫'!$H$14*IF(ISNUMBER($I206),O206,0)+'01_指標庫'!$H$15*IF(ISNUMBER($AH206),AS206,0)+'01_指標庫'!$H$16*IF(ISNUMBER($K206),P206,0)+'01_指標庫'!$H$17*IF(ISNUMBER($AI206),AT206,0)+'01_指標庫'!$H$18*IF(ISNUMBER($AJ206),AU206,0)+'01_指標庫'!$H$19*IF(ISNUMBER($AK206),AV206,0)+'01_指標庫'!$H$20*IF(ISNUMBER($BB206),BB206,0)+'01_指標庫'!$H$21*IF(ISNUMBER($BC206),BC206,0))/AW206,1))</f>
        <v>82.4</v>
      </c>
      <c r="AY206" s="67"/>
      <c r="AZ206" s="67"/>
      <c r="BA206" s="66">
        <f t="shared" ref="BA206:BA269" si="86">AVERAGE($E202:$E206)/AVERAGE($E197:$E206)-1</f>
        <v>1.0325893256765362E-2</v>
      </c>
      <c r="BB206">
        <f t="shared" ref="BB206:BB269" si="87">IF(ISNUMBER($BA206),IF(OR($S206&lt;=-0.03,$BA206&lt;-0.003),0,IF(OR($S206&lt;=-0.02,$BA206&lt;0.01),50,100)),"")</f>
        <v>100</v>
      </c>
      <c r="BC206" t="str">
        <f t="shared" ref="BC206:BC269" si="88">IF(OR(COUNT($AZ206)=0,COUNT($AZ205)=0),"",IF(OR($AY206/$AZ205-1&lt;=-0.03,$AZ206/$AZ205-1&lt;=-0.045,IF(COUNT($AZ197:$AZ206)=10,AVERAGE($AZ202:$AZ206)/AVERAGE($AZ197:$AZ206)-1&lt;-0.01,FALSE())),0,IF(OR($AZ206/$AZ205-1&lt;=-0.02,IF(COUNT($AZ197:$AZ206)=10,AVERAGE($AZ202:$AZ206)/AVERAGE($AZ197:$AZ206)-1&lt;0.005,FALSE())),50,100)))</f>
        <v/>
      </c>
    </row>
    <row r="207" spans="1:55" ht="15" customHeight="1">
      <c r="A207" s="56">
        <v>203</v>
      </c>
      <c r="B207" s="57">
        <v>42852</v>
      </c>
      <c r="C207" s="56">
        <v>2017</v>
      </c>
      <c r="D207" s="58" t="s">
        <v>239</v>
      </c>
      <c r="E207" s="59">
        <v>5571.28</v>
      </c>
      <c r="F207" s="60">
        <v>0.114826</v>
      </c>
      <c r="G207" s="60">
        <v>0</v>
      </c>
      <c r="H207" s="61">
        <v>0.89800000000000002</v>
      </c>
      <c r="I207" s="62">
        <v>378</v>
      </c>
      <c r="J207" s="56" t="s">
        <v>235</v>
      </c>
      <c r="K207" s="63">
        <v>10.36</v>
      </c>
      <c r="L207" s="56">
        <f t="shared" si="66"/>
        <v>100</v>
      </c>
      <c r="M207" s="56">
        <f t="shared" si="67"/>
        <v>100</v>
      </c>
      <c r="N207" s="56">
        <f t="shared" si="68"/>
        <v>100</v>
      </c>
      <c r="O207" s="56">
        <f t="shared" si="69"/>
        <v>50</v>
      </c>
      <c r="P207" s="56">
        <f t="shared" si="70"/>
        <v>100</v>
      </c>
      <c r="Q207" s="63"/>
      <c r="R207" s="56"/>
      <c r="S207" s="60">
        <f t="shared" si="83"/>
        <v>5.4483865087915362E-3</v>
      </c>
      <c r="T207" s="64">
        <f t="shared" si="84"/>
        <v>-4.5161290322580649E-2</v>
      </c>
      <c r="V207" s="65"/>
      <c r="W207" s="65"/>
      <c r="Y207" s="15" t="str">
        <f t="shared" si="71"/>
        <v>EASY</v>
      </c>
      <c r="AA207" s="66">
        <f t="shared" si="85"/>
        <v>7.9724044498432844E-2</v>
      </c>
      <c r="AB207">
        <f>LOOKUP($B207,'07_L1政策步階'!$A$4:$A$14,'07_L1政策步階'!$C$4:$C$14)</f>
        <v>-1</v>
      </c>
      <c r="AC207" s="65"/>
      <c r="AD207" s="65"/>
      <c r="AE207" s="65"/>
      <c r="AF207" s="65"/>
      <c r="AG207" s="65"/>
      <c r="AH207" s="65"/>
      <c r="AI207" s="65"/>
      <c r="AJ207" s="65"/>
      <c r="AK207" s="65"/>
      <c r="AL207">
        <f t="shared" si="72"/>
        <v>100</v>
      </c>
      <c r="AM207">
        <f t="shared" si="73"/>
        <v>0</v>
      </c>
      <c r="AN207" t="str">
        <f t="shared" si="74"/>
        <v/>
      </c>
      <c r="AO207" t="str">
        <f t="shared" si="75"/>
        <v/>
      </c>
      <c r="AP207" t="str">
        <f t="shared" si="76"/>
        <v/>
      </c>
      <c r="AQ207" t="str">
        <f t="shared" si="77"/>
        <v/>
      </c>
      <c r="AR207" t="str">
        <f t="shared" si="78"/>
        <v/>
      </c>
      <c r="AS207" t="str">
        <f t="shared" si="79"/>
        <v/>
      </c>
      <c r="AT207" t="str">
        <f t="shared" si="80"/>
        <v/>
      </c>
      <c r="AU207" t="str">
        <f t="shared" si="81"/>
        <v/>
      </c>
      <c r="AV207" t="str">
        <f t="shared" si="82"/>
        <v/>
      </c>
      <c r="AW207">
        <f>'01_指標庫'!$H$4*ISNUMBER($F207)+'01_指標庫'!$H$5*ISNUMBER($AA207)+'01_指標庫'!$H$6*ISNUMBER($G207)+'01_指標庫'!$H$7*ISNUMBER($H207)+'01_指標庫'!$H$8*ISNUMBER($AF207)+'01_指標庫'!$H$9*ISNUMBER($AG207)+'01_指標庫'!$H$10*ISNUMBER($AB207)+'01_指標庫'!$H$11*ISNUMBER($AC207)+'01_指標庫'!$H$12*ISNUMBER($AD207)+'01_指標庫'!$H$13*ISNUMBER($AE207)+'01_指標庫'!$H$14*ISNUMBER($I207)+'01_指標庫'!$H$15*ISNUMBER($AH207)+'01_指標庫'!$H$16*ISNUMBER($K207)+'01_指標庫'!$H$17*ISNUMBER($AI207)+'01_指標庫'!$H$18*ISNUMBER($AJ207)+'01_指標庫'!$H$19*ISNUMBER($AK207)+'01_指標庫'!$H$20*ISNUMBER($BB207)+'01_指標庫'!$H$21*ISNUMBER($BC207)</f>
        <v>51</v>
      </c>
      <c r="AX207">
        <f>IF(AW207=0,50,ROUND(('01_指標庫'!$H$4*IF(ISNUMBER($F207),L207,0)+'01_指標庫'!$H$5*IF(ISNUMBER($AA207),AL207,0)+'01_指標庫'!$H$6*IF(ISNUMBER($G207),M207,0)+'01_指標庫'!$H$7*IF(ISNUMBER($H207),N207,0)+'01_指標庫'!$H$8*IF(ISNUMBER($AF207),AQ207,0)+'01_指標庫'!$H$9*IF(ISNUMBER($AG207),AR207,0)+'01_指標庫'!$H$10*IF(ISNUMBER($AB207),AM207,0)+'01_指標庫'!$H$11*IF(ISNUMBER($AC207),AN207,0)+'01_指標庫'!$H$12*IF(ISNUMBER($AD207),AO207,0)+'01_指標庫'!$H$13*IF(ISNUMBER($AE207),AP207,0)+'01_指標庫'!$H$14*IF(ISNUMBER($I207),O207,0)+'01_指標庫'!$H$15*IF(ISNUMBER($AH207),AS207,0)+'01_指標庫'!$H$16*IF(ISNUMBER($K207),P207,0)+'01_指標庫'!$H$17*IF(ISNUMBER($AI207),AT207,0)+'01_指標庫'!$H$18*IF(ISNUMBER($AJ207),AU207,0)+'01_指標庫'!$H$19*IF(ISNUMBER($AK207),AV207,0)+'01_指標庫'!$H$20*IF(ISNUMBER($BB207),BB207,0)+'01_指標庫'!$H$21*IF(ISNUMBER($BC207),BC207,0))/AW207,1))</f>
        <v>82.4</v>
      </c>
      <c r="AY207" s="67"/>
      <c r="AZ207" s="67"/>
      <c r="BA207" s="66">
        <f t="shared" si="86"/>
        <v>1.1410986357440756E-2</v>
      </c>
      <c r="BB207">
        <f t="shared" si="87"/>
        <v>100</v>
      </c>
      <c r="BC207" t="str">
        <f t="shared" si="88"/>
        <v/>
      </c>
    </row>
    <row r="208" spans="1:55" ht="15" customHeight="1">
      <c r="A208" s="56">
        <v>204</v>
      </c>
      <c r="B208" s="57">
        <v>42853</v>
      </c>
      <c r="C208" s="56">
        <v>2017</v>
      </c>
      <c r="D208" s="58" t="s">
        <v>234</v>
      </c>
      <c r="E208" s="59">
        <v>5583.53</v>
      </c>
      <c r="F208" s="60">
        <v>0.11614099999999999</v>
      </c>
      <c r="G208" s="60">
        <v>0</v>
      </c>
      <c r="H208" s="61">
        <v>0.91839999999999999</v>
      </c>
      <c r="I208" s="62">
        <v>375</v>
      </c>
      <c r="J208" s="56" t="s">
        <v>235</v>
      </c>
      <c r="K208" s="63">
        <v>10.82</v>
      </c>
      <c r="L208" s="56">
        <f t="shared" si="66"/>
        <v>100</v>
      </c>
      <c r="M208" s="56">
        <f t="shared" si="67"/>
        <v>100</v>
      </c>
      <c r="N208" s="56">
        <f t="shared" si="68"/>
        <v>100</v>
      </c>
      <c r="O208" s="56">
        <f t="shared" si="69"/>
        <v>50</v>
      </c>
      <c r="P208" s="56">
        <f t="shared" si="70"/>
        <v>100</v>
      </c>
      <c r="Q208" s="63"/>
      <c r="R208" s="56"/>
      <c r="S208" s="60">
        <f t="shared" si="83"/>
        <v>2.1987765827602423E-3</v>
      </c>
      <c r="T208" s="64">
        <f t="shared" si="84"/>
        <v>4.4401544401544424E-2</v>
      </c>
      <c r="V208" s="65"/>
      <c r="W208" s="65"/>
      <c r="Y208" s="15" t="str">
        <f t="shared" si="71"/>
        <v>EASY</v>
      </c>
      <c r="AA208" s="66">
        <f t="shared" si="85"/>
        <v>7.974969156620304E-2</v>
      </c>
      <c r="AB208">
        <f>LOOKUP($B208,'07_L1政策步階'!$A$4:$A$14,'07_L1政策步階'!$C$4:$C$14)</f>
        <v>-1</v>
      </c>
      <c r="AC208" s="65"/>
      <c r="AD208" s="65"/>
      <c r="AE208" s="65"/>
      <c r="AF208" s="65"/>
      <c r="AG208" s="65"/>
      <c r="AH208" s="65"/>
      <c r="AI208" s="65"/>
      <c r="AJ208" s="65"/>
      <c r="AK208" s="65"/>
      <c r="AL208">
        <f t="shared" si="72"/>
        <v>100</v>
      </c>
      <c r="AM208">
        <f t="shared" si="73"/>
        <v>0</v>
      </c>
      <c r="AN208" t="str">
        <f t="shared" si="74"/>
        <v/>
      </c>
      <c r="AO208" t="str">
        <f t="shared" si="75"/>
        <v/>
      </c>
      <c r="AP208" t="str">
        <f t="shared" si="76"/>
        <v/>
      </c>
      <c r="AQ208" t="str">
        <f t="shared" si="77"/>
        <v/>
      </c>
      <c r="AR208" t="str">
        <f t="shared" si="78"/>
        <v/>
      </c>
      <c r="AS208" t="str">
        <f t="shared" si="79"/>
        <v/>
      </c>
      <c r="AT208" t="str">
        <f t="shared" si="80"/>
        <v/>
      </c>
      <c r="AU208" t="str">
        <f t="shared" si="81"/>
        <v/>
      </c>
      <c r="AV208" t="str">
        <f t="shared" si="82"/>
        <v/>
      </c>
      <c r="AW208">
        <f>'01_指標庫'!$H$4*ISNUMBER($F208)+'01_指標庫'!$H$5*ISNUMBER($AA208)+'01_指標庫'!$H$6*ISNUMBER($G208)+'01_指標庫'!$H$7*ISNUMBER($H208)+'01_指標庫'!$H$8*ISNUMBER($AF208)+'01_指標庫'!$H$9*ISNUMBER($AG208)+'01_指標庫'!$H$10*ISNUMBER($AB208)+'01_指標庫'!$H$11*ISNUMBER($AC208)+'01_指標庫'!$H$12*ISNUMBER($AD208)+'01_指標庫'!$H$13*ISNUMBER($AE208)+'01_指標庫'!$H$14*ISNUMBER($I208)+'01_指標庫'!$H$15*ISNUMBER($AH208)+'01_指標庫'!$H$16*ISNUMBER($K208)+'01_指標庫'!$H$17*ISNUMBER($AI208)+'01_指標庫'!$H$18*ISNUMBER($AJ208)+'01_指標庫'!$H$19*ISNUMBER($AK208)+'01_指標庫'!$H$20*ISNUMBER($BB208)+'01_指標庫'!$H$21*ISNUMBER($BC208)</f>
        <v>51</v>
      </c>
      <c r="AX208">
        <f>IF(AW208=0,50,ROUND(('01_指標庫'!$H$4*IF(ISNUMBER($F208),L208,0)+'01_指標庫'!$H$5*IF(ISNUMBER($AA208),AL208,0)+'01_指標庫'!$H$6*IF(ISNUMBER($G208),M208,0)+'01_指標庫'!$H$7*IF(ISNUMBER($H208),N208,0)+'01_指標庫'!$H$8*IF(ISNUMBER($AF208),AQ208,0)+'01_指標庫'!$H$9*IF(ISNUMBER($AG208),AR208,0)+'01_指標庫'!$H$10*IF(ISNUMBER($AB208),AM208,0)+'01_指標庫'!$H$11*IF(ISNUMBER($AC208),AN208,0)+'01_指標庫'!$H$12*IF(ISNUMBER($AD208),AO208,0)+'01_指標庫'!$H$13*IF(ISNUMBER($AE208),AP208,0)+'01_指標庫'!$H$14*IF(ISNUMBER($I208),O208,0)+'01_指標庫'!$H$15*IF(ISNUMBER($AH208),AS208,0)+'01_指標庫'!$H$16*IF(ISNUMBER($K208),P208,0)+'01_指標庫'!$H$17*IF(ISNUMBER($AI208),AT208,0)+'01_指標庫'!$H$18*IF(ISNUMBER($AJ208),AU208,0)+'01_指標庫'!$H$19*IF(ISNUMBER($AK208),AV208,0)+'01_指標庫'!$H$20*IF(ISNUMBER($BB208),BB208,0)+'01_指標庫'!$H$21*IF(ISNUMBER($BC208),BC208,0))/AW208,1))</f>
        <v>82.4</v>
      </c>
      <c r="AY208" s="67"/>
      <c r="AZ208" s="67"/>
      <c r="BA208" s="66">
        <f t="shared" si="86"/>
        <v>1.233015127252024E-2</v>
      </c>
      <c r="BB208">
        <f t="shared" si="87"/>
        <v>100</v>
      </c>
      <c r="BC208" t="str">
        <f t="shared" si="88"/>
        <v/>
      </c>
    </row>
    <row r="209" spans="1:55" ht="15" customHeight="1">
      <c r="A209" s="56">
        <v>205</v>
      </c>
      <c r="B209" s="57">
        <v>42856</v>
      </c>
      <c r="C209" s="56">
        <v>2017</v>
      </c>
      <c r="D209" s="58" t="s">
        <v>236</v>
      </c>
      <c r="E209" s="59">
        <v>5629.63</v>
      </c>
      <c r="F209" s="60">
        <v>0.124195</v>
      </c>
      <c r="G209" s="60">
        <v>0</v>
      </c>
      <c r="H209" s="61">
        <v>0.89800000000000002</v>
      </c>
      <c r="I209" s="62">
        <v>378</v>
      </c>
      <c r="J209" s="56" t="s">
        <v>235</v>
      </c>
      <c r="K209" s="63">
        <v>10.11</v>
      </c>
      <c r="L209" s="56">
        <f t="shared" si="66"/>
        <v>100</v>
      </c>
      <c r="M209" s="56">
        <f t="shared" si="67"/>
        <v>100</v>
      </c>
      <c r="N209" s="56">
        <f t="shared" si="68"/>
        <v>100</v>
      </c>
      <c r="O209" s="56">
        <f t="shared" si="69"/>
        <v>50</v>
      </c>
      <c r="P209" s="56">
        <f t="shared" si="70"/>
        <v>100</v>
      </c>
      <c r="Q209" s="63"/>
      <c r="R209" s="56"/>
      <c r="S209" s="60">
        <f t="shared" si="83"/>
        <v>8.2564255945611897E-3</v>
      </c>
      <c r="T209" s="64">
        <f t="shared" si="84"/>
        <v>-6.5619223659889148E-2</v>
      </c>
      <c r="V209" s="65"/>
      <c r="W209" s="65"/>
      <c r="Y209" s="15" t="str">
        <f t="shared" si="71"/>
        <v>EASY</v>
      </c>
      <c r="AA209" s="66">
        <f t="shared" si="85"/>
        <v>7.994981087018016E-2</v>
      </c>
      <c r="AB209">
        <f>LOOKUP($B209,'07_L1政策步階'!$A$4:$A$14,'07_L1政策步階'!$C$4:$C$14)</f>
        <v>-1</v>
      </c>
      <c r="AC209" s="65"/>
      <c r="AD209" s="65"/>
      <c r="AE209" s="65"/>
      <c r="AF209" s="65"/>
      <c r="AG209" s="65"/>
      <c r="AH209" s="65"/>
      <c r="AI209" s="65"/>
      <c r="AJ209" s="65"/>
      <c r="AK209" s="65"/>
      <c r="AL209">
        <f t="shared" si="72"/>
        <v>100</v>
      </c>
      <c r="AM209">
        <f t="shared" si="73"/>
        <v>0</v>
      </c>
      <c r="AN209" t="str">
        <f t="shared" si="74"/>
        <v/>
      </c>
      <c r="AO209" t="str">
        <f t="shared" si="75"/>
        <v/>
      </c>
      <c r="AP209" t="str">
        <f t="shared" si="76"/>
        <v/>
      </c>
      <c r="AQ209" t="str">
        <f t="shared" si="77"/>
        <v/>
      </c>
      <c r="AR209" t="str">
        <f t="shared" si="78"/>
        <v/>
      </c>
      <c r="AS209" t="str">
        <f t="shared" si="79"/>
        <v/>
      </c>
      <c r="AT209" t="str">
        <f t="shared" si="80"/>
        <v/>
      </c>
      <c r="AU209" t="str">
        <f t="shared" si="81"/>
        <v/>
      </c>
      <c r="AV209" t="str">
        <f t="shared" si="82"/>
        <v/>
      </c>
      <c r="AW209">
        <f>'01_指標庫'!$H$4*ISNUMBER($F209)+'01_指標庫'!$H$5*ISNUMBER($AA209)+'01_指標庫'!$H$6*ISNUMBER($G209)+'01_指標庫'!$H$7*ISNUMBER($H209)+'01_指標庫'!$H$8*ISNUMBER($AF209)+'01_指標庫'!$H$9*ISNUMBER($AG209)+'01_指標庫'!$H$10*ISNUMBER($AB209)+'01_指標庫'!$H$11*ISNUMBER($AC209)+'01_指標庫'!$H$12*ISNUMBER($AD209)+'01_指標庫'!$H$13*ISNUMBER($AE209)+'01_指標庫'!$H$14*ISNUMBER($I209)+'01_指標庫'!$H$15*ISNUMBER($AH209)+'01_指標庫'!$H$16*ISNUMBER($K209)+'01_指標庫'!$H$17*ISNUMBER($AI209)+'01_指標庫'!$H$18*ISNUMBER($AJ209)+'01_指標庫'!$H$19*ISNUMBER($AK209)+'01_指標庫'!$H$20*ISNUMBER($BB209)+'01_指標庫'!$H$21*ISNUMBER($BC209)</f>
        <v>51</v>
      </c>
      <c r="AX209">
        <f>IF(AW209=0,50,ROUND(('01_指標庫'!$H$4*IF(ISNUMBER($F209),L209,0)+'01_指標庫'!$H$5*IF(ISNUMBER($AA209),AL209,0)+'01_指標庫'!$H$6*IF(ISNUMBER($G209),M209,0)+'01_指標庫'!$H$7*IF(ISNUMBER($H209),N209,0)+'01_指標庫'!$H$8*IF(ISNUMBER($AF209),AQ209,0)+'01_指標庫'!$H$9*IF(ISNUMBER($AG209),AR209,0)+'01_指標庫'!$H$10*IF(ISNUMBER($AB209),AM209,0)+'01_指標庫'!$H$11*IF(ISNUMBER($AC209),AN209,0)+'01_指標庫'!$H$12*IF(ISNUMBER($AD209),AO209,0)+'01_指標庫'!$H$13*IF(ISNUMBER($AE209),AP209,0)+'01_指標庫'!$H$14*IF(ISNUMBER($I209),O209,0)+'01_指標庫'!$H$15*IF(ISNUMBER($AH209),AS209,0)+'01_指標庫'!$H$16*IF(ISNUMBER($K209),P209,0)+'01_指標庫'!$H$17*IF(ISNUMBER($AI209),AT209,0)+'01_指標庫'!$H$18*IF(ISNUMBER($AJ209),AU209,0)+'01_指標庫'!$H$19*IF(ISNUMBER($AK209),AV209,0)+'01_指標庫'!$H$20*IF(ISNUMBER($BB209),BB209,0)+'01_指標庫'!$H$21*IF(ISNUMBER($BC209),BC209,0))/AW209,1))</f>
        <v>82.4</v>
      </c>
      <c r="AY209" s="67"/>
      <c r="AZ209" s="67"/>
      <c r="BA209" s="66">
        <f t="shared" si="86"/>
        <v>1.2510482007997759E-2</v>
      </c>
      <c r="BB209">
        <f t="shared" si="87"/>
        <v>100</v>
      </c>
      <c r="BC209" t="str">
        <f t="shared" si="88"/>
        <v/>
      </c>
    </row>
    <row r="210" spans="1:55" ht="15" customHeight="1">
      <c r="A210" s="56">
        <v>206</v>
      </c>
      <c r="B210" s="57">
        <v>42857</v>
      </c>
      <c r="C210" s="56">
        <v>2017</v>
      </c>
      <c r="D210" s="58" t="s">
        <v>237</v>
      </c>
      <c r="E210" s="59">
        <v>5644.07</v>
      </c>
      <c r="F210" s="60">
        <v>0.12589400000000001</v>
      </c>
      <c r="G210" s="60">
        <v>0</v>
      </c>
      <c r="H210" s="61">
        <v>0.91839999999999999</v>
      </c>
      <c r="I210" s="62">
        <v>379</v>
      </c>
      <c r="J210" s="56" t="s">
        <v>235</v>
      </c>
      <c r="K210" s="63">
        <v>10.59</v>
      </c>
      <c r="L210" s="56">
        <f t="shared" si="66"/>
        <v>100</v>
      </c>
      <c r="M210" s="56">
        <f t="shared" si="67"/>
        <v>100</v>
      </c>
      <c r="N210" s="56">
        <f t="shared" si="68"/>
        <v>100</v>
      </c>
      <c r="O210" s="56">
        <f t="shared" si="69"/>
        <v>50</v>
      </c>
      <c r="P210" s="56">
        <f t="shared" si="70"/>
        <v>100</v>
      </c>
      <c r="Q210" s="63"/>
      <c r="R210" s="56"/>
      <c r="S210" s="60">
        <f t="shared" si="83"/>
        <v>2.5649998312500255E-3</v>
      </c>
      <c r="T210" s="64">
        <f t="shared" si="84"/>
        <v>4.7477744807121747E-2</v>
      </c>
      <c r="V210" s="65"/>
      <c r="W210" s="65"/>
      <c r="Y210" s="15" t="str">
        <f t="shared" si="71"/>
        <v>EASY</v>
      </c>
      <c r="AA210" s="66">
        <f t="shared" si="85"/>
        <v>8.0088325300069929E-2</v>
      </c>
      <c r="AB210">
        <f>LOOKUP($B210,'07_L1政策步階'!$A$4:$A$14,'07_L1政策步階'!$C$4:$C$14)</f>
        <v>-1</v>
      </c>
      <c r="AC210" s="65"/>
      <c r="AD210" s="65"/>
      <c r="AE210" s="65"/>
      <c r="AF210" s="65"/>
      <c r="AG210" s="65"/>
      <c r="AH210" s="65"/>
      <c r="AI210" s="65"/>
      <c r="AJ210" s="65"/>
      <c r="AK210" s="65"/>
      <c r="AL210">
        <f t="shared" si="72"/>
        <v>100</v>
      </c>
      <c r="AM210">
        <f t="shared" si="73"/>
        <v>0</v>
      </c>
      <c r="AN210" t="str">
        <f t="shared" si="74"/>
        <v/>
      </c>
      <c r="AO210" t="str">
        <f t="shared" si="75"/>
        <v/>
      </c>
      <c r="AP210" t="str">
        <f t="shared" si="76"/>
        <v/>
      </c>
      <c r="AQ210" t="str">
        <f t="shared" si="77"/>
        <v/>
      </c>
      <c r="AR210" t="str">
        <f t="shared" si="78"/>
        <v/>
      </c>
      <c r="AS210" t="str">
        <f t="shared" si="79"/>
        <v/>
      </c>
      <c r="AT210" t="str">
        <f t="shared" si="80"/>
        <v/>
      </c>
      <c r="AU210" t="str">
        <f t="shared" si="81"/>
        <v/>
      </c>
      <c r="AV210" t="str">
        <f t="shared" si="82"/>
        <v/>
      </c>
      <c r="AW210">
        <f>'01_指標庫'!$H$4*ISNUMBER($F210)+'01_指標庫'!$H$5*ISNUMBER($AA210)+'01_指標庫'!$H$6*ISNUMBER($G210)+'01_指標庫'!$H$7*ISNUMBER($H210)+'01_指標庫'!$H$8*ISNUMBER($AF210)+'01_指標庫'!$H$9*ISNUMBER($AG210)+'01_指標庫'!$H$10*ISNUMBER($AB210)+'01_指標庫'!$H$11*ISNUMBER($AC210)+'01_指標庫'!$H$12*ISNUMBER($AD210)+'01_指標庫'!$H$13*ISNUMBER($AE210)+'01_指標庫'!$H$14*ISNUMBER($I210)+'01_指標庫'!$H$15*ISNUMBER($AH210)+'01_指標庫'!$H$16*ISNUMBER($K210)+'01_指標庫'!$H$17*ISNUMBER($AI210)+'01_指標庫'!$H$18*ISNUMBER($AJ210)+'01_指標庫'!$H$19*ISNUMBER($AK210)+'01_指標庫'!$H$20*ISNUMBER($BB210)+'01_指標庫'!$H$21*ISNUMBER($BC210)</f>
        <v>51</v>
      </c>
      <c r="AX210">
        <f>IF(AW210=0,50,ROUND(('01_指標庫'!$H$4*IF(ISNUMBER($F210),L210,0)+'01_指標庫'!$H$5*IF(ISNUMBER($AA210),AL210,0)+'01_指標庫'!$H$6*IF(ISNUMBER($G210),M210,0)+'01_指標庫'!$H$7*IF(ISNUMBER($H210),N210,0)+'01_指標庫'!$H$8*IF(ISNUMBER($AF210),AQ210,0)+'01_指標庫'!$H$9*IF(ISNUMBER($AG210),AR210,0)+'01_指標庫'!$H$10*IF(ISNUMBER($AB210),AM210,0)+'01_指標庫'!$H$11*IF(ISNUMBER($AC210),AN210,0)+'01_指標庫'!$H$12*IF(ISNUMBER($AD210),AO210,0)+'01_指標庫'!$H$13*IF(ISNUMBER($AE210),AP210,0)+'01_指標庫'!$H$14*IF(ISNUMBER($I210),O210,0)+'01_指標庫'!$H$15*IF(ISNUMBER($AH210),AS210,0)+'01_指標庫'!$H$16*IF(ISNUMBER($K210),P210,0)+'01_指標庫'!$H$17*IF(ISNUMBER($AI210),AT210,0)+'01_指標庫'!$H$18*IF(ISNUMBER($AJ210),AU210,0)+'01_指標庫'!$H$19*IF(ISNUMBER($AK210),AV210,0)+'01_指標庫'!$H$20*IF(ISNUMBER($BB210),BB210,0)+'01_指標庫'!$H$21*IF(ISNUMBER($BC210),BC210,0))/AW210,1))</f>
        <v>82.4</v>
      </c>
      <c r="AY210" s="67"/>
      <c r="AZ210" s="67"/>
      <c r="BA210" s="66">
        <f t="shared" si="86"/>
        <v>1.1356864741650208E-2</v>
      </c>
      <c r="BB210">
        <f t="shared" si="87"/>
        <v>100</v>
      </c>
      <c r="BC210" t="str">
        <f t="shared" si="88"/>
        <v/>
      </c>
    </row>
    <row r="211" spans="1:55" ht="15" customHeight="1">
      <c r="A211" s="56">
        <v>207</v>
      </c>
      <c r="B211" s="57">
        <v>42858</v>
      </c>
      <c r="C211" s="56">
        <v>2017</v>
      </c>
      <c r="D211" s="58" t="s">
        <v>238</v>
      </c>
      <c r="E211" s="59">
        <v>5625.16</v>
      </c>
      <c r="F211" s="60">
        <v>0.12099699999999999</v>
      </c>
      <c r="G211" s="60">
        <v>-3.3500000000000001E-3</v>
      </c>
      <c r="H211" s="61">
        <v>0.89800000000000002</v>
      </c>
      <c r="I211" s="62">
        <v>376</v>
      </c>
      <c r="J211" s="56" t="s">
        <v>235</v>
      </c>
      <c r="K211" s="63">
        <v>10.68</v>
      </c>
      <c r="L211" s="56">
        <f t="shared" si="66"/>
        <v>100</v>
      </c>
      <c r="M211" s="56">
        <f t="shared" si="67"/>
        <v>100</v>
      </c>
      <c r="N211" s="56">
        <f t="shared" si="68"/>
        <v>100</v>
      </c>
      <c r="O211" s="56">
        <f t="shared" si="69"/>
        <v>50</v>
      </c>
      <c r="P211" s="56">
        <f t="shared" si="70"/>
        <v>100</v>
      </c>
      <c r="Q211" s="63"/>
      <c r="R211" s="56"/>
      <c r="S211" s="60">
        <f t="shared" si="83"/>
        <v>-3.3504191124489324E-3</v>
      </c>
      <c r="T211" s="64">
        <f t="shared" si="84"/>
        <v>8.4985835694051381E-3</v>
      </c>
      <c r="V211" s="65"/>
      <c r="W211" s="65"/>
      <c r="Y211" s="15" t="str">
        <f t="shared" si="71"/>
        <v>EASY</v>
      </c>
      <c r="AA211" s="66">
        <f t="shared" si="85"/>
        <v>8.0099996084094016E-2</v>
      </c>
      <c r="AB211">
        <f>LOOKUP($B211,'07_L1政策步階'!$A$4:$A$14,'07_L1政策步階'!$C$4:$C$14)</f>
        <v>-1</v>
      </c>
      <c r="AC211" s="65"/>
      <c r="AD211" s="65"/>
      <c r="AE211" s="65"/>
      <c r="AF211" s="65"/>
      <c r="AG211" s="65"/>
      <c r="AH211" s="65"/>
      <c r="AI211" s="65"/>
      <c r="AJ211" s="65"/>
      <c r="AK211" s="65"/>
      <c r="AL211">
        <f t="shared" si="72"/>
        <v>100</v>
      </c>
      <c r="AM211">
        <f t="shared" si="73"/>
        <v>0</v>
      </c>
      <c r="AN211" t="str">
        <f t="shared" si="74"/>
        <v/>
      </c>
      <c r="AO211" t="str">
        <f t="shared" si="75"/>
        <v/>
      </c>
      <c r="AP211" t="str">
        <f t="shared" si="76"/>
        <v/>
      </c>
      <c r="AQ211" t="str">
        <f t="shared" si="77"/>
        <v/>
      </c>
      <c r="AR211" t="str">
        <f t="shared" si="78"/>
        <v/>
      </c>
      <c r="AS211" t="str">
        <f t="shared" si="79"/>
        <v/>
      </c>
      <c r="AT211" t="str">
        <f t="shared" si="80"/>
        <v/>
      </c>
      <c r="AU211" t="str">
        <f t="shared" si="81"/>
        <v/>
      </c>
      <c r="AV211" t="str">
        <f t="shared" si="82"/>
        <v/>
      </c>
      <c r="AW211">
        <f>'01_指標庫'!$H$4*ISNUMBER($F211)+'01_指標庫'!$H$5*ISNUMBER($AA211)+'01_指標庫'!$H$6*ISNUMBER($G211)+'01_指標庫'!$H$7*ISNUMBER($H211)+'01_指標庫'!$H$8*ISNUMBER($AF211)+'01_指標庫'!$H$9*ISNUMBER($AG211)+'01_指標庫'!$H$10*ISNUMBER($AB211)+'01_指標庫'!$H$11*ISNUMBER($AC211)+'01_指標庫'!$H$12*ISNUMBER($AD211)+'01_指標庫'!$H$13*ISNUMBER($AE211)+'01_指標庫'!$H$14*ISNUMBER($I211)+'01_指標庫'!$H$15*ISNUMBER($AH211)+'01_指標庫'!$H$16*ISNUMBER($K211)+'01_指標庫'!$H$17*ISNUMBER($AI211)+'01_指標庫'!$H$18*ISNUMBER($AJ211)+'01_指標庫'!$H$19*ISNUMBER($AK211)+'01_指標庫'!$H$20*ISNUMBER($BB211)+'01_指標庫'!$H$21*ISNUMBER($BC211)</f>
        <v>51</v>
      </c>
      <c r="AX211">
        <f>IF(AW211=0,50,ROUND(('01_指標庫'!$H$4*IF(ISNUMBER($F211),L211,0)+'01_指標庫'!$H$5*IF(ISNUMBER($AA211),AL211,0)+'01_指標庫'!$H$6*IF(ISNUMBER($G211),M211,0)+'01_指標庫'!$H$7*IF(ISNUMBER($H211),N211,0)+'01_指標庫'!$H$8*IF(ISNUMBER($AF211),AQ211,0)+'01_指標庫'!$H$9*IF(ISNUMBER($AG211),AR211,0)+'01_指標庫'!$H$10*IF(ISNUMBER($AB211),AM211,0)+'01_指標庫'!$H$11*IF(ISNUMBER($AC211),AN211,0)+'01_指標庫'!$H$12*IF(ISNUMBER($AD211),AO211,0)+'01_指標庫'!$H$13*IF(ISNUMBER($AE211),AP211,0)+'01_指標庫'!$H$14*IF(ISNUMBER($I211),O211,0)+'01_指標庫'!$H$15*IF(ISNUMBER($AH211),AS211,0)+'01_指標庫'!$H$16*IF(ISNUMBER($K211),P211,0)+'01_指標庫'!$H$17*IF(ISNUMBER($AI211),AT211,0)+'01_指標庫'!$H$18*IF(ISNUMBER($AJ211),AU211,0)+'01_指標庫'!$H$19*IF(ISNUMBER($AK211),AV211,0)+'01_指標庫'!$H$20*IF(ISNUMBER($BB211),BB211,0)+'01_指標庫'!$H$21*IF(ISNUMBER($BC211),BC211,0))/AW211,1))</f>
        <v>82.4</v>
      </c>
      <c r="AY211" s="67"/>
      <c r="AZ211" s="67"/>
      <c r="BA211" s="66">
        <f t="shared" si="86"/>
        <v>1.027755410129827E-2</v>
      </c>
      <c r="BB211">
        <f t="shared" si="87"/>
        <v>100</v>
      </c>
      <c r="BC211" t="str">
        <f t="shared" si="88"/>
        <v/>
      </c>
    </row>
    <row r="212" spans="1:55" ht="15" customHeight="1">
      <c r="A212" s="56">
        <v>208</v>
      </c>
      <c r="B212" s="57">
        <v>42859</v>
      </c>
      <c r="C212" s="56">
        <v>2017</v>
      </c>
      <c r="D212" s="58" t="s">
        <v>239</v>
      </c>
      <c r="E212" s="59">
        <v>5626.32</v>
      </c>
      <c r="F212" s="60">
        <v>0.120087</v>
      </c>
      <c r="G212" s="60">
        <v>-3.1449999999999998E-3</v>
      </c>
      <c r="H212" s="61">
        <v>0.87760000000000005</v>
      </c>
      <c r="I212" s="62">
        <v>380</v>
      </c>
      <c r="J212" s="56" t="s">
        <v>235</v>
      </c>
      <c r="K212" s="63">
        <v>10.46</v>
      </c>
      <c r="L212" s="56">
        <f t="shared" si="66"/>
        <v>100</v>
      </c>
      <c r="M212" s="56">
        <f t="shared" si="67"/>
        <v>100</v>
      </c>
      <c r="N212" s="56">
        <f t="shared" si="68"/>
        <v>100</v>
      </c>
      <c r="O212" s="56">
        <f t="shared" si="69"/>
        <v>50</v>
      </c>
      <c r="P212" s="56">
        <f t="shared" si="70"/>
        <v>100</v>
      </c>
      <c r="Q212" s="63"/>
      <c r="R212" s="56"/>
      <c r="S212" s="60">
        <f t="shared" si="83"/>
        <v>2.0621635651241199E-4</v>
      </c>
      <c r="T212" s="64">
        <f t="shared" si="84"/>
        <v>-2.0599250936329527E-2</v>
      </c>
      <c r="V212" s="65"/>
      <c r="W212" s="65"/>
      <c r="Y212" s="15" t="str">
        <f t="shared" si="71"/>
        <v>EASY</v>
      </c>
      <c r="AA212" s="66">
        <f t="shared" si="85"/>
        <v>8.0091808430220679E-2</v>
      </c>
      <c r="AB212">
        <f>LOOKUP($B212,'07_L1政策步階'!$A$4:$A$14,'07_L1政策步階'!$C$4:$C$14)</f>
        <v>-1</v>
      </c>
      <c r="AC212" s="65"/>
      <c r="AD212" s="65"/>
      <c r="AE212" s="65"/>
      <c r="AF212" s="65"/>
      <c r="AG212" s="65"/>
      <c r="AH212" s="65"/>
      <c r="AI212" s="65"/>
      <c r="AJ212" s="65"/>
      <c r="AK212" s="65"/>
      <c r="AL212">
        <f t="shared" si="72"/>
        <v>100</v>
      </c>
      <c r="AM212">
        <f t="shared" si="73"/>
        <v>0</v>
      </c>
      <c r="AN212" t="str">
        <f t="shared" si="74"/>
        <v/>
      </c>
      <c r="AO212" t="str">
        <f t="shared" si="75"/>
        <v/>
      </c>
      <c r="AP212" t="str">
        <f t="shared" si="76"/>
        <v/>
      </c>
      <c r="AQ212" t="str">
        <f t="shared" si="77"/>
        <v/>
      </c>
      <c r="AR212" t="str">
        <f t="shared" si="78"/>
        <v/>
      </c>
      <c r="AS212" t="str">
        <f t="shared" si="79"/>
        <v/>
      </c>
      <c r="AT212" t="str">
        <f t="shared" si="80"/>
        <v/>
      </c>
      <c r="AU212" t="str">
        <f t="shared" si="81"/>
        <v/>
      </c>
      <c r="AV212" t="str">
        <f t="shared" si="82"/>
        <v/>
      </c>
      <c r="AW212">
        <f>'01_指標庫'!$H$4*ISNUMBER($F212)+'01_指標庫'!$H$5*ISNUMBER($AA212)+'01_指標庫'!$H$6*ISNUMBER($G212)+'01_指標庫'!$H$7*ISNUMBER($H212)+'01_指標庫'!$H$8*ISNUMBER($AF212)+'01_指標庫'!$H$9*ISNUMBER($AG212)+'01_指標庫'!$H$10*ISNUMBER($AB212)+'01_指標庫'!$H$11*ISNUMBER($AC212)+'01_指標庫'!$H$12*ISNUMBER($AD212)+'01_指標庫'!$H$13*ISNUMBER($AE212)+'01_指標庫'!$H$14*ISNUMBER($I212)+'01_指標庫'!$H$15*ISNUMBER($AH212)+'01_指標庫'!$H$16*ISNUMBER($K212)+'01_指標庫'!$H$17*ISNUMBER($AI212)+'01_指標庫'!$H$18*ISNUMBER($AJ212)+'01_指標庫'!$H$19*ISNUMBER($AK212)+'01_指標庫'!$H$20*ISNUMBER($BB212)+'01_指標庫'!$H$21*ISNUMBER($BC212)</f>
        <v>51</v>
      </c>
      <c r="AX212">
        <f>IF(AW212=0,50,ROUND(('01_指標庫'!$H$4*IF(ISNUMBER($F212),L212,0)+'01_指標庫'!$H$5*IF(ISNUMBER($AA212),AL212,0)+'01_指標庫'!$H$6*IF(ISNUMBER($G212),M212,0)+'01_指標庫'!$H$7*IF(ISNUMBER($H212),N212,0)+'01_指標庫'!$H$8*IF(ISNUMBER($AF212),AQ212,0)+'01_指標庫'!$H$9*IF(ISNUMBER($AG212),AR212,0)+'01_指標庫'!$H$10*IF(ISNUMBER($AB212),AM212,0)+'01_指標庫'!$H$11*IF(ISNUMBER($AC212),AN212,0)+'01_指標庫'!$H$12*IF(ISNUMBER($AD212),AO212,0)+'01_指標庫'!$H$13*IF(ISNUMBER($AE212),AP212,0)+'01_指標庫'!$H$14*IF(ISNUMBER($I212),O212,0)+'01_指標庫'!$H$15*IF(ISNUMBER($AH212),AS212,0)+'01_指標庫'!$H$16*IF(ISNUMBER($K212),P212,0)+'01_指標庫'!$H$17*IF(ISNUMBER($AI212),AT212,0)+'01_指標庫'!$H$18*IF(ISNUMBER($AJ212),AU212,0)+'01_指標庫'!$H$19*IF(ISNUMBER($AK212),AV212,0)+'01_指標庫'!$H$20*IF(ISNUMBER($BB212),BB212,0)+'01_指標庫'!$H$21*IF(ISNUMBER($BC212),BC212,0))/AW212,1))</f>
        <v>76.5</v>
      </c>
      <c r="AY212" s="67"/>
      <c r="AZ212" s="67"/>
      <c r="BA212" s="66">
        <f t="shared" si="86"/>
        <v>8.9389054251352018E-3</v>
      </c>
      <c r="BB212">
        <f t="shared" si="87"/>
        <v>50</v>
      </c>
      <c r="BC212" t="str">
        <f t="shared" si="88"/>
        <v/>
      </c>
    </row>
    <row r="213" spans="1:55" ht="15" customHeight="1">
      <c r="A213" s="56">
        <v>209</v>
      </c>
      <c r="B213" s="57">
        <v>42860</v>
      </c>
      <c r="C213" s="56">
        <v>2017</v>
      </c>
      <c r="D213" s="58" t="s">
        <v>234</v>
      </c>
      <c r="E213" s="59">
        <v>5646.09</v>
      </c>
      <c r="F213" s="60">
        <v>0.122917</v>
      </c>
      <c r="G213" s="60">
        <v>0</v>
      </c>
      <c r="H213" s="61">
        <v>0.89800000000000002</v>
      </c>
      <c r="I213" s="62">
        <v>382</v>
      </c>
      <c r="J213" s="56" t="s">
        <v>235</v>
      </c>
      <c r="K213" s="63">
        <v>10.57</v>
      </c>
      <c r="L213" s="56">
        <f t="shared" si="66"/>
        <v>100</v>
      </c>
      <c r="M213" s="56">
        <f t="shared" si="67"/>
        <v>100</v>
      </c>
      <c r="N213" s="56">
        <f t="shared" si="68"/>
        <v>100</v>
      </c>
      <c r="O213" s="56">
        <f t="shared" si="69"/>
        <v>50</v>
      </c>
      <c r="P213" s="56">
        <f t="shared" si="70"/>
        <v>100</v>
      </c>
      <c r="Q213" s="63"/>
      <c r="R213" s="56"/>
      <c r="S213" s="60">
        <f t="shared" si="83"/>
        <v>3.5138420850575613E-3</v>
      </c>
      <c r="T213" s="64">
        <f t="shared" si="84"/>
        <v>1.0516252390057268E-2</v>
      </c>
      <c r="V213" s="65"/>
      <c r="W213" s="65"/>
      <c r="Y213" s="15" t="str">
        <f t="shared" si="71"/>
        <v>EASY</v>
      </c>
      <c r="AA213" s="66">
        <f t="shared" si="85"/>
        <v>8.0277554179660537E-2</v>
      </c>
      <c r="AB213">
        <f>LOOKUP($B213,'07_L1政策步階'!$A$4:$A$14,'07_L1政策步階'!$C$4:$C$14)</f>
        <v>-1</v>
      </c>
      <c r="AC213" s="65"/>
      <c r="AD213" s="65"/>
      <c r="AE213" s="65"/>
      <c r="AF213" s="65"/>
      <c r="AG213" s="65"/>
      <c r="AH213" s="65"/>
      <c r="AI213" s="65"/>
      <c r="AJ213" s="65"/>
      <c r="AK213" s="65"/>
      <c r="AL213">
        <f t="shared" si="72"/>
        <v>100</v>
      </c>
      <c r="AM213">
        <f t="shared" si="73"/>
        <v>0</v>
      </c>
      <c r="AN213" t="str">
        <f t="shared" si="74"/>
        <v/>
      </c>
      <c r="AO213" t="str">
        <f t="shared" si="75"/>
        <v/>
      </c>
      <c r="AP213" t="str">
        <f t="shared" si="76"/>
        <v/>
      </c>
      <c r="AQ213" t="str">
        <f t="shared" si="77"/>
        <v/>
      </c>
      <c r="AR213" t="str">
        <f t="shared" si="78"/>
        <v/>
      </c>
      <c r="AS213" t="str">
        <f t="shared" si="79"/>
        <v/>
      </c>
      <c r="AT213" t="str">
        <f t="shared" si="80"/>
        <v/>
      </c>
      <c r="AU213" t="str">
        <f t="shared" si="81"/>
        <v/>
      </c>
      <c r="AV213" t="str">
        <f t="shared" si="82"/>
        <v/>
      </c>
      <c r="AW213">
        <f>'01_指標庫'!$H$4*ISNUMBER($F213)+'01_指標庫'!$H$5*ISNUMBER($AA213)+'01_指標庫'!$H$6*ISNUMBER($G213)+'01_指標庫'!$H$7*ISNUMBER($H213)+'01_指標庫'!$H$8*ISNUMBER($AF213)+'01_指標庫'!$H$9*ISNUMBER($AG213)+'01_指標庫'!$H$10*ISNUMBER($AB213)+'01_指標庫'!$H$11*ISNUMBER($AC213)+'01_指標庫'!$H$12*ISNUMBER($AD213)+'01_指標庫'!$H$13*ISNUMBER($AE213)+'01_指標庫'!$H$14*ISNUMBER($I213)+'01_指標庫'!$H$15*ISNUMBER($AH213)+'01_指標庫'!$H$16*ISNUMBER($K213)+'01_指標庫'!$H$17*ISNUMBER($AI213)+'01_指標庫'!$H$18*ISNUMBER($AJ213)+'01_指標庫'!$H$19*ISNUMBER($AK213)+'01_指標庫'!$H$20*ISNUMBER($BB213)+'01_指標庫'!$H$21*ISNUMBER($BC213)</f>
        <v>51</v>
      </c>
      <c r="AX213">
        <f>IF(AW213=0,50,ROUND(('01_指標庫'!$H$4*IF(ISNUMBER($F213),L213,0)+'01_指標庫'!$H$5*IF(ISNUMBER($AA213),AL213,0)+'01_指標庫'!$H$6*IF(ISNUMBER($G213),M213,0)+'01_指標庫'!$H$7*IF(ISNUMBER($H213),N213,0)+'01_指標庫'!$H$8*IF(ISNUMBER($AF213),AQ213,0)+'01_指標庫'!$H$9*IF(ISNUMBER($AG213),AR213,0)+'01_指標庫'!$H$10*IF(ISNUMBER($AB213),AM213,0)+'01_指標庫'!$H$11*IF(ISNUMBER($AC213),AN213,0)+'01_指標庫'!$H$12*IF(ISNUMBER($AD213),AO213,0)+'01_指標庫'!$H$13*IF(ISNUMBER($AE213),AP213,0)+'01_指標庫'!$H$14*IF(ISNUMBER($I213),O213,0)+'01_指標庫'!$H$15*IF(ISNUMBER($AH213),AS213,0)+'01_指標庫'!$H$16*IF(ISNUMBER($K213),P213,0)+'01_指標庫'!$H$17*IF(ISNUMBER($AI213),AT213,0)+'01_指標庫'!$H$18*IF(ISNUMBER($AJ213),AU213,0)+'01_指標庫'!$H$19*IF(ISNUMBER($AK213),AV213,0)+'01_指標庫'!$H$20*IF(ISNUMBER($BB213),BB213,0)+'01_指標庫'!$H$21*IF(ISNUMBER($BC213),BC213,0))/AW213,1))</f>
        <v>76.5</v>
      </c>
      <c r="AY213" s="67"/>
      <c r="AZ213" s="67"/>
      <c r="BA213" s="66">
        <f t="shared" si="86"/>
        <v>7.4950749587963106E-3</v>
      </c>
      <c r="BB213">
        <f t="shared" si="87"/>
        <v>50</v>
      </c>
      <c r="BC213" t="str">
        <f t="shared" si="88"/>
        <v/>
      </c>
    </row>
    <row r="214" spans="1:55" ht="15" customHeight="1">
      <c r="A214" s="56">
        <v>210</v>
      </c>
      <c r="B214" s="57">
        <v>42863</v>
      </c>
      <c r="C214" s="56">
        <v>2017</v>
      </c>
      <c r="D214" s="58" t="s">
        <v>236</v>
      </c>
      <c r="E214" s="59">
        <v>5659.07</v>
      </c>
      <c r="F214" s="60">
        <v>0.12436700000000001</v>
      </c>
      <c r="G214" s="60">
        <v>0</v>
      </c>
      <c r="H214" s="61">
        <v>0.87760000000000005</v>
      </c>
      <c r="I214" s="62">
        <v>380</v>
      </c>
      <c r="J214" s="56" t="s">
        <v>235</v>
      </c>
      <c r="K214" s="63">
        <v>9.77</v>
      </c>
      <c r="L214" s="56">
        <f t="shared" si="66"/>
        <v>100</v>
      </c>
      <c r="M214" s="56">
        <f t="shared" si="67"/>
        <v>100</v>
      </c>
      <c r="N214" s="56">
        <f t="shared" si="68"/>
        <v>100</v>
      </c>
      <c r="O214" s="56">
        <f t="shared" si="69"/>
        <v>50</v>
      </c>
      <c r="P214" s="56">
        <f t="shared" si="70"/>
        <v>100</v>
      </c>
      <c r="Q214" s="63"/>
      <c r="R214" s="56"/>
      <c r="S214" s="60">
        <f t="shared" si="83"/>
        <v>2.2989360778875589E-3</v>
      </c>
      <c r="T214" s="64">
        <f t="shared" si="84"/>
        <v>-7.5685903500473106E-2</v>
      </c>
      <c r="V214" s="65"/>
      <c r="W214" s="65"/>
      <c r="Y214" s="15" t="str">
        <f t="shared" si="71"/>
        <v>EASY</v>
      </c>
      <c r="AA214" s="66">
        <f t="shared" si="85"/>
        <v>8.0446182408974609E-2</v>
      </c>
      <c r="AB214">
        <f>LOOKUP($B214,'07_L1政策步階'!$A$4:$A$14,'07_L1政策步階'!$C$4:$C$14)</f>
        <v>-1</v>
      </c>
      <c r="AC214" s="65"/>
      <c r="AD214" s="65"/>
      <c r="AE214" s="65"/>
      <c r="AF214" s="65"/>
      <c r="AG214" s="65"/>
      <c r="AH214" s="65"/>
      <c r="AI214" s="65"/>
      <c r="AJ214" s="65"/>
      <c r="AK214" s="65"/>
      <c r="AL214">
        <f t="shared" si="72"/>
        <v>100</v>
      </c>
      <c r="AM214">
        <f t="shared" si="73"/>
        <v>0</v>
      </c>
      <c r="AN214" t="str">
        <f t="shared" si="74"/>
        <v/>
      </c>
      <c r="AO214" t="str">
        <f t="shared" si="75"/>
        <v/>
      </c>
      <c r="AP214" t="str">
        <f t="shared" si="76"/>
        <v/>
      </c>
      <c r="AQ214" t="str">
        <f t="shared" si="77"/>
        <v/>
      </c>
      <c r="AR214" t="str">
        <f t="shared" si="78"/>
        <v/>
      </c>
      <c r="AS214" t="str">
        <f t="shared" si="79"/>
        <v/>
      </c>
      <c r="AT214" t="str">
        <f t="shared" si="80"/>
        <v/>
      </c>
      <c r="AU214" t="str">
        <f t="shared" si="81"/>
        <v/>
      </c>
      <c r="AV214" t="str">
        <f t="shared" si="82"/>
        <v/>
      </c>
      <c r="AW214">
        <f>'01_指標庫'!$H$4*ISNUMBER($F214)+'01_指標庫'!$H$5*ISNUMBER($AA214)+'01_指標庫'!$H$6*ISNUMBER($G214)+'01_指標庫'!$H$7*ISNUMBER($H214)+'01_指標庫'!$H$8*ISNUMBER($AF214)+'01_指標庫'!$H$9*ISNUMBER($AG214)+'01_指標庫'!$H$10*ISNUMBER($AB214)+'01_指標庫'!$H$11*ISNUMBER($AC214)+'01_指標庫'!$H$12*ISNUMBER($AD214)+'01_指標庫'!$H$13*ISNUMBER($AE214)+'01_指標庫'!$H$14*ISNUMBER($I214)+'01_指標庫'!$H$15*ISNUMBER($AH214)+'01_指標庫'!$H$16*ISNUMBER($K214)+'01_指標庫'!$H$17*ISNUMBER($AI214)+'01_指標庫'!$H$18*ISNUMBER($AJ214)+'01_指標庫'!$H$19*ISNUMBER($AK214)+'01_指標庫'!$H$20*ISNUMBER($BB214)+'01_指標庫'!$H$21*ISNUMBER($BC214)</f>
        <v>51</v>
      </c>
      <c r="AX214">
        <f>IF(AW214=0,50,ROUND(('01_指標庫'!$H$4*IF(ISNUMBER($F214),L214,0)+'01_指標庫'!$H$5*IF(ISNUMBER($AA214),AL214,0)+'01_指標庫'!$H$6*IF(ISNUMBER($G214),M214,0)+'01_指標庫'!$H$7*IF(ISNUMBER($H214),N214,0)+'01_指標庫'!$H$8*IF(ISNUMBER($AF214),AQ214,0)+'01_指標庫'!$H$9*IF(ISNUMBER($AG214),AR214,0)+'01_指標庫'!$H$10*IF(ISNUMBER($AB214),AM214,0)+'01_指標庫'!$H$11*IF(ISNUMBER($AC214),AN214,0)+'01_指標庫'!$H$12*IF(ISNUMBER($AD214),AO214,0)+'01_指標庫'!$H$13*IF(ISNUMBER($AE214),AP214,0)+'01_指標庫'!$H$14*IF(ISNUMBER($I214),O214,0)+'01_指標庫'!$H$15*IF(ISNUMBER($AH214),AS214,0)+'01_指標庫'!$H$16*IF(ISNUMBER($K214),P214,0)+'01_指標庫'!$H$17*IF(ISNUMBER($AI214),AT214,0)+'01_指標庫'!$H$18*IF(ISNUMBER($AJ214),AU214,0)+'01_指標庫'!$H$19*IF(ISNUMBER($AK214),AV214,0)+'01_指標庫'!$H$20*IF(ISNUMBER($BB214),BB214,0)+'01_指標庫'!$H$21*IF(ISNUMBER($BC214),BC214,0))/AW214,1))</f>
        <v>76.5</v>
      </c>
      <c r="AY214" s="67"/>
      <c r="AZ214" s="67"/>
      <c r="BA214" s="66">
        <f t="shared" si="86"/>
        <v>5.8313566450876042E-3</v>
      </c>
      <c r="BB214">
        <f t="shared" si="87"/>
        <v>50</v>
      </c>
      <c r="BC214" t="str">
        <f t="shared" si="88"/>
        <v/>
      </c>
    </row>
    <row r="215" spans="1:55" ht="15" customHeight="1">
      <c r="A215" s="56">
        <v>211</v>
      </c>
      <c r="B215" s="57">
        <v>42864</v>
      </c>
      <c r="C215" s="56">
        <v>2017</v>
      </c>
      <c r="D215" s="58" t="s">
        <v>237</v>
      </c>
      <c r="E215" s="59">
        <v>5678.31</v>
      </c>
      <c r="F215" s="60">
        <v>0.127056</v>
      </c>
      <c r="G215" s="60">
        <v>0</v>
      </c>
      <c r="H215" s="61">
        <v>0.89800000000000002</v>
      </c>
      <c r="I215" s="62">
        <v>374</v>
      </c>
      <c r="J215" s="56" t="s">
        <v>235</v>
      </c>
      <c r="K215" s="63">
        <v>9.9600000000000009</v>
      </c>
      <c r="L215" s="56">
        <f t="shared" si="66"/>
        <v>100</v>
      </c>
      <c r="M215" s="56">
        <f t="shared" si="67"/>
        <v>100</v>
      </c>
      <c r="N215" s="56">
        <f t="shared" si="68"/>
        <v>100</v>
      </c>
      <c r="O215" s="56">
        <f t="shared" si="69"/>
        <v>50</v>
      </c>
      <c r="P215" s="56">
        <f t="shared" si="70"/>
        <v>100</v>
      </c>
      <c r="Q215" s="63"/>
      <c r="R215" s="56"/>
      <c r="S215" s="60">
        <f t="shared" si="83"/>
        <v>3.3998519191316134E-3</v>
      </c>
      <c r="T215" s="64">
        <f t="shared" si="84"/>
        <v>1.9447287615148579E-2</v>
      </c>
      <c r="V215" s="65"/>
      <c r="W215" s="65"/>
      <c r="Y215" s="15" t="str">
        <f t="shared" si="71"/>
        <v>EASY</v>
      </c>
      <c r="AA215" s="66">
        <f t="shared" si="85"/>
        <v>8.067381348366931E-2</v>
      </c>
      <c r="AB215">
        <f>LOOKUP($B215,'07_L1政策步階'!$A$4:$A$14,'07_L1政策步階'!$C$4:$C$14)</f>
        <v>-1</v>
      </c>
      <c r="AC215" s="65"/>
      <c r="AD215" s="65"/>
      <c r="AE215" s="65"/>
      <c r="AF215" s="65"/>
      <c r="AG215" s="65"/>
      <c r="AH215" s="65"/>
      <c r="AI215" s="65"/>
      <c r="AJ215" s="65"/>
      <c r="AK215" s="65"/>
      <c r="AL215">
        <f t="shared" si="72"/>
        <v>100</v>
      </c>
      <c r="AM215">
        <f t="shared" si="73"/>
        <v>0</v>
      </c>
      <c r="AN215" t="str">
        <f t="shared" si="74"/>
        <v/>
      </c>
      <c r="AO215" t="str">
        <f t="shared" si="75"/>
        <v/>
      </c>
      <c r="AP215" t="str">
        <f t="shared" si="76"/>
        <v/>
      </c>
      <c r="AQ215" t="str">
        <f t="shared" si="77"/>
        <v/>
      </c>
      <c r="AR215" t="str">
        <f t="shared" si="78"/>
        <v/>
      </c>
      <c r="AS215" t="str">
        <f t="shared" si="79"/>
        <v/>
      </c>
      <c r="AT215" t="str">
        <f t="shared" si="80"/>
        <v/>
      </c>
      <c r="AU215" t="str">
        <f t="shared" si="81"/>
        <v/>
      </c>
      <c r="AV215" t="str">
        <f t="shared" si="82"/>
        <v/>
      </c>
      <c r="AW215">
        <f>'01_指標庫'!$H$4*ISNUMBER($F215)+'01_指標庫'!$H$5*ISNUMBER($AA215)+'01_指標庫'!$H$6*ISNUMBER($G215)+'01_指標庫'!$H$7*ISNUMBER($H215)+'01_指標庫'!$H$8*ISNUMBER($AF215)+'01_指標庫'!$H$9*ISNUMBER($AG215)+'01_指標庫'!$H$10*ISNUMBER($AB215)+'01_指標庫'!$H$11*ISNUMBER($AC215)+'01_指標庫'!$H$12*ISNUMBER($AD215)+'01_指標庫'!$H$13*ISNUMBER($AE215)+'01_指標庫'!$H$14*ISNUMBER($I215)+'01_指標庫'!$H$15*ISNUMBER($AH215)+'01_指標庫'!$H$16*ISNUMBER($K215)+'01_指標庫'!$H$17*ISNUMBER($AI215)+'01_指標庫'!$H$18*ISNUMBER($AJ215)+'01_指標庫'!$H$19*ISNUMBER($AK215)+'01_指標庫'!$H$20*ISNUMBER($BB215)+'01_指標庫'!$H$21*ISNUMBER($BC215)</f>
        <v>51</v>
      </c>
      <c r="AX215">
        <f>IF(AW215=0,50,ROUND(('01_指標庫'!$H$4*IF(ISNUMBER($F215),L215,0)+'01_指標庫'!$H$5*IF(ISNUMBER($AA215),AL215,0)+'01_指標庫'!$H$6*IF(ISNUMBER($G215),M215,0)+'01_指標庫'!$H$7*IF(ISNUMBER($H215),N215,0)+'01_指標庫'!$H$8*IF(ISNUMBER($AF215),AQ215,0)+'01_指標庫'!$H$9*IF(ISNUMBER($AG215),AR215,0)+'01_指標庫'!$H$10*IF(ISNUMBER($AB215),AM215,0)+'01_指標庫'!$H$11*IF(ISNUMBER($AC215),AN215,0)+'01_指標庫'!$H$12*IF(ISNUMBER($AD215),AO215,0)+'01_指標庫'!$H$13*IF(ISNUMBER($AE215),AP215,0)+'01_指標庫'!$H$14*IF(ISNUMBER($I215),O215,0)+'01_指標庫'!$H$15*IF(ISNUMBER($AH215),AS215,0)+'01_指標庫'!$H$16*IF(ISNUMBER($K215),P215,0)+'01_指標庫'!$H$17*IF(ISNUMBER($AI215),AT215,0)+'01_指標庫'!$H$18*IF(ISNUMBER($AJ215),AU215,0)+'01_指標庫'!$H$19*IF(ISNUMBER($AK215),AV215,0)+'01_指標庫'!$H$20*IF(ISNUMBER($BB215),BB215,0)+'01_指標庫'!$H$21*IF(ISNUMBER($BC215),BC215,0))/AW215,1))</f>
        <v>76.5</v>
      </c>
      <c r="AY215" s="67"/>
      <c r="AZ215" s="67"/>
      <c r="BA215" s="66">
        <f t="shared" si="86"/>
        <v>4.7211480209341516E-3</v>
      </c>
      <c r="BB215">
        <f t="shared" si="87"/>
        <v>50</v>
      </c>
      <c r="BC215" t="str">
        <f t="shared" si="88"/>
        <v/>
      </c>
    </row>
    <row r="216" spans="1:55" ht="15" customHeight="1">
      <c r="A216" s="56">
        <v>212</v>
      </c>
      <c r="B216" s="57">
        <v>42865</v>
      </c>
      <c r="C216" s="56">
        <v>2017</v>
      </c>
      <c r="D216" s="58" t="s">
        <v>238</v>
      </c>
      <c r="E216" s="59">
        <v>5681.68</v>
      </c>
      <c r="F216" s="60">
        <v>0.12659000000000001</v>
      </c>
      <c r="G216" s="60">
        <v>0</v>
      </c>
      <c r="H216" s="61">
        <v>0.89800000000000002</v>
      </c>
      <c r="I216" s="62">
        <v>372</v>
      </c>
      <c r="J216" s="56" t="s">
        <v>235</v>
      </c>
      <c r="K216" s="63">
        <v>10.210000000000001</v>
      </c>
      <c r="L216" s="56">
        <f t="shared" si="66"/>
        <v>100</v>
      </c>
      <c r="M216" s="56">
        <f t="shared" si="67"/>
        <v>100</v>
      </c>
      <c r="N216" s="56">
        <f t="shared" si="68"/>
        <v>100</v>
      </c>
      <c r="O216" s="56">
        <f t="shared" si="69"/>
        <v>50</v>
      </c>
      <c r="P216" s="56">
        <f t="shared" si="70"/>
        <v>100</v>
      </c>
      <c r="Q216" s="63"/>
      <c r="R216" s="56"/>
      <c r="S216" s="60">
        <f t="shared" si="83"/>
        <v>5.9348644226897562E-4</v>
      </c>
      <c r="T216" s="64">
        <f t="shared" si="84"/>
        <v>2.5100401606425793E-2</v>
      </c>
      <c r="V216" s="65"/>
      <c r="W216" s="65"/>
      <c r="Y216" s="15" t="str">
        <f t="shared" si="71"/>
        <v>EASY</v>
      </c>
      <c r="AA216" s="66">
        <f t="shared" si="85"/>
        <v>8.0978959159988095E-2</v>
      </c>
      <c r="AB216">
        <f>LOOKUP($B216,'07_L1政策步階'!$A$4:$A$14,'07_L1政策步階'!$C$4:$C$14)</f>
        <v>-1</v>
      </c>
      <c r="AC216" s="65"/>
      <c r="AD216" s="65"/>
      <c r="AE216" s="65"/>
      <c r="AF216" s="65"/>
      <c r="AG216" s="65"/>
      <c r="AH216" s="65"/>
      <c r="AI216" s="65"/>
      <c r="AJ216" s="65"/>
      <c r="AK216" s="65"/>
      <c r="AL216">
        <f t="shared" si="72"/>
        <v>100</v>
      </c>
      <c r="AM216">
        <f t="shared" si="73"/>
        <v>0</v>
      </c>
      <c r="AN216" t="str">
        <f t="shared" si="74"/>
        <v/>
      </c>
      <c r="AO216" t="str">
        <f t="shared" si="75"/>
        <v/>
      </c>
      <c r="AP216" t="str">
        <f t="shared" si="76"/>
        <v/>
      </c>
      <c r="AQ216" t="str">
        <f t="shared" si="77"/>
        <v/>
      </c>
      <c r="AR216" t="str">
        <f t="shared" si="78"/>
        <v/>
      </c>
      <c r="AS216" t="str">
        <f t="shared" si="79"/>
        <v/>
      </c>
      <c r="AT216" t="str">
        <f t="shared" si="80"/>
        <v/>
      </c>
      <c r="AU216" t="str">
        <f t="shared" si="81"/>
        <v/>
      </c>
      <c r="AV216" t="str">
        <f t="shared" si="82"/>
        <v/>
      </c>
      <c r="AW216">
        <f>'01_指標庫'!$H$4*ISNUMBER($F216)+'01_指標庫'!$H$5*ISNUMBER($AA216)+'01_指標庫'!$H$6*ISNUMBER($G216)+'01_指標庫'!$H$7*ISNUMBER($H216)+'01_指標庫'!$H$8*ISNUMBER($AF216)+'01_指標庫'!$H$9*ISNUMBER($AG216)+'01_指標庫'!$H$10*ISNUMBER($AB216)+'01_指標庫'!$H$11*ISNUMBER($AC216)+'01_指標庫'!$H$12*ISNUMBER($AD216)+'01_指標庫'!$H$13*ISNUMBER($AE216)+'01_指標庫'!$H$14*ISNUMBER($I216)+'01_指標庫'!$H$15*ISNUMBER($AH216)+'01_指標庫'!$H$16*ISNUMBER($K216)+'01_指標庫'!$H$17*ISNUMBER($AI216)+'01_指標庫'!$H$18*ISNUMBER($AJ216)+'01_指標庫'!$H$19*ISNUMBER($AK216)+'01_指標庫'!$H$20*ISNUMBER($BB216)+'01_指標庫'!$H$21*ISNUMBER($BC216)</f>
        <v>51</v>
      </c>
      <c r="AX216">
        <f>IF(AW216=0,50,ROUND(('01_指標庫'!$H$4*IF(ISNUMBER($F216),L216,0)+'01_指標庫'!$H$5*IF(ISNUMBER($AA216),AL216,0)+'01_指標庫'!$H$6*IF(ISNUMBER($G216),M216,0)+'01_指標庫'!$H$7*IF(ISNUMBER($H216),N216,0)+'01_指標庫'!$H$8*IF(ISNUMBER($AF216),AQ216,0)+'01_指標庫'!$H$9*IF(ISNUMBER($AG216),AR216,0)+'01_指標庫'!$H$10*IF(ISNUMBER($AB216),AM216,0)+'01_指標庫'!$H$11*IF(ISNUMBER($AC216),AN216,0)+'01_指標庫'!$H$12*IF(ISNUMBER($AD216),AO216,0)+'01_指標庫'!$H$13*IF(ISNUMBER($AE216),AP216,0)+'01_指標庫'!$H$14*IF(ISNUMBER($I216),O216,0)+'01_指標庫'!$H$15*IF(ISNUMBER($AH216),AS216,0)+'01_指標庫'!$H$16*IF(ISNUMBER($K216),P216,0)+'01_指標庫'!$H$17*IF(ISNUMBER($AI216),AT216,0)+'01_指標庫'!$H$18*IF(ISNUMBER($AJ216),AU216,0)+'01_指標庫'!$H$19*IF(ISNUMBER($AK216),AV216,0)+'01_指標庫'!$H$20*IF(ISNUMBER($BB216),BB216,0)+'01_指標庫'!$H$21*IF(ISNUMBER($BC216),BC216,0))/AW216,1))</f>
        <v>76.5</v>
      </c>
      <c r="AY216" s="67"/>
      <c r="AZ216" s="67"/>
      <c r="BA216" s="66">
        <f t="shared" si="86"/>
        <v>4.2204172356301584E-3</v>
      </c>
      <c r="BB216">
        <f t="shared" si="87"/>
        <v>50</v>
      </c>
      <c r="BC216" t="str">
        <f t="shared" si="88"/>
        <v/>
      </c>
    </row>
    <row r="217" spans="1:55" ht="15" customHeight="1">
      <c r="A217" s="56">
        <v>213</v>
      </c>
      <c r="B217" s="57">
        <v>42866</v>
      </c>
      <c r="C217" s="56">
        <v>2017</v>
      </c>
      <c r="D217" s="58" t="s">
        <v>239</v>
      </c>
      <c r="E217" s="59">
        <v>5674.22</v>
      </c>
      <c r="F217" s="60">
        <v>0.12399399999999999</v>
      </c>
      <c r="G217" s="60">
        <v>-1.3129999999999999E-3</v>
      </c>
      <c r="H217" s="61">
        <v>0.89800000000000002</v>
      </c>
      <c r="I217" s="62">
        <v>372</v>
      </c>
      <c r="J217" s="56" t="s">
        <v>235</v>
      </c>
      <c r="K217" s="63">
        <v>10.6</v>
      </c>
      <c r="L217" s="56">
        <f t="shared" si="66"/>
        <v>100</v>
      </c>
      <c r="M217" s="56">
        <f t="shared" si="67"/>
        <v>100</v>
      </c>
      <c r="N217" s="56">
        <f t="shared" si="68"/>
        <v>100</v>
      </c>
      <c r="O217" s="56">
        <f t="shared" si="69"/>
        <v>50</v>
      </c>
      <c r="P217" s="56">
        <f t="shared" si="70"/>
        <v>100</v>
      </c>
      <c r="Q217" s="63"/>
      <c r="R217" s="56"/>
      <c r="S217" s="60">
        <f t="shared" si="83"/>
        <v>-1.3129919319637695E-3</v>
      </c>
      <c r="T217" s="64">
        <f t="shared" si="84"/>
        <v>3.8197845249755114E-2</v>
      </c>
      <c r="V217" s="65"/>
      <c r="W217" s="65"/>
      <c r="Y217" s="15" t="str">
        <f t="shared" si="71"/>
        <v>EASY</v>
      </c>
      <c r="AA217" s="66">
        <f t="shared" si="85"/>
        <v>8.1028144530155499E-2</v>
      </c>
      <c r="AB217">
        <f>LOOKUP($B217,'07_L1政策步階'!$A$4:$A$14,'07_L1政策步階'!$C$4:$C$14)</f>
        <v>-1</v>
      </c>
      <c r="AC217" s="65"/>
      <c r="AD217" s="65"/>
      <c r="AE217" s="65"/>
      <c r="AF217" s="65"/>
      <c r="AG217" s="65"/>
      <c r="AH217" s="65"/>
      <c r="AI217" s="65"/>
      <c r="AJ217" s="65"/>
      <c r="AK217" s="65"/>
      <c r="AL217">
        <f t="shared" si="72"/>
        <v>100</v>
      </c>
      <c r="AM217">
        <f t="shared" si="73"/>
        <v>0</v>
      </c>
      <c r="AN217" t="str">
        <f t="shared" si="74"/>
        <v/>
      </c>
      <c r="AO217" t="str">
        <f t="shared" si="75"/>
        <v/>
      </c>
      <c r="AP217" t="str">
        <f t="shared" si="76"/>
        <v/>
      </c>
      <c r="AQ217" t="str">
        <f t="shared" si="77"/>
        <v/>
      </c>
      <c r="AR217" t="str">
        <f t="shared" si="78"/>
        <v/>
      </c>
      <c r="AS217" t="str">
        <f t="shared" si="79"/>
        <v/>
      </c>
      <c r="AT217" t="str">
        <f t="shared" si="80"/>
        <v/>
      </c>
      <c r="AU217" t="str">
        <f t="shared" si="81"/>
        <v/>
      </c>
      <c r="AV217" t="str">
        <f t="shared" si="82"/>
        <v/>
      </c>
      <c r="AW217">
        <f>'01_指標庫'!$H$4*ISNUMBER($F217)+'01_指標庫'!$H$5*ISNUMBER($AA217)+'01_指標庫'!$H$6*ISNUMBER($G217)+'01_指標庫'!$H$7*ISNUMBER($H217)+'01_指標庫'!$H$8*ISNUMBER($AF217)+'01_指標庫'!$H$9*ISNUMBER($AG217)+'01_指標庫'!$H$10*ISNUMBER($AB217)+'01_指標庫'!$H$11*ISNUMBER($AC217)+'01_指標庫'!$H$12*ISNUMBER($AD217)+'01_指標庫'!$H$13*ISNUMBER($AE217)+'01_指標庫'!$H$14*ISNUMBER($I217)+'01_指標庫'!$H$15*ISNUMBER($AH217)+'01_指標庫'!$H$16*ISNUMBER($K217)+'01_指標庫'!$H$17*ISNUMBER($AI217)+'01_指標庫'!$H$18*ISNUMBER($AJ217)+'01_指標庫'!$H$19*ISNUMBER($AK217)+'01_指標庫'!$H$20*ISNUMBER($BB217)+'01_指標庫'!$H$21*ISNUMBER($BC217)</f>
        <v>51</v>
      </c>
      <c r="AX217">
        <f>IF(AW217=0,50,ROUND(('01_指標庫'!$H$4*IF(ISNUMBER($F217),L217,0)+'01_指標庫'!$H$5*IF(ISNUMBER($AA217),AL217,0)+'01_指標庫'!$H$6*IF(ISNUMBER($G217),M217,0)+'01_指標庫'!$H$7*IF(ISNUMBER($H217),N217,0)+'01_指標庫'!$H$8*IF(ISNUMBER($AF217),AQ217,0)+'01_指標庫'!$H$9*IF(ISNUMBER($AG217),AR217,0)+'01_指標庫'!$H$10*IF(ISNUMBER($AB217),AM217,0)+'01_指標庫'!$H$11*IF(ISNUMBER($AC217),AN217,0)+'01_指標庫'!$H$12*IF(ISNUMBER($AD217),AO217,0)+'01_指標庫'!$H$13*IF(ISNUMBER($AE217),AP217,0)+'01_指標庫'!$H$14*IF(ISNUMBER($I217),O217,0)+'01_指標庫'!$H$15*IF(ISNUMBER($AH217),AS217,0)+'01_指標庫'!$H$16*IF(ISNUMBER($K217),P217,0)+'01_指標庫'!$H$17*IF(ISNUMBER($AI217),AT217,0)+'01_指標庫'!$H$18*IF(ISNUMBER($AJ217),AU217,0)+'01_指標庫'!$H$19*IF(ISNUMBER($AK217),AV217,0)+'01_指標庫'!$H$20*IF(ISNUMBER($BB217),BB217,0)+'01_指標庫'!$H$21*IF(ISNUMBER($BC217),BC217,0))/AW217,1))</f>
        <v>76.5</v>
      </c>
      <c r="AY217" s="67"/>
      <c r="AZ217" s="67"/>
      <c r="BA217" s="66">
        <f t="shared" si="86"/>
        <v>4.0862328709851958E-3</v>
      </c>
      <c r="BB217">
        <f t="shared" si="87"/>
        <v>50</v>
      </c>
      <c r="BC217" t="str">
        <f t="shared" si="88"/>
        <v/>
      </c>
    </row>
    <row r="218" spans="1:55" ht="15" customHeight="1">
      <c r="A218" s="56">
        <v>214</v>
      </c>
      <c r="B218" s="57">
        <v>42867</v>
      </c>
      <c r="C218" s="56">
        <v>2017</v>
      </c>
      <c r="D218" s="58" t="s">
        <v>234</v>
      </c>
      <c r="E218" s="59">
        <v>5686.81</v>
      </c>
      <c r="F218" s="60">
        <v>0.125391</v>
      </c>
      <c r="G218" s="60">
        <v>0</v>
      </c>
      <c r="H218" s="61">
        <v>0.87760000000000005</v>
      </c>
      <c r="I218" s="62">
        <v>377</v>
      </c>
      <c r="J218" s="56" t="s">
        <v>235</v>
      </c>
      <c r="K218" s="63">
        <v>10.4</v>
      </c>
      <c r="L218" s="56">
        <f t="shared" si="66"/>
        <v>100</v>
      </c>
      <c r="M218" s="56">
        <f t="shared" si="67"/>
        <v>100</v>
      </c>
      <c r="N218" s="56">
        <f t="shared" si="68"/>
        <v>100</v>
      </c>
      <c r="O218" s="56">
        <f t="shared" si="69"/>
        <v>50</v>
      </c>
      <c r="P218" s="56">
        <f t="shared" si="70"/>
        <v>100</v>
      </c>
      <c r="Q218" s="63"/>
      <c r="R218" s="56"/>
      <c r="S218" s="60">
        <f t="shared" si="83"/>
        <v>2.2188071664475117E-3</v>
      </c>
      <c r="T218" s="64">
        <f t="shared" si="84"/>
        <v>-1.8867924528301772E-2</v>
      </c>
      <c r="V218" s="65"/>
      <c r="W218" s="65"/>
      <c r="Y218" s="15" t="str">
        <f t="shared" si="71"/>
        <v>EASY</v>
      </c>
      <c r="AA218" s="66">
        <f t="shared" si="85"/>
        <v>8.1256261952173725E-2</v>
      </c>
      <c r="AB218">
        <f>LOOKUP($B218,'07_L1政策步階'!$A$4:$A$14,'07_L1政策步階'!$C$4:$C$14)</f>
        <v>-1</v>
      </c>
      <c r="AC218" s="65"/>
      <c r="AD218" s="65"/>
      <c r="AE218" s="65"/>
      <c r="AF218" s="65"/>
      <c r="AG218" s="65"/>
      <c r="AH218" s="65"/>
      <c r="AI218" s="65"/>
      <c r="AJ218" s="65"/>
      <c r="AK218" s="65"/>
      <c r="AL218">
        <f t="shared" si="72"/>
        <v>100</v>
      </c>
      <c r="AM218">
        <f t="shared" si="73"/>
        <v>0</v>
      </c>
      <c r="AN218" t="str">
        <f t="shared" si="74"/>
        <v/>
      </c>
      <c r="AO218" t="str">
        <f t="shared" si="75"/>
        <v/>
      </c>
      <c r="AP218" t="str">
        <f t="shared" si="76"/>
        <v/>
      </c>
      <c r="AQ218" t="str">
        <f t="shared" si="77"/>
        <v/>
      </c>
      <c r="AR218" t="str">
        <f t="shared" si="78"/>
        <v/>
      </c>
      <c r="AS218" t="str">
        <f t="shared" si="79"/>
        <v/>
      </c>
      <c r="AT218" t="str">
        <f t="shared" si="80"/>
        <v/>
      </c>
      <c r="AU218" t="str">
        <f t="shared" si="81"/>
        <v/>
      </c>
      <c r="AV218" t="str">
        <f t="shared" si="82"/>
        <v/>
      </c>
      <c r="AW218">
        <f>'01_指標庫'!$H$4*ISNUMBER($F218)+'01_指標庫'!$H$5*ISNUMBER($AA218)+'01_指標庫'!$H$6*ISNUMBER($G218)+'01_指標庫'!$H$7*ISNUMBER($H218)+'01_指標庫'!$H$8*ISNUMBER($AF218)+'01_指標庫'!$H$9*ISNUMBER($AG218)+'01_指標庫'!$H$10*ISNUMBER($AB218)+'01_指標庫'!$H$11*ISNUMBER($AC218)+'01_指標庫'!$H$12*ISNUMBER($AD218)+'01_指標庫'!$H$13*ISNUMBER($AE218)+'01_指標庫'!$H$14*ISNUMBER($I218)+'01_指標庫'!$H$15*ISNUMBER($AH218)+'01_指標庫'!$H$16*ISNUMBER($K218)+'01_指標庫'!$H$17*ISNUMBER($AI218)+'01_指標庫'!$H$18*ISNUMBER($AJ218)+'01_指標庫'!$H$19*ISNUMBER($AK218)+'01_指標庫'!$H$20*ISNUMBER($BB218)+'01_指標庫'!$H$21*ISNUMBER($BC218)</f>
        <v>51</v>
      </c>
      <c r="AX218">
        <f>IF(AW218=0,50,ROUND(('01_指標庫'!$H$4*IF(ISNUMBER($F218),L218,0)+'01_指標庫'!$H$5*IF(ISNUMBER($AA218),AL218,0)+'01_指標庫'!$H$6*IF(ISNUMBER($G218),M218,0)+'01_指標庫'!$H$7*IF(ISNUMBER($H218),N218,0)+'01_指標庫'!$H$8*IF(ISNUMBER($AF218),AQ218,0)+'01_指標庫'!$H$9*IF(ISNUMBER($AG218),AR218,0)+'01_指標庫'!$H$10*IF(ISNUMBER($AB218),AM218,0)+'01_指標庫'!$H$11*IF(ISNUMBER($AC218),AN218,0)+'01_指標庫'!$H$12*IF(ISNUMBER($AD218),AO218,0)+'01_指標庫'!$H$13*IF(ISNUMBER($AE218),AP218,0)+'01_指標庫'!$H$14*IF(ISNUMBER($I218),O218,0)+'01_指標庫'!$H$15*IF(ISNUMBER($AH218),AS218,0)+'01_指標庫'!$H$16*IF(ISNUMBER($K218),P218,0)+'01_指標庫'!$H$17*IF(ISNUMBER($AI218),AT218,0)+'01_指標庫'!$H$18*IF(ISNUMBER($AJ218),AU218,0)+'01_指標庫'!$H$19*IF(ISNUMBER($AK218),AV218,0)+'01_指標庫'!$H$20*IF(ISNUMBER($BB218),BB218,0)+'01_指標庫'!$H$21*IF(ISNUMBER($BC218),BC218,0))/AW218,1))</f>
        <v>76.5</v>
      </c>
      <c r="AY218" s="67"/>
      <c r="AZ218" s="67"/>
      <c r="BA218" s="66">
        <f t="shared" si="86"/>
        <v>3.6925725570529089E-3</v>
      </c>
      <c r="BB218">
        <f t="shared" si="87"/>
        <v>50</v>
      </c>
      <c r="BC218" t="str">
        <f t="shared" si="88"/>
        <v/>
      </c>
    </row>
    <row r="219" spans="1:55" ht="15" customHeight="1">
      <c r="A219" s="56">
        <v>215</v>
      </c>
      <c r="B219" s="57">
        <v>42870</v>
      </c>
      <c r="C219" s="56">
        <v>2017</v>
      </c>
      <c r="D219" s="58" t="s">
        <v>236</v>
      </c>
      <c r="E219" s="59">
        <v>5704.48</v>
      </c>
      <c r="F219" s="60">
        <v>0.12779099999999999</v>
      </c>
      <c r="G219" s="60">
        <v>0</v>
      </c>
      <c r="H219" s="61">
        <v>0.87760000000000005</v>
      </c>
      <c r="I219" s="62">
        <v>372</v>
      </c>
      <c r="J219" s="56" t="s">
        <v>235</v>
      </c>
      <c r="K219" s="63">
        <v>10.42</v>
      </c>
      <c r="L219" s="56">
        <f t="shared" si="66"/>
        <v>100</v>
      </c>
      <c r="M219" s="56">
        <f t="shared" si="67"/>
        <v>100</v>
      </c>
      <c r="N219" s="56">
        <f t="shared" si="68"/>
        <v>100</v>
      </c>
      <c r="O219" s="56">
        <f t="shared" si="69"/>
        <v>50</v>
      </c>
      <c r="P219" s="56">
        <f t="shared" si="70"/>
        <v>100</v>
      </c>
      <c r="Q219" s="63"/>
      <c r="R219" s="56"/>
      <c r="S219" s="60">
        <f t="shared" si="83"/>
        <v>3.1071901470243191E-3</v>
      </c>
      <c r="T219" s="64">
        <f t="shared" si="84"/>
        <v>1.9230769230769162E-3</v>
      </c>
      <c r="V219" s="65"/>
      <c r="W219" s="65"/>
      <c r="Y219" s="15" t="str">
        <f t="shared" si="71"/>
        <v>EASY</v>
      </c>
      <c r="AA219" s="66">
        <f t="shared" si="85"/>
        <v>8.151431271086107E-2</v>
      </c>
      <c r="AB219">
        <f>LOOKUP($B219,'07_L1政策步階'!$A$4:$A$14,'07_L1政策步階'!$C$4:$C$14)</f>
        <v>-1</v>
      </c>
      <c r="AC219" s="65"/>
      <c r="AD219" s="65"/>
      <c r="AE219" s="65"/>
      <c r="AF219" s="65"/>
      <c r="AG219" s="65"/>
      <c r="AH219" s="65"/>
      <c r="AI219" s="65"/>
      <c r="AJ219" s="65"/>
      <c r="AK219" s="65"/>
      <c r="AL219">
        <f t="shared" si="72"/>
        <v>100</v>
      </c>
      <c r="AM219">
        <f t="shared" si="73"/>
        <v>0</v>
      </c>
      <c r="AN219" t="str">
        <f t="shared" si="74"/>
        <v/>
      </c>
      <c r="AO219" t="str">
        <f t="shared" si="75"/>
        <v/>
      </c>
      <c r="AP219" t="str">
        <f t="shared" si="76"/>
        <v/>
      </c>
      <c r="AQ219" t="str">
        <f t="shared" si="77"/>
        <v/>
      </c>
      <c r="AR219" t="str">
        <f t="shared" si="78"/>
        <v/>
      </c>
      <c r="AS219" t="str">
        <f t="shared" si="79"/>
        <v/>
      </c>
      <c r="AT219" t="str">
        <f t="shared" si="80"/>
        <v/>
      </c>
      <c r="AU219" t="str">
        <f t="shared" si="81"/>
        <v/>
      </c>
      <c r="AV219" t="str">
        <f t="shared" si="82"/>
        <v/>
      </c>
      <c r="AW219">
        <f>'01_指標庫'!$H$4*ISNUMBER($F219)+'01_指標庫'!$H$5*ISNUMBER($AA219)+'01_指標庫'!$H$6*ISNUMBER($G219)+'01_指標庫'!$H$7*ISNUMBER($H219)+'01_指標庫'!$H$8*ISNUMBER($AF219)+'01_指標庫'!$H$9*ISNUMBER($AG219)+'01_指標庫'!$H$10*ISNUMBER($AB219)+'01_指標庫'!$H$11*ISNUMBER($AC219)+'01_指標庫'!$H$12*ISNUMBER($AD219)+'01_指標庫'!$H$13*ISNUMBER($AE219)+'01_指標庫'!$H$14*ISNUMBER($I219)+'01_指標庫'!$H$15*ISNUMBER($AH219)+'01_指標庫'!$H$16*ISNUMBER($K219)+'01_指標庫'!$H$17*ISNUMBER($AI219)+'01_指標庫'!$H$18*ISNUMBER($AJ219)+'01_指標庫'!$H$19*ISNUMBER($AK219)+'01_指標庫'!$H$20*ISNUMBER($BB219)+'01_指標庫'!$H$21*ISNUMBER($BC219)</f>
        <v>51</v>
      </c>
      <c r="AX219">
        <f>IF(AW219=0,50,ROUND(('01_指標庫'!$H$4*IF(ISNUMBER($F219),L219,0)+'01_指標庫'!$H$5*IF(ISNUMBER($AA219),AL219,0)+'01_指標庫'!$H$6*IF(ISNUMBER($G219),M219,0)+'01_指標庫'!$H$7*IF(ISNUMBER($H219),N219,0)+'01_指標庫'!$H$8*IF(ISNUMBER($AF219),AQ219,0)+'01_指標庫'!$H$9*IF(ISNUMBER($AG219),AR219,0)+'01_指標庫'!$H$10*IF(ISNUMBER($AB219),AM219,0)+'01_指標庫'!$H$11*IF(ISNUMBER($AC219),AN219,0)+'01_指標庫'!$H$12*IF(ISNUMBER($AD219),AO219,0)+'01_指標庫'!$H$13*IF(ISNUMBER($AE219),AP219,0)+'01_指標庫'!$H$14*IF(ISNUMBER($I219),O219,0)+'01_指標庫'!$H$15*IF(ISNUMBER($AH219),AS219,0)+'01_指標庫'!$H$16*IF(ISNUMBER($K219),P219,0)+'01_指標庫'!$H$17*IF(ISNUMBER($AI219),AT219,0)+'01_指標庫'!$H$18*IF(ISNUMBER($AJ219),AU219,0)+'01_指標庫'!$H$19*IF(ISNUMBER($AK219),AV219,0)+'01_指標庫'!$H$20*IF(ISNUMBER($BB219),BB219,0)+'01_指標庫'!$H$21*IF(ISNUMBER($BC219),BC219,0))/AW219,1))</f>
        <v>76.5</v>
      </c>
      <c r="AY219" s="67"/>
      <c r="AZ219" s="67"/>
      <c r="BA219" s="66">
        <f t="shared" si="86"/>
        <v>3.9697164970076138E-3</v>
      </c>
      <c r="BB219">
        <f t="shared" si="87"/>
        <v>50</v>
      </c>
      <c r="BC219" t="str">
        <f t="shared" si="88"/>
        <v/>
      </c>
    </row>
    <row r="220" spans="1:55" ht="15" customHeight="1">
      <c r="A220" s="56">
        <v>216</v>
      </c>
      <c r="B220" s="57">
        <v>42871</v>
      </c>
      <c r="C220" s="56">
        <v>2017</v>
      </c>
      <c r="D220" s="58" t="s">
        <v>237</v>
      </c>
      <c r="E220" s="59">
        <v>5724.44</v>
      </c>
      <c r="F220" s="60">
        <v>0.13062599999999999</v>
      </c>
      <c r="G220" s="60">
        <v>0</v>
      </c>
      <c r="H220" s="61">
        <v>0.87760000000000005</v>
      </c>
      <c r="I220" s="62">
        <v>371</v>
      </c>
      <c r="J220" s="56" t="s">
        <v>235</v>
      </c>
      <c r="K220" s="63">
        <v>10.65</v>
      </c>
      <c r="L220" s="56">
        <f t="shared" si="66"/>
        <v>100</v>
      </c>
      <c r="M220" s="56">
        <f t="shared" si="67"/>
        <v>100</v>
      </c>
      <c r="N220" s="56">
        <f t="shared" si="68"/>
        <v>100</v>
      </c>
      <c r="O220" s="56">
        <f t="shared" si="69"/>
        <v>50</v>
      </c>
      <c r="P220" s="56">
        <f t="shared" si="70"/>
        <v>100</v>
      </c>
      <c r="Q220" s="63"/>
      <c r="R220" s="56"/>
      <c r="S220" s="60">
        <f t="shared" si="83"/>
        <v>3.4990042913640718E-3</v>
      </c>
      <c r="T220" s="64">
        <f t="shared" si="84"/>
        <v>2.2072936660268772E-2</v>
      </c>
      <c r="V220" s="65"/>
      <c r="W220" s="65"/>
      <c r="Y220" s="15" t="str">
        <f t="shared" si="71"/>
        <v>EASY</v>
      </c>
      <c r="AA220" s="66">
        <f t="shared" si="85"/>
        <v>8.1890830745387611E-2</v>
      </c>
      <c r="AB220">
        <f>LOOKUP($B220,'07_L1政策步階'!$A$4:$A$14,'07_L1政策步階'!$C$4:$C$14)</f>
        <v>-1</v>
      </c>
      <c r="AC220" s="65"/>
      <c r="AD220" s="65"/>
      <c r="AE220" s="65"/>
      <c r="AF220" s="65"/>
      <c r="AG220" s="65"/>
      <c r="AH220" s="65"/>
      <c r="AI220" s="65"/>
      <c r="AJ220" s="65"/>
      <c r="AK220" s="65"/>
      <c r="AL220">
        <f t="shared" si="72"/>
        <v>100</v>
      </c>
      <c r="AM220">
        <f t="shared" si="73"/>
        <v>0</v>
      </c>
      <c r="AN220" t="str">
        <f t="shared" si="74"/>
        <v/>
      </c>
      <c r="AO220" t="str">
        <f t="shared" si="75"/>
        <v/>
      </c>
      <c r="AP220" t="str">
        <f t="shared" si="76"/>
        <v/>
      </c>
      <c r="AQ220" t="str">
        <f t="shared" si="77"/>
        <v/>
      </c>
      <c r="AR220" t="str">
        <f t="shared" si="78"/>
        <v/>
      </c>
      <c r="AS220" t="str">
        <f t="shared" si="79"/>
        <v/>
      </c>
      <c r="AT220" t="str">
        <f t="shared" si="80"/>
        <v/>
      </c>
      <c r="AU220" t="str">
        <f t="shared" si="81"/>
        <v/>
      </c>
      <c r="AV220" t="str">
        <f t="shared" si="82"/>
        <v/>
      </c>
      <c r="AW220">
        <f>'01_指標庫'!$H$4*ISNUMBER($F220)+'01_指標庫'!$H$5*ISNUMBER($AA220)+'01_指標庫'!$H$6*ISNUMBER($G220)+'01_指標庫'!$H$7*ISNUMBER($H220)+'01_指標庫'!$H$8*ISNUMBER($AF220)+'01_指標庫'!$H$9*ISNUMBER($AG220)+'01_指標庫'!$H$10*ISNUMBER($AB220)+'01_指標庫'!$H$11*ISNUMBER($AC220)+'01_指標庫'!$H$12*ISNUMBER($AD220)+'01_指標庫'!$H$13*ISNUMBER($AE220)+'01_指標庫'!$H$14*ISNUMBER($I220)+'01_指標庫'!$H$15*ISNUMBER($AH220)+'01_指標庫'!$H$16*ISNUMBER($K220)+'01_指標庫'!$H$17*ISNUMBER($AI220)+'01_指標庫'!$H$18*ISNUMBER($AJ220)+'01_指標庫'!$H$19*ISNUMBER($AK220)+'01_指標庫'!$H$20*ISNUMBER($BB220)+'01_指標庫'!$H$21*ISNUMBER($BC220)</f>
        <v>51</v>
      </c>
      <c r="AX220">
        <f>IF(AW220=0,50,ROUND(('01_指標庫'!$H$4*IF(ISNUMBER($F220),L220,0)+'01_指標庫'!$H$5*IF(ISNUMBER($AA220),AL220,0)+'01_指標庫'!$H$6*IF(ISNUMBER($G220),M220,0)+'01_指標庫'!$H$7*IF(ISNUMBER($H220),N220,0)+'01_指標庫'!$H$8*IF(ISNUMBER($AF220),AQ220,0)+'01_指標庫'!$H$9*IF(ISNUMBER($AG220),AR220,0)+'01_指標庫'!$H$10*IF(ISNUMBER($AB220),AM220,0)+'01_指標庫'!$H$11*IF(ISNUMBER($AC220),AN220,0)+'01_指標庫'!$H$12*IF(ISNUMBER($AD220),AO220,0)+'01_指標庫'!$H$13*IF(ISNUMBER($AE220),AP220,0)+'01_指標庫'!$H$14*IF(ISNUMBER($I220),O220,0)+'01_指標庫'!$H$15*IF(ISNUMBER($AH220),AS220,0)+'01_指標庫'!$H$16*IF(ISNUMBER($K220),P220,0)+'01_指標庫'!$H$17*IF(ISNUMBER($AI220),AT220,0)+'01_指標庫'!$H$18*IF(ISNUMBER($AJ220),AU220,0)+'01_指標庫'!$H$19*IF(ISNUMBER($AK220),AV220,0)+'01_指標庫'!$H$20*IF(ISNUMBER($BB220),BB220,0)+'01_指標庫'!$H$21*IF(ISNUMBER($BC220),BC220,0))/AW220,1))</f>
        <v>76.5</v>
      </c>
      <c r="AY220" s="67"/>
      <c r="AZ220" s="67"/>
      <c r="BA220" s="66">
        <f t="shared" si="86"/>
        <v>4.1737660779401775E-3</v>
      </c>
      <c r="BB220">
        <f t="shared" si="87"/>
        <v>50</v>
      </c>
      <c r="BC220" t="str">
        <f t="shared" si="88"/>
        <v/>
      </c>
    </row>
    <row r="221" spans="1:55" ht="15" customHeight="1">
      <c r="A221" s="56">
        <v>217</v>
      </c>
      <c r="B221" s="57">
        <v>42872</v>
      </c>
      <c r="C221" s="56">
        <v>2017</v>
      </c>
      <c r="D221" s="58" t="s">
        <v>238</v>
      </c>
      <c r="E221" s="59">
        <v>5580.55</v>
      </c>
      <c r="F221" s="60">
        <v>0.101309</v>
      </c>
      <c r="G221" s="60">
        <v>-2.5135999999999999E-2</v>
      </c>
      <c r="H221" s="61">
        <v>0.85709999999999997</v>
      </c>
      <c r="I221" s="62">
        <v>384</v>
      </c>
      <c r="J221" s="56" t="s">
        <v>235</v>
      </c>
      <c r="K221" s="63">
        <v>15.59</v>
      </c>
      <c r="L221" s="56">
        <f t="shared" si="66"/>
        <v>100</v>
      </c>
      <c r="M221" s="56">
        <f t="shared" si="67"/>
        <v>100</v>
      </c>
      <c r="N221" s="56">
        <f t="shared" si="68"/>
        <v>100</v>
      </c>
      <c r="O221" s="56">
        <f t="shared" si="69"/>
        <v>50</v>
      </c>
      <c r="P221" s="56">
        <f t="shared" si="70"/>
        <v>100</v>
      </c>
      <c r="Q221" s="63"/>
      <c r="R221" s="56"/>
      <c r="S221" s="60">
        <f t="shared" si="83"/>
        <v>-2.5136083180188673E-2</v>
      </c>
      <c r="T221" s="64">
        <f t="shared" si="84"/>
        <v>0.46384976525821586</v>
      </c>
      <c r="V221" s="65"/>
      <c r="W221" s="65"/>
      <c r="Y221" s="15" t="str">
        <f t="shared" si="71"/>
        <v>EASY</v>
      </c>
      <c r="AA221" s="66">
        <f t="shared" si="85"/>
        <v>8.1915548748809686E-2</v>
      </c>
      <c r="AB221">
        <f>LOOKUP($B221,'07_L1政策步階'!$A$4:$A$14,'07_L1政策步階'!$C$4:$C$14)</f>
        <v>-1</v>
      </c>
      <c r="AC221" s="65"/>
      <c r="AD221" s="65"/>
      <c r="AE221" s="65"/>
      <c r="AF221" s="65"/>
      <c r="AG221" s="65"/>
      <c r="AH221" s="65"/>
      <c r="AI221" s="65"/>
      <c r="AJ221" s="65"/>
      <c r="AK221" s="65"/>
      <c r="AL221">
        <f t="shared" si="72"/>
        <v>100</v>
      </c>
      <c r="AM221">
        <f t="shared" si="73"/>
        <v>0</v>
      </c>
      <c r="AN221" t="str">
        <f t="shared" si="74"/>
        <v/>
      </c>
      <c r="AO221" t="str">
        <f t="shared" si="75"/>
        <v/>
      </c>
      <c r="AP221" t="str">
        <f t="shared" si="76"/>
        <v/>
      </c>
      <c r="AQ221" t="str">
        <f t="shared" si="77"/>
        <v/>
      </c>
      <c r="AR221" t="str">
        <f t="shared" si="78"/>
        <v/>
      </c>
      <c r="AS221" t="str">
        <f t="shared" si="79"/>
        <v/>
      </c>
      <c r="AT221" t="str">
        <f t="shared" si="80"/>
        <v/>
      </c>
      <c r="AU221" t="str">
        <f t="shared" si="81"/>
        <v/>
      </c>
      <c r="AV221" t="str">
        <f t="shared" si="82"/>
        <v/>
      </c>
      <c r="AW221">
        <f>'01_指標庫'!$H$4*ISNUMBER($F221)+'01_指標庫'!$H$5*ISNUMBER($AA221)+'01_指標庫'!$H$6*ISNUMBER($G221)+'01_指標庫'!$H$7*ISNUMBER($H221)+'01_指標庫'!$H$8*ISNUMBER($AF221)+'01_指標庫'!$H$9*ISNUMBER($AG221)+'01_指標庫'!$H$10*ISNUMBER($AB221)+'01_指標庫'!$H$11*ISNUMBER($AC221)+'01_指標庫'!$H$12*ISNUMBER($AD221)+'01_指標庫'!$H$13*ISNUMBER($AE221)+'01_指標庫'!$H$14*ISNUMBER($I221)+'01_指標庫'!$H$15*ISNUMBER($AH221)+'01_指標庫'!$H$16*ISNUMBER($K221)+'01_指標庫'!$H$17*ISNUMBER($AI221)+'01_指標庫'!$H$18*ISNUMBER($AJ221)+'01_指標庫'!$H$19*ISNUMBER($AK221)+'01_指標庫'!$H$20*ISNUMBER($BB221)+'01_指標庫'!$H$21*ISNUMBER($BC221)</f>
        <v>51</v>
      </c>
      <c r="AX221">
        <f>IF(AW221=0,50,ROUND(('01_指標庫'!$H$4*IF(ISNUMBER($F221),L221,0)+'01_指標庫'!$H$5*IF(ISNUMBER($AA221),AL221,0)+'01_指標庫'!$H$6*IF(ISNUMBER($G221),M221,0)+'01_指標庫'!$H$7*IF(ISNUMBER($H221),N221,0)+'01_指標庫'!$H$8*IF(ISNUMBER($AF221),AQ221,0)+'01_指標庫'!$H$9*IF(ISNUMBER($AG221),AR221,0)+'01_指標庫'!$H$10*IF(ISNUMBER($AB221),AM221,0)+'01_指標庫'!$H$11*IF(ISNUMBER($AC221),AN221,0)+'01_指標庫'!$H$12*IF(ISNUMBER($AD221),AO221,0)+'01_指標庫'!$H$13*IF(ISNUMBER($AE221),AP221,0)+'01_指標庫'!$H$14*IF(ISNUMBER($I221),O221,0)+'01_指標庫'!$H$15*IF(ISNUMBER($AH221),AS221,0)+'01_指標庫'!$H$16*IF(ISNUMBER($K221),P221,0)+'01_指標庫'!$H$17*IF(ISNUMBER($AI221),AT221,0)+'01_指標庫'!$H$18*IF(ISNUMBER($AJ221),AU221,0)+'01_指標庫'!$H$19*IF(ISNUMBER($AK221),AV221,0)+'01_指標庫'!$H$20*IF(ISNUMBER($BB221),BB221,0)+'01_指標庫'!$H$21*IF(ISNUMBER($BC221),BC221,0))/AW221,1))</f>
        <v>76.5</v>
      </c>
      <c r="AY221" s="67"/>
      <c r="AZ221" s="67"/>
      <c r="BA221" s="66">
        <f t="shared" si="86"/>
        <v>1.3947626600345764E-3</v>
      </c>
      <c r="BB221">
        <f t="shared" si="87"/>
        <v>50</v>
      </c>
      <c r="BC221" t="str">
        <f t="shared" si="88"/>
        <v/>
      </c>
    </row>
    <row r="222" spans="1:55" ht="15" customHeight="1">
      <c r="A222" s="56">
        <v>218</v>
      </c>
      <c r="B222" s="57">
        <v>42873</v>
      </c>
      <c r="C222" s="56">
        <v>2017</v>
      </c>
      <c r="D222" s="58" t="s">
        <v>239</v>
      </c>
      <c r="E222" s="59">
        <v>5626.31</v>
      </c>
      <c r="F222" s="60">
        <v>0.109347</v>
      </c>
      <c r="G222" s="60">
        <v>-1.7142000000000001E-2</v>
      </c>
      <c r="H222" s="61">
        <v>0.8367</v>
      </c>
      <c r="I222" s="62">
        <v>385</v>
      </c>
      <c r="J222" s="56" t="s">
        <v>235</v>
      </c>
      <c r="K222" s="63">
        <v>14.66</v>
      </c>
      <c r="L222" s="56">
        <f t="shared" si="66"/>
        <v>100</v>
      </c>
      <c r="M222" s="56">
        <f t="shared" si="67"/>
        <v>100</v>
      </c>
      <c r="N222" s="56">
        <f t="shared" si="68"/>
        <v>100</v>
      </c>
      <c r="O222" s="56">
        <f t="shared" si="69"/>
        <v>50</v>
      </c>
      <c r="P222" s="56">
        <f t="shared" si="70"/>
        <v>100</v>
      </c>
      <c r="Q222" s="63"/>
      <c r="R222" s="56"/>
      <c r="S222" s="60">
        <f t="shared" si="83"/>
        <v>8.1999086111583797E-3</v>
      </c>
      <c r="T222" s="64">
        <f t="shared" si="84"/>
        <v>-5.9653624118024329E-2</v>
      </c>
      <c r="V222" s="65"/>
      <c r="W222" s="65"/>
      <c r="Y222" s="15" t="str">
        <f t="shared" si="71"/>
        <v>EASY</v>
      </c>
      <c r="AA222" s="66">
        <f t="shared" si="85"/>
        <v>8.1998946710698517E-2</v>
      </c>
      <c r="AB222">
        <f>LOOKUP($B222,'07_L1政策步階'!$A$4:$A$14,'07_L1政策步階'!$C$4:$C$14)</f>
        <v>-1</v>
      </c>
      <c r="AC222" s="65"/>
      <c r="AD222" s="65"/>
      <c r="AE222" s="65"/>
      <c r="AF222" s="65"/>
      <c r="AG222" s="65"/>
      <c r="AH222" s="65"/>
      <c r="AI222" s="65"/>
      <c r="AJ222" s="65"/>
      <c r="AK222" s="65"/>
      <c r="AL222">
        <f t="shared" si="72"/>
        <v>100</v>
      </c>
      <c r="AM222">
        <f t="shared" si="73"/>
        <v>0</v>
      </c>
      <c r="AN222" t="str">
        <f t="shared" si="74"/>
        <v/>
      </c>
      <c r="AO222" t="str">
        <f t="shared" si="75"/>
        <v/>
      </c>
      <c r="AP222" t="str">
        <f t="shared" si="76"/>
        <v/>
      </c>
      <c r="AQ222" t="str">
        <f t="shared" si="77"/>
        <v/>
      </c>
      <c r="AR222" t="str">
        <f t="shared" si="78"/>
        <v/>
      </c>
      <c r="AS222" t="str">
        <f t="shared" si="79"/>
        <v/>
      </c>
      <c r="AT222" t="str">
        <f t="shared" si="80"/>
        <v/>
      </c>
      <c r="AU222" t="str">
        <f t="shared" si="81"/>
        <v/>
      </c>
      <c r="AV222" t="str">
        <f t="shared" si="82"/>
        <v/>
      </c>
      <c r="AW222">
        <f>'01_指標庫'!$H$4*ISNUMBER($F222)+'01_指標庫'!$H$5*ISNUMBER($AA222)+'01_指標庫'!$H$6*ISNUMBER($G222)+'01_指標庫'!$H$7*ISNUMBER($H222)+'01_指標庫'!$H$8*ISNUMBER($AF222)+'01_指標庫'!$H$9*ISNUMBER($AG222)+'01_指標庫'!$H$10*ISNUMBER($AB222)+'01_指標庫'!$H$11*ISNUMBER($AC222)+'01_指標庫'!$H$12*ISNUMBER($AD222)+'01_指標庫'!$H$13*ISNUMBER($AE222)+'01_指標庫'!$H$14*ISNUMBER($I222)+'01_指標庫'!$H$15*ISNUMBER($AH222)+'01_指標庫'!$H$16*ISNUMBER($K222)+'01_指標庫'!$H$17*ISNUMBER($AI222)+'01_指標庫'!$H$18*ISNUMBER($AJ222)+'01_指標庫'!$H$19*ISNUMBER($AK222)+'01_指標庫'!$H$20*ISNUMBER($BB222)+'01_指標庫'!$H$21*ISNUMBER($BC222)</f>
        <v>51</v>
      </c>
      <c r="AX222">
        <f>IF(AW222=0,50,ROUND(('01_指標庫'!$H$4*IF(ISNUMBER($F222),L222,0)+'01_指標庫'!$H$5*IF(ISNUMBER($AA222),AL222,0)+'01_指標庫'!$H$6*IF(ISNUMBER($G222),M222,0)+'01_指標庫'!$H$7*IF(ISNUMBER($H222),N222,0)+'01_指標庫'!$H$8*IF(ISNUMBER($AF222),AQ222,0)+'01_指標庫'!$H$9*IF(ISNUMBER($AG222),AR222,0)+'01_指標庫'!$H$10*IF(ISNUMBER($AB222),AM222,0)+'01_指標庫'!$H$11*IF(ISNUMBER($AC222),AN222,0)+'01_指標庫'!$H$12*IF(ISNUMBER($AD222),AO222,0)+'01_指標庫'!$H$13*IF(ISNUMBER($AE222),AP222,0)+'01_指標庫'!$H$14*IF(ISNUMBER($I222),O222,0)+'01_指標庫'!$H$15*IF(ISNUMBER($AH222),AS222,0)+'01_指標庫'!$H$16*IF(ISNUMBER($K222),P222,0)+'01_指標庫'!$H$17*IF(ISNUMBER($AI222),AT222,0)+'01_指標庫'!$H$18*IF(ISNUMBER($AJ222),AU222,0)+'01_指標庫'!$H$19*IF(ISNUMBER($AK222),AV222,0)+'01_指標庫'!$H$20*IF(ISNUMBER($BB222),BB222,0)+'01_指標庫'!$H$21*IF(ISNUMBER($BC222),BC222,0))/AW222,1))</f>
        <v>76.5</v>
      </c>
      <c r="AY222" s="67"/>
      <c r="AZ222" s="67"/>
      <c r="BA222" s="66">
        <f t="shared" si="86"/>
        <v>-2.9614224428542446E-4</v>
      </c>
      <c r="BB222">
        <f t="shared" si="87"/>
        <v>50</v>
      </c>
      <c r="BC222" t="str">
        <f t="shared" si="88"/>
        <v/>
      </c>
    </row>
    <row r="223" spans="1:55" ht="15" customHeight="1">
      <c r="A223" s="56">
        <v>219</v>
      </c>
      <c r="B223" s="57">
        <v>42874</v>
      </c>
      <c r="C223" s="56">
        <v>2017</v>
      </c>
      <c r="D223" s="58" t="s">
        <v>234</v>
      </c>
      <c r="E223" s="59">
        <v>5651.56</v>
      </c>
      <c r="F223" s="60">
        <v>0.113319</v>
      </c>
      <c r="G223" s="60">
        <v>-1.2730999999999999E-2</v>
      </c>
      <c r="H223" s="61">
        <v>0.8367</v>
      </c>
      <c r="I223" s="62">
        <v>378</v>
      </c>
      <c r="J223" s="56" t="s">
        <v>235</v>
      </c>
      <c r="K223" s="63">
        <v>12.04</v>
      </c>
      <c r="L223" s="56">
        <f t="shared" si="66"/>
        <v>100</v>
      </c>
      <c r="M223" s="56">
        <f t="shared" si="67"/>
        <v>100</v>
      </c>
      <c r="N223" s="56">
        <f t="shared" si="68"/>
        <v>100</v>
      </c>
      <c r="O223" s="56">
        <f t="shared" si="69"/>
        <v>50</v>
      </c>
      <c r="P223" s="56">
        <f t="shared" si="70"/>
        <v>100</v>
      </c>
      <c r="Q223" s="63"/>
      <c r="R223" s="56"/>
      <c r="S223" s="60">
        <f t="shared" si="83"/>
        <v>4.4878437199513677E-3</v>
      </c>
      <c r="T223" s="64">
        <f t="shared" si="84"/>
        <v>-0.17871759890859484</v>
      </c>
      <c r="V223" s="65"/>
      <c r="W223" s="65"/>
      <c r="Y223" s="15" t="str">
        <f t="shared" si="71"/>
        <v>EASY</v>
      </c>
      <c r="AA223" s="66">
        <f t="shared" si="85"/>
        <v>8.2154451283643404E-2</v>
      </c>
      <c r="AB223">
        <f>LOOKUP($B223,'07_L1政策步階'!$A$4:$A$14,'07_L1政策步階'!$C$4:$C$14)</f>
        <v>-1</v>
      </c>
      <c r="AC223" s="65"/>
      <c r="AD223" s="65"/>
      <c r="AE223" s="65"/>
      <c r="AF223" s="65"/>
      <c r="AG223" s="65"/>
      <c r="AH223" s="65"/>
      <c r="AI223" s="65"/>
      <c r="AJ223" s="65"/>
      <c r="AK223" s="65"/>
      <c r="AL223">
        <f t="shared" si="72"/>
        <v>100</v>
      </c>
      <c r="AM223">
        <f t="shared" si="73"/>
        <v>0</v>
      </c>
      <c r="AN223" t="str">
        <f t="shared" si="74"/>
        <v/>
      </c>
      <c r="AO223" t="str">
        <f t="shared" si="75"/>
        <v/>
      </c>
      <c r="AP223" t="str">
        <f t="shared" si="76"/>
        <v/>
      </c>
      <c r="AQ223" t="str">
        <f t="shared" si="77"/>
        <v/>
      </c>
      <c r="AR223" t="str">
        <f t="shared" si="78"/>
        <v/>
      </c>
      <c r="AS223" t="str">
        <f t="shared" si="79"/>
        <v/>
      </c>
      <c r="AT223" t="str">
        <f t="shared" si="80"/>
        <v/>
      </c>
      <c r="AU223" t="str">
        <f t="shared" si="81"/>
        <v/>
      </c>
      <c r="AV223" t="str">
        <f t="shared" si="82"/>
        <v/>
      </c>
      <c r="AW223">
        <f>'01_指標庫'!$H$4*ISNUMBER($F223)+'01_指標庫'!$H$5*ISNUMBER($AA223)+'01_指標庫'!$H$6*ISNUMBER($G223)+'01_指標庫'!$H$7*ISNUMBER($H223)+'01_指標庫'!$H$8*ISNUMBER($AF223)+'01_指標庫'!$H$9*ISNUMBER($AG223)+'01_指標庫'!$H$10*ISNUMBER($AB223)+'01_指標庫'!$H$11*ISNUMBER($AC223)+'01_指標庫'!$H$12*ISNUMBER($AD223)+'01_指標庫'!$H$13*ISNUMBER($AE223)+'01_指標庫'!$H$14*ISNUMBER($I223)+'01_指標庫'!$H$15*ISNUMBER($AH223)+'01_指標庫'!$H$16*ISNUMBER($K223)+'01_指標庫'!$H$17*ISNUMBER($AI223)+'01_指標庫'!$H$18*ISNUMBER($AJ223)+'01_指標庫'!$H$19*ISNUMBER($AK223)+'01_指標庫'!$H$20*ISNUMBER($BB223)+'01_指標庫'!$H$21*ISNUMBER($BC223)</f>
        <v>51</v>
      </c>
      <c r="AX223">
        <f>IF(AW223=0,50,ROUND(('01_指標庫'!$H$4*IF(ISNUMBER($F223),L223,0)+'01_指標庫'!$H$5*IF(ISNUMBER($AA223),AL223,0)+'01_指標庫'!$H$6*IF(ISNUMBER($G223),M223,0)+'01_指標庫'!$H$7*IF(ISNUMBER($H223),N223,0)+'01_指標庫'!$H$8*IF(ISNUMBER($AF223),AQ223,0)+'01_指標庫'!$H$9*IF(ISNUMBER($AG223),AR223,0)+'01_指標庫'!$H$10*IF(ISNUMBER($AB223),AM223,0)+'01_指標庫'!$H$11*IF(ISNUMBER($AC223),AN223,0)+'01_指標庫'!$H$12*IF(ISNUMBER($AD223),AO223,0)+'01_指標庫'!$H$13*IF(ISNUMBER($AE223),AP223,0)+'01_指標庫'!$H$14*IF(ISNUMBER($I223),O223,0)+'01_指標庫'!$H$15*IF(ISNUMBER($AH223),AS223,0)+'01_指標庫'!$H$16*IF(ISNUMBER($K223),P223,0)+'01_指標庫'!$H$17*IF(ISNUMBER($AI223),AT223,0)+'01_指標庫'!$H$18*IF(ISNUMBER($AJ223),AU223,0)+'01_指標庫'!$H$19*IF(ISNUMBER($AK223),AV223,0)+'01_指標庫'!$H$20*IF(ISNUMBER($BB223),BB223,0)+'01_指標庫'!$H$21*IF(ISNUMBER($BC223),BC223,0))/AW223,1))</f>
        <v>76.5</v>
      </c>
      <c r="AY223" s="67"/>
      <c r="AZ223" s="67"/>
      <c r="BA223" s="66">
        <f t="shared" si="86"/>
        <v>-1.6367426579960709E-3</v>
      </c>
      <c r="BB223">
        <f t="shared" si="87"/>
        <v>50</v>
      </c>
      <c r="BC223" t="str">
        <f t="shared" si="88"/>
        <v/>
      </c>
    </row>
    <row r="224" spans="1:55" ht="15" customHeight="1">
      <c r="A224" s="56">
        <v>220</v>
      </c>
      <c r="B224" s="57">
        <v>42877</v>
      </c>
      <c r="C224" s="56">
        <v>2017</v>
      </c>
      <c r="D224" s="58" t="s">
        <v>236</v>
      </c>
      <c r="E224" s="59">
        <v>5699.4</v>
      </c>
      <c r="F224" s="60">
        <v>0.121687</v>
      </c>
      <c r="G224" s="60">
        <v>-4.3740000000000003E-3</v>
      </c>
      <c r="H224" s="61">
        <v>0.87760000000000005</v>
      </c>
      <c r="I224" s="62">
        <v>372</v>
      </c>
      <c r="J224" s="56" t="s">
        <v>235</v>
      </c>
      <c r="K224" s="63">
        <v>10.93</v>
      </c>
      <c r="L224" s="56">
        <f t="shared" si="66"/>
        <v>100</v>
      </c>
      <c r="M224" s="56">
        <f t="shared" si="67"/>
        <v>100</v>
      </c>
      <c r="N224" s="56">
        <f t="shared" si="68"/>
        <v>100</v>
      </c>
      <c r="O224" s="56">
        <f t="shared" si="69"/>
        <v>50</v>
      </c>
      <c r="P224" s="56">
        <f t="shared" si="70"/>
        <v>100</v>
      </c>
      <c r="Q224" s="63"/>
      <c r="R224" s="56"/>
      <c r="S224" s="60">
        <f t="shared" si="83"/>
        <v>8.464919420478445E-3</v>
      </c>
      <c r="T224" s="64">
        <f t="shared" si="84"/>
        <v>-9.2192691029900242E-2</v>
      </c>
      <c r="V224" s="65"/>
      <c r="W224" s="65"/>
      <c r="Y224" s="15" t="str">
        <f t="shared" si="71"/>
        <v>EASY</v>
      </c>
      <c r="AA224" s="66">
        <f t="shared" si="85"/>
        <v>8.2370845607671939E-2</v>
      </c>
      <c r="AB224">
        <f>LOOKUP($B224,'07_L1政策步階'!$A$4:$A$14,'07_L1政策步階'!$C$4:$C$14)</f>
        <v>-1</v>
      </c>
      <c r="AC224" s="65"/>
      <c r="AD224" s="65"/>
      <c r="AE224" s="65"/>
      <c r="AF224" s="65"/>
      <c r="AG224" s="65"/>
      <c r="AH224" s="65"/>
      <c r="AI224" s="65"/>
      <c r="AJ224" s="65"/>
      <c r="AK224" s="65"/>
      <c r="AL224">
        <f t="shared" si="72"/>
        <v>100</v>
      </c>
      <c r="AM224">
        <f t="shared" si="73"/>
        <v>0</v>
      </c>
      <c r="AN224" t="str">
        <f t="shared" si="74"/>
        <v/>
      </c>
      <c r="AO224" t="str">
        <f t="shared" si="75"/>
        <v/>
      </c>
      <c r="AP224" t="str">
        <f t="shared" si="76"/>
        <v/>
      </c>
      <c r="AQ224" t="str">
        <f t="shared" si="77"/>
        <v/>
      </c>
      <c r="AR224" t="str">
        <f t="shared" si="78"/>
        <v/>
      </c>
      <c r="AS224" t="str">
        <f t="shared" si="79"/>
        <v/>
      </c>
      <c r="AT224" t="str">
        <f t="shared" si="80"/>
        <v/>
      </c>
      <c r="AU224" t="str">
        <f t="shared" si="81"/>
        <v/>
      </c>
      <c r="AV224" t="str">
        <f t="shared" si="82"/>
        <v/>
      </c>
      <c r="AW224">
        <f>'01_指標庫'!$H$4*ISNUMBER($F224)+'01_指標庫'!$H$5*ISNUMBER($AA224)+'01_指標庫'!$H$6*ISNUMBER($G224)+'01_指標庫'!$H$7*ISNUMBER($H224)+'01_指標庫'!$H$8*ISNUMBER($AF224)+'01_指標庫'!$H$9*ISNUMBER($AG224)+'01_指標庫'!$H$10*ISNUMBER($AB224)+'01_指標庫'!$H$11*ISNUMBER($AC224)+'01_指標庫'!$H$12*ISNUMBER($AD224)+'01_指標庫'!$H$13*ISNUMBER($AE224)+'01_指標庫'!$H$14*ISNUMBER($I224)+'01_指標庫'!$H$15*ISNUMBER($AH224)+'01_指標庫'!$H$16*ISNUMBER($K224)+'01_指標庫'!$H$17*ISNUMBER($AI224)+'01_指標庫'!$H$18*ISNUMBER($AJ224)+'01_指標庫'!$H$19*ISNUMBER($AK224)+'01_指標庫'!$H$20*ISNUMBER($BB224)+'01_指標庫'!$H$21*ISNUMBER($BC224)</f>
        <v>51</v>
      </c>
      <c r="AX224">
        <f>IF(AW224=0,50,ROUND(('01_指標庫'!$H$4*IF(ISNUMBER($F224),L224,0)+'01_指標庫'!$H$5*IF(ISNUMBER($AA224),AL224,0)+'01_指標庫'!$H$6*IF(ISNUMBER($G224),M224,0)+'01_指標庫'!$H$7*IF(ISNUMBER($H224),N224,0)+'01_指標庫'!$H$8*IF(ISNUMBER($AF224),AQ224,0)+'01_指標庫'!$H$9*IF(ISNUMBER($AG224),AR224,0)+'01_指標庫'!$H$10*IF(ISNUMBER($AB224),AM224,0)+'01_指標庫'!$H$11*IF(ISNUMBER($AC224),AN224,0)+'01_指標庫'!$H$12*IF(ISNUMBER($AD224),AO224,0)+'01_指標庫'!$H$13*IF(ISNUMBER($AE224),AP224,0)+'01_指標庫'!$H$14*IF(ISNUMBER($I224),O224,0)+'01_指標庫'!$H$15*IF(ISNUMBER($AH224),AS224,0)+'01_指標庫'!$H$16*IF(ISNUMBER($K224),P224,0)+'01_指標庫'!$H$17*IF(ISNUMBER($AI224),AT224,0)+'01_指標庫'!$H$18*IF(ISNUMBER($AJ224),AU224,0)+'01_指標庫'!$H$19*IF(ISNUMBER($AK224),AV224,0)+'01_指標庫'!$H$20*IF(ISNUMBER($BB224),BB224,0)+'01_指標庫'!$H$21*IF(ISNUMBER($BC224),BC224,0))/AW224,1))</f>
        <v>76.5</v>
      </c>
      <c r="AY224" s="67"/>
      <c r="AZ224" s="67"/>
      <c r="BA224" s="66">
        <f t="shared" si="86"/>
        <v>-2.5259329587343782E-3</v>
      </c>
      <c r="BB224">
        <f t="shared" si="87"/>
        <v>50</v>
      </c>
      <c r="BC224" t="str">
        <f t="shared" si="88"/>
        <v/>
      </c>
    </row>
    <row r="225" spans="1:55" ht="15" customHeight="1">
      <c r="A225" s="56">
        <v>221</v>
      </c>
      <c r="B225" s="57">
        <v>42878</v>
      </c>
      <c r="C225" s="56">
        <v>2017</v>
      </c>
      <c r="D225" s="58" t="s">
        <v>237</v>
      </c>
      <c r="E225" s="59">
        <v>5703.35</v>
      </c>
      <c r="F225" s="60">
        <v>0.121458</v>
      </c>
      <c r="G225" s="60">
        <v>-3.6840000000000002E-3</v>
      </c>
      <c r="H225" s="61">
        <v>0.87760000000000005</v>
      </c>
      <c r="I225" s="62">
        <v>367</v>
      </c>
      <c r="J225" s="56" t="s">
        <v>235</v>
      </c>
      <c r="K225" s="63">
        <v>10.72</v>
      </c>
      <c r="L225" s="56">
        <f t="shared" si="66"/>
        <v>100</v>
      </c>
      <c r="M225" s="56">
        <f t="shared" si="67"/>
        <v>100</v>
      </c>
      <c r="N225" s="56">
        <f t="shared" si="68"/>
        <v>100</v>
      </c>
      <c r="O225" s="56">
        <f t="shared" si="69"/>
        <v>50</v>
      </c>
      <c r="P225" s="56">
        <f t="shared" si="70"/>
        <v>100</v>
      </c>
      <c r="Q225" s="63"/>
      <c r="R225" s="56"/>
      <c r="S225" s="60">
        <f t="shared" si="83"/>
        <v>6.9305540934139209E-4</v>
      </c>
      <c r="T225" s="64">
        <f t="shared" si="84"/>
        <v>-1.9213174748398787E-2</v>
      </c>
      <c r="V225" s="65"/>
      <c r="W225" s="65"/>
      <c r="Y225" s="15" t="str">
        <f t="shared" si="71"/>
        <v>EASY</v>
      </c>
      <c r="AA225" s="66">
        <f t="shared" si="85"/>
        <v>8.2614517482680894E-2</v>
      </c>
      <c r="AB225">
        <f>LOOKUP($B225,'07_L1政策步階'!$A$4:$A$14,'07_L1政策步階'!$C$4:$C$14)</f>
        <v>-1</v>
      </c>
      <c r="AC225" s="65"/>
      <c r="AD225" s="65"/>
      <c r="AE225" s="65"/>
      <c r="AF225" s="65"/>
      <c r="AG225" s="65"/>
      <c r="AH225" s="65"/>
      <c r="AI225" s="65"/>
      <c r="AJ225" s="65"/>
      <c r="AK225" s="65"/>
      <c r="AL225">
        <f t="shared" si="72"/>
        <v>100</v>
      </c>
      <c r="AM225">
        <f t="shared" si="73"/>
        <v>0</v>
      </c>
      <c r="AN225" t="str">
        <f t="shared" si="74"/>
        <v/>
      </c>
      <c r="AO225" t="str">
        <f t="shared" si="75"/>
        <v/>
      </c>
      <c r="AP225" t="str">
        <f t="shared" si="76"/>
        <v/>
      </c>
      <c r="AQ225" t="str">
        <f t="shared" si="77"/>
        <v/>
      </c>
      <c r="AR225" t="str">
        <f t="shared" si="78"/>
        <v/>
      </c>
      <c r="AS225" t="str">
        <f t="shared" si="79"/>
        <v/>
      </c>
      <c r="AT225" t="str">
        <f t="shared" si="80"/>
        <v/>
      </c>
      <c r="AU225" t="str">
        <f t="shared" si="81"/>
        <v/>
      </c>
      <c r="AV225" t="str">
        <f t="shared" si="82"/>
        <v/>
      </c>
      <c r="AW225">
        <f>'01_指標庫'!$H$4*ISNUMBER($F225)+'01_指標庫'!$H$5*ISNUMBER($AA225)+'01_指標庫'!$H$6*ISNUMBER($G225)+'01_指標庫'!$H$7*ISNUMBER($H225)+'01_指標庫'!$H$8*ISNUMBER($AF225)+'01_指標庫'!$H$9*ISNUMBER($AG225)+'01_指標庫'!$H$10*ISNUMBER($AB225)+'01_指標庫'!$H$11*ISNUMBER($AC225)+'01_指標庫'!$H$12*ISNUMBER($AD225)+'01_指標庫'!$H$13*ISNUMBER($AE225)+'01_指標庫'!$H$14*ISNUMBER($I225)+'01_指標庫'!$H$15*ISNUMBER($AH225)+'01_指標庫'!$H$16*ISNUMBER($K225)+'01_指標庫'!$H$17*ISNUMBER($AI225)+'01_指標庫'!$H$18*ISNUMBER($AJ225)+'01_指標庫'!$H$19*ISNUMBER($AK225)+'01_指標庫'!$H$20*ISNUMBER($BB225)+'01_指標庫'!$H$21*ISNUMBER($BC225)</f>
        <v>51</v>
      </c>
      <c r="AX225">
        <f>IF(AW225=0,50,ROUND(('01_指標庫'!$H$4*IF(ISNUMBER($F225),L225,0)+'01_指標庫'!$H$5*IF(ISNUMBER($AA225),AL225,0)+'01_指標庫'!$H$6*IF(ISNUMBER($G225),M225,0)+'01_指標庫'!$H$7*IF(ISNUMBER($H225),N225,0)+'01_指標庫'!$H$8*IF(ISNUMBER($AF225),AQ225,0)+'01_指標庫'!$H$9*IF(ISNUMBER($AG225),AR225,0)+'01_指標庫'!$H$10*IF(ISNUMBER($AB225),AM225,0)+'01_指標庫'!$H$11*IF(ISNUMBER($AC225),AN225,0)+'01_指標庫'!$H$12*IF(ISNUMBER($AD225),AO225,0)+'01_指標庫'!$H$13*IF(ISNUMBER($AE225),AP225,0)+'01_指標庫'!$H$14*IF(ISNUMBER($I225),O225,0)+'01_指標庫'!$H$15*IF(ISNUMBER($AH225),AS225,0)+'01_指標庫'!$H$16*IF(ISNUMBER($K225),P225,0)+'01_指標庫'!$H$17*IF(ISNUMBER($AI225),AT225,0)+'01_指標庫'!$H$18*IF(ISNUMBER($AJ225),AU225,0)+'01_指標庫'!$H$19*IF(ISNUMBER($AK225),AV225,0)+'01_指標庫'!$H$20*IF(ISNUMBER($BB225),BB225,0)+'01_指標庫'!$H$21*IF(ISNUMBER($BC225),BC225,0))/AW225,1))</f>
        <v>70.599999999999994</v>
      </c>
      <c r="AY225" s="67"/>
      <c r="AZ225" s="67"/>
      <c r="BA225" s="66">
        <f t="shared" si="86"/>
        <v>-3.7096705961984222E-3</v>
      </c>
      <c r="BB225">
        <f t="shared" si="87"/>
        <v>0</v>
      </c>
      <c r="BC225" t="str">
        <f t="shared" si="88"/>
        <v/>
      </c>
    </row>
    <row r="226" spans="1:55" ht="15" customHeight="1">
      <c r="A226" s="56">
        <v>222</v>
      </c>
      <c r="B226" s="57">
        <v>42879</v>
      </c>
      <c r="C226" s="56">
        <v>2017</v>
      </c>
      <c r="D226" s="58" t="s">
        <v>238</v>
      </c>
      <c r="E226" s="59">
        <v>5730.3</v>
      </c>
      <c r="F226" s="60">
        <v>0.12571099999999999</v>
      </c>
      <c r="G226" s="60">
        <v>0</v>
      </c>
      <c r="H226" s="61">
        <v>0.89800000000000002</v>
      </c>
      <c r="I226" s="62">
        <v>368</v>
      </c>
      <c r="J226" s="56" t="s">
        <v>235</v>
      </c>
      <c r="K226" s="63">
        <v>10.02</v>
      </c>
      <c r="L226" s="56">
        <f t="shared" si="66"/>
        <v>100</v>
      </c>
      <c r="M226" s="56">
        <f t="shared" si="67"/>
        <v>100</v>
      </c>
      <c r="N226" s="56">
        <f t="shared" si="68"/>
        <v>100</v>
      </c>
      <c r="O226" s="56">
        <f t="shared" si="69"/>
        <v>50</v>
      </c>
      <c r="P226" s="56">
        <f t="shared" si="70"/>
        <v>100</v>
      </c>
      <c r="Q226" s="63"/>
      <c r="R226" s="56"/>
      <c r="S226" s="60">
        <f t="shared" si="83"/>
        <v>4.7252930295351714E-3</v>
      </c>
      <c r="T226" s="64">
        <f t="shared" si="84"/>
        <v>-6.5298507462686617E-2</v>
      </c>
      <c r="V226" s="65"/>
      <c r="W226" s="65"/>
      <c r="Y226" s="15" t="str">
        <f t="shared" si="71"/>
        <v>EASY</v>
      </c>
      <c r="AA226" s="66">
        <f t="shared" si="85"/>
        <v>8.2976811413583151E-2</v>
      </c>
      <c r="AB226">
        <f>LOOKUP($B226,'07_L1政策步階'!$A$4:$A$14,'07_L1政策步階'!$C$4:$C$14)</f>
        <v>-1</v>
      </c>
      <c r="AC226" s="65"/>
      <c r="AD226" s="65"/>
      <c r="AE226" s="65"/>
      <c r="AF226" s="65"/>
      <c r="AG226" s="65"/>
      <c r="AH226" s="65"/>
      <c r="AI226" s="65"/>
      <c r="AJ226" s="65"/>
      <c r="AK226" s="65"/>
      <c r="AL226">
        <f t="shared" si="72"/>
        <v>100</v>
      </c>
      <c r="AM226">
        <f t="shared" si="73"/>
        <v>0</v>
      </c>
      <c r="AN226" t="str">
        <f t="shared" si="74"/>
        <v/>
      </c>
      <c r="AO226" t="str">
        <f t="shared" si="75"/>
        <v/>
      </c>
      <c r="AP226" t="str">
        <f t="shared" si="76"/>
        <v/>
      </c>
      <c r="AQ226" t="str">
        <f t="shared" si="77"/>
        <v/>
      </c>
      <c r="AR226" t="str">
        <f t="shared" si="78"/>
        <v/>
      </c>
      <c r="AS226" t="str">
        <f t="shared" si="79"/>
        <v/>
      </c>
      <c r="AT226" t="str">
        <f t="shared" si="80"/>
        <v/>
      </c>
      <c r="AU226" t="str">
        <f t="shared" si="81"/>
        <v/>
      </c>
      <c r="AV226" t="str">
        <f t="shared" si="82"/>
        <v/>
      </c>
      <c r="AW226">
        <f>'01_指標庫'!$H$4*ISNUMBER($F226)+'01_指標庫'!$H$5*ISNUMBER($AA226)+'01_指標庫'!$H$6*ISNUMBER($G226)+'01_指標庫'!$H$7*ISNUMBER($H226)+'01_指標庫'!$H$8*ISNUMBER($AF226)+'01_指標庫'!$H$9*ISNUMBER($AG226)+'01_指標庫'!$H$10*ISNUMBER($AB226)+'01_指標庫'!$H$11*ISNUMBER($AC226)+'01_指標庫'!$H$12*ISNUMBER($AD226)+'01_指標庫'!$H$13*ISNUMBER($AE226)+'01_指標庫'!$H$14*ISNUMBER($I226)+'01_指標庫'!$H$15*ISNUMBER($AH226)+'01_指標庫'!$H$16*ISNUMBER($K226)+'01_指標庫'!$H$17*ISNUMBER($AI226)+'01_指標庫'!$H$18*ISNUMBER($AJ226)+'01_指標庫'!$H$19*ISNUMBER($AK226)+'01_指標庫'!$H$20*ISNUMBER($BB226)+'01_指標庫'!$H$21*ISNUMBER($BC226)</f>
        <v>51</v>
      </c>
      <c r="AX226">
        <f>IF(AW226=0,50,ROUND(('01_指標庫'!$H$4*IF(ISNUMBER($F226),L226,0)+'01_指標庫'!$H$5*IF(ISNUMBER($AA226),AL226,0)+'01_指標庫'!$H$6*IF(ISNUMBER($G226),M226,0)+'01_指標庫'!$H$7*IF(ISNUMBER($H226),N226,0)+'01_指標庫'!$H$8*IF(ISNUMBER($AF226),AQ226,0)+'01_指標庫'!$H$9*IF(ISNUMBER($AG226),AR226,0)+'01_指標庫'!$H$10*IF(ISNUMBER($AB226),AM226,0)+'01_指標庫'!$H$11*IF(ISNUMBER($AC226),AN226,0)+'01_指標庫'!$H$12*IF(ISNUMBER($AD226),AO226,0)+'01_指標庫'!$H$13*IF(ISNUMBER($AE226),AP226,0)+'01_指標庫'!$H$14*IF(ISNUMBER($I226),O226,0)+'01_指標庫'!$H$15*IF(ISNUMBER($AH226),AS226,0)+'01_指標庫'!$H$16*IF(ISNUMBER($K226),P226,0)+'01_指標庫'!$H$17*IF(ISNUMBER($AI226),AT226,0)+'01_指標庫'!$H$18*IF(ISNUMBER($AJ226),AU226,0)+'01_指標庫'!$H$19*IF(ISNUMBER($AK226),AV226,0)+'01_指標庫'!$H$20*IF(ISNUMBER($BB226),BB226,0)+'01_指標庫'!$H$21*IF(ISNUMBER($BC226),BC226,0))/AW226,1))</f>
        <v>76.5</v>
      </c>
      <c r="AY226" s="67"/>
      <c r="AZ226" s="67"/>
      <c r="BA226" s="66">
        <f t="shared" si="86"/>
        <v>7.1185257431038984E-4</v>
      </c>
      <c r="BB226">
        <f t="shared" si="87"/>
        <v>50</v>
      </c>
      <c r="BC226" t="str">
        <f t="shared" si="88"/>
        <v/>
      </c>
    </row>
    <row r="227" spans="1:55" ht="15" customHeight="1">
      <c r="A227" s="56">
        <v>223</v>
      </c>
      <c r="B227" s="57">
        <v>42880</v>
      </c>
      <c r="C227" s="56">
        <v>2017</v>
      </c>
      <c r="D227" s="58" t="s">
        <v>239</v>
      </c>
      <c r="E227" s="59">
        <v>5778.37</v>
      </c>
      <c r="F227" s="60">
        <v>0.13406000000000001</v>
      </c>
      <c r="G227" s="60">
        <v>0</v>
      </c>
      <c r="H227" s="61">
        <v>0.89800000000000002</v>
      </c>
      <c r="I227" s="62">
        <v>367</v>
      </c>
      <c r="J227" s="56" t="s">
        <v>235</v>
      </c>
      <c r="K227" s="63">
        <v>9.99</v>
      </c>
      <c r="L227" s="56">
        <f t="shared" si="66"/>
        <v>100</v>
      </c>
      <c r="M227" s="56">
        <f t="shared" si="67"/>
        <v>100</v>
      </c>
      <c r="N227" s="56">
        <f t="shared" si="68"/>
        <v>100</v>
      </c>
      <c r="O227" s="56">
        <f t="shared" si="69"/>
        <v>50</v>
      </c>
      <c r="P227" s="56">
        <f t="shared" si="70"/>
        <v>100</v>
      </c>
      <c r="Q227" s="63"/>
      <c r="R227" s="56"/>
      <c r="S227" s="60">
        <f t="shared" si="83"/>
        <v>8.3887405545957083E-3</v>
      </c>
      <c r="T227" s="64">
        <f t="shared" si="84"/>
        <v>-2.9940119760478723E-3</v>
      </c>
      <c r="V227" s="65"/>
      <c r="W227" s="65"/>
      <c r="Y227" s="15" t="str">
        <f t="shared" si="71"/>
        <v>EASY</v>
      </c>
      <c r="AA227" s="66">
        <f t="shared" si="85"/>
        <v>8.3353948750422235E-2</v>
      </c>
      <c r="AB227">
        <f>LOOKUP($B227,'07_L1政策步階'!$A$4:$A$14,'07_L1政策步階'!$C$4:$C$14)</f>
        <v>-1</v>
      </c>
      <c r="AC227" s="65"/>
      <c r="AD227" s="65"/>
      <c r="AE227" s="65"/>
      <c r="AF227" s="65"/>
      <c r="AG227" s="65"/>
      <c r="AH227" s="65"/>
      <c r="AI227" s="65"/>
      <c r="AJ227" s="65"/>
      <c r="AK227" s="65"/>
      <c r="AL227">
        <f t="shared" si="72"/>
        <v>100</v>
      </c>
      <c r="AM227">
        <f t="shared" si="73"/>
        <v>0</v>
      </c>
      <c r="AN227" t="str">
        <f t="shared" si="74"/>
        <v/>
      </c>
      <c r="AO227" t="str">
        <f t="shared" si="75"/>
        <v/>
      </c>
      <c r="AP227" t="str">
        <f t="shared" si="76"/>
        <v/>
      </c>
      <c r="AQ227" t="str">
        <f t="shared" si="77"/>
        <v/>
      </c>
      <c r="AR227" t="str">
        <f t="shared" si="78"/>
        <v/>
      </c>
      <c r="AS227" t="str">
        <f t="shared" si="79"/>
        <v/>
      </c>
      <c r="AT227" t="str">
        <f t="shared" si="80"/>
        <v/>
      </c>
      <c r="AU227" t="str">
        <f t="shared" si="81"/>
        <v/>
      </c>
      <c r="AV227" t="str">
        <f t="shared" si="82"/>
        <v/>
      </c>
      <c r="AW227">
        <f>'01_指標庫'!$H$4*ISNUMBER($F227)+'01_指標庫'!$H$5*ISNUMBER($AA227)+'01_指標庫'!$H$6*ISNUMBER($G227)+'01_指標庫'!$H$7*ISNUMBER($H227)+'01_指標庫'!$H$8*ISNUMBER($AF227)+'01_指標庫'!$H$9*ISNUMBER($AG227)+'01_指標庫'!$H$10*ISNUMBER($AB227)+'01_指標庫'!$H$11*ISNUMBER($AC227)+'01_指標庫'!$H$12*ISNUMBER($AD227)+'01_指標庫'!$H$13*ISNUMBER($AE227)+'01_指標庫'!$H$14*ISNUMBER($I227)+'01_指標庫'!$H$15*ISNUMBER($AH227)+'01_指標庫'!$H$16*ISNUMBER($K227)+'01_指標庫'!$H$17*ISNUMBER($AI227)+'01_指標庫'!$H$18*ISNUMBER($AJ227)+'01_指標庫'!$H$19*ISNUMBER($AK227)+'01_指標庫'!$H$20*ISNUMBER($BB227)+'01_指標庫'!$H$21*ISNUMBER($BC227)</f>
        <v>51</v>
      </c>
      <c r="AX227">
        <f>IF(AW227=0,50,ROUND(('01_指標庫'!$H$4*IF(ISNUMBER($F227),L227,0)+'01_指標庫'!$H$5*IF(ISNUMBER($AA227),AL227,0)+'01_指標庫'!$H$6*IF(ISNUMBER($G227),M227,0)+'01_指標庫'!$H$7*IF(ISNUMBER($H227),N227,0)+'01_指標庫'!$H$8*IF(ISNUMBER($AF227),AQ227,0)+'01_指標庫'!$H$9*IF(ISNUMBER($AG227),AR227,0)+'01_指標庫'!$H$10*IF(ISNUMBER($AB227),AM227,0)+'01_指標庫'!$H$11*IF(ISNUMBER($AC227),AN227,0)+'01_指標庫'!$H$12*IF(ISNUMBER($AD227),AO227,0)+'01_指標庫'!$H$13*IF(ISNUMBER($AE227),AP227,0)+'01_指標庫'!$H$14*IF(ISNUMBER($I227),O227,0)+'01_指標庫'!$H$15*IF(ISNUMBER($AH227),AS227,0)+'01_指標庫'!$H$16*IF(ISNUMBER($K227),P227,0)+'01_指標庫'!$H$17*IF(ISNUMBER($AI227),AT227,0)+'01_指標庫'!$H$18*IF(ISNUMBER($AJ227),AU227,0)+'01_指標庫'!$H$19*IF(ISNUMBER($AK227),AV227,0)+'01_指標庫'!$H$20*IF(ISNUMBER($BB227),BB227,0)+'01_指標庫'!$H$21*IF(ISNUMBER($BC227),BC227,0))/AW227,1))</f>
        <v>76.5</v>
      </c>
      <c r="AY227" s="67"/>
      <c r="AZ227" s="67"/>
      <c r="BA227" s="66">
        <f t="shared" si="86"/>
        <v>4.2258520042954828E-3</v>
      </c>
      <c r="BB227">
        <f t="shared" si="87"/>
        <v>50</v>
      </c>
      <c r="BC227" t="str">
        <f t="shared" si="88"/>
        <v/>
      </c>
    </row>
    <row r="228" spans="1:55" ht="15" customHeight="1">
      <c r="A228" s="56">
        <v>224</v>
      </c>
      <c r="B228" s="57">
        <v>42881</v>
      </c>
      <c r="C228" s="56">
        <v>2017</v>
      </c>
      <c r="D228" s="58" t="s">
        <v>234</v>
      </c>
      <c r="E228" s="59">
        <v>5788.36</v>
      </c>
      <c r="F228" s="60">
        <v>0.13490099999999999</v>
      </c>
      <c r="G228" s="60">
        <v>0</v>
      </c>
      <c r="H228" s="61">
        <v>0.89800000000000002</v>
      </c>
      <c r="I228" s="62">
        <v>367</v>
      </c>
      <c r="J228" s="56" t="s">
        <v>235</v>
      </c>
      <c r="K228" s="63">
        <v>9.81</v>
      </c>
      <c r="L228" s="56">
        <f t="shared" si="66"/>
        <v>100</v>
      </c>
      <c r="M228" s="56">
        <f t="shared" si="67"/>
        <v>100</v>
      </c>
      <c r="N228" s="56">
        <f t="shared" si="68"/>
        <v>100</v>
      </c>
      <c r="O228" s="56">
        <f t="shared" si="69"/>
        <v>50</v>
      </c>
      <c r="P228" s="56">
        <f t="shared" si="70"/>
        <v>100</v>
      </c>
      <c r="Q228" s="63"/>
      <c r="R228" s="56"/>
      <c r="S228" s="60">
        <f t="shared" si="83"/>
        <v>1.7288612532599945E-3</v>
      </c>
      <c r="T228" s="64">
        <f t="shared" si="84"/>
        <v>-1.8018018018017945E-2</v>
      </c>
      <c r="V228" s="65"/>
      <c r="W228" s="65"/>
      <c r="Y228" s="15" t="str">
        <f t="shared" si="71"/>
        <v>EASY</v>
      </c>
      <c r="AA228" s="66">
        <f t="shared" si="85"/>
        <v>8.3762140447791511E-2</v>
      </c>
      <c r="AB228">
        <f>LOOKUP($B228,'07_L1政策步階'!$A$4:$A$14,'07_L1政策步階'!$C$4:$C$14)</f>
        <v>-1</v>
      </c>
      <c r="AC228" s="65"/>
      <c r="AD228" s="65"/>
      <c r="AE228" s="65"/>
      <c r="AF228" s="65"/>
      <c r="AG228" s="65"/>
      <c r="AH228" s="65"/>
      <c r="AI228" s="65"/>
      <c r="AJ228" s="65"/>
      <c r="AK228" s="65"/>
      <c r="AL228">
        <f t="shared" si="72"/>
        <v>100</v>
      </c>
      <c r="AM228">
        <f t="shared" si="73"/>
        <v>0</v>
      </c>
      <c r="AN228" t="str">
        <f t="shared" si="74"/>
        <v/>
      </c>
      <c r="AO228" t="str">
        <f t="shared" si="75"/>
        <v/>
      </c>
      <c r="AP228" t="str">
        <f t="shared" si="76"/>
        <v/>
      </c>
      <c r="AQ228" t="str">
        <f t="shared" si="77"/>
        <v/>
      </c>
      <c r="AR228" t="str">
        <f t="shared" si="78"/>
        <v/>
      </c>
      <c r="AS228" t="str">
        <f t="shared" si="79"/>
        <v/>
      </c>
      <c r="AT228" t="str">
        <f t="shared" si="80"/>
        <v/>
      </c>
      <c r="AU228" t="str">
        <f t="shared" si="81"/>
        <v/>
      </c>
      <c r="AV228" t="str">
        <f t="shared" si="82"/>
        <v/>
      </c>
      <c r="AW228">
        <f>'01_指標庫'!$H$4*ISNUMBER($F228)+'01_指標庫'!$H$5*ISNUMBER($AA228)+'01_指標庫'!$H$6*ISNUMBER($G228)+'01_指標庫'!$H$7*ISNUMBER($H228)+'01_指標庫'!$H$8*ISNUMBER($AF228)+'01_指標庫'!$H$9*ISNUMBER($AG228)+'01_指標庫'!$H$10*ISNUMBER($AB228)+'01_指標庫'!$H$11*ISNUMBER($AC228)+'01_指標庫'!$H$12*ISNUMBER($AD228)+'01_指標庫'!$H$13*ISNUMBER($AE228)+'01_指標庫'!$H$14*ISNUMBER($I228)+'01_指標庫'!$H$15*ISNUMBER($AH228)+'01_指標庫'!$H$16*ISNUMBER($K228)+'01_指標庫'!$H$17*ISNUMBER($AI228)+'01_指標庫'!$H$18*ISNUMBER($AJ228)+'01_指標庫'!$H$19*ISNUMBER($AK228)+'01_指標庫'!$H$20*ISNUMBER($BB228)+'01_指標庫'!$H$21*ISNUMBER($BC228)</f>
        <v>51</v>
      </c>
      <c r="AX228">
        <f>IF(AW228=0,50,ROUND(('01_指標庫'!$H$4*IF(ISNUMBER($F228),L228,0)+'01_指標庫'!$H$5*IF(ISNUMBER($AA228),AL228,0)+'01_指標庫'!$H$6*IF(ISNUMBER($G228),M228,0)+'01_指標庫'!$H$7*IF(ISNUMBER($H228),N228,0)+'01_指標庫'!$H$8*IF(ISNUMBER($AF228),AQ228,0)+'01_指標庫'!$H$9*IF(ISNUMBER($AG228),AR228,0)+'01_指標庫'!$H$10*IF(ISNUMBER($AB228),AM228,0)+'01_指標庫'!$H$11*IF(ISNUMBER($AC228),AN228,0)+'01_指標庫'!$H$12*IF(ISNUMBER($AD228),AO228,0)+'01_指標庫'!$H$13*IF(ISNUMBER($AE228),AP228,0)+'01_指標庫'!$H$14*IF(ISNUMBER($I228),O228,0)+'01_指標庫'!$H$15*IF(ISNUMBER($AH228),AS228,0)+'01_指標庫'!$H$16*IF(ISNUMBER($K228),P228,0)+'01_指標庫'!$H$17*IF(ISNUMBER($AI228),AT228,0)+'01_指標庫'!$H$18*IF(ISNUMBER($AJ228),AU228,0)+'01_指標庫'!$H$19*IF(ISNUMBER($AK228),AV228,0)+'01_指標庫'!$H$20*IF(ISNUMBER($BB228),BB228,0)+'01_指標庫'!$H$21*IF(ISNUMBER($BC228),BC228,0))/AW228,1))</f>
        <v>76.5</v>
      </c>
      <c r="AY228" s="67"/>
      <c r="AZ228" s="67"/>
      <c r="BA228" s="66">
        <f t="shared" si="86"/>
        <v>7.2374248777618E-3</v>
      </c>
      <c r="BB228">
        <f t="shared" si="87"/>
        <v>50</v>
      </c>
      <c r="BC228" t="str">
        <f t="shared" si="88"/>
        <v/>
      </c>
    </row>
    <row r="229" spans="1:55" ht="15" customHeight="1">
      <c r="A229" s="56">
        <v>225</v>
      </c>
      <c r="B229" s="57">
        <v>42885</v>
      </c>
      <c r="C229" s="56">
        <v>2017</v>
      </c>
      <c r="D229" s="58" t="s">
        <v>237</v>
      </c>
      <c r="E229" s="59">
        <v>5794.63</v>
      </c>
      <c r="F229" s="60">
        <v>0.13502700000000001</v>
      </c>
      <c r="G229" s="60">
        <v>0</v>
      </c>
      <c r="H229" s="61">
        <v>0.89800000000000002</v>
      </c>
      <c r="I229" s="62">
        <v>368</v>
      </c>
      <c r="J229" s="56" t="s">
        <v>235</v>
      </c>
      <c r="K229" s="63">
        <v>10.38</v>
      </c>
      <c r="L229" s="56">
        <f t="shared" si="66"/>
        <v>100</v>
      </c>
      <c r="M229" s="56">
        <f t="shared" si="67"/>
        <v>100</v>
      </c>
      <c r="N229" s="56">
        <f t="shared" si="68"/>
        <v>100</v>
      </c>
      <c r="O229" s="56">
        <f t="shared" si="69"/>
        <v>50</v>
      </c>
      <c r="P229" s="56">
        <f t="shared" si="70"/>
        <v>100</v>
      </c>
      <c r="Q229" s="63"/>
      <c r="R229" s="56"/>
      <c r="S229" s="60">
        <f t="shared" si="83"/>
        <v>1.0832083699010564E-3</v>
      </c>
      <c r="T229" s="64">
        <f t="shared" si="84"/>
        <v>5.8103975535168217E-2</v>
      </c>
      <c r="V229" s="65"/>
      <c r="W229" s="65"/>
      <c r="Y229" s="15" t="str">
        <f t="shared" si="71"/>
        <v>EASY</v>
      </c>
      <c r="AA229" s="66">
        <f t="shared" si="85"/>
        <v>8.4221591334842083E-2</v>
      </c>
      <c r="AB229">
        <f>LOOKUP($B229,'07_L1政策步階'!$A$4:$A$14,'07_L1政策步階'!$C$4:$C$14)</f>
        <v>-1</v>
      </c>
      <c r="AC229" s="65"/>
      <c r="AD229" s="65"/>
      <c r="AE229" s="65"/>
      <c r="AF229" s="65"/>
      <c r="AG229" s="65"/>
      <c r="AH229" s="65"/>
      <c r="AI229" s="65"/>
      <c r="AJ229" s="65"/>
      <c r="AK229" s="65"/>
      <c r="AL229">
        <f t="shared" si="72"/>
        <v>100</v>
      </c>
      <c r="AM229">
        <f t="shared" si="73"/>
        <v>0</v>
      </c>
      <c r="AN229" t="str">
        <f t="shared" si="74"/>
        <v/>
      </c>
      <c r="AO229" t="str">
        <f t="shared" si="75"/>
        <v/>
      </c>
      <c r="AP229" t="str">
        <f t="shared" si="76"/>
        <v/>
      </c>
      <c r="AQ229" t="str">
        <f t="shared" si="77"/>
        <v/>
      </c>
      <c r="AR229" t="str">
        <f t="shared" si="78"/>
        <v/>
      </c>
      <c r="AS229" t="str">
        <f t="shared" si="79"/>
        <v/>
      </c>
      <c r="AT229" t="str">
        <f t="shared" si="80"/>
        <v/>
      </c>
      <c r="AU229" t="str">
        <f t="shared" si="81"/>
        <v/>
      </c>
      <c r="AV229" t="str">
        <f t="shared" si="82"/>
        <v/>
      </c>
      <c r="AW229">
        <f>'01_指標庫'!$H$4*ISNUMBER($F229)+'01_指標庫'!$H$5*ISNUMBER($AA229)+'01_指標庫'!$H$6*ISNUMBER($G229)+'01_指標庫'!$H$7*ISNUMBER($H229)+'01_指標庫'!$H$8*ISNUMBER($AF229)+'01_指標庫'!$H$9*ISNUMBER($AG229)+'01_指標庫'!$H$10*ISNUMBER($AB229)+'01_指標庫'!$H$11*ISNUMBER($AC229)+'01_指標庫'!$H$12*ISNUMBER($AD229)+'01_指標庫'!$H$13*ISNUMBER($AE229)+'01_指標庫'!$H$14*ISNUMBER($I229)+'01_指標庫'!$H$15*ISNUMBER($AH229)+'01_指標庫'!$H$16*ISNUMBER($K229)+'01_指標庫'!$H$17*ISNUMBER($AI229)+'01_指標庫'!$H$18*ISNUMBER($AJ229)+'01_指標庫'!$H$19*ISNUMBER($AK229)+'01_指標庫'!$H$20*ISNUMBER($BB229)+'01_指標庫'!$H$21*ISNUMBER($BC229)</f>
        <v>51</v>
      </c>
      <c r="AX229">
        <f>IF(AW229=0,50,ROUND(('01_指標庫'!$H$4*IF(ISNUMBER($F229),L229,0)+'01_指標庫'!$H$5*IF(ISNUMBER($AA229),AL229,0)+'01_指標庫'!$H$6*IF(ISNUMBER($G229),M229,0)+'01_指標庫'!$H$7*IF(ISNUMBER($H229),N229,0)+'01_指標庫'!$H$8*IF(ISNUMBER($AF229),AQ229,0)+'01_指標庫'!$H$9*IF(ISNUMBER($AG229),AR229,0)+'01_指標庫'!$H$10*IF(ISNUMBER($AB229),AM229,0)+'01_指標庫'!$H$11*IF(ISNUMBER($AC229),AN229,0)+'01_指標庫'!$H$12*IF(ISNUMBER($AD229),AO229,0)+'01_指標庫'!$H$13*IF(ISNUMBER($AE229),AP229,0)+'01_指標庫'!$H$14*IF(ISNUMBER($I229),O229,0)+'01_指標庫'!$H$15*IF(ISNUMBER($AH229),AS229,0)+'01_指標庫'!$H$16*IF(ISNUMBER($K229),P229,0)+'01_指標庫'!$H$17*IF(ISNUMBER($AI229),AT229,0)+'01_指標庫'!$H$18*IF(ISNUMBER($AJ229),AU229,0)+'01_指標庫'!$H$19*IF(ISNUMBER($AK229),AV229,0)+'01_指標庫'!$H$20*IF(ISNUMBER($BB229),BB229,0)+'01_指標庫'!$H$21*IF(ISNUMBER($BC229),BC229,0))/AW229,1))</f>
        <v>76.5</v>
      </c>
      <c r="AY229" s="67"/>
      <c r="AZ229" s="67"/>
      <c r="BA229" s="66">
        <f t="shared" si="86"/>
        <v>8.9834359632126048E-3</v>
      </c>
      <c r="BB229">
        <f t="shared" si="87"/>
        <v>50</v>
      </c>
      <c r="BC229" t="str">
        <f t="shared" si="88"/>
        <v/>
      </c>
    </row>
    <row r="230" spans="1:55" ht="15" customHeight="1">
      <c r="A230" s="56">
        <v>226</v>
      </c>
      <c r="B230" s="57">
        <v>42886</v>
      </c>
      <c r="C230" s="56">
        <v>2017</v>
      </c>
      <c r="D230" s="58" t="s">
        <v>238</v>
      </c>
      <c r="E230" s="59">
        <v>5788.8</v>
      </c>
      <c r="F230" s="60">
        <v>0.132796</v>
      </c>
      <c r="G230" s="60">
        <v>-1.0059999999999999E-3</v>
      </c>
      <c r="H230" s="61">
        <v>0.89800000000000002</v>
      </c>
      <c r="I230" s="62">
        <v>374</v>
      </c>
      <c r="J230" s="56" t="s">
        <v>235</v>
      </c>
      <c r="K230" s="63">
        <v>10.41</v>
      </c>
      <c r="L230" s="56">
        <f t="shared" si="66"/>
        <v>100</v>
      </c>
      <c r="M230" s="56">
        <f t="shared" si="67"/>
        <v>100</v>
      </c>
      <c r="N230" s="56">
        <f t="shared" si="68"/>
        <v>100</v>
      </c>
      <c r="O230" s="56">
        <f t="shared" si="69"/>
        <v>50</v>
      </c>
      <c r="P230" s="56">
        <f t="shared" si="70"/>
        <v>100</v>
      </c>
      <c r="Q230" s="63"/>
      <c r="R230" s="56"/>
      <c r="S230" s="60">
        <f t="shared" si="83"/>
        <v>-1.0061039272567518E-3</v>
      </c>
      <c r="T230" s="64">
        <f t="shared" si="84"/>
        <v>2.8901734104045396E-3</v>
      </c>
      <c r="V230" s="65"/>
      <c r="W230" s="65"/>
      <c r="Y230" s="15" t="str">
        <f t="shared" si="71"/>
        <v>EASY</v>
      </c>
      <c r="AA230" s="66">
        <f t="shared" si="85"/>
        <v>8.4649714611701343E-2</v>
      </c>
      <c r="AB230">
        <f>LOOKUP($B230,'07_L1政策步階'!$A$4:$A$14,'07_L1政策步階'!$C$4:$C$14)</f>
        <v>-1</v>
      </c>
      <c r="AC230" s="65"/>
      <c r="AD230" s="65"/>
      <c r="AE230" s="65"/>
      <c r="AF230" s="65"/>
      <c r="AG230" s="65"/>
      <c r="AH230" s="65"/>
      <c r="AI230" s="65"/>
      <c r="AJ230" s="65"/>
      <c r="AK230" s="65"/>
      <c r="AL230">
        <f t="shared" si="72"/>
        <v>100</v>
      </c>
      <c r="AM230">
        <f t="shared" si="73"/>
        <v>0</v>
      </c>
      <c r="AN230" t="str">
        <f t="shared" si="74"/>
        <v/>
      </c>
      <c r="AO230" t="str">
        <f t="shared" si="75"/>
        <v/>
      </c>
      <c r="AP230" t="str">
        <f t="shared" si="76"/>
        <v/>
      </c>
      <c r="AQ230" t="str">
        <f t="shared" si="77"/>
        <v/>
      </c>
      <c r="AR230" t="str">
        <f t="shared" si="78"/>
        <v/>
      </c>
      <c r="AS230" t="str">
        <f t="shared" si="79"/>
        <v/>
      </c>
      <c r="AT230" t="str">
        <f t="shared" si="80"/>
        <v/>
      </c>
      <c r="AU230" t="str">
        <f t="shared" si="81"/>
        <v/>
      </c>
      <c r="AV230" t="str">
        <f t="shared" si="82"/>
        <v/>
      </c>
      <c r="AW230">
        <f>'01_指標庫'!$H$4*ISNUMBER($F230)+'01_指標庫'!$H$5*ISNUMBER($AA230)+'01_指標庫'!$H$6*ISNUMBER($G230)+'01_指標庫'!$H$7*ISNUMBER($H230)+'01_指標庫'!$H$8*ISNUMBER($AF230)+'01_指標庫'!$H$9*ISNUMBER($AG230)+'01_指標庫'!$H$10*ISNUMBER($AB230)+'01_指標庫'!$H$11*ISNUMBER($AC230)+'01_指標庫'!$H$12*ISNUMBER($AD230)+'01_指標庫'!$H$13*ISNUMBER($AE230)+'01_指標庫'!$H$14*ISNUMBER($I230)+'01_指標庫'!$H$15*ISNUMBER($AH230)+'01_指標庫'!$H$16*ISNUMBER($K230)+'01_指標庫'!$H$17*ISNUMBER($AI230)+'01_指標庫'!$H$18*ISNUMBER($AJ230)+'01_指標庫'!$H$19*ISNUMBER($AK230)+'01_指標庫'!$H$20*ISNUMBER($BB230)+'01_指標庫'!$H$21*ISNUMBER($BC230)</f>
        <v>51</v>
      </c>
      <c r="AX230">
        <f>IF(AW230=0,50,ROUND(('01_指標庫'!$H$4*IF(ISNUMBER($F230),L230,0)+'01_指標庫'!$H$5*IF(ISNUMBER($AA230),AL230,0)+'01_指標庫'!$H$6*IF(ISNUMBER($G230),M230,0)+'01_指標庫'!$H$7*IF(ISNUMBER($H230),N230,0)+'01_指標庫'!$H$8*IF(ISNUMBER($AF230),AQ230,0)+'01_指標庫'!$H$9*IF(ISNUMBER($AG230),AR230,0)+'01_指標庫'!$H$10*IF(ISNUMBER($AB230),AM230,0)+'01_指標庫'!$H$11*IF(ISNUMBER($AC230),AN230,0)+'01_指標庫'!$H$12*IF(ISNUMBER($AD230),AO230,0)+'01_指標庫'!$H$13*IF(ISNUMBER($AE230),AP230,0)+'01_指標庫'!$H$14*IF(ISNUMBER($I230),O230,0)+'01_指標庫'!$H$15*IF(ISNUMBER($AH230),AS230,0)+'01_指標庫'!$H$16*IF(ISNUMBER($K230),P230,0)+'01_指標庫'!$H$17*IF(ISNUMBER($AI230),AT230,0)+'01_指標庫'!$H$18*IF(ISNUMBER($AJ230),AU230,0)+'01_指標庫'!$H$19*IF(ISNUMBER($AK230),AV230,0)+'01_指標庫'!$H$20*IF(ISNUMBER($BB230),BB230,0)+'01_指標庫'!$H$21*IF(ISNUMBER($BC230),BC230,0))/AW230,1))</f>
        <v>82.4</v>
      </c>
      <c r="AY230" s="67"/>
      <c r="AZ230" s="67"/>
      <c r="BA230" s="66">
        <f t="shared" si="86"/>
        <v>1.0837807741921113E-2</v>
      </c>
      <c r="BB230">
        <f t="shared" si="87"/>
        <v>100</v>
      </c>
      <c r="BC230" t="str">
        <f t="shared" si="88"/>
        <v/>
      </c>
    </row>
    <row r="231" spans="1:55" ht="15" customHeight="1">
      <c r="A231" s="56">
        <v>227</v>
      </c>
      <c r="B231" s="57">
        <v>42887</v>
      </c>
      <c r="C231" s="56">
        <v>2017</v>
      </c>
      <c r="D231" s="58" t="s">
        <v>239</v>
      </c>
      <c r="E231" s="59">
        <v>5816.51</v>
      </c>
      <c r="F231" s="60">
        <v>0.13711799999999999</v>
      </c>
      <c r="G231" s="60">
        <v>0</v>
      </c>
      <c r="H231" s="61">
        <v>0.91839999999999999</v>
      </c>
      <c r="I231" s="62">
        <v>369</v>
      </c>
      <c r="J231" s="56" t="s">
        <v>235</v>
      </c>
      <c r="K231" s="63">
        <v>9.89</v>
      </c>
      <c r="L231" s="56">
        <f t="shared" si="66"/>
        <v>100</v>
      </c>
      <c r="M231" s="56">
        <f t="shared" si="67"/>
        <v>100</v>
      </c>
      <c r="N231" s="56">
        <f t="shared" si="68"/>
        <v>100</v>
      </c>
      <c r="O231" s="56">
        <f t="shared" si="69"/>
        <v>50</v>
      </c>
      <c r="P231" s="56">
        <f t="shared" si="70"/>
        <v>100</v>
      </c>
      <c r="Q231" s="63"/>
      <c r="R231" s="56"/>
      <c r="S231" s="60">
        <f t="shared" si="83"/>
        <v>4.7868297401878479E-3</v>
      </c>
      <c r="T231" s="64">
        <f t="shared" si="84"/>
        <v>-4.9951969260326523E-2</v>
      </c>
      <c r="V231" s="65"/>
      <c r="W231" s="65"/>
      <c r="Y231" s="15" t="str">
        <f t="shared" si="71"/>
        <v>EASY</v>
      </c>
      <c r="AA231" s="66">
        <f t="shared" si="85"/>
        <v>8.5493073230910266E-2</v>
      </c>
      <c r="AB231">
        <f>LOOKUP($B231,'07_L1政策步階'!$A$4:$A$14,'07_L1政策步階'!$C$4:$C$14)</f>
        <v>-1</v>
      </c>
      <c r="AC231" s="65"/>
      <c r="AD231" s="65"/>
      <c r="AE231" s="65"/>
      <c r="AF231" s="65"/>
      <c r="AG231" s="65"/>
      <c r="AH231" s="65"/>
      <c r="AI231" s="65"/>
      <c r="AJ231" s="65"/>
      <c r="AK231" s="65"/>
      <c r="AL231">
        <f t="shared" si="72"/>
        <v>100</v>
      </c>
      <c r="AM231">
        <f t="shared" si="73"/>
        <v>0</v>
      </c>
      <c r="AN231" t="str">
        <f t="shared" si="74"/>
        <v/>
      </c>
      <c r="AO231" t="str">
        <f t="shared" si="75"/>
        <v/>
      </c>
      <c r="AP231" t="str">
        <f t="shared" si="76"/>
        <v/>
      </c>
      <c r="AQ231" t="str">
        <f t="shared" si="77"/>
        <v/>
      </c>
      <c r="AR231" t="str">
        <f t="shared" si="78"/>
        <v/>
      </c>
      <c r="AS231" t="str">
        <f t="shared" si="79"/>
        <v/>
      </c>
      <c r="AT231" t="str">
        <f t="shared" si="80"/>
        <v/>
      </c>
      <c r="AU231" t="str">
        <f t="shared" si="81"/>
        <v/>
      </c>
      <c r="AV231" t="str">
        <f t="shared" si="82"/>
        <v/>
      </c>
      <c r="AW231">
        <f>'01_指標庫'!$H$4*ISNUMBER($F231)+'01_指標庫'!$H$5*ISNUMBER($AA231)+'01_指標庫'!$H$6*ISNUMBER($G231)+'01_指標庫'!$H$7*ISNUMBER($H231)+'01_指標庫'!$H$8*ISNUMBER($AF231)+'01_指標庫'!$H$9*ISNUMBER($AG231)+'01_指標庫'!$H$10*ISNUMBER($AB231)+'01_指標庫'!$H$11*ISNUMBER($AC231)+'01_指標庫'!$H$12*ISNUMBER($AD231)+'01_指標庫'!$H$13*ISNUMBER($AE231)+'01_指標庫'!$H$14*ISNUMBER($I231)+'01_指標庫'!$H$15*ISNUMBER($AH231)+'01_指標庫'!$H$16*ISNUMBER($K231)+'01_指標庫'!$H$17*ISNUMBER($AI231)+'01_指標庫'!$H$18*ISNUMBER($AJ231)+'01_指標庫'!$H$19*ISNUMBER($AK231)+'01_指標庫'!$H$20*ISNUMBER($BB231)+'01_指標庫'!$H$21*ISNUMBER($BC231)</f>
        <v>51</v>
      </c>
      <c r="AX231">
        <f>IF(AW231=0,50,ROUND(('01_指標庫'!$H$4*IF(ISNUMBER($F231),L231,0)+'01_指標庫'!$H$5*IF(ISNUMBER($AA231),AL231,0)+'01_指標庫'!$H$6*IF(ISNUMBER($G231),M231,0)+'01_指標庫'!$H$7*IF(ISNUMBER($H231),N231,0)+'01_指標庫'!$H$8*IF(ISNUMBER($AF231),AQ231,0)+'01_指標庫'!$H$9*IF(ISNUMBER($AG231),AR231,0)+'01_指標庫'!$H$10*IF(ISNUMBER($AB231),AM231,0)+'01_指標庫'!$H$11*IF(ISNUMBER($AC231),AN231,0)+'01_指標庫'!$H$12*IF(ISNUMBER($AD231),AO231,0)+'01_指標庫'!$H$13*IF(ISNUMBER($AE231),AP231,0)+'01_指標庫'!$H$14*IF(ISNUMBER($I231),O231,0)+'01_指標庫'!$H$15*IF(ISNUMBER($AH231),AS231,0)+'01_指標庫'!$H$16*IF(ISNUMBER($K231),P231,0)+'01_指標庫'!$H$17*IF(ISNUMBER($AI231),AT231,0)+'01_指標庫'!$H$18*IF(ISNUMBER($AJ231),AU231,0)+'01_指標庫'!$H$19*IF(ISNUMBER($AK231),AV231,0)+'01_指標庫'!$H$20*IF(ISNUMBER($BB231),BB231,0)+'01_指標庫'!$H$21*IF(ISNUMBER($BC231),BC231,0))/AW231,1))</f>
        <v>76.5</v>
      </c>
      <c r="AY231" s="67"/>
      <c r="AZ231" s="67"/>
      <c r="BA231" s="66">
        <f t="shared" si="86"/>
        <v>9.6858372754937694E-3</v>
      </c>
      <c r="BB231">
        <f t="shared" si="87"/>
        <v>50</v>
      </c>
      <c r="BC231" t="str">
        <f t="shared" si="88"/>
        <v/>
      </c>
    </row>
    <row r="232" spans="1:55" ht="15" customHeight="1">
      <c r="A232" s="56">
        <v>228</v>
      </c>
      <c r="B232" s="57">
        <v>42888</v>
      </c>
      <c r="C232" s="56">
        <v>2017</v>
      </c>
      <c r="D232" s="58" t="s">
        <v>234</v>
      </c>
      <c r="E232" s="59">
        <v>5881.46</v>
      </c>
      <c r="F232" s="60">
        <v>0.14859800000000001</v>
      </c>
      <c r="G232" s="60">
        <v>0</v>
      </c>
      <c r="H232" s="61">
        <v>0.91839999999999999</v>
      </c>
      <c r="I232" s="62">
        <v>369</v>
      </c>
      <c r="J232" s="56" t="s">
        <v>235</v>
      </c>
      <c r="K232" s="63">
        <v>9.75</v>
      </c>
      <c r="L232" s="56">
        <f t="shared" si="66"/>
        <v>100</v>
      </c>
      <c r="M232" s="56">
        <f t="shared" si="67"/>
        <v>100</v>
      </c>
      <c r="N232" s="56">
        <f t="shared" si="68"/>
        <v>100</v>
      </c>
      <c r="O232" s="56">
        <f t="shared" si="69"/>
        <v>50</v>
      </c>
      <c r="P232" s="56">
        <f t="shared" si="70"/>
        <v>100</v>
      </c>
      <c r="Q232" s="63"/>
      <c r="R232" s="56"/>
      <c r="S232" s="60">
        <f t="shared" si="83"/>
        <v>1.1166489871073937E-2</v>
      </c>
      <c r="T232" s="64">
        <f t="shared" si="84"/>
        <v>-1.4155712841253831E-2</v>
      </c>
      <c r="V232" s="65"/>
      <c r="W232" s="65"/>
      <c r="Y232" s="15" t="str">
        <f t="shared" si="71"/>
        <v>EASY</v>
      </c>
      <c r="AA232" s="66">
        <f t="shared" si="85"/>
        <v>8.6351058758756594E-2</v>
      </c>
      <c r="AB232">
        <f>LOOKUP($B232,'07_L1政策步階'!$A$4:$A$14,'07_L1政策步階'!$C$4:$C$14)</f>
        <v>-1</v>
      </c>
      <c r="AC232" s="65"/>
      <c r="AD232" s="65"/>
      <c r="AE232" s="65"/>
      <c r="AF232" s="65"/>
      <c r="AG232" s="65"/>
      <c r="AH232" s="65"/>
      <c r="AI232" s="65"/>
      <c r="AJ232" s="65"/>
      <c r="AK232" s="65"/>
      <c r="AL232">
        <f t="shared" si="72"/>
        <v>100</v>
      </c>
      <c r="AM232">
        <f t="shared" si="73"/>
        <v>0</v>
      </c>
      <c r="AN232" t="str">
        <f t="shared" si="74"/>
        <v/>
      </c>
      <c r="AO232" t="str">
        <f t="shared" si="75"/>
        <v/>
      </c>
      <c r="AP232" t="str">
        <f t="shared" si="76"/>
        <v/>
      </c>
      <c r="AQ232" t="str">
        <f t="shared" si="77"/>
        <v/>
      </c>
      <c r="AR232" t="str">
        <f t="shared" si="78"/>
        <v/>
      </c>
      <c r="AS232" t="str">
        <f t="shared" si="79"/>
        <v/>
      </c>
      <c r="AT232" t="str">
        <f t="shared" si="80"/>
        <v/>
      </c>
      <c r="AU232" t="str">
        <f t="shared" si="81"/>
        <v/>
      </c>
      <c r="AV232" t="str">
        <f t="shared" si="82"/>
        <v/>
      </c>
      <c r="AW232">
        <f>'01_指標庫'!$H$4*ISNUMBER($F232)+'01_指標庫'!$H$5*ISNUMBER($AA232)+'01_指標庫'!$H$6*ISNUMBER($G232)+'01_指標庫'!$H$7*ISNUMBER($H232)+'01_指標庫'!$H$8*ISNUMBER($AF232)+'01_指標庫'!$H$9*ISNUMBER($AG232)+'01_指標庫'!$H$10*ISNUMBER($AB232)+'01_指標庫'!$H$11*ISNUMBER($AC232)+'01_指標庫'!$H$12*ISNUMBER($AD232)+'01_指標庫'!$H$13*ISNUMBER($AE232)+'01_指標庫'!$H$14*ISNUMBER($I232)+'01_指標庫'!$H$15*ISNUMBER($AH232)+'01_指標庫'!$H$16*ISNUMBER($K232)+'01_指標庫'!$H$17*ISNUMBER($AI232)+'01_指標庫'!$H$18*ISNUMBER($AJ232)+'01_指標庫'!$H$19*ISNUMBER($AK232)+'01_指標庫'!$H$20*ISNUMBER($BB232)+'01_指標庫'!$H$21*ISNUMBER($BC232)</f>
        <v>51</v>
      </c>
      <c r="AX232">
        <f>IF(AW232=0,50,ROUND(('01_指標庫'!$H$4*IF(ISNUMBER($F232),L232,0)+'01_指標庫'!$H$5*IF(ISNUMBER($AA232),AL232,0)+'01_指標庫'!$H$6*IF(ISNUMBER($G232),M232,0)+'01_指標庫'!$H$7*IF(ISNUMBER($H232),N232,0)+'01_指標庫'!$H$8*IF(ISNUMBER($AF232),AQ232,0)+'01_指標庫'!$H$9*IF(ISNUMBER($AG232),AR232,0)+'01_指標庫'!$H$10*IF(ISNUMBER($AB232),AM232,0)+'01_指標庫'!$H$11*IF(ISNUMBER($AC232),AN232,0)+'01_指標庫'!$H$12*IF(ISNUMBER($AD232),AO232,0)+'01_指標庫'!$H$13*IF(ISNUMBER($AE232),AP232,0)+'01_指標庫'!$H$14*IF(ISNUMBER($I232),O232,0)+'01_指標庫'!$H$15*IF(ISNUMBER($AH232),AS232,0)+'01_指標庫'!$H$16*IF(ISNUMBER($K232),P232,0)+'01_指標庫'!$H$17*IF(ISNUMBER($AI232),AT232,0)+'01_指標庫'!$H$18*IF(ISNUMBER($AJ232),AU232,0)+'01_指標庫'!$H$19*IF(ISNUMBER($AK232),AV232,0)+'01_指標庫'!$H$20*IF(ISNUMBER($BB232),BB232,0)+'01_指標庫'!$H$21*IF(ISNUMBER($BC232),BC232,0))/AW232,1))</f>
        <v>76.5</v>
      </c>
      <c r="AY232" s="67"/>
      <c r="AZ232" s="67"/>
      <c r="BA232" s="66">
        <f t="shared" si="86"/>
        <v>8.7932657721982999E-3</v>
      </c>
      <c r="BB232">
        <f t="shared" si="87"/>
        <v>50</v>
      </c>
      <c r="BC232" t="str">
        <f t="shared" si="88"/>
        <v/>
      </c>
    </row>
    <row r="233" spans="1:55" ht="15" customHeight="1">
      <c r="A233" s="56">
        <v>229</v>
      </c>
      <c r="B233" s="57">
        <v>42891</v>
      </c>
      <c r="C233" s="56">
        <v>2017</v>
      </c>
      <c r="D233" s="58" t="s">
        <v>236</v>
      </c>
      <c r="E233" s="59">
        <v>5878.12</v>
      </c>
      <c r="F233" s="60">
        <v>0.14674499999999999</v>
      </c>
      <c r="G233" s="60">
        <v>-5.6800000000000004E-4</v>
      </c>
      <c r="H233" s="61">
        <v>0.89800000000000002</v>
      </c>
      <c r="I233" s="62">
        <v>368</v>
      </c>
      <c r="J233" s="56" t="s">
        <v>235</v>
      </c>
      <c r="K233" s="63">
        <v>10.07</v>
      </c>
      <c r="L233" s="56">
        <f t="shared" si="66"/>
        <v>100</v>
      </c>
      <c r="M233" s="56">
        <f t="shared" si="67"/>
        <v>100</v>
      </c>
      <c r="N233" s="56">
        <f t="shared" si="68"/>
        <v>100</v>
      </c>
      <c r="O233" s="56">
        <f t="shared" si="69"/>
        <v>50</v>
      </c>
      <c r="P233" s="56">
        <f t="shared" si="70"/>
        <v>100</v>
      </c>
      <c r="Q233" s="63"/>
      <c r="R233" s="56"/>
      <c r="S233" s="60">
        <f t="shared" si="83"/>
        <v>-5.6788620512593369E-4</v>
      </c>
      <c r="T233" s="64">
        <f t="shared" si="84"/>
        <v>3.2820512820512793E-2</v>
      </c>
      <c r="V233" s="65"/>
      <c r="W233" s="65"/>
      <c r="Y233" s="15" t="str">
        <f t="shared" si="71"/>
        <v>EASY</v>
      </c>
      <c r="AA233" s="66">
        <f t="shared" si="85"/>
        <v>8.7254920015893633E-2</v>
      </c>
      <c r="AB233">
        <f>LOOKUP($B233,'07_L1政策步階'!$A$4:$A$14,'07_L1政策步階'!$C$4:$C$14)</f>
        <v>-1</v>
      </c>
      <c r="AC233" s="65"/>
      <c r="AD233" s="65"/>
      <c r="AE233" s="65"/>
      <c r="AF233" s="65"/>
      <c r="AG233" s="65"/>
      <c r="AH233" s="65"/>
      <c r="AI233" s="65"/>
      <c r="AJ233" s="65"/>
      <c r="AK233" s="65"/>
      <c r="AL233">
        <f t="shared" si="72"/>
        <v>100</v>
      </c>
      <c r="AM233">
        <f t="shared" si="73"/>
        <v>0</v>
      </c>
      <c r="AN233" t="str">
        <f t="shared" si="74"/>
        <v/>
      </c>
      <c r="AO233" t="str">
        <f t="shared" si="75"/>
        <v/>
      </c>
      <c r="AP233" t="str">
        <f t="shared" si="76"/>
        <v/>
      </c>
      <c r="AQ233" t="str">
        <f t="shared" si="77"/>
        <v/>
      </c>
      <c r="AR233" t="str">
        <f t="shared" si="78"/>
        <v/>
      </c>
      <c r="AS233" t="str">
        <f t="shared" si="79"/>
        <v/>
      </c>
      <c r="AT233" t="str">
        <f t="shared" si="80"/>
        <v/>
      </c>
      <c r="AU233" t="str">
        <f t="shared" si="81"/>
        <v/>
      </c>
      <c r="AV233" t="str">
        <f t="shared" si="82"/>
        <v/>
      </c>
      <c r="AW233">
        <f>'01_指標庫'!$H$4*ISNUMBER($F233)+'01_指標庫'!$H$5*ISNUMBER($AA233)+'01_指標庫'!$H$6*ISNUMBER($G233)+'01_指標庫'!$H$7*ISNUMBER($H233)+'01_指標庫'!$H$8*ISNUMBER($AF233)+'01_指標庫'!$H$9*ISNUMBER($AG233)+'01_指標庫'!$H$10*ISNUMBER($AB233)+'01_指標庫'!$H$11*ISNUMBER($AC233)+'01_指標庫'!$H$12*ISNUMBER($AD233)+'01_指標庫'!$H$13*ISNUMBER($AE233)+'01_指標庫'!$H$14*ISNUMBER($I233)+'01_指標庫'!$H$15*ISNUMBER($AH233)+'01_指標庫'!$H$16*ISNUMBER($K233)+'01_指標庫'!$H$17*ISNUMBER($AI233)+'01_指標庫'!$H$18*ISNUMBER($AJ233)+'01_指標庫'!$H$19*ISNUMBER($AK233)+'01_指標庫'!$H$20*ISNUMBER($BB233)+'01_指標庫'!$H$21*ISNUMBER($BC233)</f>
        <v>51</v>
      </c>
      <c r="AX233">
        <f>IF(AW233=0,50,ROUND(('01_指標庫'!$H$4*IF(ISNUMBER($F233),L233,0)+'01_指標庫'!$H$5*IF(ISNUMBER($AA233),AL233,0)+'01_指標庫'!$H$6*IF(ISNUMBER($G233),M233,0)+'01_指標庫'!$H$7*IF(ISNUMBER($H233),N233,0)+'01_指標庫'!$H$8*IF(ISNUMBER($AF233),AQ233,0)+'01_指標庫'!$H$9*IF(ISNUMBER($AG233),AR233,0)+'01_指標庫'!$H$10*IF(ISNUMBER($AB233),AM233,0)+'01_指標庫'!$H$11*IF(ISNUMBER($AC233),AN233,0)+'01_指標庫'!$H$12*IF(ISNUMBER($AD233),AO233,0)+'01_指標庫'!$H$13*IF(ISNUMBER($AE233),AP233,0)+'01_指標庫'!$H$14*IF(ISNUMBER($I233),O233,0)+'01_指標庫'!$H$15*IF(ISNUMBER($AH233),AS233,0)+'01_指標庫'!$H$16*IF(ISNUMBER($K233),P233,0)+'01_指標庫'!$H$17*IF(ISNUMBER($AI233),AT233,0)+'01_指標庫'!$H$18*IF(ISNUMBER($AJ233),AU233,0)+'01_指標庫'!$H$19*IF(ISNUMBER($AK233),AV233,0)+'01_指標庫'!$H$20*IF(ISNUMBER($BB233),BB233,0)+'01_指標庫'!$H$21*IF(ISNUMBER($BC233),BC233,0))/AW233,1))</f>
        <v>76.5</v>
      </c>
      <c r="AY233" s="67"/>
      <c r="AZ233" s="67"/>
      <c r="BA233" s="66">
        <f t="shared" si="86"/>
        <v>7.9458272049610645E-3</v>
      </c>
      <c r="BB233">
        <f t="shared" si="87"/>
        <v>50</v>
      </c>
      <c r="BC233" t="str">
        <f t="shared" si="88"/>
        <v/>
      </c>
    </row>
    <row r="234" spans="1:55" ht="15" customHeight="1">
      <c r="A234" s="56">
        <v>230</v>
      </c>
      <c r="B234" s="57">
        <v>42892</v>
      </c>
      <c r="C234" s="56">
        <v>2017</v>
      </c>
      <c r="D234" s="58" t="s">
        <v>237</v>
      </c>
      <c r="E234" s="59">
        <v>5856.77</v>
      </c>
      <c r="F234" s="60">
        <v>0.14141300000000001</v>
      </c>
      <c r="G234" s="60">
        <v>-4.1980000000000003E-3</v>
      </c>
      <c r="H234" s="61">
        <v>0.91839999999999999</v>
      </c>
      <c r="I234" s="62">
        <v>372</v>
      </c>
      <c r="J234" s="56" t="s">
        <v>235</v>
      </c>
      <c r="K234" s="63">
        <v>10.45</v>
      </c>
      <c r="L234" s="56">
        <f t="shared" si="66"/>
        <v>100</v>
      </c>
      <c r="M234" s="56">
        <f t="shared" si="67"/>
        <v>100</v>
      </c>
      <c r="N234" s="56">
        <f t="shared" si="68"/>
        <v>100</v>
      </c>
      <c r="O234" s="56">
        <f t="shared" si="69"/>
        <v>50</v>
      </c>
      <c r="P234" s="56">
        <f t="shared" si="70"/>
        <v>100</v>
      </c>
      <c r="Q234" s="63"/>
      <c r="R234" s="56"/>
      <c r="S234" s="60">
        <f t="shared" si="83"/>
        <v>-3.6321136689960731E-3</v>
      </c>
      <c r="T234" s="64">
        <f t="shared" si="84"/>
        <v>3.7735849056603765E-2</v>
      </c>
      <c r="V234" s="65"/>
      <c r="W234" s="65"/>
      <c r="Y234" s="15" t="str">
        <f t="shared" si="71"/>
        <v>EASY</v>
      </c>
      <c r="AA234" s="66">
        <f t="shared" si="85"/>
        <v>8.8065203828175731E-2</v>
      </c>
      <c r="AB234">
        <f>LOOKUP($B234,'07_L1政策步階'!$A$4:$A$14,'07_L1政策步階'!$C$4:$C$14)</f>
        <v>-1</v>
      </c>
      <c r="AC234" s="65"/>
      <c r="AD234" s="65"/>
      <c r="AE234" s="65"/>
      <c r="AF234" s="65"/>
      <c r="AG234" s="65"/>
      <c r="AH234" s="65"/>
      <c r="AI234" s="65"/>
      <c r="AJ234" s="65"/>
      <c r="AK234" s="65"/>
      <c r="AL234">
        <f t="shared" si="72"/>
        <v>100</v>
      </c>
      <c r="AM234">
        <f t="shared" si="73"/>
        <v>0</v>
      </c>
      <c r="AN234" t="str">
        <f t="shared" si="74"/>
        <v/>
      </c>
      <c r="AO234" t="str">
        <f t="shared" si="75"/>
        <v/>
      </c>
      <c r="AP234" t="str">
        <f t="shared" si="76"/>
        <v/>
      </c>
      <c r="AQ234" t="str">
        <f t="shared" si="77"/>
        <v/>
      </c>
      <c r="AR234" t="str">
        <f t="shared" si="78"/>
        <v/>
      </c>
      <c r="AS234" t="str">
        <f t="shared" si="79"/>
        <v/>
      </c>
      <c r="AT234" t="str">
        <f t="shared" si="80"/>
        <v/>
      </c>
      <c r="AU234" t="str">
        <f t="shared" si="81"/>
        <v/>
      </c>
      <c r="AV234" t="str">
        <f t="shared" si="82"/>
        <v/>
      </c>
      <c r="AW234">
        <f>'01_指標庫'!$H$4*ISNUMBER($F234)+'01_指標庫'!$H$5*ISNUMBER($AA234)+'01_指標庫'!$H$6*ISNUMBER($G234)+'01_指標庫'!$H$7*ISNUMBER($H234)+'01_指標庫'!$H$8*ISNUMBER($AF234)+'01_指標庫'!$H$9*ISNUMBER($AG234)+'01_指標庫'!$H$10*ISNUMBER($AB234)+'01_指標庫'!$H$11*ISNUMBER($AC234)+'01_指標庫'!$H$12*ISNUMBER($AD234)+'01_指標庫'!$H$13*ISNUMBER($AE234)+'01_指標庫'!$H$14*ISNUMBER($I234)+'01_指標庫'!$H$15*ISNUMBER($AH234)+'01_指標庫'!$H$16*ISNUMBER($K234)+'01_指標庫'!$H$17*ISNUMBER($AI234)+'01_指標庫'!$H$18*ISNUMBER($AJ234)+'01_指標庫'!$H$19*ISNUMBER($AK234)+'01_指標庫'!$H$20*ISNUMBER($BB234)+'01_指標庫'!$H$21*ISNUMBER($BC234)</f>
        <v>51</v>
      </c>
      <c r="AX234">
        <f>IF(AW234=0,50,ROUND(('01_指標庫'!$H$4*IF(ISNUMBER($F234),L234,0)+'01_指標庫'!$H$5*IF(ISNUMBER($AA234),AL234,0)+'01_指標庫'!$H$6*IF(ISNUMBER($G234),M234,0)+'01_指標庫'!$H$7*IF(ISNUMBER($H234),N234,0)+'01_指標庫'!$H$8*IF(ISNUMBER($AF234),AQ234,0)+'01_指標庫'!$H$9*IF(ISNUMBER($AG234),AR234,0)+'01_指標庫'!$H$10*IF(ISNUMBER($AB234),AM234,0)+'01_指標庫'!$H$11*IF(ISNUMBER($AC234),AN234,0)+'01_指標庫'!$H$12*IF(ISNUMBER($AD234),AO234,0)+'01_指標庫'!$H$13*IF(ISNUMBER($AE234),AP234,0)+'01_指標庫'!$H$14*IF(ISNUMBER($I234),O234,0)+'01_指標庫'!$H$15*IF(ISNUMBER($AH234),AS234,0)+'01_指標庫'!$H$16*IF(ISNUMBER($K234),P234,0)+'01_指標庫'!$H$17*IF(ISNUMBER($AI234),AT234,0)+'01_指標庫'!$H$18*IF(ISNUMBER($AJ234),AU234,0)+'01_指標庫'!$H$19*IF(ISNUMBER($AK234),AV234,0)+'01_指標庫'!$H$20*IF(ISNUMBER($BB234),BB234,0)+'01_指標庫'!$H$21*IF(ISNUMBER($BC234),BC234,0))/AW234,1))</f>
        <v>76.5</v>
      </c>
      <c r="AY234" s="67"/>
      <c r="AZ234" s="67"/>
      <c r="BA234" s="66">
        <f t="shared" si="86"/>
        <v>7.3539208644686216E-3</v>
      </c>
      <c r="BB234">
        <f t="shared" si="87"/>
        <v>50</v>
      </c>
      <c r="BC234" t="str">
        <f t="shared" si="88"/>
        <v/>
      </c>
    </row>
    <row r="235" spans="1:55" ht="15" customHeight="1">
      <c r="A235" s="56">
        <v>231</v>
      </c>
      <c r="B235" s="57">
        <v>42893</v>
      </c>
      <c r="C235" s="56">
        <v>2017</v>
      </c>
      <c r="D235" s="58" t="s">
        <v>238</v>
      </c>
      <c r="E235" s="59">
        <v>5877.59</v>
      </c>
      <c r="F235" s="60">
        <v>0.14427599999999999</v>
      </c>
      <c r="G235" s="60">
        <v>-6.5799999999999995E-4</v>
      </c>
      <c r="H235" s="61">
        <v>0.91839999999999999</v>
      </c>
      <c r="I235" s="62">
        <v>373</v>
      </c>
      <c r="J235" s="56" t="s">
        <v>235</v>
      </c>
      <c r="K235" s="63">
        <v>10.39</v>
      </c>
      <c r="L235" s="56">
        <f t="shared" si="66"/>
        <v>100</v>
      </c>
      <c r="M235" s="56">
        <f t="shared" si="67"/>
        <v>100</v>
      </c>
      <c r="N235" s="56">
        <f t="shared" si="68"/>
        <v>100</v>
      </c>
      <c r="O235" s="56">
        <f t="shared" si="69"/>
        <v>50</v>
      </c>
      <c r="P235" s="56">
        <f t="shared" si="70"/>
        <v>100</v>
      </c>
      <c r="Q235" s="63"/>
      <c r="R235" s="56"/>
      <c r="S235" s="60">
        <f t="shared" si="83"/>
        <v>3.554860443554908E-3</v>
      </c>
      <c r="T235" s="64">
        <f t="shared" si="84"/>
        <v>-5.7416267942582699E-3</v>
      </c>
      <c r="V235" s="65"/>
      <c r="W235" s="65"/>
      <c r="Y235" s="15" t="str">
        <f t="shared" si="71"/>
        <v>EASY</v>
      </c>
      <c r="AA235" s="66">
        <f t="shared" si="85"/>
        <v>8.8890152607522754E-2</v>
      </c>
      <c r="AB235">
        <f>LOOKUP($B235,'07_L1政策步階'!$A$4:$A$14,'07_L1政策步階'!$C$4:$C$14)</f>
        <v>-1</v>
      </c>
      <c r="AC235" s="65"/>
      <c r="AD235" s="65"/>
      <c r="AE235" s="65"/>
      <c r="AF235" s="65"/>
      <c r="AG235" s="65"/>
      <c r="AH235" s="65"/>
      <c r="AI235" s="65"/>
      <c r="AJ235" s="65"/>
      <c r="AK235" s="65"/>
      <c r="AL235">
        <f t="shared" si="72"/>
        <v>100</v>
      </c>
      <c r="AM235">
        <f t="shared" si="73"/>
        <v>0</v>
      </c>
      <c r="AN235" t="str">
        <f t="shared" si="74"/>
        <v/>
      </c>
      <c r="AO235" t="str">
        <f t="shared" si="75"/>
        <v/>
      </c>
      <c r="AP235" t="str">
        <f t="shared" si="76"/>
        <v/>
      </c>
      <c r="AQ235" t="str">
        <f t="shared" si="77"/>
        <v/>
      </c>
      <c r="AR235" t="str">
        <f t="shared" si="78"/>
        <v/>
      </c>
      <c r="AS235" t="str">
        <f t="shared" si="79"/>
        <v/>
      </c>
      <c r="AT235" t="str">
        <f t="shared" si="80"/>
        <v/>
      </c>
      <c r="AU235" t="str">
        <f t="shared" si="81"/>
        <v/>
      </c>
      <c r="AV235" t="str">
        <f t="shared" si="82"/>
        <v/>
      </c>
      <c r="AW235">
        <f>'01_指標庫'!$H$4*ISNUMBER($F235)+'01_指標庫'!$H$5*ISNUMBER($AA235)+'01_指標庫'!$H$6*ISNUMBER($G235)+'01_指標庫'!$H$7*ISNUMBER($H235)+'01_指標庫'!$H$8*ISNUMBER($AF235)+'01_指標庫'!$H$9*ISNUMBER($AG235)+'01_指標庫'!$H$10*ISNUMBER($AB235)+'01_指標庫'!$H$11*ISNUMBER($AC235)+'01_指標庫'!$H$12*ISNUMBER($AD235)+'01_指標庫'!$H$13*ISNUMBER($AE235)+'01_指標庫'!$H$14*ISNUMBER($I235)+'01_指標庫'!$H$15*ISNUMBER($AH235)+'01_指標庫'!$H$16*ISNUMBER($K235)+'01_指標庫'!$H$17*ISNUMBER($AI235)+'01_指標庫'!$H$18*ISNUMBER($AJ235)+'01_指標庫'!$H$19*ISNUMBER($AK235)+'01_指標庫'!$H$20*ISNUMBER($BB235)+'01_指標庫'!$H$21*ISNUMBER($BC235)</f>
        <v>51</v>
      </c>
      <c r="AX235">
        <f>IF(AW235=0,50,ROUND(('01_指標庫'!$H$4*IF(ISNUMBER($F235),L235,0)+'01_指標庫'!$H$5*IF(ISNUMBER($AA235),AL235,0)+'01_指標庫'!$H$6*IF(ISNUMBER($G235),M235,0)+'01_指標庫'!$H$7*IF(ISNUMBER($H235),N235,0)+'01_指標庫'!$H$8*IF(ISNUMBER($AF235),AQ235,0)+'01_指標庫'!$H$9*IF(ISNUMBER($AG235),AR235,0)+'01_指標庫'!$H$10*IF(ISNUMBER($AB235),AM235,0)+'01_指標庫'!$H$11*IF(ISNUMBER($AC235),AN235,0)+'01_指標庫'!$H$12*IF(ISNUMBER($AD235),AO235,0)+'01_指標庫'!$H$13*IF(ISNUMBER($AE235),AP235,0)+'01_指標庫'!$H$14*IF(ISNUMBER($I235),O235,0)+'01_指標庫'!$H$15*IF(ISNUMBER($AH235),AS235,0)+'01_指標庫'!$H$16*IF(ISNUMBER($K235),P235,0)+'01_指標庫'!$H$17*IF(ISNUMBER($AI235),AT235,0)+'01_指標庫'!$H$18*IF(ISNUMBER($AJ235),AU235,0)+'01_指標庫'!$H$19*IF(ISNUMBER($AK235),AV235,0)+'01_指標庫'!$H$20*IF(ISNUMBER($BB235),BB235,0)+'01_指標庫'!$H$21*IF(ISNUMBER($BC235),BC235,0))/AW235,1))</f>
        <v>76.5</v>
      </c>
      <c r="AY235" s="67"/>
      <c r="AZ235" s="67"/>
      <c r="BA235" s="66">
        <f t="shared" si="86"/>
        <v>7.3892984316621391E-3</v>
      </c>
      <c r="BB235">
        <f t="shared" si="87"/>
        <v>50</v>
      </c>
      <c r="BC235" t="str">
        <f t="shared" si="88"/>
        <v/>
      </c>
    </row>
    <row r="236" spans="1:55" ht="15" customHeight="1">
      <c r="A236" s="56">
        <v>232</v>
      </c>
      <c r="B236" s="57">
        <v>42894</v>
      </c>
      <c r="C236" s="56">
        <v>2017</v>
      </c>
      <c r="D236" s="58" t="s">
        <v>239</v>
      </c>
      <c r="E236" s="59">
        <v>5885.3</v>
      </c>
      <c r="F236" s="60">
        <v>0.14457700000000001</v>
      </c>
      <c r="G236" s="60">
        <v>0</v>
      </c>
      <c r="H236" s="61">
        <v>0.91839999999999999</v>
      </c>
      <c r="I236" s="62">
        <v>376</v>
      </c>
      <c r="J236" s="56" t="s">
        <v>235</v>
      </c>
      <c r="K236" s="63">
        <v>10.16</v>
      </c>
      <c r="L236" s="56">
        <f t="shared" si="66"/>
        <v>100</v>
      </c>
      <c r="M236" s="56">
        <f t="shared" si="67"/>
        <v>100</v>
      </c>
      <c r="N236" s="56">
        <f t="shared" si="68"/>
        <v>100</v>
      </c>
      <c r="O236" s="56">
        <f t="shared" si="69"/>
        <v>50</v>
      </c>
      <c r="P236" s="56">
        <f t="shared" si="70"/>
        <v>100</v>
      </c>
      <c r="Q236" s="63"/>
      <c r="R236" s="56"/>
      <c r="S236" s="60">
        <f t="shared" si="83"/>
        <v>1.3117621337996876E-3</v>
      </c>
      <c r="T236" s="64">
        <f t="shared" si="84"/>
        <v>-2.2136669874879722E-2</v>
      </c>
      <c r="V236" s="65"/>
      <c r="W236" s="65"/>
      <c r="Y236" s="15" t="str">
        <f t="shared" si="71"/>
        <v>EASY</v>
      </c>
      <c r="AA236" s="66">
        <f t="shared" si="85"/>
        <v>8.9609641945958884E-2</v>
      </c>
      <c r="AB236">
        <f>LOOKUP($B236,'07_L1政策步階'!$A$4:$A$14,'07_L1政策步階'!$C$4:$C$14)</f>
        <v>-1</v>
      </c>
      <c r="AC236" s="65"/>
      <c r="AD236" s="65"/>
      <c r="AE236" s="65"/>
      <c r="AF236" s="65"/>
      <c r="AG236" s="65"/>
      <c r="AH236" s="65"/>
      <c r="AI236" s="65"/>
      <c r="AJ236" s="65"/>
      <c r="AK236" s="65"/>
      <c r="AL236">
        <f t="shared" si="72"/>
        <v>100</v>
      </c>
      <c r="AM236">
        <f t="shared" si="73"/>
        <v>0</v>
      </c>
      <c r="AN236" t="str">
        <f t="shared" si="74"/>
        <v/>
      </c>
      <c r="AO236" t="str">
        <f t="shared" si="75"/>
        <v/>
      </c>
      <c r="AP236" t="str">
        <f t="shared" si="76"/>
        <v/>
      </c>
      <c r="AQ236" t="str">
        <f t="shared" si="77"/>
        <v/>
      </c>
      <c r="AR236" t="str">
        <f t="shared" si="78"/>
        <v/>
      </c>
      <c r="AS236" t="str">
        <f t="shared" si="79"/>
        <v/>
      </c>
      <c r="AT236" t="str">
        <f t="shared" si="80"/>
        <v/>
      </c>
      <c r="AU236" t="str">
        <f t="shared" si="81"/>
        <v/>
      </c>
      <c r="AV236" t="str">
        <f t="shared" si="82"/>
        <v/>
      </c>
      <c r="AW236">
        <f>'01_指標庫'!$H$4*ISNUMBER($F236)+'01_指標庫'!$H$5*ISNUMBER($AA236)+'01_指標庫'!$H$6*ISNUMBER($G236)+'01_指標庫'!$H$7*ISNUMBER($H236)+'01_指標庫'!$H$8*ISNUMBER($AF236)+'01_指標庫'!$H$9*ISNUMBER($AG236)+'01_指標庫'!$H$10*ISNUMBER($AB236)+'01_指標庫'!$H$11*ISNUMBER($AC236)+'01_指標庫'!$H$12*ISNUMBER($AD236)+'01_指標庫'!$H$13*ISNUMBER($AE236)+'01_指標庫'!$H$14*ISNUMBER($I236)+'01_指標庫'!$H$15*ISNUMBER($AH236)+'01_指標庫'!$H$16*ISNUMBER($K236)+'01_指標庫'!$H$17*ISNUMBER($AI236)+'01_指標庫'!$H$18*ISNUMBER($AJ236)+'01_指標庫'!$H$19*ISNUMBER($AK236)+'01_指標庫'!$H$20*ISNUMBER($BB236)+'01_指標庫'!$H$21*ISNUMBER($BC236)</f>
        <v>51</v>
      </c>
      <c r="AX236">
        <f>IF(AW236=0,50,ROUND(('01_指標庫'!$H$4*IF(ISNUMBER($F236),L236,0)+'01_指標庫'!$H$5*IF(ISNUMBER($AA236),AL236,0)+'01_指標庫'!$H$6*IF(ISNUMBER($G236),M236,0)+'01_指標庫'!$H$7*IF(ISNUMBER($H236),N236,0)+'01_指標庫'!$H$8*IF(ISNUMBER($AF236),AQ236,0)+'01_指標庫'!$H$9*IF(ISNUMBER($AG236),AR236,0)+'01_指標庫'!$H$10*IF(ISNUMBER($AB236),AM236,0)+'01_指標庫'!$H$11*IF(ISNUMBER($AC236),AN236,0)+'01_指標庫'!$H$12*IF(ISNUMBER($AD236),AO236,0)+'01_指標庫'!$H$13*IF(ISNUMBER($AE236),AP236,0)+'01_指標庫'!$H$14*IF(ISNUMBER($I236),O236,0)+'01_指標庫'!$H$15*IF(ISNUMBER($AH236),AS236,0)+'01_指標庫'!$H$16*IF(ISNUMBER($K236),P236,0)+'01_指標庫'!$H$17*IF(ISNUMBER($AI236),AT236,0)+'01_指標庫'!$H$18*IF(ISNUMBER($AJ236),AU236,0)+'01_指標庫'!$H$19*IF(ISNUMBER($AK236),AV236,0)+'01_指標庫'!$H$20*IF(ISNUMBER($BB236),BB236,0)+'01_指標庫'!$H$21*IF(ISNUMBER($BC236),BC236,0))/AW236,1))</f>
        <v>76.5</v>
      </c>
      <c r="AY236" s="67"/>
      <c r="AZ236" s="67"/>
      <c r="BA236" s="66">
        <f t="shared" si="86"/>
        <v>7.0711040413971027E-3</v>
      </c>
      <c r="BB236">
        <f t="shared" si="87"/>
        <v>50</v>
      </c>
      <c r="BC236" t="str">
        <f t="shared" si="88"/>
        <v/>
      </c>
    </row>
    <row r="237" spans="1:55" ht="15" customHeight="1">
      <c r="A237" s="56">
        <v>233</v>
      </c>
      <c r="B237" s="57">
        <v>42895</v>
      </c>
      <c r="C237" s="56">
        <v>2017</v>
      </c>
      <c r="D237" s="58" t="s">
        <v>234</v>
      </c>
      <c r="E237" s="59">
        <v>5741.94</v>
      </c>
      <c r="F237" s="60">
        <v>0.11569400000000001</v>
      </c>
      <c r="G237" s="60">
        <v>-2.4358999999999999E-2</v>
      </c>
      <c r="H237" s="61">
        <v>0.87760000000000005</v>
      </c>
      <c r="I237" s="62">
        <v>373</v>
      </c>
      <c r="J237" s="56" t="s">
        <v>235</v>
      </c>
      <c r="K237" s="63">
        <v>10.7</v>
      </c>
      <c r="L237" s="56">
        <f t="shared" si="66"/>
        <v>100</v>
      </c>
      <c r="M237" s="56">
        <f t="shared" si="67"/>
        <v>100</v>
      </c>
      <c r="N237" s="56">
        <f t="shared" si="68"/>
        <v>100</v>
      </c>
      <c r="O237" s="56">
        <f t="shared" si="69"/>
        <v>50</v>
      </c>
      <c r="P237" s="56">
        <f t="shared" si="70"/>
        <v>100</v>
      </c>
      <c r="Q237" s="63"/>
      <c r="R237" s="56"/>
      <c r="S237" s="60">
        <f t="shared" si="83"/>
        <v>-2.4358996142932465E-2</v>
      </c>
      <c r="T237" s="64">
        <f t="shared" si="84"/>
        <v>5.3149606299212504E-2</v>
      </c>
      <c r="V237" s="65"/>
      <c r="W237" s="65"/>
      <c r="Y237" s="15" t="str">
        <f t="shared" si="71"/>
        <v>EASY</v>
      </c>
      <c r="AA237" s="66">
        <f t="shared" si="85"/>
        <v>8.9843265069496692E-2</v>
      </c>
      <c r="AB237">
        <f>LOOKUP($B237,'07_L1政策步階'!$A$4:$A$14,'07_L1政策步階'!$C$4:$C$14)</f>
        <v>-1</v>
      </c>
      <c r="AC237" s="65"/>
      <c r="AD237" s="65"/>
      <c r="AE237" s="65"/>
      <c r="AF237" s="65"/>
      <c r="AG237" s="65"/>
      <c r="AH237" s="65"/>
      <c r="AI237" s="65"/>
      <c r="AJ237" s="65"/>
      <c r="AK237" s="65"/>
      <c r="AL237">
        <f t="shared" si="72"/>
        <v>100</v>
      </c>
      <c r="AM237">
        <f t="shared" si="73"/>
        <v>0</v>
      </c>
      <c r="AN237" t="str">
        <f t="shared" si="74"/>
        <v/>
      </c>
      <c r="AO237" t="str">
        <f t="shared" si="75"/>
        <v/>
      </c>
      <c r="AP237" t="str">
        <f t="shared" si="76"/>
        <v/>
      </c>
      <c r="AQ237" t="str">
        <f t="shared" si="77"/>
        <v/>
      </c>
      <c r="AR237" t="str">
        <f t="shared" si="78"/>
        <v/>
      </c>
      <c r="AS237" t="str">
        <f t="shared" si="79"/>
        <v/>
      </c>
      <c r="AT237" t="str">
        <f t="shared" si="80"/>
        <v/>
      </c>
      <c r="AU237" t="str">
        <f t="shared" si="81"/>
        <v/>
      </c>
      <c r="AV237" t="str">
        <f t="shared" si="82"/>
        <v/>
      </c>
      <c r="AW237">
        <f>'01_指標庫'!$H$4*ISNUMBER($F237)+'01_指標庫'!$H$5*ISNUMBER($AA237)+'01_指標庫'!$H$6*ISNUMBER($G237)+'01_指標庫'!$H$7*ISNUMBER($H237)+'01_指標庫'!$H$8*ISNUMBER($AF237)+'01_指標庫'!$H$9*ISNUMBER($AG237)+'01_指標庫'!$H$10*ISNUMBER($AB237)+'01_指標庫'!$H$11*ISNUMBER($AC237)+'01_指標庫'!$H$12*ISNUMBER($AD237)+'01_指標庫'!$H$13*ISNUMBER($AE237)+'01_指標庫'!$H$14*ISNUMBER($I237)+'01_指標庫'!$H$15*ISNUMBER($AH237)+'01_指標庫'!$H$16*ISNUMBER($K237)+'01_指標庫'!$H$17*ISNUMBER($AI237)+'01_指標庫'!$H$18*ISNUMBER($AJ237)+'01_指標庫'!$H$19*ISNUMBER($AK237)+'01_指標庫'!$H$20*ISNUMBER($BB237)+'01_指標庫'!$H$21*ISNUMBER($BC237)</f>
        <v>51</v>
      </c>
      <c r="AX237">
        <f>IF(AW237=0,50,ROUND(('01_指標庫'!$H$4*IF(ISNUMBER($F237),L237,0)+'01_指標庫'!$H$5*IF(ISNUMBER($AA237),AL237,0)+'01_指標庫'!$H$6*IF(ISNUMBER($G237),M237,0)+'01_指標庫'!$H$7*IF(ISNUMBER($H237),N237,0)+'01_指標庫'!$H$8*IF(ISNUMBER($AF237),AQ237,0)+'01_指標庫'!$H$9*IF(ISNUMBER($AG237),AR237,0)+'01_指標庫'!$H$10*IF(ISNUMBER($AB237),AM237,0)+'01_指標庫'!$H$11*IF(ISNUMBER($AC237),AN237,0)+'01_指標庫'!$H$12*IF(ISNUMBER($AD237),AO237,0)+'01_指標庫'!$H$13*IF(ISNUMBER($AE237),AP237,0)+'01_指標庫'!$H$14*IF(ISNUMBER($I237),O237,0)+'01_指標庫'!$H$15*IF(ISNUMBER($AH237),AS237,0)+'01_指標庫'!$H$16*IF(ISNUMBER($K237),P237,0)+'01_指標庫'!$H$17*IF(ISNUMBER($AI237),AT237,0)+'01_指標庫'!$H$18*IF(ISNUMBER($AJ237),AU237,0)+'01_指標庫'!$H$19*IF(ISNUMBER($AK237),AV237,0)+'01_指標庫'!$H$20*IF(ISNUMBER($BB237),BB237,0)+'01_指標庫'!$H$21*IF(ISNUMBER($BC237),BC237,0))/AW237,1))</f>
        <v>76.5</v>
      </c>
      <c r="AY237" s="67"/>
      <c r="AZ237" s="67"/>
      <c r="BA237" s="66">
        <f t="shared" si="86"/>
        <v>2.9147919000476197E-3</v>
      </c>
      <c r="BB237">
        <f t="shared" si="87"/>
        <v>50</v>
      </c>
      <c r="BC237" t="str">
        <f t="shared" si="88"/>
        <v/>
      </c>
    </row>
    <row r="238" spans="1:55" ht="15" customHeight="1">
      <c r="A238" s="56">
        <v>234</v>
      </c>
      <c r="B238" s="57">
        <v>42898</v>
      </c>
      <c r="C238" s="56">
        <v>2017</v>
      </c>
      <c r="D238" s="58" t="s">
        <v>236</v>
      </c>
      <c r="E238" s="59">
        <v>5708.18</v>
      </c>
      <c r="F238" s="60">
        <v>0.108139</v>
      </c>
      <c r="G238" s="60">
        <v>-3.0095E-2</v>
      </c>
      <c r="H238" s="61">
        <v>0.87760000000000005</v>
      </c>
      <c r="I238" s="62">
        <v>371</v>
      </c>
      <c r="J238" s="56" t="s">
        <v>235</v>
      </c>
      <c r="K238" s="63">
        <v>11.46</v>
      </c>
      <c r="L238" s="56">
        <f t="shared" si="66"/>
        <v>100</v>
      </c>
      <c r="M238" s="56">
        <f t="shared" si="67"/>
        <v>100</v>
      </c>
      <c r="N238" s="56">
        <f t="shared" si="68"/>
        <v>100</v>
      </c>
      <c r="O238" s="56">
        <f t="shared" si="69"/>
        <v>50</v>
      </c>
      <c r="P238" s="56">
        <f t="shared" si="70"/>
        <v>100</v>
      </c>
      <c r="Q238" s="63"/>
      <c r="R238" s="56"/>
      <c r="S238" s="60">
        <f t="shared" si="83"/>
        <v>-5.8795459374356707E-3</v>
      </c>
      <c r="T238" s="64">
        <f t="shared" si="84"/>
        <v>7.1028037383177756E-2</v>
      </c>
      <c r="V238" s="65"/>
      <c r="W238" s="65"/>
      <c r="Y238" s="15" t="str">
        <f t="shared" si="71"/>
        <v>EASY</v>
      </c>
      <c r="AA238" s="66">
        <f t="shared" si="85"/>
        <v>8.9907321593078349E-2</v>
      </c>
      <c r="AB238">
        <f>LOOKUP($B238,'07_L1政策步階'!$A$4:$A$14,'07_L1政策步階'!$C$4:$C$14)</f>
        <v>-1</v>
      </c>
      <c r="AC238" s="65"/>
      <c r="AD238" s="65"/>
      <c r="AE238" s="65"/>
      <c r="AF238" s="65"/>
      <c r="AG238" s="65"/>
      <c r="AH238" s="65"/>
      <c r="AI238" s="65"/>
      <c r="AJ238" s="65"/>
      <c r="AK238" s="65"/>
      <c r="AL238">
        <f t="shared" si="72"/>
        <v>100</v>
      </c>
      <c r="AM238">
        <f t="shared" si="73"/>
        <v>0</v>
      </c>
      <c r="AN238" t="str">
        <f t="shared" si="74"/>
        <v/>
      </c>
      <c r="AO238" t="str">
        <f t="shared" si="75"/>
        <v/>
      </c>
      <c r="AP238" t="str">
        <f t="shared" si="76"/>
        <v/>
      </c>
      <c r="AQ238" t="str">
        <f t="shared" si="77"/>
        <v/>
      </c>
      <c r="AR238" t="str">
        <f t="shared" si="78"/>
        <v/>
      </c>
      <c r="AS238" t="str">
        <f t="shared" si="79"/>
        <v/>
      </c>
      <c r="AT238" t="str">
        <f t="shared" si="80"/>
        <v/>
      </c>
      <c r="AU238" t="str">
        <f t="shared" si="81"/>
        <v/>
      </c>
      <c r="AV238" t="str">
        <f t="shared" si="82"/>
        <v/>
      </c>
      <c r="AW238">
        <f>'01_指標庫'!$H$4*ISNUMBER($F238)+'01_指標庫'!$H$5*ISNUMBER($AA238)+'01_指標庫'!$H$6*ISNUMBER($G238)+'01_指標庫'!$H$7*ISNUMBER($H238)+'01_指標庫'!$H$8*ISNUMBER($AF238)+'01_指標庫'!$H$9*ISNUMBER($AG238)+'01_指標庫'!$H$10*ISNUMBER($AB238)+'01_指標庫'!$H$11*ISNUMBER($AC238)+'01_指標庫'!$H$12*ISNUMBER($AD238)+'01_指標庫'!$H$13*ISNUMBER($AE238)+'01_指標庫'!$H$14*ISNUMBER($I238)+'01_指標庫'!$H$15*ISNUMBER($AH238)+'01_指標庫'!$H$16*ISNUMBER($K238)+'01_指標庫'!$H$17*ISNUMBER($AI238)+'01_指標庫'!$H$18*ISNUMBER($AJ238)+'01_指標庫'!$H$19*ISNUMBER($AK238)+'01_指標庫'!$H$20*ISNUMBER($BB238)+'01_指標庫'!$H$21*ISNUMBER($BC238)</f>
        <v>51</v>
      </c>
      <c r="AX238">
        <f>IF(AW238=0,50,ROUND(('01_指標庫'!$H$4*IF(ISNUMBER($F238),L238,0)+'01_指標庫'!$H$5*IF(ISNUMBER($AA238),AL238,0)+'01_指標庫'!$H$6*IF(ISNUMBER($G238),M238,0)+'01_指標庫'!$H$7*IF(ISNUMBER($H238),N238,0)+'01_指標庫'!$H$8*IF(ISNUMBER($AF238),AQ238,0)+'01_指標庫'!$H$9*IF(ISNUMBER($AG238),AR238,0)+'01_指標庫'!$H$10*IF(ISNUMBER($AB238),AM238,0)+'01_指標庫'!$H$11*IF(ISNUMBER($AC238),AN238,0)+'01_指標庫'!$H$12*IF(ISNUMBER($AD238),AO238,0)+'01_指標庫'!$H$13*IF(ISNUMBER($AE238),AP238,0)+'01_指標庫'!$H$14*IF(ISNUMBER($I238),O238,0)+'01_指標庫'!$H$15*IF(ISNUMBER($AH238),AS238,0)+'01_指標庫'!$H$16*IF(ISNUMBER($K238),P238,0)+'01_指標庫'!$H$17*IF(ISNUMBER($AI238),AT238,0)+'01_指標庫'!$H$18*IF(ISNUMBER($AJ238),AU238,0)+'01_指標庫'!$H$19*IF(ISNUMBER($AK238),AV238,0)+'01_指標庫'!$H$20*IF(ISNUMBER($BB238),BB238,0)+'01_指標庫'!$H$21*IF(ISNUMBER($BC238),BC238,0))/AW238,1))</f>
        <v>76.5</v>
      </c>
      <c r="AY238" s="67"/>
      <c r="AZ238" s="67"/>
      <c r="BA238" s="66">
        <f t="shared" si="86"/>
        <v>-1.5411485283184367E-3</v>
      </c>
      <c r="BB238">
        <f t="shared" si="87"/>
        <v>50</v>
      </c>
      <c r="BC238" t="str">
        <f t="shared" si="88"/>
        <v/>
      </c>
    </row>
    <row r="239" spans="1:55" ht="15" customHeight="1">
      <c r="A239" s="56">
        <v>235</v>
      </c>
      <c r="B239" s="57">
        <v>42899</v>
      </c>
      <c r="C239" s="56">
        <v>2017</v>
      </c>
      <c r="D239" s="58" t="s">
        <v>237</v>
      </c>
      <c r="E239" s="59">
        <v>5751.82</v>
      </c>
      <c r="F239" s="60">
        <v>0.115554</v>
      </c>
      <c r="G239" s="60">
        <v>-2.2679999999999999E-2</v>
      </c>
      <c r="H239" s="61">
        <v>0.89800000000000002</v>
      </c>
      <c r="I239" s="62">
        <v>368</v>
      </c>
      <c r="J239" s="56" t="s">
        <v>235</v>
      </c>
      <c r="K239" s="63">
        <v>10.42</v>
      </c>
      <c r="L239" s="56">
        <f t="shared" si="66"/>
        <v>100</v>
      </c>
      <c r="M239" s="56">
        <f t="shared" si="67"/>
        <v>100</v>
      </c>
      <c r="N239" s="56">
        <f t="shared" si="68"/>
        <v>100</v>
      </c>
      <c r="O239" s="56">
        <f t="shared" si="69"/>
        <v>50</v>
      </c>
      <c r="P239" s="56">
        <f t="shared" si="70"/>
        <v>100</v>
      </c>
      <c r="Q239" s="63"/>
      <c r="R239" s="56"/>
      <c r="S239" s="60">
        <f t="shared" si="83"/>
        <v>7.6451688629299852E-3</v>
      </c>
      <c r="T239" s="64">
        <f t="shared" si="84"/>
        <v>-9.0750436300174542E-2</v>
      </c>
      <c r="V239" s="65"/>
      <c r="W239" s="65"/>
      <c r="Y239" s="15" t="str">
        <f t="shared" si="71"/>
        <v>EASY</v>
      </c>
      <c r="AA239" s="66">
        <f t="shared" si="85"/>
        <v>9.0099509845039893E-2</v>
      </c>
      <c r="AB239">
        <f>LOOKUP($B239,'07_L1政策步階'!$A$4:$A$14,'07_L1政策步階'!$C$4:$C$14)</f>
        <v>-1</v>
      </c>
      <c r="AC239" s="65"/>
      <c r="AD239" s="65"/>
      <c r="AE239" s="65"/>
      <c r="AF239" s="65"/>
      <c r="AG239" s="65"/>
      <c r="AH239" s="65"/>
      <c r="AI239" s="65"/>
      <c r="AJ239" s="65"/>
      <c r="AK239" s="65"/>
      <c r="AL239">
        <f t="shared" si="72"/>
        <v>100</v>
      </c>
      <c r="AM239">
        <f t="shared" si="73"/>
        <v>0</v>
      </c>
      <c r="AN239" t="str">
        <f t="shared" si="74"/>
        <v/>
      </c>
      <c r="AO239" t="str">
        <f t="shared" si="75"/>
        <v/>
      </c>
      <c r="AP239" t="str">
        <f t="shared" si="76"/>
        <v/>
      </c>
      <c r="AQ239" t="str">
        <f t="shared" si="77"/>
        <v/>
      </c>
      <c r="AR239" t="str">
        <f t="shared" si="78"/>
        <v/>
      </c>
      <c r="AS239" t="str">
        <f t="shared" si="79"/>
        <v/>
      </c>
      <c r="AT239" t="str">
        <f t="shared" si="80"/>
        <v/>
      </c>
      <c r="AU239" t="str">
        <f t="shared" si="81"/>
        <v/>
      </c>
      <c r="AV239" t="str">
        <f t="shared" si="82"/>
        <v/>
      </c>
      <c r="AW239">
        <f>'01_指標庫'!$H$4*ISNUMBER($F239)+'01_指標庫'!$H$5*ISNUMBER($AA239)+'01_指標庫'!$H$6*ISNUMBER($G239)+'01_指標庫'!$H$7*ISNUMBER($H239)+'01_指標庫'!$H$8*ISNUMBER($AF239)+'01_指標庫'!$H$9*ISNUMBER($AG239)+'01_指標庫'!$H$10*ISNUMBER($AB239)+'01_指標庫'!$H$11*ISNUMBER($AC239)+'01_指標庫'!$H$12*ISNUMBER($AD239)+'01_指標庫'!$H$13*ISNUMBER($AE239)+'01_指標庫'!$H$14*ISNUMBER($I239)+'01_指標庫'!$H$15*ISNUMBER($AH239)+'01_指標庫'!$H$16*ISNUMBER($K239)+'01_指標庫'!$H$17*ISNUMBER($AI239)+'01_指標庫'!$H$18*ISNUMBER($AJ239)+'01_指標庫'!$H$19*ISNUMBER($AK239)+'01_指標庫'!$H$20*ISNUMBER($BB239)+'01_指標庫'!$H$21*ISNUMBER($BC239)</f>
        <v>51</v>
      </c>
      <c r="AX239">
        <f>IF(AW239=0,50,ROUND(('01_指標庫'!$H$4*IF(ISNUMBER($F239),L239,0)+'01_指標庫'!$H$5*IF(ISNUMBER($AA239),AL239,0)+'01_指標庫'!$H$6*IF(ISNUMBER($G239),M239,0)+'01_指標庫'!$H$7*IF(ISNUMBER($H239),N239,0)+'01_指標庫'!$H$8*IF(ISNUMBER($AF239),AQ239,0)+'01_指標庫'!$H$9*IF(ISNUMBER($AG239),AR239,0)+'01_指標庫'!$H$10*IF(ISNUMBER($AB239),AM239,0)+'01_指標庫'!$H$11*IF(ISNUMBER($AC239),AN239,0)+'01_指標庫'!$H$12*IF(ISNUMBER($AD239),AO239,0)+'01_指標庫'!$H$13*IF(ISNUMBER($AE239),AP239,0)+'01_指標庫'!$H$14*IF(ISNUMBER($I239),O239,0)+'01_指標庫'!$H$15*IF(ISNUMBER($AH239),AS239,0)+'01_指標庫'!$H$16*IF(ISNUMBER($K239),P239,0)+'01_指標庫'!$H$17*IF(ISNUMBER($AI239),AT239,0)+'01_指標庫'!$H$18*IF(ISNUMBER($AJ239),AU239,0)+'01_指標庫'!$H$19*IF(ISNUMBER($AK239),AV239,0)+'01_指標庫'!$H$20*IF(ISNUMBER($BB239),BB239,0)+'01_指標庫'!$H$21*IF(ISNUMBER($BC239),BC239,0))/AW239,1))</f>
        <v>70.599999999999994</v>
      </c>
      <c r="AY239" s="67"/>
      <c r="AZ239" s="67"/>
      <c r="BA239" s="66">
        <f t="shared" si="86"/>
        <v>-4.4139112017240745E-3</v>
      </c>
      <c r="BB239">
        <f t="shared" si="87"/>
        <v>0</v>
      </c>
      <c r="BC239" t="str">
        <f t="shared" si="88"/>
        <v/>
      </c>
    </row>
    <row r="240" spans="1:55" ht="15" customHeight="1">
      <c r="A240" s="56">
        <v>236</v>
      </c>
      <c r="B240" s="57">
        <v>42900</v>
      </c>
      <c r="C240" s="56">
        <v>2017</v>
      </c>
      <c r="D240" s="58" t="s">
        <v>238</v>
      </c>
      <c r="E240" s="59">
        <v>5727.07</v>
      </c>
      <c r="F240" s="60">
        <v>0.109738</v>
      </c>
      <c r="G240" s="60">
        <v>-2.6886E-2</v>
      </c>
      <c r="H240" s="61">
        <v>0.87760000000000005</v>
      </c>
      <c r="I240" s="62">
        <v>370</v>
      </c>
      <c r="J240" s="56" t="s">
        <v>235</v>
      </c>
      <c r="K240" s="63">
        <v>10.64</v>
      </c>
      <c r="L240" s="56">
        <f t="shared" si="66"/>
        <v>100</v>
      </c>
      <c r="M240" s="56">
        <f t="shared" si="67"/>
        <v>100</v>
      </c>
      <c r="N240" s="56">
        <f t="shared" si="68"/>
        <v>100</v>
      </c>
      <c r="O240" s="56">
        <f t="shared" si="69"/>
        <v>50</v>
      </c>
      <c r="P240" s="56">
        <f t="shared" si="70"/>
        <v>100</v>
      </c>
      <c r="Q240" s="63"/>
      <c r="R240" s="56"/>
      <c r="S240" s="60">
        <f t="shared" si="83"/>
        <v>-4.3029858375261965E-3</v>
      </c>
      <c r="T240" s="64">
        <f t="shared" si="84"/>
        <v>2.1113243761996303E-2</v>
      </c>
      <c r="V240" s="65"/>
      <c r="W240" s="65"/>
      <c r="Y240" s="15" t="str">
        <f t="shared" si="71"/>
        <v>EASY</v>
      </c>
      <c r="AA240" s="66">
        <f t="shared" si="85"/>
        <v>9.0245905460755615E-2</v>
      </c>
      <c r="AB240">
        <f>LOOKUP($B240,'07_L1政策步階'!$A$4:$A$14,'07_L1政策步階'!$C$4:$C$14)</f>
        <v>-1</v>
      </c>
      <c r="AC240" s="65"/>
      <c r="AD240" s="65"/>
      <c r="AE240" s="65"/>
      <c r="AF240" s="65"/>
      <c r="AG240" s="65"/>
      <c r="AH240" s="65"/>
      <c r="AI240" s="65"/>
      <c r="AJ240" s="65"/>
      <c r="AK240" s="65"/>
      <c r="AL240">
        <f t="shared" si="72"/>
        <v>100</v>
      </c>
      <c r="AM240">
        <f t="shared" si="73"/>
        <v>0</v>
      </c>
      <c r="AN240" t="str">
        <f t="shared" si="74"/>
        <v/>
      </c>
      <c r="AO240" t="str">
        <f t="shared" si="75"/>
        <v/>
      </c>
      <c r="AP240" t="str">
        <f t="shared" si="76"/>
        <v/>
      </c>
      <c r="AQ240" t="str">
        <f t="shared" si="77"/>
        <v/>
      </c>
      <c r="AR240" t="str">
        <f t="shared" si="78"/>
        <v/>
      </c>
      <c r="AS240" t="str">
        <f t="shared" si="79"/>
        <v/>
      </c>
      <c r="AT240" t="str">
        <f t="shared" si="80"/>
        <v/>
      </c>
      <c r="AU240" t="str">
        <f t="shared" si="81"/>
        <v/>
      </c>
      <c r="AV240" t="str">
        <f t="shared" si="82"/>
        <v/>
      </c>
      <c r="AW240">
        <f>'01_指標庫'!$H$4*ISNUMBER($F240)+'01_指標庫'!$H$5*ISNUMBER($AA240)+'01_指標庫'!$H$6*ISNUMBER($G240)+'01_指標庫'!$H$7*ISNUMBER($H240)+'01_指標庫'!$H$8*ISNUMBER($AF240)+'01_指標庫'!$H$9*ISNUMBER($AG240)+'01_指標庫'!$H$10*ISNUMBER($AB240)+'01_指標庫'!$H$11*ISNUMBER($AC240)+'01_指標庫'!$H$12*ISNUMBER($AD240)+'01_指標庫'!$H$13*ISNUMBER($AE240)+'01_指標庫'!$H$14*ISNUMBER($I240)+'01_指標庫'!$H$15*ISNUMBER($AH240)+'01_指標庫'!$H$16*ISNUMBER($K240)+'01_指標庫'!$H$17*ISNUMBER($AI240)+'01_指標庫'!$H$18*ISNUMBER($AJ240)+'01_指標庫'!$H$19*ISNUMBER($AK240)+'01_指標庫'!$H$20*ISNUMBER($BB240)+'01_指標庫'!$H$21*ISNUMBER($BC240)</f>
        <v>51</v>
      </c>
      <c r="AX240">
        <f>IF(AW240=0,50,ROUND(('01_指標庫'!$H$4*IF(ISNUMBER($F240),L240,0)+'01_指標庫'!$H$5*IF(ISNUMBER($AA240),AL240,0)+'01_指標庫'!$H$6*IF(ISNUMBER($G240),M240,0)+'01_指標庫'!$H$7*IF(ISNUMBER($H240),N240,0)+'01_指標庫'!$H$8*IF(ISNUMBER($AF240),AQ240,0)+'01_指標庫'!$H$9*IF(ISNUMBER($AG240),AR240,0)+'01_指標庫'!$H$10*IF(ISNUMBER($AB240),AM240,0)+'01_指標庫'!$H$11*IF(ISNUMBER($AC240),AN240,0)+'01_指標庫'!$H$12*IF(ISNUMBER($AD240),AO240,0)+'01_指標庫'!$H$13*IF(ISNUMBER($AE240),AP240,0)+'01_指標庫'!$H$14*IF(ISNUMBER($I240),O240,0)+'01_指標庫'!$H$15*IF(ISNUMBER($AH240),AS240,0)+'01_指標庫'!$H$16*IF(ISNUMBER($K240),P240,0)+'01_指標庫'!$H$17*IF(ISNUMBER($AI240),AT240,0)+'01_指標庫'!$H$18*IF(ISNUMBER($AJ240),AU240,0)+'01_指標庫'!$H$19*IF(ISNUMBER($AK240),AV240,0)+'01_指標庫'!$H$20*IF(ISNUMBER($BB240),BB240,0)+'01_指標庫'!$H$21*IF(ISNUMBER($BC240),BC240,0))/AW240,1))</f>
        <v>70.599999999999994</v>
      </c>
      <c r="AY240" s="67"/>
      <c r="AZ240" s="67"/>
      <c r="BA240" s="66">
        <f t="shared" si="86"/>
        <v>-8.5357771799834392E-3</v>
      </c>
      <c r="BB240">
        <f t="shared" si="87"/>
        <v>0</v>
      </c>
      <c r="BC240" t="str">
        <f t="shared" si="88"/>
        <v/>
      </c>
    </row>
    <row r="241" spans="1:55" ht="15" customHeight="1">
      <c r="A241" s="56">
        <v>237</v>
      </c>
      <c r="B241" s="57">
        <v>42901</v>
      </c>
      <c r="C241" s="56">
        <v>2017</v>
      </c>
      <c r="D241" s="58" t="s">
        <v>239</v>
      </c>
      <c r="E241" s="59">
        <v>5700.89</v>
      </c>
      <c r="F241" s="60">
        <v>0.10369299999999999</v>
      </c>
      <c r="G241" s="60">
        <v>-3.1334000000000001E-2</v>
      </c>
      <c r="H241" s="61">
        <v>0.87760000000000005</v>
      </c>
      <c r="I241" s="62">
        <v>372</v>
      </c>
      <c r="J241" s="56" t="s">
        <v>235</v>
      </c>
      <c r="K241" s="63">
        <v>10.9</v>
      </c>
      <c r="L241" s="56">
        <f t="shared" si="66"/>
        <v>100</v>
      </c>
      <c r="M241" s="56">
        <f t="shared" si="67"/>
        <v>100</v>
      </c>
      <c r="N241" s="56">
        <f t="shared" si="68"/>
        <v>100</v>
      </c>
      <c r="O241" s="56">
        <f t="shared" si="69"/>
        <v>50</v>
      </c>
      <c r="P241" s="56">
        <f t="shared" si="70"/>
        <v>100</v>
      </c>
      <c r="Q241" s="63"/>
      <c r="R241" s="56"/>
      <c r="S241" s="60">
        <f t="shared" si="83"/>
        <v>-4.5712729196604185E-3</v>
      </c>
      <c r="T241" s="64">
        <f t="shared" si="84"/>
        <v>2.4436090225563811E-2</v>
      </c>
      <c r="V241" s="65"/>
      <c r="W241" s="65"/>
      <c r="Y241" s="15" t="str">
        <f t="shared" si="71"/>
        <v>EASY</v>
      </c>
      <c r="AA241" s="66">
        <f t="shared" si="85"/>
        <v>9.0294319287185898E-2</v>
      </c>
      <c r="AB241">
        <f>LOOKUP($B241,'07_L1政策步階'!$A$4:$A$14,'07_L1政策步階'!$C$4:$C$14)</f>
        <v>-1</v>
      </c>
      <c r="AC241" s="65"/>
      <c r="AD241" s="65"/>
      <c r="AE241" s="65"/>
      <c r="AF241" s="65"/>
      <c r="AG241" s="65"/>
      <c r="AH241" s="65"/>
      <c r="AI241" s="65"/>
      <c r="AJ241" s="65"/>
      <c r="AK241" s="65"/>
      <c r="AL241">
        <f t="shared" si="72"/>
        <v>100</v>
      </c>
      <c r="AM241">
        <f t="shared" si="73"/>
        <v>0</v>
      </c>
      <c r="AN241" t="str">
        <f t="shared" si="74"/>
        <v/>
      </c>
      <c r="AO241" t="str">
        <f t="shared" si="75"/>
        <v/>
      </c>
      <c r="AP241" t="str">
        <f t="shared" si="76"/>
        <v/>
      </c>
      <c r="AQ241" t="str">
        <f t="shared" si="77"/>
        <v/>
      </c>
      <c r="AR241" t="str">
        <f t="shared" si="78"/>
        <v/>
      </c>
      <c r="AS241" t="str">
        <f t="shared" si="79"/>
        <v/>
      </c>
      <c r="AT241" t="str">
        <f t="shared" si="80"/>
        <v/>
      </c>
      <c r="AU241" t="str">
        <f t="shared" si="81"/>
        <v/>
      </c>
      <c r="AV241" t="str">
        <f t="shared" si="82"/>
        <v/>
      </c>
      <c r="AW241">
        <f>'01_指標庫'!$H$4*ISNUMBER($F241)+'01_指標庫'!$H$5*ISNUMBER($AA241)+'01_指標庫'!$H$6*ISNUMBER($G241)+'01_指標庫'!$H$7*ISNUMBER($H241)+'01_指標庫'!$H$8*ISNUMBER($AF241)+'01_指標庫'!$H$9*ISNUMBER($AG241)+'01_指標庫'!$H$10*ISNUMBER($AB241)+'01_指標庫'!$H$11*ISNUMBER($AC241)+'01_指標庫'!$H$12*ISNUMBER($AD241)+'01_指標庫'!$H$13*ISNUMBER($AE241)+'01_指標庫'!$H$14*ISNUMBER($I241)+'01_指標庫'!$H$15*ISNUMBER($AH241)+'01_指標庫'!$H$16*ISNUMBER($K241)+'01_指標庫'!$H$17*ISNUMBER($AI241)+'01_指標庫'!$H$18*ISNUMBER($AJ241)+'01_指標庫'!$H$19*ISNUMBER($AK241)+'01_指標庫'!$H$20*ISNUMBER($BB241)+'01_指標庫'!$H$21*ISNUMBER($BC241)</f>
        <v>51</v>
      </c>
      <c r="AX241">
        <f>IF(AW241=0,50,ROUND(('01_指標庫'!$H$4*IF(ISNUMBER($F241),L241,0)+'01_指標庫'!$H$5*IF(ISNUMBER($AA241),AL241,0)+'01_指標庫'!$H$6*IF(ISNUMBER($G241),M241,0)+'01_指標庫'!$H$7*IF(ISNUMBER($H241),N241,0)+'01_指標庫'!$H$8*IF(ISNUMBER($AF241),AQ241,0)+'01_指標庫'!$H$9*IF(ISNUMBER($AG241),AR241,0)+'01_指標庫'!$H$10*IF(ISNUMBER($AB241),AM241,0)+'01_指標庫'!$H$11*IF(ISNUMBER($AC241),AN241,0)+'01_指標庫'!$H$12*IF(ISNUMBER($AD241),AO241,0)+'01_指標庫'!$H$13*IF(ISNUMBER($AE241),AP241,0)+'01_指標庫'!$H$14*IF(ISNUMBER($I241),O241,0)+'01_指標庫'!$H$15*IF(ISNUMBER($AH241),AS241,0)+'01_指標庫'!$H$16*IF(ISNUMBER($K241),P241,0)+'01_指標庫'!$H$17*IF(ISNUMBER($AI241),AT241,0)+'01_指標庫'!$H$18*IF(ISNUMBER($AJ241),AU241,0)+'01_指標庫'!$H$19*IF(ISNUMBER($AK241),AV241,0)+'01_指標庫'!$H$20*IF(ISNUMBER($BB241),BB241,0)+'01_指標庫'!$H$21*IF(ISNUMBER($BC241),BC241,0))/AW241,1))</f>
        <v>70.599999999999994</v>
      </c>
      <c r="AY241" s="67"/>
      <c r="AZ241" s="67"/>
      <c r="BA241" s="66">
        <f t="shared" si="86"/>
        <v>-1.2917619533749369E-2</v>
      </c>
      <c r="BB241">
        <f t="shared" si="87"/>
        <v>0</v>
      </c>
      <c r="BC241" t="str">
        <f t="shared" si="88"/>
        <v/>
      </c>
    </row>
    <row r="242" spans="1:55" ht="15" customHeight="1">
      <c r="A242" s="56">
        <v>238</v>
      </c>
      <c r="B242" s="57">
        <v>42902</v>
      </c>
      <c r="C242" s="56">
        <v>2017</v>
      </c>
      <c r="D242" s="58" t="s">
        <v>234</v>
      </c>
      <c r="E242" s="59">
        <v>5681.48</v>
      </c>
      <c r="F242" s="60">
        <v>9.8971000000000003E-2</v>
      </c>
      <c r="G242" s="60">
        <v>-3.4632000000000003E-2</v>
      </c>
      <c r="H242" s="61">
        <v>0.87760000000000005</v>
      </c>
      <c r="I242" s="62">
        <v>376</v>
      </c>
      <c r="J242" s="56" t="s">
        <v>235</v>
      </c>
      <c r="K242" s="63">
        <v>10.38</v>
      </c>
      <c r="L242" s="56">
        <f t="shared" si="66"/>
        <v>100</v>
      </c>
      <c r="M242" s="56">
        <f t="shared" si="67"/>
        <v>100</v>
      </c>
      <c r="N242" s="56">
        <f t="shared" si="68"/>
        <v>100</v>
      </c>
      <c r="O242" s="56">
        <f t="shared" si="69"/>
        <v>50</v>
      </c>
      <c r="P242" s="56">
        <f t="shared" si="70"/>
        <v>100</v>
      </c>
      <c r="Q242" s="63"/>
      <c r="R242" s="56"/>
      <c r="S242" s="60">
        <f t="shared" si="83"/>
        <v>-3.4047315419172275E-3</v>
      </c>
      <c r="T242" s="64">
        <f t="shared" si="84"/>
        <v>-4.7706422018348627E-2</v>
      </c>
      <c r="V242" s="65"/>
      <c r="W242" s="65"/>
      <c r="Y242" s="15" t="str">
        <f t="shared" si="71"/>
        <v>EASY</v>
      </c>
      <c r="AA242" s="66">
        <f t="shared" si="85"/>
        <v>9.0356787079755696E-2</v>
      </c>
      <c r="AB242">
        <f>LOOKUP($B242,'07_L1政策步階'!$A$4:$A$14,'07_L1政策步階'!$C$4:$C$14)</f>
        <v>-1</v>
      </c>
      <c r="AC242" s="65"/>
      <c r="AD242" s="65"/>
      <c r="AE242" s="65"/>
      <c r="AF242" s="65"/>
      <c r="AG242" s="65"/>
      <c r="AH242" s="65"/>
      <c r="AI242" s="65"/>
      <c r="AJ242" s="65"/>
      <c r="AK242" s="65"/>
      <c r="AL242">
        <f t="shared" si="72"/>
        <v>100</v>
      </c>
      <c r="AM242">
        <f t="shared" si="73"/>
        <v>0</v>
      </c>
      <c r="AN242" t="str">
        <f t="shared" si="74"/>
        <v/>
      </c>
      <c r="AO242" t="str">
        <f t="shared" si="75"/>
        <v/>
      </c>
      <c r="AP242" t="str">
        <f t="shared" si="76"/>
        <v/>
      </c>
      <c r="AQ242" t="str">
        <f t="shared" si="77"/>
        <v/>
      </c>
      <c r="AR242" t="str">
        <f t="shared" si="78"/>
        <v/>
      </c>
      <c r="AS242" t="str">
        <f t="shared" si="79"/>
        <v/>
      </c>
      <c r="AT242" t="str">
        <f t="shared" si="80"/>
        <v/>
      </c>
      <c r="AU242" t="str">
        <f t="shared" si="81"/>
        <v/>
      </c>
      <c r="AV242" t="str">
        <f t="shared" si="82"/>
        <v/>
      </c>
      <c r="AW242">
        <f>'01_指標庫'!$H$4*ISNUMBER($F242)+'01_指標庫'!$H$5*ISNUMBER($AA242)+'01_指標庫'!$H$6*ISNUMBER($G242)+'01_指標庫'!$H$7*ISNUMBER($H242)+'01_指標庫'!$H$8*ISNUMBER($AF242)+'01_指標庫'!$H$9*ISNUMBER($AG242)+'01_指標庫'!$H$10*ISNUMBER($AB242)+'01_指標庫'!$H$11*ISNUMBER($AC242)+'01_指標庫'!$H$12*ISNUMBER($AD242)+'01_指標庫'!$H$13*ISNUMBER($AE242)+'01_指標庫'!$H$14*ISNUMBER($I242)+'01_指標庫'!$H$15*ISNUMBER($AH242)+'01_指標庫'!$H$16*ISNUMBER($K242)+'01_指標庫'!$H$17*ISNUMBER($AI242)+'01_指標庫'!$H$18*ISNUMBER($AJ242)+'01_指標庫'!$H$19*ISNUMBER($AK242)+'01_指標庫'!$H$20*ISNUMBER($BB242)+'01_指標庫'!$H$21*ISNUMBER($BC242)</f>
        <v>51</v>
      </c>
      <c r="AX242">
        <f>IF(AW242=0,50,ROUND(('01_指標庫'!$H$4*IF(ISNUMBER($F242),L242,0)+'01_指標庫'!$H$5*IF(ISNUMBER($AA242),AL242,0)+'01_指標庫'!$H$6*IF(ISNUMBER($G242),M242,0)+'01_指標庫'!$H$7*IF(ISNUMBER($H242),N242,0)+'01_指標庫'!$H$8*IF(ISNUMBER($AF242),AQ242,0)+'01_指標庫'!$H$9*IF(ISNUMBER($AG242),AR242,0)+'01_指標庫'!$H$10*IF(ISNUMBER($AB242),AM242,0)+'01_指標庫'!$H$11*IF(ISNUMBER($AC242),AN242,0)+'01_指標庫'!$H$12*IF(ISNUMBER($AD242),AO242,0)+'01_指標庫'!$H$13*IF(ISNUMBER($AE242),AP242,0)+'01_指標庫'!$H$14*IF(ISNUMBER($I242),O242,0)+'01_指標庫'!$H$15*IF(ISNUMBER($AH242),AS242,0)+'01_指標庫'!$H$16*IF(ISNUMBER($K242),P242,0)+'01_指標庫'!$H$17*IF(ISNUMBER($AI242),AT242,0)+'01_指標庫'!$H$18*IF(ISNUMBER($AJ242),AU242,0)+'01_指標庫'!$H$19*IF(ISNUMBER($AK242),AV242,0)+'01_指標庫'!$H$20*IF(ISNUMBER($BB242),BB242,0)+'01_指標庫'!$H$21*IF(ISNUMBER($BC242),BC242,0))/AW242,1))</f>
        <v>70.599999999999994</v>
      </c>
      <c r="AY242" s="67"/>
      <c r="AZ242" s="67"/>
      <c r="BA242" s="66">
        <f t="shared" si="86"/>
        <v>-1.1594702292854531E-2</v>
      </c>
      <c r="BB242">
        <f t="shared" si="87"/>
        <v>0</v>
      </c>
      <c r="BC242" t="str">
        <f t="shared" si="88"/>
        <v/>
      </c>
    </row>
    <row r="243" spans="1:55" ht="15" customHeight="1">
      <c r="A243" s="56">
        <v>239</v>
      </c>
      <c r="B243" s="57">
        <v>42905</v>
      </c>
      <c r="C243" s="56">
        <v>2017</v>
      </c>
      <c r="D243" s="58" t="s">
        <v>236</v>
      </c>
      <c r="E243" s="59">
        <v>5772.22</v>
      </c>
      <c r="F243" s="60">
        <v>0.115443</v>
      </c>
      <c r="G243" s="60">
        <v>-1.9213999999999998E-2</v>
      </c>
      <c r="H243" s="61">
        <v>0.87760000000000005</v>
      </c>
      <c r="I243" s="62">
        <v>370</v>
      </c>
      <c r="J243" s="56" t="s">
        <v>235</v>
      </c>
      <c r="K243" s="63">
        <v>10.37</v>
      </c>
      <c r="L243" s="56">
        <f t="shared" si="66"/>
        <v>100</v>
      </c>
      <c r="M243" s="56">
        <f t="shared" si="67"/>
        <v>100</v>
      </c>
      <c r="N243" s="56">
        <f t="shared" si="68"/>
        <v>100</v>
      </c>
      <c r="O243" s="56">
        <f t="shared" si="69"/>
        <v>50</v>
      </c>
      <c r="P243" s="56">
        <f t="shared" si="70"/>
        <v>100</v>
      </c>
      <c r="Q243" s="63"/>
      <c r="R243" s="56"/>
      <c r="S243" s="60">
        <f t="shared" si="83"/>
        <v>1.5971190605264862E-2</v>
      </c>
      <c r="T243" s="64">
        <f t="shared" si="84"/>
        <v>-9.6339113680166122E-4</v>
      </c>
      <c r="V243" s="65"/>
      <c r="W243" s="65"/>
      <c r="Y243" s="15" t="str">
        <f t="shared" si="71"/>
        <v>EASY</v>
      </c>
      <c r="AA243" s="66">
        <f t="shared" si="85"/>
        <v>9.0659915876907471E-2</v>
      </c>
      <c r="AB243">
        <f>LOOKUP($B243,'07_L1政策步階'!$A$4:$A$14,'07_L1政策步階'!$C$4:$C$14)</f>
        <v>-1</v>
      </c>
      <c r="AC243" s="65"/>
      <c r="AD243" s="65"/>
      <c r="AE243" s="65"/>
      <c r="AF243" s="65"/>
      <c r="AG243" s="65"/>
      <c r="AH243" s="65"/>
      <c r="AI243" s="65"/>
      <c r="AJ243" s="65"/>
      <c r="AK243" s="65"/>
      <c r="AL243">
        <f t="shared" si="72"/>
        <v>100</v>
      </c>
      <c r="AM243">
        <f t="shared" si="73"/>
        <v>0</v>
      </c>
      <c r="AN243" t="str">
        <f t="shared" si="74"/>
        <v/>
      </c>
      <c r="AO243" t="str">
        <f t="shared" si="75"/>
        <v/>
      </c>
      <c r="AP243" t="str">
        <f t="shared" si="76"/>
        <v/>
      </c>
      <c r="AQ243" t="str">
        <f t="shared" si="77"/>
        <v/>
      </c>
      <c r="AR243" t="str">
        <f t="shared" si="78"/>
        <v/>
      </c>
      <c r="AS243" t="str">
        <f t="shared" si="79"/>
        <v/>
      </c>
      <c r="AT243" t="str">
        <f t="shared" si="80"/>
        <v/>
      </c>
      <c r="AU243" t="str">
        <f t="shared" si="81"/>
        <v/>
      </c>
      <c r="AV243" t="str">
        <f t="shared" si="82"/>
        <v/>
      </c>
      <c r="AW243">
        <f>'01_指標庫'!$H$4*ISNUMBER($F243)+'01_指標庫'!$H$5*ISNUMBER($AA243)+'01_指標庫'!$H$6*ISNUMBER($G243)+'01_指標庫'!$H$7*ISNUMBER($H243)+'01_指標庫'!$H$8*ISNUMBER($AF243)+'01_指標庫'!$H$9*ISNUMBER($AG243)+'01_指標庫'!$H$10*ISNUMBER($AB243)+'01_指標庫'!$H$11*ISNUMBER($AC243)+'01_指標庫'!$H$12*ISNUMBER($AD243)+'01_指標庫'!$H$13*ISNUMBER($AE243)+'01_指標庫'!$H$14*ISNUMBER($I243)+'01_指標庫'!$H$15*ISNUMBER($AH243)+'01_指標庫'!$H$16*ISNUMBER($K243)+'01_指標庫'!$H$17*ISNUMBER($AI243)+'01_指標庫'!$H$18*ISNUMBER($AJ243)+'01_指標庫'!$H$19*ISNUMBER($AK243)+'01_指標庫'!$H$20*ISNUMBER($BB243)+'01_指標庫'!$H$21*ISNUMBER($BC243)</f>
        <v>51</v>
      </c>
      <c r="AX243">
        <f>IF(AW243=0,50,ROUND(('01_指標庫'!$H$4*IF(ISNUMBER($F243),L243,0)+'01_指標庫'!$H$5*IF(ISNUMBER($AA243),AL243,0)+'01_指標庫'!$H$6*IF(ISNUMBER($G243),M243,0)+'01_指標庫'!$H$7*IF(ISNUMBER($H243),N243,0)+'01_指標庫'!$H$8*IF(ISNUMBER($AF243),AQ243,0)+'01_指標庫'!$H$9*IF(ISNUMBER($AG243),AR243,0)+'01_指標庫'!$H$10*IF(ISNUMBER($AB243),AM243,0)+'01_指標庫'!$H$11*IF(ISNUMBER($AC243),AN243,0)+'01_指標庫'!$H$12*IF(ISNUMBER($AD243),AO243,0)+'01_指標庫'!$H$13*IF(ISNUMBER($AE243),AP243,0)+'01_指標庫'!$H$14*IF(ISNUMBER($I243),O243,0)+'01_指標庫'!$H$15*IF(ISNUMBER($AH243),AS243,0)+'01_指標庫'!$H$16*IF(ISNUMBER($K243),P243,0)+'01_指標庫'!$H$17*IF(ISNUMBER($AI243),AT243,0)+'01_指標庫'!$H$18*IF(ISNUMBER($AJ243),AU243,0)+'01_指標庫'!$H$19*IF(ISNUMBER($AK243),AV243,0)+'01_指標庫'!$H$20*IF(ISNUMBER($BB243),BB243,0)+'01_指標庫'!$H$21*IF(ISNUMBER($BC243),BC243,0))/AW243,1))</f>
        <v>70.599999999999994</v>
      </c>
      <c r="AY243" s="67"/>
      <c r="AZ243" s="67"/>
      <c r="BA243" s="66">
        <f t="shared" si="86"/>
        <v>-7.5610979345013263E-3</v>
      </c>
      <c r="BB243">
        <f t="shared" si="87"/>
        <v>0</v>
      </c>
      <c r="BC243" t="str">
        <f t="shared" si="88"/>
        <v/>
      </c>
    </row>
    <row r="244" spans="1:55" ht="15" customHeight="1">
      <c r="A244" s="56">
        <v>240</v>
      </c>
      <c r="B244" s="57">
        <v>42906</v>
      </c>
      <c r="C244" s="56">
        <v>2017</v>
      </c>
      <c r="D244" s="58" t="s">
        <v>237</v>
      </c>
      <c r="E244" s="59">
        <v>5726.31</v>
      </c>
      <c r="F244" s="60">
        <v>0.10556500000000001</v>
      </c>
      <c r="G244" s="60">
        <v>-2.7015000000000001E-2</v>
      </c>
      <c r="H244" s="61">
        <v>0.87760000000000005</v>
      </c>
      <c r="I244" s="62">
        <v>377</v>
      </c>
      <c r="J244" s="56" t="s">
        <v>235</v>
      </c>
      <c r="K244" s="63">
        <v>10.86</v>
      </c>
      <c r="L244" s="56">
        <f t="shared" si="66"/>
        <v>100</v>
      </c>
      <c r="M244" s="56">
        <f t="shared" si="67"/>
        <v>100</v>
      </c>
      <c r="N244" s="56">
        <f t="shared" si="68"/>
        <v>100</v>
      </c>
      <c r="O244" s="56">
        <f t="shared" si="69"/>
        <v>50</v>
      </c>
      <c r="P244" s="56">
        <f t="shared" si="70"/>
        <v>100</v>
      </c>
      <c r="Q244" s="63"/>
      <c r="R244" s="56"/>
      <c r="S244" s="60">
        <f t="shared" si="83"/>
        <v>-7.953612301679347E-3</v>
      </c>
      <c r="T244" s="64">
        <f t="shared" si="84"/>
        <v>4.7251687560269984E-2</v>
      </c>
      <c r="V244" s="65"/>
      <c r="W244" s="65"/>
      <c r="Y244" s="15" t="str">
        <f t="shared" si="71"/>
        <v>EASY</v>
      </c>
      <c r="AA244" s="66">
        <f t="shared" si="85"/>
        <v>9.0856801188206493E-2</v>
      </c>
      <c r="AB244">
        <f>LOOKUP($B244,'07_L1政策步階'!$A$4:$A$14,'07_L1政策步階'!$C$4:$C$14)</f>
        <v>-1</v>
      </c>
      <c r="AC244" s="65"/>
      <c r="AD244" s="65"/>
      <c r="AE244" s="65"/>
      <c r="AF244" s="65"/>
      <c r="AG244" s="65"/>
      <c r="AH244" s="65"/>
      <c r="AI244" s="65"/>
      <c r="AJ244" s="65"/>
      <c r="AK244" s="65"/>
      <c r="AL244">
        <f t="shared" si="72"/>
        <v>100</v>
      </c>
      <c r="AM244">
        <f t="shared" si="73"/>
        <v>0</v>
      </c>
      <c r="AN244" t="str">
        <f t="shared" si="74"/>
        <v/>
      </c>
      <c r="AO244" t="str">
        <f t="shared" si="75"/>
        <v/>
      </c>
      <c r="AP244" t="str">
        <f t="shared" si="76"/>
        <v/>
      </c>
      <c r="AQ244" t="str">
        <f t="shared" si="77"/>
        <v/>
      </c>
      <c r="AR244" t="str">
        <f t="shared" si="78"/>
        <v/>
      </c>
      <c r="AS244" t="str">
        <f t="shared" si="79"/>
        <v/>
      </c>
      <c r="AT244" t="str">
        <f t="shared" si="80"/>
        <v/>
      </c>
      <c r="AU244" t="str">
        <f t="shared" si="81"/>
        <v/>
      </c>
      <c r="AV244" t="str">
        <f t="shared" si="82"/>
        <v/>
      </c>
      <c r="AW244">
        <f>'01_指標庫'!$H$4*ISNUMBER($F244)+'01_指標庫'!$H$5*ISNUMBER($AA244)+'01_指標庫'!$H$6*ISNUMBER($G244)+'01_指標庫'!$H$7*ISNUMBER($H244)+'01_指標庫'!$H$8*ISNUMBER($AF244)+'01_指標庫'!$H$9*ISNUMBER($AG244)+'01_指標庫'!$H$10*ISNUMBER($AB244)+'01_指標庫'!$H$11*ISNUMBER($AC244)+'01_指標庫'!$H$12*ISNUMBER($AD244)+'01_指標庫'!$H$13*ISNUMBER($AE244)+'01_指標庫'!$H$14*ISNUMBER($I244)+'01_指標庫'!$H$15*ISNUMBER($AH244)+'01_指標庫'!$H$16*ISNUMBER($K244)+'01_指標庫'!$H$17*ISNUMBER($AI244)+'01_指標庫'!$H$18*ISNUMBER($AJ244)+'01_指標庫'!$H$19*ISNUMBER($AK244)+'01_指標庫'!$H$20*ISNUMBER($BB244)+'01_指標庫'!$H$21*ISNUMBER($BC244)</f>
        <v>51</v>
      </c>
      <c r="AX244">
        <f>IF(AW244=0,50,ROUND(('01_指標庫'!$H$4*IF(ISNUMBER($F244),L244,0)+'01_指標庫'!$H$5*IF(ISNUMBER($AA244),AL244,0)+'01_指標庫'!$H$6*IF(ISNUMBER($G244),M244,0)+'01_指標庫'!$H$7*IF(ISNUMBER($H244),N244,0)+'01_指標庫'!$H$8*IF(ISNUMBER($AF244),AQ244,0)+'01_指標庫'!$H$9*IF(ISNUMBER($AG244),AR244,0)+'01_指標庫'!$H$10*IF(ISNUMBER($AB244),AM244,0)+'01_指標庫'!$H$11*IF(ISNUMBER($AC244),AN244,0)+'01_指標庫'!$H$12*IF(ISNUMBER($AD244),AO244,0)+'01_指標庫'!$H$13*IF(ISNUMBER($AE244),AP244,0)+'01_指標庫'!$H$14*IF(ISNUMBER($I244),O244,0)+'01_指標庫'!$H$15*IF(ISNUMBER($AH244),AS244,0)+'01_指標庫'!$H$16*IF(ISNUMBER($K244),P244,0)+'01_指標庫'!$H$17*IF(ISNUMBER($AI244),AT244,0)+'01_指標庫'!$H$18*IF(ISNUMBER($AJ244),AU244,0)+'01_指標庫'!$H$19*IF(ISNUMBER($AK244),AV244,0)+'01_指標庫'!$H$20*IF(ISNUMBER($BB244),BB244,0)+'01_指標庫'!$H$21*IF(ISNUMBER($BC244),BC244,0))/AW244,1))</f>
        <v>70.599999999999994</v>
      </c>
      <c r="AY244" s="67"/>
      <c r="AZ244" s="67"/>
      <c r="BA244" s="66">
        <f t="shared" si="86"/>
        <v>-6.1984131395379505E-3</v>
      </c>
      <c r="BB244">
        <f t="shared" si="87"/>
        <v>0</v>
      </c>
      <c r="BC244" t="str">
        <f t="shared" si="88"/>
        <v/>
      </c>
    </row>
    <row r="245" spans="1:55" ht="15" customHeight="1">
      <c r="A245" s="56">
        <v>241</v>
      </c>
      <c r="B245" s="57">
        <v>42907</v>
      </c>
      <c r="C245" s="56">
        <v>2017</v>
      </c>
      <c r="D245" s="58" t="s">
        <v>238</v>
      </c>
      <c r="E245" s="59">
        <v>5782.39</v>
      </c>
      <c r="F245" s="60">
        <v>0.115333</v>
      </c>
      <c r="G245" s="60">
        <v>-1.7486000000000002E-2</v>
      </c>
      <c r="H245" s="61">
        <v>0.85709999999999997</v>
      </c>
      <c r="I245" s="62">
        <v>385</v>
      </c>
      <c r="J245" s="56" t="s">
        <v>235</v>
      </c>
      <c r="K245" s="63">
        <v>10.75</v>
      </c>
      <c r="L245" s="56">
        <f t="shared" si="66"/>
        <v>100</v>
      </c>
      <c r="M245" s="56">
        <f t="shared" si="67"/>
        <v>100</v>
      </c>
      <c r="N245" s="56">
        <f t="shared" si="68"/>
        <v>100</v>
      </c>
      <c r="O245" s="56">
        <f t="shared" si="69"/>
        <v>50</v>
      </c>
      <c r="P245" s="56">
        <f t="shared" si="70"/>
        <v>100</v>
      </c>
      <c r="Q245" s="63"/>
      <c r="R245" s="56"/>
      <c r="S245" s="60">
        <f t="shared" si="83"/>
        <v>9.7933922543487206E-3</v>
      </c>
      <c r="T245" s="64">
        <f t="shared" si="84"/>
        <v>-1.012891344383049E-2</v>
      </c>
      <c r="V245" s="65"/>
      <c r="W245" s="65"/>
      <c r="Y245" s="15" t="str">
        <f t="shared" si="71"/>
        <v>EASY</v>
      </c>
      <c r="AA245" s="66">
        <f t="shared" si="85"/>
        <v>9.1213462530405964E-2</v>
      </c>
      <c r="AB245">
        <f>LOOKUP($B245,'07_L1政策步階'!$A$4:$A$14,'07_L1政策步階'!$C$4:$C$14)</f>
        <v>-1</v>
      </c>
      <c r="AC245" s="65"/>
      <c r="AD245" s="65"/>
      <c r="AE245" s="65"/>
      <c r="AF245" s="65"/>
      <c r="AG245" s="65"/>
      <c r="AH245" s="65"/>
      <c r="AI245" s="65"/>
      <c r="AJ245" s="65"/>
      <c r="AK245" s="65"/>
      <c r="AL245">
        <f t="shared" si="72"/>
        <v>100</v>
      </c>
      <c r="AM245">
        <f t="shared" si="73"/>
        <v>0</v>
      </c>
      <c r="AN245" t="str">
        <f t="shared" si="74"/>
        <v/>
      </c>
      <c r="AO245" t="str">
        <f t="shared" si="75"/>
        <v/>
      </c>
      <c r="AP245" t="str">
        <f t="shared" si="76"/>
        <v/>
      </c>
      <c r="AQ245" t="str">
        <f t="shared" si="77"/>
        <v/>
      </c>
      <c r="AR245" t="str">
        <f t="shared" si="78"/>
        <v/>
      </c>
      <c r="AS245" t="str">
        <f t="shared" si="79"/>
        <v/>
      </c>
      <c r="AT245" t="str">
        <f t="shared" si="80"/>
        <v/>
      </c>
      <c r="AU245" t="str">
        <f t="shared" si="81"/>
        <v/>
      </c>
      <c r="AV245" t="str">
        <f t="shared" si="82"/>
        <v/>
      </c>
      <c r="AW245">
        <f>'01_指標庫'!$H$4*ISNUMBER($F245)+'01_指標庫'!$H$5*ISNUMBER($AA245)+'01_指標庫'!$H$6*ISNUMBER($G245)+'01_指標庫'!$H$7*ISNUMBER($H245)+'01_指標庫'!$H$8*ISNUMBER($AF245)+'01_指標庫'!$H$9*ISNUMBER($AG245)+'01_指標庫'!$H$10*ISNUMBER($AB245)+'01_指標庫'!$H$11*ISNUMBER($AC245)+'01_指標庫'!$H$12*ISNUMBER($AD245)+'01_指標庫'!$H$13*ISNUMBER($AE245)+'01_指標庫'!$H$14*ISNUMBER($I245)+'01_指標庫'!$H$15*ISNUMBER($AH245)+'01_指標庫'!$H$16*ISNUMBER($K245)+'01_指標庫'!$H$17*ISNUMBER($AI245)+'01_指標庫'!$H$18*ISNUMBER($AJ245)+'01_指標庫'!$H$19*ISNUMBER($AK245)+'01_指標庫'!$H$20*ISNUMBER($BB245)+'01_指標庫'!$H$21*ISNUMBER($BC245)</f>
        <v>51</v>
      </c>
      <c r="AX245">
        <f>IF(AW245=0,50,ROUND(('01_指標庫'!$H$4*IF(ISNUMBER($F245),L245,0)+'01_指標庫'!$H$5*IF(ISNUMBER($AA245),AL245,0)+'01_指標庫'!$H$6*IF(ISNUMBER($G245),M245,0)+'01_指標庫'!$H$7*IF(ISNUMBER($H245),N245,0)+'01_指標庫'!$H$8*IF(ISNUMBER($AF245),AQ245,0)+'01_指標庫'!$H$9*IF(ISNUMBER($AG245),AR245,0)+'01_指標庫'!$H$10*IF(ISNUMBER($AB245),AM245,0)+'01_指標庫'!$H$11*IF(ISNUMBER($AC245),AN245,0)+'01_指標庫'!$H$12*IF(ISNUMBER($AD245),AO245,0)+'01_指標庫'!$H$13*IF(ISNUMBER($AE245),AP245,0)+'01_指標庫'!$H$14*IF(ISNUMBER($I245),O245,0)+'01_指標庫'!$H$15*IF(ISNUMBER($AH245),AS245,0)+'01_指標庫'!$H$16*IF(ISNUMBER($K245),P245,0)+'01_指標庫'!$H$17*IF(ISNUMBER($AI245),AT245,0)+'01_指標庫'!$H$18*IF(ISNUMBER($AJ245),AU245,0)+'01_指標庫'!$H$19*IF(ISNUMBER($AK245),AV245,0)+'01_指標庫'!$H$20*IF(ISNUMBER($BB245),BB245,0)+'01_指標庫'!$H$21*IF(ISNUMBER($BC245),BC245,0))/AW245,1))</f>
        <v>76.5</v>
      </c>
      <c r="AY245" s="67"/>
      <c r="AZ245" s="67"/>
      <c r="BA245" s="66">
        <f t="shared" si="86"/>
        <v>-2.6274583489914738E-3</v>
      </c>
      <c r="BB245">
        <f t="shared" si="87"/>
        <v>50</v>
      </c>
      <c r="BC245" t="str">
        <f t="shared" si="88"/>
        <v/>
      </c>
    </row>
    <row r="246" spans="1:55" ht="15" customHeight="1">
      <c r="A246" s="56">
        <v>242</v>
      </c>
      <c r="B246" s="57">
        <v>42908</v>
      </c>
      <c r="C246" s="56">
        <v>2017</v>
      </c>
      <c r="D246" s="58" t="s">
        <v>239</v>
      </c>
      <c r="E246" s="59">
        <v>5779.87</v>
      </c>
      <c r="F246" s="60">
        <v>0.113826</v>
      </c>
      <c r="G246" s="60">
        <v>-1.7913999999999999E-2</v>
      </c>
      <c r="H246" s="61">
        <v>0.89800000000000002</v>
      </c>
      <c r="I246" s="62">
        <v>387</v>
      </c>
      <c r="J246" s="56" t="s">
        <v>235</v>
      </c>
      <c r="K246" s="63">
        <v>10.48</v>
      </c>
      <c r="L246" s="56">
        <f t="shared" si="66"/>
        <v>100</v>
      </c>
      <c r="M246" s="56">
        <f t="shared" si="67"/>
        <v>100</v>
      </c>
      <c r="N246" s="56">
        <f t="shared" si="68"/>
        <v>100</v>
      </c>
      <c r="O246" s="56">
        <f t="shared" si="69"/>
        <v>50</v>
      </c>
      <c r="P246" s="56">
        <f t="shared" si="70"/>
        <v>100</v>
      </c>
      <c r="Q246" s="63"/>
      <c r="R246" s="56"/>
      <c r="S246" s="60">
        <f t="shared" si="83"/>
        <v>-4.358059556689442E-4</v>
      </c>
      <c r="T246" s="64">
        <f t="shared" si="84"/>
        <v>-2.5116279069767433E-2</v>
      </c>
      <c r="V246" s="65"/>
      <c r="W246" s="65"/>
      <c r="Y246" s="15" t="str">
        <f t="shared" si="71"/>
        <v>EASY</v>
      </c>
      <c r="AA246" s="66">
        <f t="shared" si="85"/>
        <v>9.168447350957587E-2</v>
      </c>
      <c r="AB246">
        <f>LOOKUP($B246,'07_L1政策步階'!$A$4:$A$14,'07_L1政策步階'!$C$4:$C$14)</f>
        <v>-1</v>
      </c>
      <c r="AC246" s="65"/>
      <c r="AD246" s="65"/>
      <c r="AE246" s="65"/>
      <c r="AF246" s="65"/>
      <c r="AG246" s="65"/>
      <c r="AH246" s="65"/>
      <c r="AI246" s="65"/>
      <c r="AJ246" s="65"/>
      <c r="AK246" s="65"/>
      <c r="AL246">
        <f t="shared" si="72"/>
        <v>100</v>
      </c>
      <c r="AM246">
        <f t="shared" si="73"/>
        <v>0</v>
      </c>
      <c r="AN246" t="str">
        <f t="shared" si="74"/>
        <v/>
      </c>
      <c r="AO246" t="str">
        <f t="shared" si="75"/>
        <v/>
      </c>
      <c r="AP246" t="str">
        <f t="shared" si="76"/>
        <v/>
      </c>
      <c r="AQ246" t="str">
        <f t="shared" si="77"/>
        <v/>
      </c>
      <c r="AR246" t="str">
        <f t="shared" si="78"/>
        <v/>
      </c>
      <c r="AS246" t="str">
        <f t="shared" si="79"/>
        <v/>
      </c>
      <c r="AT246" t="str">
        <f t="shared" si="80"/>
        <v/>
      </c>
      <c r="AU246" t="str">
        <f t="shared" si="81"/>
        <v/>
      </c>
      <c r="AV246" t="str">
        <f t="shared" si="82"/>
        <v/>
      </c>
      <c r="AW246">
        <f>'01_指標庫'!$H$4*ISNUMBER($F246)+'01_指標庫'!$H$5*ISNUMBER($AA246)+'01_指標庫'!$H$6*ISNUMBER($G246)+'01_指標庫'!$H$7*ISNUMBER($H246)+'01_指標庫'!$H$8*ISNUMBER($AF246)+'01_指標庫'!$H$9*ISNUMBER($AG246)+'01_指標庫'!$H$10*ISNUMBER($AB246)+'01_指標庫'!$H$11*ISNUMBER($AC246)+'01_指標庫'!$H$12*ISNUMBER($AD246)+'01_指標庫'!$H$13*ISNUMBER($AE246)+'01_指標庫'!$H$14*ISNUMBER($I246)+'01_指標庫'!$H$15*ISNUMBER($AH246)+'01_指標庫'!$H$16*ISNUMBER($K246)+'01_指標庫'!$H$17*ISNUMBER($AI246)+'01_指標庫'!$H$18*ISNUMBER($AJ246)+'01_指標庫'!$H$19*ISNUMBER($AK246)+'01_指標庫'!$H$20*ISNUMBER($BB246)+'01_指標庫'!$H$21*ISNUMBER($BC246)</f>
        <v>51</v>
      </c>
      <c r="AX246">
        <f>IF(AW246=0,50,ROUND(('01_指標庫'!$H$4*IF(ISNUMBER($F246),L246,0)+'01_指標庫'!$H$5*IF(ISNUMBER($AA246),AL246,0)+'01_指標庫'!$H$6*IF(ISNUMBER($G246),M246,0)+'01_指標庫'!$H$7*IF(ISNUMBER($H246),N246,0)+'01_指標庫'!$H$8*IF(ISNUMBER($AF246),AQ246,0)+'01_指標庫'!$H$9*IF(ISNUMBER($AG246),AR246,0)+'01_指標庫'!$H$10*IF(ISNUMBER($AB246),AM246,0)+'01_指標庫'!$H$11*IF(ISNUMBER($AC246),AN246,0)+'01_指標庫'!$H$12*IF(ISNUMBER($AD246),AO246,0)+'01_指標庫'!$H$13*IF(ISNUMBER($AE246),AP246,0)+'01_指標庫'!$H$14*IF(ISNUMBER($I246),O246,0)+'01_指標庫'!$H$15*IF(ISNUMBER($AH246),AS246,0)+'01_指標庫'!$H$16*IF(ISNUMBER($K246),P246,0)+'01_指標庫'!$H$17*IF(ISNUMBER($AI246),AT246,0)+'01_指標庫'!$H$18*IF(ISNUMBER($AJ246),AU246,0)+'01_指標庫'!$H$19*IF(ISNUMBER($AK246),AV246,0)+'01_指標庫'!$H$20*IF(ISNUMBER($BB246),BB246,0)+'01_指標庫'!$H$21*IF(ISNUMBER($BC246),BC246,0))/AW246,1))</f>
        <v>76.5</v>
      </c>
      <c r="AY246" s="67"/>
      <c r="AZ246" s="67"/>
      <c r="BA246" s="66">
        <f t="shared" si="86"/>
        <v>1.9586151264630036E-3</v>
      </c>
      <c r="BB246">
        <f t="shared" si="87"/>
        <v>50</v>
      </c>
      <c r="BC246" t="str">
        <f t="shared" si="88"/>
        <v/>
      </c>
    </row>
    <row r="247" spans="1:55" ht="15" customHeight="1">
      <c r="A247" s="56">
        <v>243</v>
      </c>
      <c r="B247" s="57">
        <v>42909</v>
      </c>
      <c r="C247" s="56">
        <v>2017</v>
      </c>
      <c r="D247" s="58" t="s">
        <v>234</v>
      </c>
      <c r="E247" s="59">
        <v>5803.11</v>
      </c>
      <c r="F247" s="60">
        <v>0.117259</v>
      </c>
      <c r="G247" s="60">
        <v>-1.3965E-2</v>
      </c>
      <c r="H247" s="61">
        <v>0.87760000000000005</v>
      </c>
      <c r="I247" s="62">
        <v>386</v>
      </c>
      <c r="J247" s="56" t="s">
        <v>235</v>
      </c>
      <c r="K247" s="63">
        <v>10.02</v>
      </c>
      <c r="L247" s="56">
        <f t="shared" si="66"/>
        <v>100</v>
      </c>
      <c r="M247" s="56">
        <f t="shared" si="67"/>
        <v>100</v>
      </c>
      <c r="N247" s="56">
        <f t="shared" si="68"/>
        <v>100</v>
      </c>
      <c r="O247" s="56">
        <f t="shared" si="69"/>
        <v>50</v>
      </c>
      <c r="P247" s="56">
        <f t="shared" si="70"/>
        <v>100</v>
      </c>
      <c r="Q247" s="63"/>
      <c r="R247" s="56"/>
      <c r="S247" s="60">
        <f t="shared" si="83"/>
        <v>4.0208516800550598E-3</v>
      </c>
      <c r="T247" s="64">
        <f t="shared" si="84"/>
        <v>-4.3893129770992467E-2</v>
      </c>
      <c r="V247" s="65"/>
      <c r="W247" s="65"/>
      <c r="Y247" s="15" t="str">
        <f t="shared" si="71"/>
        <v>EASY</v>
      </c>
      <c r="AA247" s="66">
        <f t="shared" si="85"/>
        <v>9.2304433111219719E-2</v>
      </c>
      <c r="AB247">
        <f>LOOKUP($B247,'07_L1政策步階'!$A$4:$A$14,'07_L1政策步階'!$C$4:$C$14)</f>
        <v>-1</v>
      </c>
      <c r="AC247" s="65"/>
      <c r="AD247" s="65"/>
      <c r="AE247" s="65"/>
      <c r="AF247" s="65"/>
      <c r="AG247" s="65"/>
      <c r="AH247" s="65"/>
      <c r="AI247" s="65"/>
      <c r="AJ247" s="65"/>
      <c r="AK247" s="65"/>
      <c r="AL247">
        <f t="shared" si="72"/>
        <v>100</v>
      </c>
      <c r="AM247">
        <f t="shared" si="73"/>
        <v>0</v>
      </c>
      <c r="AN247" t="str">
        <f t="shared" si="74"/>
        <v/>
      </c>
      <c r="AO247" t="str">
        <f t="shared" si="75"/>
        <v/>
      </c>
      <c r="AP247" t="str">
        <f t="shared" si="76"/>
        <v/>
      </c>
      <c r="AQ247" t="str">
        <f t="shared" si="77"/>
        <v/>
      </c>
      <c r="AR247" t="str">
        <f t="shared" si="78"/>
        <v/>
      </c>
      <c r="AS247" t="str">
        <f t="shared" si="79"/>
        <v/>
      </c>
      <c r="AT247" t="str">
        <f t="shared" si="80"/>
        <v/>
      </c>
      <c r="AU247" t="str">
        <f t="shared" si="81"/>
        <v/>
      </c>
      <c r="AV247" t="str">
        <f t="shared" si="82"/>
        <v/>
      </c>
      <c r="AW247">
        <f>'01_指標庫'!$H$4*ISNUMBER($F247)+'01_指標庫'!$H$5*ISNUMBER($AA247)+'01_指標庫'!$H$6*ISNUMBER($G247)+'01_指標庫'!$H$7*ISNUMBER($H247)+'01_指標庫'!$H$8*ISNUMBER($AF247)+'01_指標庫'!$H$9*ISNUMBER($AG247)+'01_指標庫'!$H$10*ISNUMBER($AB247)+'01_指標庫'!$H$11*ISNUMBER($AC247)+'01_指標庫'!$H$12*ISNUMBER($AD247)+'01_指標庫'!$H$13*ISNUMBER($AE247)+'01_指標庫'!$H$14*ISNUMBER($I247)+'01_指標庫'!$H$15*ISNUMBER($AH247)+'01_指標庫'!$H$16*ISNUMBER($K247)+'01_指標庫'!$H$17*ISNUMBER($AI247)+'01_指標庫'!$H$18*ISNUMBER($AJ247)+'01_指標庫'!$H$19*ISNUMBER($AK247)+'01_指標庫'!$H$20*ISNUMBER($BB247)+'01_指標庫'!$H$21*ISNUMBER($BC247)</f>
        <v>51</v>
      </c>
      <c r="AX247">
        <f>IF(AW247=0,50,ROUND(('01_指標庫'!$H$4*IF(ISNUMBER($F247),L247,0)+'01_指標庫'!$H$5*IF(ISNUMBER($AA247),AL247,0)+'01_指標庫'!$H$6*IF(ISNUMBER($G247),M247,0)+'01_指標庫'!$H$7*IF(ISNUMBER($H247),N247,0)+'01_指標庫'!$H$8*IF(ISNUMBER($AF247),AQ247,0)+'01_指標庫'!$H$9*IF(ISNUMBER($AG247),AR247,0)+'01_指標庫'!$H$10*IF(ISNUMBER($AB247),AM247,0)+'01_指標庫'!$H$11*IF(ISNUMBER($AC247),AN247,0)+'01_指標庫'!$H$12*IF(ISNUMBER($AD247),AO247,0)+'01_指標庫'!$H$13*IF(ISNUMBER($AE247),AP247,0)+'01_指標庫'!$H$14*IF(ISNUMBER($I247),O247,0)+'01_指標庫'!$H$15*IF(ISNUMBER($AH247),AS247,0)+'01_指標庫'!$H$16*IF(ISNUMBER($K247),P247,0)+'01_指標庫'!$H$17*IF(ISNUMBER($AI247),AT247,0)+'01_指標庫'!$H$18*IF(ISNUMBER($AJ247),AU247,0)+'01_指標庫'!$H$19*IF(ISNUMBER($AK247),AV247,0)+'01_指標庫'!$H$20*IF(ISNUMBER($BB247),BB247,0)+'01_指標庫'!$H$21*IF(ISNUMBER($BC247),BC247,0))/AW247,1))</f>
        <v>76.5</v>
      </c>
      <c r="AY247" s="67"/>
      <c r="AZ247" s="67"/>
      <c r="BA247" s="66">
        <f t="shared" si="86"/>
        <v>5.1269872168326902E-3</v>
      </c>
      <c r="BB247">
        <f t="shared" si="87"/>
        <v>50</v>
      </c>
      <c r="BC247" t="str">
        <f t="shared" si="88"/>
        <v/>
      </c>
    </row>
    <row r="248" spans="1:55" ht="15" customHeight="1">
      <c r="A248" s="56">
        <v>244</v>
      </c>
      <c r="B248" s="57">
        <v>42912</v>
      </c>
      <c r="C248" s="56">
        <v>2017</v>
      </c>
      <c r="D248" s="58" t="s">
        <v>236</v>
      </c>
      <c r="E248" s="59">
        <v>5777.59</v>
      </c>
      <c r="F248" s="60">
        <v>0.111304</v>
      </c>
      <c r="G248" s="60">
        <v>-1.8301999999999999E-2</v>
      </c>
      <c r="H248" s="61">
        <v>0.91839999999999999</v>
      </c>
      <c r="I248" s="62">
        <v>383</v>
      </c>
      <c r="J248" s="56" t="s">
        <v>235</v>
      </c>
      <c r="K248" s="63">
        <v>9.9</v>
      </c>
      <c r="L248" s="56">
        <f t="shared" si="66"/>
        <v>100</v>
      </c>
      <c r="M248" s="56">
        <f t="shared" si="67"/>
        <v>100</v>
      </c>
      <c r="N248" s="56">
        <f t="shared" si="68"/>
        <v>100</v>
      </c>
      <c r="O248" s="56">
        <f t="shared" si="69"/>
        <v>50</v>
      </c>
      <c r="P248" s="56">
        <f t="shared" si="70"/>
        <v>100</v>
      </c>
      <c r="Q248" s="63"/>
      <c r="R248" s="56"/>
      <c r="S248" s="60">
        <f t="shared" si="83"/>
        <v>-4.3976419540555645E-3</v>
      </c>
      <c r="T248" s="64">
        <f t="shared" si="84"/>
        <v>-1.1976047904191489E-2</v>
      </c>
      <c r="V248" s="65"/>
      <c r="W248" s="65"/>
      <c r="Y248" s="15" t="str">
        <f t="shared" si="71"/>
        <v>EASY</v>
      </c>
      <c r="AA248" s="66">
        <f t="shared" si="85"/>
        <v>9.2912773283752248E-2</v>
      </c>
      <c r="AB248">
        <f>LOOKUP($B248,'07_L1政策步階'!$A$4:$A$14,'07_L1政策步階'!$C$4:$C$14)</f>
        <v>-1</v>
      </c>
      <c r="AC248" s="65"/>
      <c r="AD248" s="65"/>
      <c r="AE248" s="65"/>
      <c r="AF248" s="65"/>
      <c r="AG248" s="65"/>
      <c r="AH248" s="65"/>
      <c r="AI248" s="65"/>
      <c r="AJ248" s="65"/>
      <c r="AK248" s="65"/>
      <c r="AL248">
        <f t="shared" si="72"/>
        <v>100</v>
      </c>
      <c r="AM248">
        <f t="shared" si="73"/>
        <v>0</v>
      </c>
      <c r="AN248" t="str">
        <f t="shared" si="74"/>
        <v/>
      </c>
      <c r="AO248" t="str">
        <f t="shared" si="75"/>
        <v/>
      </c>
      <c r="AP248" t="str">
        <f t="shared" si="76"/>
        <v/>
      </c>
      <c r="AQ248" t="str">
        <f t="shared" si="77"/>
        <v/>
      </c>
      <c r="AR248" t="str">
        <f t="shared" si="78"/>
        <v/>
      </c>
      <c r="AS248" t="str">
        <f t="shared" si="79"/>
        <v/>
      </c>
      <c r="AT248" t="str">
        <f t="shared" si="80"/>
        <v/>
      </c>
      <c r="AU248" t="str">
        <f t="shared" si="81"/>
        <v/>
      </c>
      <c r="AV248" t="str">
        <f t="shared" si="82"/>
        <v/>
      </c>
      <c r="AW248">
        <f>'01_指標庫'!$H$4*ISNUMBER($F248)+'01_指標庫'!$H$5*ISNUMBER($AA248)+'01_指標庫'!$H$6*ISNUMBER($G248)+'01_指標庫'!$H$7*ISNUMBER($H248)+'01_指標庫'!$H$8*ISNUMBER($AF248)+'01_指標庫'!$H$9*ISNUMBER($AG248)+'01_指標庫'!$H$10*ISNUMBER($AB248)+'01_指標庫'!$H$11*ISNUMBER($AC248)+'01_指標庫'!$H$12*ISNUMBER($AD248)+'01_指標庫'!$H$13*ISNUMBER($AE248)+'01_指標庫'!$H$14*ISNUMBER($I248)+'01_指標庫'!$H$15*ISNUMBER($AH248)+'01_指標庫'!$H$16*ISNUMBER($K248)+'01_指標庫'!$H$17*ISNUMBER($AI248)+'01_指標庫'!$H$18*ISNUMBER($AJ248)+'01_指標庫'!$H$19*ISNUMBER($AK248)+'01_指標庫'!$H$20*ISNUMBER($BB248)+'01_指標庫'!$H$21*ISNUMBER($BC248)</f>
        <v>51</v>
      </c>
      <c r="AX248">
        <f>IF(AW248=0,50,ROUND(('01_指標庫'!$H$4*IF(ISNUMBER($F248),L248,0)+'01_指標庫'!$H$5*IF(ISNUMBER($AA248),AL248,0)+'01_指標庫'!$H$6*IF(ISNUMBER($G248),M248,0)+'01_指標庫'!$H$7*IF(ISNUMBER($H248),N248,0)+'01_指標庫'!$H$8*IF(ISNUMBER($AF248),AQ248,0)+'01_指標庫'!$H$9*IF(ISNUMBER($AG248),AR248,0)+'01_指標庫'!$H$10*IF(ISNUMBER($AB248),AM248,0)+'01_指標庫'!$H$11*IF(ISNUMBER($AC248),AN248,0)+'01_指標庫'!$H$12*IF(ISNUMBER($AD248),AO248,0)+'01_指標庫'!$H$13*IF(ISNUMBER($AE248),AP248,0)+'01_指標庫'!$H$14*IF(ISNUMBER($I248),O248,0)+'01_指標庫'!$H$15*IF(ISNUMBER($AH248),AS248,0)+'01_指標庫'!$H$16*IF(ISNUMBER($K248),P248,0)+'01_指標庫'!$H$17*IF(ISNUMBER($AI248),AT248,0)+'01_指標庫'!$H$18*IF(ISNUMBER($AJ248),AU248,0)+'01_指標庫'!$H$19*IF(ISNUMBER($AK248),AV248,0)+'01_指標庫'!$H$20*IF(ISNUMBER($BB248),BB248,0)+'01_指標庫'!$H$21*IF(ISNUMBER($BC248),BC248,0))/AW248,1))</f>
        <v>76.5</v>
      </c>
      <c r="AY248" s="67"/>
      <c r="AZ248" s="67"/>
      <c r="BA248" s="66">
        <f t="shared" si="86"/>
        <v>4.1004995413262968E-3</v>
      </c>
      <c r="BB248">
        <f t="shared" si="87"/>
        <v>50</v>
      </c>
      <c r="BC248" t="str">
        <f t="shared" si="88"/>
        <v/>
      </c>
    </row>
    <row r="249" spans="1:55" ht="15" customHeight="1">
      <c r="A249" s="56">
        <v>245</v>
      </c>
      <c r="B249" s="57">
        <v>42913</v>
      </c>
      <c r="C249" s="56">
        <v>2017</v>
      </c>
      <c r="D249" s="58" t="s">
        <v>237</v>
      </c>
      <c r="E249" s="59">
        <v>5671.6</v>
      </c>
      <c r="F249" s="60">
        <v>8.9880000000000002E-2</v>
      </c>
      <c r="G249" s="60">
        <v>-3.6311000000000003E-2</v>
      </c>
      <c r="H249" s="61">
        <v>0.89800000000000002</v>
      </c>
      <c r="I249" s="62">
        <v>377</v>
      </c>
      <c r="J249" s="56" t="s">
        <v>235</v>
      </c>
      <c r="K249" s="63">
        <v>11.06</v>
      </c>
      <c r="L249" s="56">
        <f t="shared" si="66"/>
        <v>100</v>
      </c>
      <c r="M249" s="56">
        <f t="shared" si="67"/>
        <v>100</v>
      </c>
      <c r="N249" s="56">
        <f t="shared" si="68"/>
        <v>100</v>
      </c>
      <c r="O249" s="56">
        <f t="shared" si="69"/>
        <v>50</v>
      </c>
      <c r="P249" s="56">
        <f t="shared" si="70"/>
        <v>100</v>
      </c>
      <c r="Q249" s="63"/>
      <c r="R249" s="56"/>
      <c r="S249" s="60">
        <f t="shared" si="83"/>
        <v>-1.8345019290049946E-2</v>
      </c>
      <c r="T249" s="64">
        <f t="shared" si="84"/>
        <v>0.11717171717171726</v>
      </c>
      <c r="V249" s="65"/>
      <c r="W249" s="65"/>
      <c r="Y249" s="15" t="str">
        <f t="shared" si="71"/>
        <v>EASY</v>
      </c>
      <c r="AA249" s="66">
        <f t="shared" si="85"/>
        <v>9.292002823817036E-2</v>
      </c>
      <c r="AB249">
        <f>LOOKUP($B249,'07_L1政策步階'!$A$4:$A$14,'07_L1政策步階'!$C$4:$C$14)</f>
        <v>-1</v>
      </c>
      <c r="AC249" s="65"/>
      <c r="AD249" s="65"/>
      <c r="AE249" s="65"/>
      <c r="AF249" s="65"/>
      <c r="AG249" s="65"/>
      <c r="AH249" s="65"/>
      <c r="AI249" s="65"/>
      <c r="AJ249" s="65"/>
      <c r="AK249" s="65"/>
      <c r="AL249">
        <f t="shared" si="72"/>
        <v>100</v>
      </c>
      <c r="AM249">
        <f t="shared" si="73"/>
        <v>0</v>
      </c>
      <c r="AN249" t="str">
        <f t="shared" si="74"/>
        <v/>
      </c>
      <c r="AO249" t="str">
        <f t="shared" si="75"/>
        <v/>
      </c>
      <c r="AP249" t="str">
        <f t="shared" si="76"/>
        <v/>
      </c>
      <c r="AQ249" t="str">
        <f t="shared" si="77"/>
        <v/>
      </c>
      <c r="AR249" t="str">
        <f t="shared" si="78"/>
        <v/>
      </c>
      <c r="AS249" t="str">
        <f t="shared" si="79"/>
        <v/>
      </c>
      <c r="AT249" t="str">
        <f t="shared" si="80"/>
        <v/>
      </c>
      <c r="AU249" t="str">
        <f t="shared" si="81"/>
        <v/>
      </c>
      <c r="AV249" t="str">
        <f t="shared" si="82"/>
        <v/>
      </c>
      <c r="AW249">
        <f>'01_指標庫'!$H$4*ISNUMBER($F249)+'01_指標庫'!$H$5*ISNUMBER($AA249)+'01_指標庫'!$H$6*ISNUMBER($G249)+'01_指標庫'!$H$7*ISNUMBER($H249)+'01_指標庫'!$H$8*ISNUMBER($AF249)+'01_指標庫'!$H$9*ISNUMBER($AG249)+'01_指標庫'!$H$10*ISNUMBER($AB249)+'01_指標庫'!$H$11*ISNUMBER($AC249)+'01_指標庫'!$H$12*ISNUMBER($AD249)+'01_指標庫'!$H$13*ISNUMBER($AE249)+'01_指標庫'!$H$14*ISNUMBER($I249)+'01_指標庫'!$H$15*ISNUMBER($AH249)+'01_指標庫'!$H$16*ISNUMBER($K249)+'01_指標庫'!$H$17*ISNUMBER($AI249)+'01_指標庫'!$H$18*ISNUMBER($AJ249)+'01_指標庫'!$H$19*ISNUMBER($AK249)+'01_指標庫'!$H$20*ISNUMBER($BB249)+'01_指標庫'!$H$21*ISNUMBER($BC249)</f>
        <v>51</v>
      </c>
      <c r="AX249">
        <f>IF(AW249=0,50,ROUND(('01_指標庫'!$H$4*IF(ISNUMBER($F249),L249,0)+'01_指標庫'!$H$5*IF(ISNUMBER($AA249),AL249,0)+'01_指標庫'!$H$6*IF(ISNUMBER($G249),M249,0)+'01_指標庫'!$H$7*IF(ISNUMBER($H249),N249,0)+'01_指標庫'!$H$8*IF(ISNUMBER($AF249),AQ249,0)+'01_指標庫'!$H$9*IF(ISNUMBER($AG249),AR249,0)+'01_指標庫'!$H$10*IF(ISNUMBER($AB249),AM249,0)+'01_指標庫'!$H$11*IF(ISNUMBER($AC249),AN249,0)+'01_指標庫'!$H$12*IF(ISNUMBER($AD249),AO249,0)+'01_指標庫'!$H$13*IF(ISNUMBER($AE249),AP249,0)+'01_指標庫'!$H$14*IF(ISNUMBER($I249),O249,0)+'01_指標庫'!$H$15*IF(ISNUMBER($AH249),AS249,0)+'01_指標庫'!$H$16*IF(ISNUMBER($K249),P249,0)+'01_指標庫'!$H$17*IF(ISNUMBER($AI249),AT249,0)+'01_指標庫'!$H$18*IF(ISNUMBER($AJ249),AU249,0)+'01_指標庫'!$H$19*IF(ISNUMBER($AK249),AV249,0)+'01_指標庫'!$H$20*IF(ISNUMBER($BB249),BB249,0)+'01_指標庫'!$H$21*IF(ISNUMBER($BC249),BC249,0))/AW249,1))</f>
        <v>76.5</v>
      </c>
      <c r="AY249" s="67"/>
      <c r="AZ249" s="67"/>
      <c r="BA249" s="66">
        <f t="shared" si="86"/>
        <v>3.5977167846834579E-3</v>
      </c>
      <c r="BB249">
        <f t="shared" si="87"/>
        <v>50</v>
      </c>
      <c r="BC249" t="str">
        <f t="shared" si="88"/>
        <v/>
      </c>
    </row>
    <row r="250" spans="1:55" ht="15" customHeight="1">
      <c r="A250" s="56">
        <v>246</v>
      </c>
      <c r="B250" s="57">
        <v>42914</v>
      </c>
      <c r="C250" s="56">
        <v>2017</v>
      </c>
      <c r="D250" s="58" t="s">
        <v>238</v>
      </c>
      <c r="E250" s="59">
        <v>5753.03</v>
      </c>
      <c r="F250" s="60">
        <v>0.104479</v>
      </c>
      <c r="G250" s="60">
        <v>-2.2474999999999998E-2</v>
      </c>
      <c r="H250" s="61">
        <v>0.89800000000000002</v>
      </c>
      <c r="I250" s="62">
        <v>377</v>
      </c>
      <c r="J250" s="56" t="s">
        <v>235</v>
      </c>
      <c r="K250" s="63">
        <v>10.029999999999999</v>
      </c>
      <c r="L250" s="56">
        <f t="shared" si="66"/>
        <v>100</v>
      </c>
      <c r="M250" s="56">
        <f t="shared" si="67"/>
        <v>100</v>
      </c>
      <c r="N250" s="56">
        <f t="shared" si="68"/>
        <v>100</v>
      </c>
      <c r="O250" s="56">
        <f t="shared" si="69"/>
        <v>50</v>
      </c>
      <c r="P250" s="56">
        <f t="shared" si="70"/>
        <v>100</v>
      </c>
      <c r="Q250" s="63"/>
      <c r="R250" s="56"/>
      <c r="S250" s="60">
        <f t="shared" si="83"/>
        <v>1.4357500528951128E-2</v>
      </c>
      <c r="T250" s="64">
        <f t="shared" si="84"/>
        <v>-9.3128390596745159E-2</v>
      </c>
      <c r="V250" s="65"/>
      <c r="W250" s="65"/>
      <c r="Y250" s="15" t="str">
        <f t="shared" si="71"/>
        <v>EASY</v>
      </c>
      <c r="AA250" s="66">
        <f t="shared" si="85"/>
        <v>9.3270644790950152E-2</v>
      </c>
      <c r="AB250">
        <f>LOOKUP($B250,'07_L1政策步階'!$A$4:$A$14,'07_L1政策步階'!$C$4:$C$14)</f>
        <v>-1</v>
      </c>
      <c r="AC250" s="65"/>
      <c r="AD250" s="65"/>
      <c r="AE250" s="65"/>
      <c r="AF250" s="65"/>
      <c r="AG250" s="65"/>
      <c r="AH250" s="65"/>
      <c r="AI250" s="65"/>
      <c r="AJ250" s="65"/>
      <c r="AK250" s="65"/>
      <c r="AL250">
        <f t="shared" si="72"/>
        <v>100</v>
      </c>
      <c r="AM250">
        <f t="shared" si="73"/>
        <v>0</v>
      </c>
      <c r="AN250" t="str">
        <f t="shared" si="74"/>
        <v/>
      </c>
      <c r="AO250" t="str">
        <f t="shared" si="75"/>
        <v/>
      </c>
      <c r="AP250" t="str">
        <f t="shared" si="76"/>
        <v/>
      </c>
      <c r="AQ250" t="str">
        <f t="shared" si="77"/>
        <v/>
      </c>
      <c r="AR250" t="str">
        <f t="shared" si="78"/>
        <v/>
      </c>
      <c r="AS250" t="str">
        <f t="shared" si="79"/>
        <v/>
      </c>
      <c r="AT250" t="str">
        <f t="shared" si="80"/>
        <v/>
      </c>
      <c r="AU250" t="str">
        <f t="shared" si="81"/>
        <v/>
      </c>
      <c r="AV250" t="str">
        <f t="shared" si="82"/>
        <v/>
      </c>
      <c r="AW250">
        <f>'01_指標庫'!$H$4*ISNUMBER($F250)+'01_指標庫'!$H$5*ISNUMBER($AA250)+'01_指標庫'!$H$6*ISNUMBER($G250)+'01_指標庫'!$H$7*ISNUMBER($H250)+'01_指標庫'!$H$8*ISNUMBER($AF250)+'01_指標庫'!$H$9*ISNUMBER($AG250)+'01_指標庫'!$H$10*ISNUMBER($AB250)+'01_指標庫'!$H$11*ISNUMBER($AC250)+'01_指標庫'!$H$12*ISNUMBER($AD250)+'01_指標庫'!$H$13*ISNUMBER($AE250)+'01_指標庫'!$H$14*ISNUMBER($I250)+'01_指標庫'!$H$15*ISNUMBER($AH250)+'01_指標庫'!$H$16*ISNUMBER($K250)+'01_指標庫'!$H$17*ISNUMBER($AI250)+'01_指標庫'!$H$18*ISNUMBER($AJ250)+'01_指標庫'!$H$19*ISNUMBER($AK250)+'01_指標庫'!$H$20*ISNUMBER($BB250)+'01_指標庫'!$H$21*ISNUMBER($BC250)</f>
        <v>51</v>
      </c>
      <c r="AX250">
        <f>IF(AW250=0,50,ROUND(('01_指標庫'!$H$4*IF(ISNUMBER($F250),L250,0)+'01_指標庫'!$H$5*IF(ISNUMBER($AA250),AL250,0)+'01_指標庫'!$H$6*IF(ISNUMBER($G250),M250,0)+'01_指標庫'!$H$7*IF(ISNUMBER($H250),N250,0)+'01_指標庫'!$H$8*IF(ISNUMBER($AF250),AQ250,0)+'01_指標庫'!$H$9*IF(ISNUMBER($AG250),AR250,0)+'01_指標庫'!$H$10*IF(ISNUMBER($AB250),AM250,0)+'01_指標庫'!$H$11*IF(ISNUMBER($AC250),AN250,0)+'01_指標庫'!$H$12*IF(ISNUMBER($AD250),AO250,0)+'01_指標庫'!$H$13*IF(ISNUMBER($AE250),AP250,0)+'01_指標庫'!$H$14*IF(ISNUMBER($I250),O250,0)+'01_指標庫'!$H$15*IF(ISNUMBER($AH250),AS250,0)+'01_指標庫'!$H$16*IF(ISNUMBER($K250),P250,0)+'01_指標庫'!$H$17*IF(ISNUMBER($AI250),AT250,0)+'01_指標庫'!$H$18*IF(ISNUMBER($AJ250),AU250,0)+'01_指標庫'!$H$19*IF(ISNUMBER($AK250),AV250,0)+'01_指標庫'!$H$20*IF(ISNUMBER($BB250),BB250,0)+'01_指標庫'!$H$21*IF(ISNUMBER($BC250),BC250,0))/AW250,1))</f>
        <v>76.5</v>
      </c>
      <c r="AY250" s="67"/>
      <c r="AZ250" s="67"/>
      <c r="BA250" s="66">
        <f t="shared" si="86"/>
        <v>2.1220749231178893E-3</v>
      </c>
      <c r="BB250">
        <f t="shared" si="87"/>
        <v>50</v>
      </c>
      <c r="BC250" t="str">
        <f t="shared" si="88"/>
        <v/>
      </c>
    </row>
    <row r="251" spans="1:55" ht="15" customHeight="1">
      <c r="A251" s="56">
        <v>247</v>
      </c>
      <c r="B251" s="57">
        <v>42915</v>
      </c>
      <c r="C251" s="56">
        <v>2017</v>
      </c>
      <c r="D251" s="58" t="s">
        <v>239</v>
      </c>
      <c r="E251" s="59">
        <v>5653.02</v>
      </c>
      <c r="F251" s="60">
        <v>8.4309999999999996E-2</v>
      </c>
      <c r="G251" s="60">
        <v>-3.9468000000000003E-2</v>
      </c>
      <c r="H251" s="61">
        <v>0.87760000000000005</v>
      </c>
      <c r="I251" s="62">
        <v>376</v>
      </c>
      <c r="J251" s="56" t="s">
        <v>235</v>
      </c>
      <c r="K251" s="63">
        <v>11.44</v>
      </c>
      <c r="L251" s="56">
        <f t="shared" si="66"/>
        <v>100</v>
      </c>
      <c r="M251" s="56">
        <f t="shared" si="67"/>
        <v>100</v>
      </c>
      <c r="N251" s="56">
        <f t="shared" si="68"/>
        <v>100</v>
      </c>
      <c r="O251" s="56">
        <f t="shared" si="69"/>
        <v>50</v>
      </c>
      <c r="P251" s="56">
        <f t="shared" si="70"/>
        <v>100</v>
      </c>
      <c r="Q251" s="63"/>
      <c r="R251" s="56"/>
      <c r="S251" s="60">
        <f t="shared" si="83"/>
        <v>-1.7383882927778815E-2</v>
      </c>
      <c r="T251" s="64">
        <f t="shared" si="84"/>
        <v>0.14057826520438677</v>
      </c>
      <c r="V251" s="65"/>
      <c r="W251" s="65"/>
      <c r="Y251" s="15" t="str">
        <f t="shared" si="71"/>
        <v>EASY</v>
      </c>
      <c r="AA251" s="66">
        <f t="shared" si="85"/>
        <v>9.3267376761106746E-2</v>
      </c>
      <c r="AB251">
        <f>LOOKUP($B251,'07_L1政策步階'!$A$4:$A$14,'07_L1政策步階'!$C$4:$C$14)</f>
        <v>-1</v>
      </c>
      <c r="AC251" s="65"/>
      <c r="AD251" s="65"/>
      <c r="AE251" s="65"/>
      <c r="AF251" s="65"/>
      <c r="AG251" s="65"/>
      <c r="AH251" s="65"/>
      <c r="AI251" s="65"/>
      <c r="AJ251" s="65"/>
      <c r="AK251" s="65"/>
      <c r="AL251">
        <f t="shared" si="72"/>
        <v>100</v>
      </c>
      <c r="AM251">
        <f t="shared" si="73"/>
        <v>0</v>
      </c>
      <c r="AN251" t="str">
        <f t="shared" si="74"/>
        <v/>
      </c>
      <c r="AO251" t="str">
        <f t="shared" si="75"/>
        <v/>
      </c>
      <c r="AP251" t="str">
        <f t="shared" si="76"/>
        <v/>
      </c>
      <c r="AQ251" t="str">
        <f t="shared" si="77"/>
        <v/>
      </c>
      <c r="AR251" t="str">
        <f t="shared" si="78"/>
        <v/>
      </c>
      <c r="AS251" t="str">
        <f t="shared" si="79"/>
        <v/>
      </c>
      <c r="AT251" t="str">
        <f t="shared" si="80"/>
        <v/>
      </c>
      <c r="AU251" t="str">
        <f t="shared" si="81"/>
        <v/>
      </c>
      <c r="AV251" t="str">
        <f t="shared" si="82"/>
        <v/>
      </c>
      <c r="AW251">
        <f>'01_指標庫'!$H$4*ISNUMBER($F251)+'01_指標庫'!$H$5*ISNUMBER($AA251)+'01_指標庫'!$H$6*ISNUMBER($G251)+'01_指標庫'!$H$7*ISNUMBER($H251)+'01_指標庫'!$H$8*ISNUMBER($AF251)+'01_指標庫'!$H$9*ISNUMBER($AG251)+'01_指標庫'!$H$10*ISNUMBER($AB251)+'01_指標庫'!$H$11*ISNUMBER($AC251)+'01_指標庫'!$H$12*ISNUMBER($AD251)+'01_指標庫'!$H$13*ISNUMBER($AE251)+'01_指標庫'!$H$14*ISNUMBER($I251)+'01_指標庫'!$H$15*ISNUMBER($AH251)+'01_指標庫'!$H$16*ISNUMBER($K251)+'01_指標庫'!$H$17*ISNUMBER($AI251)+'01_指標庫'!$H$18*ISNUMBER($AJ251)+'01_指標庫'!$H$19*ISNUMBER($AK251)+'01_指標庫'!$H$20*ISNUMBER($BB251)+'01_指標庫'!$H$21*ISNUMBER($BC251)</f>
        <v>51</v>
      </c>
      <c r="AX251">
        <f>IF(AW251=0,50,ROUND(('01_指標庫'!$H$4*IF(ISNUMBER($F251),L251,0)+'01_指標庫'!$H$5*IF(ISNUMBER($AA251),AL251,0)+'01_指標庫'!$H$6*IF(ISNUMBER($G251),M251,0)+'01_指標庫'!$H$7*IF(ISNUMBER($H251),N251,0)+'01_指標庫'!$H$8*IF(ISNUMBER($AF251),AQ251,0)+'01_指標庫'!$H$9*IF(ISNUMBER($AG251),AR251,0)+'01_指標庫'!$H$10*IF(ISNUMBER($AB251),AM251,0)+'01_指標庫'!$H$11*IF(ISNUMBER($AC251),AN251,0)+'01_指標庫'!$H$12*IF(ISNUMBER($AD251),AO251,0)+'01_指標庫'!$H$13*IF(ISNUMBER($AE251),AP251,0)+'01_指標庫'!$H$14*IF(ISNUMBER($I251),O251,0)+'01_指標庫'!$H$15*IF(ISNUMBER($AH251),AS251,0)+'01_指標庫'!$H$16*IF(ISNUMBER($K251),P251,0)+'01_指標庫'!$H$17*IF(ISNUMBER($AI251),AT251,0)+'01_指標庫'!$H$18*IF(ISNUMBER($AJ251),AU251,0)+'01_指標庫'!$H$19*IF(ISNUMBER($AK251),AV251,0)+'01_指標庫'!$H$20*IF(ISNUMBER($BB251),BB251,0)+'01_指標庫'!$H$21*IF(ISNUMBER($BC251),BC251,0))/AW251,1))</f>
        <v>76.5</v>
      </c>
      <c r="AY251" s="67"/>
      <c r="AZ251" s="67"/>
      <c r="BA251" s="66">
        <f t="shared" si="86"/>
        <v>-1.4620051142304469E-3</v>
      </c>
      <c r="BB251">
        <f t="shared" si="87"/>
        <v>50</v>
      </c>
      <c r="BC251" t="str">
        <f t="shared" si="88"/>
        <v/>
      </c>
    </row>
    <row r="252" spans="1:55" ht="15" customHeight="1">
      <c r="A252" s="56">
        <v>248</v>
      </c>
      <c r="B252" s="57">
        <v>42916</v>
      </c>
      <c r="C252" s="56">
        <v>2017</v>
      </c>
      <c r="D252" s="58" t="s">
        <v>234</v>
      </c>
      <c r="E252" s="59">
        <v>5646.92</v>
      </c>
      <c r="F252" s="60">
        <v>8.2205E-2</v>
      </c>
      <c r="G252" s="60">
        <v>-4.0503999999999998E-2</v>
      </c>
      <c r="H252" s="61">
        <v>0.85709999999999997</v>
      </c>
      <c r="I252" s="62">
        <v>377</v>
      </c>
      <c r="J252" s="56" t="s">
        <v>235</v>
      </c>
      <c r="K252" s="63">
        <v>11.18</v>
      </c>
      <c r="L252" s="56">
        <f t="shared" si="66"/>
        <v>100</v>
      </c>
      <c r="M252" s="56">
        <f t="shared" si="67"/>
        <v>100</v>
      </c>
      <c r="N252" s="56">
        <f t="shared" si="68"/>
        <v>100</v>
      </c>
      <c r="O252" s="56">
        <f t="shared" si="69"/>
        <v>50</v>
      </c>
      <c r="P252" s="56">
        <f t="shared" si="70"/>
        <v>100</v>
      </c>
      <c r="Q252" s="63"/>
      <c r="R252" s="56"/>
      <c r="S252" s="60">
        <f t="shared" si="83"/>
        <v>-1.0790692408659819E-3</v>
      </c>
      <c r="T252" s="64">
        <f t="shared" si="84"/>
        <v>-2.2727272727272707E-2</v>
      </c>
      <c r="V252" s="65"/>
      <c r="W252" s="65"/>
      <c r="Y252" s="15" t="str">
        <f t="shared" si="71"/>
        <v>EASY</v>
      </c>
      <c r="AA252" s="66">
        <f t="shared" si="85"/>
        <v>9.3103212651366452E-2</v>
      </c>
      <c r="AB252">
        <f>LOOKUP($B252,'07_L1政策步階'!$A$4:$A$14,'07_L1政策步階'!$C$4:$C$14)</f>
        <v>-1</v>
      </c>
      <c r="AC252" s="65"/>
      <c r="AD252" s="65"/>
      <c r="AE252" s="65"/>
      <c r="AF252" s="65"/>
      <c r="AG252" s="65"/>
      <c r="AH252" s="65"/>
      <c r="AI252" s="65"/>
      <c r="AJ252" s="65"/>
      <c r="AK252" s="65"/>
      <c r="AL252">
        <f t="shared" si="72"/>
        <v>100</v>
      </c>
      <c r="AM252">
        <f t="shared" si="73"/>
        <v>0</v>
      </c>
      <c r="AN252" t="str">
        <f t="shared" si="74"/>
        <v/>
      </c>
      <c r="AO252" t="str">
        <f t="shared" si="75"/>
        <v/>
      </c>
      <c r="AP252" t="str">
        <f t="shared" si="76"/>
        <v/>
      </c>
      <c r="AQ252" t="str">
        <f t="shared" si="77"/>
        <v/>
      </c>
      <c r="AR252" t="str">
        <f t="shared" si="78"/>
        <v/>
      </c>
      <c r="AS252" t="str">
        <f t="shared" si="79"/>
        <v/>
      </c>
      <c r="AT252" t="str">
        <f t="shared" si="80"/>
        <v/>
      </c>
      <c r="AU252" t="str">
        <f t="shared" si="81"/>
        <v/>
      </c>
      <c r="AV252" t="str">
        <f t="shared" si="82"/>
        <v/>
      </c>
      <c r="AW252">
        <f>'01_指標庫'!$H$4*ISNUMBER($F252)+'01_指標庫'!$H$5*ISNUMBER($AA252)+'01_指標庫'!$H$6*ISNUMBER($G252)+'01_指標庫'!$H$7*ISNUMBER($H252)+'01_指標庫'!$H$8*ISNUMBER($AF252)+'01_指標庫'!$H$9*ISNUMBER($AG252)+'01_指標庫'!$H$10*ISNUMBER($AB252)+'01_指標庫'!$H$11*ISNUMBER($AC252)+'01_指標庫'!$H$12*ISNUMBER($AD252)+'01_指標庫'!$H$13*ISNUMBER($AE252)+'01_指標庫'!$H$14*ISNUMBER($I252)+'01_指標庫'!$H$15*ISNUMBER($AH252)+'01_指標庫'!$H$16*ISNUMBER($K252)+'01_指標庫'!$H$17*ISNUMBER($AI252)+'01_指標庫'!$H$18*ISNUMBER($AJ252)+'01_指標庫'!$H$19*ISNUMBER($AK252)+'01_指標庫'!$H$20*ISNUMBER($BB252)+'01_指標庫'!$H$21*ISNUMBER($BC252)</f>
        <v>51</v>
      </c>
      <c r="AX252">
        <f>IF(AW252=0,50,ROUND(('01_指標庫'!$H$4*IF(ISNUMBER($F252),L252,0)+'01_指標庫'!$H$5*IF(ISNUMBER($AA252),AL252,0)+'01_指標庫'!$H$6*IF(ISNUMBER($G252),M252,0)+'01_指標庫'!$H$7*IF(ISNUMBER($H252),N252,0)+'01_指標庫'!$H$8*IF(ISNUMBER($AF252),AQ252,0)+'01_指標庫'!$H$9*IF(ISNUMBER($AG252),AR252,0)+'01_指標庫'!$H$10*IF(ISNUMBER($AB252),AM252,0)+'01_指標庫'!$H$11*IF(ISNUMBER($AC252),AN252,0)+'01_指標庫'!$H$12*IF(ISNUMBER($AD252),AO252,0)+'01_指標庫'!$H$13*IF(ISNUMBER($AE252),AP252,0)+'01_指標庫'!$H$14*IF(ISNUMBER($I252),O252,0)+'01_指標庫'!$H$15*IF(ISNUMBER($AH252),AS252,0)+'01_指標庫'!$H$16*IF(ISNUMBER($K252),P252,0)+'01_指標庫'!$H$17*IF(ISNUMBER($AI252),AT252,0)+'01_指標庫'!$H$18*IF(ISNUMBER($AJ252),AU252,0)+'01_指標庫'!$H$19*IF(ISNUMBER($AK252),AV252,0)+'01_指標庫'!$H$20*IF(ISNUMBER($BB252),BB252,0)+'01_指標庫'!$H$21*IF(ISNUMBER($BC252),BC252,0))/AW252,1))</f>
        <v>70.599999999999994</v>
      </c>
      <c r="AY252" s="67"/>
      <c r="AZ252" s="67"/>
      <c r="BA252" s="66">
        <f t="shared" si="86"/>
        <v>-6.3058191550890985E-3</v>
      </c>
      <c r="BB252">
        <f t="shared" si="87"/>
        <v>0</v>
      </c>
      <c r="BC252" t="str">
        <f t="shared" si="88"/>
        <v/>
      </c>
    </row>
    <row r="253" spans="1:55" ht="15" customHeight="1">
      <c r="A253" s="56">
        <v>249</v>
      </c>
      <c r="B253" s="57">
        <v>42919</v>
      </c>
      <c r="C253" s="56">
        <v>2017</v>
      </c>
      <c r="D253" s="58" t="s">
        <v>236</v>
      </c>
      <c r="E253" s="59">
        <v>5596.96</v>
      </c>
      <c r="F253" s="60">
        <v>7.1832999999999994E-2</v>
      </c>
      <c r="G253" s="60">
        <v>-4.8993000000000002E-2</v>
      </c>
      <c r="H253" s="61">
        <v>0.85709999999999997</v>
      </c>
      <c r="I253" s="62">
        <v>372</v>
      </c>
      <c r="J253" s="56" t="s">
        <v>235</v>
      </c>
      <c r="K253" s="63">
        <v>11.22</v>
      </c>
      <c r="L253" s="56">
        <f t="shared" si="66"/>
        <v>100</v>
      </c>
      <c r="M253" s="56">
        <f t="shared" si="67"/>
        <v>100</v>
      </c>
      <c r="N253" s="56">
        <f t="shared" si="68"/>
        <v>100</v>
      </c>
      <c r="O253" s="56">
        <f t="shared" si="69"/>
        <v>50</v>
      </c>
      <c r="P253" s="56">
        <f t="shared" si="70"/>
        <v>100</v>
      </c>
      <c r="Q253" s="63"/>
      <c r="R253" s="56"/>
      <c r="S253" s="60">
        <f t="shared" si="83"/>
        <v>-8.8473008294787103E-3</v>
      </c>
      <c r="T253" s="64">
        <f t="shared" si="84"/>
        <v>3.5778175313059268E-3</v>
      </c>
      <c r="V253" s="65"/>
      <c r="W253" s="65"/>
      <c r="Y253" s="15" t="str">
        <f t="shared" si="71"/>
        <v>EASY</v>
      </c>
      <c r="AA253" s="66">
        <f t="shared" si="85"/>
        <v>9.2883207937890511E-2</v>
      </c>
      <c r="AB253">
        <f>LOOKUP($B253,'07_L1政策步階'!$A$4:$A$14,'07_L1政策步階'!$C$4:$C$14)</f>
        <v>-1</v>
      </c>
      <c r="AC253" s="65"/>
      <c r="AD253" s="65"/>
      <c r="AE253" s="65"/>
      <c r="AF253" s="65"/>
      <c r="AG253" s="65"/>
      <c r="AH253" s="65"/>
      <c r="AI253" s="65"/>
      <c r="AJ253" s="65"/>
      <c r="AK253" s="65"/>
      <c r="AL253">
        <f t="shared" si="72"/>
        <v>100</v>
      </c>
      <c r="AM253">
        <f t="shared" si="73"/>
        <v>0</v>
      </c>
      <c r="AN253" t="str">
        <f t="shared" si="74"/>
        <v/>
      </c>
      <c r="AO253" t="str">
        <f t="shared" si="75"/>
        <v/>
      </c>
      <c r="AP253" t="str">
        <f t="shared" si="76"/>
        <v/>
      </c>
      <c r="AQ253" t="str">
        <f t="shared" si="77"/>
        <v/>
      </c>
      <c r="AR253" t="str">
        <f t="shared" si="78"/>
        <v/>
      </c>
      <c r="AS253" t="str">
        <f t="shared" si="79"/>
        <v/>
      </c>
      <c r="AT253" t="str">
        <f t="shared" si="80"/>
        <v/>
      </c>
      <c r="AU253" t="str">
        <f t="shared" si="81"/>
        <v/>
      </c>
      <c r="AV253" t="str">
        <f t="shared" si="82"/>
        <v/>
      </c>
      <c r="AW253">
        <f>'01_指標庫'!$H$4*ISNUMBER($F253)+'01_指標庫'!$H$5*ISNUMBER($AA253)+'01_指標庫'!$H$6*ISNUMBER($G253)+'01_指標庫'!$H$7*ISNUMBER($H253)+'01_指標庫'!$H$8*ISNUMBER($AF253)+'01_指標庫'!$H$9*ISNUMBER($AG253)+'01_指標庫'!$H$10*ISNUMBER($AB253)+'01_指標庫'!$H$11*ISNUMBER($AC253)+'01_指標庫'!$H$12*ISNUMBER($AD253)+'01_指標庫'!$H$13*ISNUMBER($AE253)+'01_指標庫'!$H$14*ISNUMBER($I253)+'01_指標庫'!$H$15*ISNUMBER($AH253)+'01_指標庫'!$H$16*ISNUMBER($K253)+'01_指標庫'!$H$17*ISNUMBER($AI253)+'01_指標庫'!$H$18*ISNUMBER($AJ253)+'01_指標庫'!$H$19*ISNUMBER($AK253)+'01_指標庫'!$H$20*ISNUMBER($BB253)+'01_指標庫'!$H$21*ISNUMBER($BC253)</f>
        <v>51</v>
      </c>
      <c r="AX253">
        <f>IF(AW253=0,50,ROUND(('01_指標庫'!$H$4*IF(ISNUMBER($F253),L253,0)+'01_指標庫'!$H$5*IF(ISNUMBER($AA253),AL253,0)+'01_指標庫'!$H$6*IF(ISNUMBER($G253),M253,0)+'01_指標庫'!$H$7*IF(ISNUMBER($H253),N253,0)+'01_指標庫'!$H$8*IF(ISNUMBER($AF253),AQ253,0)+'01_指標庫'!$H$9*IF(ISNUMBER($AG253),AR253,0)+'01_指標庫'!$H$10*IF(ISNUMBER($AB253),AM253,0)+'01_指標庫'!$H$11*IF(ISNUMBER($AC253),AN253,0)+'01_指標庫'!$H$12*IF(ISNUMBER($AD253),AO253,0)+'01_指標庫'!$H$13*IF(ISNUMBER($AE253),AP253,0)+'01_指標庫'!$H$14*IF(ISNUMBER($I253),O253,0)+'01_指標庫'!$H$15*IF(ISNUMBER($AH253),AS253,0)+'01_指標庫'!$H$16*IF(ISNUMBER($K253),P253,0)+'01_指標庫'!$H$17*IF(ISNUMBER($AI253),AT253,0)+'01_指標庫'!$H$18*IF(ISNUMBER($AJ253),AU253,0)+'01_指標庫'!$H$19*IF(ISNUMBER($AK253),AV253,0)+'01_指標庫'!$H$20*IF(ISNUMBER($BB253),BB253,0)+'01_指標庫'!$H$21*IF(ISNUMBER($BC253),BC253,0))/AW253,1))</f>
        <v>70.599999999999994</v>
      </c>
      <c r="AY253" s="67"/>
      <c r="AZ253" s="67"/>
      <c r="BA253" s="66">
        <f t="shared" si="86"/>
        <v>-9.5774145491932527E-3</v>
      </c>
      <c r="BB253">
        <f t="shared" si="87"/>
        <v>0</v>
      </c>
      <c r="BC253" t="str">
        <f t="shared" si="88"/>
        <v/>
      </c>
    </row>
    <row r="254" spans="1:55" ht="15" customHeight="1">
      <c r="A254" s="56">
        <v>250</v>
      </c>
      <c r="B254" s="57">
        <v>42921</v>
      </c>
      <c r="C254" s="56">
        <v>2017</v>
      </c>
      <c r="D254" s="58" t="s">
        <v>238</v>
      </c>
      <c r="E254" s="59">
        <v>5648.82</v>
      </c>
      <c r="F254" s="60">
        <v>8.0904000000000004E-2</v>
      </c>
      <c r="G254" s="60">
        <v>-4.0181000000000001E-2</v>
      </c>
      <c r="H254" s="61">
        <v>0.85709999999999997</v>
      </c>
      <c r="I254" s="62">
        <v>373</v>
      </c>
      <c r="J254" s="56" t="s">
        <v>235</v>
      </c>
      <c r="K254" s="63">
        <v>11.07</v>
      </c>
      <c r="L254" s="56">
        <f t="shared" si="66"/>
        <v>100</v>
      </c>
      <c r="M254" s="56">
        <f t="shared" si="67"/>
        <v>100</v>
      </c>
      <c r="N254" s="56">
        <f t="shared" si="68"/>
        <v>100</v>
      </c>
      <c r="O254" s="56">
        <f t="shared" si="69"/>
        <v>50</v>
      </c>
      <c r="P254" s="56">
        <f t="shared" si="70"/>
        <v>100</v>
      </c>
      <c r="Q254" s="63"/>
      <c r="R254" s="56"/>
      <c r="S254" s="60">
        <f t="shared" si="83"/>
        <v>9.2657442611703278E-3</v>
      </c>
      <c r="T254" s="64">
        <f t="shared" si="84"/>
        <v>-1.3368983957219305E-2</v>
      </c>
      <c r="V254" s="65"/>
      <c r="W254" s="65"/>
      <c r="Y254" s="15" t="str">
        <f t="shared" si="71"/>
        <v>EASY</v>
      </c>
      <c r="AA254" s="66">
        <f t="shared" si="85"/>
        <v>9.2553344142207505E-2</v>
      </c>
      <c r="AB254">
        <f>LOOKUP($B254,'07_L1政策步階'!$A$4:$A$14,'07_L1政策步階'!$C$4:$C$14)</f>
        <v>-1</v>
      </c>
      <c r="AC254" s="65"/>
      <c r="AD254" s="65"/>
      <c r="AE254" s="65"/>
      <c r="AF254" s="65"/>
      <c r="AG254" s="65"/>
      <c r="AH254" s="65"/>
      <c r="AI254" s="65"/>
      <c r="AJ254" s="65"/>
      <c r="AK254" s="65"/>
      <c r="AL254">
        <f t="shared" si="72"/>
        <v>100</v>
      </c>
      <c r="AM254">
        <f t="shared" si="73"/>
        <v>0</v>
      </c>
      <c r="AN254" t="str">
        <f t="shared" si="74"/>
        <v/>
      </c>
      <c r="AO254" t="str">
        <f t="shared" si="75"/>
        <v/>
      </c>
      <c r="AP254" t="str">
        <f t="shared" si="76"/>
        <v/>
      </c>
      <c r="AQ254" t="str">
        <f t="shared" si="77"/>
        <v/>
      </c>
      <c r="AR254" t="str">
        <f t="shared" si="78"/>
        <v/>
      </c>
      <c r="AS254" t="str">
        <f t="shared" si="79"/>
        <v/>
      </c>
      <c r="AT254" t="str">
        <f t="shared" si="80"/>
        <v/>
      </c>
      <c r="AU254" t="str">
        <f t="shared" si="81"/>
        <v/>
      </c>
      <c r="AV254" t="str">
        <f t="shared" si="82"/>
        <v/>
      </c>
      <c r="AW254">
        <f>'01_指標庫'!$H$4*ISNUMBER($F254)+'01_指標庫'!$H$5*ISNUMBER($AA254)+'01_指標庫'!$H$6*ISNUMBER($G254)+'01_指標庫'!$H$7*ISNUMBER($H254)+'01_指標庫'!$H$8*ISNUMBER($AF254)+'01_指標庫'!$H$9*ISNUMBER($AG254)+'01_指標庫'!$H$10*ISNUMBER($AB254)+'01_指標庫'!$H$11*ISNUMBER($AC254)+'01_指標庫'!$H$12*ISNUMBER($AD254)+'01_指標庫'!$H$13*ISNUMBER($AE254)+'01_指標庫'!$H$14*ISNUMBER($I254)+'01_指標庫'!$H$15*ISNUMBER($AH254)+'01_指標庫'!$H$16*ISNUMBER($K254)+'01_指標庫'!$H$17*ISNUMBER($AI254)+'01_指標庫'!$H$18*ISNUMBER($AJ254)+'01_指標庫'!$H$19*ISNUMBER($AK254)+'01_指標庫'!$H$20*ISNUMBER($BB254)+'01_指標庫'!$H$21*ISNUMBER($BC254)</f>
        <v>51</v>
      </c>
      <c r="AX254">
        <f>IF(AW254=0,50,ROUND(('01_指標庫'!$H$4*IF(ISNUMBER($F254),L254,0)+'01_指標庫'!$H$5*IF(ISNUMBER($AA254),AL254,0)+'01_指標庫'!$H$6*IF(ISNUMBER($G254),M254,0)+'01_指標庫'!$H$7*IF(ISNUMBER($H254),N254,0)+'01_指標庫'!$H$8*IF(ISNUMBER($AF254),AQ254,0)+'01_指標庫'!$H$9*IF(ISNUMBER($AG254),AR254,0)+'01_指標庫'!$H$10*IF(ISNUMBER($AB254),AM254,0)+'01_指標庫'!$H$11*IF(ISNUMBER($AC254),AN254,0)+'01_指標庫'!$H$12*IF(ISNUMBER($AD254),AO254,0)+'01_指標庫'!$H$13*IF(ISNUMBER($AE254),AP254,0)+'01_指標庫'!$H$14*IF(ISNUMBER($I254),O254,0)+'01_指標庫'!$H$15*IF(ISNUMBER($AH254),AS254,0)+'01_指標庫'!$H$16*IF(ISNUMBER($K254),P254,0)+'01_指標庫'!$H$17*IF(ISNUMBER($AI254),AT254,0)+'01_指標庫'!$H$18*IF(ISNUMBER($AJ254),AU254,0)+'01_指標庫'!$H$19*IF(ISNUMBER($AK254),AV254,0)+'01_指標庫'!$H$20*IF(ISNUMBER($BB254),BB254,0)+'01_指標庫'!$H$21*IF(ISNUMBER($BC254),BC254,0))/AW254,1))</f>
        <v>70.599999999999994</v>
      </c>
      <c r="AY254" s="67"/>
      <c r="AZ254" s="67"/>
      <c r="BA254" s="66">
        <f t="shared" si="86"/>
        <v>-9.0313448826552234E-3</v>
      </c>
      <c r="BB254">
        <f t="shared" si="87"/>
        <v>0</v>
      </c>
      <c r="BC254" t="str">
        <f t="shared" si="88"/>
        <v/>
      </c>
    </row>
    <row r="255" spans="1:55" ht="15" customHeight="1">
      <c r="A255" s="56">
        <v>251</v>
      </c>
      <c r="B255" s="57">
        <v>42922</v>
      </c>
      <c r="C255" s="56">
        <v>2017</v>
      </c>
      <c r="D255" s="58" t="s">
        <v>239</v>
      </c>
      <c r="E255" s="59">
        <v>5597.9</v>
      </c>
      <c r="F255" s="60">
        <v>7.0338999999999999E-2</v>
      </c>
      <c r="G255" s="60">
        <v>-4.8834000000000002E-2</v>
      </c>
      <c r="H255" s="61">
        <v>0.81630000000000003</v>
      </c>
      <c r="I255" s="62">
        <v>378</v>
      </c>
      <c r="J255" s="56" t="s">
        <v>235</v>
      </c>
      <c r="K255" s="63">
        <v>12.54</v>
      </c>
      <c r="L255" s="56">
        <f t="shared" si="66"/>
        <v>100</v>
      </c>
      <c r="M255" s="56">
        <f t="shared" si="67"/>
        <v>100</v>
      </c>
      <c r="N255" s="56">
        <f t="shared" si="68"/>
        <v>100</v>
      </c>
      <c r="O255" s="56">
        <f t="shared" si="69"/>
        <v>50</v>
      </c>
      <c r="P255" s="56">
        <f t="shared" si="70"/>
        <v>100</v>
      </c>
      <c r="Q255" s="63"/>
      <c r="R255" s="56"/>
      <c r="S255" s="60">
        <f t="shared" si="83"/>
        <v>-9.014272007251134E-3</v>
      </c>
      <c r="T255" s="64">
        <f t="shared" si="84"/>
        <v>0.13279132791327908</v>
      </c>
      <c r="V255" s="65"/>
      <c r="W255" s="65"/>
      <c r="Y255" s="15" t="str">
        <f t="shared" si="71"/>
        <v>EASY</v>
      </c>
      <c r="AA255" s="66">
        <f t="shared" si="85"/>
        <v>9.1905926349144185E-2</v>
      </c>
      <c r="AB255">
        <f>LOOKUP($B255,'07_L1政策步階'!$A$4:$A$14,'07_L1政策步階'!$C$4:$C$14)</f>
        <v>-1</v>
      </c>
      <c r="AC255" s="65"/>
      <c r="AD255" s="65"/>
      <c r="AE255" s="65"/>
      <c r="AF255" s="65"/>
      <c r="AG255" s="65"/>
      <c r="AH255" s="65"/>
      <c r="AI255" s="65"/>
      <c r="AJ255" s="65"/>
      <c r="AK255" s="65"/>
      <c r="AL255">
        <f t="shared" si="72"/>
        <v>100</v>
      </c>
      <c r="AM255">
        <f t="shared" si="73"/>
        <v>0</v>
      </c>
      <c r="AN255" t="str">
        <f t="shared" si="74"/>
        <v/>
      </c>
      <c r="AO255" t="str">
        <f t="shared" si="75"/>
        <v/>
      </c>
      <c r="AP255" t="str">
        <f t="shared" si="76"/>
        <v/>
      </c>
      <c r="AQ255" t="str">
        <f t="shared" si="77"/>
        <v/>
      </c>
      <c r="AR255" t="str">
        <f t="shared" si="78"/>
        <v/>
      </c>
      <c r="AS255" t="str">
        <f t="shared" si="79"/>
        <v/>
      </c>
      <c r="AT255" t="str">
        <f t="shared" si="80"/>
        <v/>
      </c>
      <c r="AU255" t="str">
        <f t="shared" si="81"/>
        <v/>
      </c>
      <c r="AV255" t="str">
        <f t="shared" si="82"/>
        <v/>
      </c>
      <c r="AW255">
        <f>'01_指標庫'!$H$4*ISNUMBER($F255)+'01_指標庫'!$H$5*ISNUMBER($AA255)+'01_指標庫'!$H$6*ISNUMBER($G255)+'01_指標庫'!$H$7*ISNUMBER($H255)+'01_指標庫'!$H$8*ISNUMBER($AF255)+'01_指標庫'!$H$9*ISNUMBER($AG255)+'01_指標庫'!$H$10*ISNUMBER($AB255)+'01_指標庫'!$H$11*ISNUMBER($AC255)+'01_指標庫'!$H$12*ISNUMBER($AD255)+'01_指標庫'!$H$13*ISNUMBER($AE255)+'01_指標庫'!$H$14*ISNUMBER($I255)+'01_指標庫'!$H$15*ISNUMBER($AH255)+'01_指標庫'!$H$16*ISNUMBER($K255)+'01_指標庫'!$H$17*ISNUMBER($AI255)+'01_指標庫'!$H$18*ISNUMBER($AJ255)+'01_指標庫'!$H$19*ISNUMBER($AK255)+'01_指標庫'!$H$20*ISNUMBER($BB255)+'01_指標庫'!$H$21*ISNUMBER($BC255)</f>
        <v>51</v>
      </c>
      <c r="AX255">
        <f>IF(AW255=0,50,ROUND(('01_指標庫'!$H$4*IF(ISNUMBER($F255),L255,0)+'01_指標庫'!$H$5*IF(ISNUMBER($AA255),AL255,0)+'01_指標庫'!$H$6*IF(ISNUMBER($G255),M255,0)+'01_指標庫'!$H$7*IF(ISNUMBER($H255),N255,0)+'01_指標庫'!$H$8*IF(ISNUMBER($AF255),AQ255,0)+'01_指標庫'!$H$9*IF(ISNUMBER($AG255),AR255,0)+'01_指標庫'!$H$10*IF(ISNUMBER($AB255),AM255,0)+'01_指標庫'!$H$11*IF(ISNUMBER($AC255),AN255,0)+'01_指標庫'!$H$12*IF(ISNUMBER($AD255),AO255,0)+'01_指標庫'!$H$13*IF(ISNUMBER($AE255),AP255,0)+'01_指標庫'!$H$14*IF(ISNUMBER($I255),O255,0)+'01_指標庫'!$H$15*IF(ISNUMBER($AH255),AS255,0)+'01_指標庫'!$H$16*IF(ISNUMBER($K255),P255,0)+'01_指標庫'!$H$17*IF(ISNUMBER($AI255),AT255,0)+'01_指標庫'!$H$18*IF(ISNUMBER($AJ255),AU255,0)+'01_指標庫'!$H$19*IF(ISNUMBER($AK255),AV255,0)+'01_指標庫'!$H$20*IF(ISNUMBER($BB255),BB255,0)+'01_指標庫'!$H$21*IF(ISNUMBER($BC255),BC255,0))/AW255,1))</f>
        <v>70.599999999999994</v>
      </c>
      <c r="AY255" s="67"/>
      <c r="AZ255" s="67"/>
      <c r="BA255" s="66">
        <f t="shared" si="86"/>
        <v>-1.1269862962204336E-2</v>
      </c>
      <c r="BB255">
        <f t="shared" si="87"/>
        <v>0</v>
      </c>
      <c r="BC255" t="str">
        <f t="shared" si="88"/>
        <v/>
      </c>
    </row>
    <row r="256" spans="1:55" ht="15" customHeight="1">
      <c r="A256" s="56">
        <v>252</v>
      </c>
      <c r="B256" s="57">
        <v>42923</v>
      </c>
      <c r="C256" s="56">
        <v>2017</v>
      </c>
      <c r="D256" s="58" t="s">
        <v>234</v>
      </c>
      <c r="E256" s="59">
        <v>5656.47</v>
      </c>
      <c r="F256" s="60">
        <v>8.0658999999999995E-2</v>
      </c>
      <c r="G256" s="60">
        <v>-3.8882E-2</v>
      </c>
      <c r="H256" s="61">
        <v>0.8367</v>
      </c>
      <c r="I256" s="62">
        <v>383</v>
      </c>
      <c r="J256" s="56" t="s">
        <v>235</v>
      </c>
      <c r="K256" s="63">
        <v>11.19</v>
      </c>
      <c r="L256" s="56">
        <f t="shared" si="66"/>
        <v>100</v>
      </c>
      <c r="M256" s="56">
        <f t="shared" si="67"/>
        <v>100</v>
      </c>
      <c r="N256" s="56">
        <f t="shared" si="68"/>
        <v>100</v>
      </c>
      <c r="O256" s="56">
        <f t="shared" si="69"/>
        <v>50</v>
      </c>
      <c r="P256" s="56">
        <f t="shared" si="70"/>
        <v>100</v>
      </c>
      <c r="Q256" s="63"/>
      <c r="R256" s="56"/>
      <c r="S256" s="60">
        <f t="shared" si="83"/>
        <v>1.0462852140981527E-2</v>
      </c>
      <c r="T256" s="64">
        <f t="shared" si="84"/>
        <v>-0.10765550239234445</v>
      </c>
      <c r="V256" s="65"/>
      <c r="W256" s="65"/>
      <c r="Y256" s="15" t="str">
        <f t="shared" si="71"/>
        <v>EASY</v>
      </c>
      <c r="AA256" s="66">
        <f t="shared" si="85"/>
        <v>9.1458906943776119E-2</v>
      </c>
      <c r="AB256">
        <f>LOOKUP($B256,'07_L1政策步階'!$A$4:$A$14,'07_L1政策步階'!$C$4:$C$14)</f>
        <v>-1</v>
      </c>
      <c r="AC256" s="65"/>
      <c r="AD256" s="65"/>
      <c r="AE256" s="65"/>
      <c r="AF256" s="65"/>
      <c r="AG256" s="65"/>
      <c r="AH256" s="65"/>
      <c r="AI256" s="65"/>
      <c r="AJ256" s="65"/>
      <c r="AK256" s="65"/>
      <c r="AL256">
        <f t="shared" si="72"/>
        <v>100</v>
      </c>
      <c r="AM256">
        <f t="shared" si="73"/>
        <v>0</v>
      </c>
      <c r="AN256" t="str">
        <f t="shared" si="74"/>
        <v/>
      </c>
      <c r="AO256" t="str">
        <f t="shared" si="75"/>
        <v/>
      </c>
      <c r="AP256" t="str">
        <f t="shared" si="76"/>
        <v/>
      </c>
      <c r="AQ256" t="str">
        <f t="shared" si="77"/>
        <v/>
      </c>
      <c r="AR256" t="str">
        <f t="shared" si="78"/>
        <v/>
      </c>
      <c r="AS256" t="str">
        <f t="shared" si="79"/>
        <v/>
      </c>
      <c r="AT256" t="str">
        <f t="shared" si="80"/>
        <v/>
      </c>
      <c r="AU256" t="str">
        <f t="shared" si="81"/>
        <v/>
      </c>
      <c r="AV256" t="str">
        <f t="shared" si="82"/>
        <v/>
      </c>
      <c r="AW256">
        <f>'01_指標庫'!$H$4*ISNUMBER($F256)+'01_指標庫'!$H$5*ISNUMBER($AA256)+'01_指標庫'!$H$6*ISNUMBER($G256)+'01_指標庫'!$H$7*ISNUMBER($H256)+'01_指標庫'!$H$8*ISNUMBER($AF256)+'01_指標庫'!$H$9*ISNUMBER($AG256)+'01_指標庫'!$H$10*ISNUMBER($AB256)+'01_指標庫'!$H$11*ISNUMBER($AC256)+'01_指標庫'!$H$12*ISNUMBER($AD256)+'01_指標庫'!$H$13*ISNUMBER($AE256)+'01_指標庫'!$H$14*ISNUMBER($I256)+'01_指標庫'!$H$15*ISNUMBER($AH256)+'01_指標庫'!$H$16*ISNUMBER($K256)+'01_指標庫'!$H$17*ISNUMBER($AI256)+'01_指標庫'!$H$18*ISNUMBER($AJ256)+'01_指標庫'!$H$19*ISNUMBER($AK256)+'01_指標庫'!$H$20*ISNUMBER($BB256)+'01_指標庫'!$H$21*ISNUMBER($BC256)</f>
        <v>51</v>
      </c>
      <c r="AX256">
        <f>IF(AW256=0,50,ROUND(('01_指標庫'!$H$4*IF(ISNUMBER($F256),L256,0)+'01_指標庫'!$H$5*IF(ISNUMBER($AA256),AL256,0)+'01_指標庫'!$H$6*IF(ISNUMBER($G256),M256,0)+'01_指標庫'!$H$7*IF(ISNUMBER($H256),N256,0)+'01_指標庫'!$H$8*IF(ISNUMBER($AF256),AQ256,0)+'01_指標庫'!$H$9*IF(ISNUMBER($AG256),AR256,0)+'01_指標庫'!$H$10*IF(ISNUMBER($AB256),AM256,0)+'01_指標庫'!$H$11*IF(ISNUMBER($AC256),AN256,0)+'01_指標庫'!$H$12*IF(ISNUMBER($AD256),AO256,0)+'01_指標庫'!$H$13*IF(ISNUMBER($AE256),AP256,0)+'01_指標庫'!$H$14*IF(ISNUMBER($I256),O256,0)+'01_指標庫'!$H$15*IF(ISNUMBER($AH256),AS256,0)+'01_指標庫'!$H$16*IF(ISNUMBER($K256),P256,0)+'01_指標庫'!$H$17*IF(ISNUMBER($AI256),AT256,0)+'01_指標庫'!$H$18*IF(ISNUMBER($AJ256),AU256,0)+'01_指標庫'!$H$19*IF(ISNUMBER($AK256),AV256,0)+'01_指標庫'!$H$20*IF(ISNUMBER($BB256),BB256,0)+'01_指標庫'!$H$21*IF(ISNUMBER($BC256),BC256,0))/AW256,1))</f>
        <v>70.599999999999994</v>
      </c>
      <c r="AY256" s="67"/>
      <c r="AZ256" s="67"/>
      <c r="BA256" s="66">
        <f t="shared" si="86"/>
        <v>-9.0005495954436077E-3</v>
      </c>
      <c r="BB256">
        <f t="shared" si="87"/>
        <v>0</v>
      </c>
      <c r="BC256" t="str">
        <f t="shared" si="88"/>
        <v/>
      </c>
    </row>
    <row r="257" spans="1:55" ht="15" customHeight="1">
      <c r="A257" s="56">
        <v>253</v>
      </c>
      <c r="B257" s="57">
        <v>42926</v>
      </c>
      <c r="C257" s="56">
        <v>2017</v>
      </c>
      <c r="D257" s="58" t="s">
        <v>236</v>
      </c>
      <c r="E257" s="59">
        <v>5694.15</v>
      </c>
      <c r="F257" s="60">
        <v>8.6985000000000007E-2</v>
      </c>
      <c r="G257" s="60">
        <v>-3.2479000000000001E-2</v>
      </c>
      <c r="H257" s="61">
        <v>0.8367</v>
      </c>
      <c r="I257" s="62">
        <v>383</v>
      </c>
      <c r="J257" s="56" t="s">
        <v>235</v>
      </c>
      <c r="K257" s="63">
        <v>11.11</v>
      </c>
      <c r="L257" s="56">
        <f t="shared" si="66"/>
        <v>100</v>
      </c>
      <c r="M257" s="56">
        <f t="shared" si="67"/>
        <v>100</v>
      </c>
      <c r="N257" s="56">
        <f t="shared" si="68"/>
        <v>100</v>
      </c>
      <c r="O257" s="56">
        <f t="shared" si="69"/>
        <v>50</v>
      </c>
      <c r="P257" s="56">
        <f t="shared" si="70"/>
        <v>100</v>
      </c>
      <c r="Q257" s="63"/>
      <c r="R257" s="56"/>
      <c r="S257" s="60">
        <f t="shared" si="83"/>
        <v>6.6613983632901608E-3</v>
      </c>
      <c r="T257" s="64">
        <f t="shared" si="84"/>
        <v>-7.1492403932081894E-3</v>
      </c>
      <c r="V257" s="65"/>
      <c r="W257" s="65"/>
      <c r="Y257" s="15" t="str">
        <f t="shared" si="71"/>
        <v>EASY</v>
      </c>
      <c r="AA257" s="66">
        <f t="shared" si="85"/>
        <v>9.1052508592327053E-2</v>
      </c>
      <c r="AB257">
        <f>LOOKUP($B257,'07_L1政策步階'!$A$4:$A$14,'07_L1政策步階'!$C$4:$C$14)</f>
        <v>-1</v>
      </c>
      <c r="AC257" s="65"/>
      <c r="AD257" s="65"/>
      <c r="AE257" s="65"/>
      <c r="AF257" s="65"/>
      <c r="AG257" s="65"/>
      <c r="AH257" s="65"/>
      <c r="AI257" s="65"/>
      <c r="AJ257" s="65"/>
      <c r="AK257" s="65"/>
      <c r="AL257">
        <f t="shared" si="72"/>
        <v>100</v>
      </c>
      <c r="AM257">
        <f t="shared" si="73"/>
        <v>0</v>
      </c>
      <c r="AN257" t="str">
        <f t="shared" si="74"/>
        <v/>
      </c>
      <c r="AO257" t="str">
        <f t="shared" si="75"/>
        <v/>
      </c>
      <c r="AP257" t="str">
        <f t="shared" si="76"/>
        <v/>
      </c>
      <c r="AQ257" t="str">
        <f t="shared" si="77"/>
        <v/>
      </c>
      <c r="AR257" t="str">
        <f t="shared" si="78"/>
        <v/>
      </c>
      <c r="AS257" t="str">
        <f t="shared" si="79"/>
        <v/>
      </c>
      <c r="AT257" t="str">
        <f t="shared" si="80"/>
        <v/>
      </c>
      <c r="AU257" t="str">
        <f t="shared" si="81"/>
        <v/>
      </c>
      <c r="AV257" t="str">
        <f t="shared" si="82"/>
        <v/>
      </c>
      <c r="AW257">
        <f>'01_指標庫'!$H$4*ISNUMBER($F257)+'01_指標庫'!$H$5*ISNUMBER($AA257)+'01_指標庫'!$H$6*ISNUMBER($G257)+'01_指標庫'!$H$7*ISNUMBER($H257)+'01_指標庫'!$H$8*ISNUMBER($AF257)+'01_指標庫'!$H$9*ISNUMBER($AG257)+'01_指標庫'!$H$10*ISNUMBER($AB257)+'01_指標庫'!$H$11*ISNUMBER($AC257)+'01_指標庫'!$H$12*ISNUMBER($AD257)+'01_指標庫'!$H$13*ISNUMBER($AE257)+'01_指標庫'!$H$14*ISNUMBER($I257)+'01_指標庫'!$H$15*ISNUMBER($AH257)+'01_指標庫'!$H$16*ISNUMBER($K257)+'01_指標庫'!$H$17*ISNUMBER($AI257)+'01_指標庫'!$H$18*ISNUMBER($AJ257)+'01_指標庫'!$H$19*ISNUMBER($AK257)+'01_指標庫'!$H$20*ISNUMBER($BB257)+'01_指標庫'!$H$21*ISNUMBER($BC257)</f>
        <v>51</v>
      </c>
      <c r="AX257">
        <f>IF(AW257=0,50,ROUND(('01_指標庫'!$H$4*IF(ISNUMBER($F257),L257,0)+'01_指標庫'!$H$5*IF(ISNUMBER($AA257),AL257,0)+'01_指標庫'!$H$6*IF(ISNUMBER($G257),M257,0)+'01_指標庫'!$H$7*IF(ISNUMBER($H257),N257,0)+'01_指標庫'!$H$8*IF(ISNUMBER($AF257),AQ257,0)+'01_指標庫'!$H$9*IF(ISNUMBER($AG257),AR257,0)+'01_指標庫'!$H$10*IF(ISNUMBER($AB257),AM257,0)+'01_指標庫'!$H$11*IF(ISNUMBER($AC257),AN257,0)+'01_指標庫'!$H$12*IF(ISNUMBER($AD257),AO257,0)+'01_指標庫'!$H$13*IF(ISNUMBER($AE257),AP257,0)+'01_指標庫'!$H$14*IF(ISNUMBER($I257),O257,0)+'01_指標庫'!$H$15*IF(ISNUMBER($AH257),AS257,0)+'01_指標庫'!$H$16*IF(ISNUMBER($K257),P257,0)+'01_指標庫'!$H$17*IF(ISNUMBER($AI257),AT257,0)+'01_指標庫'!$H$18*IF(ISNUMBER($AJ257),AU257,0)+'01_指標庫'!$H$19*IF(ISNUMBER($AK257),AV257,0)+'01_指標庫'!$H$20*IF(ISNUMBER($BB257),BB257,0)+'01_指標庫'!$H$21*IF(ISNUMBER($BC257),BC257,0))/AW257,1))</f>
        <v>70.599999999999994</v>
      </c>
      <c r="AY257" s="67"/>
      <c r="AZ257" s="67"/>
      <c r="BA257" s="66">
        <f t="shared" si="86"/>
        <v>-5.4299686435449468E-3</v>
      </c>
      <c r="BB257">
        <f t="shared" si="87"/>
        <v>0</v>
      </c>
      <c r="BC257" t="str">
        <f t="shared" si="88"/>
        <v/>
      </c>
    </row>
    <row r="258" spans="1:55" ht="15" customHeight="1">
      <c r="A258" s="56">
        <v>254</v>
      </c>
      <c r="B258" s="57">
        <v>42927</v>
      </c>
      <c r="C258" s="56">
        <v>2017</v>
      </c>
      <c r="D258" s="58" t="s">
        <v>237</v>
      </c>
      <c r="E258" s="59">
        <v>5709.8</v>
      </c>
      <c r="F258" s="60">
        <v>8.9121000000000006E-2</v>
      </c>
      <c r="G258" s="60">
        <v>-2.9819999999999999E-2</v>
      </c>
      <c r="H258" s="61">
        <v>0.8367</v>
      </c>
      <c r="I258" s="62">
        <v>385</v>
      </c>
      <c r="J258" s="56" t="s">
        <v>235</v>
      </c>
      <c r="K258" s="63">
        <v>10.89</v>
      </c>
      <c r="L258" s="56">
        <f t="shared" si="66"/>
        <v>100</v>
      </c>
      <c r="M258" s="56">
        <f t="shared" si="67"/>
        <v>100</v>
      </c>
      <c r="N258" s="56">
        <f t="shared" si="68"/>
        <v>100</v>
      </c>
      <c r="O258" s="56">
        <f t="shared" si="69"/>
        <v>50</v>
      </c>
      <c r="P258" s="56">
        <f t="shared" si="70"/>
        <v>100</v>
      </c>
      <c r="Q258" s="63"/>
      <c r="R258" s="56"/>
      <c r="S258" s="60">
        <f t="shared" si="83"/>
        <v>2.7484347971165057E-3</v>
      </c>
      <c r="T258" s="64">
        <f t="shared" si="84"/>
        <v>-1.9801980198019709E-2</v>
      </c>
      <c r="V258" s="65"/>
      <c r="W258" s="65"/>
      <c r="Y258" s="15" t="str">
        <f t="shared" si="71"/>
        <v>EASY</v>
      </c>
      <c r="AA258" s="66">
        <f t="shared" si="85"/>
        <v>9.068257483218245E-2</v>
      </c>
      <c r="AB258">
        <f>LOOKUP($B258,'07_L1政策步階'!$A$4:$A$14,'07_L1政策步階'!$C$4:$C$14)</f>
        <v>-1</v>
      </c>
      <c r="AC258" s="65"/>
      <c r="AD258" s="65"/>
      <c r="AE258" s="65"/>
      <c r="AF258" s="65"/>
      <c r="AG258" s="65"/>
      <c r="AH258" s="65"/>
      <c r="AI258" s="65"/>
      <c r="AJ258" s="65"/>
      <c r="AK258" s="65"/>
      <c r="AL258">
        <f t="shared" si="72"/>
        <v>100</v>
      </c>
      <c r="AM258">
        <f t="shared" si="73"/>
        <v>0</v>
      </c>
      <c r="AN258" t="str">
        <f t="shared" si="74"/>
        <v/>
      </c>
      <c r="AO258" t="str">
        <f t="shared" si="75"/>
        <v/>
      </c>
      <c r="AP258" t="str">
        <f t="shared" si="76"/>
        <v/>
      </c>
      <c r="AQ258" t="str">
        <f t="shared" si="77"/>
        <v/>
      </c>
      <c r="AR258" t="str">
        <f t="shared" si="78"/>
        <v/>
      </c>
      <c r="AS258" t="str">
        <f t="shared" si="79"/>
        <v/>
      </c>
      <c r="AT258" t="str">
        <f t="shared" si="80"/>
        <v/>
      </c>
      <c r="AU258" t="str">
        <f t="shared" si="81"/>
        <v/>
      </c>
      <c r="AV258" t="str">
        <f t="shared" si="82"/>
        <v/>
      </c>
      <c r="AW258">
        <f>'01_指標庫'!$H$4*ISNUMBER($F258)+'01_指標庫'!$H$5*ISNUMBER($AA258)+'01_指標庫'!$H$6*ISNUMBER($G258)+'01_指標庫'!$H$7*ISNUMBER($H258)+'01_指標庫'!$H$8*ISNUMBER($AF258)+'01_指標庫'!$H$9*ISNUMBER($AG258)+'01_指標庫'!$H$10*ISNUMBER($AB258)+'01_指標庫'!$H$11*ISNUMBER($AC258)+'01_指標庫'!$H$12*ISNUMBER($AD258)+'01_指標庫'!$H$13*ISNUMBER($AE258)+'01_指標庫'!$H$14*ISNUMBER($I258)+'01_指標庫'!$H$15*ISNUMBER($AH258)+'01_指標庫'!$H$16*ISNUMBER($K258)+'01_指標庫'!$H$17*ISNUMBER($AI258)+'01_指標庫'!$H$18*ISNUMBER($AJ258)+'01_指標庫'!$H$19*ISNUMBER($AK258)+'01_指標庫'!$H$20*ISNUMBER($BB258)+'01_指標庫'!$H$21*ISNUMBER($BC258)</f>
        <v>51</v>
      </c>
      <c r="AX258">
        <f>IF(AW258=0,50,ROUND(('01_指標庫'!$H$4*IF(ISNUMBER($F258),L258,0)+'01_指標庫'!$H$5*IF(ISNUMBER($AA258),AL258,0)+'01_指標庫'!$H$6*IF(ISNUMBER($G258),M258,0)+'01_指標庫'!$H$7*IF(ISNUMBER($H258),N258,0)+'01_指標庫'!$H$8*IF(ISNUMBER($AF258),AQ258,0)+'01_指標庫'!$H$9*IF(ISNUMBER($AG258),AR258,0)+'01_指標庫'!$H$10*IF(ISNUMBER($AB258),AM258,0)+'01_指標庫'!$H$11*IF(ISNUMBER($AC258),AN258,0)+'01_指標庫'!$H$12*IF(ISNUMBER($AD258),AO258,0)+'01_指標庫'!$H$13*IF(ISNUMBER($AE258),AP258,0)+'01_指標庫'!$H$14*IF(ISNUMBER($I258),O258,0)+'01_指標庫'!$H$15*IF(ISNUMBER($AH258),AS258,0)+'01_指標庫'!$H$16*IF(ISNUMBER($K258),P258,0)+'01_指標庫'!$H$17*IF(ISNUMBER($AI258),AT258,0)+'01_指標庫'!$H$18*IF(ISNUMBER($AJ258),AU258,0)+'01_指標庫'!$H$19*IF(ISNUMBER($AK258),AV258,0)+'01_指標庫'!$H$20*IF(ISNUMBER($BB258),BB258,0)+'01_指標庫'!$H$21*IF(ISNUMBER($BC258),BC258,0))/AW258,1))</f>
        <v>76.5</v>
      </c>
      <c r="AY258" s="67"/>
      <c r="AZ258" s="67"/>
      <c r="BA258" s="66">
        <f t="shared" si="86"/>
        <v>-2.5411156574950411E-4</v>
      </c>
      <c r="BB258">
        <f t="shared" si="87"/>
        <v>50</v>
      </c>
      <c r="BC258" t="str">
        <f t="shared" si="88"/>
        <v/>
      </c>
    </row>
    <row r="259" spans="1:55" ht="15" customHeight="1">
      <c r="A259" s="56">
        <v>255</v>
      </c>
      <c r="B259" s="57">
        <v>42928</v>
      </c>
      <c r="C259" s="56">
        <v>2017</v>
      </c>
      <c r="D259" s="58" t="s">
        <v>238</v>
      </c>
      <c r="E259" s="59">
        <v>5778.95</v>
      </c>
      <c r="F259" s="60">
        <v>0.101345</v>
      </c>
      <c r="G259" s="60">
        <v>-1.8069999999999999E-2</v>
      </c>
      <c r="H259" s="61">
        <v>0.85709999999999997</v>
      </c>
      <c r="I259" s="62">
        <v>381</v>
      </c>
      <c r="J259" s="56" t="s">
        <v>235</v>
      </c>
      <c r="K259" s="63">
        <v>10.3</v>
      </c>
      <c r="L259" s="56">
        <f t="shared" si="66"/>
        <v>100</v>
      </c>
      <c r="M259" s="56">
        <f t="shared" si="67"/>
        <v>100</v>
      </c>
      <c r="N259" s="56">
        <f t="shared" si="68"/>
        <v>100</v>
      </c>
      <c r="O259" s="56">
        <f t="shared" si="69"/>
        <v>50</v>
      </c>
      <c r="P259" s="56">
        <f t="shared" si="70"/>
        <v>100</v>
      </c>
      <c r="Q259" s="63"/>
      <c r="R259" s="56"/>
      <c r="S259" s="60">
        <f t="shared" si="83"/>
        <v>1.2110756944201162E-2</v>
      </c>
      <c r="T259" s="64">
        <f t="shared" si="84"/>
        <v>-5.4178145087235952E-2</v>
      </c>
      <c r="V259" s="65"/>
      <c r="W259" s="65"/>
      <c r="Y259" s="15" t="str">
        <f t="shared" si="71"/>
        <v>EASY</v>
      </c>
      <c r="AA259" s="66">
        <f t="shared" si="85"/>
        <v>9.0295517352854127E-2</v>
      </c>
      <c r="AB259">
        <f>LOOKUP($B259,'07_L1政策步階'!$A$4:$A$14,'07_L1政策步階'!$C$4:$C$14)</f>
        <v>-1</v>
      </c>
      <c r="AC259" s="65"/>
      <c r="AD259" s="65"/>
      <c r="AE259" s="65"/>
      <c r="AF259" s="65"/>
      <c r="AG259" s="65"/>
      <c r="AH259" s="65"/>
      <c r="AI259" s="65"/>
      <c r="AJ259" s="65"/>
      <c r="AK259" s="65"/>
      <c r="AL259">
        <f t="shared" si="72"/>
        <v>100</v>
      </c>
      <c r="AM259">
        <f t="shared" si="73"/>
        <v>0</v>
      </c>
      <c r="AN259" t="str">
        <f t="shared" si="74"/>
        <v/>
      </c>
      <c r="AO259" t="str">
        <f t="shared" si="75"/>
        <v/>
      </c>
      <c r="AP259" t="str">
        <f t="shared" si="76"/>
        <v/>
      </c>
      <c r="AQ259" t="str">
        <f t="shared" si="77"/>
        <v/>
      </c>
      <c r="AR259" t="str">
        <f t="shared" si="78"/>
        <v/>
      </c>
      <c r="AS259" t="str">
        <f t="shared" si="79"/>
        <v/>
      </c>
      <c r="AT259" t="str">
        <f t="shared" si="80"/>
        <v/>
      </c>
      <c r="AU259" t="str">
        <f t="shared" si="81"/>
        <v/>
      </c>
      <c r="AV259" t="str">
        <f t="shared" si="82"/>
        <v/>
      </c>
      <c r="AW259">
        <f>'01_指標庫'!$H$4*ISNUMBER($F259)+'01_指標庫'!$H$5*ISNUMBER($AA259)+'01_指標庫'!$H$6*ISNUMBER($G259)+'01_指標庫'!$H$7*ISNUMBER($H259)+'01_指標庫'!$H$8*ISNUMBER($AF259)+'01_指標庫'!$H$9*ISNUMBER($AG259)+'01_指標庫'!$H$10*ISNUMBER($AB259)+'01_指標庫'!$H$11*ISNUMBER($AC259)+'01_指標庫'!$H$12*ISNUMBER($AD259)+'01_指標庫'!$H$13*ISNUMBER($AE259)+'01_指標庫'!$H$14*ISNUMBER($I259)+'01_指標庫'!$H$15*ISNUMBER($AH259)+'01_指標庫'!$H$16*ISNUMBER($K259)+'01_指標庫'!$H$17*ISNUMBER($AI259)+'01_指標庫'!$H$18*ISNUMBER($AJ259)+'01_指標庫'!$H$19*ISNUMBER($AK259)+'01_指標庫'!$H$20*ISNUMBER($BB259)+'01_指標庫'!$H$21*ISNUMBER($BC259)</f>
        <v>51</v>
      </c>
      <c r="AX259">
        <f>IF(AW259=0,50,ROUND(('01_指標庫'!$H$4*IF(ISNUMBER($F259),L259,0)+'01_指標庫'!$H$5*IF(ISNUMBER($AA259),AL259,0)+'01_指標庫'!$H$6*IF(ISNUMBER($G259),M259,0)+'01_指標庫'!$H$7*IF(ISNUMBER($H259),N259,0)+'01_指標庫'!$H$8*IF(ISNUMBER($AF259),AQ259,0)+'01_指標庫'!$H$9*IF(ISNUMBER($AG259),AR259,0)+'01_指標庫'!$H$10*IF(ISNUMBER($AB259),AM259,0)+'01_指標庫'!$H$11*IF(ISNUMBER($AC259),AN259,0)+'01_指標庫'!$H$12*IF(ISNUMBER($AD259),AO259,0)+'01_指標庫'!$H$13*IF(ISNUMBER($AE259),AP259,0)+'01_指標庫'!$H$14*IF(ISNUMBER($I259),O259,0)+'01_指標庫'!$H$15*IF(ISNUMBER($AH259),AS259,0)+'01_指標庫'!$H$16*IF(ISNUMBER($K259),P259,0)+'01_指標庫'!$H$17*IF(ISNUMBER($AI259),AT259,0)+'01_指標庫'!$H$18*IF(ISNUMBER($AJ259),AU259,0)+'01_指標庫'!$H$19*IF(ISNUMBER($AK259),AV259,0)+'01_指標庫'!$H$20*IF(ISNUMBER($BB259),BB259,0)+'01_指標庫'!$H$21*IF(ISNUMBER($BC259),BC259,0))/AW259,1))</f>
        <v>76.5</v>
      </c>
      <c r="AY259" s="67"/>
      <c r="AZ259" s="67"/>
      <c r="BA259" s="66">
        <f t="shared" si="86"/>
        <v>2.4414825008871599E-3</v>
      </c>
      <c r="BB259">
        <f t="shared" si="87"/>
        <v>50</v>
      </c>
      <c r="BC259" t="str">
        <f t="shared" si="88"/>
        <v/>
      </c>
    </row>
    <row r="260" spans="1:55" ht="15" customHeight="1">
      <c r="A260" s="56">
        <v>256</v>
      </c>
      <c r="B260" s="57">
        <v>42929</v>
      </c>
      <c r="C260" s="56">
        <v>2017</v>
      </c>
      <c r="D260" s="58" t="s">
        <v>239</v>
      </c>
      <c r="E260" s="59">
        <v>5793.36</v>
      </c>
      <c r="F260" s="60">
        <v>0.103065</v>
      </c>
      <c r="G260" s="60">
        <v>-1.5622E-2</v>
      </c>
      <c r="H260" s="61">
        <v>0.87760000000000005</v>
      </c>
      <c r="I260" s="62">
        <v>377</v>
      </c>
      <c r="J260" s="56" t="s">
        <v>235</v>
      </c>
      <c r="K260" s="63">
        <v>9.9</v>
      </c>
      <c r="L260" s="56">
        <f t="shared" si="66"/>
        <v>100</v>
      </c>
      <c r="M260" s="56">
        <f t="shared" si="67"/>
        <v>100</v>
      </c>
      <c r="N260" s="56">
        <f t="shared" si="68"/>
        <v>100</v>
      </c>
      <c r="O260" s="56">
        <f t="shared" si="69"/>
        <v>50</v>
      </c>
      <c r="P260" s="56">
        <f t="shared" si="70"/>
        <v>100</v>
      </c>
      <c r="Q260" s="63"/>
      <c r="R260" s="56"/>
      <c r="S260" s="60">
        <f t="shared" si="83"/>
        <v>2.4935325621435744E-3</v>
      </c>
      <c r="T260" s="64">
        <f t="shared" si="84"/>
        <v>-3.8834951456310662E-2</v>
      </c>
      <c r="V260" s="65"/>
      <c r="W260" s="65"/>
      <c r="Y260" s="15" t="str">
        <f t="shared" si="71"/>
        <v>EASY</v>
      </c>
      <c r="AA260" s="66">
        <f t="shared" si="85"/>
        <v>8.9850762322073674E-2</v>
      </c>
      <c r="AB260">
        <f>LOOKUP($B260,'07_L1政策步階'!$A$4:$A$14,'07_L1政策步階'!$C$4:$C$14)</f>
        <v>-1</v>
      </c>
      <c r="AC260" s="65"/>
      <c r="AD260" s="65"/>
      <c r="AE260" s="65"/>
      <c r="AF260" s="65"/>
      <c r="AG260" s="65"/>
      <c r="AH260" s="65"/>
      <c r="AI260" s="65"/>
      <c r="AJ260" s="65"/>
      <c r="AK260" s="65"/>
      <c r="AL260">
        <f t="shared" si="72"/>
        <v>100</v>
      </c>
      <c r="AM260">
        <f t="shared" si="73"/>
        <v>0</v>
      </c>
      <c r="AN260" t="str">
        <f t="shared" si="74"/>
        <v/>
      </c>
      <c r="AO260" t="str">
        <f t="shared" si="75"/>
        <v/>
      </c>
      <c r="AP260" t="str">
        <f t="shared" si="76"/>
        <v/>
      </c>
      <c r="AQ260" t="str">
        <f t="shared" si="77"/>
        <v/>
      </c>
      <c r="AR260" t="str">
        <f t="shared" si="78"/>
        <v/>
      </c>
      <c r="AS260" t="str">
        <f t="shared" si="79"/>
        <v/>
      </c>
      <c r="AT260" t="str">
        <f t="shared" si="80"/>
        <v/>
      </c>
      <c r="AU260" t="str">
        <f t="shared" si="81"/>
        <v/>
      </c>
      <c r="AV260" t="str">
        <f t="shared" si="82"/>
        <v/>
      </c>
      <c r="AW260">
        <f>'01_指標庫'!$H$4*ISNUMBER($F260)+'01_指標庫'!$H$5*ISNUMBER($AA260)+'01_指標庫'!$H$6*ISNUMBER($G260)+'01_指標庫'!$H$7*ISNUMBER($H260)+'01_指標庫'!$H$8*ISNUMBER($AF260)+'01_指標庫'!$H$9*ISNUMBER($AG260)+'01_指標庫'!$H$10*ISNUMBER($AB260)+'01_指標庫'!$H$11*ISNUMBER($AC260)+'01_指標庫'!$H$12*ISNUMBER($AD260)+'01_指標庫'!$H$13*ISNUMBER($AE260)+'01_指標庫'!$H$14*ISNUMBER($I260)+'01_指標庫'!$H$15*ISNUMBER($AH260)+'01_指標庫'!$H$16*ISNUMBER($K260)+'01_指標庫'!$H$17*ISNUMBER($AI260)+'01_指標庫'!$H$18*ISNUMBER($AJ260)+'01_指標庫'!$H$19*ISNUMBER($AK260)+'01_指標庫'!$H$20*ISNUMBER($BB260)+'01_指標庫'!$H$21*ISNUMBER($BC260)</f>
        <v>51</v>
      </c>
      <c r="AX260">
        <f>IF(AW260=0,50,ROUND(('01_指標庫'!$H$4*IF(ISNUMBER($F260),L260,0)+'01_指標庫'!$H$5*IF(ISNUMBER($AA260),AL260,0)+'01_指標庫'!$H$6*IF(ISNUMBER($G260),M260,0)+'01_指標庫'!$H$7*IF(ISNUMBER($H260),N260,0)+'01_指標庫'!$H$8*IF(ISNUMBER($AF260),AQ260,0)+'01_指標庫'!$H$9*IF(ISNUMBER($AG260),AR260,0)+'01_指標庫'!$H$10*IF(ISNUMBER($AB260),AM260,0)+'01_指標庫'!$H$11*IF(ISNUMBER($AC260),AN260,0)+'01_指標庫'!$H$12*IF(ISNUMBER($AD260),AO260,0)+'01_指標庫'!$H$13*IF(ISNUMBER($AE260),AP260,0)+'01_指標庫'!$H$14*IF(ISNUMBER($I260),O260,0)+'01_指標庫'!$H$15*IF(ISNUMBER($AH260),AS260,0)+'01_指標庫'!$H$16*IF(ISNUMBER($K260),P260,0)+'01_指標庫'!$H$17*IF(ISNUMBER($AI260),AT260,0)+'01_指標庫'!$H$18*IF(ISNUMBER($AJ260),AU260,0)+'01_指標庫'!$H$19*IF(ISNUMBER($AK260),AV260,0)+'01_指標庫'!$H$20*IF(ISNUMBER($BB260),BB260,0)+'01_指標庫'!$H$21*IF(ISNUMBER($BC260),BC260,0))/AW260,1))</f>
        <v>76.5</v>
      </c>
      <c r="AY260" s="67"/>
      <c r="AZ260" s="67"/>
      <c r="BA260" s="66">
        <f t="shared" si="86"/>
        <v>8.6146784708773794E-3</v>
      </c>
      <c r="BB260">
        <f t="shared" si="87"/>
        <v>50</v>
      </c>
      <c r="BC260" t="str">
        <f t="shared" si="88"/>
        <v/>
      </c>
    </row>
    <row r="261" spans="1:55" ht="15" customHeight="1">
      <c r="A261" s="56">
        <v>257</v>
      </c>
      <c r="B261" s="57">
        <v>42930</v>
      </c>
      <c r="C261" s="56">
        <v>2017</v>
      </c>
      <c r="D261" s="58" t="s">
        <v>234</v>
      </c>
      <c r="E261" s="59">
        <v>5838.08</v>
      </c>
      <c r="F261" s="60">
        <v>0.110553</v>
      </c>
      <c r="G261" s="60">
        <v>-8.0230000000000006E-3</v>
      </c>
      <c r="H261" s="61">
        <v>0.87760000000000005</v>
      </c>
      <c r="I261" s="62">
        <v>373</v>
      </c>
      <c r="J261" s="56" t="s">
        <v>235</v>
      </c>
      <c r="K261" s="63">
        <v>9.51</v>
      </c>
      <c r="L261" s="56">
        <f t="shared" ref="L261:L324" si="89">IF(COUNT(F261)=0,50,IF(F261&gt;=0,100,IF(F261&gt;=-0.02,50,0)))</f>
        <v>100</v>
      </c>
      <c r="M261" s="56">
        <f t="shared" ref="M261:M324" si="90">IF(COUNT(G261)=0,50,IF(G261&gt;-0.06,100,IF(G261&gt;-0.15,50,0)))</f>
        <v>100</v>
      </c>
      <c r="N261" s="56">
        <f t="shared" ref="N261:N324" si="91">IF(COUNT(H261)=0,50,IF(H261&gt;=0.6,100,IF(H261&gt;=0.4,50,0)))</f>
        <v>100</v>
      </c>
      <c r="O261" s="56">
        <f t="shared" ref="O261:O324" si="92">IF(COUNT(I261)=0,50,IF(J261="proxy_vix",50,IF(I261&lt;350,100,IF(I261&lt;=450,50,0))))</f>
        <v>50</v>
      </c>
      <c r="P261" s="56">
        <f t="shared" ref="P261:P324" si="93">IF(COUNT(K261)=0,50,IF(K261&lt;20,100,IF(K261&lt;=25,50,0)))</f>
        <v>100</v>
      </c>
      <c r="Q261" s="63"/>
      <c r="R261" s="56"/>
      <c r="S261" s="60">
        <f t="shared" si="83"/>
        <v>7.7191819600370692E-3</v>
      </c>
      <c r="T261" s="64">
        <f t="shared" si="84"/>
        <v>-3.9393939393939426E-2</v>
      </c>
      <c r="V261" s="65"/>
      <c r="W261" s="65"/>
      <c r="Y261" s="15" t="str">
        <f t="shared" ref="Y261:Y324" si="94">IF(AX261&gt;=70,"EASY",IF(AX261&gt;40,"UNCERTAIN","HARD"))</f>
        <v>EASY</v>
      </c>
      <c r="AA261" s="66">
        <f t="shared" si="85"/>
        <v>8.9653908790063408E-2</v>
      </c>
      <c r="AB261">
        <f>LOOKUP($B261,'07_L1政策步階'!$A$4:$A$14,'07_L1政策步階'!$C$4:$C$14)</f>
        <v>-1</v>
      </c>
      <c r="AC261" s="65"/>
      <c r="AD261" s="65"/>
      <c r="AE261" s="65"/>
      <c r="AF261" s="65"/>
      <c r="AG261" s="65"/>
      <c r="AH261" s="65"/>
      <c r="AI261" s="65"/>
      <c r="AJ261" s="65"/>
      <c r="AK261" s="65"/>
      <c r="AL261">
        <f t="shared" ref="AL261:AL324" si="95">IF(ISNUMBER($AA261),IF($AA261&gt;=0.005,100,IF($AA261&gt;=-0.015,50,0)),"")</f>
        <v>100</v>
      </c>
      <c r="AM261">
        <f t="shared" ref="AM261:AM324" si="96">IF(ISNUMBER($AB261),IF($AB261=1,100,IF($AB261=0,50,0)),"")</f>
        <v>0</v>
      </c>
      <c r="AN261" t="str">
        <f t="shared" ref="AN261:AN324" si="97">IF(ISNUMBER($AC261),IF($AC261&gt;=0.001,100,IF($AC261&gt;=-0.003,50,0)),"")</f>
        <v/>
      </c>
      <c r="AO261" t="str">
        <f t="shared" ref="AO261:AO324" si="98">IF(ISNUMBER($AD261),IF($AD261&gt;=0.04,100,IF($AD261&gt;=0,50,0)),"")</f>
        <v/>
      </c>
      <c r="AP261" t="str">
        <f t="shared" ref="AP261:AP324" si="99">IF(ISNUMBER($AE261),IF($AE261&gt;=25,100,IF($AE261&gt;=-75,50,0)),"")</f>
        <v/>
      </c>
      <c r="AQ261" t="str">
        <f t="shared" ref="AQ261:AQ324" si="100">IF(ISNUMBER($AF261),IF($AF261&gt;0,100,IF($AF261&gt;=-50,50,0)),"")</f>
        <v/>
      </c>
      <c r="AR261" t="str">
        <f t="shared" ref="AR261:AR324" si="101">IF(ISNUMBER($AG261),IF($AG261=1,100,IF($AG261=0,50,0)),"")</f>
        <v/>
      </c>
      <c r="AS261" t="str">
        <f t="shared" ref="AS261:AS324" si="102">IF(ISNUMBER($AH261),IF($AH261&lt;0,100,IF($AH261&lt;=20,50,0)),"")</f>
        <v/>
      </c>
      <c r="AT261" t="str">
        <f t="shared" ref="AT261:AT324" si="103">IF(ISNUMBER($AI261),IF($AI261&lt;0.95,100,IF($AI261&lt;=1,50,0)),"")</f>
        <v/>
      </c>
      <c r="AU261" t="str">
        <f t="shared" ref="AU261:AU324" si="104">IF(ISNUMBER($AJ261),IF($AJ261&lt;30,0,IF($AJ261&lt;40,50,IF($AJ261&lt;=90,100,50))),"")</f>
        <v/>
      </c>
      <c r="AV261" t="str">
        <f t="shared" ref="AV261:AV324" si="105">IF(ISNUMBER($AK261),IF($AK261&gt;-0.2,100,IF($AK261&gt;=-0.4,50,0)),"")</f>
        <v/>
      </c>
      <c r="AW261">
        <f>'01_指標庫'!$H$4*ISNUMBER($F261)+'01_指標庫'!$H$5*ISNUMBER($AA261)+'01_指標庫'!$H$6*ISNUMBER($G261)+'01_指標庫'!$H$7*ISNUMBER($H261)+'01_指標庫'!$H$8*ISNUMBER($AF261)+'01_指標庫'!$H$9*ISNUMBER($AG261)+'01_指標庫'!$H$10*ISNUMBER($AB261)+'01_指標庫'!$H$11*ISNUMBER($AC261)+'01_指標庫'!$H$12*ISNUMBER($AD261)+'01_指標庫'!$H$13*ISNUMBER($AE261)+'01_指標庫'!$H$14*ISNUMBER($I261)+'01_指標庫'!$H$15*ISNUMBER($AH261)+'01_指標庫'!$H$16*ISNUMBER($K261)+'01_指標庫'!$H$17*ISNUMBER($AI261)+'01_指標庫'!$H$18*ISNUMBER($AJ261)+'01_指標庫'!$H$19*ISNUMBER($AK261)+'01_指標庫'!$H$20*ISNUMBER($BB261)+'01_指標庫'!$H$21*ISNUMBER($BC261)</f>
        <v>51</v>
      </c>
      <c r="AX261">
        <f>IF(AW261=0,50,ROUND(('01_指標庫'!$H$4*IF(ISNUMBER($F261),L261,0)+'01_指標庫'!$H$5*IF(ISNUMBER($AA261),AL261,0)+'01_指標庫'!$H$6*IF(ISNUMBER($G261),M261,0)+'01_指標庫'!$H$7*IF(ISNUMBER($H261),N261,0)+'01_指標庫'!$H$8*IF(ISNUMBER($AF261),AQ261,0)+'01_指標庫'!$H$9*IF(ISNUMBER($AG261),AR261,0)+'01_指標庫'!$H$10*IF(ISNUMBER($AB261),AM261,0)+'01_指標庫'!$H$11*IF(ISNUMBER($AC261),AN261,0)+'01_指標庫'!$H$12*IF(ISNUMBER($AD261),AO261,0)+'01_指標庫'!$H$13*IF(ISNUMBER($AE261),AP261,0)+'01_指標庫'!$H$14*IF(ISNUMBER($I261),O261,0)+'01_指標庫'!$H$15*IF(ISNUMBER($AH261),AS261,0)+'01_指標庫'!$H$16*IF(ISNUMBER($K261),P261,0)+'01_指標庫'!$H$17*IF(ISNUMBER($AI261),AT261,0)+'01_指標庫'!$H$18*IF(ISNUMBER($AJ261),AU261,0)+'01_指標庫'!$H$19*IF(ISNUMBER($AK261),AV261,0)+'01_指標庫'!$H$20*IF(ISNUMBER($BB261),BB261,0)+'01_指標庫'!$H$21*IF(ISNUMBER($BC261),BC261,0))/AW261,1))</f>
        <v>82.4</v>
      </c>
      <c r="AY261" s="67"/>
      <c r="AZ261" s="67"/>
      <c r="BA261" s="66">
        <f t="shared" si="86"/>
        <v>1.1714422097346189E-2</v>
      </c>
      <c r="BB261">
        <f t="shared" si="87"/>
        <v>100</v>
      </c>
      <c r="BC261" t="str">
        <f t="shared" si="88"/>
        <v/>
      </c>
    </row>
    <row r="262" spans="1:55" ht="15" customHeight="1">
      <c r="A262" s="56">
        <v>258</v>
      </c>
      <c r="B262" s="57">
        <v>42933</v>
      </c>
      <c r="C262" s="56">
        <v>2017</v>
      </c>
      <c r="D262" s="58" t="s">
        <v>236</v>
      </c>
      <c r="E262" s="59">
        <v>5839.74</v>
      </c>
      <c r="F262" s="60">
        <v>0.109851</v>
      </c>
      <c r="G262" s="60">
        <v>-7.7409999999999996E-3</v>
      </c>
      <c r="H262" s="61">
        <v>0.87760000000000005</v>
      </c>
      <c r="I262" s="62">
        <v>369</v>
      </c>
      <c r="J262" s="56" t="s">
        <v>235</v>
      </c>
      <c r="K262" s="63">
        <v>9.82</v>
      </c>
      <c r="L262" s="56">
        <f t="shared" si="89"/>
        <v>100</v>
      </c>
      <c r="M262" s="56">
        <f t="shared" si="90"/>
        <v>100</v>
      </c>
      <c r="N262" s="56">
        <f t="shared" si="91"/>
        <v>100</v>
      </c>
      <c r="O262" s="56">
        <f t="shared" si="92"/>
        <v>50</v>
      </c>
      <c r="P262" s="56">
        <f t="shared" si="93"/>
        <v>100</v>
      </c>
      <c r="Q262" s="63"/>
      <c r="R262" s="56"/>
      <c r="S262" s="60">
        <f t="shared" ref="S262:S325" si="106">$E262/$E261-1</f>
        <v>2.8434005700495035E-4</v>
      </c>
      <c r="T262" s="64">
        <f t="shared" ref="T262:T325" si="107">$K262/$K261-1</f>
        <v>3.259726603575186E-2</v>
      </c>
      <c r="V262" s="65"/>
      <c r="W262" s="65"/>
      <c r="Y262" s="15" t="str">
        <f t="shared" si="94"/>
        <v>EASY</v>
      </c>
      <c r="AA262" s="66">
        <f t="shared" si="85"/>
        <v>8.9466462507109545E-2</v>
      </c>
      <c r="AB262">
        <f>LOOKUP($B262,'07_L1政策步階'!$A$4:$A$14,'07_L1政策步階'!$C$4:$C$14)</f>
        <v>-1</v>
      </c>
      <c r="AC262" s="65"/>
      <c r="AD262" s="65"/>
      <c r="AE262" s="65"/>
      <c r="AF262" s="65"/>
      <c r="AG262" s="65"/>
      <c r="AH262" s="65"/>
      <c r="AI262" s="65"/>
      <c r="AJ262" s="65"/>
      <c r="AK262" s="65"/>
      <c r="AL262">
        <f t="shared" si="95"/>
        <v>100</v>
      </c>
      <c r="AM262">
        <f t="shared" si="96"/>
        <v>0</v>
      </c>
      <c r="AN262" t="str">
        <f t="shared" si="97"/>
        <v/>
      </c>
      <c r="AO262" t="str">
        <f t="shared" si="98"/>
        <v/>
      </c>
      <c r="AP262" t="str">
        <f t="shared" si="99"/>
        <v/>
      </c>
      <c r="AQ262" t="str">
        <f t="shared" si="100"/>
        <v/>
      </c>
      <c r="AR262" t="str">
        <f t="shared" si="101"/>
        <v/>
      </c>
      <c r="AS262" t="str">
        <f t="shared" si="102"/>
        <v/>
      </c>
      <c r="AT262" t="str">
        <f t="shared" si="103"/>
        <v/>
      </c>
      <c r="AU262" t="str">
        <f t="shared" si="104"/>
        <v/>
      </c>
      <c r="AV262" t="str">
        <f t="shared" si="105"/>
        <v/>
      </c>
      <c r="AW262">
        <f>'01_指標庫'!$H$4*ISNUMBER($F262)+'01_指標庫'!$H$5*ISNUMBER($AA262)+'01_指標庫'!$H$6*ISNUMBER($G262)+'01_指標庫'!$H$7*ISNUMBER($H262)+'01_指標庫'!$H$8*ISNUMBER($AF262)+'01_指標庫'!$H$9*ISNUMBER($AG262)+'01_指標庫'!$H$10*ISNUMBER($AB262)+'01_指標庫'!$H$11*ISNUMBER($AC262)+'01_指標庫'!$H$12*ISNUMBER($AD262)+'01_指標庫'!$H$13*ISNUMBER($AE262)+'01_指標庫'!$H$14*ISNUMBER($I262)+'01_指標庫'!$H$15*ISNUMBER($AH262)+'01_指標庫'!$H$16*ISNUMBER($K262)+'01_指標庫'!$H$17*ISNUMBER($AI262)+'01_指標庫'!$H$18*ISNUMBER($AJ262)+'01_指標庫'!$H$19*ISNUMBER($AK262)+'01_指標庫'!$H$20*ISNUMBER($BB262)+'01_指標庫'!$H$21*ISNUMBER($BC262)</f>
        <v>51</v>
      </c>
      <c r="AX262">
        <f>IF(AW262=0,50,ROUND(('01_指標庫'!$H$4*IF(ISNUMBER($F262),L262,0)+'01_指標庫'!$H$5*IF(ISNUMBER($AA262),AL262,0)+'01_指標庫'!$H$6*IF(ISNUMBER($G262),M262,0)+'01_指標庫'!$H$7*IF(ISNUMBER($H262),N262,0)+'01_指標庫'!$H$8*IF(ISNUMBER($AF262),AQ262,0)+'01_指標庫'!$H$9*IF(ISNUMBER($AG262),AR262,0)+'01_指標庫'!$H$10*IF(ISNUMBER($AB262),AM262,0)+'01_指標庫'!$H$11*IF(ISNUMBER($AC262),AN262,0)+'01_指標庫'!$H$12*IF(ISNUMBER($AD262),AO262,0)+'01_指標庫'!$H$13*IF(ISNUMBER($AE262),AP262,0)+'01_指標庫'!$H$14*IF(ISNUMBER($I262),O262,0)+'01_指標庫'!$H$15*IF(ISNUMBER($AH262),AS262,0)+'01_指標庫'!$H$16*IF(ISNUMBER($K262),P262,0)+'01_指標庫'!$H$17*IF(ISNUMBER($AI262),AT262,0)+'01_指標庫'!$H$18*IF(ISNUMBER($AJ262),AU262,0)+'01_指標庫'!$H$19*IF(ISNUMBER($AK262),AV262,0)+'01_指標庫'!$H$20*IF(ISNUMBER($BB262),BB262,0)+'01_指標庫'!$H$21*IF(ISNUMBER($BC262),BC262,0))/AW262,1))</f>
        <v>82.4</v>
      </c>
      <c r="AY262" s="67"/>
      <c r="AZ262" s="67"/>
      <c r="BA262" s="66">
        <f t="shared" si="86"/>
        <v>1.3395858889184487E-2</v>
      </c>
      <c r="BB262">
        <f t="shared" si="87"/>
        <v>100</v>
      </c>
      <c r="BC262" t="str">
        <f t="shared" si="88"/>
        <v/>
      </c>
    </row>
    <row r="263" spans="1:55" ht="15" customHeight="1">
      <c r="A263" s="56">
        <v>259</v>
      </c>
      <c r="B263" s="57">
        <v>42934</v>
      </c>
      <c r="C263" s="56">
        <v>2017</v>
      </c>
      <c r="D263" s="58" t="s">
        <v>237</v>
      </c>
      <c r="E263" s="59">
        <v>5880.1</v>
      </c>
      <c r="F263" s="60">
        <v>0.11641600000000001</v>
      </c>
      <c r="G263" s="60">
        <v>-8.8400000000000002E-4</v>
      </c>
      <c r="H263" s="61">
        <v>0.87760000000000005</v>
      </c>
      <c r="I263" s="62">
        <v>369</v>
      </c>
      <c r="J263" s="56" t="s">
        <v>235</v>
      </c>
      <c r="K263" s="63">
        <v>9.89</v>
      </c>
      <c r="L263" s="56">
        <f t="shared" si="89"/>
        <v>100</v>
      </c>
      <c r="M263" s="56">
        <f t="shared" si="90"/>
        <v>100</v>
      </c>
      <c r="N263" s="56">
        <f t="shared" si="91"/>
        <v>100</v>
      </c>
      <c r="O263" s="56">
        <f t="shared" si="92"/>
        <v>50</v>
      </c>
      <c r="P263" s="56">
        <f t="shared" si="93"/>
        <v>100</v>
      </c>
      <c r="Q263" s="63"/>
      <c r="R263" s="56"/>
      <c r="S263" s="60">
        <f t="shared" si="106"/>
        <v>6.9112665974855325E-3</v>
      </c>
      <c r="T263" s="64">
        <f t="shared" si="107"/>
        <v>7.1283095723013723E-3</v>
      </c>
      <c r="V263" s="65"/>
      <c r="W263" s="65"/>
      <c r="Y263" s="15" t="str">
        <f t="shared" si="94"/>
        <v>EASY</v>
      </c>
      <c r="AA263" s="66">
        <f t="shared" si="85"/>
        <v>8.9277580501744946E-2</v>
      </c>
      <c r="AB263">
        <f>LOOKUP($B263,'07_L1政策步階'!$A$4:$A$14,'07_L1政策步階'!$C$4:$C$14)</f>
        <v>-1</v>
      </c>
      <c r="AC263" s="65"/>
      <c r="AD263" s="65"/>
      <c r="AE263" s="65"/>
      <c r="AF263" s="65"/>
      <c r="AG263" s="65"/>
      <c r="AH263" s="65"/>
      <c r="AI263" s="65"/>
      <c r="AJ263" s="65"/>
      <c r="AK263" s="65"/>
      <c r="AL263">
        <f t="shared" si="95"/>
        <v>100</v>
      </c>
      <c r="AM263">
        <f t="shared" si="96"/>
        <v>0</v>
      </c>
      <c r="AN263" t="str">
        <f t="shared" si="97"/>
        <v/>
      </c>
      <c r="AO263" t="str">
        <f t="shared" si="98"/>
        <v/>
      </c>
      <c r="AP263" t="str">
        <f t="shared" si="99"/>
        <v/>
      </c>
      <c r="AQ263" t="str">
        <f t="shared" si="100"/>
        <v/>
      </c>
      <c r="AR263" t="str">
        <f t="shared" si="101"/>
        <v/>
      </c>
      <c r="AS263" t="str">
        <f t="shared" si="102"/>
        <v/>
      </c>
      <c r="AT263" t="str">
        <f t="shared" si="103"/>
        <v/>
      </c>
      <c r="AU263" t="str">
        <f t="shared" si="104"/>
        <v/>
      </c>
      <c r="AV263" t="str">
        <f t="shared" si="105"/>
        <v/>
      </c>
      <c r="AW263">
        <f>'01_指標庫'!$H$4*ISNUMBER($F263)+'01_指標庫'!$H$5*ISNUMBER($AA263)+'01_指標庫'!$H$6*ISNUMBER($G263)+'01_指標庫'!$H$7*ISNUMBER($H263)+'01_指標庫'!$H$8*ISNUMBER($AF263)+'01_指標庫'!$H$9*ISNUMBER($AG263)+'01_指標庫'!$H$10*ISNUMBER($AB263)+'01_指標庫'!$H$11*ISNUMBER($AC263)+'01_指標庫'!$H$12*ISNUMBER($AD263)+'01_指標庫'!$H$13*ISNUMBER($AE263)+'01_指標庫'!$H$14*ISNUMBER($I263)+'01_指標庫'!$H$15*ISNUMBER($AH263)+'01_指標庫'!$H$16*ISNUMBER($K263)+'01_指標庫'!$H$17*ISNUMBER($AI263)+'01_指標庫'!$H$18*ISNUMBER($AJ263)+'01_指標庫'!$H$19*ISNUMBER($AK263)+'01_指標庫'!$H$20*ISNUMBER($BB263)+'01_指標庫'!$H$21*ISNUMBER($BC263)</f>
        <v>51</v>
      </c>
      <c r="AX263">
        <f>IF(AW263=0,50,ROUND(('01_指標庫'!$H$4*IF(ISNUMBER($F263),L263,0)+'01_指標庫'!$H$5*IF(ISNUMBER($AA263),AL263,0)+'01_指標庫'!$H$6*IF(ISNUMBER($G263),M263,0)+'01_指標庫'!$H$7*IF(ISNUMBER($H263),N263,0)+'01_指標庫'!$H$8*IF(ISNUMBER($AF263),AQ263,0)+'01_指標庫'!$H$9*IF(ISNUMBER($AG263),AR263,0)+'01_指標庫'!$H$10*IF(ISNUMBER($AB263),AM263,0)+'01_指標庫'!$H$11*IF(ISNUMBER($AC263),AN263,0)+'01_指標庫'!$H$12*IF(ISNUMBER($AD263),AO263,0)+'01_指標庫'!$H$13*IF(ISNUMBER($AE263),AP263,0)+'01_指標庫'!$H$14*IF(ISNUMBER($I263),O263,0)+'01_指標庫'!$H$15*IF(ISNUMBER($AH263),AS263,0)+'01_指標庫'!$H$16*IF(ISNUMBER($K263),P263,0)+'01_指標庫'!$H$17*IF(ISNUMBER($AI263),AT263,0)+'01_指標庫'!$H$18*IF(ISNUMBER($AJ263),AU263,0)+'01_指標庫'!$H$19*IF(ISNUMBER($AK263),AV263,0)+'01_指標庫'!$H$20*IF(ISNUMBER($BB263),BB263,0)+'01_指標庫'!$H$21*IF(ISNUMBER($BC263),BC263,0))/AW263,1))</f>
        <v>82.4</v>
      </c>
      <c r="AY263" s="67"/>
      <c r="AZ263" s="67"/>
      <c r="BA263" s="66">
        <f t="shared" si="86"/>
        <v>1.4330217417684699E-2</v>
      </c>
      <c r="BB263">
        <f t="shared" si="87"/>
        <v>100</v>
      </c>
      <c r="BC263" t="str">
        <f t="shared" si="88"/>
        <v/>
      </c>
    </row>
    <row r="264" spans="1:55" ht="15" customHeight="1">
      <c r="A264" s="56">
        <v>260</v>
      </c>
      <c r="B264" s="57">
        <v>42935</v>
      </c>
      <c r="C264" s="56">
        <v>2017</v>
      </c>
      <c r="D264" s="58" t="s">
        <v>238</v>
      </c>
      <c r="E264" s="59">
        <v>5916.16</v>
      </c>
      <c r="F264" s="60">
        <v>0.122154</v>
      </c>
      <c r="G264" s="60">
        <v>0</v>
      </c>
      <c r="H264" s="61">
        <v>0.87760000000000005</v>
      </c>
      <c r="I264" s="62">
        <v>364</v>
      </c>
      <c r="J264" s="56" t="s">
        <v>235</v>
      </c>
      <c r="K264" s="63">
        <v>9.7899999999999991</v>
      </c>
      <c r="L264" s="56">
        <f t="shared" si="89"/>
        <v>100</v>
      </c>
      <c r="M264" s="56">
        <f t="shared" si="90"/>
        <v>100</v>
      </c>
      <c r="N264" s="56">
        <f t="shared" si="91"/>
        <v>100</v>
      </c>
      <c r="O264" s="56">
        <f t="shared" si="92"/>
        <v>50</v>
      </c>
      <c r="P264" s="56">
        <f t="shared" si="93"/>
        <v>100</v>
      </c>
      <c r="Q264" s="63"/>
      <c r="R264" s="56"/>
      <c r="S264" s="60">
        <f t="shared" si="106"/>
        <v>6.1325487661774147E-3</v>
      </c>
      <c r="T264" s="64">
        <f t="shared" si="107"/>
        <v>-1.011122345803861E-2</v>
      </c>
      <c r="V264" s="65"/>
      <c r="W264" s="65"/>
      <c r="Y264" s="15" t="str">
        <f t="shared" si="94"/>
        <v>EASY</v>
      </c>
      <c r="AA264" s="66">
        <f t="shared" si="85"/>
        <v>8.9178010269461927E-2</v>
      </c>
      <c r="AB264">
        <f>LOOKUP($B264,'07_L1政策步階'!$A$4:$A$14,'07_L1政策步階'!$C$4:$C$14)</f>
        <v>-1</v>
      </c>
      <c r="AC264" s="65"/>
      <c r="AD264" s="65"/>
      <c r="AE264" s="65"/>
      <c r="AF264" s="65"/>
      <c r="AG264" s="65"/>
      <c r="AH264" s="65"/>
      <c r="AI264" s="65"/>
      <c r="AJ264" s="65"/>
      <c r="AK264" s="65"/>
      <c r="AL264">
        <f t="shared" si="95"/>
        <v>100</v>
      </c>
      <c r="AM264">
        <f t="shared" si="96"/>
        <v>0</v>
      </c>
      <c r="AN264" t="str">
        <f t="shared" si="97"/>
        <v/>
      </c>
      <c r="AO264" t="str">
        <f t="shared" si="98"/>
        <v/>
      </c>
      <c r="AP264" t="str">
        <f t="shared" si="99"/>
        <v/>
      </c>
      <c r="AQ264" t="str">
        <f t="shared" si="100"/>
        <v/>
      </c>
      <c r="AR264" t="str">
        <f t="shared" si="101"/>
        <v/>
      </c>
      <c r="AS264" t="str">
        <f t="shared" si="102"/>
        <v/>
      </c>
      <c r="AT264" t="str">
        <f t="shared" si="103"/>
        <v/>
      </c>
      <c r="AU264" t="str">
        <f t="shared" si="104"/>
        <v/>
      </c>
      <c r="AV264" t="str">
        <f t="shared" si="105"/>
        <v/>
      </c>
      <c r="AW264">
        <f>'01_指標庫'!$H$4*ISNUMBER($F264)+'01_指標庫'!$H$5*ISNUMBER($AA264)+'01_指標庫'!$H$6*ISNUMBER($G264)+'01_指標庫'!$H$7*ISNUMBER($H264)+'01_指標庫'!$H$8*ISNUMBER($AF264)+'01_指標庫'!$H$9*ISNUMBER($AG264)+'01_指標庫'!$H$10*ISNUMBER($AB264)+'01_指標庫'!$H$11*ISNUMBER($AC264)+'01_指標庫'!$H$12*ISNUMBER($AD264)+'01_指標庫'!$H$13*ISNUMBER($AE264)+'01_指標庫'!$H$14*ISNUMBER($I264)+'01_指標庫'!$H$15*ISNUMBER($AH264)+'01_指標庫'!$H$16*ISNUMBER($K264)+'01_指標庫'!$H$17*ISNUMBER($AI264)+'01_指標庫'!$H$18*ISNUMBER($AJ264)+'01_指標庫'!$H$19*ISNUMBER($AK264)+'01_指標庫'!$H$20*ISNUMBER($BB264)+'01_指標庫'!$H$21*ISNUMBER($BC264)</f>
        <v>51</v>
      </c>
      <c r="AX264">
        <f>IF(AW264=0,50,ROUND(('01_指標庫'!$H$4*IF(ISNUMBER($F264),L264,0)+'01_指標庫'!$H$5*IF(ISNUMBER($AA264),AL264,0)+'01_指標庫'!$H$6*IF(ISNUMBER($G264),M264,0)+'01_指標庫'!$H$7*IF(ISNUMBER($H264),N264,0)+'01_指標庫'!$H$8*IF(ISNUMBER($AF264),AQ264,0)+'01_指標庫'!$H$9*IF(ISNUMBER($AG264),AR264,0)+'01_指標庫'!$H$10*IF(ISNUMBER($AB264),AM264,0)+'01_指標庫'!$H$11*IF(ISNUMBER($AC264),AN264,0)+'01_指標庫'!$H$12*IF(ISNUMBER($AD264),AO264,0)+'01_指標庫'!$H$13*IF(ISNUMBER($AE264),AP264,0)+'01_指標庫'!$H$14*IF(ISNUMBER($I264),O264,0)+'01_指標庫'!$H$15*IF(ISNUMBER($AH264),AS264,0)+'01_指標庫'!$H$16*IF(ISNUMBER($K264),P264,0)+'01_指標庫'!$H$17*IF(ISNUMBER($AI264),AT264,0)+'01_指標庫'!$H$18*IF(ISNUMBER($AJ264),AU264,0)+'01_指標庫'!$H$19*IF(ISNUMBER($AK264),AV264,0)+'01_指標庫'!$H$20*IF(ISNUMBER($BB264),BB264,0)+'01_指標庫'!$H$21*IF(ISNUMBER($BC264),BC264,0))/AW264,1))</f>
        <v>82.4</v>
      </c>
      <c r="AY264" s="67"/>
      <c r="AZ264" s="67"/>
      <c r="BA264" s="66">
        <f t="shared" si="86"/>
        <v>1.4386520615041531E-2</v>
      </c>
      <c r="BB264">
        <f t="shared" si="87"/>
        <v>100</v>
      </c>
      <c r="BC264" t="str">
        <f t="shared" si="88"/>
        <v/>
      </c>
    </row>
    <row r="265" spans="1:55" ht="15" customHeight="1">
      <c r="A265" s="56">
        <v>261</v>
      </c>
      <c r="B265" s="57">
        <v>42936</v>
      </c>
      <c r="C265" s="56">
        <v>2017</v>
      </c>
      <c r="D265" s="58" t="s">
        <v>239</v>
      </c>
      <c r="E265" s="59">
        <v>5921.22</v>
      </c>
      <c r="F265" s="60">
        <v>0.121992</v>
      </c>
      <c r="G265" s="60">
        <v>0</v>
      </c>
      <c r="H265" s="61">
        <v>0.87760000000000005</v>
      </c>
      <c r="I265" s="62">
        <v>361</v>
      </c>
      <c r="J265" s="56" t="s">
        <v>235</v>
      </c>
      <c r="K265" s="63">
        <v>9.58</v>
      </c>
      <c r="L265" s="56">
        <f t="shared" si="89"/>
        <v>100</v>
      </c>
      <c r="M265" s="56">
        <f t="shared" si="90"/>
        <v>100</v>
      </c>
      <c r="N265" s="56">
        <f t="shared" si="91"/>
        <v>100</v>
      </c>
      <c r="O265" s="56">
        <f t="shared" si="92"/>
        <v>50</v>
      </c>
      <c r="P265" s="56">
        <f t="shared" si="93"/>
        <v>100</v>
      </c>
      <c r="Q265" s="63"/>
      <c r="R265" s="56"/>
      <c r="S265" s="60">
        <f t="shared" si="106"/>
        <v>8.5528450887073504E-4</v>
      </c>
      <c r="T265" s="64">
        <f t="shared" si="107"/>
        <v>-2.1450459652706755E-2</v>
      </c>
      <c r="V265" s="65"/>
      <c r="W265" s="65"/>
      <c r="Y265" s="15" t="str">
        <f t="shared" si="94"/>
        <v>EASY</v>
      </c>
      <c r="AA265" s="66">
        <f t="shared" si="85"/>
        <v>8.9010318207661143E-2</v>
      </c>
      <c r="AB265">
        <f>LOOKUP($B265,'07_L1政策步階'!$A$4:$A$14,'07_L1政策步階'!$C$4:$C$14)</f>
        <v>-1</v>
      </c>
      <c r="AC265" s="65"/>
      <c r="AD265" s="65"/>
      <c r="AE265" s="65"/>
      <c r="AF265" s="65"/>
      <c r="AG265" s="65"/>
      <c r="AH265" s="65"/>
      <c r="AI265" s="65"/>
      <c r="AJ265" s="65"/>
      <c r="AK265" s="65"/>
      <c r="AL265">
        <f t="shared" si="95"/>
        <v>100</v>
      </c>
      <c r="AM265">
        <f t="shared" si="96"/>
        <v>0</v>
      </c>
      <c r="AN265" t="str">
        <f t="shared" si="97"/>
        <v/>
      </c>
      <c r="AO265" t="str">
        <f t="shared" si="98"/>
        <v/>
      </c>
      <c r="AP265" t="str">
        <f t="shared" si="99"/>
        <v/>
      </c>
      <c r="AQ265" t="str">
        <f t="shared" si="100"/>
        <v/>
      </c>
      <c r="AR265" t="str">
        <f t="shared" si="101"/>
        <v/>
      </c>
      <c r="AS265" t="str">
        <f t="shared" si="102"/>
        <v/>
      </c>
      <c r="AT265" t="str">
        <f t="shared" si="103"/>
        <v/>
      </c>
      <c r="AU265" t="str">
        <f t="shared" si="104"/>
        <v/>
      </c>
      <c r="AV265" t="str">
        <f t="shared" si="105"/>
        <v/>
      </c>
      <c r="AW265">
        <f>'01_指標庫'!$H$4*ISNUMBER($F265)+'01_指標庫'!$H$5*ISNUMBER($AA265)+'01_指標庫'!$H$6*ISNUMBER($G265)+'01_指標庫'!$H$7*ISNUMBER($H265)+'01_指標庫'!$H$8*ISNUMBER($AF265)+'01_指標庫'!$H$9*ISNUMBER($AG265)+'01_指標庫'!$H$10*ISNUMBER($AB265)+'01_指標庫'!$H$11*ISNUMBER($AC265)+'01_指標庫'!$H$12*ISNUMBER($AD265)+'01_指標庫'!$H$13*ISNUMBER($AE265)+'01_指標庫'!$H$14*ISNUMBER($I265)+'01_指標庫'!$H$15*ISNUMBER($AH265)+'01_指標庫'!$H$16*ISNUMBER($K265)+'01_指標庫'!$H$17*ISNUMBER($AI265)+'01_指標庫'!$H$18*ISNUMBER($AJ265)+'01_指標庫'!$H$19*ISNUMBER($AK265)+'01_指標庫'!$H$20*ISNUMBER($BB265)+'01_指標庫'!$H$21*ISNUMBER($BC265)</f>
        <v>51</v>
      </c>
      <c r="AX265">
        <f>IF(AW265=0,50,ROUND(('01_指標庫'!$H$4*IF(ISNUMBER($F265),L265,0)+'01_指標庫'!$H$5*IF(ISNUMBER($AA265),AL265,0)+'01_指標庫'!$H$6*IF(ISNUMBER($G265),M265,0)+'01_指標庫'!$H$7*IF(ISNUMBER($H265),N265,0)+'01_指標庫'!$H$8*IF(ISNUMBER($AF265),AQ265,0)+'01_指標庫'!$H$9*IF(ISNUMBER($AG265),AR265,0)+'01_指標庫'!$H$10*IF(ISNUMBER($AB265),AM265,0)+'01_指標庫'!$H$11*IF(ISNUMBER($AC265),AN265,0)+'01_指標庫'!$H$12*IF(ISNUMBER($AD265),AO265,0)+'01_指標庫'!$H$13*IF(ISNUMBER($AE265),AP265,0)+'01_指標庫'!$H$14*IF(ISNUMBER($I265),O265,0)+'01_指標庫'!$H$15*IF(ISNUMBER($AH265),AS265,0)+'01_指標庫'!$H$16*IF(ISNUMBER($K265),P265,0)+'01_指標庫'!$H$17*IF(ISNUMBER($AI265),AT265,0)+'01_指標庫'!$H$18*IF(ISNUMBER($AJ265),AU265,0)+'01_指標庫'!$H$19*IF(ISNUMBER($AK265),AV265,0)+'01_指標庫'!$H$20*IF(ISNUMBER($BB265),BB265,0)+'01_指標庫'!$H$21*IF(ISNUMBER($BC265),BC265,0))/AW265,1))</f>
        <v>82.4</v>
      </c>
      <c r="AY265" s="67"/>
      <c r="AZ265" s="67"/>
      <c r="BA265" s="66">
        <f t="shared" si="86"/>
        <v>1.3141407695556717E-2</v>
      </c>
      <c r="BB265">
        <f t="shared" si="87"/>
        <v>100</v>
      </c>
      <c r="BC265" t="str">
        <f t="shared" si="88"/>
        <v/>
      </c>
    </row>
    <row r="266" spans="1:55" ht="15" customHeight="1">
      <c r="A266" s="56">
        <v>262</v>
      </c>
      <c r="B266" s="57">
        <v>42937</v>
      </c>
      <c r="C266" s="56">
        <v>2017</v>
      </c>
      <c r="D266" s="58" t="s">
        <v>234</v>
      </c>
      <c r="E266" s="59">
        <v>5921.53</v>
      </c>
      <c r="F266" s="60">
        <v>0.120923</v>
      </c>
      <c r="G266" s="60">
        <v>0</v>
      </c>
      <c r="H266" s="61">
        <v>0.87760000000000005</v>
      </c>
      <c r="I266" s="62">
        <v>364</v>
      </c>
      <c r="J266" s="56" t="s">
        <v>235</v>
      </c>
      <c r="K266" s="63">
        <v>9.36</v>
      </c>
      <c r="L266" s="56">
        <f t="shared" si="89"/>
        <v>100</v>
      </c>
      <c r="M266" s="56">
        <f t="shared" si="90"/>
        <v>100</v>
      </c>
      <c r="N266" s="56">
        <f t="shared" si="91"/>
        <v>100</v>
      </c>
      <c r="O266" s="56">
        <f t="shared" si="92"/>
        <v>50</v>
      </c>
      <c r="P266" s="56">
        <f t="shared" si="93"/>
        <v>100</v>
      </c>
      <c r="Q266" s="63"/>
      <c r="R266" s="56"/>
      <c r="S266" s="60">
        <f t="shared" si="106"/>
        <v>5.2354075680272061E-5</v>
      </c>
      <c r="T266" s="64">
        <f t="shared" si="107"/>
        <v>-2.2964509394572064E-2</v>
      </c>
      <c r="V266" s="65"/>
      <c r="W266" s="65"/>
      <c r="Y266" s="15" t="str">
        <f t="shared" si="94"/>
        <v>EASY</v>
      </c>
      <c r="AA266" s="66">
        <f t="shared" si="85"/>
        <v>8.8823677641751697E-2</v>
      </c>
      <c r="AB266">
        <f>LOOKUP($B266,'07_L1政策步階'!$A$4:$A$14,'07_L1政策步階'!$C$4:$C$14)</f>
        <v>-1</v>
      </c>
      <c r="AC266" s="65"/>
      <c r="AD266" s="65"/>
      <c r="AE266" s="65"/>
      <c r="AF266" s="65"/>
      <c r="AG266" s="65"/>
      <c r="AH266" s="65"/>
      <c r="AI266" s="65"/>
      <c r="AJ266" s="65"/>
      <c r="AK266" s="65"/>
      <c r="AL266">
        <f t="shared" si="95"/>
        <v>100</v>
      </c>
      <c r="AM266">
        <f t="shared" si="96"/>
        <v>0</v>
      </c>
      <c r="AN266" t="str">
        <f t="shared" si="97"/>
        <v/>
      </c>
      <c r="AO266" t="str">
        <f t="shared" si="98"/>
        <v/>
      </c>
      <c r="AP266" t="str">
        <f t="shared" si="99"/>
        <v/>
      </c>
      <c r="AQ266" t="str">
        <f t="shared" si="100"/>
        <v/>
      </c>
      <c r="AR266" t="str">
        <f t="shared" si="101"/>
        <v/>
      </c>
      <c r="AS266" t="str">
        <f t="shared" si="102"/>
        <v/>
      </c>
      <c r="AT266" t="str">
        <f t="shared" si="103"/>
        <v/>
      </c>
      <c r="AU266" t="str">
        <f t="shared" si="104"/>
        <v/>
      </c>
      <c r="AV266" t="str">
        <f t="shared" si="105"/>
        <v/>
      </c>
      <c r="AW266">
        <f>'01_指標庫'!$H$4*ISNUMBER($F266)+'01_指標庫'!$H$5*ISNUMBER($AA266)+'01_指標庫'!$H$6*ISNUMBER($G266)+'01_指標庫'!$H$7*ISNUMBER($H266)+'01_指標庫'!$H$8*ISNUMBER($AF266)+'01_指標庫'!$H$9*ISNUMBER($AG266)+'01_指標庫'!$H$10*ISNUMBER($AB266)+'01_指標庫'!$H$11*ISNUMBER($AC266)+'01_指標庫'!$H$12*ISNUMBER($AD266)+'01_指標庫'!$H$13*ISNUMBER($AE266)+'01_指標庫'!$H$14*ISNUMBER($I266)+'01_指標庫'!$H$15*ISNUMBER($AH266)+'01_指標庫'!$H$16*ISNUMBER($K266)+'01_指標庫'!$H$17*ISNUMBER($AI266)+'01_指標庫'!$H$18*ISNUMBER($AJ266)+'01_指標庫'!$H$19*ISNUMBER($AK266)+'01_指標庫'!$H$20*ISNUMBER($BB266)+'01_指標庫'!$H$21*ISNUMBER($BC266)</f>
        <v>51</v>
      </c>
      <c r="AX266">
        <f>IF(AW266=0,50,ROUND(('01_指標庫'!$H$4*IF(ISNUMBER($F266),L266,0)+'01_指標庫'!$H$5*IF(ISNUMBER($AA266),AL266,0)+'01_指標庫'!$H$6*IF(ISNUMBER($G266),M266,0)+'01_指標庫'!$H$7*IF(ISNUMBER($H266),N266,0)+'01_指標庫'!$H$8*IF(ISNUMBER($AF266),AQ266,0)+'01_指標庫'!$H$9*IF(ISNUMBER($AG266),AR266,0)+'01_指標庫'!$H$10*IF(ISNUMBER($AB266),AM266,0)+'01_指標庫'!$H$11*IF(ISNUMBER($AC266),AN266,0)+'01_指標庫'!$H$12*IF(ISNUMBER($AD266),AO266,0)+'01_指標庫'!$H$13*IF(ISNUMBER($AE266),AP266,0)+'01_指標庫'!$H$14*IF(ISNUMBER($I266),O266,0)+'01_指標庫'!$H$15*IF(ISNUMBER($AH266),AS266,0)+'01_指標庫'!$H$16*IF(ISNUMBER($K266),P266,0)+'01_指標庫'!$H$17*IF(ISNUMBER($AI266),AT266,0)+'01_指標庫'!$H$18*IF(ISNUMBER($AJ266),AU266,0)+'01_指標庫'!$H$19*IF(ISNUMBER($AK266),AV266,0)+'01_指標庫'!$H$20*IF(ISNUMBER($BB266),BB266,0)+'01_指標庫'!$H$21*IF(ISNUMBER($BC266),BC266,0))/AW266,1))</f>
        <v>82.4</v>
      </c>
      <c r="AY266" s="67"/>
      <c r="AZ266" s="67"/>
      <c r="BA266" s="66">
        <f t="shared" si="86"/>
        <v>1.1397748858398282E-2</v>
      </c>
      <c r="BB266">
        <f t="shared" si="87"/>
        <v>100</v>
      </c>
      <c r="BC266" t="str">
        <f t="shared" si="88"/>
        <v/>
      </c>
    </row>
    <row r="267" spans="1:55" ht="15" customHeight="1">
      <c r="A267" s="56">
        <v>263</v>
      </c>
      <c r="B267" s="57">
        <v>42940</v>
      </c>
      <c r="C267" s="56">
        <v>2017</v>
      </c>
      <c r="D267" s="58" t="s">
        <v>236</v>
      </c>
      <c r="E267" s="59">
        <v>5941.37</v>
      </c>
      <c r="F267" s="60">
        <v>0.123547</v>
      </c>
      <c r="G267" s="60">
        <v>0</v>
      </c>
      <c r="H267" s="61">
        <v>0.87760000000000005</v>
      </c>
      <c r="I267" s="62">
        <v>363</v>
      </c>
      <c r="J267" s="56" t="s">
        <v>235</v>
      </c>
      <c r="K267" s="63">
        <v>9.43</v>
      </c>
      <c r="L267" s="56">
        <f t="shared" si="89"/>
        <v>100</v>
      </c>
      <c r="M267" s="56">
        <f t="shared" si="90"/>
        <v>100</v>
      </c>
      <c r="N267" s="56">
        <f t="shared" si="91"/>
        <v>100</v>
      </c>
      <c r="O267" s="56">
        <f t="shared" si="92"/>
        <v>50</v>
      </c>
      <c r="P267" s="56">
        <f t="shared" si="93"/>
        <v>100</v>
      </c>
      <c r="Q267" s="63"/>
      <c r="R267" s="56"/>
      <c r="S267" s="60">
        <f t="shared" si="106"/>
        <v>3.3504854319745814E-3</v>
      </c>
      <c r="T267" s="64">
        <f t="shared" si="107"/>
        <v>7.4786324786324521E-3</v>
      </c>
      <c r="V267" s="65"/>
      <c r="W267" s="65"/>
      <c r="Y267" s="15" t="str">
        <f t="shared" si="94"/>
        <v>EASY</v>
      </c>
      <c r="AA267" s="66">
        <f t="shared" si="85"/>
        <v>8.8739057892999629E-2</v>
      </c>
      <c r="AB267">
        <f>LOOKUP($B267,'07_L1政策步階'!$A$4:$A$14,'07_L1政策步階'!$C$4:$C$14)</f>
        <v>-1</v>
      </c>
      <c r="AC267" s="65"/>
      <c r="AD267" s="65"/>
      <c r="AE267" s="65"/>
      <c r="AF267" s="65"/>
      <c r="AG267" s="65"/>
      <c r="AH267" s="65"/>
      <c r="AI267" s="65"/>
      <c r="AJ267" s="65"/>
      <c r="AK267" s="65"/>
      <c r="AL267">
        <f t="shared" si="95"/>
        <v>100</v>
      </c>
      <c r="AM267">
        <f t="shared" si="96"/>
        <v>0</v>
      </c>
      <c r="AN267" t="str">
        <f t="shared" si="97"/>
        <v/>
      </c>
      <c r="AO267" t="str">
        <f t="shared" si="98"/>
        <v/>
      </c>
      <c r="AP267" t="str">
        <f t="shared" si="99"/>
        <v/>
      </c>
      <c r="AQ267" t="str">
        <f t="shared" si="100"/>
        <v/>
      </c>
      <c r="AR267" t="str">
        <f t="shared" si="101"/>
        <v/>
      </c>
      <c r="AS267" t="str">
        <f t="shared" si="102"/>
        <v/>
      </c>
      <c r="AT267" t="str">
        <f t="shared" si="103"/>
        <v/>
      </c>
      <c r="AU267" t="str">
        <f t="shared" si="104"/>
        <v/>
      </c>
      <c r="AV267" t="str">
        <f t="shared" si="105"/>
        <v/>
      </c>
      <c r="AW267">
        <f>'01_指標庫'!$H$4*ISNUMBER($F267)+'01_指標庫'!$H$5*ISNUMBER($AA267)+'01_指標庫'!$H$6*ISNUMBER($G267)+'01_指標庫'!$H$7*ISNUMBER($H267)+'01_指標庫'!$H$8*ISNUMBER($AF267)+'01_指標庫'!$H$9*ISNUMBER($AG267)+'01_指標庫'!$H$10*ISNUMBER($AB267)+'01_指標庫'!$H$11*ISNUMBER($AC267)+'01_指標庫'!$H$12*ISNUMBER($AD267)+'01_指標庫'!$H$13*ISNUMBER($AE267)+'01_指標庫'!$H$14*ISNUMBER($I267)+'01_指標庫'!$H$15*ISNUMBER($AH267)+'01_指標庫'!$H$16*ISNUMBER($K267)+'01_指標庫'!$H$17*ISNUMBER($AI267)+'01_指標庫'!$H$18*ISNUMBER($AJ267)+'01_指標庫'!$H$19*ISNUMBER($AK267)+'01_指標庫'!$H$20*ISNUMBER($BB267)+'01_指標庫'!$H$21*ISNUMBER($BC267)</f>
        <v>51</v>
      </c>
      <c r="AX267">
        <f>IF(AW267=0,50,ROUND(('01_指標庫'!$H$4*IF(ISNUMBER($F267),L267,0)+'01_指標庫'!$H$5*IF(ISNUMBER($AA267),AL267,0)+'01_指標庫'!$H$6*IF(ISNUMBER($G267),M267,0)+'01_指標庫'!$H$7*IF(ISNUMBER($H267),N267,0)+'01_指標庫'!$H$8*IF(ISNUMBER($AF267),AQ267,0)+'01_指標庫'!$H$9*IF(ISNUMBER($AG267),AR267,0)+'01_指標庫'!$H$10*IF(ISNUMBER($AB267),AM267,0)+'01_指標庫'!$H$11*IF(ISNUMBER($AC267),AN267,0)+'01_指標庫'!$H$12*IF(ISNUMBER($AD267),AO267,0)+'01_指標庫'!$H$13*IF(ISNUMBER($AE267),AP267,0)+'01_指標庫'!$H$14*IF(ISNUMBER($I267),O267,0)+'01_指標庫'!$H$15*IF(ISNUMBER($AH267),AS267,0)+'01_指標庫'!$H$16*IF(ISNUMBER($K267),P267,0)+'01_指標庫'!$H$17*IF(ISNUMBER($AI267),AT267,0)+'01_指標庫'!$H$18*IF(ISNUMBER($AJ267),AU267,0)+'01_指標庫'!$H$19*IF(ISNUMBER($AK267),AV267,0)+'01_指標庫'!$H$20*IF(ISNUMBER($BB267),BB267,0)+'01_指標庫'!$H$21*IF(ISNUMBER($BC267),BC267,0))/AW267,1))</f>
        <v>82.4</v>
      </c>
      <c r="AY267" s="67"/>
      <c r="AZ267" s="67"/>
      <c r="BA267" s="66">
        <f t="shared" si="86"/>
        <v>1.0598679781504083E-2</v>
      </c>
      <c r="BB267">
        <f t="shared" si="87"/>
        <v>100</v>
      </c>
      <c r="BC267" t="str">
        <f t="shared" si="88"/>
        <v/>
      </c>
    </row>
    <row r="268" spans="1:55" ht="15" customHeight="1">
      <c r="A268" s="56">
        <v>264</v>
      </c>
      <c r="B268" s="57">
        <v>42941</v>
      </c>
      <c r="C268" s="56">
        <v>2017</v>
      </c>
      <c r="D268" s="58" t="s">
        <v>237</v>
      </c>
      <c r="E268" s="59">
        <v>5930.65</v>
      </c>
      <c r="F268" s="60">
        <v>0.12039999999999999</v>
      </c>
      <c r="G268" s="60">
        <v>-1.804E-3</v>
      </c>
      <c r="H268" s="61">
        <v>0.87760000000000005</v>
      </c>
      <c r="I268" s="62">
        <v>355</v>
      </c>
      <c r="J268" s="56" t="s">
        <v>235</v>
      </c>
      <c r="K268" s="63">
        <v>9.43</v>
      </c>
      <c r="L268" s="56">
        <f t="shared" si="89"/>
        <v>100</v>
      </c>
      <c r="M268" s="56">
        <f t="shared" si="90"/>
        <v>100</v>
      </c>
      <c r="N268" s="56">
        <f t="shared" si="91"/>
        <v>100</v>
      </c>
      <c r="O268" s="56">
        <f t="shared" si="92"/>
        <v>50</v>
      </c>
      <c r="P268" s="56">
        <f t="shared" si="93"/>
        <v>100</v>
      </c>
      <c r="Q268" s="63"/>
      <c r="R268" s="56"/>
      <c r="S268" s="60">
        <f t="shared" si="106"/>
        <v>-1.8042976619870865E-3</v>
      </c>
      <c r="T268" s="64">
        <f t="shared" si="107"/>
        <v>0</v>
      </c>
      <c r="V268" s="65"/>
      <c r="W268" s="65"/>
      <c r="Y268" s="15" t="str">
        <f t="shared" si="94"/>
        <v>EASY</v>
      </c>
      <c r="AA268" s="66">
        <f t="shared" ref="AA268:AA331" si="108">IF($A268&lt;200,"",AVERAGE($E219:$E268)/AVERAGE($E69:$E268)-1)</f>
        <v>8.857362025124238E-2</v>
      </c>
      <c r="AB268">
        <f>LOOKUP($B268,'07_L1政策步階'!$A$4:$A$14,'07_L1政策步階'!$C$4:$C$14)</f>
        <v>-1</v>
      </c>
      <c r="AC268" s="65"/>
      <c r="AD268" s="65"/>
      <c r="AE268" s="65"/>
      <c r="AF268" s="65"/>
      <c r="AG268" s="65"/>
      <c r="AH268" s="65"/>
      <c r="AI268" s="65"/>
      <c r="AJ268" s="65"/>
      <c r="AK268" s="65"/>
      <c r="AL268">
        <f t="shared" si="95"/>
        <v>100</v>
      </c>
      <c r="AM268">
        <f t="shared" si="96"/>
        <v>0</v>
      </c>
      <c r="AN268" t="str">
        <f t="shared" si="97"/>
        <v/>
      </c>
      <c r="AO268" t="str">
        <f t="shared" si="98"/>
        <v/>
      </c>
      <c r="AP268" t="str">
        <f t="shared" si="99"/>
        <v/>
      </c>
      <c r="AQ268" t="str">
        <f t="shared" si="100"/>
        <v/>
      </c>
      <c r="AR268" t="str">
        <f t="shared" si="101"/>
        <v/>
      </c>
      <c r="AS268" t="str">
        <f t="shared" si="102"/>
        <v/>
      </c>
      <c r="AT268" t="str">
        <f t="shared" si="103"/>
        <v/>
      </c>
      <c r="AU268" t="str">
        <f t="shared" si="104"/>
        <v/>
      </c>
      <c r="AV268" t="str">
        <f t="shared" si="105"/>
        <v/>
      </c>
      <c r="AW268">
        <f>'01_指標庫'!$H$4*ISNUMBER($F268)+'01_指標庫'!$H$5*ISNUMBER($AA268)+'01_指標庫'!$H$6*ISNUMBER($G268)+'01_指標庫'!$H$7*ISNUMBER($H268)+'01_指標庫'!$H$8*ISNUMBER($AF268)+'01_指標庫'!$H$9*ISNUMBER($AG268)+'01_指標庫'!$H$10*ISNUMBER($AB268)+'01_指標庫'!$H$11*ISNUMBER($AC268)+'01_指標庫'!$H$12*ISNUMBER($AD268)+'01_指標庫'!$H$13*ISNUMBER($AE268)+'01_指標庫'!$H$14*ISNUMBER($I268)+'01_指標庫'!$H$15*ISNUMBER($AH268)+'01_指標庫'!$H$16*ISNUMBER($K268)+'01_指標庫'!$H$17*ISNUMBER($AI268)+'01_指標庫'!$H$18*ISNUMBER($AJ268)+'01_指標庫'!$H$19*ISNUMBER($AK268)+'01_指標庫'!$H$20*ISNUMBER($BB268)+'01_指標庫'!$H$21*ISNUMBER($BC268)</f>
        <v>51</v>
      </c>
      <c r="AX268">
        <f>IF(AW268=0,50,ROUND(('01_指標庫'!$H$4*IF(ISNUMBER($F268),L268,0)+'01_指標庫'!$H$5*IF(ISNUMBER($AA268),AL268,0)+'01_指標庫'!$H$6*IF(ISNUMBER($G268),M268,0)+'01_指標庫'!$H$7*IF(ISNUMBER($H268),N268,0)+'01_指標庫'!$H$8*IF(ISNUMBER($AF268),AQ268,0)+'01_指標庫'!$H$9*IF(ISNUMBER($AG268),AR268,0)+'01_指標庫'!$H$10*IF(ISNUMBER($AB268),AM268,0)+'01_指標庫'!$H$11*IF(ISNUMBER($AC268),AN268,0)+'01_指標庫'!$H$12*IF(ISNUMBER($AD268),AO268,0)+'01_指標庫'!$H$13*IF(ISNUMBER($AE268),AP268,0)+'01_指標庫'!$H$14*IF(ISNUMBER($I268),O268,0)+'01_指標庫'!$H$15*IF(ISNUMBER($AH268),AS268,0)+'01_指標庫'!$H$16*IF(ISNUMBER($K268),P268,0)+'01_指標庫'!$H$17*IF(ISNUMBER($AI268),AT268,0)+'01_指標庫'!$H$18*IF(ISNUMBER($AJ268),AU268,0)+'01_指標庫'!$H$19*IF(ISNUMBER($AK268),AV268,0)+'01_指標庫'!$H$20*IF(ISNUMBER($BB268),BB268,0)+'01_指標庫'!$H$21*IF(ISNUMBER($BC268),BC268,0))/AW268,1))</f>
        <v>76.5</v>
      </c>
      <c r="AY268" s="67"/>
      <c r="AZ268" s="67"/>
      <c r="BA268" s="66">
        <f t="shared" si="86"/>
        <v>8.5209345765127065E-3</v>
      </c>
      <c r="BB268">
        <f t="shared" si="87"/>
        <v>50</v>
      </c>
      <c r="BC268" t="str">
        <f t="shared" si="88"/>
        <v/>
      </c>
    </row>
    <row r="269" spans="1:55" ht="15" customHeight="1">
      <c r="A269" s="56">
        <v>265</v>
      </c>
      <c r="B269" s="57">
        <v>42942</v>
      </c>
      <c r="C269" s="56">
        <v>2017</v>
      </c>
      <c r="D269" s="58" t="s">
        <v>238</v>
      </c>
      <c r="E269" s="59">
        <v>5950.73</v>
      </c>
      <c r="F269" s="60">
        <v>0.123042</v>
      </c>
      <c r="G269" s="60">
        <v>0</v>
      </c>
      <c r="H269" s="61">
        <v>0.87760000000000005</v>
      </c>
      <c r="I269" s="62">
        <v>356</v>
      </c>
      <c r="J269" s="56" t="s">
        <v>235</v>
      </c>
      <c r="K269" s="63">
        <v>9.6</v>
      </c>
      <c r="L269" s="56">
        <f t="shared" si="89"/>
        <v>100</v>
      </c>
      <c r="M269" s="56">
        <f t="shared" si="90"/>
        <v>100</v>
      </c>
      <c r="N269" s="56">
        <f t="shared" si="91"/>
        <v>100</v>
      </c>
      <c r="O269" s="56">
        <f t="shared" si="92"/>
        <v>50</v>
      </c>
      <c r="P269" s="56">
        <f t="shared" si="93"/>
        <v>100</v>
      </c>
      <c r="Q269" s="63"/>
      <c r="R269" s="56"/>
      <c r="S269" s="60">
        <f t="shared" si="106"/>
        <v>3.3858008818594687E-3</v>
      </c>
      <c r="T269" s="64">
        <f t="shared" si="107"/>
        <v>1.8027571580063517E-2</v>
      </c>
      <c r="V269" s="65"/>
      <c r="W269" s="65"/>
      <c r="Y269" s="15" t="str">
        <f t="shared" si="94"/>
        <v>EASY</v>
      </c>
      <c r="AA269" s="66">
        <f t="shared" si="108"/>
        <v>8.8387331862599616E-2</v>
      </c>
      <c r="AB269">
        <f>LOOKUP($B269,'07_L1政策步階'!$A$4:$A$14,'07_L1政策步階'!$C$4:$C$14)</f>
        <v>-1</v>
      </c>
      <c r="AC269" s="65"/>
      <c r="AD269" s="65"/>
      <c r="AE269" s="65"/>
      <c r="AF269" s="65"/>
      <c r="AG269" s="65"/>
      <c r="AH269" s="65"/>
      <c r="AI269" s="65"/>
      <c r="AJ269" s="65"/>
      <c r="AK269" s="65"/>
      <c r="AL269">
        <f t="shared" si="95"/>
        <v>100</v>
      </c>
      <c r="AM269">
        <f t="shared" si="96"/>
        <v>0</v>
      </c>
      <c r="AN269" t="str">
        <f t="shared" si="97"/>
        <v/>
      </c>
      <c r="AO269" t="str">
        <f t="shared" si="98"/>
        <v/>
      </c>
      <c r="AP269" t="str">
        <f t="shared" si="99"/>
        <v/>
      </c>
      <c r="AQ269" t="str">
        <f t="shared" si="100"/>
        <v/>
      </c>
      <c r="AR269" t="str">
        <f t="shared" si="101"/>
        <v/>
      </c>
      <c r="AS269" t="str">
        <f t="shared" si="102"/>
        <v/>
      </c>
      <c r="AT269" t="str">
        <f t="shared" si="103"/>
        <v/>
      </c>
      <c r="AU269" t="str">
        <f t="shared" si="104"/>
        <v/>
      </c>
      <c r="AV269" t="str">
        <f t="shared" si="105"/>
        <v/>
      </c>
      <c r="AW269">
        <f>'01_指標庫'!$H$4*ISNUMBER($F269)+'01_指標庫'!$H$5*ISNUMBER($AA269)+'01_指標庫'!$H$6*ISNUMBER($G269)+'01_指標庫'!$H$7*ISNUMBER($H269)+'01_指標庫'!$H$8*ISNUMBER($AF269)+'01_指標庫'!$H$9*ISNUMBER($AG269)+'01_指標庫'!$H$10*ISNUMBER($AB269)+'01_指標庫'!$H$11*ISNUMBER($AC269)+'01_指標庫'!$H$12*ISNUMBER($AD269)+'01_指標庫'!$H$13*ISNUMBER($AE269)+'01_指標庫'!$H$14*ISNUMBER($I269)+'01_指標庫'!$H$15*ISNUMBER($AH269)+'01_指標庫'!$H$16*ISNUMBER($K269)+'01_指標庫'!$H$17*ISNUMBER($AI269)+'01_指標庫'!$H$18*ISNUMBER($AJ269)+'01_指標庫'!$H$19*ISNUMBER($AK269)+'01_指標庫'!$H$20*ISNUMBER($BB269)+'01_指標庫'!$H$21*ISNUMBER($BC269)</f>
        <v>51</v>
      </c>
      <c r="AX269">
        <f>IF(AW269=0,50,ROUND(('01_指標庫'!$H$4*IF(ISNUMBER($F269),L269,0)+'01_指標庫'!$H$5*IF(ISNUMBER($AA269),AL269,0)+'01_指標庫'!$H$6*IF(ISNUMBER($G269),M269,0)+'01_指標庫'!$H$7*IF(ISNUMBER($H269),N269,0)+'01_指標庫'!$H$8*IF(ISNUMBER($AF269),AQ269,0)+'01_指標庫'!$H$9*IF(ISNUMBER($AG269),AR269,0)+'01_指標庫'!$H$10*IF(ISNUMBER($AB269),AM269,0)+'01_指標庫'!$H$11*IF(ISNUMBER($AC269),AN269,0)+'01_指標庫'!$H$12*IF(ISNUMBER($AD269),AO269,0)+'01_指標庫'!$H$13*IF(ISNUMBER($AE269),AP269,0)+'01_指標庫'!$H$14*IF(ISNUMBER($I269),O269,0)+'01_指標庫'!$H$15*IF(ISNUMBER($AH269),AS269,0)+'01_指標庫'!$H$16*IF(ISNUMBER($K269),P269,0)+'01_指標庫'!$H$17*IF(ISNUMBER($AI269),AT269,0)+'01_指標庫'!$H$18*IF(ISNUMBER($AJ269),AU269,0)+'01_指標庫'!$H$19*IF(ISNUMBER($AK269),AV269,0)+'01_指標庫'!$H$20*IF(ISNUMBER($BB269),BB269,0)+'01_指標庫'!$H$21*IF(ISNUMBER($BC269),BC269,0))/AW269,1))</f>
        <v>76.5</v>
      </c>
      <c r="AY269" s="67"/>
      <c r="AZ269" s="67"/>
      <c r="BA269" s="66">
        <f t="shared" si="86"/>
        <v>6.7544568453568044E-3</v>
      </c>
      <c r="BB269">
        <f t="shared" si="87"/>
        <v>50</v>
      </c>
      <c r="BC269" t="str">
        <f t="shared" si="88"/>
        <v/>
      </c>
    </row>
    <row r="270" spans="1:55" ht="15" customHeight="1">
      <c r="A270" s="56">
        <v>266</v>
      </c>
      <c r="B270" s="57">
        <v>42943</v>
      </c>
      <c r="C270" s="56">
        <v>2017</v>
      </c>
      <c r="D270" s="58" t="s">
        <v>239</v>
      </c>
      <c r="E270" s="59">
        <v>5917.03</v>
      </c>
      <c r="F270" s="60">
        <v>0.115604</v>
      </c>
      <c r="G270" s="60">
        <v>-5.6629999999999996E-3</v>
      </c>
      <c r="H270" s="61">
        <v>0.89800000000000002</v>
      </c>
      <c r="I270" s="62">
        <v>355</v>
      </c>
      <c r="J270" s="56" t="s">
        <v>235</v>
      </c>
      <c r="K270" s="63">
        <v>10.11</v>
      </c>
      <c r="L270" s="56">
        <f t="shared" si="89"/>
        <v>100</v>
      </c>
      <c r="M270" s="56">
        <f t="shared" si="90"/>
        <v>100</v>
      </c>
      <c r="N270" s="56">
        <f t="shared" si="91"/>
        <v>100</v>
      </c>
      <c r="O270" s="56">
        <f t="shared" si="92"/>
        <v>50</v>
      </c>
      <c r="P270" s="56">
        <f t="shared" si="93"/>
        <v>100</v>
      </c>
      <c r="Q270" s="63"/>
      <c r="R270" s="56"/>
      <c r="S270" s="60">
        <f t="shared" si="106"/>
        <v>-5.6631707370355944E-3</v>
      </c>
      <c r="T270" s="64">
        <f t="shared" si="107"/>
        <v>5.3125000000000089E-2</v>
      </c>
      <c r="V270" s="65"/>
      <c r="W270" s="65"/>
      <c r="Y270" s="15" t="str">
        <f t="shared" si="94"/>
        <v>EASY</v>
      </c>
      <c r="AA270" s="66">
        <f t="shared" si="108"/>
        <v>8.806365998734611E-2</v>
      </c>
      <c r="AB270">
        <f>LOOKUP($B270,'07_L1政策步階'!$A$4:$A$14,'07_L1政策步階'!$C$4:$C$14)</f>
        <v>-1</v>
      </c>
      <c r="AC270" s="65"/>
      <c r="AD270" s="65"/>
      <c r="AE270" s="65"/>
      <c r="AF270" s="65"/>
      <c r="AG270" s="65"/>
      <c r="AH270" s="65"/>
      <c r="AI270" s="65"/>
      <c r="AJ270" s="65"/>
      <c r="AK270" s="65"/>
      <c r="AL270">
        <f t="shared" si="95"/>
        <v>100</v>
      </c>
      <c r="AM270">
        <f t="shared" si="96"/>
        <v>0</v>
      </c>
      <c r="AN270" t="str">
        <f t="shared" si="97"/>
        <v/>
      </c>
      <c r="AO270" t="str">
        <f t="shared" si="98"/>
        <v/>
      </c>
      <c r="AP270" t="str">
        <f t="shared" si="99"/>
        <v/>
      </c>
      <c r="AQ270" t="str">
        <f t="shared" si="100"/>
        <v/>
      </c>
      <c r="AR270" t="str">
        <f t="shared" si="101"/>
        <v/>
      </c>
      <c r="AS270" t="str">
        <f t="shared" si="102"/>
        <v/>
      </c>
      <c r="AT270" t="str">
        <f t="shared" si="103"/>
        <v/>
      </c>
      <c r="AU270" t="str">
        <f t="shared" si="104"/>
        <v/>
      </c>
      <c r="AV270" t="str">
        <f t="shared" si="105"/>
        <v/>
      </c>
      <c r="AW270">
        <f>'01_指標庫'!$H$4*ISNUMBER($F270)+'01_指標庫'!$H$5*ISNUMBER($AA270)+'01_指標庫'!$H$6*ISNUMBER($G270)+'01_指標庫'!$H$7*ISNUMBER($H270)+'01_指標庫'!$H$8*ISNUMBER($AF270)+'01_指標庫'!$H$9*ISNUMBER($AG270)+'01_指標庫'!$H$10*ISNUMBER($AB270)+'01_指標庫'!$H$11*ISNUMBER($AC270)+'01_指標庫'!$H$12*ISNUMBER($AD270)+'01_指標庫'!$H$13*ISNUMBER($AE270)+'01_指標庫'!$H$14*ISNUMBER($I270)+'01_指標庫'!$H$15*ISNUMBER($AH270)+'01_指標庫'!$H$16*ISNUMBER($K270)+'01_指標庫'!$H$17*ISNUMBER($AI270)+'01_指標庫'!$H$18*ISNUMBER($AJ270)+'01_指標庫'!$H$19*ISNUMBER($AK270)+'01_指標庫'!$H$20*ISNUMBER($BB270)+'01_指標庫'!$H$21*ISNUMBER($BC270)</f>
        <v>51</v>
      </c>
      <c r="AX270">
        <f>IF(AW270=0,50,ROUND(('01_指標庫'!$H$4*IF(ISNUMBER($F270),L270,0)+'01_指標庫'!$H$5*IF(ISNUMBER($AA270),AL270,0)+'01_指標庫'!$H$6*IF(ISNUMBER($G270),M270,0)+'01_指標庫'!$H$7*IF(ISNUMBER($H270),N270,0)+'01_指標庫'!$H$8*IF(ISNUMBER($AF270),AQ270,0)+'01_指標庫'!$H$9*IF(ISNUMBER($AG270),AR270,0)+'01_指標庫'!$H$10*IF(ISNUMBER($AB270),AM270,0)+'01_指標庫'!$H$11*IF(ISNUMBER($AC270),AN270,0)+'01_指標庫'!$H$12*IF(ISNUMBER($AD270),AO270,0)+'01_指標庫'!$H$13*IF(ISNUMBER($AE270),AP270,0)+'01_指標庫'!$H$14*IF(ISNUMBER($I270),O270,0)+'01_指標庫'!$H$15*IF(ISNUMBER($AH270),AS270,0)+'01_指標庫'!$H$16*IF(ISNUMBER($K270),P270,0)+'01_指標庫'!$H$17*IF(ISNUMBER($AI270),AT270,0)+'01_指標庫'!$H$18*IF(ISNUMBER($AJ270),AU270,0)+'01_指標庫'!$H$19*IF(ISNUMBER($AK270),AV270,0)+'01_指標庫'!$H$20*IF(ISNUMBER($BB270),BB270,0)+'01_指標庫'!$H$21*IF(ISNUMBER($BC270),BC270,0))/AW270,1))</f>
        <v>76.5</v>
      </c>
      <c r="AY270" s="67"/>
      <c r="AZ270" s="67"/>
      <c r="BA270" s="66">
        <f t="shared" ref="BA270:BA333" si="109">AVERAGE($E266:$E270)/AVERAGE($E261:$E270)-1</f>
        <v>4.5043222088094748E-3</v>
      </c>
      <c r="BB270">
        <f t="shared" ref="BB270:BB333" si="110">IF(ISNUMBER($BA270),IF(OR($S270&lt;=-0.03,$BA270&lt;-0.003),0,IF(OR($S270&lt;=-0.02,$BA270&lt;0.01),50,100)),"")</f>
        <v>50</v>
      </c>
      <c r="BC270" t="str">
        <f t="shared" ref="BC270:BC333" si="111">IF(OR(COUNT($AZ270)=0,COUNT($AZ269)=0),"",IF(OR($AY270/$AZ269-1&lt;=-0.03,$AZ270/$AZ269-1&lt;=-0.045,IF(COUNT($AZ261:$AZ270)=10,AVERAGE($AZ266:$AZ270)/AVERAGE($AZ261:$AZ270)-1&lt;-0.01,FALSE())),0,IF(OR($AZ270/$AZ269-1&lt;=-0.02,IF(COUNT($AZ261:$AZ270)=10,AVERAGE($AZ266:$AZ270)/AVERAGE($AZ261:$AZ270)-1&lt;0.005,FALSE())),50,100)))</f>
        <v/>
      </c>
    </row>
    <row r="271" spans="1:55" ht="15" customHeight="1">
      <c r="A271" s="56">
        <v>267</v>
      </c>
      <c r="B271" s="57">
        <v>42944</v>
      </c>
      <c r="C271" s="56">
        <v>2017</v>
      </c>
      <c r="D271" s="58" t="s">
        <v>234</v>
      </c>
      <c r="E271" s="59">
        <v>5908.92</v>
      </c>
      <c r="F271" s="60">
        <v>0.11293499999999999</v>
      </c>
      <c r="G271" s="60">
        <v>-7.0260000000000001E-3</v>
      </c>
      <c r="H271" s="61">
        <v>0.85709999999999997</v>
      </c>
      <c r="I271" s="62">
        <v>359</v>
      </c>
      <c r="J271" s="56" t="s">
        <v>235</v>
      </c>
      <c r="K271" s="63">
        <v>10.29</v>
      </c>
      <c r="L271" s="56">
        <f t="shared" si="89"/>
        <v>100</v>
      </c>
      <c r="M271" s="56">
        <f t="shared" si="90"/>
        <v>100</v>
      </c>
      <c r="N271" s="56">
        <f t="shared" si="91"/>
        <v>100</v>
      </c>
      <c r="O271" s="56">
        <f t="shared" si="92"/>
        <v>50</v>
      </c>
      <c r="P271" s="56">
        <f t="shared" si="93"/>
        <v>100</v>
      </c>
      <c r="Q271" s="63"/>
      <c r="R271" s="56"/>
      <c r="S271" s="60">
        <f t="shared" si="106"/>
        <v>-1.3706200576978356E-3</v>
      </c>
      <c r="T271" s="64">
        <f t="shared" si="107"/>
        <v>1.7804154302670572E-2</v>
      </c>
      <c r="V271" s="65"/>
      <c r="W271" s="65"/>
      <c r="Y271" s="15" t="str">
        <f t="shared" si="94"/>
        <v>EASY</v>
      </c>
      <c r="AA271" s="66">
        <f t="shared" si="108"/>
        <v>8.8186786955174457E-2</v>
      </c>
      <c r="AB271">
        <f>LOOKUP($B271,'07_L1政策步階'!$A$4:$A$14,'07_L1政策步階'!$C$4:$C$14)</f>
        <v>-1</v>
      </c>
      <c r="AC271" s="65"/>
      <c r="AD271" s="65"/>
      <c r="AE271" s="65"/>
      <c r="AF271" s="65"/>
      <c r="AG271" s="65"/>
      <c r="AH271" s="65"/>
      <c r="AI271" s="65"/>
      <c r="AJ271" s="65"/>
      <c r="AK271" s="65"/>
      <c r="AL271">
        <f t="shared" si="95"/>
        <v>100</v>
      </c>
      <c r="AM271">
        <f t="shared" si="96"/>
        <v>0</v>
      </c>
      <c r="AN271" t="str">
        <f t="shared" si="97"/>
        <v/>
      </c>
      <c r="AO271" t="str">
        <f t="shared" si="98"/>
        <v/>
      </c>
      <c r="AP271" t="str">
        <f t="shared" si="99"/>
        <v/>
      </c>
      <c r="AQ271" t="str">
        <f t="shared" si="100"/>
        <v/>
      </c>
      <c r="AR271" t="str">
        <f t="shared" si="101"/>
        <v/>
      </c>
      <c r="AS271" t="str">
        <f t="shared" si="102"/>
        <v/>
      </c>
      <c r="AT271" t="str">
        <f t="shared" si="103"/>
        <v/>
      </c>
      <c r="AU271" t="str">
        <f t="shared" si="104"/>
        <v/>
      </c>
      <c r="AV271" t="str">
        <f t="shared" si="105"/>
        <v/>
      </c>
      <c r="AW271">
        <f>'01_指標庫'!$H$4*ISNUMBER($F271)+'01_指標庫'!$H$5*ISNUMBER($AA271)+'01_指標庫'!$H$6*ISNUMBER($G271)+'01_指標庫'!$H$7*ISNUMBER($H271)+'01_指標庫'!$H$8*ISNUMBER($AF271)+'01_指標庫'!$H$9*ISNUMBER($AG271)+'01_指標庫'!$H$10*ISNUMBER($AB271)+'01_指標庫'!$H$11*ISNUMBER($AC271)+'01_指標庫'!$H$12*ISNUMBER($AD271)+'01_指標庫'!$H$13*ISNUMBER($AE271)+'01_指標庫'!$H$14*ISNUMBER($I271)+'01_指標庫'!$H$15*ISNUMBER($AH271)+'01_指標庫'!$H$16*ISNUMBER($K271)+'01_指標庫'!$H$17*ISNUMBER($AI271)+'01_指標庫'!$H$18*ISNUMBER($AJ271)+'01_指標庫'!$H$19*ISNUMBER($AK271)+'01_指標庫'!$H$20*ISNUMBER($BB271)+'01_指標庫'!$H$21*ISNUMBER($BC271)</f>
        <v>51</v>
      </c>
      <c r="AX271">
        <f>IF(AW271=0,50,ROUND(('01_指標庫'!$H$4*IF(ISNUMBER($F271),L271,0)+'01_指標庫'!$H$5*IF(ISNUMBER($AA271),AL271,0)+'01_指標庫'!$H$6*IF(ISNUMBER($G271),M271,0)+'01_指標庫'!$H$7*IF(ISNUMBER($H271),N271,0)+'01_指標庫'!$H$8*IF(ISNUMBER($AF271),AQ271,0)+'01_指標庫'!$H$9*IF(ISNUMBER($AG271),AR271,0)+'01_指標庫'!$H$10*IF(ISNUMBER($AB271),AM271,0)+'01_指標庫'!$H$11*IF(ISNUMBER($AC271),AN271,0)+'01_指標庫'!$H$12*IF(ISNUMBER($AD271),AO271,0)+'01_指標庫'!$H$13*IF(ISNUMBER($AE271),AP271,0)+'01_指標庫'!$H$14*IF(ISNUMBER($I271),O271,0)+'01_指標庫'!$H$15*IF(ISNUMBER($AH271),AS271,0)+'01_指標庫'!$H$16*IF(ISNUMBER($K271),P271,0)+'01_指標庫'!$H$17*IF(ISNUMBER($AI271),AT271,0)+'01_指標庫'!$H$18*IF(ISNUMBER($AJ271),AU271,0)+'01_指標庫'!$H$19*IF(ISNUMBER($AK271),AV271,0)+'01_指標庫'!$H$20*IF(ISNUMBER($BB271),BB271,0)+'01_指標庫'!$H$21*IF(ISNUMBER($BC271),BC271,0))/AW271,1))</f>
        <v>76.5</v>
      </c>
      <c r="AY271" s="67"/>
      <c r="AZ271" s="67"/>
      <c r="BA271" s="66">
        <f t="shared" si="109"/>
        <v>2.8742995004857885E-3</v>
      </c>
      <c r="BB271">
        <f t="shared" si="110"/>
        <v>50</v>
      </c>
      <c r="BC271" t="str">
        <f t="shared" si="111"/>
        <v/>
      </c>
    </row>
    <row r="272" spans="1:55" ht="15" customHeight="1">
      <c r="A272" s="56">
        <v>268</v>
      </c>
      <c r="B272" s="57">
        <v>42947</v>
      </c>
      <c r="C272" s="56">
        <v>2017</v>
      </c>
      <c r="D272" s="58" t="s">
        <v>236</v>
      </c>
      <c r="E272" s="59">
        <v>5880.33</v>
      </c>
      <c r="F272" s="60">
        <v>0.106445</v>
      </c>
      <c r="G272" s="60">
        <v>-1.183E-2</v>
      </c>
      <c r="H272" s="61">
        <v>0.85709999999999997</v>
      </c>
      <c r="I272" s="62">
        <v>361</v>
      </c>
      <c r="J272" s="56" t="s">
        <v>235</v>
      </c>
      <c r="K272" s="63">
        <v>10.26</v>
      </c>
      <c r="L272" s="56">
        <f t="shared" si="89"/>
        <v>100</v>
      </c>
      <c r="M272" s="56">
        <f t="shared" si="90"/>
        <v>100</v>
      </c>
      <c r="N272" s="56">
        <f t="shared" si="91"/>
        <v>100</v>
      </c>
      <c r="O272" s="56">
        <f t="shared" si="92"/>
        <v>50</v>
      </c>
      <c r="P272" s="56">
        <f t="shared" si="93"/>
        <v>100</v>
      </c>
      <c r="Q272" s="63"/>
      <c r="R272" s="56"/>
      <c r="S272" s="60">
        <f t="shared" si="106"/>
        <v>-4.8384476351008843E-3</v>
      </c>
      <c r="T272" s="64">
        <f t="shared" si="107"/>
        <v>-2.9154518950437192E-3</v>
      </c>
      <c r="V272" s="65"/>
      <c r="W272" s="65"/>
      <c r="Y272" s="15" t="str">
        <f t="shared" si="94"/>
        <v>EASY</v>
      </c>
      <c r="AA272" s="66">
        <f t="shared" si="108"/>
        <v>8.8056816292517048E-2</v>
      </c>
      <c r="AB272">
        <f>LOOKUP($B272,'07_L1政策步階'!$A$4:$A$14,'07_L1政策步階'!$C$4:$C$14)</f>
        <v>-1</v>
      </c>
      <c r="AC272" s="65"/>
      <c r="AD272" s="65"/>
      <c r="AE272" s="65"/>
      <c r="AF272" s="65"/>
      <c r="AG272" s="65"/>
      <c r="AH272" s="65"/>
      <c r="AI272" s="65"/>
      <c r="AJ272" s="65"/>
      <c r="AK272" s="65"/>
      <c r="AL272">
        <f t="shared" si="95"/>
        <v>100</v>
      </c>
      <c r="AM272">
        <f t="shared" si="96"/>
        <v>0</v>
      </c>
      <c r="AN272" t="str">
        <f t="shared" si="97"/>
        <v/>
      </c>
      <c r="AO272" t="str">
        <f t="shared" si="98"/>
        <v/>
      </c>
      <c r="AP272" t="str">
        <f t="shared" si="99"/>
        <v/>
      </c>
      <c r="AQ272" t="str">
        <f t="shared" si="100"/>
        <v/>
      </c>
      <c r="AR272" t="str">
        <f t="shared" si="101"/>
        <v/>
      </c>
      <c r="AS272" t="str">
        <f t="shared" si="102"/>
        <v/>
      </c>
      <c r="AT272" t="str">
        <f t="shared" si="103"/>
        <v/>
      </c>
      <c r="AU272" t="str">
        <f t="shared" si="104"/>
        <v/>
      </c>
      <c r="AV272" t="str">
        <f t="shared" si="105"/>
        <v/>
      </c>
      <c r="AW272">
        <f>'01_指標庫'!$H$4*ISNUMBER($F272)+'01_指標庫'!$H$5*ISNUMBER($AA272)+'01_指標庫'!$H$6*ISNUMBER($G272)+'01_指標庫'!$H$7*ISNUMBER($H272)+'01_指標庫'!$H$8*ISNUMBER($AF272)+'01_指標庫'!$H$9*ISNUMBER($AG272)+'01_指標庫'!$H$10*ISNUMBER($AB272)+'01_指標庫'!$H$11*ISNUMBER($AC272)+'01_指標庫'!$H$12*ISNUMBER($AD272)+'01_指標庫'!$H$13*ISNUMBER($AE272)+'01_指標庫'!$H$14*ISNUMBER($I272)+'01_指標庫'!$H$15*ISNUMBER($AH272)+'01_指標庫'!$H$16*ISNUMBER($K272)+'01_指標庫'!$H$17*ISNUMBER($AI272)+'01_指標庫'!$H$18*ISNUMBER($AJ272)+'01_指標庫'!$H$19*ISNUMBER($AK272)+'01_指標庫'!$H$20*ISNUMBER($BB272)+'01_指標庫'!$H$21*ISNUMBER($BC272)</f>
        <v>51</v>
      </c>
      <c r="AX272">
        <f>IF(AW272=0,50,ROUND(('01_指標庫'!$H$4*IF(ISNUMBER($F272),L272,0)+'01_指標庫'!$H$5*IF(ISNUMBER($AA272),AL272,0)+'01_指標庫'!$H$6*IF(ISNUMBER($G272),M272,0)+'01_指標庫'!$H$7*IF(ISNUMBER($H272),N272,0)+'01_指標庫'!$H$8*IF(ISNUMBER($AF272),AQ272,0)+'01_指標庫'!$H$9*IF(ISNUMBER($AG272),AR272,0)+'01_指標庫'!$H$10*IF(ISNUMBER($AB272),AM272,0)+'01_指標庫'!$H$11*IF(ISNUMBER($AC272),AN272,0)+'01_指標庫'!$H$12*IF(ISNUMBER($AD272),AO272,0)+'01_指標庫'!$H$13*IF(ISNUMBER($AE272),AP272,0)+'01_指標庫'!$H$14*IF(ISNUMBER($I272),O272,0)+'01_指標庫'!$H$15*IF(ISNUMBER($AH272),AS272,0)+'01_指標庫'!$H$16*IF(ISNUMBER($K272),P272,0)+'01_指標庫'!$H$17*IF(ISNUMBER($AI272),AT272,0)+'01_指標庫'!$H$18*IF(ISNUMBER($AJ272),AU272,0)+'01_指標庫'!$H$19*IF(ISNUMBER($AK272),AV272,0)+'01_指標庫'!$H$20*IF(ISNUMBER($BB272),BB272,0)+'01_指標庫'!$H$21*IF(ISNUMBER($BC272),BC272,0))/AW272,1))</f>
        <v>76.5</v>
      </c>
      <c r="AY272" s="67"/>
      <c r="AZ272" s="67"/>
      <c r="BA272" s="66">
        <f t="shared" si="109"/>
        <v>1.2303939762103866E-4</v>
      </c>
      <c r="BB272">
        <f t="shared" si="110"/>
        <v>50</v>
      </c>
      <c r="BC272" t="str">
        <f t="shared" si="111"/>
        <v/>
      </c>
    </row>
    <row r="273" spans="1:55" ht="15" customHeight="1">
      <c r="A273" s="56">
        <v>269</v>
      </c>
      <c r="B273" s="57">
        <v>42948</v>
      </c>
      <c r="C273" s="56">
        <v>2017</v>
      </c>
      <c r="D273" s="58" t="s">
        <v>237</v>
      </c>
      <c r="E273" s="59">
        <v>5895.17</v>
      </c>
      <c r="F273" s="60">
        <v>0.108099</v>
      </c>
      <c r="G273" s="60">
        <v>-9.3369999999999998E-3</v>
      </c>
      <c r="H273" s="61">
        <v>0.89800000000000002</v>
      </c>
      <c r="I273" s="62">
        <v>360</v>
      </c>
      <c r="J273" s="56" t="s">
        <v>235</v>
      </c>
      <c r="K273" s="63">
        <v>10.09</v>
      </c>
      <c r="L273" s="56">
        <f t="shared" si="89"/>
        <v>100</v>
      </c>
      <c r="M273" s="56">
        <f t="shared" si="90"/>
        <v>100</v>
      </c>
      <c r="N273" s="56">
        <f t="shared" si="91"/>
        <v>100</v>
      </c>
      <c r="O273" s="56">
        <f t="shared" si="92"/>
        <v>50</v>
      </c>
      <c r="P273" s="56">
        <f t="shared" si="93"/>
        <v>100</v>
      </c>
      <c r="Q273" s="63"/>
      <c r="R273" s="56"/>
      <c r="S273" s="60">
        <f t="shared" si="106"/>
        <v>2.5236678893871822E-3</v>
      </c>
      <c r="T273" s="64">
        <f t="shared" si="107"/>
        <v>-1.6569200779727122E-2</v>
      </c>
      <c r="V273" s="65"/>
      <c r="W273" s="65"/>
      <c r="Y273" s="15" t="str">
        <f t="shared" si="94"/>
        <v>EASY</v>
      </c>
      <c r="AA273" s="66">
        <f t="shared" si="108"/>
        <v>8.785588478587214E-2</v>
      </c>
      <c r="AB273">
        <f>LOOKUP($B273,'07_L1政策步階'!$A$4:$A$14,'07_L1政策步階'!$C$4:$C$14)</f>
        <v>-1</v>
      </c>
      <c r="AC273" s="65"/>
      <c r="AD273" s="65"/>
      <c r="AE273" s="65"/>
      <c r="AF273" s="65"/>
      <c r="AG273" s="65"/>
      <c r="AH273" s="65"/>
      <c r="AI273" s="65"/>
      <c r="AJ273" s="65"/>
      <c r="AK273" s="65"/>
      <c r="AL273">
        <f t="shared" si="95"/>
        <v>100</v>
      </c>
      <c r="AM273">
        <f t="shared" si="96"/>
        <v>0</v>
      </c>
      <c r="AN273" t="str">
        <f t="shared" si="97"/>
        <v/>
      </c>
      <c r="AO273" t="str">
        <f t="shared" si="98"/>
        <v/>
      </c>
      <c r="AP273" t="str">
        <f t="shared" si="99"/>
        <v/>
      </c>
      <c r="AQ273" t="str">
        <f t="shared" si="100"/>
        <v/>
      </c>
      <c r="AR273" t="str">
        <f t="shared" si="101"/>
        <v/>
      </c>
      <c r="AS273" t="str">
        <f t="shared" si="102"/>
        <v/>
      </c>
      <c r="AT273" t="str">
        <f t="shared" si="103"/>
        <v/>
      </c>
      <c r="AU273" t="str">
        <f t="shared" si="104"/>
        <v/>
      </c>
      <c r="AV273" t="str">
        <f t="shared" si="105"/>
        <v/>
      </c>
      <c r="AW273">
        <f>'01_指標庫'!$H$4*ISNUMBER($F273)+'01_指標庫'!$H$5*ISNUMBER($AA273)+'01_指標庫'!$H$6*ISNUMBER($G273)+'01_指標庫'!$H$7*ISNUMBER($H273)+'01_指標庫'!$H$8*ISNUMBER($AF273)+'01_指標庫'!$H$9*ISNUMBER($AG273)+'01_指標庫'!$H$10*ISNUMBER($AB273)+'01_指標庫'!$H$11*ISNUMBER($AC273)+'01_指標庫'!$H$12*ISNUMBER($AD273)+'01_指標庫'!$H$13*ISNUMBER($AE273)+'01_指標庫'!$H$14*ISNUMBER($I273)+'01_指標庫'!$H$15*ISNUMBER($AH273)+'01_指標庫'!$H$16*ISNUMBER($K273)+'01_指標庫'!$H$17*ISNUMBER($AI273)+'01_指標庫'!$H$18*ISNUMBER($AJ273)+'01_指標庫'!$H$19*ISNUMBER($AK273)+'01_指標庫'!$H$20*ISNUMBER($BB273)+'01_指標庫'!$H$21*ISNUMBER($BC273)</f>
        <v>51</v>
      </c>
      <c r="AX273">
        <f>IF(AW273=0,50,ROUND(('01_指標庫'!$H$4*IF(ISNUMBER($F273),L273,0)+'01_指標庫'!$H$5*IF(ISNUMBER($AA273),AL273,0)+'01_指標庫'!$H$6*IF(ISNUMBER($G273),M273,0)+'01_指標庫'!$H$7*IF(ISNUMBER($H273),N273,0)+'01_指標庫'!$H$8*IF(ISNUMBER($AF273),AQ273,0)+'01_指標庫'!$H$9*IF(ISNUMBER($AG273),AR273,0)+'01_指標庫'!$H$10*IF(ISNUMBER($AB273),AM273,0)+'01_指標庫'!$H$11*IF(ISNUMBER($AC273),AN273,0)+'01_指標庫'!$H$12*IF(ISNUMBER($AD273),AO273,0)+'01_指標庫'!$H$13*IF(ISNUMBER($AE273),AP273,0)+'01_指標庫'!$H$14*IF(ISNUMBER($I273),O273,0)+'01_指標庫'!$H$15*IF(ISNUMBER($AH273),AS273,0)+'01_指標庫'!$H$16*IF(ISNUMBER($K273),P273,0)+'01_指標庫'!$H$17*IF(ISNUMBER($AI273),AT273,0)+'01_指標庫'!$H$18*IF(ISNUMBER($AJ273),AU273,0)+'01_指標庫'!$H$19*IF(ISNUMBER($AK273),AV273,0)+'01_指標庫'!$H$20*IF(ISNUMBER($BB273),BB273,0)+'01_指標庫'!$H$21*IF(ISNUMBER($BC273),BC273,0))/AW273,1))</f>
        <v>76.5</v>
      </c>
      <c r="AY273" s="67"/>
      <c r="AZ273" s="67"/>
      <c r="BA273" s="66">
        <f t="shared" si="109"/>
        <v>-1.330616116658967E-3</v>
      </c>
      <c r="BB273">
        <f t="shared" si="110"/>
        <v>50</v>
      </c>
      <c r="BC273" t="str">
        <f t="shared" si="111"/>
        <v/>
      </c>
    </row>
    <row r="274" spans="1:55" ht="15" customHeight="1">
      <c r="A274" s="56">
        <v>270</v>
      </c>
      <c r="B274" s="57">
        <v>42949</v>
      </c>
      <c r="C274" s="56">
        <v>2017</v>
      </c>
      <c r="D274" s="58" t="s">
        <v>238</v>
      </c>
      <c r="E274" s="59">
        <v>5914.23</v>
      </c>
      <c r="F274" s="60">
        <v>0.110527</v>
      </c>
      <c r="G274" s="60">
        <v>-6.1339999999999997E-3</v>
      </c>
      <c r="H274" s="61">
        <v>0.87760000000000005</v>
      </c>
      <c r="I274" s="62">
        <v>359</v>
      </c>
      <c r="J274" s="56" t="s">
        <v>235</v>
      </c>
      <c r="K274" s="63">
        <v>10.28</v>
      </c>
      <c r="L274" s="56">
        <f t="shared" si="89"/>
        <v>100</v>
      </c>
      <c r="M274" s="56">
        <f t="shared" si="90"/>
        <v>100</v>
      </c>
      <c r="N274" s="56">
        <f t="shared" si="91"/>
        <v>100</v>
      </c>
      <c r="O274" s="56">
        <f t="shared" si="92"/>
        <v>50</v>
      </c>
      <c r="P274" s="56">
        <f t="shared" si="93"/>
        <v>100</v>
      </c>
      <c r="Q274" s="63"/>
      <c r="R274" s="56"/>
      <c r="S274" s="60">
        <f t="shared" si="106"/>
        <v>3.2331552779647499E-3</v>
      </c>
      <c r="T274" s="64">
        <f t="shared" si="107"/>
        <v>1.8830525272546916E-2</v>
      </c>
      <c r="V274" s="65"/>
      <c r="W274" s="65"/>
      <c r="Y274" s="15" t="str">
        <f t="shared" si="94"/>
        <v>EASY</v>
      </c>
      <c r="AA274" s="66">
        <f t="shared" si="108"/>
        <v>8.7533314286985631E-2</v>
      </c>
      <c r="AB274">
        <f>LOOKUP($B274,'07_L1政策步階'!$A$4:$A$14,'07_L1政策步階'!$C$4:$C$14)</f>
        <v>-1</v>
      </c>
      <c r="AC274" s="65"/>
      <c r="AD274" s="65"/>
      <c r="AE274" s="65"/>
      <c r="AF274" s="65"/>
      <c r="AG274" s="65"/>
      <c r="AH274" s="65"/>
      <c r="AI274" s="65"/>
      <c r="AJ274" s="65"/>
      <c r="AK274" s="65"/>
      <c r="AL274">
        <f t="shared" si="95"/>
        <v>100</v>
      </c>
      <c r="AM274">
        <f t="shared" si="96"/>
        <v>0</v>
      </c>
      <c r="AN274" t="str">
        <f t="shared" si="97"/>
        <v/>
      </c>
      <c r="AO274" t="str">
        <f t="shared" si="98"/>
        <v/>
      </c>
      <c r="AP274" t="str">
        <f t="shared" si="99"/>
        <v/>
      </c>
      <c r="AQ274" t="str">
        <f t="shared" si="100"/>
        <v/>
      </c>
      <c r="AR274" t="str">
        <f t="shared" si="101"/>
        <v/>
      </c>
      <c r="AS274" t="str">
        <f t="shared" si="102"/>
        <v/>
      </c>
      <c r="AT274" t="str">
        <f t="shared" si="103"/>
        <v/>
      </c>
      <c r="AU274" t="str">
        <f t="shared" si="104"/>
        <v/>
      </c>
      <c r="AV274" t="str">
        <f t="shared" si="105"/>
        <v/>
      </c>
      <c r="AW274">
        <f>'01_指標庫'!$H$4*ISNUMBER($F274)+'01_指標庫'!$H$5*ISNUMBER($AA274)+'01_指標庫'!$H$6*ISNUMBER($G274)+'01_指標庫'!$H$7*ISNUMBER($H274)+'01_指標庫'!$H$8*ISNUMBER($AF274)+'01_指標庫'!$H$9*ISNUMBER($AG274)+'01_指標庫'!$H$10*ISNUMBER($AB274)+'01_指標庫'!$H$11*ISNUMBER($AC274)+'01_指標庫'!$H$12*ISNUMBER($AD274)+'01_指標庫'!$H$13*ISNUMBER($AE274)+'01_指標庫'!$H$14*ISNUMBER($I274)+'01_指標庫'!$H$15*ISNUMBER($AH274)+'01_指標庫'!$H$16*ISNUMBER($K274)+'01_指標庫'!$H$17*ISNUMBER($AI274)+'01_指標庫'!$H$18*ISNUMBER($AJ274)+'01_指標庫'!$H$19*ISNUMBER($AK274)+'01_指標庫'!$H$20*ISNUMBER($BB274)+'01_指標庫'!$H$21*ISNUMBER($BC274)</f>
        <v>51</v>
      </c>
      <c r="AX274">
        <f>IF(AW274=0,50,ROUND(('01_指標庫'!$H$4*IF(ISNUMBER($F274),L274,0)+'01_指標庫'!$H$5*IF(ISNUMBER($AA274),AL274,0)+'01_指標庫'!$H$6*IF(ISNUMBER($G274),M274,0)+'01_指標庫'!$H$7*IF(ISNUMBER($H274),N274,0)+'01_指標庫'!$H$8*IF(ISNUMBER($AF274),AQ274,0)+'01_指標庫'!$H$9*IF(ISNUMBER($AG274),AR274,0)+'01_指標庫'!$H$10*IF(ISNUMBER($AB274),AM274,0)+'01_指標庫'!$H$11*IF(ISNUMBER($AC274),AN274,0)+'01_指標庫'!$H$12*IF(ISNUMBER($AD274),AO274,0)+'01_指標庫'!$H$13*IF(ISNUMBER($AE274),AP274,0)+'01_指標庫'!$H$14*IF(ISNUMBER($I274),O274,0)+'01_指標庫'!$H$15*IF(ISNUMBER($AH274),AS274,0)+'01_指標庫'!$H$16*IF(ISNUMBER($K274),P274,0)+'01_指標庫'!$H$17*IF(ISNUMBER($AI274),AT274,0)+'01_指標庫'!$H$18*IF(ISNUMBER($AJ274),AU274,0)+'01_指標庫'!$H$19*IF(ISNUMBER($AK274),AV274,0)+'01_指標庫'!$H$20*IF(ISNUMBER($BB274),BB274,0)+'01_指標庫'!$H$21*IF(ISNUMBER($BC274),BC274,0))/AW274,1))</f>
        <v>76.5</v>
      </c>
      <c r="AY274" s="67"/>
      <c r="AZ274" s="67"/>
      <c r="BA274" s="66">
        <f t="shared" si="109"/>
        <v>-2.531548036047937E-3</v>
      </c>
      <c r="BB274">
        <f t="shared" si="110"/>
        <v>50</v>
      </c>
      <c r="BC274" t="str">
        <f t="shared" si="111"/>
        <v/>
      </c>
    </row>
    <row r="275" spans="1:55" ht="15" customHeight="1">
      <c r="A275" s="56">
        <v>271</v>
      </c>
      <c r="B275" s="57">
        <v>42950</v>
      </c>
      <c r="C275" s="56">
        <v>2017</v>
      </c>
      <c r="D275" s="58" t="s">
        <v>239</v>
      </c>
      <c r="E275" s="59">
        <v>5891.2</v>
      </c>
      <c r="F275" s="60">
        <v>0.10506699999999999</v>
      </c>
      <c r="G275" s="60">
        <v>-1.0004000000000001E-2</v>
      </c>
      <c r="H275" s="61">
        <v>0.8367</v>
      </c>
      <c r="I275" s="62">
        <v>363</v>
      </c>
      <c r="J275" s="56" t="s">
        <v>235</v>
      </c>
      <c r="K275" s="63">
        <v>10.44</v>
      </c>
      <c r="L275" s="56">
        <f t="shared" si="89"/>
        <v>100</v>
      </c>
      <c r="M275" s="56">
        <f t="shared" si="90"/>
        <v>100</v>
      </c>
      <c r="N275" s="56">
        <f t="shared" si="91"/>
        <v>100</v>
      </c>
      <c r="O275" s="56">
        <f t="shared" si="92"/>
        <v>50</v>
      </c>
      <c r="P275" s="56">
        <f t="shared" si="93"/>
        <v>100</v>
      </c>
      <c r="Q275" s="63"/>
      <c r="R275" s="56"/>
      <c r="S275" s="60">
        <f t="shared" si="106"/>
        <v>-3.8939980352471482E-3</v>
      </c>
      <c r="T275" s="64">
        <f t="shared" si="107"/>
        <v>1.5564202334630295E-2</v>
      </c>
      <c r="V275" s="65"/>
      <c r="W275" s="65"/>
      <c r="Y275" s="15" t="str">
        <f t="shared" si="94"/>
        <v>EASY</v>
      </c>
      <c r="AA275" s="66">
        <f t="shared" si="108"/>
        <v>8.712112618292478E-2</v>
      </c>
      <c r="AB275">
        <f>LOOKUP($B275,'07_L1政策步階'!$A$4:$A$14,'07_L1政策步階'!$C$4:$C$14)</f>
        <v>-1</v>
      </c>
      <c r="AC275" s="65"/>
      <c r="AD275" s="65"/>
      <c r="AE275" s="65"/>
      <c r="AF275" s="65"/>
      <c r="AG275" s="65"/>
      <c r="AH275" s="65"/>
      <c r="AI275" s="65"/>
      <c r="AJ275" s="65"/>
      <c r="AK275" s="65"/>
      <c r="AL275">
        <f t="shared" si="95"/>
        <v>100</v>
      </c>
      <c r="AM275">
        <f t="shared" si="96"/>
        <v>0</v>
      </c>
      <c r="AN275" t="str">
        <f t="shared" si="97"/>
        <v/>
      </c>
      <c r="AO275" t="str">
        <f t="shared" si="98"/>
        <v/>
      </c>
      <c r="AP275" t="str">
        <f t="shared" si="99"/>
        <v/>
      </c>
      <c r="AQ275" t="str">
        <f t="shared" si="100"/>
        <v/>
      </c>
      <c r="AR275" t="str">
        <f t="shared" si="101"/>
        <v/>
      </c>
      <c r="AS275" t="str">
        <f t="shared" si="102"/>
        <v/>
      </c>
      <c r="AT275" t="str">
        <f t="shared" si="103"/>
        <v/>
      </c>
      <c r="AU275" t="str">
        <f t="shared" si="104"/>
        <v/>
      </c>
      <c r="AV275" t="str">
        <f t="shared" si="105"/>
        <v/>
      </c>
      <c r="AW275">
        <f>'01_指標庫'!$H$4*ISNUMBER($F275)+'01_指標庫'!$H$5*ISNUMBER($AA275)+'01_指標庫'!$H$6*ISNUMBER($G275)+'01_指標庫'!$H$7*ISNUMBER($H275)+'01_指標庫'!$H$8*ISNUMBER($AF275)+'01_指標庫'!$H$9*ISNUMBER($AG275)+'01_指標庫'!$H$10*ISNUMBER($AB275)+'01_指標庫'!$H$11*ISNUMBER($AC275)+'01_指標庫'!$H$12*ISNUMBER($AD275)+'01_指標庫'!$H$13*ISNUMBER($AE275)+'01_指標庫'!$H$14*ISNUMBER($I275)+'01_指標庫'!$H$15*ISNUMBER($AH275)+'01_指標庫'!$H$16*ISNUMBER($K275)+'01_指標庫'!$H$17*ISNUMBER($AI275)+'01_指標庫'!$H$18*ISNUMBER($AJ275)+'01_指標庫'!$H$19*ISNUMBER($AK275)+'01_指標庫'!$H$20*ISNUMBER($BB275)+'01_指標庫'!$H$21*ISNUMBER($BC275)</f>
        <v>51</v>
      </c>
      <c r="AX275">
        <f>IF(AW275=0,50,ROUND(('01_指標庫'!$H$4*IF(ISNUMBER($F275),L275,0)+'01_指標庫'!$H$5*IF(ISNUMBER($AA275),AL275,0)+'01_指標庫'!$H$6*IF(ISNUMBER($G275),M275,0)+'01_指標庫'!$H$7*IF(ISNUMBER($H275),N275,0)+'01_指標庫'!$H$8*IF(ISNUMBER($AF275),AQ275,0)+'01_指標庫'!$H$9*IF(ISNUMBER($AG275),AR275,0)+'01_指標庫'!$H$10*IF(ISNUMBER($AB275),AM275,0)+'01_指標庫'!$H$11*IF(ISNUMBER($AC275),AN275,0)+'01_指標庫'!$H$12*IF(ISNUMBER($AD275),AO275,0)+'01_指標庫'!$H$13*IF(ISNUMBER($AE275),AP275,0)+'01_指標庫'!$H$14*IF(ISNUMBER($I275),O275,0)+'01_指標庫'!$H$15*IF(ISNUMBER($AH275),AS275,0)+'01_指標庫'!$H$16*IF(ISNUMBER($K275),P275,0)+'01_指標庫'!$H$17*IF(ISNUMBER($AI275),AT275,0)+'01_指標庫'!$H$18*IF(ISNUMBER($AJ275),AU275,0)+'01_指標庫'!$H$19*IF(ISNUMBER($AK275),AV275,0)+'01_指標庫'!$H$20*IF(ISNUMBER($BB275),BB275,0)+'01_指標庫'!$H$21*IF(ISNUMBER($BC275),BC275,0))/AW275,1))</f>
        <v>76.5</v>
      </c>
      <c r="AY275" s="67"/>
      <c r="AZ275" s="67"/>
      <c r="BA275" s="66">
        <f t="shared" si="109"/>
        <v>-2.8986751908162134E-3</v>
      </c>
      <c r="BB275">
        <f t="shared" si="110"/>
        <v>50</v>
      </c>
      <c r="BC275" t="str">
        <f t="shared" si="111"/>
        <v/>
      </c>
    </row>
    <row r="276" spans="1:55" ht="15" customHeight="1">
      <c r="A276" s="56">
        <v>272</v>
      </c>
      <c r="B276" s="57">
        <v>42951</v>
      </c>
      <c r="C276" s="56">
        <v>2017</v>
      </c>
      <c r="D276" s="58" t="s">
        <v>234</v>
      </c>
      <c r="E276" s="59">
        <v>5899.91</v>
      </c>
      <c r="F276" s="60">
        <v>0.105601</v>
      </c>
      <c r="G276" s="60">
        <v>-8.5400000000000007E-3</v>
      </c>
      <c r="H276" s="61">
        <v>0.8367</v>
      </c>
      <c r="I276" s="62">
        <v>363</v>
      </c>
      <c r="J276" s="56" t="s">
        <v>235</v>
      </c>
      <c r="K276" s="63">
        <v>10.029999999999999</v>
      </c>
      <c r="L276" s="56">
        <f t="shared" si="89"/>
        <v>100</v>
      </c>
      <c r="M276" s="56">
        <f t="shared" si="90"/>
        <v>100</v>
      </c>
      <c r="N276" s="56">
        <f t="shared" si="91"/>
        <v>100</v>
      </c>
      <c r="O276" s="56">
        <f t="shared" si="92"/>
        <v>50</v>
      </c>
      <c r="P276" s="56">
        <f t="shared" si="93"/>
        <v>100</v>
      </c>
      <c r="Q276" s="63"/>
      <c r="R276" s="56"/>
      <c r="S276" s="60">
        <f t="shared" si="106"/>
        <v>1.4784763715371962E-3</v>
      </c>
      <c r="T276" s="64">
        <f t="shared" si="107"/>
        <v>-3.9272030651340994E-2</v>
      </c>
      <c r="V276" s="65"/>
      <c r="W276" s="65"/>
      <c r="Y276" s="15" t="str">
        <f t="shared" si="94"/>
        <v>EASY</v>
      </c>
      <c r="AA276" s="66">
        <f t="shared" si="108"/>
        <v>8.667689731933681E-2</v>
      </c>
      <c r="AB276">
        <f>LOOKUP($B276,'07_L1政策步階'!$A$4:$A$14,'07_L1政策步階'!$C$4:$C$14)</f>
        <v>-1</v>
      </c>
      <c r="AC276" s="65"/>
      <c r="AD276" s="65"/>
      <c r="AE276" s="65"/>
      <c r="AF276" s="65"/>
      <c r="AG276" s="65"/>
      <c r="AH276" s="65"/>
      <c r="AI276" s="65"/>
      <c r="AJ276" s="65"/>
      <c r="AK276" s="65"/>
      <c r="AL276">
        <f t="shared" si="95"/>
        <v>100</v>
      </c>
      <c r="AM276">
        <f t="shared" si="96"/>
        <v>0</v>
      </c>
      <c r="AN276" t="str">
        <f t="shared" si="97"/>
        <v/>
      </c>
      <c r="AO276" t="str">
        <f t="shared" si="98"/>
        <v/>
      </c>
      <c r="AP276" t="str">
        <f t="shared" si="99"/>
        <v/>
      </c>
      <c r="AQ276" t="str">
        <f t="shared" si="100"/>
        <v/>
      </c>
      <c r="AR276" t="str">
        <f t="shared" si="101"/>
        <v/>
      </c>
      <c r="AS276" t="str">
        <f t="shared" si="102"/>
        <v/>
      </c>
      <c r="AT276" t="str">
        <f t="shared" si="103"/>
        <v/>
      </c>
      <c r="AU276" t="str">
        <f t="shared" si="104"/>
        <v/>
      </c>
      <c r="AV276" t="str">
        <f t="shared" si="105"/>
        <v/>
      </c>
      <c r="AW276">
        <f>'01_指標庫'!$H$4*ISNUMBER($F276)+'01_指標庫'!$H$5*ISNUMBER($AA276)+'01_指標庫'!$H$6*ISNUMBER($G276)+'01_指標庫'!$H$7*ISNUMBER($H276)+'01_指標庫'!$H$8*ISNUMBER($AF276)+'01_指標庫'!$H$9*ISNUMBER($AG276)+'01_指標庫'!$H$10*ISNUMBER($AB276)+'01_指標庫'!$H$11*ISNUMBER($AC276)+'01_指標庫'!$H$12*ISNUMBER($AD276)+'01_指標庫'!$H$13*ISNUMBER($AE276)+'01_指標庫'!$H$14*ISNUMBER($I276)+'01_指標庫'!$H$15*ISNUMBER($AH276)+'01_指標庫'!$H$16*ISNUMBER($K276)+'01_指標庫'!$H$17*ISNUMBER($AI276)+'01_指標庫'!$H$18*ISNUMBER($AJ276)+'01_指標庫'!$H$19*ISNUMBER($AK276)+'01_指標庫'!$H$20*ISNUMBER($BB276)+'01_指標庫'!$H$21*ISNUMBER($BC276)</f>
        <v>51</v>
      </c>
      <c r="AX276">
        <f>IF(AW276=0,50,ROUND(('01_指標庫'!$H$4*IF(ISNUMBER($F276),L276,0)+'01_指標庫'!$H$5*IF(ISNUMBER($AA276),AL276,0)+'01_指標庫'!$H$6*IF(ISNUMBER($G276),M276,0)+'01_指標庫'!$H$7*IF(ISNUMBER($H276),N276,0)+'01_指標庫'!$H$8*IF(ISNUMBER($AF276),AQ276,0)+'01_指標庫'!$H$9*IF(ISNUMBER($AG276),AR276,0)+'01_指標庫'!$H$10*IF(ISNUMBER($AB276),AM276,0)+'01_指標庫'!$H$11*IF(ISNUMBER($AC276),AN276,0)+'01_指標庫'!$H$12*IF(ISNUMBER($AD276),AO276,0)+'01_指標庫'!$H$13*IF(ISNUMBER($AE276),AP276,0)+'01_指標庫'!$H$14*IF(ISNUMBER($I276),O276,0)+'01_指標庫'!$H$15*IF(ISNUMBER($AH276),AS276,0)+'01_指標庫'!$H$16*IF(ISNUMBER($K276),P276,0)+'01_指標庫'!$H$17*IF(ISNUMBER($AI276),AT276,0)+'01_指標庫'!$H$18*IF(ISNUMBER($AJ276),AU276,0)+'01_指標庫'!$H$19*IF(ISNUMBER($AK276),AV276,0)+'01_指標庫'!$H$20*IF(ISNUMBER($BB276),BB276,0)+'01_指標庫'!$H$21*IF(ISNUMBER($BC276),BC276,0))/AW276,1))</f>
        <v>76.5</v>
      </c>
      <c r="AY276" s="67"/>
      <c r="AZ276" s="67"/>
      <c r="BA276" s="66">
        <f t="shared" si="109"/>
        <v>-2.8388517820365777E-3</v>
      </c>
      <c r="BB276">
        <f t="shared" si="110"/>
        <v>50</v>
      </c>
      <c r="BC276" t="str">
        <f t="shared" si="111"/>
        <v/>
      </c>
    </row>
    <row r="277" spans="1:55" ht="15" customHeight="1">
      <c r="A277" s="56">
        <v>273</v>
      </c>
      <c r="B277" s="57">
        <v>42954</v>
      </c>
      <c r="C277" s="56">
        <v>2017</v>
      </c>
      <c r="D277" s="58" t="s">
        <v>236</v>
      </c>
      <c r="E277" s="59">
        <v>5934.73</v>
      </c>
      <c r="F277" s="60">
        <v>0.110983</v>
      </c>
      <c r="G277" s="60">
        <v>-2.689E-3</v>
      </c>
      <c r="H277" s="61">
        <v>0.85709999999999997</v>
      </c>
      <c r="I277" s="62">
        <v>364</v>
      </c>
      <c r="J277" s="56" t="s">
        <v>235</v>
      </c>
      <c r="K277" s="63">
        <v>9.93</v>
      </c>
      <c r="L277" s="56">
        <f t="shared" si="89"/>
        <v>100</v>
      </c>
      <c r="M277" s="56">
        <f t="shared" si="90"/>
        <v>100</v>
      </c>
      <c r="N277" s="56">
        <f t="shared" si="91"/>
        <v>100</v>
      </c>
      <c r="O277" s="56">
        <f t="shared" si="92"/>
        <v>50</v>
      </c>
      <c r="P277" s="56">
        <f t="shared" si="93"/>
        <v>100</v>
      </c>
      <c r="Q277" s="63"/>
      <c r="R277" s="56"/>
      <c r="S277" s="60">
        <f t="shared" si="106"/>
        <v>5.9017849424820579E-3</v>
      </c>
      <c r="T277" s="64">
        <f t="shared" si="107"/>
        <v>-9.9700897308075964E-3</v>
      </c>
      <c r="V277" s="65"/>
      <c r="W277" s="65"/>
      <c r="Y277" s="15" t="str">
        <f t="shared" si="94"/>
        <v>EASY</v>
      </c>
      <c r="AA277" s="66">
        <f t="shared" si="108"/>
        <v>8.6145378019339081E-2</v>
      </c>
      <c r="AB277">
        <f>LOOKUP($B277,'07_L1政策步階'!$A$4:$A$14,'07_L1政策步階'!$C$4:$C$14)</f>
        <v>-1</v>
      </c>
      <c r="AC277" s="65"/>
      <c r="AD277" s="65"/>
      <c r="AE277" s="65"/>
      <c r="AF277" s="65"/>
      <c r="AG277" s="65"/>
      <c r="AH277" s="65"/>
      <c r="AI277" s="65"/>
      <c r="AJ277" s="65"/>
      <c r="AK277" s="65"/>
      <c r="AL277">
        <f t="shared" si="95"/>
        <v>100</v>
      </c>
      <c r="AM277">
        <f t="shared" si="96"/>
        <v>0</v>
      </c>
      <c r="AN277" t="str">
        <f t="shared" si="97"/>
        <v/>
      </c>
      <c r="AO277" t="str">
        <f t="shared" si="98"/>
        <v/>
      </c>
      <c r="AP277" t="str">
        <f t="shared" si="99"/>
        <v/>
      </c>
      <c r="AQ277" t="str">
        <f t="shared" si="100"/>
        <v/>
      </c>
      <c r="AR277" t="str">
        <f t="shared" si="101"/>
        <v/>
      </c>
      <c r="AS277" t="str">
        <f t="shared" si="102"/>
        <v/>
      </c>
      <c r="AT277" t="str">
        <f t="shared" si="103"/>
        <v/>
      </c>
      <c r="AU277" t="str">
        <f t="shared" si="104"/>
        <v/>
      </c>
      <c r="AV277" t="str">
        <f t="shared" si="105"/>
        <v/>
      </c>
      <c r="AW277">
        <f>'01_指標庫'!$H$4*ISNUMBER($F277)+'01_指標庫'!$H$5*ISNUMBER($AA277)+'01_指標庫'!$H$6*ISNUMBER($G277)+'01_指標庫'!$H$7*ISNUMBER($H277)+'01_指標庫'!$H$8*ISNUMBER($AF277)+'01_指標庫'!$H$9*ISNUMBER($AG277)+'01_指標庫'!$H$10*ISNUMBER($AB277)+'01_指標庫'!$H$11*ISNUMBER($AC277)+'01_指標庫'!$H$12*ISNUMBER($AD277)+'01_指標庫'!$H$13*ISNUMBER($AE277)+'01_指標庫'!$H$14*ISNUMBER($I277)+'01_指標庫'!$H$15*ISNUMBER($AH277)+'01_指標庫'!$H$16*ISNUMBER($K277)+'01_指標庫'!$H$17*ISNUMBER($AI277)+'01_指標庫'!$H$18*ISNUMBER($AJ277)+'01_指標庫'!$H$19*ISNUMBER($AK277)+'01_指標庫'!$H$20*ISNUMBER($BB277)+'01_指標庫'!$H$21*ISNUMBER($BC277)</f>
        <v>51</v>
      </c>
      <c r="AX277">
        <f>IF(AW277=0,50,ROUND(('01_指標庫'!$H$4*IF(ISNUMBER($F277),L277,0)+'01_指標庫'!$H$5*IF(ISNUMBER($AA277),AL277,0)+'01_指標庫'!$H$6*IF(ISNUMBER($G277),M277,0)+'01_指標庫'!$H$7*IF(ISNUMBER($H277),N277,0)+'01_指標庫'!$H$8*IF(ISNUMBER($AF277),AQ277,0)+'01_指標庫'!$H$9*IF(ISNUMBER($AG277),AR277,0)+'01_指標庫'!$H$10*IF(ISNUMBER($AB277),AM277,0)+'01_指標庫'!$H$11*IF(ISNUMBER($AC277),AN277,0)+'01_指標庫'!$H$12*IF(ISNUMBER($AD277),AO277,0)+'01_指標庫'!$H$13*IF(ISNUMBER($AE277),AP277,0)+'01_指標庫'!$H$14*IF(ISNUMBER($I277),O277,0)+'01_指標庫'!$H$15*IF(ISNUMBER($AH277),AS277,0)+'01_指標庫'!$H$16*IF(ISNUMBER($K277),P277,0)+'01_指標庫'!$H$17*IF(ISNUMBER($AI277),AT277,0)+'01_指標庫'!$H$18*IF(ISNUMBER($AJ277),AU277,0)+'01_指標庫'!$H$19*IF(ISNUMBER($AK277),AV277,0)+'01_指標庫'!$H$20*IF(ISNUMBER($BB277),BB277,0)+'01_指標庫'!$H$21*IF(ISNUMBER($BC277),BC277,0))/AW277,1))</f>
        <v>76.5</v>
      </c>
      <c r="AY277" s="67"/>
      <c r="AZ277" s="67"/>
      <c r="BA277" s="66">
        <f t="shared" si="109"/>
        <v>-8.8662768571889927E-4</v>
      </c>
      <c r="BB277">
        <f t="shared" si="110"/>
        <v>50</v>
      </c>
      <c r="BC277" t="str">
        <f t="shared" si="111"/>
        <v/>
      </c>
    </row>
    <row r="278" spans="1:55" ht="15" customHeight="1">
      <c r="A278" s="56">
        <v>274</v>
      </c>
      <c r="B278" s="57">
        <v>42955</v>
      </c>
      <c r="C278" s="56">
        <v>2017</v>
      </c>
      <c r="D278" s="58" t="s">
        <v>237</v>
      </c>
      <c r="E278" s="59">
        <v>5926.35</v>
      </c>
      <c r="F278" s="60">
        <v>0.10828</v>
      </c>
      <c r="G278" s="60">
        <v>-4.0969999999999999E-3</v>
      </c>
      <c r="H278" s="61">
        <v>0.85709999999999997</v>
      </c>
      <c r="I278" s="62">
        <v>364</v>
      </c>
      <c r="J278" s="56" t="s">
        <v>235</v>
      </c>
      <c r="K278" s="63">
        <v>10.96</v>
      </c>
      <c r="L278" s="56">
        <f t="shared" si="89"/>
        <v>100</v>
      </c>
      <c r="M278" s="56">
        <f t="shared" si="90"/>
        <v>100</v>
      </c>
      <c r="N278" s="56">
        <f t="shared" si="91"/>
        <v>100</v>
      </c>
      <c r="O278" s="56">
        <f t="shared" si="92"/>
        <v>50</v>
      </c>
      <c r="P278" s="56">
        <f t="shared" si="93"/>
        <v>100</v>
      </c>
      <c r="Q278" s="63"/>
      <c r="R278" s="56"/>
      <c r="S278" s="60">
        <f t="shared" si="106"/>
        <v>-1.4120271688854436E-3</v>
      </c>
      <c r="T278" s="64">
        <f t="shared" si="107"/>
        <v>0.10372608257804639</v>
      </c>
      <c r="V278" s="65"/>
      <c r="W278" s="65"/>
      <c r="Y278" s="15" t="str">
        <f t="shared" si="94"/>
        <v>EASY</v>
      </c>
      <c r="AA278" s="66">
        <f t="shared" si="108"/>
        <v>8.555079081930117E-2</v>
      </c>
      <c r="AB278">
        <f>LOOKUP($B278,'07_L1政策步階'!$A$4:$A$14,'07_L1政策步階'!$C$4:$C$14)</f>
        <v>-1</v>
      </c>
      <c r="AC278" s="65"/>
      <c r="AD278" s="65"/>
      <c r="AE278" s="65"/>
      <c r="AF278" s="65"/>
      <c r="AG278" s="65"/>
      <c r="AH278" s="65"/>
      <c r="AI278" s="65"/>
      <c r="AJ278" s="65"/>
      <c r="AK278" s="65"/>
      <c r="AL278">
        <f t="shared" si="95"/>
        <v>100</v>
      </c>
      <c r="AM278">
        <f t="shared" si="96"/>
        <v>0</v>
      </c>
      <c r="AN278" t="str">
        <f t="shared" si="97"/>
        <v/>
      </c>
      <c r="AO278" t="str">
        <f t="shared" si="98"/>
        <v/>
      </c>
      <c r="AP278" t="str">
        <f t="shared" si="99"/>
        <v/>
      </c>
      <c r="AQ278" t="str">
        <f t="shared" si="100"/>
        <v/>
      </c>
      <c r="AR278" t="str">
        <f t="shared" si="101"/>
        <v/>
      </c>
      <c r="AS278" t="str">
        <f t="shared" si="102"/>
        <v/>
      </c>
      <c r="AT278" t="str">
        <f t="shared" si="103"/>
        <v/>
      </c>
      <c r="AU278" t="str">
        <f t="shared" si="104"/>
        <v/>
      </c>
      <c r="AV278" t="str">
        <f t="shared" si="105"/>
        <v/>
      </c>
      <c r="AW278">
        <f>'01_指標庫'!$H$4*ISNUMBER($F278)+'01_指標庫'!$H$5*ISNUMBER($AA278)+'01_指標庫'!$H$6*ISNUMBER($G278)+'01_指標庫'!$H$7*ISNUMBER($H278)+'01_指標庫'!$H$8*ISNUMBER($AF278)+'01_指標庫'!$H$9*ISNUMBER($AG278)+'01_指標庫'!$H$10*ISNUMBER($AB278)+'01_指標庫'!$H$11*ISNUMBER($AC278)+'01_指標庫'!$H$12*ISNUMBER($AD278)+'01_指標庫'!$H$13*ISNUMBER($AE278)+'01_指標庫'!$H$14*ISNUMBER($I278)+'01_指標庫'!$H$15*ISNUMBER($AH278)+'01_指標庫'!$H$16*ISNUMBER($K278)+'01_指標庫'!$H$17*ISNUMBER($AI278)+'01_指標庫'!$H$18*ISNUMBER($AJ278)+'01_指標庫'!$H$19*ISNUMBER($AK278)+'01_指標庫'!$H$20*ISNUMBER($BB278)+'01_指標庫'!$H$21*ISNUMBER($BC278)</f>
        <v>51</v>
      </c>
      <c r="AX278">
        <f>IF(AW278=0,50,ROUND(('01_指標庫'!$H$4*IF(ISNUMBER($F278),L278,0)+'01_指標庫'!$H$5*IF(ISNUMBER($AA278),AL278,0)+'01_指標庫'!$H$6*IF(ISNUMBER($G278),M278,0)+'01_指標庫'!$H$7*IF(ISNUMBER($H278),N278,0)+'01_指標庫'!$H$8*IF(ISNUMBER($AF278),AQ278,0)+'01_指標庫'!$H$9*IF(ISNUMBER($AG278),AR278,0)+'01_指標庫'!$H$10*IF(ISNUMBER($AB278),AM278,0)+'01_指標庫'!$H$11*IF(ISNUMBER($AC278),AN278,0)+'01_指標庫'!$H$12*IF(ISNUMBER($AD278),AO278,0)+'01_指標庫'!$H$13*IF(ISNUMBER($AE278),AP278,0)+'01_指標庫'!$H$14*IF(ISNUMBER($I278),O278,0)+'01_指標庫'!$H$15*IF(ISNUMBER($AH278),AS278,0)+'01_指標庫'!$H$16*IF(ISNUMBER($K278),P278,0)+'01_指標庫'!$H$17*IF(ISNUMBER($AI278),AT278,0)+'01_指標庫'!$H$18*IF(ISNUMBER($AJ278),AU278,0)+'01_指標庫'!$H$19*IF(ISNUMBER($AK278),AV278,0)+'01_指標庫'!$H$20*IF(ISNUMBER($BB278),BB278,0)+'01_指標庫'!$H$21*IF(ISNUMBER($BC278),BC278,0))/AW278,1))</f>
        <v>76.5</v>
      </c>
      <c r="AY278" s="67"/>
      <c r="AZ278" s="67"/>
      <c r="BA278" s="66">
        <f t="shared" si="109"/>
        <v>2.4087173918196925E-4</v>
      </c>
      <c r="BB278">
        <f t="shared" si="110"/>
        <v>50</v>
      </c>
      <c r="BC278" t="str">
        <f t="shared" si="111"/>
        <v/>
      </c>
    </row>
    <row r="279" spans="1:55" ht="15" customHeight="1">
      <c r="A279" s="56">
        <v>275</v>
      </c>
      <c r="B279" s="57">
        <v>42956</v>
      </c>
      <c r="C279" s="56">
        <v>2017</v>
      </c>
      <c r="D279" s="58" t="s">
        <v>238</v>
      </c>
      <c r="E279" s="59">
        <v>5919.39</v>
      </c>
      <c r="F279" s="60">
        <v>0.105874</v>
      </c>
      <c r="G279" s="60">
        <v>-5.267E-3</v>
      </c>
      <c r="H279" s="61">
        <v>0.85709999999999997</v>
      </c>
      <c r="I279" s="62">
        <v>381</v>
      </c>
      <c r="J279" s="56" t="s">
        <v>235</v>
      </c>
      <c r="K279" s="63">
        <v>11.11</v>
      </c>
      <c r="L279" s="56">
        <f t="shared" si="89"/>
        <v>100</v>
      </c>
      <c r="M279" s="56">
        <f t="shared" si="90"/>
        <v>100</v>
      </c>
      <c r="N279" s="56">
        <f t="shared" si="91"/>
        <v>100</v>
      </c>
      <c r="O279" s="56">
        <f t="shared" si="92"/>
        <v>50</v>
      </c>
      <c r="P279" s="56">
        <f t="shared" si="93"/>
        <v>100</v>
      </c>
      <c r="Q279" s="63"/>
      <c r="R279" s="56"/>
      <c r="S279" s="60">
        <f t="shared" si="106"/>
        <v>-1.1744159558582101E-3</v>
      </c>
      <c r="T279" s="64">
        <f t="shared" si="107"/>
        <v>1.3686131386861256E-2</v>
      </c>
      <c r="V279" s="65"/>
      <c r="W279" s="65"/>
      <c r="Y279" s="15" t="str">
        <f t="shared" si="94"/>
        <v>EASY</v>
      </c>
      <c r="AA279" s="66">
        <f t="shared" si="108"/>
        <v>8.4934446972763089E-2</v>
      </c>
      <c r="AB279">
        <f>LOOKUP($B279,'07_L1政策步階'!$A$4:$A$14,'07_L1政策步階'!$C$4:$C$14)</f>
        <v>-1</v>
      </c>
      <c r="AC279" s="65"/>
      <c r="AD279" s="65"/>
      <c r="AE279" s="65"/>
      <c r="AF279" s="65"/>
      <c r="AG279" s="65"/>
      <c r="AH279" s="65"/>
      <c r="AI279" s="65"/>
      <c r="AJ279" s="65"/>
      <c r="AK279" s="65"/>
      <c r="AL279">
        <f t="shared" si="95"/>
        <v>100</v>
      </c>
      <c r="AM279">
        <f t="shared" si="96"/>
        <v>0</v>
      </c>
      <c r="AN279" t="str">
        <f t="shared" si="97"/>
        <v/>
      </c>
      <c r="AO279" t="str">
        <f t="shared" si="98"/>
        <v/>
      </c>
      <c r="AP279" t="str">
        <f t="shared" si="99"/>
        <v/>
      </c>
      <c r="AQ279" t="str">
        <f t="shared" si="100"/>
        <v/>
      </c>
      <c r="AR279" t="str">
        <f t="shared" si="101"/>
        <v/>
      </c>
      <c r="AS279" t="str">
        <f t="shared" si="102"/>
        <v/>
      </c>
      <c r="AT279" t="str">
        <f t="shared" si="103"/>
        <v/>
      </c>
      <c r="AU279" t="str">
        <f t="shared" si="104"/>
        <v/>
      </c>
      <c r="AV279" t="str">
        <f t="shared" si="105"/>
        <v/>
      </c>
      <c r="AW279">
        <f>'01_指標庫'!$H$4*ISNUMBER($F279)+'01_指標庫'!$H$5*ISNUMBER($AA279)+'01_指標庫'!$H$6*ISNUMBER($G279)+'01_指標庫'!$H$7*ISNUMBER($H279)+'01_指標庫'!$H$8*ISNUMBER($AF279)+'01_指標庫'!$H$9*ISNUMBER($AG279)+'01_指標庫'!$H$10*ISNUMBER($AB279)+'01_指標庫'!$H$11*ISNUMBER($AC279)+'01_指標庫'!$H$12*ISNUMBER($AD279)+'01_指標庫'!$H$13*ISNUMBER($AE279)+'01_指標庫'!$H$14*ISNUMBER($I279)+'01_指標庫'!$H$15*ISNUMBER($AH279)+'01_指標庫'!$H$16*ISNUMBER($K279)+'01_指標庫'!$H$17*ISNUMBER($AI279)+'01_指標庫'!$H$18*ISNUMBER($AJ279)+'01_指標庫'!$H$19*ISNUMBER($AK279)+'01_指標庫'!$H$20*ISNUMBER($BB279)+'01_指標庫'!$H$21*ISNUMBER($BC279)</f>
        <v>51</v>
      </c>
      <c r="AX279">
        <f>IF(AW279=0,50,ROUND(('01_指標庫'!$H$4*IF(ISNUMBER($F279),L279,0)+'01_指標庫'!$H$5*IF(ISNUMBER($AA279),AL279,0)+'01_指標庫'!$H$6*IF(ISNUMBER($G279),M279,0)+'01_指標庫'!$H$7*IF(ISNUMBER($H279),N279,0)+'01_指標庫'!$H$8*IF(ISNUMBER($AF279),AQ279,0)+'01_指標庫'!$H$9*IF(ISNUMBER($AG279),AR279,0)+'01_指標庫'!$H$10*IF(ISNUMBER($AB279),AM279,0)+'01_指標庫'!$H$11*IF(ISNUMBER($AC279),AN279,0)+'01_指標庫'!$H$12*IF(ISNUMBER($AD279),AO279,0)+'01_指標庫'!$H$13*IF(ISNUMBER($AE279),AP279,0)+'01_指標庫'!$H$14*IF(ISNUMBER($I279),O279,0)+'01_指標庫'!$H$15*IF(ISNUMBER($AH279),AS279,0)+'01_指標庫'!$H$16*IF(ISNUMBER($K279),P279,0)+'01_指標庫'!$H$17*IF(ISNUMBER($AI279),AT279,0)+'01_指標庫'!$H$18*IF(ISNUMBER($AJ279),AU279,0)+'01_指標庫'!$H$19*IF(ISNUMBER($AK279),AV279,0)+'01_指標庫'!$H$20*IF(ISNUMBER($BB279),BB279,0)+'01_指標庫'!$H$21*IF(ISNUMBER($BC279),BC279,0))/AW279,1))</f>
        <v>76.5</v>
      </c>
      <c r="AY279" s="67"/>
      <c r="AZ279" s="67"/>
      <c r="BA279" s="66">
        <f t="shared" si="109"/>
        <v>9.4605842274653185E-4</v>
      </c>
      <c r="BB279">
        <f t="shared" si="110"/>
        <v>50</v>
      </c>
      <c r="BC279" t="str">
        <f t="shared" si="111"/>
        <v/>
      </c>
    </row>
    <row r="280" spans="1:55" ht="15" customHeight="1">
      <c r="A280" s="56">
        <v>276</v>
      </c>
      <c r="B280" s="57">
        <v>42957</v>
      </c>
      <c r="C280" s="56">
        <v>2017</v>
      </c>
      <c r="D280" s="58" t="s">
        <v>239</v>
      </c>
      <c r="E280" s="59">
        <v>5788.19</v>
      </c>
      <c r="F280" s="60">
        <v>8.0477000000000007E-2</v>
      </c>
      <c r="G280" s="60">
        <v>-2.7314000000000001E-2</v>
      </c>
      <c r="H280" s="61">
        <v>0.81630000000000003</v>
      </c>
      <c r="I280" s="62">
        <v>392</v>
      </c>
      <c r="J280" s="56" t="s">
        <v>235</v>
      </c>
      <c r="K280" s="63">
        <v>16.04</v>
      </c>
      <c r="L280" s="56">
        <f t="shared" si="89"/>
        <v>100</v>
      </c>
      <c r="M280" s="56">
        <f t="shared" si="90"/>
        <v>100</v>
      </c>
      <c r="N280" s="56">
        <f t="shared" si="91"/>
        <v>100</v>
      </c>
      <c r="O280" s="56">
        <f t="shared" si="92"/>
        <v>50</v>
      </c>
      <c r="P280" s="56">
        <f t="shared" si="93"/>
        <v>100</v>
      </c>
      <c r="Q280" s="63"/>
      <c r="R280" s="56"/>
      <c r="S280" s="60">
        <f t="shared" si="106"/>
        <v>-2.2164445998658744E-2</v>
      </c>
      <c r="T280" s="64">
        <f t="shared" si="107"/>
        <v>0.44374437443744363</v>
      </c>
      <c r="V280" s="65"/>
      <c r="W280" s="65"/>
      <c r="Y280" s="15" t="str">
        <f t="shared" si="94"/>
        <v>EASY</v>
      </c>
      <c r="AA280" s="66">
        <f t="shared" si="108"/>
        <v>8.4042866984458842E-2</v>
      </c>
      <c r="AB280">
        <f>LOOKUP($B280,'07_L1政策步階'!$A$4:$A$14,'07_L1政策步階'!$C$4:$C$14)</f>
        <v>-1</v>
      </c>
      <c r="AC280" s="65"/>
      <c r="AD280" s="65"/>
      <c r="AE280" s="65"/>
      <c r="AF280" s="65"/>
      <c r="AG280" s="65"/>
      <c r="AH280" s="65"/>
      <c r="AI280" s="65"/>
      <c r="AJ280" s="65"/>
      <c r="AK280" s="65"/>
      <c r="AL280">
        <f t="shared" si="95"/>
        <v>100</v>
      </c>
      <c r="AM280">
        <f t="shared" si="96"/>
        <v>0</v>
      </c>
      <c r="AN280" t="str">
        <f t="shared" si="97"/>
        <v/>
      </c>
      <c r="AO280" t="str">
        <f t="shared" si="98"/>
        <v/>
      </c>
      <c r="AP280" t="str">
        <f t="shared" si="99"/>
        <v/>
      </c>
      <c r="AQ280" t="str">
        <f t="shared" si="100"/>
        <v/>
      </c>
      <c r="AR280" t="str">
        <f t="shared" si="101"/>
        <v/>
      </c>
      <c r="AS280" t="str">
        <f t="shared" si="102"/>
        <v/>
      </c>
      <c r="AT280" t="str">
        <f t="shared" si="103"/>
        <v/>
      </c>
      <c r="AU280" t="str">
        <f t="shared" si="104"/>
        <v/>
      </c>
      <c r="AV280" t="str">
        <f t="shared" si="105"/>
        <v/>
      </c>
      <c r="AW280">
        <f>'01_指標庫'!$H$4*ISNUMBER($F280)+'01_指標庫'!$H$5*ISNUMBER($AA280)+'01_指標庫'!$H$6*ISNUMBER($G280)+'01_指標庫'!$H$7*ISNUMBER($H280)+'01_指標庫'!$H$8*ISNUMBER($AF280)+'01_指標庫'!$H$9*ISNUMBER($AG280)+'01_指標庫'!$H$10*ISNUMBER($AB280)+'01_指標庫'!$H$11*ISNUMBER($AC280)+'01_指標庫'!$H$12*ISNUMBER($AD280)+'01_指標庫'!$H$13*ISNUMBER($AE280)+'01_指標庫'!$H$14*ISNUMBER($I280)+'01_指標庫'!$H$15*ISNUMBER($AH280)+'01_指標庫'!$H$16*ISNUMBER($K280)+'01_指標庫'!$H$17*ISNUMBER($AI280)+'01_指標庫'!$H$18*ISNUMBER($AJ280)+'01_指標庫'!$H$19*ISNUMBER($AK280)+'01_指標庫'!$H$20*ISNUMBER($BB280)+'01_指標庫'!$H$21*ISNUMBER($BC280)</f>
        <v>51</v>
      </c>
      <c r="AX280">
        <f>IF(AW280=0,50,ROUND(('01_指標庫'!$H$4*IF(ISNUMBER($F280),L280,0)+'01_指標庫'!$H$5*IF(ISNUMBER($AA280),AL280,0)+'01_指標庫'!$H$6*IF(ISNUMBER($G280),M280,0)+'01_指標庫'!$H$7*IF(ISNUMBER($H280),N280,0)+'01_指標庫'!$H$8*IF(ISNUMBER($AF280),AQ280,0)+'01_指標庫'!$H$9*IF(ISNUMBER($AG280),AR280,0)+'01_指標庫'!$H$10*IF(ISNUMBER($AB280),AM280,0)+'01_指標庫'!$H$11*IF(ISNUMBER($AC280),AN280,0)+'01_指標庫'!$H$12*IF(ISNUMBER($AD280),AO280,0)+'01_指標庫'!$H$13*IF(ISNUMBER($AE280),AP280,0)+'01_指標庫'!$H$14*IF(ISNUMBER($I280),O280,0)+'01_指標庫'!$H$15*IF(ISNUMBER($AH280),AS280,0)+'01_指標庫'!$H$16*IF(ISNUMBER($K280),P280,0)+'01_指標庫'!$H$17*IF(ISNUMBER($AI280),AT280,0)+'01_指標庫'!$H$18*IF(ISNUMBER($AJ280),AU280,0)+'01_指標庫'!$H$19*IF(ISNUMBER($AK280),AV280,0)+'01_指標庫'!$H$20*IF(ISNUMBER($BB280),BB280,0)+'01_指標庫'!$H$21*IF(ISNUMBER($BC280),BC280,0))/AW280,1))</f>
        <v>76.5</v>
      </c>
      <c r="AY280" s="67"/>
      <c r="AZ280" s="67"/>
      <c r="BA280" s="66">
        <f t="shared" si="109"/>
        <v>-3.6093233163303484E-4</v>
      </c>
      <c r="BB280">
        <f t="shared" si="110"/>
        <v>50</v>
      </c>
      <c r="BC280" t="str">
        <f t="shared" si="111"/>
        <v/>
      </c>
    </row>
    <row r="281" spans="1:55" ht="15" customHeight="1">
      <c r="A281" s="56">
        <v>277</v>
      </c>
      <c r="B281" s="57">
        <v>42958</v>
      </c>
      <c r="C281" s="56">
        <v>2017</v>
      </c>
      <c r="D281" s="58" t="s">
        <v>234</v>
      </c>
      <c r="E281" s="59">
        <v>5831.53</v>
      </c>
      <c r="F281" s="60">
        <v>8.7612999999999996E-2</v>
      </c>
      <c r="G281" s="60">
        <v>-2.0031E-2</v>
      </c>
      <c r="H281" s="61">
        <v>0.8367</v>
      </c>
      <c r="I281" s="62">
        <v>400</v>
      </c>
      <c r="J281" s="56" t="s">
        <v>235</v>
      </c>
      <c r="K281" s="63">
        <v>15.51</v>
      </c>
      <c r="L281" s="56">
        <f t="shared" si="89"/>
        <v>100</v>
      </c>
      <c r="M281" s="56">
        <f t="shared" si="90"/>
        <v>100</v>
      </c>
      <c r="N281" s="56">
        <f t="shared" si="91"/>
        <v>100</v>
      </c>
      <c r="O281" s="56">
        <f t="shared" si="92"/>
        <v>50</v>
      </c>
      <c r="P281" s="56">
        <f t="shared" si="93"/>
        <v>100</v>
      </c>
      <c r="Q281" s="63"/>
      <c r="R281" s="56"/>
      <c r="S281" s="60">
        <f t="shared" si="106"/>
        <v>7.4876602184794638E-3</v>
      </c>
      <c r="T281" s="64">
        <f t="shared" si="107"/>
        <v>-3.3042394014962562E-2</v>
      </c>
      <c r="V281" s="65"/>
      <c r="W281" s="65"/>
      <c r="Y281" s="15" t="str">
        <f t="shared" si="94"/>
        <v>EASY</v>
      </c>
      <c r="AA281" s="66">
        <f t="shared" si="108"/>
        <v>8.3148566129627843E-2</v>
      </c>
      <c r="AB281">
        <f>LOOKUP($B281,'07_L1政策步階'!$A$4:$A$14,'07_L1政策步階'!$C$4:$C$14)</f>
        <v>-1</v>
      </c>
      <c r="AC281" s="65"/>
      <c r="AD281" s="65"/>
      <c r="AE281" s="65"/>
      <c r="AF281" s="65"/>
      <c r="AG281" s="65"/>
      <c r="AH281" s="65"/>
      <c r="AI281" s="65"/>
      <c r="AJ281" s="65"/>
      <c r="AK281" s="65"/>
      <c r="AL281">
        <f t="shared" si="95"/>
        <v>100</v>
      </c>
      <c r="AM281">
        <f t="shared" si="96"/>
        <v>0</v>
      </c>
      <c r="AN281" t="str">
        <f t="shared" si="97"/>
        <v/>
      </c>
      <c r="AO281" t="str">
        <f t="shared" si="98"/>
        <v/>
      </c>
      <c r="AP281" t="str">
        <f t="shared" si="99"/>
        <v/>
      </c>
      <c r="AQ281" t="str">
        <f t="shared" si="100"/>
        <v/>
      </c>
      <c r="AR281" t="str">
        <f t="shared" si="101"/>
        <v/>
      </c>
      <c r="AS281" t="str">
        <f t="shared" si="102"/>
        <v/>
      </c>
      <c r="AT281" t="str">
        <f t="shared" si="103"/>
        <v/>
      </c>
      <c r="AU281" t="str">
        <f t="shared" si="104"/>
        <v/>
      </c>
      <c r="AV281" t="str">
        <f t="shared" si="105"/>
        <v/>
      </c>
      <c r="AW281">
        <f>'01_指標庫'!$H$4*ISNUMBER($F281)+'01_指標庫'!$H$5*ISNUMBER($AA281)+'01_指標庫'!$H$6*ISNUMBER($G281)+'01_指標庫'!$H$7*ISNUMBER($H281)+'01_指標庫'!$H$8*ISNUMBER($AF281)+'01_指標庫'!$H$9*ISNUMBER($AG281)+'01_指標庫'!$H$10*ISNUMBER($AB281)+'01_指標庫'!$H$11*ISNUMBER($AC281)+'01_指標庫'!$H$12*ISNUMBER($AD281)+'01_指標庫'!$H$13*ISNUMBER($AE281)+'01_指標庫'!$H$14*ISNUMBER($I281)+'01_指標庫'!$H$15*ISNUMBER($AH281)+'01_指標庫'!$H$16*ISNUMBER($K281)+'01_指標庫'!$H$17*ISNUMBER($AI281)+'01_指標庫'!$H$18*ISNUMBER($AJ281)+'01_指標庫'!$H$19*ISNUMBER($AK281)+'01_指標庫'!$H$20*ISNUMBER($BB281)+'01_指標庫'!$H$21*ISNUMBER($BC281)</f>
        <v>51</v>
      </c>
      <c r="AX281">
        <f>IF(AW281=0,50,ROUND(('01_指標庫'!$H$4*IF(ISNUMBER($F281),L281,0)+'01_指標庫'!$H$5*IF(ISNUMBER($AA281),AL281,0)+'01_指標庫'!$H$6*IF(ISNUMBER($G281),M281,0)+'01_指標庫'!$H$7*IF(ISNUMBER($H281),N281,0)+'01_指標庫'!$H$8*IF(ISNUMBER($AF281),AQ281,0)+'01_指標庫'!$H$9*IF(ISNUMBER($AG281),AR281,0)+'01_指標庫'!$H$10*IF(ISNUMBER($AB281),AM281,0)+'01_指標庫'!$H$11*IF(ISNUMBER($AC281),AN281,0)+'01_指標庫'!$H$12*IF(ISNUMBER($AD281),AO281,0)+'01_指標庫'!$H$13*IF(ISNUMBER($AE281),AP281,0)+'01_指標庫'!$H$14*IF(ISNUMBER($I281),O281,0)+'01_指標庫'!$H$15*IF(ISNUMBER($AH281),AS281,0)+'01_指標庫'!$H$16*IF(ISNUMBER($K281),P281,0)+'01_指標庫'!$H$17*IF(ISNUMBER($AI281),AT281,0)+'01_指標庫'!$H$18*IF(ISNUMBER($AJ281),AU281,0)+'01_指標庫'!$H$19*IF(ISNUMBER($AK281),AV281,0)+'01_指標庫'!$H$20*IF(ISNUMBER($BB281),BB281,0)+'01_指標庫'!$H$21*IF(ISNUMBER($BC281),BC281,0))/AW281,1))</f>
        <v>76.5</v>
      </c>
      <c r="AY281" s="67"/>
      <c r="AZ281" s="67"/>
      <c r="BA281" s="66">
        <f t="shared" si="109"/>
        <v>-1.3697110937088697E-3</v>
      </c>
      <c r="BB281">
        <f t="shared" si="110"/>
        <v>50</v>
      </c>
      <c r="BC281" t="str">
        <f t="shared" si="111"/>
        <v/>
      </c>
    </row>
    <row r="282" spans="1:55" ht="15" customHeight="1">
      <c r="A282" s="56">
        <v>278</v>
      </c>
      <c r="B282" s="57">
        <v>42961</v>
      </c>
      <c r="C282" s="56">
        <v>2017</v>
      </c>
      <c r="D282" s="58" t="s">
        <v>236</v>
      </c>
      <c r="E282" s="59">
        <v>5908.17</v>
      </c>
      <c r="F282" s="60">
        <v>0.100831</v>
      </c>
      <c r="G282" s="60">
        <v>-7.1520000000000004E-3</v>
      </c>
      <c r="H282" s="61">
        <v>0.85709999999999997</v>
      </c>
      <c r="I282" s="62">
        <v>389</v>
      </c>
      <c r="J282" s="56" t="s">
        <v>235</v>
      </c>
      <c r="K282" s="63">
        <v>12.33</v>
      </c>
      <c r="L282" s="56">
        <f t="shared" si="89"/>
        <v>100</v>
      </c>
      <c r="M282" s="56">
        <f t="shared" si="90"/>
        <v>100</v>
      </c>
      <c r="N282" s="56">
        <f t="shared" si="91"/>
        <v>100</v>
      </c>
      <c r="O282" s="56">
        <f t="shared" si="92"/>
        <v>50</v>
      </c>
      <c r="P282" s="56">
        <f t="shared" si="93"/>
        <v>100</v>
      </c>
      <c r="Q282" s="63"/>
      <c r="R282" s="56"/>
      <c r="S282" s="60">
        <f t="shared" si="106"/>
        <v>1.314234857747465E-2</v>
      </c>
      <c r="T282" s="64">
        <f t="shared" si="107"/>
        <v>-0.20502901353965186</v>
      </c>
      <c r="V282" s="65"/>
      <c r="W282" s="65"/>
      <c r="Y282" s="15" t="str">
        <f t="shared" si="94"/>
        <v>EASY</v>
      </c>
      <c r="AA282" s="66">
        <f t="shared" si="108"/>
        <v>8.2191007579093478E-2</v>
      </c>
      <c r="AB282">
        <f>LOOKUP($B282,'07_L1政策步階'!$A$4:$A$14,'07_L1政策步階'!$C$4:$C$14)</f>
        <v>-1</v>
      </c>
      <c r="AC282" s="65"/>
      <c r="AD282" s="65"/>
      <c r="AE282" s="65"/>
      <c r="AF282" s="65"/>
      <c r="AG282" s="65"/>
      <c r="AH282" s="65"/>
      <c r="AI282" s="65"/>
      <c r="AJ282" s="65"/>
      <c r="AK282" s="65"/>
      <c r="AL282">
        <f t="shared" si="95"/>
        <v>100</v>
      </c>
      <c r="AM282">
        <f t="shared" si="96"/>
        <v>0</v>
      </c>
      <c r="AN282" t="str">
        <f t="shared" si="97"/>
        <v/>
      </c>
      <c r="AO282" t="str">
        <f t="shared" si="98"/>
        <v/>
      </c>
      <c r="AP282" t="str">
        <f t="shared" si="99"/>
        <v/>
      </c>
      <c r="AQ282" t="str">
        <f t="shared" si="100"/>
        <v/>
      </c>
      <c r="AR282" t="str">
        <f t="shared" si="101"/>
        <v/>
      </c>
      <c r="AS282" t="str">
        <f t="shared" si="102"/>
        <v/>
      </c>
      <c r="AT282" t="str">
        <f t="shared" si="103"/>
        <v/>
      </c>
      <c r="AU282" t="str">
        <f t="shared" si="104"/>
        <v/>
      </c>
      <c r="AV282" t="str">
        <f t="shared" si="105"/>
        <v/>
      </c>
      <c r="AW282">
        <f>'01_指標庫'!$H$4*ISNUMBER($F282)+'01_指標庫'!$H$5*ISNUMBER($AA282)+'01_指標庫'!$H$6*ISNUMBER($G282)+'01_指標庫'!$H$7*ISNUMBER($H282)+'01_指標庫'!$H$8*ISNUMBER($AF282)+'01_指標庫'!$H$9*ISNUMBER($AG282)+'01_指標庫'!$H$10*ISNUMBER($AB282)+'01_指標庫'!$H$11*ISNUMBER($AC282)+'01_指標庫'!$H$12*ISNUMBER($AD282)+'01_指標庫'!$H$13*ISNUMBER($AE282)+'01_指標庫'!$H$14*ISNUMBER($I282)+'01_指標庫'!$H$15*ISNUMBER($AH282)+'01_指標庫'!$H$16*ISNUMBER($K282)+'01_指標庫'!$H$17*ISNUMBER($AI282)+'01_指標庫'!$H$18*ISNUMBER($AJ282)+'01_指標庫'!$H$19*ISNUMBER($AK282)+'01_指標庫'!$H$20*ISNUMBER($BB282)+'01_指標庫'!$H$21*ISNUMBER($BC282)</f>
        <v>51</v>
      </c>
      <c r="AX282">
        <f>IF(AW282=0,50,ROUND(('01_指標庫'!$H$4*IF(ISNUMBER($F282),L282,0)+'01_指標庫'!$H$5*IF(ISNUMBER($AA282),AL282,0)+'01_指標庫'!$H$6*IF(ISNUMBER($G282),M282,0)+'01_指標庫'!$H$7*IF(ISNUMBER($H282),N282,0)+'01_指標庫'!$H$8*IF(ISNUMBER($AF282),AQ282,0)+'01_指標庫'!$H$9*IF(ISNUMBER($AG282),AR282,0)+'01_指標庫'!$H$10*IF(ISNUMBER($AB282),AM282,0)+'01_指標庫'!$H$11*IF(ISNUMBER($AC282),AN282,0)+'01_指標庫'!$H$12*IF(ISNUMBER($AD282),AO282,0)+'01_指標庫'!$H$13*IF(ISNUMBER($AE282),AP282,0)+'01_指標庫'!$H$14*IF(ISNUMBER($I282),O282,0)+'01_指標庫'!$H$15*IF(ISNUMBER($AH282),AS282,0)+'01_指標庫'!$H$16*IF(ISNUMBER($K282),P282,0)+'01_指標庫'!$H$17*IF(ISNUMBER($AI282),AT282,0)+'01_指標庫'!$H$18*IF(ISNUMBER($AJ282),AU282,0)+'01_指標庫'!$H$19*IF(ISNUMBER($AK282),AV282,0)+'01_指標庫'!$H$20*IF(ISNUMBER($BB282),BB282,0)+'01_指標庫'!$H$21*IF(ISNUMBER($BC282),BC282,0))/AW282,1))</f>
        <v>76.5</v>
      </c>
      <c r="AY282" s="67"/>
      <c r="AZ282" s="67"/>
      <c r="BA282" s="66">
        <f t="shared" si="109"/>
        <v>-2.7433899173417986E-3</v>
      </c>
      <c r="BB282">
        <f t="shared" si="110"/>
        <v>50</v>
      </c>
      <c r="BC282" t="str">
        <f t="shared" si="111"/>
        <v/>
      </c>
    </row>
    <row r="283" spans="1:55" ht="15" customHeight="1">
      <c r="A283" s="56">
        <v>279</v>
      </c>
      <c r="B283" s="57">
        <v>42962</v>
      </c>
      <c r="C283" s="56">
        <v>2017</v>
      </c>
      <c r="D283" s="58" t="s">
        <v>237</v>
      </c>
      <c r="E283" s="59">
        <v>5907.73</v>
      </c>
      <c r="F283" s="60">
        <v>9.9652000000000004E-2</v>
      </c>
      <c r="G283" s="60">
        <v>-7.2259999999999998E-3</v>
      </c>
      <c r="H283" s="61">
        <v>0.87760000000000005</v>
      </c>
      <c r="I283" s="62">
        <v>387</v>
      </c>
      <c r="J283" s="56" t="s">
        <v>235</v>
      </c>
      <c r="K283" s="63">
        <v>12.04</v>
      </c>
      <c r="L283" s="56">
        <f t="shared" si="89"/>
        <v>100</v>
      </c>
      <c r="M283" s="56">
        <f t="shared" si="90"/>
        <v>100</v>
      </c>
      <c r="N283" s="56">
        <f t="shared" si="91"/>
        <v>100</v>
      </c>
      <c r="O283" s="56">
        <f t="shared" si="92"/>
        <v>50</v>
      </c>
      <c r="P283" s="56">
        <f t="shared" si="93"/>
        <v>100</v>
      </c>
      <c r="Q283" s="63"/>
      <c r="R283" s="56"/>
      <c r="S283" s="60">
        <f t="shared" si="106"/>
        <v>-7.4473144814790615E-5</v>
      </c>
      <c r="T283" s="64">
        <f t="shared" si="107"/>
        <v>-2.3519870235198748E-2</v>
      </c>
      <c r="V283" s="65"/>
      <c r="W283" s="65"/>
      <c r="Y283" s="15" t="str">
        <f t="shared" si="94"/>
        <v>EASY</v>
      </c>
      <c r="AA283" s="66">
        <f t="shared" si="108"/>
        <v>8.1222263082572299E-2</v>
      </c>
      <c r="AB283">
        <f>LOOKUP($B283,'07_L1政策步階'!$A$4:$A$14,'07_L1政策步階'!$C$4:$C$14)</f>
        <v>-1</v>
      </c>
      <c r="AC283" s="65"/>
      <c r="AD283" s="65"/>
      <c r="AE283" s="65"/>
      <c r="AF283" s="65"/>
      <c r="AG283" s="65"/>
      <c r="AH283" s="65"/>
      <c r="AI283" s="65"/>
      <c r="AJ283" s="65"/>
      <c r="AK283" s="65"/>
      <c r="AL283">
        <f t="shared" si="95"/>
        <v>100</v>
      </c>
      <c r="AM283">
        <f t="shared" si="96"/>
        <v>0</v>
      </c>
      <c r="AN283" t="str">
        <f t="shared" si="97"/>
        <v/>
      </c>
      <c r="AO283" t="str">
        <f t="shared" si="98"/>
        <v/>
      </c>
      <c r="AP283" t="str">
        <f t="shared" si="99"/>
        <v/>
      </c>
      <c r="AQ283" t="str">
        <f t="shared" si="100"/>
        <v/>
      </c>
      <c r="AR283" t="str">
        <f t="shared" si="101"/>
        <v/>
      </c>
      <c r="AS283" t="str">
        <f t="shared" si="102"/>
        <v/>
      </c>
      <c r="AT283" t="str">
        <f t="shared" si="103"/>
        <v/>
      </c>
      <c r="AU283" t="str">
        <f t="shared" si="104"/>
        <v/>
      </c>
      <c r="AV283" t="str">
        <f t="shared" si="105"/>
        <v/>
      </c>
      <c r="AW283">
        <f>'01_指標庫'!$H$4*ISNUMBER($F283)+'01_指標庫'!$H$5*ISNUMBER($AA283)+'01_指標庫'!$H$6*ISNUMBER($G283)+'01_指標庫'!$H$7*ISNUMBER($H283)+'01_指標庫'!$H$8*ISNUMBER($AF283)+'01_指標庫'!$H$9*ISNUMBER($AG283)+'01_指標庫'!$H$10*ISNUMBER($AB283)+'01_指標庫'!$H$11*ISNUMBER($AC283)+'01_指標庫'!$H$12*ISNUMBER($AD283)+'01_指標庫'!$H$13*ISNUMBER($AE283)+'01_指標庫'!$H$14*ISNUMBER($I283)+'01_指標庫'!$H$15*ISNUMBER($AH283)+'01_指標庫'!$H$16*ISNUMBER($K283)+'01_指標庫'!$H$17*ISNUMBER($AI283)+'01_指標庫'!$H$18*ISNUMBER($AJ283)+'01_指標庫'!$H$19*ISNUMBER($AK283)+'01_指標庫'!$H$20*ISNUMBER($BB283)+'01_指標庫'!$H$21*ISNUMBER($BC283)</f>
        <v>51</v>
      </c>
      <c r="AX283">
        <f>IF(AW283=0,50,ROUND(('01_指標庫'!$H$4*IF(ISNUMBER($F283),L283,0)+'01_指標庫'!$H$5*IF(ISNUMBER($AA283),AL283,0)+'01_指標庫'!$H$6*IF(ISNUMBER($G283),M283,0)+'01_指標庫'!$H$7*IF(ISNUMBER($H283),N283,0)+'01_指標庫'!$H$8*IF(ISNUMBER($AF283),AQ283,0)+'01_指標庫'!$H$9*IF(ISNUMBER($AG283),AR283,0)+'01_指標庫'!$H$10*IF(ISNUMBER($AB283),AM283,0)+'01_指標庫'!$H$11*IF(ISNUMBER($AC283),AN283,0)+'01_指標庫'!$H$12*IF(ISNUMBER($AD283),AO283,0)+'01_指標庫'!$H$13*IF(ISNUMBER($AE283),AP283,0)+'01_指標庫'!$H$14*IF(ISNUMBER($I283),O283,0)+'01_指標庫'!$H$15*IF(ISNUMBER($AH283),AS283,0)+'01_指標庫'!$H$16*IF(ISNUMBER($K283),P283,0)+'01_指標庫'!$H$17*IF(ISNUMBER($AI283),AT283,0)+'01_指標庫'!$H$18*IF(ISNUMBER($AJ283),AU283,0)+'01_指標庫'!$H$19*IF(ISNUMBER($AK283),AV283,0)+'01_指標庫'!$H$20*IF(ISNUMBER($BB283),BB283,0)+'01_指標庫'!$H$21*IF(ISNUMBER($BC283),BC283,0))/AW283,1))</f>
        <v>70.599999999999994</v>
      </c>
      <c r="AY283" s="67"/>
      <c r="AZ283" s="67"/>
      <c r="BA283" s="66">
        <f t="shared" si="109"/>
        <v>-3.5879984582858349E-3</v>
      </c>
      <c r="BB283">
        <f t="shared" si="110"/>
        <v>0</v>
      </c>
      <c r="BC283" t="str">
        <f t="shared" si="111"/>
        <v/>
      </c>
    </row>
    <row r="284" spans="1:55" ht="15" customHeight="1">
      <c r="A284" s="56">
        <v>280</v>
      </c>
      <c r="B284" s="57">
        <v>42963</v>
      </c>
      <c r="C284" s="56">
        <v>2017</v>
      </c>
      <c r="D284" s="58" t="s">
        <v>238</v>
      </c>
      <c r="E284" s="59">
        <v>5917.42</v>
      </c>
      <c r="F284" s="60">
        <v>0.100317</v>
      </c>
      <c r="G284" s="60">
        <v>-5.5979999999999997E-3</v>
      </c>
      <c r="H284" s="61">
        <v>0.87760000000000005</v>
      </c>
      <c r="I284" s="62">
        <v>388</v>
      </c>
      <c r="J284" s="56" t="s">
        <v>235</v>
      </c>
      <c r="K284" s="63">
        <v>11.74</v>
      </c>
      <c r="L284" s="56">
        <f t="shared" si="89"/>
        <v>100</v>
      </c>
      <c r="M284" s="56">
        <f t="shared" si="90"/>
        <v>100</v>
      </c>
      <c r="N284" s="56">
        <f t="shared" si="91"/>
        <v>100</v>
      </c>
      <c r="O284" s="56">
        <f t="shared" si="92"/>
        <v>50</v>
      </c>
      <c r="P284" s="56">
        <f t="shared" si="93"/>
        <v>100</v>
      </c>
      <c r="Q284" s="63"/>
      <c r="R284" s="56"/>
      <c r="S284" s="60">
        <f t="shared" si="106"/>
        <v>1.6402239100299365E-3</v>
      </c>
      <c r="T284" s="64">
        <f t="shared" si="107"/>
        <v>-2.491694352159457E-2</v>
      </c>
      <c r="V284" s="65"/>
      <c r="W284" s="65"/>
      <c r="Y284" s="15" t="str">
        <f t="shared" si="94"/>
        <v>EASY</v>
      </c>
      <c r="AA284" s="66">
        <f t="shared" si="108"/>
        <v>8.0330157200093621E-2</v>
      </c>
      <c r="AB284">
        <f>LOOKUP($B284,'07_L1政策步階'!$A$4:$A$14,'07_L1政策步階'!$C$4:$C$14)</f>
        <v>-1</v>
      </c>
      <c r="AC284" s="65"/>
      <c r="AD284" s="65"/>
      <c r="AE284" s="65"/>
      <c r="AF284" s="65"/>
      <c r="AG284" s="65"/>
      <c r="AH284" s="65"/>
      <c r="AI284" s="65"/>
      <c r="AJ284" s="65"/>
      <c r="AK284" s="65"/>
      <c r="AL284">
        <f t="shared" si="95"/>
        <v>100</v>
      </c>
      <c r="AM284">
        <f t="shared" si="96"/>
        <v>0</v>
      </c>
      <c r="AN284" t="str">
        <f t="shared" si="97"/>
        <v/>
      </c>
      <c r="AO284" t="str">
        <f t="shared" si="98"/>
        <v/>
      </c>
      <c r="AP284" t="str">
        <f t="shared" si="99"/>
        <v/>
      </c>
      <c r="AQ284" t="str">
        <f t="shared" si="100"/>
        <v/>
      </c>
      <c r="AR284" t="str">
        <f t="shared" si="101"/>
        <v/>
      </c>
      <c r="AS284" t="str">
        <f t="shared" si="102"/>
        <v/>
      </c>
      <c r="AT284" t="str">
        <f t="shared" si="103"/>
        <v/>
      </c>
      <c r="AU284" t="str">
        <f t="shared" si="104"/>
        <v/>
      </c>
      <c r="AV284" t="str">
        <f t="shared" si="105"/>
        <v/>
      </c>
      <c r="AW284">
        <f>'01_指標庫'!$H$4*ISNUMBER($F284)+'01_指標庫'!$H$5*ISNUMBER($AA284)+'01_指標庫'!$H$6*ISNUMBER($G284)+'01_指標庫'!$H$7*ISNUMBER($H284)+'01_指標庫'!$H$8*ISNUMBER($AF284)+'01_指標庫'!$H$9*ISNUMBER($AG284)+'01_指標庫'!$H$10*ISNUMBER($AB284)+'01_指標庫'!$H$11*ISNUMBER($AC284)+'01_指標庫'!$H$12*ISNUMBER($AD284)+'01_指標庫'!$H$13*ISNUMBER($AE284)+'01_指標庫'!$H$14*ISNUMBER($I284)+'01_指標庫'!$H$15*ISNUMBER($AH284)+'01_指標庫'!$H$16*ISNUMBER($K284)+'01_指標庫'!$H$17*ISNUMBER($AI284)+'01_指標庫'!$H$18*ISNUMBER($AJ284)+'01_指標庫'!$H$19*ISNUMBER($AK284)+'01_指標庫'!$H$20*ISNUMBER($BB284)+'01_指標庫'!$H$21*ISNUMBER($BC284)</f>
        <v>51</v>
      </c>
      <c r="AX284">
        <f>IF(AW284=0,50,ROUND(('01_指標庫'!$H$4*IF(ISNUMBER($F284),L284,0)+'01_指標庫'!$H$5*IF(ISNUMBER($AA284),AL284,0)+'01_指標庫'!$H$6*IF(ISNUMBER($G284),M284,0)+'01_指標庫'!$H$7*IF(ISNUMBER($H284),N284,0)+'01_指標庫'!$H$8*IF(ISNUMBER($AF284),AQ284,0)+'01_指標庫'!$H$9*IF(ISNUMBER($AG284),AR284,0)+'01_指標庫'!$H$10*IF(ISNUMBER($AB284),AM284,0)+'01_指標庫'!$H$11*IF(ISNUMBER($AC284),AN284,0)+'01_指標庫'!$H$12*IF(ISNUMBER($AD284),AO284,0)+'01_指標庫'!$H$13*IF(ISNUMBER($AE284),AP284,0)+'01_指標庫'!$H$14*IF(ISNUMBER($I284),O284,0)+'01_指標庫'!$H$15*IF(ISNUMBER($AH284),AS284,0)+'01_指標庫'!$H$16*IF(ISNUMBER($K284),P284,0)+'01_指標庫'!$H$17*IF(ISNUMBER($AI284),AT284,0)+'01_指標庫'!$H$18*IF(ISNUMBER($AJ284),AU284,0)+'01_指標庫'!$H$19*IF(ISNUMBER($AK284),AV284,0)+'01_指標庫'!$H$20*IF(ISNUMBER($BB284),BB284,0)+'01_指標庫'!$H$21*IF(ISNUMBER($BC284),BC284,0))/AW284,1))</f>
        <v>70.599999999999994</v>
      </c>
      <c r="AY284" s="67"/>
      <c r="AZ284" s="67"/>
      <c r="BA284" s="66">
        <f t="shared" si="109"/>
        <v>-3.7088062680759037E-3</v>
      </c>
      <c r="BB284">
        <f t="shared" si="110"/>
        <v>0</v>
      </c>
      <c r="BC284" t="str">
        <f t="shared" si="111"/>
        <v/>
      </c>
    </row>
    <row r="285" spans="1:55" ht="15" customHeight="1">
      <c r="A285" s="56">
        <v>281</v>
      </c>
      <c r="B285" s="57">
        <v>42964</v>
      </c>
      <c r="C285" s="56">
        <v>2017</v>
      </c>
      <c r="D285" s="58" t="s">
        <v>239</v>
      </c>
      <c r="E285" s="59">
        <v>5796.32</v>
      </c>
      <c r="F285" s="60">
        <v>7.6802999999999996E-2</v>
      </c>
      <c r="G285" s="60">
        <v>-2.5947999999999999E-2</v>
      </c>
      <c r="H285" s="61">
        <v>0.79590000000000005</v>
      </c>
      <c r="I285" s="62">
        <v>393</v>
      </c>
      <c r="J285" s="56" t="s">
        <v>235</v>
      </c>
      <c r="K285" s="63">
        <v>15.55</v>
      </c>
      <c r="L285" s="56">
        <f t="shared" si="89"/>
        <v>100</v>
      </c>
      <c r="M285" s="56">
        <f t="shared" si="90"/>
        <v>100</v>
      </c>
      <c r="N285" s="56">
        <f t="shared" si="91"/>
        <v>100</v>
      </c>
      <c r="O285" s="56">
        <f t="shared" si="92"/>
        <v>50</v>
      </c>
      <c r="P285" s="56">
        <f t="shared" si="93"/>
        <v>100</v>
      </c>
      <c r="Q285" s="63"/>
      <c r="R285" s="56"/>
      <c r="S285" s="60">
        <f t="shared" si="106"/>
        <v>-2.0464999949302287E-2</v>
      </c>
      <c r="T285" s="64">
        <f t="shared" si="107"/>
        <v>0.32453151618398635</v>
      </c>
      <c r="V285" s="65"/>
      <c r="W285" s="65"/>
      <c r="Y285" s="15" t="str">
        <f t="shared" si="94"/>
        <v>EASY</v>
      </c>
      <c r="AA285" s="66">
        <f t="shared" si="108"/>
        <v>7.9029684426972224E-2</v>
      </c>
      <c r="AB285">
        <f>LOOKUP($B285,'07_L1政策步階'!$A$4:$A$14,'07_L1政策步階'!$C$4:$C$14)</f>
        <v>-1</v>
      </c>
      <c r="AC285" s="65"/>
      <c r="AD285" s="65"/>
      <c r="AE285" s="65"/>
      <c r="AF285" s="65"/>
      <c r="AG285" s="65"/>
      <c r="AH285" s="65"/>
      <c r="AI285" s="65"/>
      <c r="AJ285" s="65"/>
      <c r="AK285" s="65"/>
      <c r="AL285">
        <f t="shared" si="95"/>
        <v>100</v>
      </c>
      <c r="AM285">
        <f t="shared" si="96"/>
        <v>0</v>
      </c>
      <c r="AN285" t="str">
        <f t="shared" si="97"/>
        <v/>
      </c>
      <c r="AO285" t="str">
        <f t="shared" si="98"/>
        <v/>
      </c>
      <c r="AP285" t="str">
        <f t="shared" si="99"/>
        <v/>
      </c>
      <c r="AQ285" t="str">
        <f t="shared" si="100"/>
        <v/>
      </c>
      <c r="AR285" t="str">
        <f t="shared" si="101"/>
        <v/>
      </c>
      <c r="AS285" t="str">
        <f t="shared" si="102"/>
        <v/>
      </c>
      <c r="AT285" t="str">
        <f t="shared" si="103"/>
        <v/>
      </c>
      <c r="AU285" t="str">
        <f t="shared" si="104"/>
        <v/>
      </c>
      <c r="AV285" t="str">
        <f t="shared" si="105"/>
        <v/>
      </c>
      <c r="AW285">
        <f>'01_指標庫'!$H$4*ISNUMBER($F285)+'01_指標庫'!$H$5*ISNUMBER($AA285)+'01_指標庫'!$H$6*ISNUMBER($G285)+'01_指標庫'!$H$7*ISNUMBER($H285)+'01_指標庫'!$H$8*ISNUMBER($AF285)+'01_指標庫'!$H$9*ISNUMBER($AG285)+'01_指標庫'!$H$10*ISNUMBER($AB285)+'01_指標庫'!$H$11*ISNUMBER($AC285)+'01_指標庫'!$H$12*ISNUMBER($AD285)+'01_指標庫'!$H$13*ISNUMBER($AE285)+'01_指標庫'!$H$14*ISNUMBER($I285)+'01_指標庫'!$H$15*ISNUMBER($AH285)+'01_指標庫'!$H$16*ISNUMBER($K285)+'01_指標庫'!$H$17*ISNUMBER($AI285)+'01_指標庫'!$H$18*ISNUMBER($AJ285)+'01_指標庫'!$H$19*ISNUMBER($AK285)+'01_指標庫'!$H$20*ISNUMBER($BB285)+'01_指標庫'!$H$21*ISNUMBER($BC285)</f>
        <v>51</v>
      </c>
      <c r="AX285">
        <f>IF(AW285=0,50,ROUND(('01_指標庫'!$H$4*IF(ISNUMBER($F285),L285,0)+'01_指標庫'!$H$5*IF(ISNUMBER($AA285),AL285,0)+'01_指標庫'!$H$6*IF(ISNUMBER($G285),M285,0)+'01_指標庫'!$H$7*IF(ISNUMBER($H285),N285,0)+'01_指標庫'!$H$8*IF(ISNUMBER($AF285),AQ285,0)+'01_指標庫'!$H$9*IF(ISNUMBER($AG285),AR285,0)+'01_指標庫'!$H$10*IF(ISNUMBER($AB285),AM285,0)+'01_指標庫'!$H$11*IF(ISNUMBER($AC285),AN285,0)+'01_指標庫'!$H$12*IF(ISNUMBER($AD285),AO285,0)+'01_指標庫'!$H$13*IF(ISNUMBER($AE285),AP285,0)+'01_指標庫'!$H$14*IF(ISNUMBER($I285),O285,0)+'01_指標庫'!$H$15*IF(ISNUMBER($AH285),AS285,0)+'01_指標庫'!$H$16*IF(ISNUMBER($K285),P285,0)+'01_指標庫'!$H$17*IF(ISNUMBER($AI285),AT285,0)+'01_指標庫'!$H$18*IF(ISNUMBER($AJ285),AU285,0)+'01_指標庫'!$H$19*IF(ISNUMBER($AK285),AV285,0)+'01_指標庫'!$H$20*IF(ISNUMBER($BB285),BB285,0)+'01_指標庫'!$H$21*IF(ISNUMBER($BC285),BC285,0))/AW285,1))</f>
        <v>76.5</v>
      </c>
      <c r="AY285" s="67"/>
      <c r="AZ285" s="67"/>
      <c r="BA285" s="66">
        <f t="shared" si="109"/>
        <v>-1.8256072523864519E-3</v>
      </c>
      <c r="BB285">
        <f t="shared" si="110"/>
        <v>50</v>
      </c>
      <c r="BC285" t="str">
        <f t="shared" si="111"/>
        <v/>
      </c>
    </row>
    <row r="286" spans="1:55" ht="15" customHeight="1">
      <c r="A286" s="56">
        <v>282</v>
      </c>
      <c r="B286" s="57">
        <v>42965</v>
      </c>
      <c r="C286" s="56">
        <v>2017</v>
      </c>
      <c r="D286" s="58" t="s">
        <v>234</v>
      </c>
      <c r="E286" s="59">
        <v>5790.91</v>
      </c>
      <c r="F286" s="60">
        <v>7.4775999999999995E-2</v>
      </c>
      <c r="G286" s="60">
        <v>-2.6856999999999999E-2</v>
      </c>
      <c r="H286" s="61">
        <v>0.79590000000000005</v>
      </c>
      <c r="I286" s="62">
        <v>398</v>
      </c>
      <c r="J286" s="56" t="s">
        <v>235</v>
      </c>
      <c r="K286" s="63">
        <v>14.26</v>
      </c>
      <c r="L286" s="56">
        <f t="shared" si="89"/>
        <v>100</v>
      </c>
      <c r="M286" s="56">
        <f t="shared" si="90"/>
        <v>100</v>
      </c>
      <c r="N286" s="56">
        <f t="shared" si="91"/>
        <v>100</v>
      </c>
      <c r="O286" s="56">
        <f t="shared" si="92"/>
        <v>50</v>
      </c>
      <c r="P286" s="56">
        <f t="shared" si="93"/>
        <v>100</v>
      </c>
      <c r="Q286" s="63"/>
      <c r="R286" s="56"/>
      <c r="S286" s="60">
        <f t="shared" si="106"/>
        <v>-9.3335081568990397E-4</v>
      </c>
      <c r="T286" s="64">
        <f t="shared" si="107"/>
        <v>-8.2958199356913287E-2</v>
      </c>
      <c r="V286" s="65"/>
      <c r="W286" s="65"/>
      <c r="Y286" s="15" t="str">
        <f t="shared" si="94"/>
        <v>EASY</v>
      </c>
      <c r="AA286" s="66">
        <f t="shared" si="108"/>
        <v>7.765398932123091E-2</v>
      </c>
      <c r="AB286">
        <f>LOOKUP($B286,'07_L1政策步階'!$A$4:$A$14,'07_L1政策步階'!$C$4:$C$14)</f>
        <v>-1</v>
      </c>
      <c r="AC286" s="65"/>
      <c r="AD286" s="65"/>
      <c r="AE286" s="65"/>
      <c r="AF286" s="65"/>
      <c r="AG286" s="65"/>
      <c r="AH286" s="65"/>
      <c r="AI286" s="65"/>
      <c r="AJ286" s="65"/>
      <c r="AK286" s="65"/>
      <c r="AL286">
        <f t="shared" si="95"/>
        <v>100</v>
      </c>
      <c r="AM286">
        <f t="shared" si="96"/>
        <v>0</v>
      </c>
      <c r="AN286" t="str">
        <f t="shared" si="97"/>
        <v/>
      </c>
      <c r="AO286" t="str">
        <f t="shared" si="98"/>
        <v/>
      </c>
      <c r="AP286" t="str">
        <f t="shared" si="99"/>
        <v/>
      </c>
      <c r="AQ286" t="str">
        <f t="shared" si="100"/>
        <v/>
      </c>
      <c r="AR286" t="str">
        <f t="shared" si="101"/>
        <v/>
      </c>
      <c r="AS286" t="str">
        <f t="shared" si="102"/>
        <v/>
      </c>
      <c r="AT286" t="str">
        <f t="shared" si="103"/>
        <v/>
      </c>
      <c r="AU286" t="str">
        <f t="shared" si="104"/>
        <v/>
      </c>
      <c r="AV286" t="str">
        <f t="shared" si="105"/>
        <v/>
      </c>
      <c r="AW286">
        <f>'01_指標庫'!$H$4*ISNUMBER($F286)+'01_指標庫'!$H$5*ISNUMBER($AA286)+'01_指標庫'!$H$6*ISNUMBER($G286)+'01_指標庫'!$H$7*ISNUMBER($H286)+'01_指標庫'!$H$8*ISNUMBER($AF286)+'01_指標庫'!$H$9*ISNUMBER($AG286)+'01_指標庫'!$H$10*ISNUMBER($AB286)+'01_指標庫'!$H$11*ISNUMBER($AC286)+'01_指標庫'!$H$12*ISNUMBER($AD286)+'01_指標庫'!$H$13*ISNUMBER($AE286)+'01_指標庫'!$H$14*ISNUMBER($I286)+'01_指標庫'!$H$15*ISNUMBER($AH286)+'01_指標庫'!$H$16*ISNUMBER($K286)+'01_指標庫'!$H$17*ISNUMBER($AI286)+'01_指標庫'!$H$18*ISNUMBER($AJ286)+'01_指標庫'!$H$19*ISNUMBER($AK286)+'01_指標庫'!$H$20*ISNUMBER($BB286)+'01_指標庫'!$H$21*ISNUMBER($BC286)</f>
        <v>51</v>
      </c>
      <c r="AX286">
        <f>IF(AW286=0,50,ROUND(('01_指標庫'!$H$4*IF(ISNUMBER($F286),L286,0)+'01_指標庫'!$H$5*IF(ISNUMBER($AA286),AL286,0)+'01_指標庫'!$H$6*IF(ISNUMBER($G286),M286,0)+'01_指標庫'!$H$7*IF(ISNUMBER($H286),N286,0)+'01_指標庫'!$H$8*IF(ISNUMBER($AF286),AQ286,0)+'01_指標庫'!$H$9*IF(ISNUMBER($AG286),AR286,0)+'01_指標庫'!$H$10*IF(ISNUMBER($AB286),AM286,0)+'01_指標庫'!$H$11*IF(ISNUMBER($AC286),AN286,0)+'01_指標庫'!$H$12*IF(ISNUMBER($AD286),AO286,0)+'01_指標庫'!$H$13*IF(ISNUMBER($AE286),AP286,0)+'01_指標庫'!$H$14*IF(ISNUMBER($I286),O286,0)+'01_指標庫'!$H$15*IF(ISNUMBER($AH286),AS286,0)+'01_指標庫'!$H$16*IF(ISNUMBER($K286),P286,0)+'01_指標庫'!$H$17*IF(ISNUMBER($AI286),AT286,0)+'01_指標庫'!$H$18*IF(ISNUMBER($AJ286),AU286,0)+'01_指標庫'!$H$19*IF(ISNUMBER($AK286),AV286,0)+'01_指標庫'!$H$20*IF(ISNUMBER($BB286),BB286,0)+'01_指標庫'!$H$21*IF(ISNUMBER($BC286),BC286,0))/AW286,1))</f>
        <v>76.5</v>
      </c>
      <c r="AY286" s="67"/>
      <c r="AZ286" s="67"/>
      <c r="BA286" s="66">
        <f t="shared" si="109"/>
        <v>-1.3562499382669957E-3</v>
      </c>
      <c r="BB286">
        <f t="shared" si="110"/>
        <v>50</v>
      </c>
      <c r="BC286" t="str">
        <f t="shared" si="111"/>
        <v/>
      </c>
    </row>
    <row r="287" spans="1:55" ht="15" customHeight="1">
      <c r="A287" s="56">
        <v>283</v>
      </c>
      <c r="B287" s="57">
        <v>42968</v>
      </c>
      <c r="C287" s="56">
        <v>2017</v>
      </c>
      <c r="D287" s="58" t="s">
        <v>236</v>
      </c>
      <c r="E287" s="59">
        <v>5786.54</v>
      </c>
      <c r="F287" s="60">
        <v>7.2909000000000002E-2</v>
      </c>
      <c r="G287" s="60">
        <v>-2.7591999999999998E-2</v>
      </c>
      <c r="H287" s="61">
        <v>0.79590000000000005</v>
      </c>
      <c r="I287" s="62">
        <v>400</v>
      </c>
      <c r="J287" s="56" t="s">
        <v>235</v>
      </c>
      <c r="K287" s="63">
        <v>13.19</v>
      </c>
      <c r="L287" s="56">
        <f t="shared" si="89"/>
        <v>100</v>
      </c>
      <c r="M287" s="56">
        <f t="shared" si="90"/>
        <v>100</v>
      </c>
      <c r="N287" s="56">
        <f t="shared" si="91"/>
        <v>100</v>
      </c>
      <c r="O287" s="56">
        <f t="shared" si="92"/>
        <v>50</v>
      </c>
      <c r="P287" s="56">
        <f t="shared" si="93"/>
        <v>100</v>
      </c>
      <c r="Q287" s="63"/>
      <c r="R287" s="56"/>
      <c r="S287" s="60">
        <f t="shared" si="106"/>
        <v>-7.5463096473604718E-4</v>
      </c>
      <c r="T287" s="64">
        <f t="shared" si="107"/>
        <v>-7.5035063113604528E-2</v>
      </c>
      <c r="V287" s="65"/>
      <c r="W287" s="65"/>
      <c r="Y287" s="15" t="str">
        <f t="shared" si="94"/>
        <v>EASY</v>
      </c>
      <c r="AA287" s="66">
        <f t="shared" si="108"/>
        <v>7.6760740666746541E-2</v>
      </c>
      <c r="AB287">
        <f>LOOKUP($B287,'07_L1政策步階'!$A$4:$A$14,'07_L1政策步階'!$C$4:$C$14)</f>
        <v>-1</v>
      </c>
      <c r="AC287" s="65"/>
      <c r="AD287" s="65"/>
      <c r="AE287" s="65"/>
      <c r="AF287" s="65"/>
      <c r="AG287" s="65"/>
      <c r="AH287" s="65"/>
      <c r="AI287" s="65"/>
      <c r="AJ287" s="65"/>
      <c r="AK287" s="65"/>
      <c r="AL287">
        <f t="shared" si="95"/>
        <v>100</v>
      </c>
      <c r="AM287">
        <f t="shared" si="96"/>
        <v>0</v>
      </c>
      <c r="AN287" t="str">
        <f t="shared" si="97"/>
        <v/>
      </c>
      <c r="AO287" t="str">
        <f t="shared" si="98"/>
        <v/>
      </c>
      <c r="AP287" t="str">
        <f t="shared" si="99"/>
        <v/>
      </c>
      <c r="AQ287" t="str">
        <f t="shared" si="100"/>
        <v/>
      </c>
      <c r="AR287" t="str">
        <f t="shared" si="101"/>
        <v/>
      </c>
      <c r="AS287" t="str">
        <f t="shared" si="102"/>
        <v/>
      </c>
      <c r="AT287" t="str">
        <f t="shared" si="103"/>
        <v/>
      </c>
      <c r="AU287" t="str">
        <f t="shared" si="104"/>
        <v/>
      </c>
      <c r="AV287" t="str">
        <f t="shared" si="105"/>
        <v/>
      </c>
      <c r="AW287">
        <f>'01_指標庫'!$H$4*ISNUMBER($F287)+'01_指標庫'!$H$5*ISNUMBER($AA287)+'01_指標庫'!$H$6*ISNUMBER($G287)+'01_指標庫'!$H$7*ISNUMBER($H287)+'01_指標庫'!$H$8*ISNUMBER($AF287)+'01_指標庫'!$H$9*ISNUMBER($AG287)+'01_指標庫'!$H$10*ISNUMBER($AB287)+'01_指標庫'!$H$11*ISNUMBER($AC287)+'01_指標庫'!$H$12*ISNUMBER($AD287)+'01_指標庫'!$H$13*ISNUMBER($AE287)+'01_指標庫'!$H$14*ISNUMBER($I287)+'01_指標庫'!$H$15*ISNUMBER($AH287)+'01_指標庫'!$H$16*ISNUMBER($K287)+'01_指標庫'!$H$17*ISNUMBER($AI287)+'01_指標庫'!$H$18*ISNUMBER($AJ287)+'01_指標庫'!$H$19*ISNUMBER($AK287)+'01_指標庫'!$H$20*ISNUMBER($BB287)+'01_指標庫'!$H$21*ISNUMBER($BC287)</f>
        <v>51</v>
      </c>
      <c r="AX287">
        <f>IF(AW287=0,50,ROUND(('01_指標庫'!$H$4*IF(ISNUMBER($F287),L287,0)+'01_指標庫'!$H$5*IF(ISNUMBER($AA287),AL287,0)+'01_指標庫'!$H$6*IF(ISNUMBER($G287),M287,0)+'01_指標庫'!$H$7*IF(ISNUMBER($H287),N287,0)+'01_指標庫'!$H$8*IF(ISNUMBER($AF287),AQ287,0)+'01_指標庫'!$H$9*IF(ISNUMBER($AG287),AR287,0)+'01_指標庫'!$H$10*IF(ISNUMBER($AB287),AM287,0)+'01_指標庫'!$H$11*IF(ISNUMBER($AC287),AN287,0)+'01_指標庫'!$H$12*IF(ISNUMBER($AD287),AO287,0)+'01_指標庫'!$H$13*IF(ISNUMBER($AE287),AP287,0)+'01_指標庫'!$H$14*IF(ISNUMBER($I287),O287,0)+'01_指標庫'!$H$15*IF(ISNUMBER($AH287),AS287,0)+'01_指標庫'!$H$16*IF(ISNUMBER($K287),P287,0)+'01_指標庫'!$H$17*IF(ISNUMBER($AI287),AT287,0)+'01_指標庫'!$H$18*IF(ISNUMBER($AJ287),AU287,0)+'01_指標庫'!$H$19*IF(ISNUMBER($AK287),AV287,0)+'01_指標庫'!$H$20*IF(ISNUMBER($BB287),BB287,0)+'01_指標庫'!$H$21*IF(ISNUMBER($BC287),BC287,0))/AW287,1))</f>
        <v>76.5</v>
      </c>
      <c r="AY287" s="67"/>
      <c r="AZ287" s="67"/>
      <c r="BA287" s="66">
        <f t="shared" si="109"/>
        <v>-2.9827965488951058E-3</v>
      </c>
      <c r="BB287">
        <f t="shared" si="110"/>
        <v>50</v>
      </c>
      <c r="BC287" t="str">
        <f t="shared" si="111"/>
        <v/>
      </c>
    </row>
    <row r="288" spans="1:55" ht="15" customHeight="1">
      <c r="A288" s="56">
        <v>284</v>
      </c>
      <c r="B288" s="57">
        <v>42969</v>
      </c>
      <c r="C288" s="56">
        <v>2017</v>
      </c>
      <c r="D288" s="58" t="s">
        <v>237</v>
      </c>
      <c r="E288" s="59">
        <v>5873.33</v>
      </c>
      <c r="F288" s="60">
        <v>8.7797E-2</v>
      </c>
      <c r="G288" s="60">
        <v>-1.3006999999999999E-2</v>
      </c>
      <c r="H288" s="61">
        <v>0.81630000000000003</v>
      </c>
      <c r="I288" s="62">
        <v>393</v>
      </c>
      <c r="J288" s="56" t="s">
        <v>235</v>
      </c>
      <c r="K288" s="63">
        <v>11.35</v>
      </c>
      <c r="L288" s="56">
        <f t="shared" si="89"/>
        <v>100</v>
      </c>
      <c r="M288" s="56">
        <f t="shared" si="90"/>
        <v>100</v>
      </c>
      <c r="N288" s="56">
        <f t="shared" si="91"/>
        <v>100</v>
      </c>
      <c r="O288" s="56">
        <f t="shared" si="92"/>
        <v>50</v>
      </c>
      <c r="P288" s="56">
        <f t="shared" si="93"/>
        <v>100</v>
      </c>
      <c r="Q288" s="63"/>
      <c r="R288" s="56"/>
      <c r="S288" s="60">
        <f t="shared" si="106"/>
        <v>1.4998600199773948E-2</v>
      </c>
      <c r="T288" s="64">
        <f t="shared" si="107"/>
        <v>-0.13949962092494317</v>
      </c>
      <c r="V288" s="65"/>
      <c r="W288" s="65"/>
      <c r="Y288" s="15" t="str">
        <f t="shared" si="94"/>
        <v>EASY</v>
      </c>
      <c r="AA288" s="66">
        <f t="shared" si="108"/>
        <v>7.61816827902142E-2</v>
      </c>
      <c r="AB288">
        <f>LOOKUP($B288,'07_L1政策步階'!$A$4:$A$14,'07_L1政策步階'!$C$4:$C$14)</f>
        <v>-1</v>
      </c>
      <c r="AC288" s="65"/>
      <c r="AD288" s="65"/>
      <c r="AE288" s="65"/>
      <c r="AF288" s="65"/>
      <c r="AG288" s="65"/>
      <c r="AH288" s="65"/>
      <c r="AI288" s="65"/>
      <c r="AJ288" s="65"/>
      <c r="AK288" s="65"/>
      <c r="AL288">
        <f t="shared" si="95"/>
        <v>100</v>
      </c>
      <c r="AM288">
        <f t="shared" si="96"/>
        <v>0</v>
      </c>
      <c r="AN288" t="str">
        <f t="shared" si="97"/>
        <v/>
      </c>
      <c r="AO288" t="str">
        <f t="shared" si="98"/>
        <v/>
      </c>
      <c r="AP288" t="str">
        <f t="shared" si="99"/>
        <v/>
      </c>
      <c r="AQ288" t="str">
        <f t="shared" si="100"/>
        <v/>
      </c>
      <c r="AR288" t="str">
        <f t="shared" si="101"/>
        <v/>
      </c>
      <c r="AS288" t="str">
        <f t="shared" si="102"/>
        <v/>
      </c>
      <c r="AT288" t="str">
        <f t="shared" si="103"/>
        <v/>
      </c>
      <c r="AU288" t="str">
        <f t="shared" si="104"/>
        <v/>
      </c>
      <c r="AV288" t="str">
        <f t="shared" si="105"/>
        <v/>
      </c>
      <c r="AW288">
        <f>'01_指標庫'!$H$4*ISNUMBER($F288)+'01_指標庫'!$H$5*ISNUMBER($AA288)+'01_指標庫'!$H$6*ISNUMBER($G288)+'01_指標庫'!$H$7*ISNUMBER($H288)+'01_指標庫'!$H$8*ISNUMBER($AF288)+'01_指標庫'!$H$9*ISNUMBER($AG288)+'01_指標庫'!$H$10*ISNUMBER($AB288)+'01_指標庫'!$H$11*ISNUMBER($AC288)+'01_指標庫'!$H$12*ISNUMBER($AD288)+'01_指標庫'!$H$13*ISNUMBER($AE288)+'01_指標庫'!$H$14*ISNUMBER($I288)+'01_指標庫'!$H$15*ISNUMBER($AH288)+'01_指標庫'!$H$16*ISNUMBER($K288)+'01_指標庫'!$H$17*ISNUMBER($AI288)+'01_指標庫'!$H$18*ISNUMBER($AJ288)+'01_指標庫'!$H$19*ISNUMBER($AK288)+'01_指標庫'!$H$20*ISNUMBER($BB288)+'01_指標庫'!$H$21*ISNUMBER($BC288)</f>
        <v>51</v>
      </c>
      <c r="AX288">
        <f>IF(AW288=0,50,ROUND(('01_指標庫'!$H$4*IF(ISNUMBER($F288),L288,0)+'01_指標庫'!$H$5*IF(ISNUMBER($AA288),AL288,0)+'01_指標庫'!$H$6*IF(ISNUMBER($G288),M288,0)+'01_指標庫'!$H$7*IF(ISNUMBER($H288),N288,0)+'01_指標庫'!$H$8*IF(ISNUMBER($AF288),AQ288,0)+'01_指標庫'!$H$9*IF(ISNUMBER($AG288),AR288,0)+'01_指標庫'!$H$10*IF(ISNUMBER($AB288),AM288,0)+'01_指標庫'!$H$11*IF(ISNUMBER($AC288),AN288,0)+'01_指標庫'!$H$12*IF(ISNUMBER($AD288),AO288,0)+'01_指標庫'!$H$13*IF(ISNUMBER($AE288),AP288,0)+'01_指標庫'!$H$14*IF(ISNUMBER($I288),O288,0)+'01_指標庫'!$H$15*IF(ISNUMBER($AH288),AS288,0)+'01_指標庫'!$H$16*IF(ISNUMBER($K288),P288,0)+'01_指標庫'!$H$17*IF(ISNUMBER($AI288),AT288,0)+'01_指標庫'!$H$18*IF(ISNUMBER($AJ288),AU288,0)+'01_指標庫'!$H$19*IF(ISNUMBER($AK288),AV288,0)+'01_指標庫'!$H$20*IF(ISNUMBER($BB288),BB288,0)+'01_指標庫'!$H$21*IF(ISNUMBER($BC288),BC288,0))/AW288,1))</f>
        <v>70.599999999999994</v>
      </c>
      <c r="AY288" s="67"/>
      <c r="AZ288" s="67"/>
      <c r="BA288" s="66">
        <f t="shared" si="109"/>
        <v>-3.255152596064903E-3</v>
      </c>
      <c r="BB288">
        <f t="shared" si="110"/>
        <v>0</v>
      </c>
      <c r="BC288" t="str">
        <f t="shared" si="111"/>
        <v/>
      </c>
    </row>
    <row r="289" spans="1:55" ht="15" customHeight="1">
      <c r="A289" s="56">
        <v>285</v>
      </c>
      <c r="B289" s="57">
        <v>42970</v>
      </c>
      <c r="C289" s="56">
        <v>2017</v>
      </c>
      <c r="D289" s="58" t="s">
        <v>238</v>
      </c>
      <c r="E289" s="59">
        <v>5851.78</v>
      </c>
      <c r="F289" s="60">
        <v>8.2612000000000005E-2</v>
      </c>
      <c r="G289" s="60">
        <v>-1.6628E-2</v>
      </c>
      <c r="H289" s="61">
        <v>0.79590000000000005</v>
      </c>
      <c r="I289" s="62">
        <v>395</v>
      </c>
      <c r="J289" s="56" t="s">
        <v>235</v>
      </c>
      <c r="K289" s="63">
        <v>12.25</v>
      </c>
      <c r="L289" s="56">
        <f t="shared" si="89"/>
        <v>100</v>
      </c>
      <c r="M289" s="56">
        <f t="shared" si="90"/>
        <v>100</v>
      </c>
      <c r="N289" s="56">
        <f t="shared" si="91"/>
        <v>100</v>
      </c>
      <c r="O289" s="56">
        <f t="shared" si="92"/>
        <v>50</v>
      </c>
      <c r="P289" s="56">
        <f t="shared" si="93"/>
        <v>100</v>
      </c>
      <c r="Q289" s="63"/>
      <c r="R289" s="56"/>
      <c r="S289" s="60">
        <f t="shared" si="106"/>
        <v>-3.6691280755550837E-3</v>
      </c>
      <c r="T289" s="64">
        <f t="shared" si="107"/>
        <v>7.9295154185021977E-2</v>
      </c>
      <c r="V289" s="65"/>
      <c r="W289" s="65"/>
      <c r="Y289" s="15" t="str">
        <f t="shared" si="94"/>
        <v>EASY</v>
      </c>
      <c r="AA289" s="66">
        <f t="shared" si="108"/>
        <v>7.5365589416499956E-2</v>
      </c>
      <c r="AB289">
        <f>LOOKUP($B289,'07_L1政策步階'!$A$4:$A$14,'07_L1政策步階'!$C$4:$C$14)</f>
        <v>-1</v>
      </c>
      <c r="AC289" s="65"/>
      <c r="AD289" s="65"/>
      <c r="AE289" s="65"/>
      <c r="AF289" s="65"/>
      <c r="AG289" s="65"/>
      <c r="AH289" s="65"/>
      <c r="AI289" s="65"/>
      <c r="AJ289" s="65"/>
      <c r="AK289" s="65"/>
      <c r="AL289">
        <f t="shared" si="95"/>
        <v>100</v>
      </c>
      <c r="AM289">
        <f t="shared" si="96"/>
        <v>0</v>
      </c>
      <c r="AN289" t="str">
        <f t="shared" si="97"/>
        <v/>
      </c>
      <c r="AO289" t="str">
        <f t="shared" si="98"/>
        <v/>
      </c>
      <c r="AP289" t="str">
        <f t="shared" si="99"/>
        <v/>
      </c>
      <c r="AQ289" t="str">
        <f t="shared" si="100"/>
        <v/>
      </c>
      <c r="AR289" t="str">
        <f t="shared" si="101"/>
        <v/>
      </c>
      <c r="AS289" t="str">
        <f t="shared" si="102"/>
        <v/>
      </c>
      <c r="AT289" t="str">
        <f t="shared" si="103"/>
        <v/>
      </c>
      <c r="AU289" t="str">
        <f t="shared" si="104"/>
        <v/>
      </c>
      <c r="AV289" t="str">
        <f t="shared" si="105"/>
        <v/>
      </c>
      <c r="AW289">
        <f>'01_指標庫'!$H$4*ISNUMBER($F289)+'01_指標庫'!$H$5*ISNUMBER($AA289)+'01_指標庫'!$H$6*ISNUMBER($G289)+'01_指標庫'!$H$7*ISNUMBER($H289)+'01_指標庫'!$H$8*ISNUMBER($AF289)+'01_指標庫'!$H$9*ISNUMBER($AG289)+'01_指標庫'!$H$10*ISNUMBER($AB289)+'01_指標庫'!$H$11*ISNUMBER($AC289)+'01_指標庫'!$H$12*ISNUMBER($AD289)+'01_指標庫'!$H$13*ISNUMBER($AE289)+'01_指標庫'!$H$14*ISNUMBER($I289)+'01_指標庫'!$H$15*ISNUMBER($AH289)+'01_指標庫'!$H$16*ISNUMBER($K289)+'01_指標庫'!$H$17*ISNUMBER($AI289)+'01_指標庫'!$H$18*ISNUMBER($AJ289)+'01_指標庫'!$H$19*ISNUMBER($AK289)+'01_指標庫'!$H$20*ISNUMBER($BB289)+'01_指標庫'!$H$21*ISNUMBER($BC289)</f>
        <v>51</v>
      </c>
      <c r="AX289">
        <f>IF(AW289=0,50,ROUND(('01_指標庫'!$H$4*IF(ISNUMBER($F289),L289,0)+'01_指標庫'!$H$5*IF(ISNUMBER($AA289),AL289,0)+'01_指標庫'!$H$6*IF(ISNUMBER($G289),M289,0)+'01_指標庫'!$H$7*IF(ISNUMBER($H289),N289,0)+'01_指標庫'!$H$8*IF(ISNUMBER($AF289),AQ289,0)+'01_指標庫'!$H$9*IF(ISNUMBER($AG289),AR289,0)+'01_指標庫'!$H$10*IF(ISNUMBER($AB289),AM289,0)+'01_指標庫'!$H$11*IF(ISNUMBER($AC289),AN289,0)+'01_指標庫'!$H$12*IF(ISNUMBER($AD289),AO289,0)+'01_指標庫'!$H$13*IF(ISNUMBER($AE289),AP289,0)+'01_指標庫'!$H$14*IF(ISNUMBER($I289),O289,0)+'01_指標庫'!$H$15*IF(ISNUMBER($AH289),AS289,0)+'01_指標庫'!$H$16*IF(ISNUMBER($K289),P289,0)+'01_指標庫'!$H$17*IF(ISNUMBER($AI289),AT289,0)+'01_指標庫'!$H$18*IF(ISNUMBER($AJ289),AU289,0)+'01_指標庫'!$H$19*IF(ISNUMBER($AK289),AV289,0)+'01_指標庫'!$H$20*IF(ISNUMBER($BB289),BB289,0)+'01_指標庫'!$H$21*IF(ISNUMBER($BC289),BC289,0))/AW289,1))</f>
        <v>70.599999999999994</v>
      </c>
      <c r="AY289" s="67"/>
      <c r="AZ289" s="67"/>
      <c r="BA289" s="66">
        <f t="shared" si="109"/>
        <v>-4.3481890757397501E-3</v>
      </c>
      <c r="BB289">
        <f t="shared" si="110"/>
        <v>0</v>
      </c>
      <c r="BC289" t="str">
        <f t="shared" si="111"/>
        <v/>
      </c>
    </row>
    <row r="290" spans="1:55" ht="15" customHeight="1">
      <c r="A290" s="56">
        <v>286</v>
      </c>
      <c r="B290" s="57">
        <v>42971</v>
      </c>
      <c r="C290" s="56">
        <v>2017</v>
      </c>
      <c r="D290" s="58" t="s">
        <v>239</v>
      </c>
      <c r="E290" s="59">
        <v>5834.44</v>
      </c>
      <c r="F290" s="60">
        <v>7.8345999999999999E-2</v>
      </c>
      <c r="G290" s="60">
        <v>-1.9542E-2</v>
      </c>
      <c r="H290" s="61">
        <v>0.81630000000000003</v>
      </c>
      <c r="I290" s="62">
        <v>391</v>
      </c>
      <c r="J290" s="56" t="s">
        <v>235</v>
      </c>
      <c r="K290" s="63">
        <v>12.23</v>
      </c>
      <c r="L290" s="56">
        <f t="shared" si="89"/>
        <v>100</v>
      </c>
      <c r="M290" s="56">
        <f t="shared" si="90"/>
        <v>100</v>
      </c>
      <c r="N290" s="56">
        <f t="shared" si="91"/>
        <v>100</v>
      </c>
      <c r="O290" s="56">
        <f t="shared" si="92"/>
        <v>50</v>
      </c>
      <c r="P290" s="56">
        <f t="shared" si="93"/>
        <v>100</v>
      </c>
      <c r="Q290" s="63"/>
      <c r="R290" s="56"/>
      <c r="S290" s="60">
        <f t="shared" si="106"/>
        <v>-2.9632009405685666E-3</v>
      </c>
      <c r="T290" s="64">
        <f t="shared" si="107"/>
        <v>-1.6326530612245094E-3</v>
      </c>
      <c r="V290" s="65"/>
      <c r="W290" s="65"/>
      <c r="Y290" s="15" t="str">
        <f t="shared" si="94"/>
        <v>EASY</v>
      </c>
      <c r="AA290" s="66">
        <f t="shared" si="108"/>
        <v>7.4708381409567481E-2</v>
      </c>
      <c r="AB290">
        <f>LOOKUP($B290,'07_L1政策步階'!$A$4:$A$14,'07_L1政策步階'!$C$4:$C$14)</f>
        <v>-1</v>
      </c>
      <c r="AC290" s="65"/>
      <c r="AD290" s="65"/>
      <c r="AE290" s="65"/>
      <c r="AF290" s="65"/>
      <c r="AG290" s="65"/>
      <c r="AH290" s="65"/>
      <c r="AI290" s="65"/>
      <c r="AJ290" s="65"/>
      <c r="AK290" s="65"/>
      <c r="AL290">
        <f t="shared" si="95"/>
        <v>100</v>
      </c>
      <c r="AM290">
        <f t="shared" si="96"/>
        <v>0</v>
      </c>
      <c r="AN290" t="str">
        <f t="shared" si="97"/>
        <v/>
      </c>
      <c r="AO290" t="str">
        <f t="shared" si="98"/>
        <v/>
      </c>
      <c r="AP290" t="str">
        <f t="shared" si="99"/>
        <v/>
      </c>
      <c r="AQ290" t="str">
        <f t="shared" si="100"/>
        <v/>
      </c>
      <c r="AR290" t="str">
        <f t="shared" si="101"/>
        <v/>
      </c>
      <c r="AS290" t="str">
        <f t="shared" si="102"/>
        <v/>
      </c>
      <c r="AT290" t="str">
        <f t="shared" si="103"/>
        <v/>
      </c>
      <c r="AU290" t="str">
        <f t="shared" si="104"/>
        <v/>
      </c>
      <c r="AV290" t="str">
        <f t="shared" si="105"/>
        <v/>
      </c>
      <c r="AW290">
        <f>'01_指標庫'!$H$4*ISNUMBER($F290)+'01_指標庫'!$H$5*ISNUMBER($AA290)+'01_指標庫'!$H$6*ISNUMBER($G290)+'01_指標庫'!$H$7*ISNUMBER($H290)+'01_指標庫'!$H$8*ISNUMBER($AF290)+'01_指標庫'!$H$9*ISNUMBER($AG290)+'01_指標庫'!$H$10*ISNUMBER($AB290)+'01_指標庫'!$H$11*ISNUMBER($AC290)+'01_指標庫'!$H$12*ISNUMBER($AD290)+'01_指標庫'!$H$13*ISNUMBER($AE290)+'01_指標庫'!$H$14*ISNUMBER($I290)+'01_指標庫'!$H$15*ISNUMBER($AH290)+'01_指標庫'!$H$16*ISNUMBER($K290)+'01_指標庫'!$H$17*ISNUMBER($AI290)+'01_指標庫'!$H$18*ISNUMBER($AJ290)+'01_指標庫'!$H$19*ISNUMBER($AK290)+'01_指標庫'!$H$20*ISNUMBER($BB290)+'01_指標庫'!$H$21*ISNUMBER($BC290)</f>
        <v>51</v>
      </c>
      <c r="AX290">
        <f>IF(AW290=0,50,ROUND(('01_指標庫'!$H$4*IF(ISNUMBER($F290),L290,0)+'01_指標庫'!$H$5*IF(ISNUMBER($AA290),AL290,0)+'01_指標庫'!$H$6*IF(ISNUMBER($G290),M290,0)+'01_指標庫'!$H$7*IF(ISNUMBER($H290),N290,0)+'01_指標庫'!$H$8*IF(ISNUMBER($AF290),AQ290,0)+'01_指標庫'!$H$9*IF(ISNUMBER($AG290),AR290,0)+'01_指標庫'!$H$10*IF(ISNUMBER($AB290),AM290,0)+'01_指標庫'!$H$11*IF(ISNUMBER($AC290),AN290,0)+'01_指標庫'!$H$12*IF(ISNUMBER($AD290),AO290,0)+'01_指標庫'!$H$13*IF(ISNUMBER($AE290),AP290,0)+'01_指標庫'!$H$14*IF(ISNUMBER($I290),O290,0)+'01_指標庫'!$H$15*IF(ISNUMBER($AH290),AS290,0)+'01_指標庫'!$H$16*IF(ISNUMBER($K290),P290,0)+'01_指標庫'!$H$17*IF(ISNUMBER($AI290),AT290,0)+'01_指標庫'!$H$18*IF(ISNUMBER($AJ290),AU290,0)+'01_指標庫'!$H$19*IF(ISNUMBER($AK290),AV290,0)+'01_指標庫'!$H$20*IF(ISNUMBER($BB290),BB290,0)+'01_指標庫'!$H$21*IF(ISNUMBER($BC290),BC290,0))/AW290,1))</f>
        <v>70.599999999999994</v>
      </c>
      <c r="AY290" s="67"/>
      <c r="AZ290" s="67"/>
      <c r="BA290" s="66">
        <f t="shared" si="109"/>
        <v>-3.8320856874670683E-3</v>
      </c>
      <c r="BB290">
        <f t="shared" si="110"/>
        <v>0</v>
      </c>
      <c r="BC290" t="str">
        <f t="shared" si="111"/>
        <v/>
      </c>
    </row>
    <row r="291" spans="1:55" ht="15" customHeight="1">
      <c r="A291" s="56">
        <v>287</v>
      </c>
      <c r="B291" s="57">
        <v>42972</v>
      </c>
      <c r="C291" s="56">
        <v>2017</v>
      </c>
      <c r="D291" s="58" t="s">
        <v>234</v>
      </c>
      <c r="E291" s="59">
        <v>5822.53</v>
      </c>
      <c r="F291" s="60">
        <v>7.5133000000000005E-2</v>
      </c>
      <c r="G291" s="60">
        <v>-2.1544000000000001E-2</v>
      </c>
      <c r="H291" s="61">
        <v>0.79590000000000005</v>
      </c>
      <c r="I291" s="62">
        <v>389</v>
      </c>
      <c r="J291" s="56" t="s">
        <v>235</v>
      </c>
      <c r="K291" s="63">
        <v>11.28</v>
      </c>
      <c r="L291" s="56">
        <f t="shared" si="89"/>
        <v>100</v>
      </c>
      <c r="M291" s="56">
        <f t="shared" si="90"/>
        <v>100</v>
      </c>
      <c r="N291" s="56">
        <f t="shared" si="91"/>
        <v>100</v>
      </c>
      <c r="O291" s="56">
        <f t="shared" si="92"/>
        <v>50</v>
      </c>
      <c r="P291" s="56">
        <f t="shared" si="93"/>
        <v>100</v>
      </c>
      <c r="Q291" s="63"/>
      <c r="R291" s="56"/>
      <c r="S291" s="60">
        <f t="shared" si="106"/>
        <v>-2.0413270168173625E-3</v>
      </c>
      <c r="T291" s="64">
        <f t="shared" si="107"/>
        <v>-7.7677841373671397E-2</v>
      </c>
      <c r="V291" s="65"/>
      <c r="W291" s="65"/>
      <c r="Y291" s="15" t="str">
        <f t="shared" si="94"/>
        <v>EASY</v>
      </c>
      <c r="AA291" s="66">
        <f t="shared" si="108"/>
        <v>7.4147898724943984E-2</v>
      </c>
      <c r="AB291">
        <f>LOOKUP($B291,'07_L1政策步階'!$A$4:$A$14,'07_L1政策步階'!$C$4:$C$14)</f>
        <v>-1</v>
      </c>
      <c r="AC291" s="65"/>
      <c r="AD291" s="65"/>
      <c r="AE291" s="65"/>
      <c r="AF291" s="65"/>
      <c r="AG291" s="65"/>
      <c r="AH291" s="65"/>
      <c r="AI291" s="65"/>
      <c r="AJ291" s="65"/>
      <c r="AK291" s="65"/>
      <c r="AL291">
        <f t="shared" si="95"/>
        <v>100</v>
      </c>
      <c r="AM291">
        <f t="shared" si="96"/>
        <v>0</v>
      </c>
      <c r="AN291" t="str">
        <f t="shared" si="97"/>
        <v/>
      </c>
      <c r="AO291" t="str">
        <f t="shared" si="98"/>
        <v/>
      </c>
      <c r="AP291" t="str">
        <f t="shared" si="99"/>
        <v/>
      </c>
      <c r="AQ291" t="str">
        <f t="shared" si="100"/>
        <v/>
      </c>
      <c r="AR291" t="str">
        <f t="shared" si="101"/>
        <v/>
      </c>
      <c r="AS291" t="str">
        <f t="shared" si="102"/>
        <v/>
      </c>
      <c r="AT291" t="str">
        <f t="shared" si="103"/>
        <v/>
      </c>
      <c r="AU291" t="str">
        <f t="shared" si="104"/>
        <v/>
      </c>
      <c r="AV291" t="str">
        <f t="shared" si="105"/>
        <v/>
      </c>
      <c r="AW291">
        <f>'01_指標庫'!$H$4*ISNUMBER($F291)+'01_指標庫'!$H$5*ISNUMBER($AA291)+'01_指標庫'!$H$6*ISNUMBER($G291)+'01_指標庫'!$H$7*ISNUMBER($H291)+'01_指標庫'!$H$8*ISNUMBER($AF291)+'01_指標庫'!$H$9*ISNUMBER($AG291)+'01_指標庫'!$H$10*ISNUMBER($AB291)+'01_指標庫'!$H$11*ISNUMBER($AC291)+'01_指標庫'!$H$12*ISNUMBER($AD291)+'01_指標庫'!$H$13*ISNUMBER($AE291)+'01_指標庫'!$H$14*ISNUMBER($I291)+'01_指標庫'!$H$15*ISNUMBER($AH291)+'01_指標庫'!$H$16*ISNUMBER($K291)+'01_指標庫'!$H$17*ISNUMBER($AI291)+'01_指標庫'!$H$18*ISNUMBER($AJ291)+'01_指標庫'!$H$19*ISNUMBER($AK291)+'01_指標庫'!$H$20*ISNUMBER($BB291)+'01_指標庫'!$H$21*ISNUMBER($BC291)</f>
        <v>51</v>
      </c>
      <c r="AX291">
        <f>IF(AW291=0,50,ROUND(('01_指標庫'!$H$4*IF(ISNUMBER($F291),L291,0)+'01_指標庫'!$H$5*IF(ISNUMBER($AA291),AL291,0)+'01_指標庫'!$H$6*IF(ISNUMBER($G291),M291,0)+'01_指標庫'!$H$7*IF(ISNUMBER($H291),N291,0)+'01_指標庫'!$H$8*IF(ISNUMBER($AF291),AQ291,0)+'01_指標庫'!$H$9*IF(ISNUMBER($AG291),AR291,0)+'01_指標庫'!$H$10*IF(ISNUMBER($AB291),AM291,0)+'01_指標庫'!$H$11*IF(ISNUMBER($AC291),AN291,0)+'01_指標庫'!$H$12*IF(ISNUMBER($AD291),AO291,0)+'01_指標庫'!$H$13*IF(ISNUMBER($AE291),AP291,0)+'01_指標庫'!$H$14*IF(ISNUMBER($I291),O291,0)+'01_指標庫'!$H$15*IF(ISNUMBER($AH291),AS291,0)+'01_指標庫'!$H$16*IF(ISNUMBER($K291),P291,0)+'01_指標庫'!$H$17*IF(ISNUMBER($AI291),AT291,0)+'01_指標庫'!$H$18*IF(ISNUMBER($AJ291),AU291,0)+'01_指標庫'!$H$19*IF(ISNUMBER($AK291),AV291,0)+'01_指標庫'!$H$20*IF(ISNUMBER($BB291),BB291,0)+'01_指標庫'!$H$21*IF(ISNUMBER($BC291),BC291,0))/AW291,1))</f>
        <v>76.5</v>
      </c>
      <c r="AY291" s="67"/>
      <c r="AZ291" s="67"/>
      <c r="BA291" s="66">
        <f t="shared" si="109"/>
        <v>-2.5975749014732763E-3</v>
      </c>
      <c r="BB291">
        <f t="shared" si="110"/>
        <v>50</v>
      </c>
      <c r="BC291" t="str">
        <f t="shared" si="111"/>
        <v/>
      </c>
    </row>
    <row r="292" spans="1:55" ht="15" customHeight="1">
      <c r="A292" s="56">
        <v>288</v>
      </c>
      <c r="B292" s="57">
        <v>42975</v>
      </c>
      <c r="C292" s="56">
        <v>2017</v>
      </c>
      <c r="D292" s="58" t="s">
        <v>236</v>
      </c>
      <c r="E292" s="59">
        <v>5838.08</v>
      </c>
      <c r="F292" s="60">
        <v>7.6996999999999996E-2</v>
      </c>
      <c r="G292" s="60">
        <v>-1.8929999999999999E-2</v>
      </c>
      <c r="H292" s="61">
        <v>0.81630000000000003</v>
      </c>
      <c r="I292" s="62">
        <v>388</v>
      </c>
      <c r="J292" s="56" t="s">
        <v>235</v>
      </c>
      <c r="K292" s="63">
        <v>11.32</v>
      </c>
      <c r="L292" s="56">
        <f t="shared" si="89"/>
        <v>100</v>
      </c>
      <c r="M292" s="56">
        <f t="shared" si="90"/>
        <v>100</v>
      </c>
      <c r="N292" s="56">
        <f t="shared" si="91"/>
        <v>100</v>
      </c>
      <c r="O292" s="56">
        <f t="shared" si="92"/>
        <v>50</v>
      </c>
      <c r="P292" s="56">
        <f t="shared" si="93"/>
        <v>100</v>
      </c>
      <c r="Q292" s="63"/>
      <c r="R292" s="56"/>
      <c r="S292" s="60">
        <f t="shared" si="106"/>
        <v>2.6706603486801317E-3</v>
      </c>
      <c r="T292" s="64">
        <f t="shared" si="107"/>
        <v>3.5460992907803135E-3</v>
      </c>
      <c r="V292" s="65"/>
      <c r="W292" s="65"/>
      <c r="Y292" s="15" t="str">
        <f t="shared" si="94"/>
        <v>EASY</v>
      </c>
      <c r="AA292" s="66">
        <f t="shared" si="108"/>
        <v>7.3722119399300512E-2</v>
      </c>
      <c r="AB292">
        <f>LOOKUP($B292,'07_L1政策步階'!$A$4:$A$14,'07_L1政策步階'!$C$4:$C$14)</f>
        <v>-1</v>
      </c>
      <c r="AC292" s="65"/>
      <c r="AD292" s="65"/>
      <c r="AE292" s="65"/>
      <c r="AF292" s="65"/>
      <c r="AG292" s="65"/>
      <c r="AH292" s="65"/>
      <c r="AI292" s="65"/>
      <c r="AJ292" s="65"/>
      <c r="AK292" s="65"/>
      <c r="AL292">
        <f t="shared" si="95"/>
        <v>100</v>
      </c>
      <c r="AM292">
        <f t="shared" si="96"/>
        <v>0</v>
      </c>
      <c r="AN292" t="str">
        <f t="shared" si="97"/>
        <v/>
      </c>
      <c r="AO292" t="str">
        <f t="shared" si="98"/>
        <v/>
      </c>
      <c r="AP292" t="str">
        <f t="shared" si="99"/>
        <v/>
      </c>
      <c r="AQ292" t="str">
        <f t="shared" si="100"/>
        <v/>
      </c>
      <c r="AR292" t="str">
        <f t="shared" si="101"/>
        <v/>
      </c>
      <c r="AS292" t="str">
        <f t="shared" si="102"/>
        <v/>
      </c>
      <c r="AT292" t="str">
        <f t="shared" si="103"/>
        <v/>
      </c>
      <c r="AU292" t="str">
        <f t="shared" si="104"/>
        <v/>
      </c>
      <c r="AV292" t="str">
        <f t="shared" si="105"/>
        <v/>
      </c>
      <c r="AW292">
        <f>'01_指標庫'!$H$4*ISNUMBER($F292)+'01_指標庫'!$H$5*ISNUMBER($AA292)+'01_指標庫'!$H$6*ISNUMBER($G292)+'01_指標庫'!$H$7*ISNUMBER($H292)+'01_指標庫'!$H$8*ISNUMBER($AF292)+'01_指標庫'!$H$9*ISNUMBER($AG292)+'01_指標庫'!$H$10*ISNUMBER($AB292)+'01_指標庫'!$H$11*ISNUMBER($AC292)+'01_指標庫'!$H$12*ISNUMBER($AD292)+'01_指標庫'!$H$13*ISNUMBER($AE292)+'01_指標庫'!$H$14*ISNUMBER($I292)+'01_指標庫'!$H$15*ISNUMBER($AH292)+'01_指標庫'!$H$16*ISNUMBER($K292)+'01_指標庫'!$H$17*ISNUMBER($AI292)+'01_指標庫'!$H$18*ISNUMBER($AJ292)+'01_指標庫'!$H$19*ISNUMBER($AK292)+'01_指標庫'!$H$20*ISNUMBER($BB292)+'01_指標庫'!$H$21*ISNUMBER($BC292)</f>
        <v>51</v>
      </c>
      <c r="AX292">
        <f>IF(AW292=0,50,ROUND(('01_指標庫'!$H$4*IF(ISNUMBER($F292),L292,0)+'01_指標庫'!$H$5*IF(ISNUMBER($AA292),AL292,0)+'01_指標庫'!$H$6*IF(ISNUMBER($G292),M292,0)+'01_指標庫'!$H$7*IF(ISNUMBER($H292),N292,0)+'01_指標庫'!$H$8*IF(ISNUMBER($AF292),AQ292,0)+'01_指標庫'!$H$9*IF(ISNUMBER($AG292),AR292,0)+'01_指標庫'!$H$10*IF(ISNUMBER($AB292),AM292,0)+'01_指標庫'!$H$11*IF(ISNUMBER($AC292),AN292,0)+'01_指標庫'!$H$12*IF(ISNUMBER($AD292),AO292,0)+'01_指標庫'!$H$13*IF(ISNUMBER($AE292),AP292,0)+'01_指標庫'!$H$14*IF(ISNUMBER($I292),O292,0)+'01_指標庫'!$H$15*IF(ISNUMBER($AH292),AS292,0)+'01_指標庫'!$H$16*IF(ISNUMBER($K292),P292,0)+'01_指標庫'!$H$17*IF(ISNUMBER($AI292),AT292,0)+'01_指標庫'!$H$18*IF(ISNUMBER($AJ292),AU292,0)+'01_指標庫'!$H$19*IF(ISNUMBER($AK292),AV292,0)+'01_指標庫'!$H$20*IF(ISNUMBER($BB292),BB292,0)+'01_指標庫'!$H$21*IF(ISNUMBER($BC292),BC292,0))/AW292,1))</f>
        <v>76.5</v>
      </c>
      <c r="AY292" s="67"/>
      <c r="AZ292" s="67"/>
      <c r="BA292" s="66">
        <f t="shared" si="109"/>
        <v>3.6357984411927724E-4</v>
      </c>
      <c r="BB292">
        <f t="shared" si="110"/>
        <v>50</v>
      </c>
      <c r="BC292" t="str">
        <f t="shared" si="111"/>
        <v/>
      </c>
    </row>
    <row r="293" spans="1:55" ht="15" customHeight="1">
      <c r="A293" s="56">
        <v>289</v>
      </c>
      <c r="B293" s="57">
        <v>42976</v>
      </c>
      <c r="C293" s="56">
        <v>2017</v>
      </c>
      <c r="D293" s="58" t="s">
        <v>237</v>
      </c>
      <c r="E293" s="59">
        <v>5862.14</v>
      </c>
      <c r="F293" s="60">
        <v>8.0324999999999994E-2</v>
      </c>
      <c r="G293" s="60">
        <v>-1.4886999999999999E-2</v>
      </c>
      <c r="H293" s="61">
        <v>0.79590000000000005</v>
      </c>
      <c r="I293" s="62">
        <v>390</v>
      </c>
      <c r="J293" s="56" t="s">
        <v>235</v>
      </c>
      <c r="K293" s="63">
        <v>11.7</v>
      </c>
      <c r="L293" s="56">
        <f t="shared" si="89"/>
        <v>100</v>
      </c>
      <c r="M293" s="56">
        <f t="shared" si="90"/>
        <v>100</v>
      </c>
      <c r="N293" s="56">
        <f t="shared" si="91"/>
        <v>100</v>
      </c>
      <c r="O293" s="56">
        <f t="shared" si="92"/>
        <v>50</v>
      </c>
      <c r="P293" s="56">
        <f t="shared" si="93"/>
        <v>100</v>
      </c>
      <c r="Q293" s="63"/>
      <c r="R293" s="56"/>
      <c r="S293" s="60">
        <f t="shared" si="106"/>
        <v>4.1212179346634681E-3</v>
      </c>
      <c r="T293" s="64">
        <f t="shared" si="107"/>
        <v>3.3568904593639592E-2</v>
      </c>
      <c r="V293" s="65"/>
      <c r="W293" s="65"/>
      <c r="Y293" s="15" t="str">
        <f t="shared" si="94"/>
        <v>EASY</v>
      </c>
      <c r="AA293" s="66">
        <f t="shared" si="108"/>
        <v>7.2950284049798197E-2</v>
      </c>
      <c r="AB293">
        <f>LOOKUP($B293,'07_L1政策步階'!$A$4:$A$14,'07_L1政策步階'!$C$4:$C$14)</f>
        <v>-1</v>
      </c>
      <c r="AC293" s="65"/>
      <c r="AD293" s="65"/>
      <c r="AE293" s="65"/>
      <c r="AF293" s="65"/>
      <c r="AG293" s="65"/>
      <c r="AH293" s="65"/>
      <c r="AI293" s="65"/>
      <c r="AJ293" s="65"/>
      <c r="AK293" s="65"/>
      <c r="AL293">
        <f t="shared" si="95"/>
        <v>100</v>
      </c>
      <c r="AM293">
        <f t="shared" si="96"/>
        <v>0</v>
      </c>
      <c r="AN293" t="str">
        <f t="shared" si="97"/>
        <v/>
      </c>
      <c r="AO293" t="str">
        <f t="shared" si="98"/>
        <v/>
      </c>
      <c r="AP293" t="str">
        <f t="shared" si="99"/>
        <v/>
      </c>
      <c r="AQ293" t="str">
        <f t="shared" si="100"/>
        <v/>
      </c>
      <c r="AR293" t="str">
        <f t="shared" si="101"/>
        <v/>
      </c>
      <c r="AS293" t="str">
        <f t="shared" si="102"/>
        <v/>
      </c>
      <c r="AT293" t="str">
        <f t="shared" si="103"/>
        <v/>
      </c>
      <c r="AU293" t="str">
        <f t="shared" si="104"/>
        <v/>
      </c>
      <c r="AV293" t="str">
        <f t="shared" si="105"/>
        <v/>
      </c>
      <c r="AW293">
        <f>'01_指標庫'!$H$4*ISNUMBER($F293)+'01_指標庫'!$H$5*ISNUMBER($AA293)+'01_指標庫'!$H$6*ISNUMBER($G293)+'01_指標庫'!$H$7*ISNUMBER($H293)+'01_指標庫'!$H$8*ISNUMBER($AF293)+'01_指標庫'!$H$9*ISNUMBER($AG293)+'01_指標庫'!$H$10*ISNUMBER($AB293)+'01_指標庫'!$H$11*ISNUMBER($AC293)+'01_指標庫'!$H$12*ISNUMBER($AD293)+'01_指標庫'!$H$13*ISNUMBER($AE293)+'01_指標庫'!$H$14*ISNUMBER($I293)+'01_指標庫'!$H$15*ISNUMBER($AH293)+'01_指標庫'!$H$16*ISNUMBER($K293)+'01_指標庫'!$H$17*ISNUMBER($AI293)+'01_指標庫'!$H$18*ISNUMBER($AJ293)+'01_指標庫'!$H$19*ISNUMBER($AK293)+'01_指標庫'!$H$20*ISNUMBER($BB293)+'01_指標庫'!$H$21*ISNUMBER($BC293)</f>
        <v>51</v>
      </c>
      <c r="AX293">
        <f>IF(AW293=0,50,ROUND(('01_指標庫'!$H$4*IF(ISNUMBER($F293),L293,0)+'01_指標庫'!$H$5*IF(ISNUMBER($AA293),AL293,0)+'01_指標庫'!$H$6*IF(ISNUMBER($G293),M293,0)+'01_指標庫'!$H$7*IF(ISNUMBER($H293),N293,0)+'01_指標庫'!$H$8*IF(ISNUMBER($AF293),AQ293,0)+'01_指標庫'!$H$9*IF(ISNUMBER($AG293),AR293,0)+'01_指標庫'!$H$10*IF(ISNUMBER($AB293),AM293,0)+'01_指標庫'!$H$11*IF(ISNUMBER($AC293),AN293,0)+'01_指標庫'!$H$12*IF(ISNUMBER($AD293),AO293,0)+'01_指標庫'!$H$13*IF(ISNUMBER($AE293),AP293,0)+'01_指標庫'!$H$14*IF(ISNUMBER($I293),O293,0)+'01_指標庫'!$H$15*IF(ISNUMBER($AH293),AS293,0)+'01_指標庫'!$H$16*IF(ISNUMBER($K293),P293,0)+'01_指標庫'!$H$17*IF(ISNUMBER($AI293),AT293,0)+'01_指標庫'!$H$18*IF(ISNUMBER($AJ293),AU293,0)+'01_指標庫'!$H$19*IF(ISNUMBER($AK293),AV293,0)+'01_指標庫'!$H$20*IF(ISNUMBER($BB293),BB293,0)+'01_指標庫'!$H$21*IF(ISNUMBER($BC293),BC293,0))/AW293,1))</f>
        <v>76.5</v>
      </c>
      <c r="AY293" s="67"/>
      <c r="AZ293" s="67"/>
      <c r="BA293" s="66">
        <f t="shared" si="109"/>
        <v>7.6147580005914151E-4</v>
      </c>
      <c r="BB293">
        <f t="shared" si="110"/>
        <v>50</v>
      </c>
      <c r="BC293" t="str">
        <f t="shared" si="111"/>
        <v/>
      </c>
    </row>
    <row r="294" spans="1:55" ht="15" customHeight="1">
      <c r="A294" s="56">
        <v>290</v>
      </c>
      <c r="B294" s="57">
        <v>42977</v>
      </c>
      <c r="C294" s="56">
        <v>2017</v>
      </c>
      <c r="D294" s="58" t="s">
        <v>238</v>
      </c>
      <c r="E294" s="59">
        <v>5932.9</v>
      </c>
      <c r="F294" s="60">
        <v>9.2176999999999995E-2</v>
      </c>
      <c r="G294" s="60">
        <v>-2.996E-3</v>
      </c>
      <c r="H294" s="61">
        <v>0.85709999999999997</v>
      </c>
      <c r="I294" s="62">
        <v>386</v>
      </c>
      <c r="J294" s="56" t="s">
        <v>235</v>
      </c>
      <c r="K294" s="63">
        <v>11.22</v>
      </c>
      <c r="L294" s="56">
        <f t="shared" si="89"/>
        <v>100</v>
      </c>
      <c r="M294" s="56">
        <f t="shared" si="90"/>
        <v>100</v>
      </c>
      <c r="N294" s="56">
        <f t="shared" si="91"/>
        <v>100</v>
      </c>
      <c r="O294" s="56">
        <f t="shared" si="92"/>
        <v>50</v>
      </c>
      <c r="P294" s="56">
        <f t="shared" si="93"/>
        <v>100</v>
      </c>
      <c r="Q294" s="63"/>
      <c r="R294" s="56"/>
      <c r="S294" s="60">
        <f t="shared" si="106"/>
        <v>1.2070677261204921E-2</v>
      </c>
      <c r="T294" s="64">
        <f t="shared" si="107"/>
        <v>-4.102564102564088E-2</v>
      </c>
      <c r="V294" s="65"/>
      <c r="W294" s="65"/>
      <c r="Y294" s="15" t="str">
        <f t="shared" si="94"/>
        <v>EASY</v>
      </c>
      <c r="AA294" s="66">
        <f t="shared" si="108"/>
        <v>7.2544608422799195E-2</v>
      </c>
      <c r="AB294">
        <f>LOOKUP($B294,'07_L1政策步階'!$A$4:$A$14,'07_L1政策步階'!$C$4:$C$14)</f>
        <v>-1</v>
      </c>
      <c r="AC294" s="65"/>
      <c r="AD294" s="65"/>
      <c r="AE294" s="65"/>
      <c r="AF294" s="65"/>
      <c r="AG294" s="65"/>
      <c r="AH294" s="65"/>
      <c r="AI294" s="65"/>
      <c r="AJ294" s="65"/>
      <c r="AK294" s="65"/>
      <c r="AL294">
        <f t="shared" si="95"/>
        <v>100</v>
      </c>
      <c r="AM294">
        <f t="shared" si="96"/>
        <v>0</v>
      </c>
      <c r="AN294" t="str">
        <f t="shared" si="97"/>
        <v/>
      </c>
      <c r="AO294" t="str">
        <f t="shared" si="98"/>
        <v/>
      </c>
      <c r="AP294" t="str">
        <f t="shared" si="99"/>
        <v/>
      </c>
      <c r="AQ294" t="str">
        <f t="shared" si="100"/>
        <v/>
      </c>
      <c r="AR294" t="str">
        <f t="shared" si="101"/>
        <v/>
      </c>
      <c r="AS294" t="str">
        <f t="shared" si="102"/>
        <v/>
      </c>
      <c r="AT294" t="str">
        <f t="shared" si="103"/>
        <v/>
      </c>
      <c r="AU294" t="str">
        <f t="shared" si="104"/>
        <v/>
      </c>
      <c r="AV294" t="str">
        <f t="shared" si="105"/>
        <v/>
      </c>
      <c r="AW294">
        <f>'01_指標庫'!$H$4*ISNUMBER($F294)+'01_指標庫'!$H$5*ISNUMBER($AA294)+'01_指標庫'!$H$6*ISNUMBER($G294)+'01_指標庫'!$H$7*ISNUMBER($H294)+'01_指標庫'!$H$8*ISNUMBER($AF294)+'01_指標庫'!$H$9*ISNUMBER($AG294)+'01_指標庫'!$H$10*ISNUMBER($AB294)+'01_指標庫'!$H$11*ISNUMBER($AC294)+'01_指標庫'!$H$12*ISNUMBER($AD294)+'01_指標庫'!$H$13*ISNUMBER($AE294)+'01_指標庫'!$H$14*ISNUMBER($I294)+'01_指標庫'!$H$15*ISNUMBER($AH294)+'01_指標庫'!$H$16*ISNUMBER($K294)+'01_指標庫'!$H$17*ISNUMBER($AI294)+'01_指標庫'!$H$18*ISNUMBER($AJ294)+'01_指標庫'!$H$19*ISNUMBER($AK294)+'01_指標庫'!$H$20*ISNUMBER($BB294)+'01_指標庫'!$H$21*ISNUMBER($BC294)</f>
        <v>51</v>
      </c>
      <c r="AX294">
        <f>IF(AW294=0,50,ROUND(('01_指標庫'!$H$4*IF(ISNUMBER($F294),L294,0)+'01_指標庫'!$H$5*IF(ISNUMBER($AA294),AL294,0)+'01_指標庫'!$H$6*IF(ISNUMBER($G294),M294,0)+'01_指標庫'!$H$7*IF(ISNUMBER($H294),N294,0)+'01_指標庫'!$H$8*IF(ISNUMBER($AF294),AQ294,0)+'01_指標庫'!$H$9*IF(ISNUMBER($AG294),AR294,0)+'01_指標庫'!$H$10*IF(ISNUMBER($AB294),AM294,0)+'01_指標庫'!$H$11*IF(ISNUMBER($AC294),AN294,0)+'01_指標庫'!$H$12*IF(ISNUMBER($AD294),AO294,0)+'01_指標庫'!$H$13*IF(ISNUMBER($AE294),AP294,0)+'01_指標庫'!$H$14*IF(ISNUMBER($I294),O294,0)+'01_指標庫'!$H$15*IF(ISNUMBER($AH294),AS294,0)+'01_指標庫'!$H$16*IF(ISNUMBER($K294),P294,0)+'01_指標庫'!$H$17*IF(ISNUMBER($AI294),AT294,0)+'01_指標庫'!$H$18*IF(ISNUMBER($AJ294),AU294,0)+'01_指標庫'!$H$19*IF(ISNUMBER($AK294),AV294,0)+'01_指標庫'!$H$20*IF(ISNUMBER($BB294),BB294,0)+'01_指標庫'!$H$21*IF(ISNUMBER($BC294),BC294,0))/AW294,1))</f>
        <v>76.5</v>
      </c>
      <c r="AY294" s="67"/>
      <c r="AZ294" s="67"/>
      <c r="BA294" s="66">
        <f t="shared" si="109"/>
        <v>3.2747623395308345E-3</v>
      </c>
      <c r="BB294">
        <f t="shared" si="110"/>
        <v>50</v>
      </c>
      <c r="BC294" t="str">
        <f t="shared" si="111"/>
        <v/>
      </c>
    </row>
    <row r="295" spans="1:55" ht="15" customHeight="1">
      <c r="A295" s="56">
        <v>291</v>
      </c>
      <c r="B295" s="57">
        <v>42978</v>
      </c>
      <c r="C295" s="56">
        <v>2017</v>
      </c>
      <c r="D295" s="58" t="s">
        <v>239</v>
      </c>
      <c r="E295" s="59">
        <v>5988.6</v>
      </c>
      <c r="F295" s="60">
        <v>0.10112599999999999</v>
      </c>
      <c r="G295" s="60">
        <v>0</v>
      </c>
      <c r="H295" s="61">
        <v>0.85709999999999997</v>
      </c>
      <c r="I295" s="62">
        <v>385</v>
      </c>
      <c r="J295" s="56" t="s">
        <v>235</v>
      </c>
      <c r="K295" s="63">
        <v>10.59</v>
      </c>
      <c r="L295" s="56">
        <f t="shared" si="89"/>
        <v>100</v>
      </c>
      <c r="M295" s="56">
        <f t="shared" si="90"/>
        <v>100</v>
      </c>
      <c r="N295" s="56">
        <f t="shared" si="91"/>
        <v>100</v>
      </c>
      <c r="O295" s="56">
        <f t="shared" si="92"/>
        <v>50</v>
      </c>
      <c r="P295" s="56">
        <f t="shared" si="93"/>
        <v>100</v>
      </c>
      <c r="Q295" s="63"/>
      <c r="R295" s="56"/>
      <c r="S295" s="60">
        <f t="shared" si="106"/>
        <v>9.3883261137051033E-3</v>
      </c>
      <c r="T295" s="64">
        <f t="shared" si="107"/>
        <v>-5.6149732620320969E-2</v>
      </c>
      <c r="V295" s="65"/>
      <c r="W295" s="65"/>
      <c r="Y295" s="15" t="str">
        <f t="shared" si="94"/>
        <v>EASY</v>
      </c>
      <c r="AA295" s="66">
        <f t="shared" si="108"/>
        <v>7.2034319337143327E-2</v>
      </c>
      <c r="AB295">
        <f>LOOKUP($B295,'07_L1政策步階'!$A$4:$A$14,'07_L1政策步階'!$C$4:$C$14)</f>
        <v>-1</v>
      </c>
      <c r="AC295" s="65"/>
      <c r="AD295" s="65"/>
      <c r="AE295" s="65"/>
      <c r="AF295" s="65"/>
      <c r="AG295" s="65"/>
      <c r="AH295" s="65"/>
      <c r="AI295" s="65"/>
      <c r="AJ295" s="65"/>
      <c r="AK295" s="65"/>
      <c r="AL295">
        <f t="shared" si="95"/>
        <v>100</v>
      </c>
      <c r="AM295">
        <f t="shared" si="96"/>
        <v>0</v>
      </c>
      <c r="AN295" t="str">
        <f t="shared" si="97"/>
        <v/>
      </c>
      <c r="AO295" t="str">
        <f t="shared" si="98"/>
        <v/>
      </c>
      <c r="AP295" t="str">
        <f t="shared" si="99"/>
        <v/>
      </c>
      <c r="AQ295" t="str">
        <f t="shared" si="100"/>
        <v/>
      </c>
      <c r="AR295" t="str">
        <f t="shared" si="101"/>
        <v/>
      </c>
      <c r="AS295" t="str">
        <f t="shared" si="102"/>
        <v/>
      </c>
      <c r="AT295" t="str">
        <f t="shared" si="103"/>
        <v/>
      </c>
      <c r="AU295" t="str">
        <f t="shared" si="104"/>
        <v/>
      </c>
      <c r="AV295" t="str">
        <f t="shared" si="105"/>
        <v/>
      </c>
      <c r="AW295">
        <f>'01_指標庫'!$H$4*ISNUMBER($F295)+'01_指標庫'!$H$5*ISNUMBER($AA295)+'01_指標庫'!$H$6*ISNUMBER($G295)+'01_指標庫'!$H$7*ISNUMBER($H295)+'01_指標庫'!$H$8*ISNUMBER($AF295)+'01_指標庫'!$H$9*ISNUMBER($AG295)+'01_指標庫'!$H$10*ISNUMBER($AB295)+'01_指標庫'!$H$11*ISNUMBER($AC295)+'01_指標庫'!$H$12*ISNUMBER($AD295)+'01_指標庫'!$H$13*ISNUMBER($AE295)+'01_指標庫'!$H$14*ISNUMBER($I295)+'01_指標庫'!$H$15*ISNUMBER($AH295)+'01_指標庫'!$H$16*ISNUMBER($K295)+'01_指標庫'!$H$17*ISNUMBER($AI295)+'01_指標庫'!$H$18*ISNUMBER($AJ295)+'01_指標庫'!$H$19*ISNUMBER($AK295)+'01_指標庫'!$H$20*ISNUMBER($BB295)+'01_指標庫'!$H$21*ISNUMBER($BC295)</f>
        <v>51</v>
      </c>
      <c r="AX295">
        <f>IF(AW295=0,50,ROUND(('01_指標庫'!$H$4*IF(ISNUMBER($F295),L295,0)+'01_指標庫'!$H$5*IF(ISNUMBER($AA295),AL295,0)+'01_指標庫'!$H$6*IF(ISNUMBER($G295),M295,0)+'01_指標庫'!$H$7*IF(ISNUMBER($H295),N295,0)+'01_指標庫'!$H$8*IF(ISNUMBER($AF295),AQ295,0)+'01_指標庫'!$H$9*IF(ISNUMBER($AG295),AR295,0)+'01_指標庫'!$H$10*IF(ISNUMBER($AB295),AM295,0)+'01_指標庫'!$H$11*IF(ISNUMBER($AC295),AN295,0)+'01_指標庫'!$H$12*IF(ISNUMBER($AD295),AO295,0)+'01_指標庫'!$H$13*IF(ISNUMBER($AE295),AP295,0)+'01_指標庫'!$H$14*IF(ISNUMBER($I295),O295,0)+'01_指標庫'!$H$15*IF(ISNUMBER($AH295),AS295,0)+'01_指標庫'!$H$16*IF(ISNUMBER($K295),P295,0)+'01_指標庫'!$H$17*IF(ISNUMBER($AI295),AT295,0)+'01_指標庫'!$H$18*IF(ISNUMBER($AJ295),AU295,0)+'01_指標庫'!$H$19*IF(ISNUMBER($AK295),AV295,0)+'01_指標庫'!$H$20*IF(ISNUMBER($BB295),BB295,0)+'01_指標庫'!$H$21*IF(ISNUMBER($BC295),BC295,0))/AW295,1))</f>
        <v>76.5</v>
      </c>
      <c r="AY295" s="67"/>
      <c r="AZ295" s="67"/>
      <c r="BA295" s="66">
        <f t="shared" si="109"/>
        <v>5.2448522351435933E-3</v>
      </c>
      <c r="BB295">
        <f t="shared" si="110"/>
        <v>50</v>
      </c>
      <c r="BC295" t="str">
        <f t="shared" si="111"/>
        <v/>
      </c>
    </row>
    <row r="296" spans="1:55" ht="15" customHeight="1">
      <c r="A296" s="56">
        <v>292</v>
      </c>
      <c r="B296" s="57">
        <v>42979</v>
      </c>
      <c r="C296" s="56">
        <v>2017</v>
      </c>
      <c r="D296" s="58" t="s">
        <v>234</v>
      </c>
      <c r="E296" s="59">
        <v>5987.9</v>
      </c>
      <c r="F296" s="60">
        <v>9.9761000000000002E-2</v>
      </c>
      <c r="G296" s="60">
        <v>-1.17E-4</v>
      </c>
      <c r="H296" s="61">
        <v>0.85709999999999997</v>
      </c>
      <c r="I296" s="62">
        <v>382</v>
      </c>
      <c r="J296" s="56" t="s">
        <v>235</v>
      </c>
      <c r="K296" s="63">
        <v>10.130000000000001</v>
      </c>
      <c r="L296" s="56">
        <f t="shared" si="89"/>
        <v>100</v>
      </c>
      <c r="M296" s="56">
        <f t="shared" si="90"/>
        <v>100</v>
      </c>
      <c r="N296" s="56">
        <f t="shared" si="91"/>
        <v>100</v>
      </c>
      <c r="O296" s="56">
        <f t="shared" si="92"/>
        <v>50</v>
      </c>
      <c r="P296" s="56">
        <f t="shared" si="93"/>
        <v>100</v>
      </c>
      <c r="Q296" s="63"/>
      <c r="R296" s="56"/>
      <c r="S296" s="60">
        <f t="shared" si="106"/>
        <v>-1.1688875530191378E-4</v>
      </c>
      <c r="T296" s="64">
        <f t="shared" si="107"/>
        <v>-4.3437204910292682E-2</v>
      </c>
      <c r="V296" s="65"/>
      <c r="W296" s="65"/>
      <c r="Y296" s="15" t="str">
        <f t="shared" si="94"/>
        <v>EASY</v>
      </c>
      <c r="AA296" s="66">
        <f t="shared" si="108"/>
        <v>7.1594041383518991E-2</v>
      </c>
      <c r="AB296">
        <f>LOOKUP($B296,'07_L1政策步階'!$A$4:$A$14,'07_L1政策步階'!$C$4:$C$14)</f>
        <v>-1</v>
      </c>
      <c r="AC296" s="65"/>
      <c r="AD296" s="65"/>
      <c r="AE296" s="65"/>
      <c r="AF296" s="65"/>
      <c r="AG296" s="65"/>
      <c r="AH296" s="65"/>
      <c r="AI296" s="65"/>
      <c r="AJ296" s="65"/>
      <c r="AK296" s="65"/>
      <c r="AL296">
        <f t="shared" si="95"/>
        <v>100</v>
      </c>
      <c r="AM296">
        <f t="shared" si="96"/>
        <v>0</v>
      </c>
      <c r="AN296" t="str">
        <f t="shared" si="97"/>
        <v/>
      </c>
      <c r="AO296" t="str">
        <f t="shared" si="98"/>
        <v/>
      </c>
      <c r="AP296" t="str">
        <f t="shared" si="99"/>
        <v/>
      </c>
      <c r="AQ296" t="str">
        <f t="shared" si="100"/>
        <v/>
      </c>
      <c r="AR296" t="str">
        <f t="shared" si="101"/>
        <v/>
      </c>
      <c r="AS296" t="str">
        <f t="shared" si="102"/>
        <v/>
      </c>
      <c r="AT296" t="str">
        <f t="shared" si="103"/>
        <v/>
      </c>
      <c r="AU296" t="str">
        <f t="shared" si="104"/>
        <v/>
      </c>
      <c r="AV296" t="str">
        <f t="shared" si="105"/>
        <v/>
      </c>
      <c r="AW296">
        <f>'01_指標庫'!$H$4*ISNUMBER($F296)+'01_指標庫'!$H$5*ISNUMBER($AA296)+'01_指標庫'!$H$6*ISNUMBER($G296)+'01_指標庫'!$H$7*ISNUMBER($H296)+'01_指標庫'!$H$8*ISNUMBER($AF296)+'01_指標庫'!$H$9*ISNUMBER($AG296)+'01_指標庫'!$H$10*ISNUMBER($AB296)+'01_指標庫'!$H$11*ISNUMBER($AC296)+'01_指標庫'!$H$12*ISNUMBER($AD296)+'01_指標庫'!$H$13*ISNUMBER($AE296)+'01_指標庫'!$H$14*ISNUMBER($I296)+'01_指標庫'!$H$15*ISNUMBER($AH296)+'01_指標庫'!$H$16*ISNUMBER($K296)+'01_指標庫'!$H$17*ISNUMBER($AI296)+'01_指標庫'!$H$18*ISNUMBER($AJ296)+'01_指標庫'!$H$19*ISNUMBER($AK296)+'01_指標庫'!$H$20*ISNUMBER($BB296)+'01_指標庫'!$H$21*ISNUMBER($BC296)</f>
        <v>51</v>
      </c>
      <c r="AX296">
        <f>IF(AW296=0,50,ROUND(('01_指標庫'!$H$4*IF(ISNUMBER($F296),L296,0)+'01_指標庫'!$H$5*IF(ISNUMBER($AA296),AL296,0)+'01_指標庫'!$H$6*IF(ISNUMBER($G296),M296,0)+'01_指標庫'!$H$7*IF(ISNUMBER($H296),N296,0)+'01_指標庫'!$H$8*IF(ISNUMBER($AF296),AQ296,0)+'01_指標庫'!$H$9*IF(ISNUMBER($AG296),AR296,0)+'01_指標庫'!$H$10*IF(ISNUMBER($AB296),AM296,0)+'01_指標庫'!$H$11*IF(ISNUMBER($AC296),AN296,0)+'01_指標庫'!$H$12*IF(ISNUMBER($AD296),AO296,0)+'01_指標庫'!$H$13*IF(ISNUMBER($AE296),AP296,0)+'01_指標庫'!$H$14*IF(ISNUMBER($I296),O296,0)+'01_指標庫'!$H$15*IF(ISNUMBER($AH296),AS296,0)+'01_指標庫'!$H$16*IF(ISNUMBER($K296),P296,0)+'01_指標庫'!$H$17*IF(ISNUMBER($AI296),AT296,0)+'01_指標庫'!$H$18*IF(ISNUMBER($AJ296),AU296,0)+'01_指標庫'!$H$19*IF(ISNUMBER($AK296),AV296,0)+'01_指標庫'!$H$20*IF(ISNUMBER($BB296),BB296,0)+'01_指標庫'!$H$21*IF(ISNUMBER($BC296),BC296,0))/AW296,1))</f>
        <v>76.5</v>
      </c>
      <c r="AY296" s="67"/>
      <c r="AZ296" s="67"/>
      <c r="BA296" s="66">
        <f t="shared" si="109"/>
        <v>7.5027765377120303E-3</v>
      </c>
      <c r="BB296">
        <f t="shared" si="110"/>
        <v>50</v>
      </c>
      <c r="BC296" t="str">
        <f t="shared" si="111"/>
        <v/>
      </c>
    </row>
    <row r="297" spans="1:55" ht="15" customHeight="1">
      <c r="A297" s="56">
        <v>293</v>
      </c>
      <c r="B297" s="57">
        <v>42983</v>
      </c>
      <c r="C297" s="56">
        <v>2017</v>
      </c>
      <c r="D297" s="58" t="s">
        <v>237</v>
      </c>
      <c r="E297" s="59">
        <v>5932.73</v>
      </c>
      <c r="F297" s="60">
        <v>8.8487999999999997E-2</v>
      </c>
      <c r="G297" s="60">
        <v>-9.3290000000000005E-3</v>
      </c>
      <c r="H297" s="61">
        <v>0.8367</v>
      </c>
      <c r="I297" s="62">
        <v>391</v>
      </c>
      <c r="J297" s="56" t="s">
        <v>235</v>
      </c>
      <c r="K297" s="63">
        <v>12.23</v>
      </c>
      <c r="L297" s="56">
        <f t="shared" si="89"/>
        <v>100</v>
      </c>
      <c r="M297" s="56">
        <f t="shared" si="90"/>
        <v>100</v>
      </c>
      <c r="N297" s="56">
        <f t="shared" si="91"/>
        <v>100</v>
      </c>
      <c r="O297" s="56">
        <f t="shared" si="92"/>
        <v>50</v>
      </c>
      <c r="P297" s="56">
        <f t="shared" si="93"/>
        <v>100</v>
      </c>
      <c r="Q297" s="63"/>
      <c r="R297" s="56"/>
      <c r="S297" s="60">
        <f t="shared" si="106"/>
        <v>-9.2135807211209952E-3</v>
      </c>
      <c r="T297" s="64">
        <f t="shared" si="107"/>
        <v>0.20730503455083915</v>
      </c>
      <c r="V297" s="65"/>
      <c r="W297" s="65"/>
      <c r="Y297" s="15" t="str">
        <f t="shared" si="94"/>
        <v>EASY</v>
      </c>
      <c r="AA297" s="66">
        <f t="shared" si="108"/>
        <v>7.0948560386302706E-2</v>
      </c>
      <c r="AB297">
        <f>LOOKUP($B297,'07_L1政策步階'!$A$4:$A$14,'07_L1政策步階'!$C$4:$C$14)</f>
        <v>-1</v>
      </c>
      <c r="AC297" s="65"/>
      <c r="AD297" s="65"/>
      <c r="AE297" s="65"/>
      <c r="AF297" s="65"/>
      <c r="AG297" s="65"/>
      <c r="AH297" s="65"/>
      <c r="AI297" s="65"/>
      <c r="AJ297" s="65"/>
      <c r="AK297" s="65"/>
      <c r="AL297">
        <f t="shared" si="95"/>
        <v>100</v>
      </c>
      <c r="AM297">
        <f t="shared" si="96"/>
        <v>0</v>
      </c>
      <c r="AN297" t="str">
        <f t="shared" si="97"/>
        <v/>
      </c>
      <c r="AO297" t="str">
        <f t="shared" si="98"/>
        <v/>
      </c>
      <c r="AP297" t="str">
        <f t="shared" si="99"/>
        <v/>
      </c>
      <c r="AQ297" t="str">
        <f t="shared" si="100"/>
        <v/>
      </c>
      <c r="AR297" t="str">
        <f t="shared" si="101"/>
        <v/>
      </c>
      <c r="AS297" t="str">
        <f t="shared" si="102"/>
        <v/>
      </c>
      <c r="AT297" t="str">
        <f t="shared" si="103"/>
        <v/>
      </c>
      <c r="AU297" t="str">
        <f t="shared" si="104"/>
        <v/>
      </c>
      <c r="AV297" t="str">
        <f t="shared" si="105"/>
        <v/>
      </c>
      <c r="AW297">
        <f>'01_指標庫'!$H$4*ISNUMBER($F297)+'01_指標庫'!$H$5*ISNUMBER($AA297)+'01_指標庫'!$H$6*ISNUMBER($G297)+'01_指標庫'!$H$7*ISNUMBER($H297)+'01_指標庫'!$H$8*ISNUMBER($AF297)+'01_指標庫'!$H$9*ISNUMBER($AG297)+'01_指標庫'!$H$10*ISNUMBER($AB297)+'01_指標庫'!$H$11*ISNUMBER($AC297)+'01_指標庫'!$H$12*ISNUMBER($AD297)+'01_指標庫'!$H$13*ISNUMBER($AE297)+'01_指標庫'!$H$14*ISNUMBER($I297)+'01_指標庫'!$H$15*ISNUMBER($AH297)+'01_指標庫'!$H$16*ISNUMBER($K297)+'01_指標庫'!$H$17*ISNUMBER($AI297)+'01_指標庫'!$H$18*ISNUMBER($AJ297)+'01_指標庫'!$H$19*ISNUMBER($AK297)+'01_指標庫'!$H$20*ISNUMBER($BB297)+'01_指標庫'!$H$21*ISNUMBER($BC297)</f>
        <v>51</v>
      </c>
      <c r="AX297">
        <f>IF(AW297=0,50,ROUND(('01_指標庫'!$H$4*IF(ISNUMBER($F297),L297,0)+'01_指標庫'!$H$5*IF(ISNUMBER($AA297),AL297,0)+'01_指標庫'!$H$6*IF(ISNUMBER($G297),M297,0)+'01_指標庫'!$H$7*IF(ISNUMBER($H297),N297,0)+'01_指標庫'!$H$8*IF(ISNUMBER($AF297),AQ297,0)+'01_指標庫'!$H$9*IF(ISNUMBER($AG297),AR297,0)+'01_指標庫'!$H$10*IF(ISNUMBER($AB297),AM297,0)+'01_指標庫'!$H$11*IF(ISNUMBER($AC297),AN297,0)+'01_指標庫'!$H$12*IF(ISNUMBER($AD297),AO297,0)+'01_指標庫'!$H$13*IF(ISNUMBER($AE297),AP297,0)+'01_指標庫'!$H$14*IF(ISNUMBER($I297),O297,0)+'01_指標庫'!$H$15*IF(ISNUMBER($AH297),AS297,0)+'01_指標庫'!$H$16*IF(ISNUMBER($K297),P297,0)+'01_指標庫'!$H$17*IF(ISNUMBER($AI297),AT297,0)+'01_指標庫'!$H$18*IF(ISNUMBER($AJ297),AU297,0)+'01_指標庫'!$H$19*IF(ISNUMBER($AK297),AV297,0)+'01_指標庫'!$H$20*IF(ISNUMBER($BB297),BB297,0)+'01_指標庫'!$H$21*IF(ISNUMBER($BC297),BC297,0))/AW297,1))</f>
        <v>76.5</v>
      </c>
      <c r="AY297" s="67"/>
      <c r="AZ297" s="67"/>
      <c r="BA297" s="66">
        <f t="shared" si="109"/>
        <v>8.2157773948769997E-3</v>
      </c>
      <c r="BB297">
        <f t="shared" si="110"/>
        <v>50</v>
      </c>
      <c r="BC297" t="str">
        <f t="shared" si="111"/>
        <v/>
      </c>
    </row>
    <row r="298" spans="1:55" ht="15" customHeight="1">
      <c r="A298" s="56">
        <v>294</v>
      </c>
      <c r="B298" s="57">
        <v>42984</v>
      </c>
      <c r="C298" s="56">
        <v>2017</v>
      </c>
      <c r="D298" s="58" t="s">
        <v>238</v>
      </c>
      <c r="E298" s="59">
        <v>5951.13</v>
      </c>
      <c r="F298" s="60">
        <v>9.0739E-2</v>
      </c>
      <c r="G298" s="60">
        <v>-6.2570000000000004E-3</v>
      </c>
      <c r="H298" s="61">
        <v>0.85709999999999997</v>
      </c>
      <c r="I298" s="62">
        <v>384</v>
      </c>
      <c r="J298" s="56" t="s">
        <v>235</v>
      </c>
      <c r="K298" s="63">
        <v>11.63</v>
      </c>
      <c r="L298" s="56">
        <f t="shared" si="89"/>
        <v>100</v>
      </c>
      <c r="M298" s="56">
        <f t="shared" si="90"/>
        <v>100</v>
      </c>
      <c r="N298" s="56">
        <f t="shared" si="91"/>
        <v>100</v>
      </c>
      <c r="O298" s="56">
        <f t="shared" si="92"/>
        <v>50</v>
      </c>
      <c r="P298" s="56">
        <f t="shared" si="93"/>
        <v>100</v>
      </c>
      <c r="Q298" s="63"/>
      <c r="R298" s="56"/>
      <c r="S298" s="60">
        <f t="shared" si="106"/>
        <v>3.1014389665466879E-3</v>
      </c>
      <c r="T298" s="64">
        <f t="shared" si="107"/>
        <v>-4.9059689288634467E-2</v>
      </c>
      <c r="V298" s="65"/>
      <c r="W298" s="65"/>
      <c r="Y298" s="15" t="str">
        <f t="shared" si="94"/>
        <v>EASY</v>
      </c>
      <c r="AA298" s="66">
        <f t="shared" si="108"/>
        <v>7.0481039016585756E-2</v>
      </c>
      <c r="AB298">
        <f>LOOKUP($B298,'07_L1政策步階'!$A$4:$A$14,'07_L1政策步階'!$C$4:$C$14)</f>
        <v>-1</v>
      </c>
      <c r="AC298" s="65"/>
      <c r="AD298" s="65"/>
      <c r="AE298" s="65"/>
      <c r="AF298" s="65"/>
      <c r="AG298" s="65"/>
      <c r="AH298" s="65"/>
      <c r="AI298" s="65"/>
      <c r="AJ298" s="65"/>
      <c r="AK298" s="65"/>
      <c r="AL298">
        <f t="shared" si="95"/>
        <v>100</v>
      </c>
      <c r="AM298">
        <f t="shared" si="96"/>
        <v>0</v>
      </c>
      <c r="AN298" t="str">
        <f t="shared" si="97"/>
        <v/>
      </c>
      <c r="AO298" t="str">
        <f t="shared" si="98"/>
        <v/>
      </c>
      <c r="AP298" t="str">
        <f t="shared" si="99"/>
        <v/>
      </c>
      <c r="AQ298" t="str">
        <f t="shared" si="100"/>
        <v/>
      </c>
      <c r="AR298" t="str">
        <f t="shared" si="101"/>
        <v/>
      </c>
      <c r="AS298" t="str">
        <f t="shared" si="102"/>
        <v/>
      </c>
      <c r="AT298" t="str">
        <f t="shared" si="103"/>
        <v/>
      </c>
      <c r="AU298" t="str">
        <f t="shared" si="104"/>
        <v/>
      </c>
      <c r="AV298" t="str">
        <f t="shared" si="105"/>
        <v/>
      </c>
      <c r="AW298">
        <f>'01_指標庫'!$H$4*ISNUMBER($F298)+'01_指標庫'!$H$5*ISNUMBER($AA298)+'01_指標庫'!$H$6*ISNUMBER($G298)+'01_指標庫'!$H$7*ISNUMBER($H298)+'01_指標庫'!$H$8*ISNUMBER($AF298)+'01_指標庫'!$H$9*ISNUMBER($AG298)+'01_指標庫'!$H$10*ISNUMBER($AB298)+'01_指標庫'!$H$11*ISNUMBER($AC298)+'01_指標庫'!$H$12*ISNUMBER($AD298)+'01_指標庫'!$H$13*ISNUMBER($AE298)+'01_指標庫'!$H$14*ISNUMBER($I298)+'01_指標庫'!$H$15*ISNUMBER($AH298)+'01_指標庫'!$H$16*ISNUMBER($K298)+'01_指標庫'!$H$17*ISNUMBER($AI298)+'01_指標庫'!$H$18*ISNUMBER($AJ298)+'01_指標庫'!$H$19*ISNUMBER($AK298)+'01_指標庫'!$H$20*ISNUMBER($BB298)+'01_指標庫'!$H$21*ISNUMBER($BC298)</f>
        <v>51</v>
      </c>
      <c r="AX298">
        <f>IF(AW298=0,50,ROUND(('01_指標庫'!$H$4*IF(ISNUMBER($F298),L298,0)+'01_指標庫'!$H$5*IF(ISNUMBER($AA298),AL298,0)+'01_指標庫'!$H$6*IF(ISNUMBER($G298),M298,0)+'01_指標庫'!$H$7*IF(ISNUMBER($H298),N298,0)+'01_指標庫'!$H$8*IF(ISNUMBER($AF298),AQ298,0)+'01_指標庫'!$H$9*IF(ISNUMBER($AG298),AR298,0)+'01_指標庫'!$H$10*IF(ISNUMBER($AB298),AM298,0)+'01_指標庫'!$H$11*IF(ISNUMBER($AC298),AN298,0)+'01_指標庫'!$H$12*IF(ISNUMBER($AD298),AO298,0)+'01_指標庫'!$H$13*IF(ISNUMBER($AE298),AP298,0)+'01_指標庫'!$H$14*IF(ISNUMBER($I298),O298,0)+'01_指標庫'!$H$15*IF(ISNUMBER($AH298),AS298,0)+'01_指標庫'!$H$16*IF(ISNUMBER($K298),P298,0)+'01_指標庫'!$H$17*IF(ISNUMBER($AI298),AT298,0)+'01_指標庫'!$H$18*IF(ISNUMBER($AJ298),AU298,0)+'01_指標庫'!$H$19*IF(ISNUMBER($AK298),AV298,0)+'01_指標庫'!$H$20*IF(ISNUMBER($BB298),BB298,0)+'01_指標庫'!$H$21*IF(ISNUMBER($BC298),BC298,0))/AW298,1))</f>
        <v>76.5</v>
      </c>
      <c r="AY298" s="67"/>
      <c r="AZ298" s="67"/>
      <c r="BA298" s="66">
        <f t="shared" si="109"/>
        <v>9.9028460449714917E-3</v>
      </c>
      <c r="BB298">
        <f t="shared" si="110"/>
        <v>50</v>
      </c>
      <c r="BC298" t="str">
        <f t="shared" si="111"/>
        <v/>
      </c>
    </row>
    <row r="299" spans="1:55" ht="15" customHeight="1">
      <c r="A299" s="56">
        <v>295</v>
      </c>
      <c r="B299" s="57">
        <v>42985</v>
      </c>
      <c r="C299" s="56">
        <v>2017</v>
      </c>
      <c r="D299" s="58" t="s">
        <v>239</v>
      </c>
      <c r="E299" s="59">
        <v>5964.31</v>
      </c>
      <c r="F299" s="60">
        <v>9.1996999999999995E-2</v>
      </c>
      <c r="G299" s="60">
        <v>-4.0559999999999997E-3</v>
      </c>
      <c r="H299" s="61">
        <v>0.87760000000000005</v>
      </c>
      <c r="I299" s="62">
        <v>388</v>
      </c>
      <c r="J299" s="56" t="s">
        <v>235</v>
      </c>
      <c r="K299" s="63">
        <v>11.55</v>
      </c>
      <c r="L299" s="56">
        <f t="shared" si="89"/>
        <v>100</v>
      </c>
      <c r="M299" s="56">
        <f t="shared" si="90"/>
        <v>100</v>
      </c>
      <c r="N299" s="56">
        <f t="shared" si="91"/>
        <v>100</v>
      </c>
      <c r="O299" s="56">
        <f t="shared" si="92"/>
        <v>50</v>
      </c>
      <c r="P299" s="56">
        <f t="shared" si="93"/>
        <v>100</v>
      </c>
      <c r="Q299" s="63"/>
      <c r="R299" s="56"/>
      <c r="S299" s="60">
        <f t="shared" si="106"/>
        <v>2.2147054424959123E-3</v>
      </c>
      <c r="T299" s="64">
        <f t="shared" si="107"/>
        <v>-6.8787618228718372E-3</v>
      </c>
      <c r="V299" s="65"/>
      <c r="W299" s="65"/>
      <c r="Y299" s="15" t="str">
        <f t="shared" si="94"/>
        <v>EASY</v>
      </c>
      <c r="AA299" s="66">
        <f t="shared" si="108"/>
        <v>7.0419772894345645E-2</v>
      </c>
      <c r="AB299">
        <f>LOOKUP($B299,'07_L1政策步階'!$A$4:$A$14,'07_L1政策步階'!$C$4:$C$14)</f>
        <v>-1</v>
      </c>
      <c r="AC299" s="65"/>
      <c r="AD299" s="65"/>
      <c r="AE299" s="65"/>
      <c r="AF299" s="65"/>
      <c r="AG299" s="65"/>
      <c r="AH299" s="65"/>
      <c r="AI299" s="65"/>
      <c r="AJ299" s="65"/>
      <c r="AK299" s="65"/>
      <c r="AL299">
        <f t="shared" si="95"/>
        <v>100</v>
      </c>
      <c r="AM299">
        <f t="shared" si="96"/>
        <v>0</v>
      </c>
      <c r="AN299" t="str">
        <f t="shared" si="97"/>
        <v/>
      </c>
      <c r="AO299" t="str">
        <f t="shared" si="98"/>
        <v/>
      </c>
      <c r="AP299" t="str">
        <f t="shared" si="99"/>
        <v/>
      </c>
      <c r="AQ299" t="str">
        <f t="shared" si="100"/>
        <v/>
      </c>
      <c r="AR299" t="str">
        <f t="shared" si="101"/>
        <v/>
      </c>
      <c r="AS299" t="str">
        <f t="shared" si="102"/>
        <v/>
      </c>
      <c r="AT299" t="str">
        <f t="shared" si="103"/>
        <v/>
      </c>
      <c r="AU299" t="str">
        <f t="shared" si="104"/>
        <v/>
      </c>
      <c r="AV299" t="str">
        <f t="shared" si="105"/>
        <v/>
      </c>
      <c r="AW299">
        <f>'01_指標庫'!$H$4*ISNUMBER($F299)+'01_指標庫'!$H$5*ISNUMBER($AA299)+'01_指標庫'!$H$6*ISNUMBER($G299)+'01_指標庫'!$H$7*ISNUMBER($H299)+'01_指標庫'!$H$8*ISNUMBER($AF299)+'01_指標庫'!$H$9*ISNUMBER($AG299)+'01_指標庫'!$H$10*ISNUMBER($AB299)+'01_指標庫'!$H$11*ISNUMBER($AC299)+'01_指標庫'!$H$12*ISNUMBER($AD299)+'01_指標庫'!$H$13*ISNUMBER($AE299)+'01_指標庫'!$H$14*ISNUMBER($I299)+'01_指標庫'!$H$15*ISNUMBER($AH299)+'01_指標庫'!$H$16*ISNUMBER($K299)+'01_指標庫'!$H$17*ISNUMBER($AI299)+'01_指標庫'!$H$18*ISNUMBER($AJ299)+'01_指標庫'!$H$19*ISNUMBER($AK299)+'01_指標庫'!$H$20*ISNUMBER($BB299)+'01_指標庫'!$H$21*ISNUMBER($BC299)</f>
        <v>51</v>
      </c>
      <c r="AX299">
        <f>IF(AW299=0,50,ROUND(('01_指標庫'!$H$4*IF(ISNUMBER($F299),L299,0)+'01_指標庫'!$H$5*IF(ISNUMBER($AA299),AL299,0)+'01_指標庫'!$H$6*IF(ISNUMBER($G299),M299,0)+'01_指標庫'!$H$7*IF(ISNUMBER($H299),N299,0)+'01_指標庫'!$H$8*IF(ISNUMBER($AF299),AQ299,0)+'01_指標庫'!$H$9*IF(ISNUMBER($AG299),AR299,0)+'01_指標庫'!$H$10*IF(ISNUMBER($AB299),AM299,0)+'01_指標庫'!$H$11*IF(ISNUMBER($AC299),AN299,0)+'01_指標庫'!$H$12*IF(ISNUMBER($AD299),AO299,0)+'01_指標庫'!$H$13*IF(ISNUMBER($AE299),AP299,0)+'01_指標庫'!$H$14*IF(ISNUMBER($I299),O299,0)+'01_指標庫'!$H$15*IF(ISNUMBER($AH299),AS299,0)+'01_指標庫'!$H$16*IF(ISNUMBER($K299),P299,0)+'01_指標庫'!$H$17*IF(ISNUMBER($AI299),AT299,0)+'01_指標庫'!$H$18*IF(ISNUMBER($AJ299),AU299,0)+'01_指標庫'!$H$19*IF(ISNUMBER($AK299),AV299,0)+'01_指標庫'!$H$20*IF(ISNUMBER($BB299),BB299,0)+'01_指標庫'!$H$21*IF(ISNUMBER($BC299),BC299,0))/AW299,1))</f>
        <v>76.5</v>
      </c>
      <c r="AY299" s="67"/>
      <c r="AZ299" s="67"/>
      <c r="BA299" s="66">
        <f t="shared" si="109"/>
        <v>9.0430883928145356E-3</v>
      </c>
      <c r="BB299">
        <f t="shared" si="110"/>
        <v>50</v>
      </c>
      <c r="BC299" t="str">
        <f t="shared" si="111"/>
        <v/>
      </c>
    </row>
    <row r="300" spans="1:55" ht="15" customHeight="1">
      <c r="A300" s="56">
        <v>296</v>
      </c>
      <c r="B300" s="57">
        <v>42986</v>
      </c>
      <c r="C300" s="56">
        <v>2017</v>
      </c>
      <c r="D300" s="58" t="s">
        <v>234</v>
      </c>
      <c r="E300" s="59">
        <v>5913.37</v>
      </c>
      <c r="F300" s="60">
        <v>8.1627000000000005E-2</v>
      </c>
      <c r="G300" s="60">
        <v>-1.2562E-2</v>
      </c>
      <c r="H300" s="61">
        <v>0.81630000000000003</v>
      </c>
      <c r="I300" s="62">
        <v>392</v>
      </c>
      <c r="J300" s="56" t="s">
        <v>235</v>
      </c>
      <c r="K300" s="63">
        <v>12.12</v>
      </c>
      <c r="L300" s="56">
        <f t="shared" si="89"/>
        <v>100</v>
      </c>
      <c r="M300" s="56">
        <f t="shared" si="90"/>
        <v>100</v>
      </c>
      <c r="N300" s="56">
        <f t="shared" si="91"/>
        <v>100</v>
      </c>
      <c r="O300" s="56">
        <f t="shared" si="92"/>
        <v>50</v>
      </c>
      <c r="P300" s="56">
        <f t="shared" si="93"/>
        <v>100</v>
      </c>
      <c r="Q300" s="63"/>
      <c r="R300" s="56"/>
      <c r="S300" s="60">
        <f t="shared" si="106"/>
        <v>-8.5408035464287213E-3</v>
      </c>
      <c r="T300" s="64">
        <f t="shared" si="107"/>
        <v>4.9350649350649256E-2</v>
      </c>
      <c r="V300" s="65"/>
      <c r="W300" s="65"/>
      <c r="Y300" s="15" t="str">
        <f t="shared" si="94"/>
        <v>EASY</v>
      </c>
      <c r="AA300" s="66">
        <f t="shared" si="108"/>
        <v>6.9974145656940046E-2</v>
      </c>
      <c r="AB300">
        <f>LOOKUP($B300,'07_L1政策步階'!$A$4:$A$14,'07_L1政策步階'!$C$4:$C$14)</f>
        <v>-1</v>
      </c>
      <c r="AC300" s="65"/>
      <c r="AD300" s="65"/>
      <c r="AE300" s="65"/>
      <c r="AF300" s="65"/>
      <c r="AG300" s="65"/>
      <c r="AH300" s="65"/>
      <c r="AI300" s="65"/>
      <c r="AJ300" s="65"/>
      <c r="AK300" s="65"/>
      <c r="AL300">
        <f t="shared" si="95"/>
        <v>100</v>
      </c>
      <c r="AM300">
        <f t="shared" si="96"/>
        <v>0</v>
      </c>
      <c r="AN300" t="str">
        <f t="shared" si="97"/>
        <v/>
      </c>
      <c r="AO300" t="str">
        <f t="shared" si="98"/>
        <v/>
      </c>
      <c r="AP300" t="str">
        <f t="shared" si="99"/>
        <v/>
      </c>
      <c r="AQ300" t="str">
        <f t="shared" si="100"/>
        <v/>
      </c>
      <c r="AR300" t="str">
        <f t="shared" si="101"/>
        <v/>
      </c>
      <c r="AS300" t="str">
        <f t="shared" si="102"/>
        <v/>
      </c>
      <c r="AT300" t="str">
        <f t="shared" si="103"/>
        <v/>
      </c>
      <c r="AU300" t="str">
        <f t="shared" si="104"/>
        <v/>
      </c>
      <c r="AV300" t="str">
        <f t="shared" si="105"/>
        <v/>
      </c>
      <c r="AW300">
        <f>'01_指標庫'!$H$4*ISNUMBER($F300)+'01_指標庫'!$H$5*ISNUMBER($AA300)+'01_指標庫'!$H$6*ISNUMBER($G300)+'01_指標庫'!$H$7*ISNUMBER($H300)+'01_指標庫'!$H$8*ISNUMBER($AF300)+'01_指標庫'!$H$9*ISNUMBER($AG300)+'01_指標庫'!$H$10*ISNUMBER($AB300)+'01_指標庫'!$H$11*ISNUMBER($AC300)+'01_指標庫'!$H$12*ISNUMBER($AD300)+'01_指標庫'!$H$13*ISNUMBER($AE300)+'01_指標庫'!$H$14*ISNUMBER($I300)+'01_指標庫'!$H$15*ISNUMBER($AH300)+'01_指標庫'!$H$16*ISNUMBER($K300)+'01_指標庫'!$H$17*ISNUMBER($AI300)+'01_指標庫'!$H$18*ISNUMBER($AJ300)+'01_指標庫'!$H$19*ISNUMBER($AK300)+'01_指標庫'!$H$20*ISNUMBER($BB300)+'01_指標庫'!$H$21*ISNUMBER($BC300)</f>
        <v>51</v>
      </c>
      <c r="AX300">
        <f>IF(AW300=0,50,ROUND(('01_指標庫'!$H$4*IF(ISNUMBER($F300),L300,0)+'01_指標庫'!$H$5*IF(ISNUMBER($AA300),AL300,0)+'01_指標庫'!$H$6*IF(ISNUMBER($G300),M300,0)+'01_指標庫'!$H$7*IF(ISNUMBER($H300),N300,0)+'01_指標庫'!$H$8*IF(ISNUMBER($AF300),AQ300,0)+'01_指標庫'!$H$9*IF(ISNUMBER($AG300),AR300,0)+'01_指標庫'!$H$10*IF(ISNUMBER($AB300),AM300,0)+'01_指標庫'!$H$11*IF(ISNUMBER($AC300),AN300,0)+'01_指標庫'!$H$12*IF(ISNUMBER($AD300),AO300,0)+'01_指標庫'!$H$13*IF(ISNUMBER($AE300),AP300,0)+'01_指標庫'!$H$14*IF(ISNUMBER($I300),O300,0)+'01_指標庫'!$H$15*IF(ISNUMBER($AH300),AS300,0)+'01_指標庫'!$H$16*IF(ISNUMBER($K300),P300,0)+'01_指標庫'!$H$17*IF(ISNUMBER($AI300),AT300,0)+'01_指標庫'!$H$18*IF(ISNUMBER($AJ300),AU300,0)+'01_指標庫'!$H$19*IF(ISNUMBER($AK300),AV300,0)+'01_指標庫'!$H$20*IF(ISNUMBER($BB300),BB300,0)+'01_指標庫'!$H$21*IF(ISNUMBER($BC300),BC300,0))/AW300,1))</f>
        <v>76.5</v>
      </c>
      <c r="AY300" s="67"/>
      <c r="AZ300" s="67"/>
      <c r="BA300" s="66">
        <f t="shared" si="109"/>
        <v>5.1557860305717629E-3</v>
      </c>
      <c r="BB300">
        <f t="shared" si="110"/>
        <v>50</v>
      </c>
      <c r="BC300" t="str">
        <f t="shared" si="111"/>
        <v/>
      </c>
    </row>
    <row r="301" spans="1:55" ht="15" customHeight="1">
      <c r="A301" s="56">
        <v>297</v>
      </c>
      <c r="B301" s="57">
        <v>42989</v>
      </c>
      <c r="C301" s="56">
        <v>2017</v>
      </c>
      <c r="D301" s="58" t="s">
        <v>236</v>
      </c>
      <c r="E301" s="59">
        <v>5980.53</v>
      </c>
      <c r="F301" s="60">
        <v>9.2804999999999999E-2</v>
      </c>
      <c r="G301" s="60">
        <v>-1.348E-3</v>
      </c>
      <c r="H301" s="61">
        <v>0.85709999999999997</v>
      </c>
      <c r="I301" s="62">
        <v>385</v>
      </c>
      <c r="J301" s="56" t="s">
        <v>235</v>
      </c>
      <c r="K301" s="63">
        <v>10.73</v>
      </c>
      <c r="L301" s="56">
        <f t="shared" si="89"/>
        <v>100</v>
      </c>
      <c r="M301" s="56">
        <f t="shared" si="90"/>
        <v>100</v>
      </c>
      <c r="N301" s="56">
        <f t="shared" si="91"/>
        <v>100</v>
      </c>
      <c r="O301" s="56">
        <f t="shared" si="92"/>
        <v>50</v>
      </c>
      <c r="P301" s="56">
        <f t="shared" si="93"/>
        <v>100</v>
      </c>
      <c r="Q301" s="63"/>
      <c r="R301" s="56"/>
      <c r="S301" s="60">
        <f t="shared" si="106"/>
        <v>1.1357314018909603E-2</v>
      </c>
      <c r="T301" s="64">
        <f t="shared" si="107"/>
        <v>-0.1146864686468646</v>
      </c>
      <c r="V301" s="65"/>
      <c r="W301" s="65"/>
      <c r="Y301" s="15" t="str">
        <f t="shared" si="94"/>
        <v>EASY</v>
      </c>
      <c r="AA301" s="66">
        <f t="shared" si="108"/>
        <v>7.0089181788248078E-2</v>
      </c>
      <c r="AB301">
        <f>LOOKUP($B301,'07_L1政策步階'!$A$4:$A$14,'07_L1政策步階'!$C$4:$C$14)</f>
        <v>-1</v>
      </c>
      <c r="AC301" s="65"/>
      <c r="AD301" s="65"/>
      <c r="AE301" s="65"/>
      <c r="AF301" s="65"/>
      <c r="AG301" s="65"/>
      <c r="AH301" s="65"/>
      <c r="AI301" s="65"/>
      <c r="AJ301" s="65"/>
      <c r="AK301" s="65"/>
      <c r="AL301">
        <f t="shared" si="95"/>
        <v>100</v>
      </c>
      <c r="AM301">
        <f t="shared" si="96"/>
        <v>0</v>
      </c>
      <c r="AN301" t="str">
        <f t="shared" si="97"/>
        <v/>
      </c>
      <c r="AO301" t="str">
        <f t="shared" si="98"/>
        <v/>
      </c>
      <c r="AP301" t="str">
        <f t="shared" si="99"/>
        <v/>
      </c>
      <c r="AQ301" t="str">
        <f t="shared" si="100"/>
        <v/>
      </c>
      <c r="AR301" t="str">
        <f t="shared" si="101"/>
        <v/>
      </c>
      <c r="AS301" t="str">
        <f t="shared" si="102"/>
        <v/>
      </c>
      <c r="AT301" t="str">
        <f t="shared" si="103"/>
        <v/>
      </c>
      <c r="AU301" t="str">
        <f t="shared" si="104"/>
        <v/>
      </c>
      <c r="AV301" t="str">
        <f t="shared" si="105"/>
        <v/>
      </c>
      <c r="AW301">
        <f>'01_指標庫'!$H$4*ISNUMBER($F301)+'01_指標庫'!$H$5*ISNUMBER($AA301)+'01_指標庫'!$H$6*ISNUMBER($G301)+'01_指標庫'!$H$7*ISNUMBER($H301)+'01_指標庫'!$H$8*ISNUMBER($AF301)+'01_指標庫'!$H$9*ISNUMBER($AG301)+'01_指標庫'!$H$10*ISNUMBER($AB301)+'01_指標庫'!$H$11*ISNUMBER($AC301)+'01_指標庫'!$H$12*ISNUMBER($AD301)+'01_指標庫'!$H$13*ISNUMBER($AE301)+'01_指標庫'!$H$14*ISNUMBER($I301)+'01_指標庫'!$H$15*ISNUMBER($AH301)+'01_指標庫'!$H$16*ISNUMBER($K301)+'01_指標庫'!$H$17*ISNUMBER($AI301)+'01_指標庫'!$H$18*ISNUMBER($AJ301)+'01_指標庫'!$H$19*ISNUMBER($AK301)+'01_指標庫'!$H$20*ISNUMBER($BB301)+'01_指標庫'!$H$21*ISNUMBER($BC301)</f>
        <v>51</v>
      </c>
      <c r="AX301">
        <f>IF(AW301=0,50,ROUND(('01_指標庫'!$H$4*IF(ISNUMBER($F301),L301,0)+'01_指標庫'!$H$5*IF(ISNUMBER($AA301),AL301,0)+'01_指標庫'!$H$6*IF(ISNUMBER($G301),M301,0)+'01_指標庫'!$H$7*IF(ISNUMBER($H301),N301,0)+'01_指標庫'!$H$8*IF(ISNUMBER($AF301),AQ301,0)+'01_指標庫'!$H$9*IF(ISNUMBER($AG301),AR301,0)+'01_指標庫'!$H$10*IF(ISNUMBER($AB301),AM301,0)+'01_指標庫'!$H$11*IF(ISNUMBER($AC301),AN301,0)+'01_指標庫'!$H$12*IF(ISNUMBER($AD301),AO301,0)+'01_指標庫'!$H$13*IF(ISNUMBER($AE301),AP301,0)+'01_指標庫'!$H$14*IF(ISNUMBER($I301),O301,0)+'01_指標庫'!$H$15*IF(ISNUMBER($AH301),AS301,0)+'01_指標庫'!$H$16*IF(ISNUMBER($K301),P301,0)+'01_指標庫'!$H$17*IF(ISNUMBER($AI301),AT301,0)+'01_指標庫'!$H$18*IF(ISNUMBER($AJ301),AU301,0)+'01_指標庫'!$H$19*IF(ISNUMBER($AK301),AV301,0)+'01_指標庫'!$H$20*IF(ISNUMBER($BB301),BB301,0)+'01_指標庫'!$H$21*IF(ISNUMBER($BC301),BC301,0))/AW301,1))</f>
        <v>76.5</v>
      </c>
      <c r="AY301" s="67"/>
      <c r="AZ301" s="67"/>
      <c r="BA301" s="66">
        <f t="shared" si="109"/>
        <v>2.2316129498587411E-3</v>
      </c>
      <c r="BB301">
        <f t="shared" si="110"/>
        <v>50</v>
      </c>
      <c r="BC301" t="str">
        <f t="shared" si="111"/>
        <v/>
      </c>
    </row>
    <row r="302" spans="1:55" ht="15" customHeight="1">
      <c r="A302" s="56">
        <v>298</v>
      </c>
      <c r="B302" s="57">
        <v>42990</v>
      </c>
      <c r="C302" s="56">
        <v>2017</v>
      </c>
      <c r="D302" s="58" t="s">
        <v>237</v>
      </c>
      <c r="E302" s="59">
        <v>5995.64</v>
      </c>
      <c r="F302" s="60">
        <v>9.4423999999999994E-2</v>
      </c>
      <c r="G302" s="60">
        <v>0</v>
      </c>
      <c r="H302" s="61">
        <v>0.8367</v>
      </c>
      <c r="I302" s="62">
        <v>381</v>
      </c>
      <c r="J302" s="56" t="s">
        <v>235</v>
      </c>
      <c r="K302" s="63">
        <v>10.58</v>
      </c>
      <c r="L302" s="56">
        <f t="shared" si="89"/>
        <v>100</v>
      </c>
      <c r="M302" s="56">
        <f t="shared" si="90"/>
        <v>100</v>
      </c>
      <c r="N302" s="56">
        <f t="shared" si="91"/>
        <v>100</v>
      </c>
      <c r="O302" s="56">
        <f t="shared" si="92"/>
        <v>50</v>
      </c>
      <c r="P302" s="56">
        <f t="shared" si="93"/>
        <v>100</v>
      </c>
      <c r="Q302" s="63"/>
      <c r="R302" s="56"/>
      <c r="S302" s="60">
        <f t="shared" si="106"/>
        <v>2.5265319294445199E-3</v>
      </c>
      <c r="T302" s="64">
        <f t="shared" si="107"/>
        <v>-1.3979496738117492E-2</v>
      </c>
      <c r="V302" s="65"/>
      <c r="W302" s="65"/>
      <c r="Y302" s="15" t="str">
        <f t="shared" si="94"/>
        <v>EASY</v>
      </c>
      <c r="AA302" s="66">
        <f t="shared" si="108"/>
        <v>7.0247143168576942E-2</v>
      </c>
      <c r="AB302">
        <f>LOOKUP($B302,'07_L1政策步階'!$A$4:$A$14,'07_L1政策步階'!$C$4:$C$14)</f>
        <v>-1</v>
      </c>
      <c r="AC302" s="65"/>
      <c r="AD302" s="65"/>
      <c r="AE302" s="65"/>
      <c r="AF302" s="65"/>
      <c r="AG302" s="65"/>
      <c r="AH302" s="65"/>
      <c r="AI302" s="65"/>
      <c r="AJ302" s="65"/>
      <c r="AK302" s="65"/>
      <c r="AL302">
        <f t="shared" si="95"/>
        <v>100</v>
      </c>
      <c r="AM302">
        <f t="shared" si="96"/>
        <v>0</v>
      </c>
      <c r="AN302" t="str">
        <f t="shared" si="97"/>
        <v/>
      </c>
      <c r="AO302" t="str">
        <f t="shared" si="98"/>
        <v/>
      </c>
      <c r="AP302" t="str">
        <f t="shared" si="99"/>
        <v/>
      </c>
      <c r="AQ302" t="str">
        <f t="shared" si="100"/>
        <v/>
      </c>
      <c r="AR302" t="str">
        <f t="shared" si="101"/>
        <v/>
      </c>
      <c r="AS302" t="str">
        <f t="shared" si="102"/>
        <v/>
      </c>
      <c r="AT302" t="str">
        <f t="shared" si="103"/>
        <v/>
      </c>
      <c r="AU302" t="str">
        <f t="shared" si="104"/>
        <v/>
      </c>
      <c r="AV302" t="str">
        <f t="shared" si="105"/>
        <v/>
      </c>
      <c r="AW302">
        <f>'01_指標庫'!$H$4*ISNUMBER($F302)+'01_指標庫'!$H$5*ISNUMBER($AA302)+'01_指標庫'!$H$6*ISNUMBER($G302)+'01_指標庫'!$H$7*ISNUMBER($H302)+'01_指標庫'!$H$8*ISNUMBER($AF302)+'01_指標庫'!$H$9*ISNUMBER($AG302)+'01_指標庫'!$H$10*ISNUMBER($AB302)+'01_指標庫'!$H$11*ISNUMBER($AC302)+'01_指標庫'!$H$12*ISNUMBER($AD302)+'01_指標庫'!$H$13*ISNUMBER($AE302)+'01_指標庫'!$H$14*ISNUMBER($I302)+'01_指標庫'!$H$15*ISNUMBER($AH302)+'01_指標庫'!$H$16*ISNUMBER($K302)+'01_指標庫'!$H$17*ISNUMBER($AI302)+'01_指標庫'!$H$18*ISNUMBER($AJ302)+'01_指標庫'!$H$19*ISNUMBER($AK302)+'01_指標庫'!$H$20*ISNUMBER($BB302)+'01_指標庫'!$H$21*ISNUMBER($BC302)</f>
        <v>51</v>
      </c>
      <c r="AX302">
        <f>IF(AW302=0,50,ROUND(('01_指標庫'!$H$4*IF(ISNUMBER($F302),L302,0)+'01_指標庫'!$H$5*IF(ISNUMBER($AA302),AL302,0)+'01_指標庫'!$H$6*IF(ISNUMBER($G302),M302,0)+'01_指標庫'!$H$7*IF(ISNUMBER($H302),N302,0)+'01_指標庫'!$H$8*IF(ISNUMBER($AF302),AQ302,0)+'01_指標庫'!$H$9*IF(ISNUMBER($AG302),AR302,0)+'01_指標庫'!$H$10*IF(ISNUMBER($AB302),AM302,0)+'01_指標庫'!$H$11*IF(ISNUMBER($AC302),AN302,0)+'01_指標庫'!$H$12*IF(ISNUMBER($AD302),AO302,0)+'01_指標庫'!$H$13*IF(ISNUMBER($AE302),AP302,0)+'01_指標庫'!$H$14*IF(ISNUMBER($I302),O302,0)+'01_指標庫'!$H$15*IF(ISNUMBER($AH302),AS302,0)+'01_指標庫'!$H$16*IF(ISNUMBER($K302),P302,0)+'01_指標庫'!$H$17*IF(ISNUMBER($AI302),AT302,0)+'01_指標庫'!$H$18*IF(ISNUMBER($AJ302),AU302,0)+'01_指標庫'!$H$19*IF(ISNUMBER($AK302),AV302,0)+'01_指標庫'!$H$20*IF(ISNUMBER($BB302),BB302,0)+'01_指標庫'!$H$21*IF(ISNUMBER($BC302),BC302,0))/AW302,1))</f>
        <v>76.5</v>
      </c>
      <c r="AY302" s="67"/>
      <c r="AZ302" s="67"/>
      <c r="BA302" s="66">
        <f t="shared" si="109"/>
        <v>1.6923419468402034E-3</v>
      </c>
      <c r="BB302">
        <f t="shared" si="110"/>
        <v>50</v>
      </c>
      <c r="BC302" t="str">
        <f t="shared" si="111"/>
        <v/>
      </c>
    </row>
    <row r="303" spans="1:55" ht="15" customHeight="1">
      <c r="A303" s="56">
        <v>299</v>
      </c>
      <c r="B303" s="57">
        <v>42991</v>
      </c>
      <c r="C303" s="56">
        <v>2017</v>
      </c>
      <c r="D303" s="58" t="s">
        <v>238</v>
      </c>
      <c r="E303" s="59">
        <v>6004.38</v>
      </c>
      <c r="F303" s="60">
        <v>9.4885999999999998E-2</v>
      </c>
      <c r="G303" s="60">
        <v>0</v>
      </c>
      <c r="H303" s="61">
        <v>0.85709999999999997</v>
      </c>
      <c r="I303" s="62">
        <v>378</v>
      </c>
      <c r="J303" s="56" t="s">
        <v>235</v>
      </c>
      <c r="K303" s="63">
        <v>10.5</v>
      </c>
      <c r="L303" s="56">
        <f t="shared" si="89"/>
        <v>100</v>
      </c>
      <c r="M303" s="56">
        <f t="shared" si="90"/>
        <v>100</v>
      </c>
      <c r="N303" s="56">
        <f t="shared" si="91"/>
        <v>100</v>
      </c>
      <c r="O303" s="56">
        <f t="shared" si="92"/>
        <v>50</v>
      </c>
      <c r="P303" s="56">
        <f t="shared" si="93"/>
        <v>100</v>
      </c>
      <c r="Q303" s="63"/>
      <c r="R303" s="56"/>
      <c r="S303" s="60">
        <f t="shared" si="106"/>
        <v>1.4577259475219151E-3</v>
      </c>
      <c r="T303" s="64">
        <f t="shared" si="107"/>
        <v>-7.5614366729678251E-3</v>
      </c>
      <c r="V303" s="65"/>
      <c r="W303" s="65"/>
      <c r="Y303" s="15" t="str">
        <f t="shared" si="94"/>
        <v>EASY</v>
      </c>
      <c r="AA303" s="66">
        <f t="shared" si="108"/>
        <v>7.062609350614113E-2</v>
      </c>
      <c r="AB303">
        <f>LOOKUP($B303,'07_L1政策步階'!$A$4:$A$14,'07_L1政策步階'!$C$4:$C$14)</f>
        <v>-1</v>
      </c>
      <c r="AC303" s="65"/>
      <c r="AD303" s="65"/>
      <c r="AE303" s="65"/>
      <c r="AF303" s="65"/>
      <c r="AG303" s="65"/>
      <c r="AH303" s="65"/>
      <c r="AI303" s="65"/>
      <c r="AJ303" s="65"/>
      <c r="AK303" s="65"/>
      <c r="AL303">
        <f t="shared" si="95"/>
        <v>100</v>
      </c>
      <c r="AM303">
        <f t="shared" si="96"/>
        <v>0</v>
      </c>
      <c r="AN303" t="str">
        <f t="shared" si="97"/>
        <v/>
      </c>
      <c r="AO303" t="str">
        <f t="shared" si="98"/>
        <v/>
      </c>
      <c r="AP303" t="str">
        <f t="shared" si="99"/>
        <v/>
      </c>
      <c r="AQ303" t="str">
        <f t="shared" si="100"/>
        <v/>
      </c>
      <c r="AR303" t="str">
        <f t="shared" si="101"/>
        <v/>
      </c>
      <c r="AS303" t="str">
        <f t="shared" si="102"/>
        <v/>
      </c>
      <c r="AT303" t="str">
        <f t="shared" si="103"/>
        <v/>
      </c>
      <c r="AU303" t="str">
        <f t="shared" si="104"/>
        <v/>
      </c>
      <c r="AV303" t="str">
        <f t="shared" si="105"/>
        <v/>
      </c>
      <c r="AW303">
        <f>'01_指標庫'!$H$4*ISNUMBER($F303)+'01_指標庫'!$H$5*ISNUMBER($AA303)+'01_指標庫'!$H$6*ISNUMBER($G303)+'01_指標庫'!$H$7*ISNUMBER($H303)+'01_指標庫'!$H$8*ISNUMBER($AF303)+'01_指標庫'!$H$9*ISNUMBER($AG303)+'01_指標庫'!$H$10*ISNUMBER($AB303)+'01_指標庫'!$H$11*ISNUMBER($AC303)+'01_指標庫'!$H$12*ISNUMBER($AD303)+'01_指標庫'!$H$13*ISNUMBER($AE303)+'01_指標庫'!$H$14*ISNUMBER($I303)+'01_指標庫'!$H$15*ISNUMBER($AH303)+'01_指標庫'!$H$16*ISNUMBER($K303)+'01_指標庫'!$H$17*ISNUMBER($AI303)+'01_指標庫'!$H$18*ISNUMBER($AJ303)+'01_指標庫'!$H$19*ISNUMBER($AK303)+'01_指標庫'!$H$20*ISNUMBER($BB303)+'01_指標庫'!$H$21*ISNUMBER($BC303)</f>
        <v>51</v>
      </c>
      <c r="AX303">
        <f>IF(AW303=0,50,ROUND(('01_指標庫'!$H$4*IF(ISNUMBER($F303),L303,0)+'01_指標庫'!$H$5*IF(ISNUMBER($AA303),AL303,0)+'01_指標庫'!$H$6*IF(ISNUMBER($G303),M303,0)+'01_指標庫'!$H$7*IF(ISNUMBER($H303),N303,0)+'01_指標庫'!$H$8*IF(ISNUMBER($AF303),AQ303,0)+'01_指標庫'!$H$9*IF(ISNUMBER($AG303),AR303,0)+'01_指標庫'!$H$10*IF(ISNUMBER($AB303),AM303,0)+'01_指標庫'!$H$11*IF(ISNUMBER($AC303),AN303,0)+'01_指標庫'!$H$12*IF(ISNUMBER($AD303),AO303,0)+'01_指標庫'!$H$13*IF(ISNUMBER($AE303),AP303,0)+'01_指標庫'!$H$14*IF(ISNUMBER($I303),O303,0)+'01_指標庫'!$H$15*IF(ISNUMBER($AH303),AS303,0)+'01_指標庫'!$H$16*IF(ISNUMBER($K303),P303,0)+'01_指標庫'!$H$17*IF(ISNUMBER($AI303),AT303,0)+'01_指標庫'!$H$18*IF(ISNUMBER($AJ303),AU303,0)+'01_指標庫'!$H$19*IF(ISNUMBER($AK303),AV303,0)+'01_指標庫'!$H$20*IF(ISNUMBER($BB303),BB303,0)+'01_指標庫'!$H$21*IF(ISNUMBER($BC303),BC303,0))/AW303,1))</f>
        <v>76.5</v>
      </c>
      <c r="AY303" s="67"/>
      <c r="AZ303" s="67"/>
      <c r="BA303" s="66">
        <f t="shared" si="109"/>
        <v>1.0891597175528567E-3</v>
      </c>
      <c r="BB303">
        <f t="shared" si="110"/>
        <v>50</v>
      </c>
      <c r="BC303" t="str">
        <f t="shared" si="111"/>
        <v/>
      </c>
    </row>
    <row r="304" spans="1:55" ht="15" customHeight="1">
      <c r="A304" s="56">
        <v>300</v>
      </c>
      <c r="B304" s="57">
        <v>42992</v>
      </c>
      <c r="C304" s="56">
        <v>2017</v>
      </c>
      <c r="D304" s="58" t="s">
        <v>239</v>
      </c>
      <c r="E304" s="59">
        <v>5968.82</v>
      </c>
      <c r="F304" s="60">
        <v>8.7300000000000003E-2</v>
      </c>
      <c r="G304" s="60">
        <v>-5.9220000000000002E-3</v>
      </c>
      <c r="H304" s="61">
        <v>0.8367</v>
      </c>
      <c r="I304" s="62">
        <v>374</v>
      </c>
      <c r="J304" s="56" t="s">
        <v>235</v>
      </c>
      <c r="K304" s="63">
        <v>10.44</v>
      </c>
      <c r="L304" s="56">
        <f t="shared" si="89"/>
        <v>100</v>
      </c>
      <c r="M304" s="56">
        <f t="shared" si="90"/>
        <v>100</v>
      </c>
      <c r="N304" s="56">
        <f t="shared" si="91"/>
        <v>100</v>
      </c>
      <c r="O304" s="56">
        <f t="shared" si="92"/>
        <v>50</v>
      </c>
      <c r="P304" s="56">
        <f t="shared" si="93"/>
        <v>100</v>
      </c>
      <c r="Q304" s="63"/>
      <c r="R304" s="56"/>
      <c r="S304" s="60">
        <f t="shared" si="106"/>
        <v>-5.9223433560168237E-3</v>
      </c>
      <c r="T304" s="64">
        <f t="shared" si="107"/>
        <v>-5.7142857142857828E-3</v>
      </c>
      <c r="V304" s="65"/>
      <c r="W304" s="65"/>
      <c r="Y304" s="15" t="str">
        <f t="shared" si="94"/>
        <v>EASY</v>
      </c>
      <c r="AA304" s="66">
        <f t="shared" si="108"/>
        <v>7.0707773599580914E-2</v>
      </c>
      <c r="AB304">
        <f>LOOKUP($B304,'07_L1政策步階'!$A$4:$A$14,'07_L1政策步階'!$C$4:$C$14)</f>
        <v>-1</v>
      </c>
      <c r="AC304" s="65"/>
      <c r="AD304" s="65"/>
      <c r="AE304" s="65"/>
      <c r="AF304" s="65"/>
      <c r="AG304" s="65"/>
      <c r="AH304" s="65"/>
      <c r="AI304" s="65"/>
      <c r="AJ304" s="65"/>
      <c r="AK304" s="65"/>
      <c r="AL304">
        <f t="shared" si="95"/>
        <v>100</v>
      </c>
      <c r="AM304">
        <f t="shared" si="96"/>
        <v>0</v>
      </c>
      <c r="AN304" t="str">
        <f t="shared" si="97"/>
        <v/>
      </c>
      <c r="AO304" t="str">
        <f t="shared" si="98"/>
        <v/>
      </c>
      <c r="AP304" t="str">
        <f t="shared" si="99"/>
        <v/>
      </c>
      <c r="AQ304" t="str">
        <f t="shared" si="100"/>
        <v/>
      </c>
      <c r="AR304" t="str">
        <f t="shared" si="101"/>
        <v/>
      </c>
      <c r="AS304" t="str">
        <f t="shared" si="102"/>
        <v/>
      </c>
      <c r="AT304" t="str">
        <f t="shared" si="103"/>
        <v/>
      </c>
      <c r="AU304" t="str">
        <f t="shared" si="104"/>
        <v/>
      </c>
      <c r="AV304" t="str">
        <f t="shared" si="105"/>
        <v/>
      </c>
      <c r="AW304">
        <f>'01_指標庫'!$H$4*ISNUMBER($F304)+'01_指標庫'!$H$5*ISNUMBER($AA304)+'01_指標庫'!$H$6*ISNUMBER($G304)+'01_指標庫'!$H$7*ISNUMBER($H304)+'01_指標庫'!$H$8*ISNUMBER($AF304)+'01_指標庫'!$H$9*ISNUMBER($AG304)+'01_指標庫'!$H$10*ISNUMBER($AB304)+'01_指標庫'!$H$11*ISNUMBER($AC304)+'01_指標庫'!$H$12*ISNUMBER($AD304)+'01_指標庫'!$H$13*ISNUMBER($AE304)+'01_指標庫'!$H$14*ISNUMBER($I304)+'01_指標庫'!$H$15*ISNUMBER($AH304)+'01_指標庫'!$H$16*ISNUMBER($K304)+'01_指標庫'!$H$17*ISNUMBER($AI304)+'01_指標庫'!$H$18*ISNUMBER($AJ304)+'01_指標庫'!$H$19*ISNUMBER($AK304)+'01_指標庫'!$H$20*ISNUMBER($BB304)+'01_指標庫'!$H$21*ISNUMBER($BC304)</f>
        <v>51</v>
      </c>
      <c r="AX304">
        <f>IF(AW304=0,50,ROUND(('01_指標庫'!$H$4*IF(ISNUMBER($F304),L304,0)+'01_指標庫'!$H$5*IF(ISNUMBER($AA304),AL304,0)+'01_指標庫'!$H$6*IF(ISNUMBER($G304),M304,0)+'01_指標庫'!$H$7*IF(ISNUMBER($H304),N304,0)+'01_指標庫'!$H$8*IF(ISNUMBER($AF304),AQ304,0)+'01_指標庫'!$H$9*IF(ISNUMBER($AG304),AR304,0)+'01_指標庫'!$H$10*IF(ISNUMBER($AB304),AM304,0)+'01_指標庫'!$H$11*IF(ISNUMBER($AC304),AN304,0)+'01_指標庫'!$H$12*IF(ISNUMBER($AD304),AO304,0)+'01_指標庫'!$H$13*IF(ISNUMBER($AE304),AP304,0)+'01_指標庫'!$H$14*IF(ISNUMBER($I304),O304,0)+'01_指標庫'!$H$15*IF(ISNUMBER($AH304),AS304,0)+'01_指標庫'!$H$16*IF(ISNUMBER($K304),P304,0)+'01_指標庫'!$H$17*IF(ISNUMBER($AI304),AT304,0)+'01_指標庫'!$H$18*IF(ISNUMBER($AJ304),AU304,0)+'01_指標庫'!$H$19*IF(ISNUMBER($AK304),AV304,0)+'01_指標庫'!$H$20*IF(ISNUMBER($BB304),BB304,0)+'01_指標庫'!$H$21*IF(ISNUMBER($BC304),BC304,0))/AW304,1))</f>
        <v>76.5</v>
      </c>
      <c r="AY304" s="67"/>
      <c r="AZ304" s="67"/>
      <c r="BA304" s="66">
        <f t="shared" si="109"/>
        <v>6.378229512724598E-4</v>
      </c>
      <c r="BB304">
        <f t="shared" si="110"/>
        <v>50</v>
      </c>
      <c r="BC304" t="str">
        <f t="shared" si="111"/>
        <v/>
      </c>
    </row>
    <row r="305" spans="1:55" ht="15" customHeight="1">
      <c r="A305" s="56">
        <v>301</v>
      </c>
      <c r="B305" s="57">
        <v>42993</v>
      </c>
      <c r="C305" s="56">
        <v>2017</v>
      </c>
      <c r="D305" s="58" t="s">
        <v>234</v>
      </c>
      <c r="E305" s="59">
        <v>5988</v>
      </c>
      <c r="F305" s="60">
        <v>8.9687000000000003E-2</v>
      </c>
      <c r="G305" s="60">
        <v>-2.728E-3</v>
      </c>
      <c r="H305" s="61">
        <v>0.85709999999999997</v>
      </c>
      <c r="I305" s="62">
        <v>373</v>
      </c>
      <c r="J305" s="56" t="s">
        <v>235</v>
      </c>
      <c r="K305" s="63">
        <v>10.17</v>
      </c>
      <c r="L305" s="56">
        <f t="shared" si="89"/>
        <v>100</v>
      </c>
      <c r="M305" s="56">
        <f t="shared" si="90"/>
        <v>100</v>
      </c>
      <c r="N305" s="56">
        <f t="shared" si="91"/>
        <v>100</v>
      </c>
      <c r="O305" s="56">
        <f t="shared" si="92"/>
        <v>50</v>
      </c>
      <c r="P305" s="56">
        <f t="shared" si="93"/>
        <v>100</v>
      </c>
      <c r="Q305" s="63"/>
      <c r="R305" s="56"/>
      <c r="S305" s="60">
        <f t="shared" si="106"/>
        <v>3.2133654558188507E-3</v>
      </c>
      <c r="T305" s="64">
        <f t="shared" si="107"/>
        <v>-2.5862068965517238E-2</v>
      </c>
      <c r="V305" s="65"/>
      <c r="W305" s="65"/>
      <c r="Y305" s="15" t="str">
        <f t="shared" si="94"/>
        <v>EASY</v>
      </c>
      <c r="AA305" s="66">
        <f t="shared" si="108"/>
        <v>7.104150907900153E-2</v>
      </c>
      <c r="AB305">
        <f>LOOKUP($B305,'07_L1政策步階'!$A$4:$A$14,'07_L1政策步階'!$C$4:$C$14)</f>
        <v>-1</v>
      </c>
      <c r="AC305" s="65"/>
      <c r="AD305" s="65"/>
      <c r="AE305" s="65"/>
      <c r="AF305" s="65"/>
      <c r="AG305" s="65"/>
      <c r="AH305" s="65"/>
      <c r="AI305" s="65"/>
      <c r="AJ305" s="65"/>
      <c r="AK305" s="65"/>
      <c r="AL305">
        <f t="shared" si="95"/>
        <v>100</v>
      </c>
      <c r="AM305">
        <f t="shared" si="96"/>
        <v>0</v>
      </c>
      <c r="AN305" t="str">
        <f t="shared" si="97"/>
        <v/>
      </c>
      <c r="AO305" t="str">
        <f t="shared" si="98"/>
        <v/>
      </c>
      <c r="AP305" t="str">
        <f t="shared" si="99"/>
        <v/>
      </c>
      <c r="AQ305" t="str">
        <f t="shared" si="100"/>
        <v/>
      </c>
      <c r="AR305" t="str">
        <f t="shared" si="101"/>
        <v/>
      </c>
      <c r="AS305" t="str">
        <f t="shared" si="102"/>
        <v/>
      </c>
      <c r="AT305" t="str">
        <f t="shared" si="103"/>
        <v/>
      </c>
      <c r="AU305" t="str">
        <f t="shared" si="104"/>
        <v/>
      </c>
      <c r="AV305" t="str">
        <f t="shared" si="105"/>
        <v/>
      </c>
      <c r="AW305">
        <f>'01_指標庫'!$H$4*ISNUMBER($F305)+'01_指標庫'!$H$5*ISNUMBER($AA305)+'01_指標庫'!$H$6*ISNUMBER($G305)+'01_指標庫'!$H$7*ISNUMBER($H305)+'01_指標庫'!$H$8*ISNUMBER($AF305)+'01_指標庫'!$H$9*ISNUMBER($AG305)+'01_指標庫'!$H$10*ISNUMBER($AB305)+'01_指標庫'!$H$11*ISNUMBER($AC305)+'01_指標庫'!$H$12*ISNUMBER($AD305)+'01_指標庫'!$H$13*ISNUMBER($AE305)+'01_指標庫'!$H$14*ISNUMBER($I305)+'01_指標庫'!$H$15*ISNUMBER($AH305)+'01_指標庫'!$H$16*ISNUMBER($K305)+'01_指標庫'!$H$17*ISNUMBER($AI305)+'01_指標庫'!$H$18*ISNUMBER($AJ305)+'01_指標庫'!$H$19*ISNUMBER($AK305)+'01_指標庫'!$H$20*ISNUMBER($BB305)+'01_指標庫'!$H$21*ISNUMBER($BC305)</f>
        <v>51</v>
      </c>
      <c r="AX305">
        <f>IF(AW305=0,50,ROUND(('01_指標庫'!$H$4*IF(ISNUMBER($F305),L305,0)+'01_指標庫'!$H$5*IF(ISNUMBER($AA305),AL305,0)+'01_指標庫'!$H$6*IF(ISNUMBER($G305),M305,0)+'01_指標庫'!$H$7*IF(ISNUMBER($H305),N305,0)+'01_指標庫'!$H$8*IF(ISNUMBER($AF305),AQ305,0)+'01_指標庫'!$H$9*IF(ISNUMBER($AG305),AR305,0)+'01_指標庫'!$H$10*IF(ISNUMBER($AB305),AM305,0)+'01_指標庫'!$H$11*IF(ISNUMBER($AC305),AN305,0)+'01_指標庫'!$H$12*IF(ISNUMBER($AD305),AO305,0)+'01_指標庫'!$H$13*IF(ISNUMBER($AE305),AP305,0)+'01_指標庫'!$H$14*IF(ISNUMBER($I305),O305,0)+'01_指標庫'!$H$15*IF(ISNUMBER($AH305),AS305,0)+'01_指標庫'!$H$16*IF(ISNUMBER($K305),P305,0)+'01_指標庫'!$H$17*IF(ISNUMBER($AI305),AT305,0)+'01_指標庫'!$H$18*IF(ISNUMBER($AJ305),AU305,0)+'01_指標庫'!$H$19*IF(ISNUMBER($AK305),AV305,0)+'01_指標庫'!$H$20*IF(ISNUMBER($BB305),BB305,0)+'01_指標庫'!$H$21*IF(ISNUMBER($BC305),BC305,0))/AW305,1))</f>
        <v>76.5</v>
      </c>
      <c r="AY305" s="67"/>
      <c r="AZ305" s="67"/>
      <c r="BA305" s="66">
        <f t="shared" si="109"/>
        <v>3.1486018435229468E-3</v>
      </c>
      <c r="BB305">
        <f t="shared" si="110"/>
        <v>50</v>
      </c>
      <c r="BC305" t="str">
        <f t="shared" si="111"/>
        <v/>
      </c>
    </row>
    <row r="306" spans="1:55" ht="15" customHeight="1">
      <c r="A306" s="56">
        <v>302</v>
      </c>
      <c r="B306" s="57">
        <v>42996</v>
      </c>
      <c r="C306" s="56">
        <v>2017</v>
      </c>
      <c r="D306" s="58" t="s">
        <v>236</v>
      </c>
      <c r="E306" s="59">
        <v>5981.12</v>
      </c>
      <c r="F306" s="60">
        <v>8.7276999999999993E-2</v>
      </c>
      <c r="G306" s="60">
        <v>-3.8739999999999998E-3</v>
      </c>
      <c r="H306" s="61">
        <v>0.85709999999999997</v>
      </c>
      <c r="I306" s="62">
        <v>368</v>
      </c>
      <c r="J306" s="56" t="s">
        <v>235</v>
      </c>
      <c r="K306" s="63">
        <v>10.15</v>
      </c>
      <c r="L306" s="56">
        <f t="shared" si="89"/>
        <v>100</v>
      </c>
      <c r="M306" s="56">
        <f t="shared" si="90"/>
        <v>100</v>
      </c>
      <c r="N306" s="56">
        <f t="shared" si="91"/>
        <v>100</v>
      </c>
      <c r="O306" s="56">
        <f t="shared" si="92"/>
        <v>50</v>
      </c>
      <c r="P306" s="56">
        <f t="shared" si="93"/>
        <v>100</v>
      </c>
      <c r="Q306" s="63"/>
      <c r="R306" s="56"/>
      <c r="S306" s="60">
        <f t="shared" si="106"/>
        <v>-1.1489645958584482E-3</v>
      </c>
      <c r="T306" s="64">
        <f t="shared" si="107"/>
        <v>-1.9665683382497079E-3</v>
      </c>
      <c r="V306" s="65"/>
      <c r="W306" s="65"/>
      <c r="Y306" s="15" t="str">
        <f t="shared" si="94"/>
        <v>EASY</v>
      </c>
      <c r="AA306" s="66">
        <f t="shared" si="108"/>
        <v>7.1082546483487663E-2</v>
      </c>
      <c r="AB306">
        <f>LOOKUP($B306,'07_L1政策步階'!$A$4:$A$14,'07_L1政策步階'!$C$4:$C$14)</f>
        <v>-1</v>
      </c>
      <c r="AC306" s="65"/>
      <c r="AD306" s="65"/>
      <c r="AE306" s="65"/>
      <c r="AF306" s="65"/>
      <c r="AG306" s="65"/>
      <c r="AH306" s="65"/>
      <c r="AI306" s="65"/>
      <c r="AJ306" s="65"/>
      <c r="AK306" s="65"/>
      <c r="AL306">
        <f t="shared" si="95"/>
        <v>100</v>
      </c>
      <c r="AM306">
        <f t="shared" si="96"/>
        <v>0</v>
      </c>
      <c r="AN306" t="str">
        <f t="shared" si="97"/>
        <v/>
      </c>
      <c r="AO306" t="str">
        <f t="shared" si="98"/>
        <v/>
      </c>
      <c r="AP306" t="str">
        <f t="shared" si="99"/>
        <v/>
      </c>
      <c r="AQ306" t="str">
        <f t="shared" si="100"/>
        <v/>
      </c>
      <c r="AR306" t="str">
        <f t="shared" si="101"/>
        <v/>
      </c>
      <c r="AS306" t="str">
        <f t="shared" si="102"/>
        <v/>
      </c>
      <c r="AT306" t="str">
        <f t="shared" si="103"/>
        <v/>
      </c>
      <c r="AU306" t="str">
        <f t="shared" si="104"/>
        <v/>
      </c>
      <c r="AV306" t="str">
        <f t="shared" si="105"/>
        <v/>
      </c>
      <c r="AW306">
        <f>'01_指標庫'!$H$4*ISNUMBER($F306)+'01_指標庫'!$H$5*ISNUMBER($AA306)+'01_指標庫'!$H$6*ISNUMBER($G306)+'01_指標庫'!$H$7*ISNUMBER($H306)+'01_指標庫'!$H$8*ISNUMBER($AF306)+'01_指標庫'!$H$9*ISNUMBER($AG306)+'01_指標庫'!$H$10*ISNUMBER($AB306)+'01_指標庫'!$H$11*ISNUMBER($AC306)+'01_指標庫'!$H$12*ISNUMBER($AD306)+'01_指標庫'!$H$13*ISNUMBER($AE306)+'01_指標庫'!$H$14*ISNUMBER($I306)+'01_指標庫'!$H$15*ISNUMBER($AH306)+'01_指標庫'!$H$16*ISNUMBER($K306)+'01_指標庫'!$H$17*ISNUMBER($AI306)+'01_指標庫'!$H$18*ISNUMBER($AJ306)+'01_指標庫'!$H$19*ISNUMBER($AK306)+'01_指標庫'!$H$20*ISNUMBER($BB306)+'01_指標庫'!$H$21*ISNUMBER($BC306)</f>
        <v>51</v>
      </c>
      <c r="AX306">
        <f>IF(AW306=0,50,ROUND(('01_指標庫'!$H$4*IF(ISNUMBER($F306),L306,0)+'01_指標庫'!$H$5*IF(ISNUMBER($AA306),AL306,0)+'01_指標庫'!$H$6*IF(ISNUMBER($G306),M306,0)+'01_指標庫'!$H$7*IF(ISNUMBER($H306),N306,0)+'01_指標庫'!$H$8*IF(ISNUMBER($AF306),AQ306,0)+'01_指標庫'!$H$9*IF(ISNUMBER($AG306),AR306,0)+'01_指標庫'!$H$10*IF(ISNUMBER($AB306),AM306,0)+'01_指標庫'!$H$11*IF(ISNUMBER($AC306),AN306,0)+'01_指標庫'!$H$12*IF(ISNUMBER($AD306),AO306,0)+'01_指標庫'!$H$13*IF(ISNUMBER($AE306),AP306,0)+'01_指標庫'!$H$14*IF(ISNUMBER($I306),O306,0)+'01_指標庫'!$H$15*IF(ISNUMBER($AH306),AS306,0)+'01_指標庫'!$H$16*IF(ISNUMBER($K306),P306,0)+'01_指標庫'!$H$17*IF(ISNUMBER($AI306),AT306,0)+'01_指標庫'!$H$18*IF(ISNUMBER($AJ306),AU306,0)+'01_指標庫'!$H$19*IF(ISNUMBER($AK306),AV306,0)+'01_指標庫'!$H$20*IF(ISNUMBER($BB306),BB306,0)+'01_指標庫'!$H$21*IF(ISNUMBER($BC306),BC306,0))/AW306,1))</f>
        <v>76.5</v>
      </c>
      <c r="AY306" s="67"/>
      <c r="AZ306" s="67"/>
      <c r="BA306" s="66">
        <f t="shared" si="109"/>
        <v>3.2823374921224779E-3</v>
      </c>
      <c r="BB306">
        <f t="shared" si="110"/>
        <v>50</v>
      </c>
      <c r="BC306" t="str">
        <f t="shared" si="111"/>
        <v/>
      </c>
    </row>
    <row r="307" spans="1:55" ht="15" customHeight="1">
      <c r="A307" s="56">
        <v>303</v>
      </c>
      <c r="B307" s="57">
        <v>42997</v>
      </c>
      <c r="C307" s="56">
        <v>2017</v>
      </c>
      <c r="D307" s="58" t="s">
        <v>237</v>
      </c>
      <c r="E307" s="59">
        <v>5991.08</v>
      </c>
      <c r="F307" s="60">
        <v>8.7845000000000006E-2</v>
      </c>
      <c r="G307" s="60">
        <v>-2.215E-3</v>
      </c>
      <c r="H307" s="61">
        <v>0.87760000000000005</v>
      </c>
      <c r="I307" s="62">
        <v>366</v>
      </c>
      <c r="J307" s="56" t="s">
        <v>235</v>
      </c>
      <c r="K307" s="63">
        <v>10.18</v>
      </c>
      <c r="L307" s="56">
        <f t="shared" si="89"/>
        <v>100</v>
      </c>
      <c r="M307" s="56">
        <f t="shared" si="90"/>
        <v>100</v>
      </c>
      <c r="N307" s="56">
        <f t="shared" si="91"/>
        <v>100</v>
      </c>
      <c r="O307" s="56">
        <f t="shared" si="92"/>
        <v>50</v>
      </c>
      <c r="P307" s="56">
        <f t="shared" si="93"/>
        <v>100</v>
      </c>
      <c r="Q307" s="63"/>
      <c r="R307" s="56"/>
      <c r="S307" s="60">
        <f t="shared" si="106"/>
        <v>1.6652399550585173E-3</v>
      </c>
      <c r="T307" s="64">
        <f t="shared" si="107"/>
        <v>2.9556650246305161E-3</v>
      </c>
      <c r="V307" s="65"/>
      <c r="W307" s="65"/>
      <c r="Y307" s="15" t="str">
        <f t="shared" si="94"/>
        <v>EASY</v>
      </c>
      <c r="AA307" s="66">
        <f t="shared" si="108"/>
        <v>7.0938547094678173E-2</v>
      </c>
      <c r="AB307">
        <f>LOOKUP($B307,'07_L1政策步階'!$A$4:$A$14,'07_L1政策步階'!$C$4:$C$14)</f>
        <v>-1</v>
      </c>
      <c r="AC307" s="65"/>
      <c r="AD307" s="65"/>
      <c r="AE307" s="65"/>
      <c r="AF307" s="65"/>
      <c r="AG307" s="65"/>
      <c r="AH307" s="65"/>
      <c r="AI307" s="65"/>
      <c r="AJ307" s="65"/>
      <c r="AK307" s="65"/>
      <c r="AL307">
        <f t="shared" si="95"/>
        <v>100</v>
      </c>
      <c r="AM307">
        <f t="shared" si="96"/>
        <v>0</v>
      </c>
      <c r="AN307" t="str">
        <f t="shared" si="97"/>
        <v/>
      </c>
      <c r="AO307" t="str">
        <f t="shared" si="98"/>
        <v/>
      </c>
      <c r="AP307" t="str">
        <f t="shared" si="99"/>
        <v/>
      </c>
      <c r="AQ307" t="str">
        <f t="shared" si="100"/>
        <v/>
      </c>
      <c r="AR307" t="str">
        <f t="shared" si="101"/>
        <v/>
      </c>
      <c r="AS307" t="str">
        <f t="shared" si="102"/>
        <v/>
      </c>
      <c r="AT307" t="str">
        <f t="shared" si="103"/>
        <v/>
      </c>
      <c r="AU307" t="str">
        <f t="shared" si="104"/>
        <v/>
      </c>
      <c r="AV307" t="str">
        <f t="shared" si="105"/>
        <v/>
      </c>
      <c r="AW307">
        <f>'01_指標庫'!$H$4*ISNUMBER($F307)+'01_指標庫'!$H$5*ISNUMBER($AA307)+'01_指標庫'!$H$6*ISNUMBER($G307)+'01_指標庫'!$H$7*ISNUMBER($H307)+'01_指標庫'!$H$8*ISNUMBER($AF307)+'01_指標庫'!$H$9*ISNUMBER($AG307)+'01_指標庫'!$H$10*ISNUMBER($AB307)+'01_指標庫'!$H$11*ISNUMBER($AC307)+'01_指標庫'!$H$12*ISNUMBER($AD307)+'01_指標庫'!$H$13*ISNUMBER($AE307)+'01_指標庫'!$H$14*ISNUMBER($I307)+'01_指標庫'!$H$15*ISNUMBER($AH307)+'01_指標庫'!$H$16*ISNUMBER($K307)+'01_指標庫'!$H$17*ISNUMBER($AI307)+'01_指標庫'!$H$18*ISNUMBER($AJ307)+'01_指標庫'!$H$19*ISNUMBER($AK307)+'01_指標庫'!$H$20*ISNUMBER($BB307)+'01_指標庫'!$H$21*ISNUMBER($BC307)</f>
        <v>51</v>
      </c>
      <c r="AX307">
        <f>IF(AW307=0,50,ROUND(('01_指標庫'!$H$4*IF(ISNUMBER($F307),L307,0)+'01_指標庫'!$H$5*IF(ISNUMBER($AA307),AL307,0)+'01_指標庫'!$H$6*IF(ISNUMBER($G307),M307,0)+'01_指標庫'!$H$7*IF(ISNUMBER($H307),N307,0)+'01_指標庫'!$H$8*IF(ISNUMBER($AF307),AQ307,0)+'01_指標庫'!$H$9*IF(ISNUMBER($AG307),AR307,0)+'01_指標庫'!$H$10*IF(ISNUMBER($AB307),AM307,0)+'01_指標庫'!$H$11*IF(ISNUMBER($AC307),AN307,0)+'01_指標庫'!$H$12*IF(ISNUMBER($AD307),AO307,0)+'01_指標庫'!$H$13*IF(ISNUMBER($AE307),AP307,0)+'01_指標庫'!$H$14*IF(ISNUMBER($I307),O307,0)+'01_指標庫'!$H$15*IF(ISNUMBER($AH307),AS307,0)+'01_指標庫'!$H$16*IF(ISNUMBER($K307),P307,0)+'01_指標庫'!$H$17*IF(ISNUMBER($AI307),AT307,0)+'01_指標庫'!$H$18*IF(ISNUMBER($AJ307),AU307,0)+'01_指標庫'!$H$19*IF(ISNUMBER($AK307),AV307,0)+'01_指標庫'!$H$20*IF(ISNUMBER($BB307),BB307,0)+'01_指標庫'!$H$21*IF(ISNUMBER($BC307),BC307,0))/AW307,1))</f>
        <v>76.5</v>
      </c>
      <c r="AY307" s="67"/>
      <c r="AZ307" s="67"/>
      <c r="BA307" s="66">
        <f t="shared" si="109"/>
        <v>2.1497067714255635E-3</v>
      </c>
      <c r="BB307">
        <f t="shared" si="110"/>
        <v>50</v>
      </c>
      <c r="BC307" t="str">
        <f t="shared" si="111"/>
        <v/>
      </c>
    </row>
    <row r="308" spans="1:55" ht="15" customHeight="1">
      <c r="A308" s="56">
        <v>304</v>
      </c>
      <c r="B308" s="57">
        <v>42998</v>
      </c>
      <c r="C308" s="56">
        <v>2017</v>
      </c>
      <c r="D308" s="58" t="s">
        <v>238</v>
      </c>
      <c r="E308" s="59">
        <v>5973.61</v>
      </c>
      <c r="F308" s="60">
        <v>8.3459000000000005E-2</v>
      </c>
      <c r="G308" s="60">
        <v>-5.1250000000000002E-3</v>
      </c>
      <c r="H308" s="61">
        <v>0.89800000000000002</v>
      </c>
      <c r="I308" s="62">
        <v>360</v>
      </c>
      <c r="J308" s="56" t="s">
        <v>235</v>
      </c>
      <c r="K308" s="63">
        <v>9.7799999999999994</v>
      </c>
      <c r="L308" s="56">
        <f t="shared" si="89"/>
        <v>100</v>
      </c>
      <c r="M308" s="56">
        <f t="shared" si="90"/>
        <v>100</v>
      </c>
      <c r="N308" s="56">
        <f t="shared" si="91"/>
        <v>100</v>
      </c>
      <c r="O308" s="56">
        <f t="shared" si="92"/>
        <v>50</v>
      </c>
      <c r="P308" s="56">
        <f t="shared" si="93"/>
        <v>100</v>
      </c>
      <c r="Q308" s="63"/>
      <c r="R308" s="56"/>
      <c r="S308" s="60">
        <f t="shared" si="106"/>
        <v>-2.9160017893268275E-3</v>
      </c>
      <c r="T308" s="64">
        <f t="shared" si="107"/>
        <v>-3.9292730844793788E-2</v>
      </c>
      <c r="V308" s="65"/>
      <c r="W308" s="65"/>
      <c r="Y308" s="15" t="str">
        <f t="shared" si="94"/>
        <v>EASY</v>
      </c>
      <c r="AA308" s="66">
        <f t="shared" si="108"/>
        <v>7.0696815919677691E-2</v>
      </c>
      <c r="AB308">
        <f>LOOKUP($B308,'07_L1政策步階'!$A$4:$A$14,'07_L1政策步階'!$C$4:$C$14)</f>
        <v>-1</v>
      </c>
      <c r="AC308" s="65"/>
      <c r="AD308" s="65"/>
      <c r="AE308" s="65"/>
      <c r="AF308" s="65"/>
      <c r="AG308" s="65"/>
      <c r="AH308" s="65"/>
      <c r="AI308" s="65"/>
      <c r="AJ308" s="65"/>
      <c r="AK308" s="65"/>
      <c r="AL308">
        <f t="shared" si="95"/>
        <v>100</v>
      </c>
      <c r="AM308">
        <f t="shared" si="96"/>
        <v>0</v>
      </c>
      <c r="AN308" t="str">
        <f t="shared" si="97"/>
        <v/>
      </c>
      <c r="AO308" t="str">
        <f t="shared" si="98"/>
        <v/>
      </c>
      <c r="AP308" t="str">
        <f t="shared" si="99"/>
        <v/>
      </c>
      <c r="AQ308" t="str">
        <f t="shared" si="100"/>
        <v/>
      </c>
      <c r="AR308" t="str">
        <f t="shared" si="101"/>
        <v/>
      </c>
      <c r="AS308" t="str">
        <f t="shared" si="102"/>
        <v/>
      </c>
      <c r="AT308" t="str">
        <f t="shared" si="103"/>
        <v/>
      </c>
      <c r="AU308" t="str">
        <f t="shared" si="104"/>
        <v/>
      </c>
      <c r="AV308" t="str">
        <f t="shared" si="105"/>
        <v/>
      </c>
      <c r="AW308">
        <f>'01_指標庫'!$H$4*ISNUMBER($F308)+'01_指標庫'!$H$5*ISNUMBER($AA308)+'01_指標庫'!$H$6*ISNUMBER($G308)+'01_指標庫'!$H$7*ISNUMBER($H308)+'01_指標庫'!$H$8*ISNUMBER($AF308)+'01_指標庫'!$H$9*ISNUMBER($AG308)+'01_指標庫'!$H$10*ISNUMBER($AB308)+'01_指標庫'!$H$11*ISNUMBER($AC308)+'01_指標庫'!$H$12*ISNUMBER($AD308)+'01_指標庫'!$H$13*ISNUMBER($AE308)+'01_指標庫'!$H$14*ISNUMBER($I308)+'01_指標庫'!$H$15*ISNUMBER($AH308)+'01_指標庫'!$H$16*ISNUMBER($K308)+'01_指標庫'!$H$17*ISNUMBER($AI308)+'01_指標庫'!$H$18*ISNUMBER($AJ308)+'01_指標庫'!$H$19*ISNUMBER($AK308)+'01_指標庫'!$H$20*ISNUMBER($BB308)+'01_指標庫'!$H$21*ISNUMBER($BC308)</f>
        <v>51</v>
      </c>
      <c r="AX308">
        <f>IF(AW308=0,50,ROUND(('01_指標庫'!$H$4*IF(ISNUMBER($F308),L308,0)+'01_指標庫'!$H$5*IF(ISNUMBER($AA308),AL308,0)+'01_指標庫'!$H$6*IF(ISNUMBER($G308),M308,0)+'01_指標庫'!$H$7*IF(ISNUMBER($H308),N308,0)+'01_指標庫'!$H$8*IF(ISNUMBER($AF308),AQ308,0)+'01_指標庫'!$H$9*IF(ISNUMBER($AG308),AR308,0)+'01_指標庫'!$H$10*IF(ISNUMBER($AB308),AM308,0)+'01_指標庫'!$H$11*IF(ISNUMBER($AC308),AN308,0)+'01_指標庫'!$H$12*IF(ISNUMBER($AD308),AO308,0)+'01_指標庫'!$H$13*IF(ISNUMBER($AE308),AP308,0)+'01_指標庫'!$H$14*IF(ISNUMBER($I308),O308,0)+'01_指標庫'!$H$15*IF(ISNUMBER($AH308),AS308,0)+'01_指標庫'!$H$16*IF(ISNUMBER($K308),P308,0)+'01_指標庫'!$H$17*IF(ISNUMBER($AI308),AT308,0)+'01_指標庫'!$H$18*IF(ISNUMBER($AJ308),AU308,0)+'01_指標庫'!$H$19*IF(ISNUMBER($AK308),AV308,0)+'01_指標庫'!$H$20*IF(ISNUMBER($BB308),BB308,0)+'01_指標庫'!$H$21*IF(ISNUMBER($BC308),BC308,0))/AW308,1))</f>
        <v>76.5</v>
      </c>
      <c r="AY308" s="67"/>
      <c r="AZ308" s="67"/>
      <c r="BA308" s="66">
        <f t="shared" si="109"/>
        <v>7.4296119567196506E-4</v>
      </c>
      <c r="BB308">
        <f t="shared" si="110"/>
        <v>50</v>
      </c>
      <c r="BC308" t="str">
        <f t="shared" si="111"/>
        <v/>
      </c>
    </row>
    <row r="309" spans="1:55" ht="15" customHeight="1">
      <c r="A309" s="56">
        <v>305</v>
      </c>
      <c r="B309" s="57">
        <v>42999</v>
      </c>
      <c r="C309" s="56">
        <v>2017</v>
      </c>
      <c r="D309" s="58" t="s">
        <v>239</v>
      </c>
      <c r="E309" s="59">
        <v>5934.91</v>
      </c>
      <c r="F309" s="60">
        <v>7.5312000000000004E-2</v>
      </c>
      <c r="G309" s="60">
        <v>-1.157E-2</v>
      </c>
      <c r="H309" s="61">
        <v>0.87760000000000005</v>
      </c>
      <c r="I309" s="62">
        <v>362</v>
      </c>
      <c r="J309" s="56" t="s">
        <v>235</v>
      </c>
      <c r="K309" s="63">
        <v>9.67</v>
      </c>
      <c r="L309" s="56">
        <f t="shared" si="89"/>
        <v>100</v>
      </c>
      <c r="M309" s="56">
        <f t="shared" si="90"/>
        <v>100</v>
      </c>
      <c r="N309" s="56">
        <f t="shared" si="91"/>
        <v>100</v>
      </c>
      <c r="O309" s="56">
        <f t="shared" si="92"/>
        <v>50</v>
      </c>
      <c r="P309" s="56">
        <f t="shared" si="93"/>
        <v>100</v>
      </c>
      <c r="Q309" s="63"/>
      <c r="R309" s="56"/>
      <c r="S309" s="60">
        <f t="shared" si="106"/>
        <v>-6.4784945786551251E-3</v>
      </c>
      <c r="T309" s="64">
        <f t="shared" si="107"/>
        <v>-1.1247443762781084E-2</v>
      </c>
      <c r="V309" s="65"/>
      <c r="W309" s="65"/>
      <c r="Y309" s="15" t="str">
        <f t="shared" si="94"/>
        <v>EASY</v>
      </c>
      <c r="AA309" s="66">
        <f t="shared" si="108"/>
        <v>7.0139937473174596E-2</v>
      </c>
      <c r="AB309">
        <f>LOOKUP($B309,'07_L1政策步階'!$A$4:$A$14,'07_L1政策步階'!$C$4:$C$14)</f>
        <v>-1</v>
      </c>
      <c r="AC309" s="65"/>
      <c r="AD309" s="65"/>
      <c r="AE309" s="65"/>
      <c r="AF309" s="65"/>
      <c r="AG309" s="65"/>
      <c r="AH309" s="65"/>
      <c r="AI309" s="65"/>
      <c r="AJ309" s="65"/>
      <c r="AK309" s="65"/>
      <c r="AL309">
        <f t="shared" si="95"/>
        <v>100</v>
      </c>
      <c r="AM309">
        <f t="shared" si="96"/>
        <v>0</v>
      </c>
      <c r="AN309" t="str">
        <f t="shared" si="97"/>
        <v/>
      </c>
      <c r="AO309" t="str">
        <f t="shared" si="98"/>
        <v/>
      </c>
      <c r="AP309" t="str">
        <f t="shared" si="99"/>
        <v/>
      </c>
      <c r="AQ309" t="str">
        <f t="shared" si="100"/>
        <v/>
      </c>
      <c r="AR309" t="str">
        <f t="shared" si="101"/>
        <v/>
      </c>
      <c r="AS309" t="str">
        <f t="shared" si="102"/>
        <v/>
      </c>
      <c r="AT309" t="str">
        <f t="shared" si="103"/>
        <v/>
      </c>
      <c r="AU309" t="str">
        <f t="shared" si="104"/>
        <v/>
      </c>
      <c r="AV309" t="str">
        <f t="shared" si="105"/>
        <v/>
      </c>
      <c r="AW309">
        <f>'01_指標庫'!$H$4*ISNUMBER($F309)+'01_指標庫'!$H$5*ISNUMBER($AA309)+'01_指標庫'!$H$6*ISNUMBER($G309)+'01_指標庫'!$H$7*ISNUMBER($H309)+'01_指標庫'!$H$8*ISNUMBER($AF309)+'01_指標庫'!$H$9*ISNUMBER($AG309)+'01_指標庫'!$H$10*ISNUMBER($AB309)+'01_指標庫'!$H$11*ISNUMBER($AC309)+'01_指標庫'!$H$12*ISNUMBER($AD309)+'01_指標庫'!$H$13*ISNUMBER($AE309)+'01_指標庫'!$H$14*ISNUMBER($I309)+'01_指標庫'!$H$15*ISNUMBER($AH309)+'01_指標庫'!$H$16*ISNUMBER($K309)+'01_指標庫'!$H$17*ISNUMBER($AI309)+'01_指標庫'!$H$18*ISNUMBER($AJ309)+'01_指標庫'!$H$19*ISNUMBER($AK309)+'01_指標庫'!$H$20*ISNUMBER($BB309)+'01_指標庫'!$H$21*ISNUMBER($BC309)</f>
        <v>51</v>
      </c>
      <c r="AX309">
        <f>IF(AW309=0,50,ROUND(('01_指標庫'!$H$4*IF(ISNUMBER($F309),L309,0)+'01_指標庫'!$H$5*IF(ISNUMBER($AA309),AL309,0)+'01_指標庫'!$H$6*IF(ISNUMBER($G309),M309,0)+'01_指標庫'!$H$7*IF(ISNUMBER($H309),N309,0)+'01_指標庫'!$H$8*IF(ISNUMBER($AF309),AQ309,0)+'01_指標庫'!$H$9*IF(ISNUMBER($AG309),AR309,0)+'01_指標庫'!$H$10*IF(ISNUMBER($AB309),AM309,0)+'01_指標庫'!$H$11*IF(ISNUMBER($AC309),AN309,0)+'01_指標庫'!$H$12*IF(ISNUMBER($AD309),AO309,0)+'01_指標庫'!$H$13*IF(ISNUMBER($AE309),AP309,0)+'01_指標庫'!$H$14*IF(ISNUMBER($I309),O309,0)+'01_指標庫'!$H$15*IF(ISNUMBER($AH309),AS309,0)+'01_指標庫'!$H$16*IF(ISNUMBER($K309),P309,0)+'01_指標庫'!$H$17*IF(ISNUMBER($AI309),AT309,0)+'01_指標庫'!$H$18*IF(ISNUMBER($AJ309),AU309,0)+'01_指標庫'!$H$19*IF(ISNUMBER($AK309),AV309,0)+'01_指標庫'!$H$20*IF(ISNUMBER($BB309),BB309,0)+'01_指標庫'!$H$21*IF(ISNUMBER($BC309),BC309,0))/AW309,1))</f>
        <v>76.5</v>
      </c>
      <c r="AY309" s="67"/>
      <c r="AZ309" s="67"/>
      <c r="BA309" s="66">
        <f t="shared" si="109"/>
        <v>1.001147469019692E-4</v>
      </c>
      <c r="BB309">
        <f t="shared" si="110"/>
        <v>50</v>
      </c>
      <c r="BC309" t="str">
        <f t="shared" si="111"/>
        <v/>
      </c>
    </row>
    <row r="310" spans="1:55" ht="15" customHeight="1">
      <c r="A310" s="56">
        <v>306</v>
      </c>
      <c r="B310" s="57">
        <v>43000</v>
      </c>
      <c r="C310" s="56">
        <v>2017</v>
      </c>
      <c r="D310" s="58" t="s">
        <v>234</v>
      </c>
      <c r="E310" s="59">
        <v>5932.32</v>
      </c>
      <c r="F310" s="60">
        <v>7.3730000000000004E-2</v>
      </c>
      <c r="G310" s="60">
        <v>-1.2001E-2</v>
      </c>
      <c r="H310" s="61">
        <v>0.89800000000000002</v>
      </c>
      <c r="I310" s="62">
        <v>364</v>
      </c>
      <c r="J310" s="56" t="s">
        <v>235</v>
      </c>
      <c r="K310" s="63">
        <v>9.59</v>
      </c>
      <c r="L310" s="56">
        <f t="shared" si="89"/>
        <v>100</v>
      </c>
      <c r="M310" s="56">
        <f t="shared" si="90"/>
        <v>100</v>
      </c>
      <c r="N310" s="56">
        <f t="shared" si="91"/>
        <v>100</v>
      </c>
      <c r="O310" s="56">
        <f t="shared" si="92"/>
        <v>50</v>
      </c>
      <c r="P310" s="56">
        <f t="shared" si="93"/>
        <v>100</v>
      </c>
      <c r="Q310" s="63"/>
      <c r="R310" s="56"/>
      <c r="S310" s="60">
        <f t="shared" si="106"/>
        <v>-4.3640088897722862E-4</v>
      </c>
      <c r="T310" s="64">
        <f t="shared" si="107"/>
        <v>-8.2730093071354815E-3</v>
      </c>
      <c r="V310" s="65"/>
      <c r="W310" s="65"/>
      <c r="Y310" s="15" t="str">
        <f t="shared" si="94"/>
        <v>EASY</v>
      </c>
      <c r="AA310" s="66">
        <f t="shared" si="108"/>
        <v>6.9535385687663709E-2</v>
      </c>
      <c r="AB310">
        <f>LOOKUP($B310,'07_L1政策步階'!$A$4:$A$14,'07_L1政策步階'!$C$4:$C$14)</f>
        <v>-1</v>
      </c>
      <c r="AC310" s="65"/>
      <c r="AD310" s="65"/>
      <c r="AE310" s="65"/>
      <c r="AF310" s="65"/>
      <c r="AG310" s="65"/>
      <c r="AH310" s="65"/>
      <c r="AI310" s="65"/>
      <c r="AJ310" s="65"/>
      <c r="AK310" s="65"/>
      <c r="AL310">
        <f t="shared" si="95"/>
        <v>100</v>
      </c>
      <c r="AM310">
        <f t="shared" si="96"/>
        <v>0</v>
      </c>
      <c r="AN310" t="str">
        <f t="shared" si="97"/>
        <v/>
      </c>
      <c r="AO310" t="str">
        <f t="shared" si="98"/>
        <v/>
      </c>
      <c r="AP310" t="str">
        <f t="shared" si="99"/>
        <v/>
      </c>
      <c r="AQ310" t="str">
        <f t="shared" si="100"/>
        <v/>
      </c>
      <c r="AR310" t="str">
        <f t="shared" si="101"/>
        <v/>
      </c>
      <c r="AS310" t="str">
        <f t="shared" si="102"/>
        <v/>
      </c>
      <c r="AT310" t="str">
        <f t="shared" si="103"/>
        <v/>
      </c>
      <c r="AU310" t="str">
        <f t="shared" si="104"/>
        <v/>
      </c>
      <c r="AV310" t="str">
        <f t="shared" si="105"/>
        <v/>
      </c>
      <c r="AW310">
        <f>'01_指標庫'!$H$4*ISNUMBER($F310)+'01_指標庫'!$H$5*ISNUMBER($AA310)+'01_指標庫'!$H$6*ISNUMBER($G310)+'01_指標庫'!$H$7*ISNUMBER($H310)+'01_指標庫'!$H$8*ISNUMBER($AF310)+'01_指標庫'!$H$9*ISNUMBER($AG310)+'01_指標庫'!$H$10*ISNUMBER($AB310)+'01_指標庫'!$H$11*ISNUMBER($AC310)+'01_指標庫'!$H$12*ISNUMBER($AD310)+'01_指標庫'!$H$13*ISNUMBER($AE310)+'01_指標庫'!$H$14*ISNUMBER($I310)+'01_指標庫'!$H$15*ISNUMBER($AH310)+'01_指標庫'!$H$16*ISNUMBER($K310)+'01_指標庫'!$H$17*ISNUMBER($AI310)+'01_指標庫'!$H$18*ISNUMBER($AJ310)+'01_指標庫'!$H$19*ISNUMBER($AK310)+'01_指標庫'!$H$20*ISNUMBER($BB310)+'01_指標庫'!$H$21*ISNUMBER($BC310)</f>
        <v>51</v>
      </c>
      <c r="AX310">
        <f>IF(AW310=0,50,ROUND(('01_指標庫'!$H$4*IF(ISNUMBER($F310),L310,0)+'01_指標庫'!$H$5*IF(ISNUMBER($AA310),AL310,0)+'01_指標庫'!$H$6*IF(ISNUMBER($G310),M310,0)+'01_指標庫'!$H$7*IF(ISNUMBER($H310),N310,0)+'01_指標庫'!$H$8*IF(ISNUMBER($AF310),AQ310,0)+'01_指標庫'!$H$9*IF(ISNUMBER($AG310),AR310,0)+'01_指標庫'!$H$10*IF(ISNUMBER($AB310),AM310,0)+'01_指標庫'!$H$11*IF(ISNUMBER($AC310),AN310,0)+'01_指標庫'!$H$12*IF(ISNUMBER($AD310),AO310,0)+'01_指標庫'!$H$13*IF(ISNUMBER($AE310),AP310,0)+'01_指標庫'!$H$14*IF(ISNUMBER($I310),O310,0)+'01_指標庫'!$H$15*IF(ISNUMBER($AH310),AS310,0)+'01_指標庫'!$H$16*IF(ISNUMBER($K310),P310,0)+'01_指標庫'!$H$17*IF(ISNUMBER($AI310),AT310,0)+'01_指標庫'!$H$18*IF(ISNUMBER($AJ310),AU310,0)+'01_指標庫'!$H$19*IF(ISNUMBER($AK310),AV310,0)+'01_指標庫'!$H$20*IF(ISNUMBER($BB310),BB310,0)+'01_指標庫'!$H$21*IF(ISNUMBER($BC310),BC310,0))/AW310,1))</f>
        <v>76.5</v>
      </c>
      <c r="AY310" s="67"/>
      <c r="AZ310" s="67"/>
      <c r="BA310" s="66">
        <f t="shared" si="109"/>
        <v>-2.080822541635996E-3</v>
      </c>
      <c r="BB310">
        <f t="shared" si="110"/>
        <v>50</v>
      </c>
      <c r="BC310" t="str">
        <f t="shared" si="111"/>
        <v/>
      </c>
    </row>
    <row r="311" spans="1:55" ht="15" customHeight="1">
      <c r="A311" s="56">
        <v>307</v>
      </c>
      <c r="B311" s="57">
        <v>43003</v>
      </c>
      <c r="C311" s="56">
        <v>2017</v>
      </c>
      <c r="D311" s="58" t="s">
        <v>236</v>
      </c>
      <c r="E311" s="59">
        <v>5867.35</v>
      </c>
      <c r="F311" s="60">
        <v>6.0995000000000001E-2</v>
      </c>
      <c r="G311" s="60">
        <v>-2.2821999999999999E-2</v>
      </c>
      <c r="H311" s="61">
        <v>0.91839999999999999</v>
      </c>
      <c r="I311" s="62">
        <v>366</v>
      </c>
      <c r="J311" s="56" t="s">
        <v>235</v>
      </c>
      <c r="K311" s="63">
        <v>10.210000000000001</v>
      </c>
      <c r="L311" s="56">
        <f t="shared" si="89"/>
        <v>100</v>
      </c>
      <c r="M311" s="56">
        <f t="shared" si="90"/>
        <v>100</v>
      </c>
      <c r="N311" s="56">
        <f t="shared" si="91"/>
        <v>100</v>
      </c>
      <c r="O311" s="56">
        <f t="shared" si="92"/>
        <v>50</v>
      </c>
      <c r="P311" s="56">
        <f t="shared" si="93"/>
        <v>100</v>
      </c>
      <c r="Q311" s="63"/>
      <c r="R311" s="56"/>
      <c r="S311" s="60">
        <f t="shared" si="106"/>
        <v>-1.0951870431804012E-2</v>
      </c>
      <c r="T311" s="64">
        <f t="shared" si="107"/>
        <v>6.4650677789364064E-2</v>
      </c>
      <c r="V311" s="65"/>
      <c r="W311" s="65"/>
      <c r="Y311" s="15" t="str">
        <f t="shared" si="94"/>
        <v>EASY</v>
      </c>
      <c r="AA311" s="66">
        <f t="shared" si="108"/>
        <v>6.8659319242657224E-2</v>
      </c>
      <c r="AB311">
        <f>LOOKUP($B311,'07_L1政策步階'!$A$4:$A$14,'07_L1政策步階'!$C$4:$C$14)</f>
        <v>-1</v>
      </c>
      <c r="AC311" s="65"/>
      <c r="AD311" s="65"/>
      <c r="AE311" s="65"/>
      <c r="AF311" s="65"/>
      <c r="AG311" s="65"/>
      <c r="AH311" s="65"/>
      <c r="AI311" s="65"/>
      <c r="AJ311" s="65"/>
      <c r="AK311" s="65"/>
      <c r="AL311">
        <f t="shared" si="95"/>
        <v>100</v>
      </c>
      <c r="AM311">
        <f t="shared" si="96"/>
        <v>0</v>
      </c>
      <c r="AN311" t="str">
        <f t="shared" si="97"/>
        <v/>
      </c>
      <c r="AO311" t="str">
        <f t="shared" si="98"/>
        <v/>
      </c>
      <c r="AP311" t="str">
        <f t="shared" si="99"/>
        <v/>
      </c>
      <c r="AQ311" t="str">
        <f t="shared" si="100"/>
        <v/>
      </c>
      <c r="AR311" t="str">
        <f t="shared" si="101"/>
        <v/>
      </c>
      <c r="AS311" t="str">
        <f t="shared" si="102"/>
        <v/>
      </c>
      <c r="AT311" t="str">
        <f t="shared" si="103"/>
        <v/>
      </c>
      <c r="AU311" t="str">
        <f t="shared" si="104"/>
        <v/>
      </c>
      <c r="AV311" t="str">
        <f t="shared" si="105"/>
        <v/>
      </c>
      <c r="AW311">
        <f>'01_指標庫'!$H$4*ISNUMBER($F311)+'01_指標庫'!$H$5*ISNUMBER($AA311)+'01_指標庫'!$H$6*ISNUMBER($G311)+'01_指標庫'!$H$7*ISNUMBER($H311)+'01_指標庫'!$H$8*ISNUMBER($AF311)+'01_指標庫'!$H$9*ISNUMBER($AG311)+'01_指標庫'!$H$10*ISNUMBER($AB311)+'01_指標庫'!$H$11*ISNUMBER($AC311)+'01_指標庫'!$H$12*ISNUMBER($AD311)+'01_指標庫'!$H$13*ISNUMBER($AE311)+'01_指標庫'!$H$14*ISNUMBER($I311)+'01_指標庫'!$H$15*ISNUMBER($AH311)+'01_指標庫'!$H$16*ISNUMBER($K311)+'01_指標庫'!$H$17*ISNUMBER($AI311)+'01_指標庫'!$H$18*ISNUMBER($AJ311)+'01_指標庫'!$H$19*ISNUMBER($AK311)+'01_指標庫'!$H$20*ISNUMBER($BB311)+'01_指標庫'!$H$21*ISNUMBER($BC311)</f>
        <v>51</v>
      </c>
      <c r="AX311">
        <f>IF(AW311=0,50,ROUND(('01_指標庫'!$H$4*IF(ISNUMBER($F311),L311,0)+'01_指標庫'!$H$5*IF(ISNUMBER($AA311),AL311,0)+'01_指標庫'!$H$6*IF(ISNUMBER($G311),M311,0)+'01_指標庫'!$H$7*IF(ISNUMBER($H311),N311,0)+'01_指標庫'!$H$8*IF(ISNUMBER($AF311),AQ311,0)+'01_指標庫'!$H$9*IF(ISNUMBER($AG311),AR311,0)+'01_指標庫'!$H$10*IF(ISNUMBER($AB311),AM311,0)+'01_指標庫'!$H$11*IF(ISNUMBER($AC311),AN311,0)+'01_指標庫'!$H$12*IF(ISNUMBER($AD311),AO311,0)+'01_指標庫'!$H$13*IF(ISNUMBER($AE311),AP311,0)+'01_指標庫'!$H$14*IF(ISNUMBER($I311),O311,0)+'01_指標庫'!$H$15*IF(ISNUMBER($AH311),AS311,0)+'01_指標庫'!$H$16*IF(ISNUMBER($K311),P311,0)+'01_指標庫'!$H$17*IF(ISNUMBER($AI311),AT311,0)+'01_指標庫'!$H$18*IF(ISNUMBER($AJ311),AU311,0)+'01_指標庫'!$H$19*IF(ISNUMBER($AK311),AV311,0)+'01_指標庫'!$H$20*IF(ISNUMBER($BB311),BB311,0)+'01_指標庫'!$H$21*IF(ISNUMBER($BC311),BC311,0))/AW311,1))</f>
        <v>70.599999999999994</v>
      </c>
      <c r="AY311" s="67"/>
      <c r="AZ311" s="67"/>
      <c r="BA311" s="66">
        <f t="shared" si="109"/>
        <v>-4.002365636365135E-3</v>
      </c>
      <c r="BB311">
        <f t="shared" si="110"/>
        <v>0</v>
      </c>
      <c r="BC311" t="str">
        <f t="shared" si="111"/>
        <v/>
      </c>
    </row>
    <row r="312" spans="1:55" ht="15" customHeight="1">
      <c r="A312" s="56">
        <v>308</v>
      </c>
      <c r="B312" s="57">
        <v>43004</v>
      </c>
      <c r="C312" s="56">
        <v>2017</v>
      </c>
      <c r="D312" s="58" t="s">
        <v>237</v>
      </c>
      <c r="E312" s="59">
        <v>5881.34</v>
      </c>
      <c r="F312" s="60">
        <v>6.2543000000000001E-2</v>
      </c>
      <c r="G312" s="60">
        <v>-2.0492E-2</v>
      </c>
      <c r="H312" s="61">
        <v>0.89800000000000002</v>
      </c>
      <c r="I312" s="62">
        <v>362</v>
      </c>
      <c r="J312" s="56" t="s">
        <v>235</v>
      </c>
      <c r="K312" s="63">
        <v>10.17</v>
      </c>
      <c r="L312" s="56">
        <f t="shared" si="89"/>
        <v>100</v>
      </c>
      <c r="M312" s="56">
        <f t="shared" si="90"/>
        <v>100</v>
      </c>
      <c r="N312" s="56">
        <f t="shared" si="91"/>
        <v>100</v>
      </c>
      <c r="O312" s="56">
        <f t="shared" si="92"/>
        <v>50</v>
      </c>
      <c r="P312" s="56">
        <f t="shared" si="93"/>
        <v>100</v>
      </c>
      <c r="Q312" s="63"/>
      <c r="R312" s="56"/>
      <c r="S312" s="60">
        <f t="shared" si="106"/>
        <v>2.3843813646704515E-3</v>
      </c>
      <c r="T312" s="64">
        <f t="shared" si="107"/>
        <v>-3.9177277179236469E-3</v>
      </c>
      <c r="V312" s="65"/>
      <c r="W312" s="65"/>
      <c r="Y312" s="15" t="str">
        <f t="shared" si="94"/>
        <v>EASY</v>
      </c>
      <c r="AA312" s="66">
        <f t="shared" si="108"/>
        <v>6.7822910484211185E-2</v>
      </c>
      <c r="AB312">
        <f>LOOKUP($B312,'07_L1政策步階'!$A$4:$A$14,'07_L1政策步階'!$C$4:$C$14)</f>
        <v>-1</v>
      </c>
      <c r="AC312" s="65"/>
      <c r="AD312" s="65"/>
      <c r="AE312" s="65"/>
      <c r="AF312" s="65"/>
      <c r="AG312" s="65"/>
      <c r="AH312" s="65"/>
      <c r="AI312" s="65"/>
      <c r="AJ312" s="65"/>
      <c r="AK312" s="65"/>
      <c r="AL312">
        <f t="shared" si="95"/>
        <v>100</v>
      </c>
      <c r="AM312">
        <f t="shared" si="96"/>
        <v>0</v>
      </c>
      <c r="AN312" t="str">
        <f t="shared" si="97"/>
        <v/>
      </c>
      <c r="AO312" t="str">
        <f t="shared" si="98"/>
        <v/>
      </c>
      <c r="AP312" t="str">
        <f t="shared" si="99"/>
        <v/>
      </c>
      <c r="AQ312" t="str">
        <f t="shared" si="100"/>
        <v/>
      </c>
      <c r="AR312" t="str">
        <f t="shared" si="101"/>
        <v/>
      </c>
      <c r="AS312" t="str">
        <f t="shared" si="102"/>
        <v/>
      </c>
      <c r="AT312" t="str">
        <f t="shared" si="103"/>
        <v/>
      </c>
      <c r="AU312" t="str">
        <f t="shared" si="104"/>
        <v/>
      </c>
      <c r="AV312" t="str">
        <f t="shared" si="105"/>
        <v/>
      </c>
      <c r="AW312">
        <f>'01_指標庫'!$H$4*ISNUMBER($F312)+'01_指標庫'!$H$5*ISNUMBER($AA312)+'01_指標庫'!$H$6*ISNUMBER($G312)+'01_指標庫'!$H$7*ISNUMBER($H312)+'01_指標庫'!$H$8*ISNUMBER($AF312)+'01_指標庫'!$H$9*ISNUMBER($AG312)+'01_指標庫'!$H$10*ISNUMBER($AB312)+'01_指標庫'!$H$11*ISNUMBER($AC312)+'01_指標庫'!$H$12*ISNUMBER($AD312)+'01_指標庫'!$H$13*ISNUMBER($AE312)+'01_指標庫'!$H$14*ISNUMBER($I312)+'01_指標庫'!$H$15*ISNUMBER($AH312)+'01_指標庫'!$H$16*ISNUMBER($K312)+'01_指標庫'!$H$17*ISNUMBER($AI312)+'01_指標庫'!$H$18*ISNUMBER($AJ312)+'01_指標庫'!$H$19*ISNUMBER($AK312)+'01_指標庫'!$H$20*ISNUMBER($BB312)+'01_指標庫'!$H$21*ISNUMBER($BC312)</f>
        <v>51</v>
      </c>
      <c r="AX312">
        <f>IF(AW312=0,50,ROUND(('01_指標庫'!$H$4*IF(ISNUMBER($F312),L312,0)+'01_指標庫'!$H$5*IF(ISNUMBER($AA312),AL312,0)+'01_指標庫'!$H$6*IF(ISNUMBER($G312),M312,0)+'01_指標庫'!$H$7*IF(ISNUMBER($H312),N312,0)+'01_指標庫'!$H$8*IF(ISNUMBER($AF312),AQ312,0)+'01_指標庫'!$H$9*IF(ISNUMBER($AG312),AR312,0)+'01_指標庫'!$H$10*IF(ISNUMBER($AB312),AM312,0)+'01_指標庫'!$H$11*IF(ISNUMBER($AC312),AN312,0)+'01_指標庫'!$H$12*IF(ISNUMBER($AD312),AO312,0)+'01_指標庫'!$H$13*IF(ISNUMBER($AE312),AP312,0)+'01_指標庫'!$H$14*IF(ISNUMBER($I312),O312,0)+'01_指標庫'!$H$15*IF(ISNUMBER($AH312),AS312,0)+'01_指標庫'!$H$16*IF(ISNUMBER($K312),P312,0)+'01_指標庫'!$H$17*IF(ISNUMBER($AI312),AT312,0)+'01_指標庫'!$H$18*IF(ISNUMBER($AJ312),AU312,0)+'01_指標庫'!$H$19*IF(ISNUMBER($AK312),AV312,0)+'01_指標庫'!$H$20*IF(ISNUMBER($BB312),BB312,0)+'01_指標庫'!$H$21*IF(ISNUMBER($BC312),BC312,0))/AW312,1))</f>
        <v>70.599999999999994</v>
      </c>
      <c r="AY312" s="67"/>
      <c r="AZ312" s="67"/>
      <c r="BA312" s="66">
        <f t="shared" si="109"/>
        <v>-5.7771013624495771E-3</v>
      </c>
      <c r="BB312">
        <f t="shared" si="110"/>
        <v>0</v>
      </c>
      <c r="BC312" t="str">
        <f t="shared" si="111"/>
        <v/>
      </c>
    </row>
    <row r="313" spans="1:55" ht="15" customHeight="1">
      <c r="A313" s="56">
        <v>309</v>
      </c>
      <c r="B313" s="57">
        <v>43005</v>
      </c>
      <c r="C313" s="56">
        <v>2017</v>
      </c>
      <c r="D313" s="58" t="s">
        <v>238</v>
      </c>
      <c r="E313" s="59">
        <v>5937.79</v>
      </c>
      <c r="F313" s="60">
        <v>7.1733000000000005E-2</v>
      </c>
      <c r="G313" s="60">
        <v>-1.1089999999999999E-2</v>
      </c>
      <c r="H313" s="61">
        <v>0.91839999999999999</v>
      </c>
      <c r="I313" s="62">
        <v>357</v>
      </c>
      <c r="J313" s="56" t="s">
        <v>235</v>
      </c>
      <c r="K313" s="63">
        <v>9.8699999999999992</v>
      </c>
      <c r="L313" s="56">
        <f t="shared" si="89"/>
        <v>100</v>
      </c>
      <c r="M313" s="56">
        <f t="shared" si="90"/>
        <v>100</v>
      </c>
      <c r="N313" s="56">
        <f t="shared" si="91"/>
        <v>100</v>
      </c>
      <c r="O313" s="56">
        <f t="shared" si="92"/>
        <v>50</v>
      </c>
      <c r="P313" s="56">
        <f t="shared" si="93"/>
        <v>100</v>
      </c>
      <c r="Q313" s="63"/>
      <c r="R313" s="56"/>
      <c r="S313" s="60">
        <f t="shared" si="106"/>
        <v>9.5981528019124518E-3</v>
      </c>
      <c r="T313" s="64">
        <f t="shared" si="107"/>
        <v>-2.9498525073746396E-2</v>
      </c>
      <c r="V313" s="65"/>
      <c r="W313" s="65"/>
      <c r="Y313" s="15" t="str">
        <f t="shared" si="94"/>
        <v>EASY</v>
      </c>
      <c r="AA313" s="66">
        <f t="shared" si="108"/>
        <v>6.7027119605608254E-2</v>
      </c>
      <c r="AB313">
        <f>LOOKUP($B313,'07_L1政策步階'!$A$4:$A$14,'07_L1政策步階'!$C$4:$C$14)</f>
        <v>-1</v>
      </c>
      <c r="AC313" s="65"/>
      <c r="AD313" s="65"/>
      <c r="AE313" s="65"/>
      <c r="AF313" s="65"/>
      <c r="AG313" s="65"/>
      <c r="AH313" s="65"/>
      <c r="AI313" s="65"/>
      <c r="AJ313" s="65"/>
      <c r="AK313" s="65"/>
      <c r="AL313">
        <f t="shared" si="95"/>
        <v>100</v>
      </c>
      <c r="AM313">
        <f t="shared" si="96"/>
        <v>0</v>
      </c>
      <c r="AN313" t="str">
        <f t="shared" si="97"/>
        <v/>
      </c>
      <c r="AO313" t="str">
        <f t="shared" si="98"/>
        <v/>
      </c>
      <c r="AP313" t="str">
        <f t="shared" si="99"/>
        <v/>
      </c>
      <c r="AQ313" t="str">
        <f t="shared" si="100"/>
        <v/>
      </c>
      <c r="AR313" t="str">
        <f t="shared" si="101"/>
        <v/>
      </c>
      <c r="AS313" t="str">
        <f t="shared" si="102"/>
        <v/>
      </c>
      <c r="AT313" t="str">
        <f t="shared" si="103"/>
        <v/>
      </c>
      <c r="AU313" t="str">
        <f t="shared" si="104"/>
        <v/>
      </c>
      <c r="AV313" t="str">
        <f t="shared" si="105"/>
        <v/>
      </c>
      <c r="AW313">
        <f>'01_指標庫'!$H$4*ISNUMBER($F313)+'01_指標庫'!$H$5*ISNUMBER($AA313)+'01_指標庫'!$H$6*ISNUMBER($G313)+'01_指標庫'!$H$7*ISNUMBER($H313)+'01_指標庫'!$H$8*ISNUMBER($AF313)+'01_指標庫'!$H$9*ISNUMBER($AG313)+'01_指標庫'!$H$10*ISNUMBER($AB313)+'01_指標庫'!$H$11*ISNUMBER($AC313)+'01_指標庫'!$H$12*ISNUMBER($AD313)+'01_指標庫'!$H$13*ISNUMBER($AE313)+'01_指標庫'!$H$14*ISNUMBER($I313)+'01_指標庫'!$H$15*ISNUMBER($AH313)+'01_指標庫'!$H$16*ISNUMBER($K313)+'01_指標庫'!$H$17*ISNUMBER($AI313)+'01_指標庫'!$H$18*ISNUMBER($AJ313)+'01_指標庫'!$H$19*ISNUMBER($AK313)+'01_指標庫'!$H$20*ISNUMBER($BB313)+'01_指標庫'!$H$21*ISNUMBER($BC313)</f>
        <v>51</v>
      </c>
      <c r="AX313">
        <f>IF(AW313=0,50,ROUND(('01_指標庫'!$H$4*IF(ISNUMBER($F313),L313,0)+'01_指標庫'!$H$5*IF(ISNUMBER($AA313),AL313,0)+'01_指標庫'!$H$6*IF(ISNUMBER($G313),M313,0)+'01_指標庫'!$H$7*IF(ISNUMBER($H313),N313,0)+'01_指標庫'!$H$8*IF(ISNUMBER($AF313),AQ313,0)+'01_指標庫'!$H$9*IF(ISNUMBER($AG313),AR313,0)+'01_指標庫'!$H$10*IF(ISNUMBER($AB313),AM313,0)+'01_指標庫'!$H$11*IF(ISNUMBER($AC313),AN313,0)+'01_指標庫'!$H$12*IF(ISNUMBER($AD313),AO313,0)+'01_指標庫'!$H$13*IF(ISNUMBER($AE313),AP313,0)+'01_指標庫'!$H$14*IF(ISNUMBER($I313),O313,0)+'01_指標庫'!$H$15*IF(ISNUMBER($AH313),AS313,0)+'01_指標庫'!$H$16*IF(ISNUMBER($K313),P313,0)+'01_指標庫'!$H$17*IF(ISNUMBER($AI313),AT313,0)+'01_指標庫'!$H$18*IF(ISNUMBER($AJ313),AU313,0)+'01_指標庫'!$H$19*IF(ISNUMBER($AK313),AV313,0)+'01_指標庫'!$H$20*IF(ISNUMBER($BB313),BB313,0)+'01_指標庫'!$H$21*IF(ISNUMBER($BC313),BC313,0))/AW313,1))</f>
        <v>70.599999999999994</v>
      </c>
      <c r="AY313" s="67"/>
      <c r="AZ313" s="67"/>
      <c r="BA313" s="66">
        <f t="shared" si="109"/>
        <v>-5.8685078832634296E-3</v>
      </c>
      <c r="BB313">
        <f t="shared" si="110"/>
        <v>0</v>
      </c>
      <c r="BC313" t="str">
        <f t="shared" si="111"/>
        <v/>
      </c>
    </row>
    <row r="314" spans="1:55" ht="15" customHeight="1">
      <c r="A314" s="56">
        <v>310</v>
      </c>
      <c r="B314" s="57">
        <v>43006</v>
      </c>
      <c r="C314" s="56">
        <v>2017</v>
      </c>
      <c r="D314" s="58" t="s">
        <v>239</v>
      </c>
      <c r="E314" s="59">
        <v>5933.07</v>
      </c>
      <c r="F314" s="60">
        <v>6.9859000000000004E-2</v>
      </c>
      <c r="G314" s="60">
        <v>-1.1875999999999999E-2</v>
      </c>
      <c r="H314" s="61">
        <v>0.89800000000000002</v>
      </c>
      <c r="I314" s="62">
        <v>357</v>
      </c>
      <c r="J314" s="56" t="s">
        <v>235</v>
      </c>
      <c r="K314" s="63">
        <v>9.5500000000000007</v>
      </c>
      <c r="L314" s="56">
        <f t="shared" si="89"/>
        <v>100</v>
      </c>
      <c r="M314" s="56">
        <f t="shared" si="90"/>
        <v>100</v>
      </c>
      <c r="N314" s="56">
        <f t="shared" si="91"/>
        <v>100</v>
      </c>
      <c r="O314" s="56">
        <f t="shared" si="92"/>
        <v>50</v>
      </c>
      <c r="P314" s="56">
        <f t="shared" si="93"/>
        <v>100</v>
      </c>
      <c r="Q314" s="63"/>
      <c r="R314" s="56"/>
      <c r="S314" s="60">
        <f t="shared" si="106"/>
        <v>-7.9490854341435213E-4</v>
      </c>
      <c r="T314" s="64">
        <f t="shared" si="107"/>
        <v>-3.2421479229989725E-2</v>
      </c>
      <c r="V314" s="65"/>
      <c r="W314" s="65"/>
      <c r="Y314" s="15" t="str">
        <f t="shared" si="94"/>
        <v>EASY</v>
      </c>
      <c r="AA314" s="66">
        <f t="shared" si="108"/>
        <v>6.6069526664695566E-2</v>
      </c>
      <c r="AB314">
        <f>LOOKUP($B314,'07_L1政策步階'!$A$4:$A$14,'07_L1政策步階'!$C$4:$C$14)</f>
        <v>-1</v>
      </c>
      <c r="AC314" s="65"/>
      <c r="AD314" s="65"/>
      <c r="AE314" s="65"/>
      <c r="AF314" s="65"/>
      <c r="AG314" s="65"/>
      <c r="AH314" s="65"/>
      <c r="AI314" s="65"/>
      <c r="AJ314" s="65"/>
      <c r="AK314" s="65"/>
      <c r="AL314">
        <f t="shared" si="95"/>
        <v>100</v>
      </c>
      <c r="AM314">
        <f t="shared" si="96"/>
        <v>0</v>
      </c>
      <c r="AN314" t="str">
        <f t="shared" si="97"/>
        <v/>
      </c>
      <c r="AO314" t="str">
        <f t="shared" si="98"/>
        <v/>
      </c>
      <c r="AP314" t="str">
        <f t="shared" si="99"/>
        <v/>
      </c>
      <c r="AQ314" t="str">
        <f t="shared" si="100"/>
        <v/>
      </c>
      <c r="AR314" t="str">
        <f t="shared" si="101"/>
        <v/>
      </c>
      <c r="AS314" t="str">
        <f t="shared" si="102"/>
        <v/>
      </c>
      <c r="AT314" t="str">
        <f t="shared" si="103"/>
        <v/>
      </c>
      <c r="AU314" t="str">
        <f t="shared" si="104"/>
        <v/>
      </c>
      <c r="AV314" t="str">
        <f t="shared" si="105"/>
        <v/>
      </c>
      <c r="AW314">
        <f>'01_指標庫'!$H$4*ISNUMBER($F314)+'01_指標庫'!$H$5*ISNUMBER($AA314)+'01_指標庫'!$H$6*ISNUMBER($G314)+'01_指標庫'!$H$7*ISNUMBER($H314)+'01_指標庫'!$H$8*ISNUMBER($AF314)+'01_指標庫'!$H$9*ISNUMBER($AG314)+'01_指標庫'!$H$10*ISNUMBER($AB314)+'01_指標庫'!$H$11*ISNUMBER($AC314)+'01_指標庫'!$H$12*ISNUMBER($AD314)+'01_指標庫'!$H$13*ISNUMBER($AE314)+'01_指標庫'!$H$14*ISNUMBER($I314)+'01_指標庫'!$H$15*ISNUMBER($AH314)+'01_指標庫'!$H$16*ISNUMBER($K314)+'01_指標庫'!$H$17*ISNUMBER($AI314)+'01_指標庫'!$H$18*ISNUMBER($AJ314)+'01_指標庫'!$H$19*ISNUMBER($AK314)+'01_指標庫'!$H$20*ISNUMBER($BB314)+'01_指標庫'!$H$21*ISNUMBER($BC314)</f>
        <v>51</v>
      </c>
      <c r="AX314">
        <f>IF(AW314=0,50,ROUND(('01_指標庫'!$H$4*IF(ISNUMBER($F314),L314,0)+'01_指標庫'!$H$5*IF(ISNUMBER($AA314),AL314,0)+'01_指標庫'!$H$6*IF(ISNUMBER($G314),M314,0)+'01_指標庫'!$H$7*IF(ISNUMBER($H314),N314,0)+'01_指標庫'!$H$8*IF(ISNUMBER($AF314),AQ314,0)+'01_指標庫'!$H$9*IF(ISNUMBER($AG314),AR314,0)+'01_指標庫'!$H$10*IF(ISNUMBER($AB314),AM314,0)+'01_指標庫'!$H$11*IF(ISNUMBER($AC314),AN314,0)+'01_指標庫'!$H$12*IF(ISNUMBER($AD314),AO314,0)+'01_指標庫'!$H$13*IF(ISNUMBER($AE314),AP314,0)+'01_指標庫'!$H$14*IF(ISNUMBER($I314),O314,0)+'01_指標庫'!$H$15*IF(ISNUMBER($AH314),AS314,0)+'01_指標庫'!$H$16*IF(ISNUMBER($K314),P314,0)+'01_指標庫'!$H$17*IF(ISNUMBER($AI314),AT314,0)+'01_指標庫'!$H$18*IF(ISNUMBER($AJ314),AU314,0)+'01_指標庫'!$H$19*IF(ISNUMBER($AK314),AV314,0)+'01_指標庫'!$H$20*IF(ISNUMBER($BB314),BB314,0)+'01_指標庫'!$H$21*IF(ISNUMBER($BC314),BC314,0))/AW314,1))</f>
        <v>70.599999999999994</v>
      </c>
      <c r="AY314" s="67"/>
      <c r="AZ314" s="67"/>
      <c r="BA314" s="66">
        <f t="shared" si="109"/>
        <v>-5.332326723783587E-3</v>
      </c>
      <c r="BB314">
        <f t="shared" si="110"/>
        <v>0</v>
      </c>
      <c r="BC314" t="str">
        <f t="shared" si="111"/>
        <v/>
      </c>
    </row>
    <row r="315" spans="1:55" ht="15" customHeight="1">
      <c r="A315" s="56">
        <v>311</v>
      </c>
      <c r="B315" s="57">
        <v>43007</v>
      </c>
      <c r="C315" s="56">
        <v>2017</v>
      </c>
      <c r="D315" s="58" t="s">
        <v>234</v>
      </c>
      <c r="E315" s="59">
        <v>5979.3</v>
      </c>
      <c r="F315" s="60">
        <v>7.7182000000000001E-2</v>
      </c>
      <c r="G315" s="60">
        <v>-4.1770000000000002E-3</v>
      </c>
      <c r="H315" s="61">
        <v>0.91839999999999999</v>
      </c>
      <c r="I315" s="62">
        <v>354</v>
      </c>
      <c r="J315" s="56" t="s">
        <v>235</v>
      </c>
      <c r="K315" s="63">
        <v>9.51</v>
      </c>
      <c r="L315" s="56">
        <f t="shared" si="89"/>
        <v>100</v>
      </c>
      <c r="M315" s="56">
        <f t="shared" si="90"/>
        <v>100</v>
      </c>
      <c r="N315" s="56">
        <f t="shared" si="91"/>
        <v>100</v>
      </c>
      <c r="O315" s="56">
        <f t="shared" si="92"/>
        <v>50</v>
      </c>
      <c r="P315" s="56">
        <f t="shared" si="93"/>
        <v>100</v>
      </c>
      <c r="Q315" s="63"/>
      <c r="R315" s="56"/>
      <c r="S315" s="60">
        <f t="shared" si="106"/>
        <v>7.7919188548256635E-3</v>
      </c>
      <c r="T315" s="64">
        <f t="shared" si="107"/>
        <v>-4.1884816753927634E-3</v>
      </c>
      <c r="V315" s="65"/>
      <c r="W315" s="65"/>
      <c r="Y315" s="15" t="str">
        <f t="shared" si="94"/>
        <v>EASY</v>
      </c>
      <c r="AA315" s="66">
        <f t="shared" si="108"/>
        <v>6.5276785791814174E-2</v>
      </c>
      <c r="AB315">
        <f>LOOKUP($B315,'07_L1政策步階'!$A$4:$A$14,'07_L1政策步階'!$C$4:$C$14)</f>
        <v>-1</v>
      </c>
      <c r="AC315" s="65"/>
      <c r="AD315" s="65"/>
      <c r="AE315" s="65"/>
      <c r="AF315" s="65"/>
      <c r="AG315" s="65"/>
      <c r="AH315" s="65"/>
      <c r="AI315" s="65"/>
      <c r="AJ315" s="65"/>
      <c r="AK315" s="65"/>
      <c r="AL315">
        <f t="shared" si="95"/>
        <v>100</v>
      </c>
      <c r="AM315">
        <f t="shared" si="96"/>
        <v>0</v>
      </c>
      <c r="AN315" t="str">
        <f t="shared" si="97"/>
        <v/>
      </c>
      <c r="AO315" t="str">
        <f t="shared" si="98"/>
        <v/>
      </c>
      <c r="AP315" t="str">
        <f t="shared" si="99"/>
        <v/>
      </c>
      <c r="AQ315" t="str">
        <f t="shared" si="100"/>
        <v/>
      </c>
      <c r="AR315" t="str">
        <f t="shared" si="101"/>
        <v/>
      </c>
      <c r="AS315" t="str">
        <f t="shared" si="102"/>
        <v/>
      </c>
      <c r="AT315" t="str">
        <f t="shared" si="103"/>
        <v/>
      </c>
      <c r="AU315" t="str">
        <f t="shared" si="104"/>
        <v/>
      </c>
      <c r="AV315" t="str">
        <f t="shared" si="105"/>
        <v/>
      </c>
      <c r="AW315">
        <f>'01_指標庫'!$H$4*ISNUMBER($F315)+'01_指標庫'!$H$5*ISNUMBER($AA315)+'01_指標庫'!$H$6*ISNUMBER($G315)+'01_指標庫'!$H$7*ISNUMBER($H315)+'01_指標庫'!$H$8*ISNUMBER($AF315)+'01_指標庫'!$H$9*ISNUMBER($AG315)+'01_指標庫'!$H$10*ISNUMBER($AB315)+'01_指標庫'!$H$11*ISNUMBER($AC315)+'01_指標庫'!$H$12*ISNUMBER($AD315)+'01_指標庫'!$H$13*ISNUMBER($AE315)+'01_指標庫'!$H$14*ISNUMBER($I315)+'01_指標庫'!$H$15*ISNUMBER($AH315)+'01_指標庫'!$H$16*ISNUMBER($K315)+'01_指標庫'!$H$17*ISNUMBER($AI315)+'01_指標庫'!$H$18*ISNUMBER($AJ315)+'01_指標庫'!$H$19*ISNUMBER($AK315)+'01_指標庫'!$H$20*ISNUMBER($BB315)+'01_指標庫'!$H$21*ISNUMBER($BC315)</f>
        <v>51</v>
      </c>
      <c r="AX315">
        <f>IF(AW315=0,50,ROUND(('01_指標庫'!$H$4*IF(ISNUMBER($F315),L315,0)+'01_指標庫'!$H$5*IF(ISNUMBER($AA315),AL315,0)+'01_指標庫'!$H$6*IF(ISNUMBER($G315),M315,0)+'01_指標庫'!$H$7*IF(ISNUMBER($H315),N315,0)+'01_指標庫'!$H$8*IF(ISNUMBER($AF315),AQ315,0)+'01_指標庫'!$H$9*IF(ISNUMBER($AG315),AR315,0)+'01_指標庫'!$H$10*IF(ISNUMBER($AB315),AM315,0)+'01_指標庫'!$H$11*IF(ISNUMBER($AC315),AN315,0)+'01_指標庫'!$H$12*IF(ISNUMBER($AD315),AO315,0)+'01_指標庫'!$H$13*IF(ISNUMBER($AE315),AP315,0)+'01_指標庫'!$H$14*IF(ISNUMBER($I315),O315,0)+'01_指標庫'!$H$15*IF(ISNUMBER($AH315),AS315,0)+'01_指標庫'!$H$16*IF(ISNUMBER($K315),P315,0)+'01_指標庫'!$H$17*IF(ISNUMBER($AI315),AT315,0)+'01_指標庫'!$H$18*IF(ISNUMBER($AJ315),AU315,0)+'01_指標庫'!$H$19*IF(ISNUMBER($AK315),AV315,0)+'01_指標庫'!$H$20*IF(ISNUMBER($BB315),BB315,0)+'01_指標庫'!$H$21*IF(ISNUMBER($BC315),BC315,0))/AW315,1))</f>
        <v>70.599999999999994</v>
      </c>
      <c r="AY315" s="67"/>
      <c r="AZ315" s="67"/>
      <c r="BA315" s="66">
        <f t="shared" si="109"/>
        <v>-3.6051706148383378E-3</v>
      </c>
      <c r="BB315">
        <f t="shared" si="110"/>
        <v>0</v>
      </c>
      <c r="BC315" t="str">
        <f t="shared" si="111"/>
        <v/>
      </c>
    </row>
    <row r="316" spans="1:55" ht="15" customHeight="1">
      <c r="A316" s="56">
        <v>312</v>
      </c>
      <c r="B316" s="57">
        <v>43010</v>
      </c>
      <c r="C316" s="56">
        <v>2017</v>
      </c>
      <c r="D316" s="58" t="s">
        <v>236</v>
      </c>
      <c r="E316" s="59">
        <v>5981.92</v>
      </c>
      <c r="F316" s="60">
        <v>7.6624999999999999E-2</v>
      </c>
      <c r="G316" s="60">
        <v>-3.741E-3</v>
      </c>
      <c r="H316" s="61">
        <v>0.87760000000000005</v>
      </c>
      <c r="I316" s="62">
        <v>355</v>
      </c>
      <c r="J316" s="56" t="s">
        <v>235</v>
      </c>
      <c r="K316" s="63">
        <v>9.4499999999999993</v>
      </c>
      <c r="L316" s="56">
        <f t="shared" si="89"/>
        <v>100</v>
      </c>
      <c r="M316" s="56">
        <f t="shared" si="90"/>
        <v>100</v>
      </c>
      <c r="N316" s="56">
        <f t="shared" si="91"/>
        <v>100</v>
      </c>
      <c r="O316" s="56">
        <f t="shared" si="92"/>
        <v>50</v>
      </c>
      <c r="P316" s="56">
        <f t="shared" si="93"/>
        <v>100</v>
      </c>
      <c r="Q316" s="63"/>
      <c r="R316" s="56"/>
      <c r="S316" s="60">
        <f t="shared" si="106"/>
        <v>4.3817838208481952E-4</v>
      </c>
      <c r="T316" s="64">
        <f t="shared" si="107"/>
        <v>-6.3091482649842989E-3</v>
      </c>
      <c r="V316" s="65"/>
      <c r="W316" s="65"/>
      <c r="Y316" s="15" t="str">
        <f t="shared" si="94"/>
        <v>EASY</v>
      </c>
      <c r="AA316" s="66">
        <f t="shared" si="108"/>
        <v>6.4477334083632432E-2</v>
      </c>
      <c r="AB316">
        <f>LOOKUP($B316,'07_L1政策步階'!$A$4:$A$14,'07_L1政策步階'!$C$4:$C$14)</f>
        <v>-1</v>
      </c>
      <c r="AC316" s="65"/>
      <c r="AD316" s="65"/>
      <c r="AE316" s="65"/>
      <c r="AF316" s="65"/>
      <c r="AG316" s="65"/>
      <c r="AH316" s="65"/>
      <c r="AI316" s="65"/>
      <c r="AJ316" s="65"/>
      <c r="AK316" s="65"/>
      <c r="AL316">
        <f t="shared" si="95"/>
        <v>100</v>
      </c>
      <c r="AM316">
        <f t="shared" si="96"/>
        <v>0</v>
      </c>
      <c r="AN316" t="str">
        <f t="shared" si="97"/>
        <v/>
      </c>
      <c r="AO316" t="str">
        <f t="shared" si="98"/>
        <v/>
      </c>
      <c r="AP316" t="str">
        <f t="shared" si="99"/>
        <v/>
      </c>
      <c r="AQ316" t="str">
        <f t="shared" si="100"/>
        <v/>
      </c>
      <c r="AR316" t="str">
        <f t="shared" si="101"/>
        <v/>
      </c>
      <c r="AS316" t="str">
        <f t="shared" si="102"/>
        <v/>
      </c>
      <c r="AT316" t="str">
        <f t="shared" si="103"/>
        <v/>
      </c>
      <c r="AU316" t="str">
        <f t="shared" si="104"/>
        <v/>
      </c>
      <c r="AV316" t="str">
        <f t="shared" si="105"/>
        <v/>
      </c>
      <c r="AW316">
        <f>'01_指標庫'!$H$4*ISNUMBER($F316)+'01_指標庫'!$H$5*ISNUMBER($AA316)+'01_指標庫'!$H$6*ISNUMBER($G316)+'01_指標庫'!$H$7*ISNUMBER($H316)+'01_指標庫'!$H$8*ISNUMBER($AF316)+'01_指標庫'!$H$9*ISNUMBER($AG316)+'01_指標庫'!$H$10*ISNUMBER($AB316)+'01_指標庫'!$H$11*ISNUMBER($AC316)+'01_指標庫'!$H$12*ISNUMBER($AD316)+'01_指標庫'!$H$13*ISNUMBER($AE316)+'01_指標庫'!$H$14*ISNUMBER($I316)+'01_指標庫'!$H$15*ISNUMBER($AH316)+'01_指標庫'!$H$16*ISNUMBER($K316)+'01_指標庫'!$H$17*ISNUMBER($AI316)+'01_指標庫'!$H$18*ISNUMBER($AJ316)+'01_指標庫'!$H$19*ISNUMBER($AK316)+'01_指標庫'!$H$20*ISNUMBER($BB316)+'01_指標庫'!$H$21*ISNUMBER($BC316)</f>
        <v>51</v>
      </c>
      <c r="AX316">
        <f>IF(AW316=0,50,ROUND(('01_指標庫'!$H$4*IF(ISNUMBER($F316),L316,0)+'01_指標庫'!$H$5*IF(ISNUMBER($AA316),AL316,0)+'01_指標庫'!$H$6*IF(ISNUMBER($G316),M316,0)+'01_指標庫'!$H$7*IF(ISNUMBER($H316),N316,0)+'01_指標庫'!$H$8*IF(ISNUMBER($AF316),AQ316,0)+'01_指標庫'!$H$9*IF(ISNUMBER($AG316),AR316,0)+'01_指標庫'!$H$10*IF(ISNUMBER($AB316),AM316,0)+'01_指標庫'!$H$11*IF(ISNUMBER($AC316),AN316,0)+'01_指標庫'!$H$12*IF(ISNUMBER($AD316),AO316,0)+'01_指標庫'!$H$13*IF(ISNUMBER($AE316),AP316,0)+'01_指標庫'!$H$14*IF(ISNUMBER($I316),O316,0)+'01_指標庫'!$H$15*IF(ISNUMBER($AH316),AS316,0)+'01_指標庫'!$H$16*IF(ISNUMBER($K316),P316,0)+'01_指標庫'!$H$17*IF(ISNUMBER($AI316),AT316,0)+'01_指標庫'!$H$18*IF(ISNUMBER($AJ316),AU316,0)+'01_指標庫'!$H$19*IF(ISNUMBER($AK316),AV316,0)+'01_指標庫'!$H$20*IF(ISNUMBER($BB316),BB316,0)+'01_指標庫'!$H$21*IF(ISNUMBER($BC316),BC316,0))/AW316,1))</f>
        <v>76.5</v>
      </c>
      <c r="AY316" s="67"/>
      <c r="AZ316" s="67"/>
      <c r="BA316" s="66">
        <f t="shared" si="109"/>
        <v>2.3816460759462643E-4</v>
      </c>
      <c r="BB316">
        <f t="shared" si="110"/>
        <v>50</v>
      </c>
      <c r="BC316" t="str">
        <f t="shared" si="111"/>
        <v/>
      </c>
    </row>
    <row r="317" spans="1:55" ht="15" customHeight="1">
      <c r="A317" s="56">
        <v>313</v>
      </c>
      <c r="B317" s="57">
        <v>43011</v>
      </c>
      <c r="C317" s="56">
        <v>2017</v>
      </c>
      <c r="D317" s="58" t="s">
        <v>237</v>
      </c>
      <c r="E317" s="59">
        <v>5995.06</v>
      </c>
      <c r="F317" s="60">
        <v>7.7960000000000002E-2</v>
      </c>
      <c r="G317" s="60">
        <v>-1.552E-3</v>
      </c>
      <c r="H317" s="61">
        <v>0.89800000000000002</v>
      </c>
      <c r="I317" s="62">
        <v>355</v>
      </c>
      <c r="J317" s="56" t="s">
        <v>235</v>
      </c>
      <c r="K317" s="63">
        <v>9.51</v>
      </c>
      <c r="L317" s="56">
        <f t="shared" si="89"/>
        <v>100</v>
      </c>
      <c r="M317" s="56">
        <f t="shared" si="90"/>
        <v>100</v>
      </c>
      <c r="N317" s="56">
        <f t="shared" si="91"/>
        <v>100</v>
      </c>
      <c r="O317" s="56">
        <f t="shared" si="92"/>
        <v>50</v>
      </c>
      <c r="P317" s="56">
        <f t="shared" si="93"/>
        <v>100</v>
      </c>
      <c r="Q317" s="63"/>
      <c r="R317" s="56"/>
      <c r="S317" s="60">
        <f t="shared" si="106"/>
        <v>2.1966191456923578E-3</v>
      </c>
      <c r="T317" s="64">
        <f t="shared" si="107"/>
        <v>6.3492063492063266E-3</v>
      </c>
      <c r="V317" s="65"/>
      <c r="W317" s="65"/>
      <c r="Y317" s="15" t="str">
        <f t="shared" si="94"/>
        <v>EASY</v>
      </c>
      <c r="AA317" s="66">
        <f t="shared" si="108"/>
        <v>6.3654404352447846E-2</v>
      </c>
      <c r="AB317">
        <f>LOOKUP($B317,'07_L1政策步階'!$A$4:$A$14,'07_L1政策步階'!$C$4:$C$14)</f>
        <v>-1</v>
      </c>
      <c r="AC317" s="65"/>
      <c r="AD317" s="65"/>
      <c r="AE317" s="65"/>
      <c r="AF317" s="65"/>
      <c r="AG317" s="65"/>
      <c r="AH317" s="65"/>
      <c r="AI317" s="65"/>
      <c r="AJ317" s="65"/>
      <c r="AK317" s="65"/>
      <c r="AL317">
        <f t="shared" si="95"/>
        <v>100</v>
      </c>
      <c r="AM317">
        <f t="shared" si="96"/>
        <v>0</v>
      </c>
      <c r="AN317" t="str">
        <f t="shared" si="97"/>
        <v/>
      </c>
      <c r="AO317" t="str">
        <f t="shared" si="98"/>
        <v/>
      </c>
      <c r="AP317" t="str">
        <f t="shared" si="99"/>
        <v/>
      </c>
      <c r="AQ317" t="str">
        <f t="shared" si="100"/>
        <v/>
      </c>
      <c r="AR317" t="str">
        <f t="shared" si="101"/>
        <v/>
      </c>
      <c r="AS317" t="str">
        <f t="shared" si="102"/>
        <v/>
      </c>
      <c r="AT317" t="str">
        <f t="shared" si="103"/>
        <v/>
      </c>
      <c r="AU317" t="str">
        <f t="shared" si="104"/>
        <v/>
      </c>
      <c r="AV317" t="str">
        <f t="shared" si="105"/>
        <v/>
      </c>
      <c r="AW317">
        <f>'01_指標庫'!$H$4*ISNUMBER($F317)+'01_指標庫'!$H$5*ISNUMBER($AA317)+'01_指標庫'!$H$6*ISNUMBER($G317)+'01_指標庫'!$H$7*ISNUMBER($H317)+'01_指標庫'!$H$8*ISNUMBER($AF317)+'01_指標庫'!$H$9*ISNUMBER($AG317)+'01_指標庫'!$H$10*ISNUMBER($AB317)+'01_指標庫'!$H$11*ISNUMBER($AC317)+'01_指標庫'!$H$12*ISNUMBER($AD317)+'01_指標庫'!$H$13*ISNUMBER($AE317)+'01_指標庫'!$H$14*ISNUMBER($I317)+'01_指標庫'!$H$15*ISNUMBER($AH317)+'01_指標庫'!$H$16*ISNUMBER($K317)+'01_指標庫'!$H$17*ISNUMBER($AI317)+'01_指標庫'!$H$18*ISNUMBER($AJ317)+'01_指標庫'!$H$19*ISNUMBER($AK317)+'01_指標庫'!$H$20*ISNUMBER($BB317)+'01_指標庫'!$H$21*ISNUMBER($BC317)</f>
        <v>51</v>
      </c>
      <c r="AX317">
        <f>IF(AW317=0,50,ROUND(('01_指標庫'!$H$4*IF(ISNUMBER($F317),L317,0)+'01_指標庫'!$H$5*IF(ISNUMBER($AA317),AL317,0)+'01_指標庫'!$H$6*IF(ISNUMBER($G317),M317,0)+'01_指標庫'!$H$7*IF(ISNUMBER($H317),N317,0)+'01_指標庫'!$H$8*IF(ISNUMBER($AF317),AQ317,0)+'01_指標庫'!$H$9*IF(ISNUMBER($AG317),AR317,0)+'01_指標庫'!$H$10*IF(ISNUMBER($AB317),AM317,0)+'01_指標庫'!$H$11*IF(ISNUMBER($AC317),AN317,0)+'01_指標庫'!$H$12*IF(ISNUMBER($AD317),AO317,0)+'01_指標庫'!$H$13*IF(ISNUMBER($AE317),AP317,0)+'01_指標庫'!$H$14*IF(ISNUMBER($I317),O317,0)+'01_指標庫'!$H$15*IF(ISNUMBER($AH317),AS317,0)+'01_指標庫'!$H$16*IF(ISNUMBER($K317),P317,0)+'01_指標庫'!$H$17*IF(ISNUMBER($AI317),AT317,0)+'01_指標庫'!$H$18*IF(ISNUMBER($AJ317),AU317,0)+'01_指標庫'!$H$19*IF(ISNUMBER($AK317),AV317,0)+'01_指標庫'!$H$20*IF(ISNUMBER($BB317),BB317,0)+'01_指標庫'!$H$21*IF(ISNUMBER($BC317),BC317,0))/AW317,1))</f>
        <v>76.5</v>
      </c>
      <c r="AY317" s="67"/>
      <c r="AZ317" s="67"/>
      <c r="BA317" s="66">
        <f t="shared" si="109"/>
        <v>3.9990460589598431E-3</v>
      </c>
      <c r="BB317">
        <f t="shared" si="110"/>
        <v>50</v>
      </c>
      <c r="BC317" t="str">
        <f t="shared" si="111"/>
        <v/>
      </c>
    </row>
    <row r="318" spans="1:55" ht="15" customHeight="1">
      <c r="A318" s="56">
        <v>314</v>
      </c>
      <c r="B318" s="57">
        <v>43012</v>
      </c>
      <c r="C318" s="56">
        <v>2017</v>
      </c>
      <c r="D318" s="58" t="s">
        <v>238</v>
      </c>
      <c r="E318" s="59">
        <v>5998.84</v>
      </c>
      <c r="F318" s="60">
        <v>7.7590000000000006E-2</v>
      </c>
      <c r="G318" s="60">
        <v>-9.2299999999999999E-4</v>
      </c>
      <c r="H318" s="61">
        <v>0.89800000000000002</v>
      </c>
      <c r="I318" s="62">
        <v>354</v>
      </c>
      <c r="J318" s="56" t="s">
        <v>235</v>
      </c>
      <c r="K318" s="63">
        <v>9.6300000000000008</v>
      </c>
      <c r="L318" s="56">
        <f t="shared" si="89"/>
        <v>100</v>
      </c>
      <c r="M318" s="56">
        <f t="shared" si="90"/>
        <v>100</v>
      </c>
      <c r="N318" s="56">
        <f t="shared" si="91"/>
        <v>100</v>
      </c>
      <c r="O318" s="56">
        <f t="shared" si="92"/>
        <v>50</v>
      </c>
      <c r="P318" s="56">
        <f t="shared" si="93"/>
        <v>100</v>
      </c>
      <c r="Q318" s="63"/>
      <c r="R318" s="56"/>
      <c r="S318" s="60">
        <f t="shared" si="106"/>
        <v>6.3051912741496352E-4</v>
      </c>
      <c r="T318" s="64">
        <f t="shared" si="107"/>
        <v>1.2618296529968598E-2</v>
      </c>
      <c r="V318" s="65"/>
      <c r="W318" s="65"/>
      <c r="Y318" s="15" t="str">
        <f t="shared" si="94"/>
        <v>EASY</v>
      </c>
      <c r="AA318" s="66">
        <f t="shared" si="108"/>
        <v>6.2863821407276754E-2</v>
      </c>
      <c r="AB318">
        <f>LOOKUP($B318,'07_L1政策步階'!$A$4:$A$14,'07_L1政策步階'!$C$4:$C$14)</f>
        <v>-1</v>
      </c>
      <c r="AC318" s="65"/>
      <c r="AD318" s="65"/>
      <c r="AE318" s="65"/>
      <c r="AF318" s="65"/>
      <c r="AG318" s="65"/>
      <c r="AH318" s="65"/>
      <c r="AI318" s="65"/>
      <c r="AJ318" s="65"/>
      <c r="AK318" s="65"/>
      <c r="AL318">
        <f t="shared" si="95"/>
        <v>100</v>
      </c>
      <c r="AM318">
        <f t="shared" si="96"/>
        <v>0</v>
      </c>
      <c r="AN318" t="str">
        <f t="shared" si="97"/>
        <v/>
      </c>
      <c r="AO318" t="str">
        <f t="shared" si="98"/>
        <v/>
      </c>
      <c r="AP318" t="str">
        <f t="shared" si="99"/>
        <v/>
      </c>
      <c r="AQ318" t="str">
        <f t="shared" si="100"/>
        <v/>
      </c>
      <c r="AR318" t="str">
        <f t="shared" si="101"/>
        <v/>
      </c>
      <c r="AS318" t="str">
        <f t="shared" si="102"/>
        <v/>
      </c>
      <c r="AT318" t="str">
        <f t="shared" si="103"/>
        <v/>
      </c>
      <c r="AU318" t="str">
        <f t="shared" si="104"/>
        <v/>
      </c>
      <c r="AV318" t="str">
        <f t="shared" si="105"/>
        <v/>
      </c>
      <c r="AW318">
        <f>'01_指標庫'!$H$4*ISNUMBER($F318)+'01_指標庫'!$H$5*ISNUMBER($AA318)+'01_指標庫'!$H$6*ISNUMBER($G318)+'01_指標庫'!$H$7*ISNUMBER($H318)+'01_指標庫'!$H$8*ISNUMBER($AF318)+'01_指標庫'!$H$9*ISNUMBER($AG318)+'01_指標庫'!$H$10*ISNUMBER($AB318)+'01_指標庫'!$H$11*ISNUMBER($AC318)+'01_指標庫'!$H$12*ISNUMBER($AD318)+'01_指標庫'!$H$13*ISNUMBER($AE318)+'01_指標庫'!$H$14*ISNUMBER($I318)+'01_指標庫'!$H$15*ISNUMBER($AH318)+'01_指標庫'!$H$16*ISNUMBER($K318)+'01_指標庫'!$H$17*ISNUMBER($AI318)+'01_指標庫'!$H$18*ISNUMBER($AJ318)+'01_指標庫'!$H$19*ISNUMBER($AK318)+'01_指標庫'!$H$20*ISNUMBER($BB318)+'01_指標庫'!$H$21*ISNUMBER($BC318)</f>
        <v>51</v>
      </c>
      <c r="AX318">
        <f>IF(AW318=0,50,ROUND(('01_指標庫'!$H$4*IF(ISNUMBER($F318),L318,0)+'01_指標庫'!$H$5*IF(ISNUMBER($AA318),AL318,0)+'01_指標庫'!$H$6*IF(ISNUMBER($G318),M318,0)+'01_指標庫'!$H$7*IF(ISNUMBER($H318),N318,0)+'01_指標庫'!$H$8*IF(ISNUMBER($AF318),AQ318,0)+'01_指標庫'!$H$9*IF(ISNUMBER($AG318),AR318,0)+'01_指標庫'!$H$10*IF(ISNUMBER($AB318),AM318,0)+'01_指標庫'!$H$11*IF(ISNUMBER($AC318),AN318,0)+'01_指標庫'!$H$12*IF(ISNUMBER($AD318),AO318,0)+'01_指標庫'!$H$13*IF(ISNUMBER($AE318),AP318,0)+'01_指標庫'!$H$14*IF(ISNUMBER($I318),O318,0)+'01_指標庫'!$H$15*IF(ISNUMBER($AH318),AS318,0)+'01_指標庫'!$H$16*IF(ISNUMBER($K318),P318,0)+'01_指標庫'!$H$17*IF(ISNUMBER($AI318),AT318,0)+'01_指標庫'!$H$18*IF(ISNUMBER($AJ318),AU318,0)+'01_指標庫'!$H$19*IF(ISNUMBER($AK318),AV318,0)+'01_指標庫'!$H$20*IF(ISNUMBER($BB318),BB318,0)+'01_指標庫'!$H$21*IF(ISNUMBER($BC318),BC318,0))/AW318,1))</f>
        <v>76.5</v>
      </c>
      <c r="AY318" s="67"/>
      <c r="AZ318" s="67"/>
      <c r="BA318" s="66">
        <f t="shared" si="109"/>
        <v>5.6270072120845338E-3</v>
      </c>
      <c r="BB318">
        <f t="shared" si="110"/>
        <v>50</v>
      </c>
      <c r="BC318" t="str">
        <f t="shared" si="111"/>
        <v/>
      </c>
    </row>
    <row r="319" spans="1:55" ht="15" customHeight="1">
      <c r="A319" s="56">
        <v>315</v>
      </c>
      <c r="B319" s="57">
        <v>43013</v>
      </c>
      <c r="C319" s="56">
        <v>2017</v>
      </c>
      <c r="D319" s="58" t="s">
        <v>239</v>
      </c>
      <c r="E319" s="59">
        <v>6057.14</v>
      </c>
      <c r="F319" s="60">
        <v>8.6967000000000003E-2</v>
      </c>
      <c r="G319" s="60">
        <v>0</v>
      </c>
      <c r="H319" s="61">
        <v>0.89800000000000002</v>
      </c>
      <c r="I319" s="62">
        <v>352</v>
      </c>
      <c r="J319" s="56" t="s">
        <v>235</v>
      </c>
      <c r="K319" s="63">
        <v>9.19</v>
      </c>
      <c r="L319" s="56">
        <f t="shared" si="89"/>
        <v>100</v>
      </c>
      <c r="M319" s="56">
        <f t="shared" si="90"/>
        <v>100</v>
      </c>
      <c r="N319" s="56">
        <f t="shared" si="91"/>
        <v>100</v>
      </c>
      <c r="O319" s="56">
        <f t="shared" si="92"/>
        <v>50</v>
      </c>
      <c r="P319" s="56">
        <f t="shared" si="93"/>
        <v>100</v>
      </c>
      <c r="Q319" s="63"/>
      <c r="R319" s="56"/>
      <c r="S319" s="60">
        <f t="shared" si="106"/>
        <v>9.7185455854797986E-3</v>
      </c>
      <c r="T319" s="64">
        <f t="shared" si="107"/>
        <v>-4.5690550363447713E-2</v>
      </c>
      <c r="V319" s="65"/>
      <c r="W319" s="65"/>
      <c r="Y319" s="15" t="str">
        <f t="shared" si="94"/>
        <v>EASY</v>
      </c>
      <c r="AA319" s="66">
        <f t="shared" si="108"/>
        <v>6.2175441764922734E-2</v>
      </c>
      <c r="AB319">
        <f>LOOKUP($B319,'07_L1政策步階'!$A$4:$A$14,'07_L1政策步階'!$C$4:$C$14)</f>
        <v>-1</v>
      </c>
      <c r="AC319" s="65"/>
      <c r="AD319" s="65"/>
      <c r="AE319" s="65"/>
      <c r="AF319" s="65"/>
      <c r="AG319" s="65"/>
      <c r="AH319" s="65"/>
      <c r="AI319" s="65"/>
      <c r="AJ319" s="65"/>
      <c r="AK319" s="65"/>
      <c r="AL319">
        <f t="shared" si="95"/>
        <v>100</v>
      </c>
      <c r="AM319">
        <f t="shared" si="96"/>
        <v>0</v>
      </c>
      <c r="AN319" t="str">
        <f t="shared" si="97"/>
        <v/>
      </c>
      <c r="AO319" t="str">
        <f t="shared" si="98"/>
        <v/>
      </c>
      <c r="AP319" t="str">
        <f t="shared" si="99"/>
        <v/>
      </c>
      <c r="AQ319" t="str">
        <f t="shared" si="100"/>
        <v/>
      </c>
      <c r="AR319" t="str">
        <f t="shared" si="101"/>
        <v/>
      </c>
      <c r="AS319" t="str">
        <f t="shared" si="102"/>
        <v/>
      </c>
      <c r="AT319" t="str">
        <f t="shared" si="103"/>
        <v/>
      </c>
      <c r="AU319" t="str">
        <f t="shared" si="104"/>
        <v/>
      </c>
      <c r="AV319" t="str">
        <f t="shared" si="105"/>
        <v/>
      </c>
      <c r="AW319">
        <f>'01_指標庫'!$H$4*ISNUMBER($F319)+'01_指標庫'!$H$5*ISNUMBER($AA319)+'01_指標庫'!$H$6*ISNUMBER($G319)+'01_指標庫'!$H$7*ISNUMBER($H319)+'01_指標庫'!$H$8*ISNUMBER($AF319)+'01_指標庫'!$H$9*ISNUMBER($AG319)+'01_指標庫'!$H$10*ISNUMBER($AB319)+'01_指標庫'!$H$11*ISNUMBER($AC319)+'01_指標庫'!$H$12*ISNUMBER($AD319)+'01_指標庫'!$H$13*ISNUMBER($AE319)+'01_指標庫'!$H$14*ISNUMBER($I319)+'01_指標庫'!$H$15*ISNUMBER($AH319)+'01_指標庫'!$H$16*ISNUMBER($K319)+'01_指標庫'!$H$17*ISNUMBER($AI319)+'01_指標庫'!$H$18*ISNUMBER($AJ319)+'01_指標庫'!$H$19*ISNUMBER($AK319)+'01_指標庫'!$H$20*ISNUMBER($BB319)+'01_指標庫'!$H$21*ISNUMBER($BC319)</f>
        <v>51</v>
      </c>
      <c r="AX319">
        <f>IF(AW319=0,50,ROUND(('01_指標庫'!$H$4*IF(ISNUMBER($F319),L319,0)+'01_指標庫'!$H$5*IF(ISNUMBER($AA319),AL319,0)+'01_指標庫'!$H$6*IF(ISNUMBER($G319),M319,0)+'01_指標庫'!$H$7*IF(ISNUMBER($H319),N319,0)+'01_指標庫'!$H$8*IF(ISNUMBER($AF319),AQ319,0)+'01_指標庫'!$H$9*IF(ISNUMBER($AG319),AR319,0)+'01_指標庫'!$H$10*IF(ISNUMBER($AB319),AM319,0)+'01_指標庫'!$H$11*IF(ISNUMBER($AC319),AN319,0)+'01_指標庫'!$H$12*IF(ISNUMBER($AD319),AO319,0)+'01_指標庫'!$H$13*IF(ISNUMBER($AE319),AP319,0)+'01_指標庫'!$H$14*IF(ISNUMBER($I319),O319,0)+'01_指標庫'!$H$15*IF(ISNUMBER($AH319),AS319,0)+'01_指標庫'!$H$16*IF(ISNUMBER($K319),P319,0)+'01_指標庫'!$H$17*IF(ISNUMBER($AI319),AT319,0)+'01_指標庫'!$H$18*IF(ISNUMBER($AJ319),AU319,0)+'01_指標庫'!$H$19*IF(ISNUMBER($AK319),AV319,0)+'01_指標庫'!$H$20*IF(ISNUMBER($BB319),BB319,0)+'01_指標庫'!$H$21*IF(ISNUMBER($BC319),BC319,0))/AW319,1))</f>
        <v>76.5</v>
      </c>
      <c r="AY319" s="67"/>
      <c r="AZ319" s="67"/>
      <c r="BA319" s="66">
        <f t="shared" si="109"/>
        <v>7.7293162848177666E-3</v>
      </c>
      <c r="BB319">
        <f t="shared" si="110"/>
        <v>50</v>
      </c>
      <c r="BC319" t="str">
        <f t="shared" si="111"/>
        <v/>
      </c>
    </row>
    <row r="320" spans="1:55" ht="15" customHeight="1">
      <c r="A320" s="56">
        <v>316</v>
      </c>
      <c r="B320" s="57">
        <v>43014</v>
      </c>
      <c r="C320" s="56">
        <v>2017</v>
      </c>
      <c r="D320" s="58" t="s">
        <v>234</v>
      </c>
      <c r="E320" s="59">
        <v>6064.57</v>
      </c>
      <c r="F320" s="60">
        <v>8.7216000000000002E-2</v>
      </c>
      <c r="G320" s="60">
        <v>0</v>
      </c>
      <c r="H320" s="61">
        <v>0.85709999999999997</v>
      </c>
      <c r="I320" s="62">
        <v>352</v>
      </c>
      <c r="J320" s="56" t="s">
        <v>235</v>
      </c>
      <c r="K320" s="63">
        <v>9.65</v>
      </c>
      <c r="L320" s="56">
        <f t="shared" si="89"/>
        <v>100</v>
      </c>
      <c r="M320" s="56">
        <f t="shared" si="90"/>
        <v>100</v>
      </c>
      <c r="N320" s="56">
        <f t="shared" si="91"/>
        <v>100</v>
      </c>
      <c r="O320" s="56">
        <f t="shared" si="92"/>
        <v>50</v>
      </c>
      <c r="P320" s="56">
        <f t="shared" si="93"/>
        <v>100</v>
      </c>
      <c r="Q320" s="63"/>
      <c r="R320" s="56"/>
      <c r="S320" s="60">
        <f t="shared" si="106"/>
        <v>1.2266515220054064E-3</v>
      </c>
      <c r="T320" s="64">
        <f t="shared" si="107"/>
        <v>5.005440696409158E-2</v>
      </c>
      <c r="V320" s="65"/>
      <c r="W320" s="65"/>
      <c r="Y320" s="15" t="str">
        <f t="shared" si="94"/>
        <v>EASY</v>
      </c>
      <c r="AA320" s="66">
        <f t="shared" si="108"/>
        <v>6.1646878537709338E-2</v>
      </c>
      <c r="AB320">
        <f>LOOKUP($B320,'07_L1政策步階'!$A$4:$A$14,'07_L1政策步階'!$C$4:$C$14)</f>
        <v>-1</v>
      </c>
      <c r="AC320" s="65"/>
      <c r="AD320" s="65"/>
      <c r="AE320" s="65"/>
      <c r="AF320" s="65"/>
      <c r="AG320" s="65"/>
      <c r="AH320" s="65"/>
      <c r="AI320" s="65"/>
      <c r="AJ320" s="65"/>
      <c r="AK320" s="65"/>
      <c r="AL320">
        <f t="shared" si="95"/>
        <v>100</v>
      </c>
      <c r="AM320">
        <f t="shared" si="96"/>
        <v>0</v>
      </c>
      <c r="AN320" t="str">
        <f t="shared" si="97"/>
        <v/>
      </c>
      <c r="AO320" t="str">
        <f t="shared" si="98"/>
        <v/>
      </c>
      <c r="AP320" t="str">
        <f t="shared" si="99"/>
        <v/>
      </c>
      <c r="AQ320" t="str">
        <f t="shared" si="100"/>
        <v/>
      </c>
      <c r="AR320" t="str">
        <f t="shared" si="101"/>
        <v/>
      </c>
      <c r="AS320" t="str">
        <f t="shared" si="102"/>
        <v/>
      </c>
      <c r="AT320" t="str">
        <f t="shared" si="103"/>
        <v/>
      </c>
      <c r="AU320" t="str">
        <f t="shared" si="104"/>
        <v/>
      </c>
      <c r="AV320" t="str">
        <f t="shared" si="105"/>
        <v/>
      </c>
      <c r="AW320">
        <f>'01_指標庫'!$H$4*ISNUMBER($F320)+'01_指標庫'!$H$5*ISNUMBER($AA320)+'01_指標庫'!$H$6*ISNUMBER($G320)+'01_指標庫'!$H$7*ISNUMBER($H320)+'01_指標庫'!$H$8*ISNUMBER($AF320)+'01_指標庫'!$H$9*ISNUMBER($AG320)+'01_指標庫'!$H$10*ISNUMBER($AB320)+'01_指標庫'!$H$11*ISNUMBER($AC320)+'01_指標庫'!$H$12*ISNUMBER($AD320)+'01_指標庫'!$H$13*ISNUMBER($AE320)+'01_指標庫'!$H$14*ISNUMBER($I320)+'01_指標庫'!$H$15*ISNUMBER($AH320)+'01_指標庫'!$H$16*ISNUMBER($K320)+'01_指標庫'!$H$17*ISNUMBER($AI320)+'01_指標庫'!$H$18*ISNUMBER($AJ320)+'01_指標庫'!$H$19*ISNUMBER($AK320)+'01_指標庫'!$H$20*ISNUMBER($BB320)+'01_指標庫'!$H$21*ISNUMBER($BC320)</f>
        <v>51</v>
      </c>
      <c r="AX320">
        <f>IF(AW320=0,50,ROUND(('01_指標庫'!$H$4*IF(ISNUMBER($F320),L320,0)+'01_指標庫'!$H$5*IF(ISNUMBER($AA320),AL320,0)+'01_指標庫'!$H$6*IF(ISNUMBER($G320),M320,0)+'01_指標庫'!$H$7*IF(ISNUMBER($H320),N320,0)+'01_指標庫'!$H$8*IF(ISNUMBER($AF320),AQ320,0)+'01_指標庫'!$H$9*IF(ISNUMBER($AG320),AR320,0)+'01_指標庫'!$H$10*IF(ISNUMBER($AB320),AM320,0)+'01_指標庫'!$H$11*IF(ISNUMBER($AC320),AN320,0)+'01_指標庫'!$H$12*IF(ISNUMBER($AD320),AO320,0)+'01_指標庫'!$H$13*IF(ISNUMBER($AE320),AP320,0)+'01_指標庫'!$H$14*IF(ISNUMBER($I320),O320,0)+'01_指標庫'!$H$15*IF(ISNUMBER($AH320),AS320,0)+'01_指標庫'!$H$16*IF(ISNUMBER($K320),P320,0)+'01_指標庫'!$H$17*IF(ISNUMBER($AI320),AT320,0)+'01_指標庫'!$H$18*IF(ISNUMBER($AJ320),AU320,0)+'01_指標庫'!$H$19*IF(ISNUMBER($AK320),AV320,0)+'01_指標庫'!$H$20*IF(ISNUMBER($BB320),BB320,0)+'01_指標庫'!$H$21*IF(ISNUMBER($BC320),BC320,0))/AW320,1))</f>
        <v>76.5</v>
      </c>
      <c r="AY320" s="67"/>
      <c r="AZ320" s="67"/>
      <c r="BA320" s="66">
        <f t="shared" si="109"/>
        <v>8.3536053609949423E-3</v>
      </c>
      <c r="BB320">
        <f t="shared" si="110"/>
        <v>50</v>
      </c>
      <c r="BC320" t="str">
        <f t="shared" si="111"/>
        <v/>
      </c>
    </row>
    <row r="321" spans="1:55" ht="15" customHeight="1">
      <c r="A321" s="56">
        <v>317</v>
      </c>
      <c r="B321" s="57">
        <v>43017</v>
      </c>
      <c r="C321" s="56">
        <v>2017</v>
      </c>
      <c r="D321" s="58" t="s">
        <v>236</v>
      </c>
      <c r="E321" s="59">
        <v>6058.53</v>
      </c>
      <c r="F321" s="60">
        <v>8.5054000000000005E-2</v>
      </c>
      <c r="G321" s="60">
        <v>-9.9599999999999992E-4</v>
      </c>
      <c r="H321" s="61">
        <v>0.85709999999999997</v>
      </c>
      <c r="I321" s="62">
        <v>351</v>
      </c>
      <c r="J321" s="56" t="s">
        <v>235</v>
      </c>
      <c r="K321" s="63">
        <v>10.33</v>
      </c>
      <c r="L321" s="56">
        <f t="shared" si="89"/>
        <v>100</v>
      </c>
      <c r="M321" s="56">
        <f t="shared" si="90"/>
        <v>100</v>
      </c>
      <c r="N321" s="56">
        <f t="shared" si="91"/>
        <v>100</v>
      </c>
      <c r="O321" s="56">
        <f t="shared" si="92"/>
        <v>50</v>
      </c>
      <c r="P321" s="56">
        <f t="shared" si="93"/>
        <v>100</v>
      </c>
      <c r="Q321" s="63"/>
      <c r="R321" s="56"/>
      <c r="S321" s="60">
        <f t="shared" si="106"/>
        <v>-9.9594859981833039E-4</v>
      </c>
      <c r="T321" s="64">
        <f t="shared" si="107"/>
        <v>7.0466321243523256E-2</v>
      </c>
      <c r="V321" s="65"/>
      <c r="W321" s="65"/>
      <c r="Y321" s="15" t="str">
        <f t="shared" si="94"/>
        <v>EASY</v>
      </c>
      <c r="AA321" s="66">
        <f t="shared" si="108"/>
        <v>6.1127874084742961E-2</v>
      </c>
      <c r="AB321">
        <f>LOOKUP($B321,'07_L1政策步階'!$A$4:$A$14,'07_L1政策步階'!$C$4:$C$14)</f>
        <v>-1</v>
      </c>
      <c r="AC321" s="65"/>
      <c r="AD321" s="65"/>
      <c r="AE321" s="65"/>
      <c r="AF321" s="65"/>
      <c r="AG321" s="65"/>
      <c r="AH321" s="65"/>
      <c r="AI321" s="65"/>
      <c r="AJ321" s="65"/>
      <c r="AK321" s="65"/>
      <c r="AL321">
        <f t="shared" si="95"/>
        <v>100</v>
      </c>
      <c r="AM321">
        <f t="shared" si="96"/>
        <v>0</v>
      </c>
      <c r="AN321" t="str">
        <f t="shared" si="97"/>
        <v/>
      </c>
      <c r="AO321" t="str">
        <f t="shared" si="98"/>
        <v/>
      </c>
      <c r="AP321" t="str">
        <f t="shared" si="99"/>
        <v/>
      </c>
      <c r="AQ321" t="str">
        <f t="shared" si="100"/>
        <v/>
      </c>
      <c r="AR321" t="str">
        <f t="shared" si="101"/>
        <v/>
      </c>
      <c r="AS321" t="str">
        <f t="shared" si="102"/>
        <v/>
      </c>
      <c r="AT321" t="str">
        <f t="shared" si="103"/>
        <v/>
      </c>
      <c r="AU321" t="str">
        <f t="shared" si="104"/>
        <v/>
      </c>
      <c r="AV321" t="str">
        <f t="shared" si="105"/>
        <v/>
      </c>
      <c r="AW321">
        <f>'01_指標庫'!$H$4*ISNUMBER($F321)+'01_指標庫'!$H$5*ISNUMBER($AA321)+'01_指標庫'!$H$6*ISNUMBER($G321)+'01_指標庫'!$H$7*ISNUMBER($H321)+'01_指標庫'!$H$8*ISNUMBER($AF321)+'01_指標庫'!$H$9*ISNUMBER($AG321)+'01_指標庫'!$H$10*ISNUMBER($AB321)+'01_指標庫'!$H$11*ISNUMBER($AC321)+'01_指標庫'!$H$12*ISNUMBER($AD321)+'01_指標庫'!$H$13*ISNUMBER($AE321)+'01_指標庫'!$H$14*ISNUMBER($I321)+'01_指標庫'!$H$15*ISNUMBER($AH321)+'01_指標庫'!$H$16*ISNUMBER($K321)+'01_指標庫'!$H$17*ISNUMBER($AI321)+'01_指標庫'!$H$18*ISNUMBER($AJ321)+'01_指標庫'!$H$19*ISNUMBER($AK321)+'01_指標庫'!$H$20*ISNUMBER($BB321)+'01_指標庫'!$H$21*ISNUMBER($BC321)</f>
        <v>51</v>
      </c>
      <c r="AX321">
        <f>IF(AW321=0,50,ROUND(('01_指標庫'!$H$4*IF(ISNUMBER($F321),L321,0)+'01_指標庫'!$H$5*IF(ISNUMBER($AA321),AL321,0)+'01_指標庫'!$H$6*IF(ISNUMBER($G321),M321,0)+'01_指標庫'!$H$7*IF(ISNUMBER($H321),N321,0)+'01_指標庫'!$H$8*IF(ISNUMBER($AF321),AQ321,0)+'01_指標庫'!$H$9*IF(ISNUMBER($AG321),AR321,0)+'01_指標庫'!$H$10*IF(ISNUMBER($AB321),AM321,0)+'01_指標庫'!$H$11*IF(ISNUMBER($AC321),AN321,0)+'01_指標庫'!$H$12*IF(ISNUMBER($AD321),AO321,0)+'01_指標庫'!$H$13*IF(ISNUMBER($AE321),AP321,0)+'01_指標庫'!$H$14*IF(ISNUMBER($I321),O321,0)+'01_指標庫'!$H$15*IF(ISNUMBER($AH321),AS321,0)+'01_指標庫'!$H$16*IF(ISNUMBER($K321),P321,0)+'01_指標庫'!$H$17*IF(ISNUMBER($AI321),AT321,0)+'01_指標庫'!$H$18*IF(ISNUMBER($AJ321),AU321,0)+'01_指標庫'!$H$19*IF(ISNUMBER($AK321),AV321,0)+'01_指標庫'!$H$20*IF(ISNUMBER($BB321),BB321,0)+'01_指標庫'!$H$21*IF(ISNUMBER($BC321),BC321,0))/AW321,1))</f>
        <v>76.5</v>
      </c>
      <c r="AY321" s="67"/>
      <c r="AZ321" s="67"/>
      <c r="BA321" s="66">
        <f t="shared" si="109"/>
        <v>7.693083505155407E-3</v>
      </c>
      <c r="BB321">
        <f t="shared" si="110"/>
        <v>50</v>
      </c>
      <c r="BC321" t="str">
        <f t="shared" si="111"/>
        <v/>
      </c>
    </row>
    <row r="322" spans="1:55" ht="15" customHeight="1">
      <c r="A322" s="56">
        <v>318</v>
      </c>
      <c r="B322" s="57">
        <v>43018</v>
      </c>
      <c r="C322" s="56">
        <v>2017</v>
      </c>
      <c r="D322" s="58" t="s">
        <v>237</v>
      </c>
      <c r="E322" s="59">
        <v>6063.52</v>
      </c>
      <c r="F322" s="60">
        <v>8.4850999999999996E-2</v>
      </c>
      <c r="G322" s="60">
        <v>-1.73E-4</v>
      </c>
      <c r="H322" s="61">
        <v>0.85709999999999997</v>
      </c>
      <c r="I322" s="62">
        <v>352</v>
      </c>
      <c r="J322" s="56" t="s">
        <v>235</v>
      </c>
      <c r="K322" s="63">
        <v>10.08</v>
      </c>
      <c r="L322" s="56">
        <f t="shared" si="89"/>
        <v>100</v>
      </c>
      <c r="M322" s="56">
        <f t="shared" si="90"/>
        <v>100</v>
      </c>
      <c r="N322" s="56">
        <f t="shared" si="91"/>
        <v>100</v>
      </c>
      <c r="O322" s="56">
        <f t="shared" si="92"/>
        <v>50</v>
      </c>
      <c r="P322" s="56">
        <f t="shared" si="93"/>
        <v>100</v>
      </c>
      <c r="Q322" s="63"/>
      <c r="R322" s="56"/>
      <c r="S322" s="60">
        <f t="shared" si="106"/>
        <v>8.236321351879905E-4</v>
      </c>
      <c r="T322" s="64">
        <f t="shared" si="107"/>
        <v>-2.4201355275895398E-2</v>
      </c>
      <c r="V322" s="65"/>
      <c r="W322" s="65"/>
      <c r="Y322" s="15" t="str">
        <f t="shared" si="94"/>
        <v>EASY</v>
      </c>
      <c r="AA322" s="66">
        <f t="shared" si="108"/>
        <v>6.0711548004213967E-2</v>
      </c>
      <c r="AB322">
        <f>LOOKUP($B322,'07_L1政策步階'!$A$4:$A$14,'07_L1政策步階'!$C$4:$C$14)</f>
        <v>-1</v>
      </c>
      <c r="AC322" s="65"/>
      <c r="AD322" s="65"/>
      <c r="AE322" s="65"/>
      <c r="AF322" s="65"/>
      <c r="AG322" s="65"/>
      <c r="AH322" s="65"/>
      <c r="AI322" s="65"/>
      <c r="AJ322" s="65"/>
      <c r="AK322" s="65"/>
      <c r="AL322">
        <f t="shared" si="95"/>
        <v>100</v>
      </c>
      <c r="AM322">
        <f t="shared" si="96"/>
        <v>0</v>
      </c>
      <c r="AN322" t="str">
        <f t="shared" si="97"/>
        <v/>
      </c>
      <c r="AO322" t="str">
        <f t="shared" si="98"/>
        <v/>
      </c>
      <c r="AP322" t="str">
        <f t="shared" si="99"/>
        <v/>
      </c>
      <c r="AQ322" t="str">
        <f t="shared" si="100"/>
        <v/>
      </c>
      <c r="AR322" t="str">
        <f t="shared" si="101"/>
        <v/>
      </c>
      <c r="AS322" t="str">
        <f t="shared" si="102"/>
        <v/>
      </c>
      <c r="AT322" t="str">
        <f t="shared" si="103"/>
        <v/>
      </c>
      <c r="AU322" t="str">
        <f t="shared" si="104"/>
        <v/>
      </c>
      <c r="AV322" t="str">
        <f t="shared" si="105"/>
        <v/>
      </c>
      <c r="AW322">
        <f>'01_指標庫'!$H$4*ISNUMBER($F322)+'01_指標庫'!$H$5*ISNUMBER($AA322)+'01_指標庫'!$H$6*ISNUMBER($G322)+'01_指標庫'!$H$7*ISNUMBER($H322)+'01_指標庫'!$H$8*ISNUMBER($AF322)+'01_指標庫'!$H$9*ISNUMBER($AG322)+'01_指標庫'!$H$10*ISNUMBER($AB322)+'01_指標庫'!$H$11*ISNUMBER($AC322)+'01_指標庫'!$H$12*ISNUMBER($AD322)+'01_指標庫'!$H$13*ISNUMBER($AE322)+'01_指標庫'!$H$14*ISNUMBER($I322)+'01_指標庫'!$H$15*ISNUMBER($AH322)+'01_指標庫'!$H$16*ISNUMBER($K322)+'01_指標庫'!$H$17*ISNUMBER($AI322)+'01_指標庫'!$H$18*ISNUMBER($AJ322)+'01_指標庫'!$H$19*ISNUMBER($AK322)+'01_指標庫'!$H$20*ISNUMBER($BB322)+'01_指標庫'!$H$21*ISNUMBER($BC322)</f>
        <v>51</v>
      </c>
      <c r="AX322">
        <f>IF(AW322=0,50,ROUND(('01_指標庫'!$H$4*IF(ISNUMBER($F322),L322,0)+'01_指標庫'!$H$5*IF(ISNUMBER($AA322),AL322,0)+'01_指標庫'!$H$6*IF(ISNUMBER($G322),M322,0)+'01_指標庫'!$H$7*IF(ISNUMBER($H322),N322,0)+'01_指標庫'!$H$8*IF(ISNUMBER($AF322),AQ322,0)+'01_指標庫'!$H$9*IF(ISNUMBER($AG322),AR322,0)+'01_指標庫'!$H$10*IF(ISNUMBER($AB322),AM322,0)+'01_指標庫'!$H$11*IF(ISNUMBER($AC322),AN322,0)+'01_指標庫'!$H$12*IF(ISNUMBER($AD322),AO322,0)+'01_指標庫'!$H$13*IF(ISNUMBER($AE322),AP322,0)+'01_指標庫'!$H$14*IF(ISNUMBER($I322),O322,0)+'01_指標庫'!$H$15*IF(ISNUMBER($AH322),AS322,0)+'01_指標庫'!$H$16*IF(ISNUMBER($K322),P322,0)+'01_指標庫'!$H$17*IF(ISNUMBER($AI322),AT322,0)+'01_指標庫'!$H$18*IF(ISNUMBER($AJ322),AU322,0)+'01_指標庫'!$H$19*IF(ISNUMBER($AK322),AV322,0)+'01_指標庫'!$H$20*IF(ISNUMBER($BB322),BB322,0)+'01_指標庫'!$H$21*IF(ISNUMBER($BC322),BC322,0))/AW322,1))</f>
        <v>76.5</v>
      </c>
      <c r="AY322" s="67"/>
      <c r="AZ322" s="67"/>
      <c r="BA322" s="66">
        <f t="shared" si="109"/>
        <v>6.9162942939322569E-3</v>
      </c>
      <c r="BB322">
        <f t="shared" si="110"/>
        <v>50</v>
      </c>
      <c r="BC322" t="str">
        <f t="shared" si="111"/>
        <v/>
      </c>
    </row>
    <row r="323" spans="1:55" ht="15" customHeight="1">
      <c r="A323" s="56">
        <v>319</v>
      </c>
      <c r="B323" s="57">
        <v>43019</v>
      </c>
      <c r="C323" s="56">
        <v>2017</v>
      </c>
      <c r="D323" s="58" t="s">
        <v>238</v>
      </c>
      <c r="E323" s="59">
        <v>6081.25</v>
      </c>
      <c r="F323" s="60">
        <v>8.6914000000000005E-2</v>
      </c>
      <c r="G323" s="60">
        <v>0</v>
      </c>
      <c r="H323" s="61">
        <v>0.87760000000000005</v>
      </c>
      <c r="I323" s="62">
        <v>352</v>
      </c>
      <c r="J323" s="56" t="s">
        <v>235</v>
      </c>
      <c r="K323" s="63">
        <v>9.85</v>
      </c>
      <c r="L323" s="56">
        <f t="shared" si="89"/>
        <v>100</v>
      </c>
      <c r="M323" s="56">
        <f t="shared" si="90"/>
        <v>100</v>
      </c>
      <c r="N323" s="56">
        <f t="shared" si="91"/>
        <v>100</v>
      </c>
      <c r="O323" s="56">
        <f t="shared" si="92"/>
        <v>50</v>
      </c>
      <c r="P323" s="56">
        <f t="shared" si="93"/>
        <v>100</v>
      </c>
      <c r="Q323" s="63"/>
      <c r="R323" s="56"/>
      <c r="S323" s="60">
        <f t="shared" si="106"/>
        <v>2.9240441195872435E-3</v>
      </c>
      <c r="T323" s="64">
        <f t="shared" si="107"/>
        <v>-2.2817460317460347E-2</v>
      </c>
      <c r="V323" s="65"/>
      <c r="W323" s="65"/>
      <c r="Y323" s="15" t="str">
        <f t="shared" si="94"/>
        <v>EASY</v>
      </c>
      <c r="AA323" s="66">
        <f t="shared" si="108"/>
        <v>6.0294927552479338E-2</v>
      </c>
      <c r="AB323">
        <f>LOOKUP($B323,'07_L1政策步階'!$A$4:$A$14,'07_L1政策步階'!$C$4:$C$14)</f>
        <v>-1</v>
      </c>
      <c r="AC323" s="65"/>
      <c r="AD323" s="65"/>
      <c r="AE323" s="65"/>
      <c r="AF323" s="65"/>
      <c r="AG323" s="65"/>
      <c r="AH323" s="65"/>
      <c r="AI323" s="65"/>
      <c r="AJ323" s="65"/>
      <c r="AK323" s="65"/>
      <c r="AL323">
        <f t="shared" si="95"/>
        <v>100</v>
      </c>
      <c r="AM323">
        <f t="shared" si="96"/>
        <v>0</v>
      </c>
      <c r="AN323" t="str">
        <f t="shared" si="97"/>
        <v/>
      </c>
      <c r="AO323" t="str">
        <f t="shared" si="98"/>
        <v/>
      </c>
      <c r="AP323" t="str">
        <f t="shared" si="99"/>
        <v/>
      </c>
      <c r="AQ323" t="str">
        <f t="shared" si="100"/>
        <v/>
      </c>
      <c r="AR323" t="str">
        <f t="shared" si="101"/>
        <v/>
      </c>
      <c r="AS323" t="str">
        <f t="shared" si="102"/>
        <v/>
      </c>
      <c r="AT323" t="str">
        <f t="shared" si="103"/>
        <v/>
      </c>
      <c r="AU323" t="str">
        <f t="shared" si="104"/>
        <v/>
      </c>
      <c r="AV323" t="str">
        <f t="shared" si="105"/>
        <v/>
      </c>
      <c r="AW323">
        <f>'01_指標庫'!$H$4*ISNUMBER($F323)+'01_指標庫'!$H$5*ISNUMBER($AA323)+'01_指標庫'!$H$6*ISNUMBER($G323)+'01_指標庫'!$H$7*ISNUMBER($H323)+'01_指標庫'!$H$8*ISNUMBER($AF323)+'01_指標庫'!$H$9*ISNUMBER($AG323)+'01_指標庫'!$H$10*ISNUMBER($AB323)+'01_指標庫'!$H$11*ISNUMBER($AC323)+'01_指標庫'!$H$12*ISNUMBER($AD323)+'01_指標庫'!$H$13*ISNUMBER($AE323)+'01_指標庫'!$H$14*ISNUMBER($I323)+'01_指標庫'!$H$15*ISNUMBER($AH323)+'01_指標庫'!$H$16*ISNUMBER($K323)+'01_指標庫'!$H$17*ISNUMBER($AI323)+'01_指標庫'!$H$18*ISNUMBER($AJ323)+'01_指標庫'!$H$19*ISNUMBER($AK323)+'01_指標庫'!$H$20*ISNUMBER($BB323)+'01_指標庫'!$H$21*ISNUMBER($BC323)</f>
        <v>51</v>
      </c>
      <c r="AX323">
        <f>IF(AW323=0,50,ROUND(('01_指標庫'!$H$4*IF(ISNUMBER($F323),L323,0)+'01_指標庫'!$H$5*IF(ISNUMBER($AA323),AL323,0)+'01_指標庫'!$H$6*IF(ISNUMBER($G323),M323,0)+'01_指標庫'!$H$7*IF(ISNUMBER($H323),N323,0)+'01_指標庫'!$H$8*IF(ISNUMBER($AF323),AQ323,0)+'01_指標庫'!$H$9*IF(ISNUMBER($AG323),AR323,0)+'01_指標庫'!$H$10*IF(ISNUMBER($AB323),AM323,0)+'01_指標庫'!$H$11*IF(ISNUMBER($AC323),AN323,0)+'01_指標庫'!$H$12*IF(ISNUMBER($AD323),AO323,0)+'01_指標庫'!$H$13*IF(ISNUMBER($AE323),AP323,0)+'01_指標庫'!$H$14*IF(ISNUMBER($I323),O323,0)+'01_指標庫'!$H$15*IF(ISNUMBER($AH323),AS323,0)+'01_指標庫'!$H$16*IF(ISNUMBER($K323),P323,0)+'01_指標庫'!$H$17*IF(ISNUMBER($AI323),AT323,0)+'01_指標庫'!$H$18*IF(ISNUMBER($AJ323),AU323,0)+'01_指標庫'!$H$19*IF(ISNUMBER($AK323),AV323,0)+'01_指標庫'!$H$20*IF(ISNUMBER($BB323),BB323,0)+'01_指標庫'!$H$21*IF(ISNUMBER($BC323),BC323,0))/AW323,1))</f>
        <v>76.5</v>
      </c>
      <c r="AY323" s="67"/>
      <c r="AZ323" s="67"/>
      <c r="BA323" s="66">
        <f t="shared" si="109"/>
        <v>7.2545554795293565E-3</v>
      </c>
      <c r="BB323">
        <f t="shared" si="110"/>
        <v>50</v>
      </c>
      <c r="BC323" t="str">
        <f t="shared" si="111"/>
        <v/>
      </c>
    </row>
    <row r="324" spans="1:55" ht="15" customHeight="1">
      <c r="A324" s="56">
        <v>320</v>
      </c>
      <c r="B324" s="57">
        <v>43020</v>
      </c>
      <c r="C324" s="56">
        <v>2017</v>
      </c>
      <c r="D324" s="58" t="s">
        <v>239</v>
      </c>
      <c r="E324" s="59">
        <v>6069.99</v>
      </c>
      <c r="F324" s="60">
        <v>8.3832000000000004E-2</v>
      </c>
      <c r="G324" s="60">
        <v>-1.8519999999999999E-3</v>
      </c>
      <c r="H324" s="61">
        <v>0.87760000000000005</v>
      </c>
      <c r="I324" s="62">
        <v>356</v>
      </c>
      <c r="J324" s="56" t="s">
        <v>235</v>
      </c>
      <c r="K324" s="63">
        <v>9.91</v>
      </c>
      <c r="L324" s="56">
        <f t="shared" si="89"/>
        <v>100</v>
      </c>
      <c r="M324" s="56">
        <f t="shared" si="90"/>
        <v>100</v>
      </c>
      <c r="N324" s="56">
        <f t="shared" si="91"/>
        <v>100</v>
      </c>
      <c r="O324" s="56">
        <f t="shared" si="92"/>
        <v>50</v>
      </c>
      <c r="P324" s="56">
        <f t="shared" si="93"/>
        <v>100</v>
      </c>
      <c r="Q324" s="63"/>
      <c r="R324" s="56"/>
      <c r="S324" s="60">
        <f t="shared" si="106"/>
        <v>-1.8515930113053303E-3</v>
      </c>
      <c r="T324" s="64">
        <f t="shared" si="107"/>
        <v>6.0913705583756084E-3</v>
      </c>
      <c r="V324" s="65"/>
      <c r="W324" s="65"/>
      <c r="Y324" s="15" t="str">
        <f t="shared" si="94"/>
        <v>EASY</v>
      </c>
      <c r="AA324" s="66">
        <f t="shared" si="108"/>
        <v>5.9805937927001951E-2</v>
      </c>
      <c r="AB324">
        <f>LOOKUP($B324,'07_L1政策步階'!$A$4:$A$14,'07_L1政策步階'!$C$4:$C$14)</f>
        <v>-1</v>
      </c>
      <c r="AC324" s="65"/>
      <c r="AD324" s="65"/>
      <c r="AE324" s="65"/>
      <c r="AF324" s="65"/>
      <c r="AG324" s="65"/>
      <c r="AH324" s="65"/>
      <c r="AI324" s="65"/>
      <c r="AJ324" s="65"/>
      <c r="AK324" s="65"/>
      <c r="AL324">
        <f t="shared" si="95"/>
        <v>100</v>
      </c>
      <c r="AM324">
        <f t="shared" si="96"/>
        <v>0</v>
      </c>
      <c r="AN324" t="str">
        <f t="shared" si="97"/>
        <v/>
      </c>
      <c r="AO324" t="str">
        <f t="shared" si="98"/>
        <v/>
      </c>
      <c r="AP324" t="str">
        <f t="shared" si="99"/>
        <v/>
      </c>
      <c r="AQ324" t="str">
        <f t="shared" si="100"/>
        <v/>
      </c>
      <c r="AR324" t="str">
        <f t="shared" si="101"/>
        <v/>
      </c>
      <c r="AS324" t="str">
        <f t="shared" si="102"/>
        <v/>
      </c>
      <c r="AT324" t="str">
        <f t="shared" si="103"/>
        <v/>
      </c>
      <c r="AU324" t="str">
        <f t="shared" si="104"/>
        <v/>
      </c>
      <c r="AV324" t="str">
        <f t="shared" si="105"/>
        <v/>
      </c>
      <c r="AW324">
        <f>'01_指標庫'!$H$4*ISNUMBER($F324)+'01_指標庫'!$H$5*ISNUMBER($AA324)+'01_指標庫'!$H$6*ISNUMBER($G324)+'01_指標庫'!$H$7*ISNUMBER($H324)+'01_指標庫'!$H$8*ISNUMBER($AF324)+'01_指標庫'!$H$9*ISNUMBER($AG324)+'01_指標庫'!$H$10*ISNUMBER($AB324)+'01_指標庫'!$H$11*ISNUMBER($AC324)+'01_指標庫'!$H$12*ISNUMBER($AD324)+'01_指標庫'!$H$13*ISNUMBER($AE324)+'01_指標庫'!$H$14*ISNUMBER($I324)+'01_指標庫'!$H$15*ISNUMBER($AH324)+'01_指標庫'!$H$16*ISNUMBER($K324)+'01_指標庫'!$H$17*ISNUMBER($AI324)+'01_指標庫'!$H$18*ISNUMBER($AJ324)+'01_指標庫'!$H$19*ISNUMBER($AK324)+'01_指標庫'!$H$20*ISNUMBER($BB324)+'01_指標庫'!$H$21*ISNUMBER($BC324)</f>
        <v>51</v>
      </c>
      <c r="AX324">
        <f>IF(AW324=0,50,ROUND(('01_指標庫'!$H$4*IF(ISNUMBER($F324),L324,0)+'01_指標庫'!$H$5*IF(ISNUMBER($AA324),AL324,0)+'01_指標庫'!$H$6*IF(ISNUMBER($G324),M324,0)+'01_指標庫'!$H$7*IF(ISNUMBER($H324),N324,0)+'01_指標庫'!$H$8*IF(ISNUMBER($AF324),AQ324,0)+'01_指標庫'!$H$9*IF(ISNUMBER($AG324),AR324,0)+'01_指標庫'!$H$10*IF(ISNUMBER($AB324),AM324,0)+'01_指標庫'!$H$11*IF(ISNUMBER($AC324),AN324,0)+'01_指標庫'!$H$12*IF(ISNUMBER($AD324),AO324,0)+'01_指標庫'!$H$13*IF(ISNUMBER($AE324),AP324,0)+'01_指標庫'!$H$14*IF(ISNUMBER($I324),O324,0)+'01_指標庫'!$H$15*IF(ISNUMBER($AH324),AS324,0)+'01_指標庫'!$H$16*IF(ISNUMBER($K324),P324,0)+'01_指標庫'!$H$17*IF(ISNUMBER($AI324),AT324,0)+'01_指標庫'!$H$18*IF(ISNUMBER($AJ324),AU324,0)+'01_指標庫'!$H$19*IF(ISNUMBER($AK324),AV324,0)+'01_指標庫'!$H$20*IF(ISNUMBER($BB324),BB324,0)+'01_指標庫'!$H$21*IF(ISNUMBER($BC324),BC324,0))/AW324,1))</f>
        <v>76.5</v>
      </c>
      <c r="AY324" s="67"/>
      <c r="AZ324" s="67"/>
      <c r="BA324" s="66">
        <f t="shared" si="109"/>
        <v>5.3951839698080928E-3</v>
      </c>
      <c r="BB324">
        <f t="shared" si="110"/>
        <v>50</v>
      </c>
      <c r="BC324" t="str">
        <f t="shared" si="111"/>
        <v/>
      </c>
    </row>
    <row r="325" spans="1:55" ht="15" customHeight="1">
      <c r="A325" s="56">
        <v>321</v>
      </c>
      <c r="B325" s="57">
        <v>43021</v>
      </c>
      <c r="C325" s="56">
        <v>2017</v>
      </c>
      <c r="D325" s="58" t="s">
        <v>234</v>
      </c>
      <c r="E325" s="59">
        <v>6092.45</v>
      </c>
      <c r="F325" s="60">
        <v>8.6710999999999996E-2</v>
      </c>
      <c r="G325" s="60">
        <v>0</v>
      </c>
      <c r="H325" s="61">
        <v>0.87760000000000005</v>
      </c>
      <c r="I325" s="62">
        <v>360</v>
      </c>
      <c r="J325" s="56" t="s">
        <v>235</v>
      </c>
      <c r="K325" s="63">
        <v>9.61</v>
      </c>
      <c r="L325" s="56">
        <f t="shared" ref="L325:L388" si="112">IF(COUNT(F325)=0,50,IF(F325&gt;=0,100,IF(F325&gt;=-0.02,50,0)))</f>
        <v>100</v>
      </c>
      <c r="M325" s="56">
        <f t="shared" ref="M325:M388" si="113">IF(COUNT(G325)=0,50,IF(G325&gt;-0.06,100,IF(G325&gt;-0.15,50,0)))</f>
        <v>100</v>
      </c>
      <c r="N325" s="56">
        <f t="shared" ref="N325:N388" si="114">IF(COUNT(H325)=0,50,IF(H325&gt;=0.6,100,IF(H325&gt;=0.4,50,0)))</f>
        <v>100</v>
      </c>
      <c r="O325" s="56">
        <f t="shared" ref="O325:O388" si="115">IF(COUNT(I325)=0,50,IF(J325="proxy_vix",50,IF(I325&lt;350,100,IF(I325&lt;=450,50,0))))</f>
        <v>50</v>
      </c>
      <c r="P325" s="56">
        <f t="shared" ref="P325:P388" si="116">IF(COUNT(K325)=0,50,IF(K325&lt;20,100,IF(K325&lt;=25,50,0)))</f>
        <v>100</v>
      </c>
      <c r="Q325" s="63"/>
      <c r="R325" s="56"/>
      <c r="S325" s="60">
        <f t="shared" si="106"/>
        <v>3.7001708404791334E-3</v>
      </c>
      <c r="T325" s="64">
        <f t="shared" si="107"/>
        <v>-3.0272452068617617E-2</v>
      </c>
      <c r="V325" s="65"/>
      <c r="W325" s="65"/>
      <c r="Y325" s="15" t="str">
        <f t="shared" ref="Y325:Y388" si="117">IF(AX325&gt;=70,"EASY",IF(AX325&gt;40,"UNCERTAIN","HARD"))</f>
        <v>EASY</v>
      </c>
      <c r="AA325" s="66">
        <f t="shared" si="108"/>
        <v>5.9421636716982418E-2</v>
      </c>
      <c r="AB325">
        <f>LOOKUP($B325,'07_L1政策步階'!$A$4:$A$14,'07_L1政策步階'!$C$4:$C$14)</f>
        <v>-1</v>
      </c>
      <c r="AC325" s="65"/>
      <c r="AD325" s="65"/>
      <c r="AE325" s="65"/>
      <c r="AF325" s="65"/>
      <c r="AG325" s="65"/>
      <c r="AH325" s="65"/>
      <c r="AI325" s="65"/>
      <c r="AJ325" s="65"/>
      <c r="AK325" s="65"/>
      <c r="AL325">
        <f t="shared" ref="AL325:AL388" si="118">IF(ISNUMBER($AA325),IF($AA325&gt;=0.005,100,IF($AA325&gt;=-0.015,50,0)),"")</f>
        <v>100</v>
      </c>
      <c r="AM325">
        <f t="shared" ref="AM325:AM388" si="119">IF(ISNUMBER($AB325),IF($AB325=1,100,IF($AB325=0,50,0)),"")</f>
        <v>0</v>
      </c>
      <c r="AN325" t="str">
        <f t="shared" ref="AN325:AN388" si="120">IF(ISNUMBER($AC325),IF($AC325&gt;=0.001,100,IF($AC325&gt;=-0.003,50,0)),"")</f>
        <v/>
      </c>
      <c r="AO325" t="str">
        <f t="shared" ref="AO325:AO388" si="121">IF(ISNUMBER($AD325),IF($AD325&gt;=0.04,100,IF($AD325&gt;=0,50,0)),"")</f>
        <v/>
      </c>
      <c r="AP325" t="str">
        <f t="shared" ref="AP325:AP388" si="122">IF(ISNUMBER($AE325),IF($AE325&gt;=25,100,IF($AE325&gt;=-75,50,0)),"")</f>
        <v/>
      </c>
      <c r="AQ325" t="str">
        <f t="shared" ref="AQ325:AQ388" si="123">IF(ISNUMBER($AF325),IF($AF325&gt;0,100,IF($AF325&gt;=-50,50,0)),"")</f>
        <v/>
      </c>
      <c r="AR325" t="str">
        <f t="shared" ref="AR325:AR388" si="124">IF(ISNUMBER($AG325),IF($AG325=1,100,IF($AG325=0,50,0)),"")</f>
        <v/>
      </c>
      <c r="AS325" t="str">
        <f t="shared" ref="AS325:AS388" si="125">IF(ISNUMBER($AH325),IF($AH325&lt;0,100,IF($AH325&lt;=20,50,0)),"")</f>
        <v/>
      </c>
      <c r="AT325" t="str">
        <f t="shared" ref="AT325:AT388" si="126">IF(ISNUMBER($AI325),IF($AI325&lt;0.95,100,IF($AI325&lt;=1,50,0)),"")</f>
        <v/>
      </c>
      <c r="AU325" t="str">
        <f t="shared" ref="AU325:AU388" si="127">IF(ISNUMBER($AJ325),IF($AJ325&lt;30,0,IF($AJ325&lt;40,50,IF($AJ325&lt;=90,100,50))),"")</f>
        <v/>
      </c>
      <c r="AV325" t="str">
        <f t="shared" ref="AV325:AV388" si="128">IF(ISNUMBER($AK325),IF($AK325&gt;-0.2,100,IF($AK325&gt;=-0.4,50,0)),"")</f>
        <v/>
      </c>
      <c r="AW325">
        <f>'01_指標庫'!$H$4*ISNUMBER($F325)+'01_指標庫'!$H$5*ISNUMBER($AA325)+'01_指標庫'!$H$6*ISNUMBER($G325)+'01_指標庫'!$H$7*ISNUMBER($H325)+'01_指標庫'!$H$8*ISNUMBER($AF325)+'01_指標庫'!$H$9*ISNUMBER($AG325)+'01_指標庫'!$H$10*ISNUMBER($AB325)+'01_指標庫'!$H$11*ISNUMBER($AC325)+'01_指標庫'!$H$12*ISNUMBER($AD325)+'01_指標庫'!$H$13*ISNUMBER($AE325)+'01_指標庫'!$H$14*ISNUMBER($I325)+'01_指標庫'!$H$15*ISNUMBER($AH325)+'01_指標庫'!$H$16*ISNUMBER($K325)+'01_指標庫'!$H$17*ISNUMBER($AI325)+'01_指標庫'!$H$18*ISNUMBER($AJ325)+'01_指標庫'!$H$19*ISNUMBER($AK325)+'01_指標庫'!$H$20*ISNUMBER($BB325)+'01_指標庫'!$H$21*ISNUMBER($BC325)</f>
        <v>51</v>
      </c>
      <c r="AX325">
        <f>IF(AW325=0,50,ROUND(('01_指標庫'!$H$4*IF(ISNUMBER($F325),L325,0)+'01_指標庫'!$H$5*IF(ISNUMBER($AA325),AL325,0)+'01_指標庫'!$H$6*IF(ISNUMBER($G325),M325,0)+'01_指標庫'!$H$7*IF(ISNUMBER($H325),N325,0)+'01_指標庫'!$H$8*IF(ISNUMBER($AF325),AQ325,0)+'01_指標庫'!$H$9*IF(ISNUMBER($AG325),AR325,0)+'01_指標庫'!$H$10*IF(ISNUMBER($AB325),AM325,0)+'01_指標庫'!$H$11*IF(ISNUMBER($AC325),AN325,0)+'01_指標庫'!$H$12*IF(ISNUMBER($AD325),AO325,0)+'01_指標庫'!$H$13*IF(ISNUMBER($AE325),AP325,0)+'01_指標庫'!$H$14*IF(ISNUMBER($I325),O325,0)+'01_指標庫'!$H$15*IF(ISNUMBER($AH325),AS325,0)+'01_指標庫'!$H$16*IF(ISNUMBER($K325),P325,0)+'01_指標庫'!$H$17*IF(ISNUMBER($AI325),AT325,0)+'01_指標庫'!$H$18*IF(ISNUMBER($AJ325),AU325,0)+'01_指標庫'!$H$19*IF(ISNUMBER($AK325),AV325,0)+'01_指標庫'!$H$20*IF(ISNUMBER($BB325),BB325,0)+'01_指標庫'!$H$21*IF(ISNUMBER($BC325),BC325,0))/AW325,1))</f>
        <v>76.5</v>
      </c>
      <c r="AY325" s="67"/>
      <c r="AZ325" s="67"/>
      <c r="BA325" s="66">
        <f t="shared" si="109"/>
        <v>4.4359162182265877E-3</v>
      </c>
      <c r="BB325">
        <f t="shared" si="110"/>
        <v>50</v>
      </c>
      <c r="BC325" t="str">
        <f t="shared" si="111"/>
        <v/>
      </c>
    </row>
    <row r="326" spans="1:55" ht="15" customHeight="1">
      <c r="A326" s="56">
        <v>322</v>
      </c>
      <c r="B326" s="57">
        <v>43024</v>
      </c>
      <c r="C326" s="56">
        <v>2017</v>
      </c>
      <c r="D326" s="58" t="s">
        <v>236</v>
      </c>
      <c r="E326" s="59">
        <v>6114.53</v>
      </c>
      <c r="F326" s="60">
        <v>8.9486999999999997E-2</v>
      </c>
      <c r="G326" s="60">
        <v>0</v>
      </c>
      <c r="H326" s="61">
        <v>0.85709999999999997</v>
      </c>
      <c r="I326" s="62">
        <v>353</v>
      </c>
      <c r="J326" s="56" t="s">
        <v>235</v>
      </c>
      <c r="K326" s="63">
        <v>9.91</v>
      </c>
      <c r="L326" s="56">
        <f t="shared" si="112"/>
        <v>100</v>
      </c>
      <c r="M326" s="56">
        <f t="shared" si="113"/>
        <v>100</v>
      </c>
      <c r="N326" s="56">
        <f t="shared" si="114"/>
        <v>100</v>
      </c>
      <c r="O326" s="56">
        <f t="shared" si="115"/>
        <v>50</v>
      </c>
      <c r="P326" s="56">
        <f t="shared" si="116"/>
        <v>100</v>
      </c>
      <c r="Q326" s="63"/>
      <c r="R326" s="56"/>
      <c r="S326" s="60">
        <f t="shared" ref="S326:S389" si="129">$E326/$E325-1</f>
        <v>3.6241577690419025E-3</v>
      </c>
      <c r="T326" s="64">
        <f t="shared" ref="T326:T389" si="130">$K326/$K325-1</f>
        <v>3.1217481789802326E-2</v>
      </c>
      <c r="V326" s="65"/>
      <c r="W326" s="65"/>
      <c r="Y326" s="15" t="str">
        <f t="shared" si="117"/>
        <v>EASY</v>
      </c>
      <c r="AA326" s="66">
        <f t="shared" si="108"/>
        <v>5.9057389553907935E-2</v>
      </c>
      <c r="AB326">
        <f>LOOKUP($B326,'07_L1政策步階'!$A$4:$A$14,'07_L1政策步階'!$C$4:$C$14)</f>
        <v>-1</v>
      </c>
      <c r="AC326" s="65"/>
      <c r="AD326" s="65"/>
      <c r="AE326" s="65"/>
      <c r="AF326" s="65"/>
      <c r="AG326" s="65"/>
      <c r="AH326" s="65"/>
      <c r="AI326" s="65"/>
      <c r="AJ326" s="65"/>
      <c r="AK326" s="65"/>
      <c r="AL326">
        <f t="shared" si="118"/>
        <v>100</v>
      </c>
      <c r="AM326">
        <f t="shared" si="119"/>
        <v>0</v>
      </c>
      <c r="AN326" t="str">
        <f t="shared" si="120"/>
        <v/>
      </c>
      <c r="AO326" t="str">
        <f t="shared" si="121"/>
        <v/>
      </c>
      <c r="AP326" t="str">
        <f t="shared" si="122"/>
        <v/>
      </c>
      <c r="AQ326" t="str">
        <f t="shared" si="123"/>
        <v/>
      </c>
      <c r="AR326" t="str">
        <f t="shared" si="124"/>
        <v/>
      </c>
      <c r="AS326" t="str">
        <f t="shared" si="125"/>
        <v/>
      </c>
      <c r="AT326" t="str">
        <f t="shared" si="126"/>
        <v/>
      </c>
      <c r="AU326" t="str">
        <f t="shared" si="127"/>
        <v/>
      </c>
      <c r="AV326" t="str">
        <f t="shared" si="128"/>
        <v/>
      </c>
      <c r="AW326">
        <f>'01_指標庫'!$H$4*ISNUMBER($F326)+'01_指標庫'!$H$5*ISNUMBER($AA326)+'01_指標庫'!$H$6*ISNUMBER($G326)+'01_指標庫'!$H$7*ISNUMBER($H326)+'01_指標庫'!$H$8*ISNUMBER($AF326)+'01_指標庫'!$H$9*ISNUMBER($AG326)+'01_指標庫'!$H$10*ISNUMBER($AB326)+'01_指標庫'!$H$11*ISNUMBER($AC326)+'01_指標庫'!$H$12*ISNUMBER($AD326)+'01_指標庫'!$H$13*ISNUMBER($AE326)+'01_指標庫'!$H$14*ISNUMBER($I326)+'01_指標庫'!$H$15*ISNUMBER($AH326)+'01_指標庫'!$H$16*ISNUMBER($K326)+'01_指標庫'!$H$17*ISNUMBER($AI326)+'01_指標庫'!$H$18*ISNUMBER($AJ326)+'01_指標庫'!$H$19*ISNUMBER($AK326)+'01_指標庫'!$H$20*ISNUMBER($BB326)+'01_指標庫'!$H$21*ISNUMBER($BC326)</f>
        <v>51</v>
      </c>
      <c r="AX326">
        <f>IF(AW326=0,50,ROUND(('01_指標庫'!$H$4*IF(ISNUMBER($F326),L326,0)+'01_指標庫'!$H$5*IF(ISNUMBER($AA326),AL326,0)+'01_指標庫'!$H$6*IF(ISNUMBER($G326),M326,0)+'01_指標庫'!$H$7*IF(ISNUMBER($H326),N326,0)+'01_指標庫'!$H$8*IF(ISNUMBER($AF326),AQ326,0)+'01_指標庫'!$H$9*IF(ISNUMBER($AG326),AR326,0)+'01_指標庫'!$H$10*IF(ISNUMBER($AB326),AM326,0)+'01_指標庫'!$H$11*IF(ISNUMBER($AC326),AN326,0)+'01_指標庫'!$H$12*IF(ISNUMBER($AD326),AO326,0)+'01_指標庫'!$H$13*IF(ISNUMBER($AE326),AP326,0)+'01_指標庫'!$H$14*IF(ISNUMBER($I326),O326,0)+'01_指標庫'!$H$15*IF(ISNUMBER($AH326),AS326,0)+'01_指標庫'!$H$16*IF(ISNUMBER($K326),P326,0)+'01_指標庫'!$H$17*IF(ISNUMBER($AI326),AT326,0)+'01_指標庫'!$H$18*IF(ISNUMBER($AJ326),AU326,0)+'01_指標庫'!$H$19*IF(ISNUMBER($AK326),AV326,0)+'01_指標庫'!$H$20*IF(ISNUMBER($BB326),BB326,0)+'01_指標庫'!$H$21*IF(ISNUMBER($BC326),BC326,0))/AW326,1))</f>
        <v>76.5</v>
      </c>
      <c r="AY326" s="67"/>
      <c r="AZ326" s="67"/>
      <c r="BA326" s="66">
        <f t="shared" si="109"/>
        <v>4.0860863807903325E-3</v>
      </c>
      <c r="BB326">
        <f t="shared" si="110"/>
        <v>50</v>
      </c>
      <c r="BC326" t="str">
        <f t="shared" si="111"/>
        <v/>
      </c>
    </row>
    <row r="327" spans="1:55" ht="15" customHeight="1">
      <c r="A327" s="56">
        <v>323</v>
      </c>
      <c r="B327" s="57">
        <v>43025</v>
      </c>
      <c r="C327" s="56">
        <v>2017</v>
      </c>
      <c r="D327" s="58" t="s">
        <v>237</v>
      </c>
      <c r="E327" s="59">
        <v>6122.61</v>
      </c>
      <c r="F327" s="60">
        <v>8.9704000000000006E-2</v>
      </c>
      <c r="G327" s="60">
        <v>0</v>
      </c>
      <c r="H327" s="61">
        <v>0.85709999999999997</v>
      </c>
      <c r="I327" s="62">
        <v>350</v>
      </c>
      <c r="J327" s="56" t="s">
        <v>235</v>
      </c>
      <c r="K327" s="63">
        <v>10.31</v>
      </c>
      <c r="L327" s="56">
        <f t="shared" si="112"/>
        <v>100</v>
      </c>
      <c r="M327" s="56">
        <f t="shared" si="113"/>
        <v>100</v>
      </c>
      <c r="N327" s="56">
        <f t="shared" si="114"/>
        <v>100</v>
      </c>
      <c r="O327" s="56">
        <f t="shared" si="115"/>
        <v>50</v>
      </c>
      <c r="P327" s="56">
        <f t="shared" si="116"/>
        <v>100</v>
      </c>
      <c r="Q327" s="63"/>
      <c r="R327" s="56"/>
      <c r="S327" s="60">
        <f t="shared" si="129"/>
        <v>1.3214425311511846E-3</v>
      </c>
      <c r="T327" s="64">
        <f t="shared" si="130"/>
        <v>4.0363269424823489E-2</v>
      </c>
      <c r="V327" s="65"/>
      <c r="W327" s="65"/>
      <c r="Y327" s="15" t="str">
        <f t="shared" si="117"/>
        <v>EASY</v>
      </c>
      <c r="AA327" s="66">
        <f t="shared" si="108"/>
        <v>5.8539624618669572E-2</v>
      </c>
      <c r="AB327">
        <f>LOOKUP($B327,'07_L1政策步階'!$A$4:$A$14,'07_L1政策步階'!$C$4:$C$14)</f>
        <v>-1</v>
      </c>
      <c r="AC327" s="65"/>
      <c r="AD327" s="65"/>
      <c r="AE327" s="65"/>
      <c r="AF327" s="65"/>
      <c r="AG327" s="65"/>
      <c r="AH327" s="65"/>
      <c r="AI327" s="65"/>
      <c r="AJ327" s="65"/>
      <c r="AK327" s="65"/>
      <c r="AL327">
        <f t="shared" si="118"/>
        <v>100</v>
      </c>
      <c r="AM327">
        <f t="shared" si="119"/>
        <v>0</v>
      </c>
      <c r="AN327" t="str">
        <f t="shared" si="120"/>
        <v/>
      </c>
      <c r="AO327" t="str">
        <f t="shared" si="121"/>
        <v/>
      </c>
      <c r="AP327" t="str">
        <f t="shared" si="122"/>
        <v/>
      </c>
      <c r="AQ327" t="str">
        <f t="shared" si="123"/>
        <v/>
      </c>
      <c r="AR327" t="str">
        <f t="shared" si="124"/>
        <v/>
      </c>
      <c r="AS327" t="str">
        <f t="shared" si="125"/>
        <v/>
      </c>
      <c r="AT327" t="str">
        <f t="shared" si="126"/>
        <v/>
      </c>
      <c r="AU327" t="str">
        <f t="shared" si="127"/>
        <v/>
      </c>
      <c r="AV327" t="str">
        <f t="shared" si="128"/>
        <v/>
      </c>
      <c r="AW327">
        <f>'01_指標庫'!$H$4*ISNUMBER($F327)+'01_指標庫'!$H$5*ISNUMBER($AA327)+'01_指標庫'!$H$6*ISNUMBER($G327)+'01_指標庫'!$H$7*ISNUMBER($H327)+'01_指標庫'!$H$8*ISNUMBER($AF327)+'01_指標庫'!$H$9*ISNUMBER($AG327)+'01_指標庫'!$H$10*ISNUMBER($AB327)+'01_指標庫'!$H$11*ISNUMBER($AC327)+'01_指標庫'!$H$12*ISNUMBER($AD327)+'01_指標庫'!$H$13*ISNUMBER($AE327)+'01_指標庫'!$H$14*ISNUMBER($I327)+'01_指標庫'!$H$15*ISNUMBER($AH327)+'01_指標庫'!$H$16*ISNUMBER($K327)+'01_指標庫'!$H$17*ISNUMBER($AI327)+'01_指標庫'!$H$18*ISNUMBER($AJ327)+'01_指標庫'!$H$19*ISNUMBER($AK327)+'01_指標庫'!$H$20*ISNUMBER($BB327)+'01_指標庫'!$H$21*ISNUMBER($BC327)</f>
        <v>51</v>
      </c>
      <c r="AX327">
        <f>IF(AW327=0,50,ROUND(('01_指標庫'!$H$4*IF(ISNUMBER($F327),L327,0)+'01_指標庫'!$H$5*IF(ISNUMBER($AA327),AL327,0)+'01_指標庫'!$H$6*IF(ISNUMBER($G327),M327,0)+'01_指標庫'!$H$7*IF(ISNUMBER($H327),N327,0)+'01_指標庫'!$H$8*IF(ISNUMBER($AF327),AQ327,0)+'01_指標庫'!$H$9*IF(ISNUMBER($AG327),AR327,0)+'01_指標庫'!$H$10*IF(ISNUMBER($AB327),AM327,0)+'01_指標庫'!$H$11*IF(ISNUMBER($AC327),AN327,0)+'01_指標庫'!$H$12*IF(ISNUMBER($AD327),AO327,0)+'01_指標庫'!$H$13*IF(ISNUMBER($AE327),AP327,0)+'01_指標庫'!$H$14*IF(ISNUMBER($I327),O327,0)+'01_指標庫'!$H$15*IF(ISNUMBER($AH327),AS327,0)+'01_指標庫'!$H$16*IF(ISNUMBER($K327),P327,0)+'01_指標庫'!$H$17*IF(ISNUMBER($AI327),AT327,0)+'01_指標庫'!$H$18*IF(ISNUMBER($AJ327),AU327,0)+'01_指標庫'!$H$19*IF(ISNUMBER($AK327),AV327,0)+'01_指標庫'!$H$20*IF(ISNUMBER($BB327),BB327,0)+'01_指標庫'!$H$21*IF(ISNUMBER($BC327),BC327,0))/AW327,1))</f>
        <v>76.5</v>
      </c>
      <c r="AY327" s="67"/>
      <c r="AZ327" s="67"/>
      <c r="BA327" s="66">
        <f t="shared" si="109"/>
        <v>3.9231973556170807E-3</v>
      </c>
      <c r="BB327">
        <f t="shared" si="110"/>
        <v>50</v>
      </c>
      <c r="BC327" t="str">
        <f t="shared" si="111"/>
        <v/>
      </c>
    </row>
    <row r="328" spans="1:55" ht="15" customHeight="1">
      <c r="A328" s="56">
        <v>324</v>
      </c>
      <c r="B328" s="57">
        <v>43026</v>
      </c>
      <c r="C328" s="56">
        <v>2017</v>
      </c>
      <c r="D328" s="58" t="s">
        <v>238</v>
      </c>
      <c r="E328" s="59">
        <v>6114.35</v>
      </c>
      <c r="F328" s="60">
        <v>8.7069999999999995E-2</v>
      </c>
      <c r="G328" s="60">
        <v>-1.3489999999999999E-3</v>
      </c>
      <c r="H328" s="61">
        <v>0.87760000000000005</v>
      </c>
      <c r="I328" s="62">
        <v>346</v>
      </c>
      <c r="J328" s="56" t="s">
        <v>235</v>
      </c>
      <c r="K328" s="63">
        <v>10.07</v>
      </c>
      <c r="L328" s="56">
        <f t="shared" si="112"/>
        <v>100</v>
      </c>
      <c r="M328" s="56">
        <f t="shared" si="113"/>
        <v>100</v>
      </c>
      <c r="N328" s="56">
        <f t="shared" si="114"/>
        <v>100</v>
      </c>
      <c r="O328" s="56">
        <f t="shared" si="115"/>
        <v>100</v>
      </c>
      <c r="P328" s="56">
        <f t="shared" si="116"/>
        <v>100</v>
      </c>
      <c r="Q328" s="63"/>
      <c r="R328" s="56"/>
      <c r="S328" s="60">
        <f t="shared" si="129"/>
        <v>-1.3490978520597219E-3</v>
      </c>
      <c r="T328" s="64">
        <f t="shared" si="130"/>
        <v>-2.3278370514064006E-2</v>
      </c>
      <c r="V328" s="65"/>
      <c r="W328" s="65"/>
      <c r="Y328" s="15" t="str">
        <f t="shared" si="117"/>
        <v>EASY</v>
      </c>
      <c r="AA328" s="66">
        <f t="shared" si="108"/>
        <v>5.8076086701528196E-2</v>
      </c>
      <c r="AB328">
        <f>LOOKUP($B328,'07_L1政策步階'!$A$4:$A$14,'07_L1政策步階'!$C$4:$C$14)</f>
        <v>-1</v>
      </c>
      <c r="AC328" s="65"/>
      <c r="AD328" s="65"/>
      <c r="AE328" s="65"/>
      <c r="AF328" s="65"/>
      <c r="AG328" s="65"/>
      <c r="AH328" s="65"/>
      <c r="AI328" s="65"/>
      <c r="AJ328" s="65"/>
      <c r="AK328" s="65"/>
      <c r="AL328">
        <f t="shared" si="118"/>
        <v>100</v>
      </c>
      <c r="AM328">
        <f t="shared" si="119"/>
        <v>0</v>
      </c>
      <c r="AN328" t="str">
        <f t="shared" si="120"/>
        <v/>
      </c>
      <c r="AO328" t="str">
        <f t="shared" si="121"/>
        <v/>
      </c>
      <c r="AP328" t="str">
        <f t="shared" si="122"/>
        <v/>
      </c>
      <c r="AQ328" t="str">
        <f t="shared" si="123"/>
        <v/>
      </c>
      <c r="AR328" t="str">
        <f t="shared" si="124"/>
        <v/>
      </c>
      <c r="AS328" t="str">
        <f t="shared" si="125"/>
        <v/>
      </c>
      <c r="AT328" t="str">
        <f t="shared" si="126"/>
        <v/>
      </c>
      <c r="AU328" t="str">
        <f t="shared" si="127"/>
        <v/>
      </c>
      <c r="AV328" t="str">
        <f t="shared" si="128"/>
        <v/>
      </c>
      <c r="AW328">
        <f>'01_指標庫'!$H$4*ISNUMBER($F328)+'01_指標庫'!$H$5*ISNUMBER($AA328)+'01_指標庫'!$H$6*ISNUMBER($G328)+'01_指標庫'!$H$7*ISNUMBER($H328)+'01_指標庫'!$H$8*ISNUMBER($AF328)+'01_指標庫'!$H$9*ISNUMBER($AG328)+'01_指標庫'!$H$10*ISNUMBER($AB328)+'01_指標庫'!$H$11*ISNUMBER($AC328)+'01_指標庫'!$H$12*ISNUMBER($AD328)+'01_指標庫'!$H$13*ISNUMBER($AE328)+'01_指標庫'!$H$14*ISNUMBER($I328)+'01_指標庫'!$H$15*ISNUMBER($AH328)+'01_指標庫'!$H$16*ISNUMBER($K328)+'01_指標庫'!$H$17*ISNUMBER($AI328)+'01_指標庫'!$H$18*ISNUMBER($AJ328)+'01_指標庫'!$H$19*ISNUMBER($AK328)+'01_指標庫'!$H$20*ISNUMBER($BB328)+'01_指標庫'!$H$21*ISNUMBER($BC328)</f>
        <v>51</v>
      </c>
      <c r="AX328">
        <f>IF(AW328=0,50,ROUND(('01_指標庫'!$H$4*IF(ISNUMBER($F328),L328,0)+'01_指標庫'!$H$5*IF(ISNUMBER($AA328),AL328,0)+'01_指標庫'!$H$6*IF(ISNUMBER($G328),M328,0)+'01_指標庫'!$H$7*IF(ISNUMBER($H328),N328,0)+'01_指標庫'!$H$8*IF(ISNUMBER($AF328),AQ328,0)+'01_指標庫'!$H$9*IF(ISNUMBER($AG328),AR328,0)+'01_指標庫'!$H$10*IF(ISNUMBER($AB328),AM328,0)+'01_指標庫'!$H$11*IF(ISNUMBER($AC328),AN328,0)+'01_指標庫'!$H$12*IF(ISNUMBER($AD328),AO328,0)+'01_指標庫'!$H$13*IF(ISNUMBER($AE328),AP328,0)+'01_指標庫'!$H$14*IF(ISNUMBER($I328),O328,0)+'01_指標庫'!$H$15*IF(ISNUMBER($AH328),AS328,0)+'01_指標庫'!$H$16*IF(ISNUMBER($K328),P328,0)+'01_指標庫'!$H$17*IF(ISNUMBER($AI328),AT328,0)+'01_指標庫'!$H$18*IF(ISNUMBER($AJ328),AU328,0)+'01_指標庫'!$H$19*IF(ISNUMBER($AK328),AV328,0)+'01_指標庫'!$H$20*IF(ISNUMBER($BB328),BB328,0)+'01_指標庫'!$H$21*IF(ISNUMBER($BC328),BC328,0))/AW328,1))</f>
        <v>84.3</v>
      </c>
      <c r="AY328" s="67"/>
      <c r="AZ328" s="67"/>
      <c r="BA328" s="66">
        <f t="shared" si="109"/>
        <v>3.1052480533029225E-3</v>
      </c>
      <c r="BB328">
        <f t="shared" si="110"/>
        <v>50</v>
      </c>
      <c r="BC328" t="str">
        <f t="shared" si="111"/>
        <v/>
      </c>
    </row>
    <row r="329" spans="1:55" ht="15" customHeight="1">
      <c r="A329" s="56">
        <v>325</v>
      </c>
      <c r="B329" s="57">
        <v>43027</v>
      </c>
      <c r="C329" s="56">
        <v>2017</v>
      </c>
      <c r="D329" s="58" t="s">
        <v>239</v>
      </c>
      <c r="E329" s="59">
        <v>6092.62</v>
      </c>
      <c r="F329" s="60">
        <v>8.2095000000000001E-2</v>
      </c>
      <c r="G329" s="60">
        <v>-4.8979999999999996E-3</v>
      </c>
      <c r="H329" s="61">
        <v>0.85709999999999997</v>
      </c>
      <c r="I329" s="62">
        <v>348</v>
      </c>
      <c r="J329" s="56" t="s">
        <v>235</v>
      </c>
      <c r="K329" s="63">
        <v>10.050000000000001</v>
      </c>
      <c r="L329" s="56">
        <f t="shared" si="112"/>
        <v>100</v>
      </c>
      <c r="M329" s="56">
        <f t="shared" si="113"/>
        <v>100</v>
      </c>
      <c r="N329" s="56">
        <f t="shared" si="114"/>
        <v>100</v>
      </c>
      <c r="O329" s="56">
        <f t="shared" si="115"/>
        <v>100</v>
      </c>
      <c r="P329" s="56">
        <f t="shared" si="116"/>
        <v>100</v>
      </c>
      <c r="Q329" s="63"/>
      <c r="R329" s="56"/>
      <c r="S329" s="60">
        <f t="shared" si="129"/>
        <v>-3.5539345964821223E-3</v>
      </c>
      <c r="T329" s="64">
        <f t="shared" si="130"/>
        <v>-1.9860973187685316E-3</v>
      </c>
      <c r="V329" s="65"/>
      <c r="W329" s="65"/>
      <c r="Y329" s="15" t="str">
        <f t="shared" si="117"/>
        <v>EASY</v>
      </c>
      <c r="AA329" s="66">
        <f t="shared" si="108"/>
        <v>5.7605789239456806E-2</v>
      </c>
      <c r="AB329">
        <f>LOOKUP($B329,'07_L1政策步階'!$A$4:$A$14,'07_L1政策步階'!$C$4:$C$14)</f>
        <v>-1</v>
      </c>
      <c r="AC329" s="65"/>
      <c r="AD329" s="65"/>
      <c r="AE329" s="65"/>
      <c r="AF329" s="65"/>
      <c r="AG329" s="65"/>
      <c r="AH329" s="65"/>
      <c r="AI329" s="65"/>
      <c r="AJ329" s="65"/>
      <c r="AK329" s="65"/>
      <c r="AL329">
        <f t="shared" si="118"/>
        <v>100</v>
      </c>
      <c r="AM329">
        <f t="shared" si="119"/>
        <v>0</v>
      </c>
      <c r="AN329" t="str">
        <f t="shared" si="120"/>
        <v/>
      </c>
      <c r="AO329" t="str">
        <f t="shared" si="121"/>
        <v/>
      </c>
      <c r="AP329" t="str">
        <f t="shared" si="122"/>
        <v/>
      </c>
      <c r="AQ329" t="str">
        <f t="shared" si="123"/>
        <v/>
      </c>
      <c r="AR329" t="str">
        <f t="shared" si="124"/>
        <v/>
      </c>
      <c r="AS329" t="str">
        <f t="shared" si="125"/>
        <v/>
      </c>
      <c r="AT329" t="str">
        <f t="shared" si="126"/>
        <v/>
      </c>
      <c r="AU329" t="str">
        <f t="shared" si="127"/>
        <v/>
      </c>
      <c r="AV329" t="str">
        <f t="shared" si="128"/>
        <v/>
      </c>
      <c r="AW329">
        <f>'01_指標庫'!$H$4*ISNUMBER($F329)+'01_指標庫'!$H$5*ISNUMBER($AA329)+'01_指標庫'!$H$6*ISNUMBER($G329)+'01_指標庫'!$H$7*ISNUMBER($H329)+'01_指標庫'!$H$8*ISNUMBER($AF329)+'01_指標庫'!$H$9*ISNUMBER($AG329)+'01_指標庫'!$H$10*ISNUMBER($AB329)+'01_指標庫'!$H$11*ISNUMBER($AC329)+'01_指標庫'!$H$12*ISNUMBER($AD329)+'01_指標庫'!$H$13*ISNUMBER($AE329)+'01_指標庫'!$H$14*ISNUMBER($I329)+'01_指標庫'!$H$15*ISNUMBER($AH329)+'01_指標庫'!$H$16*ISNUMBER($K329)+'01_指標庫'!$H$17*ISNUMBER($AI329)+'01_指標庫'!$H$18*ISNUMBER($AJ329)+'01_指標庫'!$H$19*ISNUMBER($AK329)+'01_指標庫'!$H$20*ISNUMBER($BB329)+'01_指標庫'!$H$21*ISNUMBER($BC329)</f>
        <v>51</v>
      </c>
      <c r="AX329">
        <f>IF(AW329=0,50,ROUND(('01_指標庫'!$H$4*IF(ISNUMBER($F329),L329,0)+'01_指標庫'!$H$5*IF(ISNUMBER($AA329),AL329,0)+'01_指標庫'!$H$6*IF(ISNUMBER($G329),M329,0)+'01_指標庫'!$H$7*IF(ISNUMBER($H329),N329,0)+'01_指標庫'!$H$8*IF(ISNUMBER($AF329),AQ329,0)+'01_指標庫'!$H$9*IF(ISNUMBER($AG329),AR329,0)+'01_指標庫'!$H$10*IF(ISNUMBER($AB329),AM329,0)+'01_指標庫'!$H$11*IF(ISNUMBER($AC329),AN329,0)+'01_指標庫'!$H$12*IF(ISNUMBER($AD329),AO329,0)+'01_指標庫'!$H$13*IF(ISNUMBER($AE329),AP329,0)+'01_指標庫'!$H$14*IF(ISNUMBER($I329),O329,0)+'01_指標庫'!$H$15*IF(ISNUMBER($AH329),AS329,0)+'01_指標庫'!$H$16*IF(ISNUMBER($K329),P329,0)+'01_指標庫'!$H$17*IF(ISNUMBER($AI329),AT329,0)+'01_指標庫'!$H$18*IF(ISNUMBER($AJ329),AU329,0)+'01_指標庫'!$H$19*IF(ISNUMBER($AK329),AV329,0)+'01_指標庫'!$H$20*IF(ISNUMBER($BB329),BB329,0)+'01_指標庫'!$H$21*IF(ISNUMBER($BC329),BC329,0))/AW329,1))</f>
        <v>84.3</v>
      </c>
      <c r="AY329" s="67"/>
      <c r="AZ329" s="67"/>
      <c r="BA329" s="66">
        <f t="shared" si="109"/>
        <v>3.2640968078216925E-3</v>
      </c>
      <c r="BB329">
        <f t="shared" si="110"/>
        <v>50</v>
      </c>
      <c r="BC329" t="str">
        <f t="shared" si="111"/>
        <v/>
      </c>
    </row>
    <row r="330" spans="1:55" ht="15" customHeight="1">
      <c r="A330" s="56">
        <v>326</v>
      </c>
      <c r="B330" s="57">
        <v>43028</v>
      </c>
      <c r="C330" s="56">
        <v>2017</v>
      </c>
      <c r="D330" s="58" t="s">
        <v>234</v>
      </c>
      <c r="E330" s="59">
        <v>6108.82</v>
      </c>
      <c r="F330" s="60">
        <v>8.3872000000000002E-2</v>
      </c>
      <c r="G330" s="60">
        <v>-2.2520000000000001E-3</v>
      </c>
      <c r="H330" s="61">
        <v>0.85709999999999997</v>
      </c>
      <c r="I330" s="62">
        <v>342</v>
      </c>
      <c r="J330" s="56" t="s">
        <v>235</v>
      </c>
      <c r="K330" s="63">
        <v>9.9700000000000006</v>
      </c>
      <c r="L330" s="56">
        <f t="shared" si="112"/>
        <v>100</v>
      </c>
      <c r="M330" s="56">
        <f t="shared" si="113"/>
        <v>100</v>
      </c>
      <c r="N330" s="56">
        <f t="shared" si="114"/>
        <v>100</v>
      </c>
      <c r="O330" s="56">
        <f t="shared" si="115"/>
        <v>100</v>
      </c>
      <c r="P330" s="56">
        <f t="shared" si="116"/>
        <v>100</v>
      </c>
      <c r="Q330" s="63"/>
      <c r="R330" s="56"/>
      <c r="S330" s="60">
        <f t="shared" si="129"/>
        <v>2.6589546040947099E-3</v>
      </c>
      <c r="T330" s="64">
        <f t="shared" si="130"/>
        <v>-7.9601990049751326E-3</v>
      </c>
      <c r="V330" s="65"/>
      <c r="W330" s="65"/>
      <c r="Y330" s="15" t="str">
        <f t="shared" si="117"/>
        <v>EASY</v>
      </c>
      <c r="AA330" s="66">
        <f t="shared" si="108"/>
        <v>5.7670334169574344E-2</v>
      </c>
      <c r="AB330">
        <f>LOOKUP($B330,'07_L1政策步階'!$A$4:$A$14,'07_L1政策步階'!$C$4:$C$14)</f>
        <v>-1</v>
      </c>
      <c r="AC330" s="65"/>
      <c r="AD330" s="65"/>
      <c r="AE330" s="65"/>
      <c r="AF330" s="65"/>
      <c r="AG330" s="65"/>
      <c r="AH330" s="65"/>
      <c r="AI330" s="65"/>
      <c r="AJ330" s="65"/>
      <c r="AK330" s="65"/>
      <c r="AL330">
        <f t="shared" si="118"/>
        <v>100</v>
      </c>
      <c r="AM330">
        <f t="shared" si="119"/>
        <v>0</v>
      </c>
      <c r="AN330" t="str">
        <f t="shared" si="120"/>
        <v/>
      </c>
      <c r="AO330" t="str">
        <f t="shared" si="121"/>
        <v/>
      </c>
      <c r="AP330" t="str">
        <f t="shared" si="122"/>
        <v/>
      </c>
      <c r="AQ330" t="str">
        <f t="shared" si="123"/>
        <v/>
      </c>
      <c r="AR330" t="str">
        <f t="shared" si="124"/>
        <v/>
      </c>
      <c r="AS330" t="str">
        <f t="shared" si="125"/>
        <v/>
      </c>
      <c r="AT330" t="str">
        <f t="shared" si="126"/>
        <v/>
      </c>
      <c r="AU330" t="str">
        <f t="shared" si="127"/>
        <v/>
      </c>
      <c r="AV330" t="str">
        <f t="shared" si="128"/>
        <v/>
      </c>
      <c r="AW330">
        <f>'01_指標庫'!$H$4*ISNUMBER($F330)+'01_指標庫'!$H$5*ISNUMBER($AA330)+'01_指標庫'!$H$6*ISNUMBER($G330)+'01_指標庫'!$H$7*ISNUMBER($H330)+'01_指標庫'!$H$8*ISNUMBER($AF330)+'01_指標庫'!$H$9*ISNUMBER($AG330)+'01_指標庫'!$H$10*ISNUMBER($AB330)+'01_指標庫'!$H$11*ISNUMBER($AC330)+'01_指標庫'!$H$12*ISNUMBER($AD330)+'01_指標庫'!$H$13*ISNUMBER($AE330)+'01_指標庫'!$H$14*ISNUMBER($I330)+'01_指標庫'!$H$15*ISNUMBER($AH330)+'01_指標庫'!$H$16*ISNUMBER($K330)+'01_指標庫'!$H$17*ISNUMBER($AI330)+'01_指標庫'!$H$18*ISNUMBER($AJ330)+'01_指標庫'!$H$19*ISNUMBER($AK330)+'01_指標庫'!$H$20*ISNUMBER($BB330)+'01_指標庫'!$H$21*ISNUMBER($BC330)</f>
        <v>51</v>
      </c>
      <c r="AX330">
        <f>IF(AW330=0,50,ROUND(('01_指標庫'!$H$4*IF(ISNUMBER($F330),L330,0)+'01_指標庫'!$H$5*IF(ISNUMBER($AA330),AL330,0)+'01_指標庫'!$H$6*IF(ISNUMBER($G330),M330,0)+'01_指標庫'!$H$7*IF(ISNUMBER($H330),N330,0)+'01_指標庫'!$H$8*IF(ISNUMBER($AF330),AQ330,0)+'01_指標庫'!$H$9*IF(ISNUMBER($AG330),AR330,0)+'01_指標庫'!$H$10*IF(ISNUMBER($AB330),AM330,0)+'01_指標庫'!$H$11*IF(ISNUMBER($AC330),AN330,0)+'01_指標庫'!$H$12*IF(ISNUMBER($AD330),AO330,0)+'01_指標庫'!$H$13*IF(ISNUMBER($AE330),AP330,0)+'01_指標庫'!$H$14*IF(ISNUMBER($I330),O330,0)+'01_指標庫'!$H$15*IF(ISNUMBER($AH330),AS330,0)+'01_指標庫'!$H$16*IF(ISNUMBER($K330),P330,0)+'01_指標庫'!$H$17*IF(ISNUMBER($AI330),AT330,0)+'01_指標庫'!$H$18*IF(ISNUMBER($AJ330),AU330,0)+'01_指標庫'!$H$19*IF(ISNUMBER($AK330),AV330,0)+'01_指標庫'!$H$20*IF(ISNUMBER($BB330),BB330,0)+'01_指標庫'!$H$21*IF(ISNUMBER($BC330),BC330,0))/AW330,1))</f>
        <v>84.3</v>
      </c>
      <c r="AY330" s="67"/>
      <c r="AZ330" s="67"/>
      <c r="BA330" s="66">
        <f t="shared" si="109"/>
        <v>3.072785403883449E-3</v>
      </c>
      <c r="BB330">
        <f t="shared" si="110"/>
        <v>50</v>
      </c>
      <c r="BC330" t="str">
        <f t="shared" si="111"/>
        <v/>
      </c>
    </row>
    <row r="331" spans="1:55" ht="15" customHeight="1">
      <c r="A331" s="56">
        <v>327</v>
      </c>
      <c r="B331" s="57">
        <v>43031</v>
      </c>
      <c r="C331" s="56">
        <v>2017</v>
      </c>
      <c r="D331" s="58" t="s">
        <v>236</v>
      </c>
      <c r="E331" s="59">
        <v>6067.83</v>
      </c>
      <c r="F331" s="60">
        <v>7.5587000000000001E-2</v>
      </c>
      <c r="G331" s="60">
        <v>-8.9470000000000001E-3</v>
      </c>
      <c r="H331" s="61">
        <v>0.87760000000000005</v>
      </c>
      <c r="I331" s="62">
        <v>340</v>
      </c>
      <c r="J331" s="56" t="s">
        <v>235</v>
      </c>
      <c r="K331" s="63">
        <v>11.07</v>
      </c>
      <c r="L331" s="56">
        <f t="shared" si="112"/>
        <v>100</v>
      </c>
      <c r="M331" s="56">
        <f t="shared" si="113"/>
        <v>100</v>
      </c>
      <c r="N331" s="56">
        <f t="shared" si="114"/>
        <v>100</v>
      </c>
      <c r="O331" s="56">
        <f t="shared" si="115"/>
        <v>100</v>
      </c>
      <c r="P331" s="56">
        <f t="shared" si="116"/>
        <v>100</v>
      </c>
      <c r="Q331" s="63"/>
      <c r="R331" s="56"/>
      <c r="S331" s="60">
        <f t="shared" si="129"/>
        <v>-6.7099701742725504E-3</v>
      </c>
      <c r="T331" s="64">
        <f t="shared" si="130"/>
        <v>0.11033099297893667</v>
      </c>
      <c r="V331" s="65"/>
      <c r="W331" s="65"/>
      <c r="Y331" s="15" t="str">
        <f t="shared" si="117"/>
        <v>EASY</v>
      </c>
      <c r="AA331" s="66">
        <f t="shared" si="108"/>
        <v>5.7513703391160131E-2</v>
      </c>
      <c r="AB331">
        <f>LOOKUP($B331,'07_L1政策步階'!$A$4:$A$14,'07_L1政策步階'!$C$4:$C$14)</f>
        <v>-1</v>
      </c>
      <c r="AC331" s="65"/>
      <c r="AD331" s="65"/>
      <c r="AE331" s="65"/>
      <c r="AF331" s="65"/>
      <c r="AG331" s="65"/>
      <c r="AH331" s="65"/>
      <c r="AI331" s="65"/>
      <c r="AJ331" s="65"/>
      <c r="AK331" s="65"/>
      <c r="AL331">
        <f t="shared" si="118"/>
        <v>100</v>
      </c>
      <c r="AM331">
        <f t="shared" si="119"/>
        <v>0</v>
      </c>
      <c r="AN331" t="str">
        <f t="shared" si="120"/>
        <v/>
      </c>
      <c r="AO331" t="str">
        <f t="shared" si="121"/>
        <v/>
      </c>
      <c r="AP331" t="str">
        <f t="shared" si="122"/>
        <v/>
      </c>
      <c r="AQ331" t="str">
        <f t="shared" si="123"/>
        <v/>
      </c>
      <c r="AR331" t="str">
        <f t="shared" si="124"/>
        <v/>
      </c>
      <c r="AS331" t="str">
        <f t="shared" si="125"/>
        <v/>
      </c>
      <c r="AT331" t="str">
        <f t="shared" si="126"/>
        <v/>
      </c>
      <c r="AU331" t="str">
        <f t="shared" si="127"/>
        <v/>
      </c>
      <c r="AV331" t="str">
        <f t="shared" si="128"/>
        <v/>
      </c>
      <c r="AW331">
        <f>'01_指標庫'!$H$4*ISNUMBER($F331)+'01_指標庫'!$H$5*ISNUMBER($AA331)+'01_指標庫'!$H$6*ISNUMBER($G331)+'01_指標庫'!$H$7*ISNUMBER($H331)+'01_指標庫'!$H$8*ISNUMBER($AF331)+'01_指標庫'!$H$9*ISNUMBER($AG331)+'01_指標庫'!$H$10*ISNUMBER($AB331)+'01_指標庫'!$H$11*ISNUMBER($AC331)+'01_指標庫'!$H$12*ISNUMBER($AD331)+'01_指標庫'!$H$13*ISNUMBER($AE331)+'01_指標庫'!$H$14*ISNUMBER($I331)+'01_指標庫'!$H$15*ISNUMBER($AH331)+'01_指標庫'!$H$16*ISNUMBER($K331)+'01_指標庫'!$H$17*ISNUMBER($AI331)+'01_指標庫'!$H$18*ISNUMBER($AJ331)+'01_指標庫'!$H$19*ISNUMBER($AK331)+'01_指標庫'!$H$20*ISNUMBER($BB331)+'01_指標庫'!$H$21*ISNUMBER($BC331)</f>
        <v>51</v>
      </c>
      <c r="AX331">
        <f>IF(AW331=0,50,ROUND(('01_指標庫'!$H$4*IF(ISNUMBER($F331),L331,0)+'01_指標庫'!$H$5*IF(ISNUMBER($AA331),AL331,0)+'01_指標庫'!$H$6*IF(ISNUMBER($G331),M331,0)+'01_指標庫'!$H$7*IF(ISNUMBER($H331),N331,0)+'01_指標庫'!$H$8*IF(ISNUMBER($AF331),AQ331,0)+'01_指標庫'!$H$9*IF(ISNUMBER($AG331),AR331,0)+'01_指標庫'!$H$10*IF(ISNUMBER($AB331),AM331,0)+'01_指標庫'!$H$11*IF(ISNUMBER($AC331),AN331,0)+'01_指標庫'!$H$12*IF(ISNUMBER($AD331),AO331,0)+'01_指標庫'!$H$13*IF(ISNUMBER($AE331),AP331,0)+'01_指標庫'!$H$14*IF(ISNUMBER($I331),O331,0)+'01_指標庫'!$H$15*IF(ISNUMBER($AH331),AS331,0)+'01_指標庫'!$H$16*IF(ISNUMBER($K331),P331,0)+'01_指標庫'!$H$17*IF(ISNUMBER($AI331),AT331,0)+'01_指標庫'!$H$18*IF(ISNUMBER($AJ331),AU331,0)+'01_指標庫'!$H$19*IF(ISNUMBER($AK331),AV331,0)+'01_指標庫'!$H$20*IF(ISNUMBER($BB331),BB331,0)+'01_指標庫'!$H$21*IF(ISNUMBER($BC331),BC331,0))/AW331,1))</f>
        <v>84.3</v>
      </c>
      <c r="AY331" s="67"/>
      <c r="AZ331" s="67"/>
      <c r="BA331" s="66">
        <f t="shared" si="109"/>
        <v>1.3867194327987775E-3</v>
      </c>
      <c r="BB331">
        <f t="shared" si="110"/>
        <v>50</v>
      </c>
      <c r="BC331" t="str">
        <f t="shared" si="111"/>
        <v/>
      </c>
    </row>
    <row r="332" spans="1:55" ht="15" customHeight="1">
      <c r="A332" s="56">
        <v>328</v>
      </c>
      <c r="B332" s="57">
        <v>43032</v>
      </c>
      <c r="C332" s="56">
        <v>2017</v>
      </c>
      <c r="D332" s="58" t="s">
        <v>237</v>
      </c>
      <c r="E332" s="59">
        <v>6080.22</v>
      </c>
      <c r="F332" s="60">
        <v>7.6775999999999997E-2</v>
      </c>
      <c r="G332" s="60">
        <v>-6.9230000000000003E-3</v>
      </c>
      <c r="H332" s="61">
        <v>0.8367</v>
      </c>
      <c r="I332" s="62">
        <v>338</v>
      </c>
      <c r="J332" s="56" t="s">
        <v>235</v>
      </c>
      <c r="K332" s="63">
        <v>11.16</v>
      </c>
      <c r="L332" s="56">
        <f t="shared" si="112"/>
        <v>100</v>
      </c>
      <c r="M332" s="56">
        <f t="shared" si="113"/>
        <v>100</v>
      </c>
      <c r="N332" s="56">
        <f t="shared" si="114"/>
        <v>100</v>
      </c>
      <c r="O332" s="56">
        <f t="shared" si="115"/>
        <v>100</v>
      </c>
      <c r="P332" s="56">
        <f t="shared" si="116"/>
        <v>100</v>
      </c>
      <c r="Q332" s="63"/>
      <c r="R332" s="56"/>
      <c r="S332" s="60">
        <f t="shared" si="129"/>
        <v>2.0419161380593742E-3</v>
      </c>
      <c r="T332" s="64">
        <f t="shared" si="130"/>
        <v>8.1300813008129413E-3</v>
      </c>
      <c r="V332" s="65"/>
      <c r="W332" s="65"/>
      <c r="Y332" s="15" t="str">
        <f t="shared" si="117"/>
        <v>EASY</v>
      </c>
      <c r="AA332" s="66">
        <f t="shared" ref="AA332:AA395" si="131">IF($A332&lt;200,"",AVERAGE($E283:$E332)/AVERAGE($E133:$E332)-1)</f>
        <v>5.7134883825044946E-2</v>
      </c>
      <c r="AB332">
        <f>LOOKUP($B332,'07_L1政策步階'!$A$4:$A$14,'07_L1政策步階'!$C$4:$C$14)</f>
        <v>-1</v>
      </c>
      <c r="AC332" s="65"/>
      <c r="AD332" s="65"/>
      <c r="AE332" s="65"/>
      <c r="AF332" s="65"/>
      <c r="AG332" s="65"/>
      <c r="AH332" s="65"/>
      <c r="AI332" s="65"/>
      <c r="AJ332" s="65"/>
      <c r="AK332" s="65"/>
      <c r="AL332">
        <f t="shared" si="118"/>
        <v>100</v>
      </c>
      <c r="AM332">
        <f t="shared" si="119"/>
        <v>0</v>
      </c>
      <c r="AN332" t="str">
        <f t="shared" si="120"/>
        <v/>
      </c>
      <c r="AO332" t="str">
        <f t="shared" si="121"/>
        <v/>
      </c>
      <c r="AP332" t="str">
        <f t="shared" si="122"/>
        <v/>
      </c>
      <c r="AQ332" t="str">
        <f t="shared" si="123"/>
        <v/>
      </c>
      <c r="AR332" t="str">
        <f t="shared" si="124"/>
        <v/>
      </c>
      <c r="AS332" t="str">
        <f t="shared" si="125"/>
        <v/>
      </c>
      <c r="AT332" t="str">
        <f t="shared" si="126"/>
        <v/>
      </c>
      <c r="AU332" t="str">
        <f t="shared" si="127"/>
        <v/>
      </c>
      <c r="AV332" t="str">
        <f t="shared" si="128"/>
        <v/>
      </c>
      <c r="AW332">
        <f>'01_指標庫'!$H$4*ISNUMBER($F332)+'01_指標庫'!$H$5*ISNUMBER($AA332)+'01_指標庫'!$H$6*ISNUMBER($G332)+'01_指標庫'!$H$7*ISNUMBER($H332)+'01_指標庫'!$H$8*ISNUMBER($AF332)+'01_指標庫'!$H$9*ISNUMBER($AG332)+'01_指標庫'!$H$10*ISNUMBER($AB332)+'01_指標庫'!$H$11*ISNUMBER($AC332)+'01_指標庫'!$H$12*ISNUMBER($AD332)+'01_指標庫'!$H$13*ISNUMBER($AE332)+'01_指標庫'!$H$14*ISNUMBER($I332)+'01_指標庫'!$H$15*ISNUMBER($AH332)+'01_指標庫'!$H$16*ISNUMBER($K332)+'01_指標庫'!$H$17*ISNUMBER($AI332)+'01_指標庫'!$H$18*ISNUMBER($AJ332)+'01_指標庫'!$H$19*ISNUMBER($AK332)+'01_指標庫'!$H$20*ISNUMBER($BB332)+'01_指標庫'!$H$21*ISNUMBER($BC332)</f>
        <v>51</v>
      </c>
      <c r="AX332">
        <f>IF(AW332=0,50,ROUND(('01_指標庫'!$H$4*IF(ISNUMBER($F332),L332,0)+'01_指標庫'!$H$5*IF(ISNUMBER($AA332),AL332,0)+'01_指標庫'!$H$6*IF(ISNUMBER($G332),M332,0)+'01_指標庫'!$H$7*IF(ISNUMBER($H332),N332,0)+'01_指標庫'!$H$8*IF(ISNUMBER($AF332),AQ332,0)+'01_指標庫'!$H$9*IF(ISNUMBER($AG332),AR332,0)+'01_指標庫'!$H$10*IF(ISNUMBER($AB332),AM332,0)+'01_指標庫'!$H$11*IF(ISNUMBER($AC332),AN332,0)+'01_指標庫'!$H$12*IF(ISNUMBER($AD332),AO332,0)+'01_指標庫'!$H$13*IF(ISNUMBER($AE332),AP332,0)+'01_指標庫'!$H$14*IF(ISNUMBER($I332),O332,0)+'01_指標庫'!$H$15*IF(ISNUMBER($AH332),AS332,0)+'01_指標庫'!$H$16*IF(ISNUMBER($K332),P332,0)+'01_指標庫'!$H$17*IF(ISNUMBER($AI332),AT332,0)+'01_指標庫'!$H$18*IF(ISNUMBER($AJ332),AU332,0)+'01_指標庫'!$H$19*IF(ISNUMBER($AK332),AV332,0)+'01_指標庫'!$H$20*IF(ISNUMBER($BB332),BB332,0)+'01_指標庫'!$H$21*IF(ISNUMBER($BC332),BC332,0))/AW332,1))</f>
        <v>84.3</v>
      </c>
      <c r="AY332" s="67"/>
      <c r="AZ332" s="67"/>
      <c r="BA332" s="66">
        <f t="shared" si="109"/>
        <v>-2.7877745502591367E-4</v>
      </c>
      <c r="BB332">
        <f t="shared" si="110"/>
        <v>50</v>
      </c>
      <c r="BC332" t="str">
        <f t="shared" si="111"/>
        <v/>
      </c>
    </row>
    <row r="333" spans="1:55" ht="15" customHeight="1">
      <c r="A333" s="56">
        <v>329</v>
      </c>
      <c r="B333" s="57">
        <v>43033</v>
      </c>
      <c r="C333" s="56">
        <v>2017</v>
      </c>
      <c r="D333" s="58" t="s">
        <v>238</v>
      </c>
      <c r="E333" s="59">
        <v>6055.04</v>
      </c>
      <c r="F333" s="60">
        <v>7.1348999999999996E-2</v>
      </c>
      <c r="G333" s="60">
        <v>-1.1036000000000001E-2</v>
      </c>
      <c r="H333" s="61">
        <v>0.81630000000000003</v>
      </c>
      <c r="I333" s="62">
        <v>342</v>
      </c>
      <c r="J333" s="56" t="s">
        <v>235</v>
      </c>
      <c r="K333" s="63">
        <v>11.23</v>
      </c>
      <c r="L333" s="56">
        <f t="shared" si="112"/>
        <v>100</v>
      </c>
      <c r="M333" s="56">
        <f t="shared" si="113"/>
        <v>100</v>
      </c>
      <c r="N333" s="56">
        <f t="shared" si="114"/>
        <v>100</v>
      </c>
      <c r="O333" s="56">
        <f t="shared" si="115"/>
        <v>100</v>
      </c>
      <c r="P333" s="56">
        <f t="shared" si="116"/>
        <v>100</v>
      </c>
      <c r="Q333" s="63"/>
      <c r="R333" s="56"/>
      <c r="S333" s="60">
        <f t="shared" si="129"/>
        <v>-4.1412975188398482E-3</v>
      </c>
      <c r="T333" s="64">
        <f t="shared" si="130"/>
        <v>6.2724014336916767E-3</v>
      </c>
      <c r="V333" s="65"/>
      <c r="W333" s="65"/>
      <c r="Y333" s="15" t="str">
        <f t="shared" si="117"/>
        <v>EASY</v>
      </c>
      <c r="AA333" s="66">
        <f t="shared" si="131"/>
        <v>5.6702365830221702E-2</v>
      </c>
      <c r="AB333">
        <f>LOOKUP($B333,'07_L1政策步階'!$A$4:$A$14,'07_L1政策步階'!$C$4:$C$14)</f>
        <v>-1</v>
      </c>
      <c r="AC333" s="65"/>
      <c r="AD333" s="65"/>
      <c r="AE333" s="65"/>
      <c r="AF333" s="65"/>
      <c r="AG333" s="65"/>
      <c r="AH333" s="65"/>
      <c r="AI333" s="65"/>
      <c r="AJ333" s="65"/>
      <c r="AK333" s="65"/>
      <c r="AL333">
        <f t="shared" si="118"/>
        <v>100</v>
      </c>
      <c r="AM333">
        <f t="shared" si="119"/>
        <v>0</v>
      </c>
      <c r="AN333" t="str">
        <f t="shared" si="120"/>
        <v/>
      </c>
      <c r="AO333" t="str">
        <f t="shared" si="121"/>
        <v/>
      </c>
      <c r="AP333" t="str">
        <f t="shared" si="122"/>
        <v/>
      </c>
      <c r="AQ333" t="str">
        <f t="shared" si="123"/>
        <v/>
      </c>
      <c r="AR333" t="str">
        <f t="shared" si="124"/>
        <v/>
      </c>
      <c r="AS333" t="str">
        <f t="shared" si="125"/>
        <v/>
      </c>
      <c r="AT333" t="str">
        <f t="shared" si="126"/>
        <v/>
      </c>
      <c r="AU333" t="str">
        <f t="shared" si="127"/>
        <v/>
      </c>
      <c r="AV333" t="str">
        <f t="shared" si="128"/>
        <v/>
      </c>
      <c r="AW333">
        <f>'01_指標庫'!$H$4*ISNUMBER($F333)+'01_指標庫'!$H$5*ISNUMBER($AA333)+'01_指標庫'!$H$6*ISNUMBER($G333)+'01_指標庫'!$H$7*ISNUMBER($H333)+'01_指標庫'!$H$8*ISNUMBER($AF333)+'01_指標庫'!$H$9*ISNUMBER($AG333)+'01_指標庫'!$H$10*ISNUMBER($AB333)+'01_指標庫'!$H$11*ISNUMBER($AC333)+'01_指標庫'!$H$12*ISNUMBER($AD333)+'01_指標庫'!$H$13*ISNUMBER($AE333)+'01_指標庫'!$H$14*ISNUMBER($I333)+'01_指標庫'!$H$15*ISNUMBER($AH333)+'01_指標庫'!$H$16*ISNUMBER($K333)+'01_指標庫'!$H$17*ISNUMBER($AI333)+'01_指標庫'!$H$18*ISNUMBER($AJ333)+'01_指標庫'!$H$19*ISNUMBER($AK333)+'01_指標庫'!$H$20*ISNUMBER($BB333)+'01_指標庫'!$H$21*ISNUMBER($BC333)</f>
        <v>51</v>
      </c>
      <c r="AX333">
        <f>IF(AW333=0,50,ROUND(('01_指標庫'!$H$4*IF(ISNUMBER($F333),L333,0)+'01_指標庫'!$H$5*IF(ISNUMBER($AA333),AL333,0)+'01_指標庫'!$H$6*IF(ISNUMBER($G333),M333,0)+'01_指標庫'!$H$7*IF(ISNUMBER($H333),N333,0)+'01_指標庫'!$H$8*IF(ISNUMBER($AF333),AQ333,0)+'01_指標庫'!$H$9*IF(ISNUMBER($AG333),AR333,0)+'01_指標庫'!$H$10*IF(ISNUMBER($AB333),AM333,0)+'01_指標庫'!$H$11*IF(ISNUMBER($AC333),AN333,0)+'01_指標庫'!$H$12*IF(ISNUMBER($AD333),AO333,0)+'01_指標庫'!$H$13*IF(ISNUMBER($AE333),AP333,0)+'01_指標庫'!$H$14*IF(ISNUMBER($I333),O333,0)+'01_指標庫'!$H$15*IF(ISNUMBER($AH333),AS333,0)+'01_指標庫'!$H$16*IF(ISNUMBER($K333),P333,0)+'01_指標庫'!$H$17*IF(ISNUMBER($AI333),AT333,0)+'01_指標庫'!$H$18*IF(ISNUMBER($AJ333),AU333,0)+'01_指標庫'!$H$19*IF(ISNUMBER($AK333),AV333,0)+'01_指標庫'!$H$20*IF(ISNUMBER($BB333),BB333,0)+'01_指標庫'!$H$21*IF(ISNUMBER($BC333),BC333,0))/AW333,1))</f>
        <v>84.3</v>
      </c>
      <c r="AY333" s="67"/>
      <c r="AZ333" s="67"/>
      <c r="BA333" s="66">
        <f t="shared" si="109"/>
        <v>-1.7958431647813189E-3</v>
      </c>
      <c r="BB333">
        <f t="shared" si="110"/>
        <v>50</v>
      </c>
      <c r="BC333" t="str">
        <f t="shared" si="111"/>
        <v/>
      </c>
    </row>
    <row r="334" spans="1:55" ht="15" customHeight="1">
      <c r="A334" s="56">
        <v>330</v>
      </c>
      <c r="B334" s="57">
        <v>43034</v>
      </c>
      <c r="C334" s="56">
        <v>2017</v>
      </c>
      <c r="D334" s="58" t="s">
        <v>239</v>
      </c>
      <c r="E334" s="59">
        <v>6037.87</v>
      </c>
      <c r="F334" s="60">
        <v>6.7378999999999994E-2</v>
      </c>
      <c r="G334" s="60">
        <v>-1.384E-2</v>
      </c>
      <c r="H334" s="61">
        <v>0.81630000000000003</v>
      </c>
      <c r="I334" s="62">
        <v>341</v>
      </c>
      <c r="J334" s="56" t="s">
        <v>235</v>
      </c>
      <c r="K334" s="63">
        <v>11.3</v>
      </c>
      <c r="L334" s="56">
        <f t="shared" si="112"/>
        <v>100</v>
      </c>
      <c r="M334" s="56">
        <f t="shared" si="113"/>
        <v>100</v>
      </c>
      <c r="N334" s="56">
        <f t="shared" si="114"/>
        <v>100</v>
      </c>
      <c r="O334" s="56">
        <f t="shared" si="115"/>
        <v>100</v>
      </c>
      <c r="P334" s="56">
        <f t="shared" si="116"/>
        <v>100</v>
      </c>
      <c r="Q334" s="63"/>
      <c r="R334" s="56"/>
      <c r="S334" s="60">
        <f t="shared" si="129"/>
        <v>-2.8356542648768635E-3</v>
      </c>
      <c r="T334" s="64">
        <f t="shared" si="130"/>
        <v>6.2333036509349959E-3</v>
      </c>
      <c r="V334" s="65"/>
      <c r="W334" s="65"/>
      <c r="Y334" s="15" t="str">
        <f t="shared" si="117"/>
        <v>EASY</v>
      </c>
      <c r="AA334" s="66">
        <f t="shared" si="131"/>
        <v>5.6205733630768417E-2</v>
      </c>
      <c r="AB334">
        <f>LOOKUP($B334,'07_L1政策步階'!$A$4:$A$14,'07_L1政策步階'!$C$4:$C$14)</f>
        <v>-1</v>
      </c>
      <c r="AC334" s="65"/>
      <c r="AD334" s="65"/>
      <c r="AE334" s="65"/>
      <c r="AF334" s="65"/>
      <c r="AG334" s="65"/>
      <c r="AH334" s="65"/>
      <c r="AI334" s="65"/>
      <c r="AJ334" s="65"/>
      <c r="AK334" s="65"/>
      <c r="AL334">
        <f t="shared" si="118"/>
        <v>100</v>
      </c>
      <c r="AM334">
        <f t="shared" si="119"/>
        <v>0</v>
      </c>
      <c r="AN334" t="str">
        <f t="shared" si="120"/>
        <v/>
      </c>
      <c r="AO334" t="str">
        <f t="shared" si="121"/>
        <v/>
      </c>
      <c r="AP334" t="str">
        <f t="shared" si="122"/>
        <v/>
      </c>
      <c r="AQ334" t="str">
        <f t="shared" si="123"/>
        <v/>
      </c>
      <c r="AR334" t="str">
        <f t="shared" si="124"/>
        <v/>
      </c>
      <c r="AS334" t="str">
        <f t="shared" si="125"/>
        <v/>
      </c>
      <c r="AT334" t="str">
        <f t="shared" si="126"/>
        <v/>
      </c>
      <c r="AU334" t="str">
        <f t="shared" si="127"/>
        <v/>
      </c>
      <c r="AV334" t="str">
        <f t="shared" si="128"/>
        <v/>
      </c>
      <c r="AW334">
        <f>'01_指標庫'!$H$4*ISNUMBER($F334)+'01_指標庫'!$H$5*ISNUMBER($AA334)+'01_指標庫'!$H$6*ISNUMBER($G334)+'01_指標庫'!$H$7*ISNUMBER($H334)+'01_指標庫'!$H$8*ISNUMBER($AF334)+'01_指標庫'!$H$9*ISNUMBER($AG334)+'01_指標庫'!$H$10*ISNUMBER($AB334)+'01_指標庫'!$H$11*ISNUMBER($AC334)+'01_指標庫'!$H$12*ISNUMBER($AD334)+'01_指標庫'!$H$13*ISNUMBER($AE334)+'01_指標庫'!$H$14*ISNUMBER($I334)+'01_指標庫'!$H$15*ISNUMBER($AH334)+'01_指標庫'!$H$16*ISNUMBER($K334)+'01_指標庫'!$H$17*ISNUMBER($AI334)+'01_指標庫'!$H$18*ISNUMBER($AJ334)+'01_指標庫'!$H$19*ISNUMBER($AK334)+'01_指標庫'!$H$20*ISNUMBER($BB334)+'01_指標庫'!$H$21*ISNUMBER($BC334)</f>
        <v>51</v>
      </c>
      <c r="AX334">
        <f>IF(AW334=0,50,ROUND(('01_指標庫'!$H$4*IF(ISNUMBER($F334),L334,0)+'01_指標庫'!$H$5*IF(ISNUMBER($AA334),AL334,0)+'01_指標庫'!$H$6*IF(ISNUMBER($G334),M334,0)+'01_指標庫'!$H$7*IF(ISNUMBER($H334),N334,0)+'01_指標庫'!$H$8*IF(ISNUMBER($AF334),AQ334,0)+'01_指標庫'!$H$9*IF(ISNUMBER($AG334),AR334,0)+'01_指標庫'!$H$10*IF(ISNUMBER($AB334),AM334,0)+'01_指標庫'!$H$11*IF(ISNUMBER($AC334),AN334,0)+'01_指標庫'!$H$12*IF(ISNUMBER($AD334),AO334,0)+'01_指標庫'!$H$13*IF(ISNUMBER($AE334),AP334,0)+'01_指標庫'!$H$14*IF(ISNUMBER($I334),O334,0)+'01_指標庫'!$H$15*IF(ISNUMBER($AH334),AS334,0)+'01_指標庫'!$H$16*IF(ISNUMBER($K334),P334,0)+'01_指標庫'!$H$17*IF(ISNUMBER($AI334),AT334,0)+'01_指標庫'!$H$18*IF(ISNUMBER($AJ334),AU334,0)+'01_指標庫'!$H$19*IF(ISNUMBER($AK334),AV334,0)+'01_指標庫'!$H$20*IF(ISNUMBER($BB334),BB334,0)+'01_指標庫'!$H$21*IF(ISNUMBER($BC334),BC334,0))/AW334,1))</f>
        <v>78.400000000000006</v>
      </c>
      <c r="AY334" s="67"/>
      <c r="AZ334" s="67"/>
      <c r="BA334" s="66">
        <f t="shared" ref="BA334:BA397" si="132">AVERAGE($E330:$E334)/AVERAGE($E325:$E334)-1</f>
        <v>-3.0676831617734157E-3</v>
      </c>
      <c r="BB334">
        <f t="shared" ref="BB334:BB397" si="133">IF(ISNUMBER($BA334),IF(OR($S334&lt;=-0.03,$BA334&lt;-0.003),0,IF(OR($S334&lt;=-0.02,$BA334&lt;0.01),50,100)),"")</f>
        <v>0</v>
      </c>
      <c r="BC334" t="str">
        <f t="shared" ref="BC334:BC397" si="134">IF(OR(COUNT($AZ334)=0,COUNT($AZ333)=0),"",IF(OR($AY334/$AZ333-1&lt;=-0.03,$AZ334/$AZ333-1&lt;=-0.045,IF(COUNT($AZ325:$AZ334)=10,AVERAGE($AZ330:$AZ334)/AVERAGE($AZ325:$AZ334)-1&lt;-0.01,FALSE())),0,IF(OR($AZ334/$AZ333-1&lt;=-0.02,IF(COUNT($AZ325:$AZ334)=10,AVERAGE($AZ330:$AZ334)/AVERAGE($AZ325:$AZ334)-1&lt;0.005,FALSE())),50,100)))</f>
        <v/>
      </c>
    </row>
    <row r="335" spans="1:55" ht="15" customHeight="1">
      <c r="A335" s="56">
        <v>331</v>
      </c>
      <c r="B335" s="57">
        <v>43035</v>
      </c>
      <c r="C335" s="56">
        <v>2017</v>
      </c>
      <c r="D335" s="58" t="s">
        <v>234</v>
      </c>
      <c r="E335" s="59">
        <v>6213.47</v>
      </c>
      <c r="F335" s="60">
        <v>9.7283999999999995E-2</v>
      </c>
      <c r="G335" s="60">
        <v>0</v>
      </c>
      <c r="H335" s="61">
        <v>0.8367</v>
      </c>
      <c r="I335" s="62">
        <v>344</v>
      </c>
      <c r="J335" s="56" t="s">
        <v>235</v>
      </c>
      <c r="K335" s="63">
        <v>9.8000000000000007</v>
      </c>
      <c r="L335" s="56">
        <f t="shared" si="112"/>
        <v>100</v>
      </c>
      <c r="M335" s="56">
        <f t="shared" si="113"/>
        <v>100</v>
      </c>
      <c r="N335" s="56">
        <f t="shared" si="114"/>
        <v>100</v>
      </c>
      <c r="O335" s="56">
        <f t="shared" si="115"/>
        <v>100</v>
      </c>
      <c r="P335" s="56">
        <f t="shared" si="116"/>
        <v>100</v>
      </c>
      <c r="Q335" s="63"/>
      <c r="R335" s="56"/>
      <c r="S335" s="60">
        <f t="shared" si="129"/>
        <v>2.9083103809787181E-2</v>
      </c>
      <c r="T335" s="64">
        <f t="shared" si="130"/>
        <v>-0.13274336283185839</v>
      </c>
      <c r="V335" s="65"/>
      <c r="W335" s="65"/>
      <c r="Y335" s="15" t="str">
        <f t="shared" si="117"/>
        <v>EASY</v>
      </c>
      <c r="AA335" s="66">
        <f t="shared" si="131"/>
        <v>5.6586023184715062E-2</v>
      </c>
      <c r="AB335">
        <f>LOOKUP($B335,'07_L1政策步階'!$A$4:$A$14,'07_L1政策步階'!$C$4:$C$14)</f>
        <v>-1</v>
      </c>
      <c r="AC335" s="65"/>
      <c r="AD335" s="65"/>
      <c r="AE335" s="65"/>
      <c r="AF335" s="65"/>
      <c r="AG335" s="65"/>
      <c r="AH335" s="65"/>
      <c r="AI335" s="65"/>
      <c r="AJ335" s="65"/>
      <c r="AK335" s="65"/>
      <c r="AL335">
        <f t="shared" si="118"/>
        <v>100</v>
      </c>
      <c r="AM335">
        <f t="shared" si="119"/>
        <v>0</v>
      </c>
      <c r="AN335" t="str">
        <f t="shared" si="120"/>
        <v/>
      </c>
      <c r="AO335" t="str">
        <f t="shared" si="121"/>
        <v/>
      </c>
      <c r="AP335" t="str">
        <f t="shared" si="122"/>
        <v/>
      </c>
      <c r="AQ335" t="str">
        <f t="shared" si="123"/>
        <v/>
      </c>
      <c r="AR335" t="str">
        <f t="shared" si="124"/>
        <v/>
      </c>
      <c r="AS335" t="str">
        <f t="shared" si="125"/>
        <v/>
      </c>
      <c r="AT335" t="str">
        <f t="shared" si="126"/>
        <v/>
      </c>
      <c r="AU335" t="str">
        <f t="shared" si="127"/>
        <v/>
      </c>
      <c r="AV335" t="str">
        <f t="shared" si="128"/>
        <v/>
      </c>
      <c r="AW335">
        <f>'01_指標庫'!$H$4*ISNUMBER($F335)+'01_指標庫'!$H$5*ISNUMBER($AA335)+'01_指標庫'!$H$6*ISNUMBER($G335)+'01_指標庫'!$H$7*ISNUMBER($H335)+'01_指標庫'!$H$8*ISNUMBER($AF335)+'01_指標庫'!$H$9*ISNUMBER($AG335)+'01_指標庫'!$H$10*ISNUMBER($AB335)+'01_指標庫'!$H$11*ISNUMBER($AC335)+'01_指標庫'!$H$12*ISNUMBER($AD335)+'01_指標庫'!$H$13*ISNUMBER($AE335)+'01_指標庫'!$H$14*ISNUMBER($I335)+'01_指標庫'!$H$15*ISNUMBER($AH335)+'01_指標庫'!$H$16*ISNUMBER($K335)+'01_指標庫'!$H$17*ISNUMBER($AI335)+'01_指標庫'!$H$18*ISNUMBER($AJ335)+'01_指標庫'!$H$19*ISNUMBER($AK335)+'01_指標庫'!$H$20*ISNUMBER($BB335)+'01_指標庫'!$H$21*ISNUMBER($BC335)</f>
        <v>51</v>
      </c>
      <c r="AX335">
        <f>IF(AW335=0,50,ROUND(('01_指標庫'!$H$4*IF(ISNUMBER($F335),L335,0)+'01_指標庫'!$H$5*IF(ISNUMBER($AA335),AL335,0)+'01_指標庫'!$H$6*IF(ISNUMBER($G335),M335,0)+'01_指標庫'!$H$7*IF(ISNUMBER($H335),N335,0)+'01_指標庫'!$H$8*IF(ISNUMBER($AF335),AQ335,0)+'01_指標庫'!$H$9*IF(ISNUMBER($AG335),AR335,0)+'01_指標庫'!$H$10*IF(ISNUMBER($AB335),AM335,0)+'01_指標庫'!$H$11*IF(ISNUMBER($AC335),AN335,0)+'01_指標庫'!$H$12*IF(ISNUMBER($AD335),AO335,0)+'01_指標庫'!$H$13*IF(ISNUMBER($AE335),AP335,0)+'01_指標庫'!$H$14*IF(ISNUMBER($I335),O335,0)+'01_指標庫'!$H$15*IF(ISNUMBER($AH335),AS335,0)+'01_指標庫'!$H$16*IF(ISNUMBER($K335),P335,0)+'01_指標庫'!$H$17*IF(ISNUMBER($AI335),AT335,0)+'01_指標庫'!$H$18*IF(ISNUMBER($AJ335),AU335,0)+'01_指標庫'!$H$19*IF(ISNUMBER($AK335),AV335,0)+'01_指標庫'!$H$20*IF(ISNUMBER($BB335),BB335,0)+'01_指標庫'!$H$21*IF(ISNUMBER($BC335),BC335,0))/AW335,1))</f>
        <v>84.3</v>
      </c>
      <c r="AY335" s="67"/>
      <c r="AZ335" s="67"/>
      <c r="BA335" s="66">
        <f t="shared" si="132"/>
        <v>-1.6145592925180807E-3</v>
      </c>
      <c r="BB335">
        <f t="shared" si="133"/>
        <v>50</v>
      </c>
      <c r="BC335" t="str">
        <f t="shared" si="134"/>
        <v/>
      </c>
    </row>
    <row r="336" spans="1:55" ht="15" customHeight="1">
      <c r="A336" s="56">
        <v>332</v>
      </c>
      <c r="B336" s="57">
        <v>43038</v>
      </c>
      <c r="C336" s="56">
        <v>2017</v>
      </c>
      <c r="D336" s="58" t="s">
        <v>236</v>
      </c>
      <c r="E336" s="59">
        <v>6227.59</v>
      </c>
      <c r="F336" s="60">
        <v>9.8644999999999997E-2</v>
      </c>
      <c r="G336" s="60">
        <v>0</v>
      </c>
      <c r="H336" s="61">
        <v>0.81630000000000003</v>
      </c>
      <c r="I336" s="62">
        <v>349</v>
      </c>
      <c r="J336" s="56" t="s">
        <v>235</v>
      </c>
      <c r="K336" s="63">
        <v>10.5</v>
      </c>
      <c r="L336" s="56">
        <f t="shared" si="112"/>
        <v>100</v>
      </c>
      <c r="M336" s="56">
        <f t="shared" si="113"/>
        <v>100</v>
      </c>
      <c r="N336" s="56">
        <f t="shared" si="114"/>
        <v>100</v>
      </c>
      <c r="O336" s="56">
        <f t="shared" si="115"/>
        <v>100</v>
      </c>
      <c r="P336" s="56">
        <f t="shared" si="116"/>
        <v>100</v>
      </c>
      <c r="Q336" s="63"/>
      <c r="R336" s="56"/>
      <c r="S336" s="60">
        <f t="shared" si="129"/>
        <v>2.2724822039859038E-3</v>
      </c>
      <c r="T336" s="64">
        <f t="shared" si="130"/>
        <v>7.1428571428571397E-2</v>
      </c>
      <c r="V336" s="65"/>
      <c r="W336" s="65"/>
      <c r="Y336" s="15" t="str">
        <f t="shared" si="117"/>
        <v>EASY</v>
      </c>
      <c r="AA336" s="66">
        <f t="shared" si="131"/>
        <v>5.7038126430328351E-2</v>
      </c>
      <c r="AB336">
        <f>LOOKUP($B336,'07_L1政策步階'!$A$4:$A$14,'07_L1政策步階'!$C$4:$C$14)</f>
        <v>-1</v>
      </c>
      <c r="AC336" s="65"/>
      <c r="AD336" s="65"/>
      <c r="AE336" s="65"/>
      <c r="AF336" s="65"/>
      <c r="AG336" s="65"/>
      <c r="AH336" s="65"/>
      <c r="AI336" s="65"/>
      <c r="AJ336" s="65"/>
      <c r="AK336" s="65"/>
      <c r="AL336">
        <f t="shared" si="118"/>
        <v>100</v>
      </c>
      <c r="AM336">
        <f t="shared" si="119"/>
        <v>0</v>
      </c>
      <c r="AN336" t="str">
        <f t="shared" si="120"/>
        <v/>
      </c>
      <c r="AO336" t="str">
        <f t="shared" si="121"/>
        <v/>
      </c>
      <c r="AP336" t="str">
        <f t="shared" si="122"/>
        <v/>
      </c>
      <c r="AQ336" t="str">
        <f t="shared" si="123"/>
        <v/>
      </c>
      <c r="AR336" t="str">
        <f t="shared" si="124"/>
        <v/>
      </c>
      <c r="AS336" t="str">
        <f t="shared" si="125"/>
        <v/>
      </c>
      <c r="AT336" t="str">
        <f t="shared" si="126"/>
        <v/>
      </c>
      <c r="AU336" t="str">
        <f t="shared" si="127"/>
        <v/>
      </c>
      <c r="AV336" t="str">
        <f t="shared" si="128"/>
        <v/>
      </c>
      <c r="AW336">
        <f>'01_指標庫'!$H$4*ISNUMBER($F336)+'01_指標庫'!$H$5*ISNUMBER($AA336)+'01_指標庫'!$H$6*ISNUMBER($G336)+'01_指標庫'!$H$7*ISNUMBER($H336)+'01_指標庫'!$H$8*ISNUMBER($AF336)+'01_指標庫'!$H$9*ISNUMBER($AG336)+'01_指標庫'!$H$10*ISNUMBER($AB336)+'01_指標庫'!$H$11*ISNUMBER($AC336)+'01_指標庫'!$H$12*ISNUMBER($AD336)+'01_指標庫'!$H$13*ISNUMBER($AE336)+'01_指標庫'!$H$14*ISNUMBER($I336)+'01_指標庫'!$H$15*ISNUMBER($AH336)+'01_指標庫'!$H$16*ISNUMBER($K336)+'01_指標庫'!$H$17*ISNUMBER($AI336)+'01_指標庫'!$H$18*ISNUMBER($AJ336)+'01_指標庫'!$H$19*ISNUMBER($AK336)+'01_指標庫'!$H$20*ISNUMBER($BB336)+'01_指標庫'!$H$21*ISNUMBER($BC336)</f>
        <v>51</v>
      </c>
      <c r="AX336">
        <f>IF(AW336=0,50,ROUND(('01_指標庫'!$H$4*IF(ISNUMBER($F336),L336,0)+'01_指標庫'!$H$5*IF(ISNUMBER($AA336),AL336,0)+'01_指標庫'!$H$6*IF(ISNUMBER($G336),M336,0)+'01_指標庫'!$H$7*IF(ISNUMBER($H336),N336,0)+'01_指標庫'!$H$8*IF(ISNUMBER($AF336),AQ336,0)+'01_指標庫'!$H$9*IF(ISNUMBER($AG336),AR336,0)+'01_指標庫'!$H$10*IF(ISNUMBER($AB336),AM336,0)+'01_指標庫'!$H$11*IF(ISNUMBER($AC336),AN336,0)+'01_指標庫'!$H$12*IF(ISNUMBER($AD336),AO336,0)+'01_指標庫'!$H$13*IF(ISNUMBER($AE336),AP336,0)+'01_指標庫'!$H$14*IF(ISNUMBER($I336),O336,0)+'01_指標庫'!$H$15*IF(ISNUMBER($AH336),AS336,0)+'01_指標庫'!$H$16*IF(ISNUMBER($K336),P336,0)+'01_指標庫'!$H$17*IF(ISNUMBER($AI336),AT336,0)+'01_指標庫'!$H$18*IF(ISNUMBER($AJ336),AU336,0)+'01_指標庫'!$H$19*IF(ISNUMBER($AK336),AV336,0)+'01_指標庫'!$H$20*IF(ISNUMBER($BB336),BB336,0)+'01_指標庫'!$H$21*IF(ISNUMBER($BC336),BC336,0))/AW336,1))</f>
        <v>84.3</v>
      </c>
      <c r="AY336" s="67"/>
      <c r="AZ336" s="67"/>
      <c r="BA336" s="66">
        <f t="shared" si="132"/>
        <v>1.7663491186743485E-3</v>
      </c>
      <c r="BB336">
        <f t="shared" si="133"/>
        <v>50</v>
      </c>
      <c r="BC336" t="str">
        <f t="shared" si="134"/>
        <v/>
      </c>
    </row>
    <row r="337" spans="1:55" ht="15" customHeight="1">
      <c r="A337" s="56">
        <v>333</v>
      </c>
      <c r="B337" s="57">
        <v>43039</v>
      </c>
      <c r="C337" s="56">
        <v>2017</v>
      </c>
      <c r="D337" s="58" t="s">
        <v>237</v>
      </c>
      <c r="E337" s="59">
        <v>6248.56</v>
      </c>
      <c r="F337" s="60">
        <v>0.101175</v>
      </c>
      <c r="G337" s="60">
        <v>0</v>
      </c>
      <c r="H337" s="61">
        <v>0.79590000000000005</v>
      </c>
      <c r="I337" s="62">
        <v>351</v>
      </c>
      <c r="J337" s="56" t="s">
        <v>235</v>
      </c>
      <c r="K337" s="63">
        <v>10.18</v>
      </c>
      <c r="L337" s="56">
        <f t="shared" si="112"/>
        <v>100</v>
      </c>
      <c r="M337" s="56">
        <f t="shared" si="113"/>
        <v>100</v>
      </c>
      <c r="N337" s="56">
        <f t="shared" si="114"/>
        <v>100</v>
      </c>
      <c r="O337" s="56">
        <f t="shared" si="115"/>
        <v>50</v>
      </c>
      <c r="P337" s="56">
        <f t="shared" si="116"/>
        <v>100</v>
      </c>
      <c r="Q337" s="63"/>
      <c r="R337" s="56"/>
      <c r="S337" s="60">
        <f t="shared" si="129"/>
        <v>3.3672736965664196E-3</v>
      </c>
      <c r="T337" s="64">
        <f t="shared" si="130"/>
        <v>-3.0476190476190546E-2</v>
      </c>
      <c r="V337" s="65"/>
      <c r="W337" s="65"/>
      <c r="Y337" s="15" t="str">
        <f t="shared" si="117"/>
        <v>EASY</v>
      </c>
      <c r="AA337" s="66">
        <f t="shared" si="131"/>
        <v>5.7545225278467838E-2</v>
      </c>
      <c r="AB337">
        <f>LOOKUP($B337,'07_L1政策步階'!$A$4:$A$14,'07_L1政策步階'!$C$4:$C$14)</f>
        <v>-1</v>
      </c>
      <c r="AC337" s="65"/>
      <c r="AD337" s="65"/>
      <c r="AE337" s="65"/>
      <c r="AF337" s="65"/>
      <c r="AG337" s="65"/>
      <c r="AH337" s="65"/>
      <c r="AI337" s="65"/>
      <c r="AJ337" s="65"/>
      <c r="AK337" s="65"/>
      <c r="AL337">
        <f t="shared" si="118"/>
        <v>100</v>
      </c>
      <c r="AM337">
        <f t="shared" si="119"/>
        <v>0</v>
      </c>
      <c r="AN337" t="str">
        <f t="shared" si="120"/>
        <v/>
      </c>
      <c r="AO337" t="str">
        <f t="shared" si="121"/>
        <v/>
      </c>
      <c r="AP337" t="str">
        <f t="shared" si="122"/>
        <v/>
      </c>
      <c r="AQ337" t="str">
        <f t="shared" si="123"/>
        <v/>
      </c>
      <c r="AR337" t="str">
        <f t="shared" si="124"/>
        <v/>
      </c>
      <c r="AS337" t="str">
        <f t="shared" si="125"/>
        <v/>
      </c>
      <c r="AT337" t="str">
        <f t="shared" si="126"/>
        <v/>
      </c>
      <c r="AU337" t="str">
        <f t="shared" si="127"/>
        <v/>
      </c>
      <c r="AV337" t="str">
        <f t="shared" si="128"/>
        <v/>
      </c>
      <c r="AW337">
        <f>'01_指標庫'!$H$4*ISNUMBER($F337)+'01_指標庫'!$H$5*ISNUMBER($AA337)+'01_指標庫'!$H$6*ISNUMBER($G337)+'01_指標庫'!$H$7*ISNUMBER($H337)+'01_指標庫'!$H$8*ISNUMBER($AF337)+'01_指標庫'!$H$9*ISNUMBER($AG337)+'01_指標庫'!$H$10*ISNUMBER($AB337)+'01_指標庫'!$H$11*ISNUMBER($AC337)+'01_指標庫'!$H$12*ISNUMBER($AD337)+'01_指標庫'!$H$13*ISNUMBER($AE337)+'01_指標庫'!$H$14*ISNUMBER($I337)+'01_指標庫'!$H$15*ISNUMBER($AH337)+'01_指標庫'!$H$16*ISNUMBER($K337)+'01_指標庫'!$H$17*ISNUMBER($AI337)+'01_指標庫'!$H$18*ISNUMBER($AJ337)+'01_指標庫'!$H$19*ISNUMBER($AK337)+'01_指標庫'!$H$20*ISNUMBER($BB337)+'01_指標庫'!$H$21*ISNUMBER($BC337)</f>
        <v>51</v>
      </c>
      <c r="AX337">
        <f>IF(AW337=0,50,ROUND(('01_指標庫'!$H$4*IF(ISNUMBER($F337),L337,0)+'01_指標庫'!$H$5*IF(ISNUMBER($AA337),AL337,0)+'01_指標庫'!$H$6*IF(ISNUMBER($G337),M337,0)+'01_指標庫'!$H$7*IF(ISNUMBER($H337),N337,0)+'01_指標庫'!$H$8*IF(ISNUMBER($AF337),AQ337,0)+'01_指標庫'!$H$9*IF(ISNUMBER($AG337),AR337,0)+'01_指標庫'!$H$10*IF(ISNUMBER($AB337),AM337,0)+'01_指標庫'!$H$11*IF(ISNUMBER($AC337),AN337,0)+'01_指標庫'!$H$12*IF(ISNUMBER($AD337),AO337,0)+'01_指標庫'!$H$13*IF(ISNUMBER($AE337),AP337,0)+'01_指標庫'!$H$14*IF(ISNUMBER($I337),O337,0)+'01_指標庫'!$H$15*IF(ISNUMBER($AH337),AS337,0)+'01_指標庫'!$H$16*IF(ISNUMBER($K337),P337,0)+'01_指標庫'!$H$17*IF(ISNUMBER($AI337),AT337,0)+'01_指標庫'!$H$18*IF(ISNUMBER($AJ337),AU337,0)+'01_指標庫'!$H$19*IF(ISNUMBER($AK337),AV337,0)+'01_指標庫'!$H$20*IF(ISNUMBER($BB337),BB337,0)+'01_指標庫'!$H$21*IF(ISNUMBER($BC337),BC337,0))/AW337,1))</f>
        <v>76.5</v>
      </c>
      <c r="AY337" s="67"/>
      <c r="AZ337" s="67"/>
      <c r="BA337" s="66">
        <f t="shared" si="132"/>
        <v>5.2034104225278099E-3</v>
      </c>
      <c r="BB337">
        <f t="shared" si="133"/>
        <v>50</v>
      </c>
      <c r="BC337" t="str">
        <f t="shared" si="134"/>
        <v/>
      </c>
    </row>
    <row r="338" spans="1:55" ht="15" customHeight="1">
      <c r="A338" s="56">
        <v>334</v>
      </c>
      <c r="B338" s="57">
        <v>43040</v>
      </c>
      <c r="C338" s="56">
        <v>2017</v>
      </c>
      <c r="D338" s="58" t="s">
        <v>238</v>
      </c>
      <c r="E338" s="59">
        <v>6248.65</v>
      </c>
      <c r="F338" s="60">
        <v>0.100035</v>
      </c>
      <c r="G338" s="60">
        <v>0</v>
      </c>
      <c r="H338" s="61">
        <v>0.79590000000000005</v>
      </c>
      <c r="I338" s="62">
        <v>348</v>
      </c>
      <c r="J338" s="56" t="s">
        <v>235</v>
      </c>
      <c r="K338" s="63">
        <v>10.199999999999999</v>
      </c>
      <c r="L338" s="56">
        <f t="shared" si="112"/>
        <v>100</v>
      </c>
      <c r="M338" s="56">
        <f t="shared" si="113"/>
        <v>100</v>
      </c>
      <c r="N338" s="56">
        <f t="shared" si="114"/>
        <v>100</v>
      </c>
      <c r="O338" s="56">
        <f t="shared" si="115"/>
        <v>100</v>
      </c>
      <c r="P338" s="56">
        <f t="shared" si="116"/>
        <v>100</v>
      </c>
      <c r="Q338" s="63"/>
      <c r="R338" s="56"/>
      <c r="S338" s="60">
        <f t="shared" si="129"/>
        <v>1.4403318524536246E-5</v>
      </c>
      <c r="T338" s="64">
        <f t="shared" si="130"/>
        <v>1.9646365422396617E-3</v>
      </c>
      <c r="V338" s="65"/>
      <c r="W338" s="65"/>
      <c r="Y338" s="15" t="str">
        <f t="shared" si="117"/>
        <v>EASY</v>
      </c>
      <c r="AA338" s="66">
        <f t="shared" si="131"/>
        <v>5.7756336767250005E-2</v>
      </c>
      <c r="AB338">
        <f>LOOKUP($B338,'07_L1政策步階'!$A$4:$A$14,'07_L1政策步階'!$C$4:$C$14)</f>
        <v>-1</v>
      </c>
      <c r="AC338" s="65"/>
      <c r="AD338" s="65"/>
      <c r="AE338" s="65"/>
      <c r="AF338" s="65"/>
      <c r="AG338" s="65"/>
      <c r="AH338" s="65"/>
      <c r="AI338" s="65"/>
      <c r="AJ338" s="65"/>
      <c r="AK338" s="65"/>
      <c r="AL338">
        <f t="shared" si="118"/>
        <v>100</v>
      </c>
      <c r="AM338">
        <f t="shared" si="119"/>
        <v>0</v>
      </c>
      <c r="AN338" t="str">
        <f t="shared" si="120"/>
        <v/>
      </c>
      <c r="AO338" t="str">
        <f t="shared" si="121"/>
        <v/>
      </c>
      <c r="AP338" t="str">
        <f t="shared" si="122"/>
        <v/>
      </c>
      <c r="AQ338" t="str">
        <f t="shared" si="123"/>
        <v/>
      </c>
      <c r="AR338" t="str">
        <f t="shared" si="124"/>
        <v/>
      </c>
      <c r="AS338" t="str">
        <f t="shared" si="125"/>
        <v/>
      </c>
      <c r="AT338" t="str">
        <f t="shared" si="126"/>
        <v/>
      </c>
      <c r="AU338" t="str">
        <f t="shared" si="127"/>
        <v/>
      </c>
      <c r="AV338" t="str">
        <f t="shared" si="128"/>
        <v/>
      </c>
      <c r="AW338">
        <f>'01_指標庫'!$H$4*ISNUMBER($F338)+'01_指標庫'!$H$5*ISNUMBER($AA338)+'01_指標庫'!$H$6*ISNUMBER($G338)+'01_指標庫'!$H$7*ISNUMBER($H338)+'01_指標庫'!$H$8*ISNUMBER($AF338)+'01_指標庫'!$H$9*ISNUMBER($AG338)+'01_指標庫'!$H$10*ISNUMBER($AB338)+'01_指標庫'!$H$11*ISNUMBER($AC338)+'01_指標庫'!$H$12*ISNUMBER($AD338)+'01_指標庫'!$H$13*ISNUMBER($AE338)+'01_指標庫'!$H$14*ISNUMBER($I338)+'01_指標庫'!$H$15*ISNUMBER($AH338)+'01_指標庫'!$H$16*ISNUMBER($K338)+'01_指標庫'!$H$17*ISNUMBER($AI338)+'01_指標庫'!$H$18*ISNUMBER($AJ338)+'01_指標庫'!$H$19*ISNUMBER($AK338)+'01_指標庫'!$H$20*ISNUMBER($BB338)+'01_指標庫'!$H$21*ISNUMBER($BC338)</f>
        <v>51</v>
      </c>
      <c r="AX338">
        <f>IF(AW338=0,50,ROUND(('01_指標庫'!$H$4*IF(ISNUMBER($F338),L338,0)+'01_指標庫'!$H$5*IF(ISNUMBER($AA338),AL338,0)+'01_指標庫'!$H$6*IF(ISNUMBER($G338),M338,0)+'01_指標庫'!$H$7*IF(ISNUMBER($H338),N338,0)+'01_指標庫'!$H$8*IF(ISNUMBER($AF338),AQ338,0)+'01_指標庫'!$H$9*IF(ISNUMBER($AG338),AR338,0)+'01_指標庫'!$H$10*IF(ISNUMBER($AB338),AM338,0)+'01_指標庫'!$H$11*IF(ISNUMBER($AC338),AN338,0)+'01_指標庫'!$H$12*IF(ISNUMBER($AD338),AO338,0)+'01_指標庫'!$H$13*IF(ISNUMBER($AE338),AP338,0)+'01_指標庫'!$H$14*IF(ISNUMBER($I338),O338,0)+'01_指標庫'!$H$15*IF(ISNUMBER($AH338),AS338,0)+'01_指標庫'!$H$16*IF(ISNUMBER($K338),P338,0)+'01_指標庫'!$H$17*IF(ISNUMBER($AI338),AT338,0)+'01_指標庫'!$H$18*IF(ISNUMBER($AJ338),AU338,0)+'01_指標庫'!$H$19*IF(ISNUMBER($AK338),AV338,0)+'01_指標庫'!$H$20*IF(ISNUMBER($BB338),BB338,0)+'01_指標庫'!$H$21*IF(ISNUMBER($BC338),BC338,0))/AW338,1))</f>
        <v>84.3</v>
      </c>
      <c r="AY338" s="67"/>
      <c r="AZ338" s="67"/>
      <c r="BA338" s="66">
        <f t="shared" si="132"/>
        <v>9.3125409025347494E-3</v>
      </c>
      <c r="BB338">
        <f t="shared" si="133"/>
        <v>50</v>
      </c>
      <c r="BC338" t="str">
        <f t="shared" si="134"/>
        <v/>
      </c>
    </row>
    <row r="339" spans="1:55" ht="15" customHeight="1">
      <c r="A339" s="56">
        <v>335</v>
      </c>
      <c r="B339" s="57">
        <v>43041</v>
      </c>
      <c r="C339" s="56">
        <v>2017</v>
      </c>
      <c r="D339" s="58" t="s">
        <v>239</v>
      </c>
      <c r="E339" s="59">
        <v>6236.39</v>
      </c>
      <c r="F339" s="60">
        <v>9.6731999999999999E-2</v>
      </c>
      <c r="G339" s="60">
        <v>-1.9620000000000002E-3</v>
      </c>
      <c r="H339" s="61">
        <v>0.81630000000000003</v>
      </c>
      <c r="I339" s="62">
        <v>352</v>
      </c>
      <c r="J339" s="56" t="s">
        <v>235</v>
      </c>
      <c r="K339" s="63">
        <v>9.93</v>
      </c>
      <c r="L339" s="56">
        <f t="shared" si="112"/>
        <v>100</v>
      </c>
      <c r="M339" s="56">
        <f t="shared" si="113"/>
        <v>100</v>
      </c>
      <c r="N339" s="56">
        <f t="shared" si="114"/>
        <v>100</v>
      </c>
      <c r="O339" s="56">
        <f t="shared" si="115"/>
        <v>50</v>
      </c>
      <c r="P339" s="56">
        <f t="shared" si="116"/>
        <v>100</v>
      </c>
      <c r="Q339" s="63"/>
      <c r="R339" s="56"/>
      <c r="S339" s="60">
        <f t="shared" si="129"/>
        <v>-1.9620237971400556E-3</v>
      </c>
      <c r="T339" s="64">
        <f t="shared" si="130"/>
        <v>-2.6470588235294024E-2</v>
      </c>
      <c r="V339" s="65"/>
      <c r="W339" s="65"/>
      <c r="Y339" s="15" t="str">
        <f t="shared" si="117"/>
        <v>EASY</v>
      </c>
      <c r="AA339" s="66">
        <f t="shared" si="131"/>
        <v>5.8006731678274859E-2</v>
      </c>
      <c r="AB339">
        <f>LOOKUP($B339,'07_L1政策步階'!$A$4:$A$14,'07_L1政策步階'!$C$4:$C$14)</f>
        <v>-1</v>
      </c>
      <c r="AC339" s="65"/>
      <c r="AD339" s="65"/>
      <c r="AE339" s="65"/>
      <c r="AF339" s="65"/>
      <c r="AG339" s="65"/>
      <c r="AH339" s="65"/>
      <c r="AI339" s="65"/>
      <c r="AJ339" s="65"/>
      <c r="AK339" s="65"/>
      <c r="AL339">
        <f t="shared" si="118"/>
        <v>100</v>
      </c>
      <c r="AM339">
        <f t="shared" si="119"/>
        <v>0</v>
      </c>
      <c r="AN339" t="str">
        <f t="shared" si="120"/>
        <v/>
      </c>
      <c r="AO339" t="str">
        <f t="shared" si="121"/>
        <v/>
      </c>
      <c r="AP339" t="str">
        <f t="shared" si="122"/>
        <v/>
      </c>
      <c r="AQ339" t="str">
        <f t="shared" si="123"/>
        <v/>
      </c>
      <c r="AR339" t="str">
        <f t="shared" si="124"/>
        <v/>
      </c>
      <c r="AS339" t="str">
        <f t="shared" si="125"/>
        <v/>
      </c>
      <c r="AT339" t="str">
        <f t="shared" si="126"/>
        <v/>
      </c>
      <c r="AU339" t="str">
        <f t="shared" si="127"/>
        <v/>
      </c>
      <c r="AV339" t="str">
        <f t="shared" si="128"/>
        <v/>
      </c>
      <c r="AW339">
        <f>'01_指標庫'!$H$4*ISNUMBER($F339)+'01_指標庫'!$H$5*ISNUMBER($AA339)+'01_指標庫'!$H$6*ISNUMBER($G339)+'01_指標庫'!$H$7*ISNUMBER($H339)+'01_指標庫'!$H$8*ISNUMBER($AF339)+'01_指標庫'!$H$9*ISNUMBER($AG339)+'01_指標庫'!$H$10*ISNUMBER($AB339)+'01_指標庫'!$H$11*ISNUMBER($AC339)+'01_指標庫'!$H$12*ISNUMBER($AD339)+'01_指標庫'!$H$13*ISNUMBER($AE339)+'01_指標庫'!$H$14*ISNUMBER($I339)+'01_指標庫'!$H$15*ISNUMBER($AH339)+'01_指標庫'!$H$16*ISNUMBER($K339)+'01_指標庫'!$H$17*ISNUMBER($AI339)+'01_指標庫'!$H$18*ISNUMBER($AJ339)+'01_指標庫'!$H$19*ISNUMBER($AK339)+'01_指標庫'!$H$20*ISNUMBER($BB339)+'01_指標庫'!$H$21*ISNUMBER($BC339)</f>
        <v>51</v>
      </c>
      <c r="AX339">
        <f>IF(AW339=0,50,ROUND(('01_指標庫'!$H$4*IF(ISNUMBER($F339),L339,0)+'01_指標庫'!$H$5*IF(ISNUMBER($AA339),AL339,0)+'01_指標庫'!$H$6*IF(ISNUMBER($G339),M339,0)+'01_指標庫'!$H$7*IF(ISNUMBER($H339),N339,0)+'01_指標庫'!$H$8*IF(ISNUMBER($AF339),AQ339,0)+'01_指標庫'!$H$9*IF(ISNUMBER($AG339),AR339,0)+'01_指標庫'!$H$10*IF(ISNUMBER($AB339),AM339,0)+'01_指標庫'!$H$11*IF(ISNUMBER($AC339),AN339,0)+'01_指標庫'!$H$12*IF(ISNUMBER($AD339),AO339,0)+'01_指標庫'!$H$13*IF(ISNUMBER($AE339),AP339,0)+'01_指標庫'!$H$14*IF(ISNUMBER($I339),O339,0)+'01_指標庫'!$H$15*IF(ISNUMBER($AH339),AS339,0)+'01_指標庫'!$H$16*IF(ISNUMBER($K339),P339,0)+'01_指標庫'!$H$17*IF(ISNUMBER($AI339),AT339,0)+'01_指標庫'!$H$18*IF(ISNUMBER($AJ339),AU339,0)+'01_指標庫'!$H$19*IF(ISNUMBER($AK339),AV339,0)+'01_指標庫'!$H$20*IF(ISNUMBER($BB339),BB339,0)+'01_指標庫'!$H$21*IF(ISNUMBER($BC339),BC339,0))/AW339,1))</f>
        <v>82.4</v>
      </c>
      <c r="AY339" s="67"/>
      <c r="AZ339" s="67"/>
      <c r="BA339" s="66">
        <f t="shared" si="132"/>
        <v>1.3407354865806465E-2</v>
      </c>
      <c r="BB339">
        <f t="shared" si="133"/>
        <v>100</v>
      </c>
      <c r="BC339" t="str">
        <f t="shared" si="134"/>
        <v/>
      </c>
    </row>
    <row r="340" spans="1:55" ht="15" customHeight="1">
      <c r="A340" s="56">
        <v>336</v>
      </c>
      <c r="B340" s="57">
        <v>43042</v>
      </c>
      <c r="C340" s="56">
        <v>2017</v>
      </c>
      <c r="D340" s="58" t="s">
        <v>234</v>
      </c>
      <c r="E340" s="59">
        <v>6295.58</v>
      </c>
      <c r="F340" s="60">
        <v>0.105943</v>
      </c>
      <c r="G340" s="60">
        <v>0</v>
      </c>
      <c r="H340" s="61">
        <v>0.8367</v>
      </c>
      <c r="I340" s="62">
        <v>352</v>
      </c>
      <c r="J340" s="56" t="s">
        <v>235</v>
      </c>
      <c r="K340" s="63">
        <v>9.14</v>
      </c>
      <c r="L340" s="56">
        <f t="shared" si="112"/>
        <v>100</v>
      </c>
      <c r="M340" s="56">
        <f t="shared" si="113"/>
        <v>100</v>
      </c>
      <c r="N340" s="56">
        <f t="shared" si="114"/>
        <v>100</v>
      </c>
      <c r="O340" s="56">
        <f t="shared" si="115"/>
        <v>50</v>
      </c>
      <c r="P340" s="56">
        <f t="shared" si="116"/>
        <v>100</v>
      </c>
      <c r="Q340" s="63"/>
      <c r="R340" s="56"/>
      <c r="S340" s="60">
        <f t="shared" si="129"/>
        <v>9.491067749130444E-3</v>
      </c>
      <c r="T340" s="64">
        <f t="shared" si="130"/>
        <v>-7.9556898288016042E-2</v>
      </c>
      <c r="V340" s="65"/>
      <c r="W340" s="65"/>
      <c r="Y340" s="15" t="str">
        <f t="shared" si="117"/>
        <v>EASY</v>
      </c>
      <c r="AA340" s="66">
        <f t="shared" si="131"/>
        <v>5.8481649240873068E-2</v>
      </c>
      <c r="AB340">
        <f>LOOKUP($B340,'07_L1政策步階'!$A$4:$A$14,'07_L1政策步階'!$C$4:$C$14)</f>
        <v>-1</v>
      </c>
      <c r="AC340" s="65"/>
      <c r="AD340" s="65"/>
      <c r="AE340" s="65"/>
      <c r="AF340" s="65"/>
      <c r="AG340" s="65"/>
      <c r="AH340" s="65"/>
      <c r="AI340" s="65"/>
      <c r="AJ340" s="65"/>
      <c r="AK340" s="65"/>
      <c r="AL340">
        <f t="shared" si="118"/>
        <v>100</v>
      </c>
      <c r="AM340">
        <f t="shared" si="119"/>
        <v>0</v>
      </c>
      <c r="AN340" t="str">
        <f t="shared" si="120"/>
        <v/>
      </c>
      <c r="AO340" t="str">
        <f t="shared" si="121"/>
        <v/>
      </c>
      <c r="AP340" t="str">
        <f t="shared" si="122"/>
        <v/>
      </c>
      <c r="AQ340" t="str">
        <f t="shared" si="123"/>
        <v/>
      </c>
      <c r="AR340" t="str">
        <f t="shared" si="124"/>
        <v/>
      </c>
      <c r="AS340" t="str">
        <f t="shared" si="125"/>
        <v/>
      </c>
      <c r="AT340" t="str">
        <f t="shared" si="126"/>
        <v/>
      </c>
      <c r="AU340" t="str">
        <f t="shared" si="127"/>
        <v/>
      </c>
      <c r="AV340" t="str">
        <f t="shared" si="128"/>
        <v/>
      </c>
      <c r="AW340">
        <f>'01_指標庫'!$H$4*ISNUMBER($F340)+'01_指標庫'!$H$5*ISNUMBER($AA340)+'01_指標庫'!$H$6*ISNUMBER($G340)+'01_指標庫'!$H$7*ISNUMBER($H340)+'01_指標庫'!$H$8*ISNUMBER($AF340)+'01_指標庫'!$H$9*ISNUMBER($AG340)+'01_指標庫'!$H$10*ISNUMBER($AB340)+'01_指標庫'!$H$11*ISNUMBER($AC340)+'01_指標庫'!$H$12*ISNUMBER($AD340)+'01_指標庫'!$H$13*ISNUMBER($AE340)+'01_指標庫'!$H$14*ISNUMBER($I340)+'01_指標庫'!$H$15*ISNUMBER($AH340)+'01_指標庫'!$H$16*ISNUMBER($K340)+'01_指標庫'!$H$17*ISNUMBER($AI340)+'01_指標庫'!$H$18*ISNUMBER($AJ340)+'01_指標庫'!$H$19*ISNUMBER($AK340)+'01_指標庫'!$H$20*ISNUMBER($BB340)+'01_指標庫'!$H$21*ISNUMBER($BC340)</f>
        <v>51</v>
      </c>
      <c r="AX340">
        <f>IF(AW340=0,50,ROUND(('01_指標庫'!$H$4*IF(ISNUMBER($F340),L340,0)+'01_指標庫'!$H$5*IF(ISNUMBER($AA340),AL340,0)+'01_指標庫'!$H$6*IF(ISNUMBER($G340),M340,0)+'01_指標庫'!$H$7*IF(ISNUMBER($H340),N340,0)+'01_指標庫'!$H$8*IF(ISNUMBER($AF340),AQ340,0)+'01_指標庫'!$H$9*IF(ISNUMBER($AG340),AR340,0)+'01_指標庫'!$H$10*IF(ISNUMBER($AB340),AM340,0)+'01_指標庫'!$H$11*IF(ISNUMBER($AC340),AN340,0)+'01_指標庫'!$H$12*IF(ISNUMBER($AD340),AO340,0)+'01_指標庫'!$H$13*IF(ISNUMBER($AE340),AP340,0)+'01_指標庫'!$H$14*IF(ISNUMBER($I340),O340,0)+'01_指標庫'!$H$15*IF(ISNUMBER($AH340),AS340,0)+'01_指標庫'!$H$16*IF(ISNUMBER($K340),P340,0)+'01_指標庫'!$H$17*IF(ISNUMBER($AI340),AT340,0)+'01_指標庫'!$H$18*IF(ISNUMBER($AJ340),AU340,0)+'01_指標庫'!$H$19*IF(ISNUMBER($AK340),AV340,0)+'01_指標庫'!$H$20*IF(ISNUMBER($BB340),BB340,0)+'01_指標庫'!$H$21*IF(ISNUMBER($BC340),BC340,0))/AW340,1))</f>
        <v>82.4</v>
      </c>
      <c r="AY340" s="67"/>
      <c r="AZ340" s="67"/>
      <c r="BA340" s="66">
        <f t="shared" si="132"/>
        <v>1.3001529706115011E-2</v>
      </c>
      <c r="BB340">
        <f t="shared" si="133"/>
        <v>100</v>
      </c>
      <c r="BC340" t="str">
        <f t="shared" si="134"/>
        <v/>
      </c>
    </row>
    <row r="341" spans="1:55" ht="15" customHeight="1">
      <c r="A341" s="56">
        <v>337</v>
      </c>
      <c r="B341" s="57">
        <v>43045</v>
      </c>
      <c r="C341" s="56">
        <v>2017</v>
      </c>
      <c r="D341" s="58" t="s">
        <v>236</v>
      </c>
      <c r="E341" s="59">
        <v>6313.61</v>
      </c>
      <c r="F341" s="60">
        <v>0.10789600000000001</v>
      </c>
      <c r="G341" s="60">
        <v>0</v>
      </c>
      <c r="H341" s="61">
        <v>0.8367</v>
      </c>
      <c r="I341" s="62">
        <v>355</v>
      </c>
      <c r="J341" s="56" t="s">
        <v>235</v>
      </c>
      <c r="K341" s="63">
        <v>9.4</v>
      </c>
      <c r="L341" s="56">
        <f t="shared" si="112"/>
        <v>100</v>
      </c>
      <c r="M341" s="56">
        <f t="shared" si="113"/>
        <v>100</v>
      </c>
      <c r="N341" s="56">
        <f t="shared" si="114"/>
        <v>100</v>
      </c>
      <c r="O341" s="56">
        <f t="shared" si="115"/>
        <v>50</v>
      </c>
      <c r="P341" s="56">
        <f t="shared" si="116"/>
        <v>100</v>
      </c>
      <c r="Q341" s="63"/>
      <c r="R341" s="56"/>
      <c r="S341" s="60">
        <f t="shared" si="129"/>
        <v>2.8639140476334202E-3</v>
      </c>
      <c r="T341" s="64">
        <f t="shared" si="130"/>
        <v>2.8446389496717739E-2</v>
      </c>
      <c r="V341" s="65"/>
      <c r="W341" s="65"/>
      <c r="Y341" s="15" t="str">
        <f t="shared" si="117"/>
        <v>EASY</v>
      </c>
      <c r="AA341" s="66">
        <f t="shared" si="131"/>
        <v>5.9046186483598939E-2</v>
      </c>
      <c r="AB341">
        <f>LOOKUP($B341,'07_L1政策步階'!$A$4:$A$14,'07_L1政策步階'!$C$4:$C$14)</f>
        <v>-1</v>
      </c>
      <c r="AC341" s="65"/>
      <c r="AD341" s="65"/>
      <c r="AE341" s="65"/>
      <c r="AF341" s="65"/>
      <c r="AG341" s="65"/>
      <c r="AH341" s="65"/>
      <c r="AI341" s="65"/>
      <c r="AJ341" s="65"/>
      <c r="AK341" s="65"/>
      <c r="AL341">
        <f t="shared" si="118"/>
        <v>100</v>
      </c>
      <c r="AM341">
        <f t="shared" si="119"/>
        <v>0</v>
      </c>
      <c r="AN341" t="str">
        <f t="shared" si="120"/>
        <v/>
      </c>
      <c r="AO341" t="str">
        <f t="shared" si="121"/>
        <v/>
      </c>
      <c r="AP341" t="str">
        <f t="shared" si="122"/>
        <v/>
      </c>
      <c r="AQ341" t="str">
        <f t="shared" si="123"/>
        <v/>
      </c>
      <c r="AR341" t="str">
        <f t="shared" si="124"/>
        <v/>
      </c>
      <c r="AS341" t="str">
        <f t="shared" si="125"/>
        <v/>
      </c>
      <c r="AT341" t="str">
        <f t="shared" si="126"/>
        <v/>
      </c>
      <c r="AU341" t="str">
        <f t="shared" si="127"/>
        <v/>
      </c>
      <c r="AV341" t="str">
        <f t="shared" si="128"/>
        <v/>
      </c>
      <c r="AW341">
        <f>'01_指標庫'!$H$4*ISNUMBER($F341)+'01_指標庫'!$H$5*ISNUMBER($AA341)+'01_指標庫'!$H$6*ISNUMBER($G341)+'01_指標庫'!$H$7*ISNUMBER($H341)+'01_指標庫'!$H$8*ISNUMBER($AF341)+'01_指標庫'!$H$9*ISNUMBER($AG341)+'01_指標庫'!$H$10*ISNUMBER($AB341)+'01_指標庫'!$H$11*ISNUMBER($AC341)+'01_指標庫'!$H$12*ISNUMBER($AD341)+'01_指標庫'!$H$13*ISNUMBER($AE341)+'01_指標庫'!$H$14*ISNUMBER($I341)+'01_指標庫'!$H$15*ISNUMBER($AH341)+'01_指標庫'!$H$16*ISNUMBER($K341)+'01_指標庫'!$H$17*ISNUMBER($AI341)+'01_指標庫'!$H$18*ISNUMBER($AJ341)+'01_指標庫'!$H$19*ISNUMBER($AK341)+'01_指標庫'!$H$20*ISNUMBER($BB341)+'01_指標庫'!$H$21*ISNUMBER($BC341)</f>
        <v>51</v>
      </c>
      <c r="AX341">
        <f>IF(AW341=0,50,ROUND(('01_指標庫'!$H$4*IF(ISNUMBER($F341),L341,0)+'01_指標庫'!$H$5*IF(ISNUMBER($AA341),AL341,0)+'01_指標庫'!$H$6*IF(ISNUMBER($G341),M341,0)+'01_指標庫'!$H$7*IF(ISNUMBER($H341),N341,0)+'01_指標庫'!$H$8*IF(ISNUMBER($AF341),AQ341,0)+'01_指標庫'!$H$9*IF(ISNUMBER($AG341),AR341,0)+'01_指標庫'!$H$10*IF(ISNUMBER($AB341),AM341,0)+'01_指標庫'!$H$11*IF(ISNUMBER($AC341),AN341,0)+'01_指標庫'!$H$12*IF(ISNUMBER($AD341),AO341,0)+'01_指標庫'!$H$13*IF(ISNUMBER($AE341),AP341,0)+'01_指標庫'!$H$14*IF(ISNUMBER($I341),O341,0)+'01_指標庫'!$H$15*IF(ISNUMBER($AH341),AS341,0)+'01_指標庫'!$H$16*IF(ISNUMBER($K341),P341,0)+'01_指標庫'!$H$17*IF(ISNUMBER($AI341),AT341,0)+'01_指標庫'!$H$18*IF(ISNUMBER($AJ341),AU341,0)+'01_指標庫'!$H$19*IF(ISNUMBER($AK341),AV341,0)+'01_指標庫'!$H$20*IF(ISNUMBER($BB341),BB341,0)+'01_指標庫'!$H$21*IF(ISNUMBER($BC341),BC341,0))/AW341,1))</f>
        <v>82.4</v>
      </c>
      <c r="AY341" s="67"/>
      <c r="AZ341" s="67"/>
      <c r="BA341" s="66">
        <f t="shared" si="132"/>
        <v>1.1759772668067381E-2</v>
      </c>
      <c r="BB341">
        <f t="shared" si="133"/>
        <v>100</v>
      </c>
      <c r="BC341" t="str">
        <f t="shared" si="134"/>
        <v/>
      </c>
    </row>
    <row r="342" spans="1:55" ht="15" customHeight="1">
      <c r="A342" s="56">
        <v>338</v>
      </c>
      <c r="B342" s="57">
        <v>43046</v>
      </c>
      <c r="C342" s="56">
        <v>2017</v>
      </c>
      <c r="D342" s="58" t="s">
        <v>237</v>
      </c>
      <c r="E342" s="59">
        <v>6320.78</v>
      </c>
      <c r="F342" s="60">
        <v>0.10796799999999999</v>
      </c>
      <c r="G342" s="60">
        <v>0</v>
      </c>
      <c r="H342" s="61">
        <v>0.8367</v>
      </c>
      <c r="I342" s="62">
        <v>357</v>
      </c>
      <c r="J342" s="56" t="s">
        <v>235</v>
      </c>
      <c r="K342" s="63">
        <v>9.89</v>
      </c>
      <c r="L342" s="56">
        <f t="shared" si="112"/>
        <v>100</v>
      </c>
      <c r="M342" s="56">
        <f t="shared" si="113"/>
        <v>100</v>
      </c>
      <c r="N342" s="56">
        <f t="shared" si="114"/>
        <v>100</v>
      </c>
      <c r="O342" s="56">
        <f t="shared" si="115"/>
        <v>50</v>
      </c>
      <c r="P342" s="56">
        <f t="shared" si="116"/>
        <v>100</v>
      </c>
      <c r="Q342" s="63"/>
      <c r="R342" s="56"/>
      <c r="S342" s="60">
        <f t="shared" si="129"/>
        <v>1.1356418910892785E-3</v>
      </c>
      <c r="T342" s="64">
        <f t="shared" si="130"/>
        <v>5.2127659574468188E-2</v>
      </c>
      <c r="V342" s="65"/>
      <c r="W342" s="65"/>
      <c r="Y342" s="15" t="str">
        <f t="shared" si="117"/>
        <v>EASY</v>
      </c>
      <c r="AA342" s="66">
        <f t="shared" si="131"/>
        <v>5.9606290158948694E-2</v>
      </c>
      <c r="AB342">
        <f>LOOKUP($B342,'07_L1政策步階'!$A$4:$A$14,'07_L1政策步階'!$C$4:$C$14)</f>
        <v>-1</v>
      </c>
      <c r="AC342" s="65"/>
      <c r="AD342" s="65"/>
      <c r="AE342" s="65"/>
      <c r="AF342" s="65"/>
      <c r="AG342" s="65"/>
      <c r="AH342" s="65"/>
      <c r="AI342" s="65"/>
      <c r="AJ342" s="65"/>
      <c r="AK342" s="65"/>
      <c r="AL342">
        <f t="shared" si="118"/>
        <v>100</v>
      </c>
      <c r="AM342">
        <f t="shared" si="119"/>
        <v>0</v>
      </c>
      <c r="AN342" t="str">
        <f t="shared" si="120"/>
        <v/>
      </c>
      <c r="AO342" t="str">
        <f t="shared" si="121"/>
        <v/>
      </c>
      <c r="AP342" t="str">
        <f t="shared" si="122"/>
        <v/>
      </c>
      <c r="AQ342" t="str">
        <f t="shared" si="123"/>
        <v/>
      </c>
      <c r="AR342" t="str">
        <f t="shared" si="124"/>
        <v/>
      </c>
      <c r="AS342" t="str">
        <f t="shared" si="125"/>
        <v/>
      </c>
      <c r="AT342" t="str">
        <f t="shared" si="126"/>
        <v/>
      </c>
      <c r="AU342" t="str">
        <f t="shared" si="127"/>
        <v/>
      </c>
      <c r="AV342" t="str">
        <f t="shared" si="128"/>
        <v/>
      </c>
      <c r="AW342">
        <f>'01_指標庫'!$H$4*ISNUMBER($F342)+'01_指標庫'!$H$5*ISNUMBER($AA342)+'01_指標庫'!$H$6*ISNUMBER($G342)+'01_指標庫'!$H$7*ISNUMBER($H342)+'01_指標庫'!$H$8*ISNUMBER($AF342)+'01_指標庫'!$H$9*ISNUMBER($AG342)+'01_指標庫'!$H$10*ISNUMBER($AB342)+'01_指標庫'!$H$11*ISNUMBER($AC342)+'01_指標庫'!$H$12*ISNUMBER($AD342)+'01_指標庫'!$H$13*ISNUMBER($AE342)+'01_指標庫'!$H$14*ISNUMBER($I342)+'01_指標庫'!$H$15*ISNUMBER($AH342)+'01_指標庫'!$H$16*ISNUMBER($K342)+'01_指標庫'!$H$17*ISNUMBER($AI342)+'01_指標庫'!$H$18*ISNUMBER($AJ342)+'01_指標庫'!$H$19*ISNUMBER($AK342)+'01_指標庫'!$H$20*ISNUMBER($BB342)+'01_指標庫'!$H$21*ISNUMBER($BC342)</f>
        <v>51</v>
      </c>
      <c r="AX342">
        <f>IF(AW342=0,50,ROUND(('01_指標庫'!$H$4*IF(ISNUMBER($F342),L342,0)+'01_指標庫'!$H$5*IF(ISNUMBER($AA342),AL342,0)+'01_指標庫'!$H$6*IF(ISNUMBER($G342),M342,0)+'01_指標庫'!$H$7*IF(ISNUMBER($H342),N342,0)+'01_指標庫'!$H$8*IF(ISNUMBER($AF342),AQ342,0)+'01_指標庫'!$H$9*IF(ISNUMBER($AG342),AR342,0)+'01_指標庫'!$H$10*IF(ISNUMBER($AB342),AM342,0)+'01_指標庫'!$H$11*IF(ISNUMBER($AC342),AN342,0)+'01_指標庫'!$H$12*IF(ISNUMBER($AD342),AO342,0)+'01_指標庫'!$H$13*IF(ISNUMBER($AE342),AP342,0)+'01_指標庫'!$H$14*IF(ISNUMBER($I342),O342,0)+'01_指標庫'!$H$15*IF(ISNUMBER($AH342),AS342,0)+'01_指標庫'!$H$16*IF(ISNUMBER($K342),P342,0)+'01_指標庫'!$H$17*IF(ISNUMBER($AI342),AT342,0)+'01_指標庫'!$H$18*IF(ISNUMBER($AJ342),AU342,0)+'01_指標庫'!$H$19*IF(ISNUMBER($AK342),AV342,0)+'01_指標庫'!$H$20*IF(ISNUMBER($BB342),BB342,0)+'01_指標庫'!$H$21*IF(ISNUMBER($BC342),BC342,0))/AW342,1))</f>
        <v>82.4</v>
      </c>
      <c r="AY342" s="67"/>
      <c r="AZ342" s="67"/>
      <c r="BA342" s="66">
        <f t="shared" si="132"/>
        <v>1.0168890923981877E-2</v>
      </c>
      <c r="BB342">
        <f t="shared" si="133"/>
        <v>100</v>
      </c>
      <c r="BC342" t="str">
        <f t="shared" si="134"/>
        <v/>
      </c>
    </row>
    <row r="343" spans="1:55" ht="15" customHeight="1">
      <c r="A343" s="56">
        <v>339</v>
      </c>
      <c r="B343" s="57">
        <v>43047</v>
      </c>
      <c r="C343" s="56">
        <v>2017</v>
      </c>
      <c r="D343" s="58" t="s">
        <v>238</v>
      </c>
      <c r="E343" s="59">
        <v>6345.81</v>
      </c>
      <c r="F343" s="60">
        <v>0.111193</v>
      </c>
      <c r="G343" s="60">
        <v>0</v>
      </c>
      <c r="H343" s="61">
        <v>0.8367</v>
      </c>
      <c r="I343" s="62">
        <v>367</v>
      </c>
      <c r="J343" s="56" t="s">
        <v>235</v>
      </c>
      <c r="K343" s="63">
        <v>9.7799999999999994</v>
      </c>
      <c r="L343" s="56">
        <f t="shared" si="112"/>
        <v>100</v>
      </c>
      <c r="M343" s="56">
        <f t="shared" si="113"/>
        <v>100</v>
      </c>
      <c r="N343" s="56">
        <f t="shared" si="114"/>
        <v>100</v>
      </c>
      <c r="O343" s="56">
        <f t="shared" si="115"/>
        <v>50</v>
      </c>
      <c r="P343" s="56">
        <f t="shared" si="116"/>
        <v>100</v>
      </c>
      <c r="Q343" s="63"/>
      <c r="R343" s="56"/>
      <c r="S343" s="60">
        <f t="shared" si="129"/>
        <v>3.9599543094366307E-3</v>
      </c>
      <c r="T343" s="64">
        <f t="shared" si="130"/>
        <v>-1.1122345803842415E-2</v>
      </c>
      <c r="V343" s="65"/>
      <c r="W343" s="65"/>
      <c r="Y343" s="15" t="str">
        <f t="shared" si="117"/>
        <v>EASY</v>
      </c>
      <c r="AA343" s="66">
        <f t="shared" si="131"/>
        <v>6.0192152600137216E-2</v>
      </c>
      <c r="AB343">
        <f>LOOKUP($B343,'07_L1政策步階'!$A$4:$A$14,'07_L1政策步階'!$C$4:$C$14)</f>
        <v>-1</v>
      </c>
      <c r="AC343" s="65"/>
      <c r="AD343" s="65"/>
      <c r="AE343" s="65"/>
      <c r="AF343" s="65"/>
      <c r="AG343" s="65"/>
      <c r="AH343" s="65"/>
      <c r="AI343" s="65"/>
      <c r="AJ343" s="65"/>
      <c r="AK343" s="65"/>
      <c r="AL343">
        <f t="shared" si="118"/>
        <v>100</v>
      </c>
      <c r="AM343">
        <f t="shared" si="119"/>
        <v>0</v>
      </c>
      <c r="AN343" t="str">
        <f t="shared" si="120"/>
        <v/>
      </c>
      <c r="AO343" t="str">
        <f t="shared" si="121"/>
        <v/>
      </c>
      <c r="AP343" t="str">
        <f t="shared" si="122"/>
        <v/>
      </c>
      <c r="AQ343" t="str">
        <f t="shared" si="123"/>
        <v/>
      </c>
      <c r="AR343" t="str">
        <f t="shared" si="124"/>
        <v/>
      </c>
      <c r="AS343" t="str">
        <f t="shared" si="125"/>
        <v/>
      </c>
      <c r="AT343" t="str">
        <f t="shared" si="126"/>
        <v/>
      </c>
      <c r="AU343" t="str">
        <f t="shared" si="127"/>
        <v/>
      </c>
      <c r="AV343" t="str">
        <f t="shared" si="128"/>
        <v/>
      </c>
      <c r="AW343">
        <f>'01_指標庫'!$H$4*ISNUMBER($F343)+'01_指標庫'!$H$5*ISNUMBER($AA343)+'01_指標庫'!$H$6*ISNUMBER($G343)+'01_指標庫'!$H$7*ISNUMBER($H343)+'01_指標庫'!$H$8*ISNUMBER($AF343)+'01_指標庫'!$H$9*ISNUMBER($AG343)+'01_指標庫'!$H$10*ISNUMBER($AB343)+'01_指標庫'!$H$11*ISNUMBER($AC343)+'01_指標庫'!$H$12*ISNUMBER($AD343)+'01_指標庫'!$H$13*ISNUMBER($AE343)+'01_指標庫'!$H$14*ISNUMBER($I343)+'01_指標庫'!$H$15*ISNUMBER($AH343)+'01_指標庫'!$H$16*ISNUMBER($K343)+'01_指標庫'!$H$17*ISNUMBER($AI343)+'01_指標庫'!$H$18*ISNUMBER($AJ343)+'01_指標庫'!$H$19*ISNUMBER($AK343)+'01_指標庫'!$H$20*ISNUMBER($BB343)+'01_指標庫'!$H$21*ISNUMBER($BC343)</f>
        <v>51</v>
      </c>
      <c r="AX343">
        <f>IF(AW343=0,50,ROUND(('01_指標庫'!$H$4*IF(ISNUMBER($F343),L343,0)+'01_指標庫'!$H$5*IF(ISNUMBER($AA343),AL343,0)+'01_指標庫'!$H$6*IF(ISNUMBER($G343),M343,0)+'01_指標庫'!$H$7*IF(ISNUMBER($H343),N343,0)+'01_指標庫'!$H$8*IF(ISNUMBER($AF343),AQ343,0)+'01_指標庫'!$H$9*IF(ISNUMBER($AG343),AR343,0)+'01_指標庫'!$H$10*IF(ISNUMBER($AB343),AM343,0)+'01_指標庫'!$H$11*IF(ISNUMBER($AC343),AN343,0)+'01_指標庫'!$H$12*IF(ISNUMBER($AD343),AO343,0)+'01_指標庫'!$H$13*IF(ISNUMBER($AE343),AP343,0)+'01_指標庫'!$H$14*IF(ISNUMBER($I343),O343,0)+'01_指標庫'!$H$15*IF(ISNUMBER($AH343),AS343,0)+'01_指標庫'!$H$16*IF(ISNUMBER($K343),P343,0)+'01_指標庫'!$H$17*IF(ISNUMBER($AI343),AT343,0)+'01_指標庫'!$H$18*IF(ISNUMBER($AJ343),AU343,0)+'01_指標庫'!$H$19*IF(ISNUMBER($AK343),AV343,0)+'01_指標庫'!$H$20*IF(ISNUMBER($BB343),BB343,0)+'01_指標庫'!$H$21*IF(ISNUMBER($BC343),BC343,0))/AW343,1))</f>
        <v>76.5</v>
      </c>
      <c r="AY343" s="67"/>
      <c r="AZ343" s="67"/>
      <c r="BA343" s="66">
        <f t="shared" si="132"/>
        <v>8.578084444914591E-3</v>
      </c>
      <c r="BB343">
        <f t="shared" si="133"/>
        <v>50</v>
      </c>
      <c r="BC343" t="str">
        <f t="shared" si="134"/>
        <v/>
      </c>
    </row>
    <row r="344" spans="1:55" ht="15" customHeight="1">
      <c r="A344" s="56">
        <v>340</v>
      </c>
      <c r="B344" s="57">
        <v>43048</v>
      </c>
      <c r="C344" s="56">
        <v>2017</v>
      </c>
      <c r="D344" s="58" t="s">
        <v>239</v>
      </c>
      <c r="E344" s="59">
        <v>6312.21</v>
      </c>
      <c r="F344" s="60">
        <v>0.10419200000000001</v>
      </c>
      <c r="G344" s="60">
        <v>-5.2950000000000002E-3</v>
      </c>
      <c r="H344" s="61">
        <v>0.81630000000000003</v>
      </c>
      <c r="I344" s="62">
        <v>379</v>
      </c>
      <c r="J344" s="56" t="s">
        <v>235</v>
      </c>
      <c r="K344" s="63">
        <v>10.5</v>
      </c>
      <c r="L344" s="56">
        <f t="shared" si="112"/>
        <v>100</v>
      </c>
      <c r="M344" s="56">
        <f t="shared" si="113"/>
        <v>100</v>
      </c>
      <c r="N344" s="56">
        <f t="shared" si="114"/>
        <v>100</v>
      </c>
      <c r="O344" s="56">
        <f t="shared" si="115"/>
        <v>50</v>
      </c>
      <c r="P344" s="56">
        <f t="shared" si="116"/>
        <v>100</v>
      </c>
      <c r="Q344" s="63"/>
      <c r="R344" s="56"/>
      <c r="S344" s="60">
        <f t="shared" si="129"/>
        <v>-5.2948323381886153E-3</v>
      </c>
      <c r="T344" s="64">
        <f t="shared" si="130"/>
        <v>7.361963190184051E-2</v>
      </c>
      <c r="V344" s="65"/>
      <c r="W344" s="65"/>
      <c r="Y344" s="15" t="str">
        <f t="shared" si="117"/>
        <v>EASY</v>
      </c>
      <c r="AA344" s="66">
        <f t="shared" si="131"/>
        <v>6.0447908905078007E-2</v>
      </c>
      <c r="AB344">
        <f>LOOKUP($B344,'07_L1政策步階'!$A$4:$A$14,'07_L1政策步階'!$C$4:$C$14)</f>
        <v>-1</v>
      </c>
      <c r="AC344" s="65"/>
      <c r="AD344" s="65"/>
      <c r="AE344" s="65"/>
      <c r="AF344" s="65"/>
      <c r="AG344" s="65"/>
      <c r="AH344" s="65"/>
      <c r="AI344" s="65"/>
      <c r="AJ344" s="65"/>
      <c r="AK344" s="65"/>
      <c r="AL344">
        <f t="shared" si="118"/>
        <v>100</v>
      </c>
      <c r="AM344">
        <f t="shared" si="119"/>
        <v>0</v>
      </c>
      <c r="AN344" t="str">
        <f t="shared" si="120"/>
        <v/>
      </c>
      <c r="AO344" t="str">
        <f t="shared" si="121"/>
        <v/>
      </c>
      <c r="AP344" t="str">
        <f t="shared" si="122"/>
        <v/>
      </c>
      <c r="AQ344" t="str">
        <f t="shared" si="123"/>
        <v/>
      </c>
      <c r="AR344" t="str">
        <f t="shared" si="124"/>
        <v/>
      </c>
      <c r="AS344" t="str">
        <f t="shared" si="125"/>
        <v/>
      </c>
      <c r="AT344" t="str">
        <f t="shared" si="126"/>
        <v/>
      </c>
      <c r="AU344" t="str">
        <f t="shared" si="127"/>
        <v/>
      </c>
      <c r="AV344" t="str">
        <f t="shared" si="128"/>
        <v/>
      </c>
      <c r="AW344">
        <f>'01_指標庫'!$H$4*ISNUMBER($F344)+'01_指標庫'!$H$5*ISNUMBER($AA344)+'01_指標庫'!$H$6*ISNUMBER($G344)+'01_指標庫'!$H$7*ISNUMBER($H344)+'01_指標庫'!$H$8*ISNUMBER($AF344)+'01_指標庫'!$H$9*ISNUMBER($AG344)+'01_指標庫'!$H$10*ISNUMBER($AB344)+'01_指標庫'!$H$11*ISNUMBER($AC344)+'01_指標庫'!$H$12*ISNUMBER($AD344)+'01_指標庫'!$H$13*ISNUMBER($AE344)+'01_指標庫'!$H$14*ISNUMBER($I344)+'01_指標庫'!$H$15*ISNUMBER($AH344)+'01_指標庫'!$H$16*ISNUMBER($K344)+'01_指標庫'!$H$17*ISNUMBER($AI344)+'01_指標庫'!$H$18*ISNUMBER($AJ344)+'01_指標庫'!$H$19*ISNUMBER($AK344)+'01_指標庫'!$H$20*ISNUMBER($BB344)+'01_指標庫'!$H$21*ISNUMBER($BC344)</f>
        <v>51</v>
      </c>
      <c r="AX344">
        <f>IF(AW344=0,50,ROUND(('01_指標庫'!$H$4*IF(ISNUMBER($F344),L344,0)+'01_指標庫'!$H$5*IF(ISNUMBER($AA344),AL344,0)+'01_指標庫'!$H$6*IF(ISNUMBER($G344),M344,0)+'01_指標庫'!$H$7*IF(ISNUMBER($H344),N344,0)+'01_指標庫'!$H$8*IF(ISNUMBER($AF344),AQ344,0)+'01_指標庫'!$H$9*IF(ISNUMBER($AG344),AR344,0)+'01_指標庫'!$H$10*IF(ISNUMBER($AB344),AM344,0)+'01_指標庫'!$H$11*IF(ISNUMBER($AC344),AN344,0)+'01_指標庫'!$H$12*IF(ISNUMBER($AD344),AO344,0)+'01_指標庫'!$H$13*IF(ISNUMBER($AE344),AP344,0)+'01_指標庫'!$H$14*IF(ISNUMBER($I344),O344,0)+'01_指標庫'!$H$15*IF(ISNUMBER($AH344),AS344,0)+'01_指標庫'!$H$16*IF(ISNUMBER($K344),P344,0)+'01_指標庫'!$H$17*IF(ISNUMBER($AI344),AT344,0)+'01_指標庫'!$H$18*IF(ISNUMBER($AJ344),AU344,0)+'01_指標庫'!$H$19*IF(ISNUMBER($AK344),AV344,0)+'01_指標庫'!$H$20*IF(ISNUMBER($BB344),BB344,0)+'01_指標庫'!$H$21*IF(ISNUMBER($BC344),BC344,0))/AW344,1))</f>
        <v>76.5</v>
      </c>
      <c r="AY344" s="67"/>
      <c r="AZ344" s="67"/>
      <c r="BA344" s="66">
        <f t="shared" si="132"/>
        <v>6.5856046549976899E-3</v>
      </c>
      <c r="BB344">
        <f t="shared" si="133"/>
        <v>50</v>
      </c>
      <c r="BC344" t="str">
        <f t="shared" si="134"/>
        <v/>
      </c>
    </row>
    <row r="345" spans="1:55" ht="15" customHeight="1">
      <c r="A345" s="56">
        <v>341</v>
      </c>
      <c r="B345" s="57">
        <v>43049</v>
      </c>
      <c r="C345" s="56">
        <v>2017</v>
      </c>
      <c r="D345" s="58" t="s">
        <v>234</v>
      </c>
      <c r="E345" s="59">
        <v>6309.07</v>
      </c>
      <c r="F345" s="60">
        <v>0.102543</v>
      </c>
      <c r="G345" s="60">
        <v>-5.79E-3</v>
      </c>
      <c r="H345" s="61">
        <v>0.8367</v>
      </c>
      <c r="I345" s="62">
        <v>376</v>
      </c>
      <c r="J345" s="56" t="s">
        <v>235</v>
      </c>
      <c r="K345" s="63">
        <v>11.29</v>
      </c>
      <c r="L345" s="56">
        <f t="shared" si="112"/>
        <v>100</v>
      </c>
      <c r="M345" s="56">
        <f t="shared" si="113"/>
        <v>100</v>
      </c>
      <c r="N345" s="56">
        <f t="shared" si="114"/>
        <v>100</v>
      </c>
      <c r="O345" s="56">
        <f t="shared" si="115"/>
        <v>50</v>
      </c>
      <c r="P345" s="56">
        <f t="shared" si="116"/>
        <v>100</v>
      </c>
      <c r="Q345" s="63"/>
      <c r="R345" s="56"/>
      <c r="S345" s="60">
        <f t="shared" si="129"/>
        <v>-4.9744859565825639E-4</v>
      </c>
      <c r="T345" s="64">
        <f t="shared" si="130"/>
        <v>7.5238095238095104E-2</v>
      </c>
      <c r="V345" s="65"/>
      <c r="W345" s="65"/>
      <c r="Y345" s="15" t="str">
        <f t="shared" si="117"/>
        <v>EASY</v>
      </c>
      <c r="AA345" s="66">
        <f t="shared" si="131"/>
        <v>6.0510731928714367E-2</v>
      </c>
      <c r="AB345">
        <f>LOOKUP($B345,'07_L1政策步階'!$A$4:$A$14,'07_L1政策步階'!$C$4:$C$14)</f>
        <v>-1</v>
      </c>
      <c r="AC345" s="65"/>
      <c r="AD345" s="65"/>
      <c r="AE345" s="65"/>
      <c r="AF345" s="65"/>
      <c r="AG345" s="65"/>
      <c r="AH345" s="65"/>
      <c r="AI345" s="65"/>
      <c r="AJ345" s="65"/>
      <c r="AK345" s="65"/>
      <c r="AL345">
        <f t="shared" si="118"/>
        <v>100</v>
      </c>
      <c r="AM345">
        <f t="shared" si="119"/>
        <v>0</v>
      </c>
      <c r="AN345" t="str">
        <f t="shared" si="120"/>
        <v/>
      </c>
      <c r="AO345" t="str">
        <f t="shared" si="121"/>
        <v/>
      </c>
      <c r="AP345" t="str">
        <f t="shared" si="122"/>
        <v/>
      </c>
      <c r="AQ345" t="str">
        <f t="shared" si="123"/>
        <v/>
      </c>
      <c r="AR345" t="str">
        <f t="shared" si="124"/>
        <v/>
      </c>
      <c r="AS345" t="str">
        <f t="shared" si="125"/>
        <v/>
      </c>
      <c r="AT345" t="str">
        <f t="shared" si="126"/>
        <v/>
      </c>
      <c r="AU345" t="str">
        <f t="shared" si="127"/>
        <v/>
      </c>
      <c r="AV345" t="str">
        <f t="shared" si="128"/>
        <v/>
      </c>
      <c r="AW345">
        <f>'01_指標庫'!$H$4*ISNUMBER($F345)+'01_指標庫'!$H$5*ISNUMBER($AA345)+'01_指標庫'!$H$6*ISNUMBER($G345)+'01_指標庫'!$H$7*ISNUMBER($H345)+'01_指標庫'!$H$8*ISNUMBER($AF345)+'01_指標庫'!$H$9*ISNUMBER($AG345)+'01_指標庫'!$H$10*ISNUMBER($AB345)+'01_指標庫'!$H$11*ISNUMBER($AC345)+'01_指標庫'!$H$12*ISNUMBER($AD345)+'01_指標庫'!$H$13*ISNUMBER($AE345)+'01_指標庫'!$H$14*ISNUMBER($I345)+'01_指標庫'!$H$15*ISNUMBER($AH345)+'01_指標庫'!$H$16*ISNUMBER($K345)+'01_指標庫'!$H$17*ISNUMBER($AI345)+'01_指標庫'!$H$18*ISNUMBER($AJ345)+'01_指標庫'!$H$19*ISNUMBER($AK345)+'01_指標庫'!$H$20*ISNUMBER($BB345)+'01_指標庫'!$H$21*ISNUMBER($BC345)</f>
        <v>51</v>
      </c>
      <c r="AX345">
        <f>IF(AW345=0,50,ROUND(('01_指標庫'!$H$4*IF(ISNUMBER($F345),L345,0)+'01_指標庫'!$H$5*IF(ISNUMBER($AA345),AL345,0)+'01_指標庫'!$H$6*IF(ISNUMBER($G345),M345,0)+'01_指標庫'!$H$7*IF(ISNUMBER($H345),N345,0)+'01_指標庫'!$H$8*IF(ISNUMBER($AF345),AQ345,0)+'01_指標庫'!$H$9*IF(ISNUMBER($AG345),AR345,0)+'01_指標庫'!$H$10*IF(ISNUMBER($AB345),AM345,0)+'01_指標庫'!$H$11*IF(ISNUMBER($AC345),AN345,0)+'01_指標庫'!$H$12*IF(ISNUMBER($AD345),AO345,0)+'01_指標庫'!$H$13*IF(ISNUMBER($AE345),AP345,0)+'01_指標庫'!$H$14*IF(ISNUMBER($I345),O345,0)+'01_指標庫'!$H$15*IF(ISNUMBER($AH345),AS345,0)+'01_指標庫'!$H$16*IF(ISNUMBER($K345),P345,0)+'01_指標庫'!$H$17*IF(ISNUMBER($AI345),AT345,0)+'01_指標庫'!$H$18*IF(ISNUMBER($AJ345),AU345,0)+'01_指標庫'!$H$19*IF(ISNUMBER($AK345),AV345,0)+'01_指標庫'!$H$20*IF(ISNUMBER($BB345),BB345,0)+'01_指標庫'!$H$21*IF(ISNUMBER($BC345),BC345,0))/AW345,1))</f>
        <v>76.5</v>
      </c>
      <c r="AY345" s="67"/>
      <c r="AZ345" s="67"/>
      <c r="BA345" s="66">
        <f t="shared" si="132"/>
        <v>5.4839261353920588E-3</v>
      </c>
      <c r="BB345">
        <f t="shared" si="133"/>
        <v>50</v>
      </c>
      <c r="BC345" t="str">
        <f t="shared" si="134"/>
        <v/>
      </c>
    </row>
    <row r="346" spans="1:55" ht="15" customHeight="1">
      <c r="A346" s="56">
        <v>342</v>
      </c>
      <c r="B346" s="57">
        <v>43052</v>
      </c>
      <c r="C346" s="56">
        <v>2017</v>
      </c>
      <c r="D346" s="58" t="s">
        <v>236</v>
      </c>
      <c r="E346" s="59">
        <v>6316.18</v>
      </c>
      <c r="F346" s="60">
        <v>0.102642</v>
      </c>
      <c r="G346" s="60">
        <v>-4.6690000000000004E-3</v>
      </c>
      <c r="H346" s="61">
        <v>0.81630000000000003</v>
      </c>
      <c r="I346" s="62">
        <v>377</v>
      </c>
      <c r="J346" s="56" t="s">
        <v>235</v>
      </c>
      <c r="K346" s="63">
        <v>11.5</v>
      </c>
      <c r="L346" s="56">
        <f t="shared" si="112"/>
        <v>100</v>
      </c>
      <c r="M346" s="56">
        <f t="shared" si="113"/>
        <v>100</v>
      </c>
      <c r="N346" s="56">
        <f t="shared" si="114"/>
        <v>100</v>
      </c>
      <c r="O346" s="56">
        <f t="shared" si="115"/>
        <v>50</v>
      </c>
      <c r="P346" s="56">
        <f t="shared" si="116"/>
        <v>100</v>
      </c>
      <c r="Q346" s="63"/>
      <c r="R346" s="56"/>
      <c r="S346" s="60">
        <f t="shared" si="129"/>
        <v>1.1269489798022558E-3</v>
      </c>
      <c r="T346" s="64">
        <f t="shared" si="130"/>
        <v>1.8600531443755619E-2</v>
      </c>
      <c r="V346" s="65"/>
      <c r="W346" s="65"/>
      <c r="Y346" s="15" t="str">
        <f t="shared" si="117"/>
        <v>EASY</v>
      </c>
      <c r="AA346" s="66">
        <f t="shared" si="131"/>
        <v>6.0558262210962166E-2</v>
      </c>
      <c r="AB346">
        <f>LOOKUP($B346,'07_L1政策步階'!$A$4:$A$14,'07_L1政策步階'!$C$4:$C$14)</f>
        <v>-1</v>
      </c>
      <c r="AC346" s="65"/>
      <c r="AD346" s="65"/>
      <c r="AE346" s="65"/>
      <c r="AF346" s="65"/>
      <c r="AG346" s="65"/>
      <c r="AH346" s="65"/>
      <c r="AI346" s="65"/>
      <c r="AJ346" s="65"/>
      <c r="AK346" s="65"/>
      <c r="AL346">
        <f t="shared" si="118"/>
        <v>100</v>
      </c>
      <c r="AM346">
        <f t="shared" si="119"/>
        <v>0</v>
      </c>
      <c r="AN346" t="str">
        <f t="shared" si="120"/>
        <v/>
      </c>
      <c r="AO346" t="str">
        <f t="shared" si="121"/>
        <v/>
      </c>
      <c r="AP346" t="str">
        <f t="shared" si="122"/>
        <v/>
      </c>
      <c r="AQ346" t="str">
        <f t="shared" si="123"/>
        <v/>
      </c>
      <c r="AR346" t="str">
        <f t="shared" si="124"/>
        <v/>
      </c>
      <c r="AS346" t="str">
        <f t="shared" si="125"/>
        <v/>
      </c>
      <c r="AT346" t="str">
        <f t="shared" si="126"/>
        <v/>
      </c>
      <c r="AU346" t="str">
        <f t="shared" si="127"/>
        <v/>
      </c>
      <c r="AV346" t="str">
        <f t="shared" si="128"/>
        <v/>
      </c>
      <c r="AW346">
        <f>'01_指標庫'!$H$4*ISNUMBER($F346)+'01_指標庫'!$H$5*ISNUMBER($AA346)+'01_指標庫'!$H$6*ISNUMBER($G346)+'01_指標庫'!$H$7*ISNUMBER($H346)+'01_指標庫'!$H$8*ISNUMBER($AF346)+'01_指標庫'!$H$9*ISNUMBER($AG346)+'01_指標庫'!$H$10*ISNUMBER($AB346)+'01_指標庫'!$H$11*ISNUMBER($AC346)+'01_指標庫'!$H$12*ISNUMBER($AD346)+'01_指標庫'!$H$13*ISNUMBER($AE346)+'01_指標庫'!$H$14*ISNUMBER($I346)+'01_指標庫'!$H$15*ISNUMBER($AH346)+'01_指標庫'!$H$16*ISNUMBER($K346)+'01_指標庫'!$H$17*ISNUMBER($AI346)+'01_指標庫'!$H$18*ISNUMBER($AJ346)+'01_指標庫'!$H$19*ISNUMBER($AK346)+'01_指標庫'!$H$20*ISNUMBER($BB346)+'01_指標庫'!$H$21*ISNUMBER($BC346)</f>
        <v>51</v>
      </c>
      <c r="AX346">
        <f>IF(AW346=0,50,ROUND(('01_指標庫'!$H$4*IF(ISNUMBER($F346),L346,0)+'01_指標庫'!$H$5*IF(ISNUMBER($AA346),AL346,0)+'01_指標庫'!$H$6*IF(ISNUMBER($G346),M346,0)+'01_指標庫'!$H$7*IF(ISNUMBER($H346),N346,0)+'01_指標庫'!$H$8*IF(ISNUMBER($AF346),AQ346,0)+'01_指標庫'!$H$9*IF(ISNUMBER($AG346),AR346,0)+'01_指標庫'!$H$10*IF(ISNUMBER($AB346),AM346,0)+'01_指標庫'!$H$11*IF(ISNUMBER($AC346),AN346,0)+'01_指標庫'!$H$12*IF(ISNUMBER($AD346),AO346,0)+'01_指標庫'!$H$13*IF(ISNUMBER($AE346),AP346,0)+'01_指標庫'!$H$14*IF(ISNUMBER($I346),O346,0)+'01_指標庫'!$H$15*IF(ISNUMBER($AH346),AS346,0)+'01_指標庫'!$H$16*IF(ISNUMBER($K346),P346,0)+'01_指標庫'!$H$17*IF(ISNUMBER($AI346),AT346,0)+'01_指標庫'!$H$18*IF(ISNUMBER($AJ346),AU346,0)+'01_指標庫'!$H$19*IF(ISNUMBER($AK346),AV346,0)+'01_指標庫'!$H$20*IF(ISNUMBER($BB346),BB346,0)+'01_指標庫'!$H$21*IF(ISNUMBER($BC346),BC346,0))/AW346,1))</f>
        <v>76.5</v>
      </c>
      <c r="AY346" s="67"/>
      <c r="AZ346" s="67"/>
      <c r="BA346" s="66">
        <f t="shared" si="132"/>
        <v>4.1504863468921904E-3</v>
      </c>
      <c r="BB346">
        <f t="shared" si="133"/>
        <v>50</v>
      </c>
      <c r="BC346" t="str">
        <f t="shared" si="134"/>
        <v/>
      </c>
    </row>
    <row r="347" spans="1:55" ht="15" customHeight="1">
      <c r="A347" s="56">
        <v>343</v>
      </c>
      <c r="B347" s="57">
        <v>43053</v>
      </c>
      <c r="C347" s="56">
        <v>2017</v>
      </c>
      <c r="D347" s="58" t="s">
        <v>237</v>
      </c>
      <c r="E347" s="59">
        <v>6293.64</v>
      </c>
      <c r="F347" s="60">
        <v>9.7578999999999999E-2</v>
      </c>
      <c r="G347" s="60">
        <v>-8.2209999999999991E-3</v>
      </c>
      <c r="H347" s="61">
        <v>0.81630000000000003</v>
      </c>
      <c r="I347" s="62">
        <v>384</v>
      </c>
      <c r="J347" s="56" t="s">
        <v>235</v>
      </c>
      <c r="K347" s="63">
        <v>11.59</v>
      </c>
      <c r="L347" s="56">
        <f t="shared" si="112"/>
        <v>100</v>
      </c>
      <c r="M347" s="56">
        <f t="shared" si="113"/>
        <v>100</v>
      </c>
      <c r="N347" s="56">
        <f t="shared" si="114"/>
        <v>100</v>
      </c>
      <c r="O347" s="56">
        <f t="shared" si="115"/>
        <v>50</v>
      </c>
      <c r="P347" s="56">
        <f t="shared" si="116"/>
        <v>100</v>
      </c>
      <c r="Q347" s="63"/>
      <c r="R347" s="56"/>
      <c r="S347" s="60">
        <f t="shared" si="129"/>
        <v>-3.5686126741163449E-3</v>
      </c>
      <c r="T347" s="64">
        <f t="shared" si="130"/>
        <v>7.8260869565216495E-3</v>
      </c>
      <c r="V347" s="65"/>
      <c r="W347" s="65"/>
      <c r="Y347" s="15" t="str">
        <f t="shared" si="117"/>
        <v>EASY</v>
      </c>
      <c r="AA347" s="66">
        <f t="shared" si="131"/>
        <v>6.0728733995456752E-2</v>
      </c>
      <c r="AB347">
        <f>LOOKUP($B347,'07_L1政策步階'!$A$4:$A$14,'07_L1政策步階'!$C$4:$C$14)</f>
        <v>-1</v>
      </c>
      <c r="AC347" s="65"/>
      <c r="AD347" s="65"/>
      <c r="AE347" s="65"/>
      <c r="AF347" s="65"/>
      <c r="AG347" s="65"/>
      <c r="AH347" s="65"/>
      <c r="AI347" s="65"/>
      <c r="AJ347" s="65"/>
      <c r="AK347" s="65"/>
      <c r="AL347">
        <f t="shared" si="118"/>
        <v>100</v>
      </c>
      <c r="AM347">
        <f t="shared" si="119"/>
        <v>0</v>
      </c>
      <c r="AN347" t="str">
        <f t="shared" si="120"/>
        <v/>
      </c>
      <c r="AO347" t="str">
        <f t="shared" si="121"/>
        <v/>
      </c>
      <c r="AP347" t="str">
        <f t="shared" si="122"/>
        <v/>
      </c>
      <c r="AQ347" t="str">
        <f t="shared" si="123"/>
        <v/>
      </c>
      <c r="AR347" t="str">
        <f t="shared" si="124"/>
        <v/>
      </c>
      <c r="AS347" t="str">
        <f t="shared" si="125"/>
        <v/>
      </c>
      <c r="AT347" t="str">
        <f t="shared" si="126"/>
        <v/>
      </c>
      <c r="AU347" t="str">
        <f t="shared" si="127"/>
        <v/>
      </c>
      <c r="AV347" t="str">
        <f t="shared" si="128"/>
        <v/>
      </c>
      <c r="AW347">
        <f>'01_指標庫'!$H$4*ISNUMBER($F347)+'01_指標庫'!$H$5*ISNUMBER($AA347)+'01_指標庫'!$H$6*ISNUMBER($G347)+'01_指標庫'!$H$7*ISNUMBER($H347)+'01_指標庫'!$H$8*ISNUMBER($AF347)+'01_指標庫'!$H$9*ISNUMBER($AG347)+'01_指標庫'!$H$10*ISNUMBER($AB347)+'01_指標庫'!$H$11*ISNUMBER($AC347)+'01_指標庫'!$H$12*ISNUMBER($AD347)+'01_指標庫'!$H$13*ISNUMBER($AE347)+'01_指標庫'!$H$14*ISNUMBER($I347)+'01_指標庫'!$H$15*ISNUMBER($AH347)+'01_指標庫'!$H$16*ISNUMBER($K347)+'01_指標庫'!$H$17*ISNUMBER($AI347)+'01_指標庫'!$H$18*ISNUMBER($AJ347)+'01_指標庫'!$H$19*ISNUMBER($AK347)+'01_指標庫'!$H$20*ISNUMBER($BB347)+'01_指標庫'!$H$21*ISNUMBER($BC347)</f>
        <v>51</v>
      </c>
      <c r="AX347">
        <f>IF(AW347=0,50,ROUND(('01_指標庫'!$H$4*IF(ISNUMBER($F347),L347,0)+'01_指標庫'!$H$5*IF(ISNUMBER($AA347),AL347,0)+'01_指標庫'!$H$6*IF(ISNUMBER($G347),M347,0)+'01_指標庫'!$H$7*IF(ISNUMBER($H347),N347,0)+'01_指標庫'!$H$8*IF(ISNUMBER($AF347),AQ347,0)+'01_指標庫'!$H$9*IF(ISNUMBER($AG347),AR347,0)+'01_指標庫'!$H$10*IF(ISNUMBER($AB347),AM347,0)+'01_指標庫'!$H$11*IF(ISNUMBER($AC347),AN347,0)+'01_指標庫'!$H$12*IF(ISNUMBER($AD347),AO347,0)+'01_指標庫'!$H$13*IF(ISNUMBER($AE347),AP347,0)+'01_指標庫'!$H$14*IF(ISNUMBER($I347),O347,0)+'01_指標庫'!$H$15*IF(ISNUMBER($AH347),AS347,0)+'01_指標庫'!$H$16*IF(ISNUMBER($K347),P347,0)+'01_指標庫'!$H$17*IF(ISNUMBER($AI347),AT347,0)+'01_指標庫'!$H$18*IF(ISNUMBER($AJ347),AU347,0)+'01_指標庫'!$H$19*IF(ISNUMBER($AK347),AV347,0)+'01_指標庫'!$H$20*IF(ISNUMBER($BB347),BB347,0)+'01_指標庫'!$H$21*IF(ISNUMBER($BC347),BC347,0))/AW347,1))</f>
        <v>76.5</v>
      </c>
      <c r="AY347" s="67"/>
      <c r="AZ347" s="67"/>
      <c r="BA347" s="66">
        <f t="shared" si="132"/>
        <v>2.5701709044587684E-3</v>
      </c>
      <c r="BB347">
        <f t="shared" si="133"/>
        <v>50</v>
      </c>
      <c r="BC347" t="str">
        <f t="shared" si="134"/>
        <v/>
      </c>
    </row>
    <row r="348" spans="1:55" ht="15" customHeight="1">
      <c r="A348" s="56">
        <v>344</v>
      </c>
      <c r="B348" s="57">
        <v>43054</v>
      </c>
      <c r="C348" s="56">
        <v>2017</v>
      </c>
      <c r="D348" s="58" t="s">
        <v>238</v>
      </c>
      <c r="E348" s="59">
        <v>6258.36</v>
      </c>
      <c r="F348" s="60">
        <v>9.0374999999999997E-2</v>
      </c>
      <c r="G348" s="60">
        <v>-1.3781E-2</v>
      </c>
      <c r="H348" s="61">
        <v>0.8367</v>
      </c>
      <c r="I348" s="62">
        <v>397</v>
      </c>
      <c r="J348" s="56" t="s">
        <v>235</v>
      </c>
      <c r="K348" s="63">
        <v>13.13</v>
      </c>
      <c r="L348" s="56">
        <f t="shared" si="112"/>
        <v>100</v>
      </c>
      <c r="M348" s="56">
        <f t="shared" si="113"/>
        <v>100</v>
      </c>
      <c r="N348" s="56">
        <f t="shared" si="114"/>
        <v>100</v>
      </c>
      <c r="O348" s="56">
        <f t="shared" si="115"/>
        <v>50</v>
      </c>
      <c r="P348" s="56">
        <f t="shared" si="116"/>
        <v>100</v>
      </c>
      <c r="Q348" s="63"/>
      <c r="R348" s="56"/>
      <c r="S348" s="60">
        <f t="shared" si="129"/>
        <v>-5.605659046275413E-3</v>
      </c>
      <c r="T348" s="64">
        <f t="shared" si="130"/>
        <v>0.13287316652286463</v>
      </c>
      <c r="V348" s="65"/>
      <c r="W348" s="65"/>
      <c r="Y348" s="15" t="str">
        <f t="shared" si="117"/>
        <v>EASY</v>
      </c>
      <c r="AA348" s="66">
        <f t="shared" si="131"/>
        <v>6.0777608206509681E-2</v>
      </c>
      <c r="AB348">
        <f>LOOKUP($B348,'07_L1政策步階'!$A$4:$A$14,'07_L1政策步階'!$C$4:$C$14)</f>
        <v>-1</v>
      </c>
      <c r="AC348" s="65"/>
      <c r="AD348" s="65"/>
      <c r="AE348" s="65"/>
      <c r="AF348" s="65"/>
      <c r="AG348" s="65"/>
      <c r="AH348" s="65"/>
      <c r="AI348" s="65"/>
      <c r="AJ348" s="65"/>
      <c r="AK348" s="65"/>
      <c r="AL348">
        <f t="shared" si="118"/>
        <v>100</v>
      </c>
      <c r="AM348">
        <f t="shared" si="119"/>
        <v>0</v>
      </c>
      <c r="AN348" t="str">
        <f t="shared" si="120"/>
        <v/>
      </c>
      <c r="AO348" t="str">
        <f t="shared" si="121"/>
        <v/>
      </c>
      <c r="AP348" t="str">
        <f t="shared" si="122"/>
        <v/>
      </c>
      <c r="AQ348" t="str">
        <f t="shared" si="123"/>
        <v/>
      </c>
      <c r="AR348" t="str">
        <f t="shared" si="124"/>
        <v/>
      </c>
      <c r="AS348" t="str">
        <f t="shared" si="125"/>
        <v/>
      </c>
      <c r="AT348" t="str">
        <f t="shared" si="126"/>
        <v/>
      </c>
      <c r="AU348" t="str">
        <f t="shared" si="127"/>
        <v/>
      </c>
      <c r="AV348" t="str">
        <f t="shared" si="128"/>
        <v/>
      </c>
      <c r="AW348">
        <f>'01_指標庫'!$H$4*ISNUMBER($F348)+'01_指標庫'!$H$5*ISNUMBER($AA348)+'01_指標庫'!$H$6*ISNUMBER($G348)+'01_指標庫'!$H$7*ISNUMBER($H348)+'01_指標庫'!$H$8*ISNUMBER($AF348)+'01_指標庫'!$H$9*ISNUMBER($AG348)+'01_指標庫'!$H$10*ISNUMBER($AB348)+'01_指標庫'!$H$11*ISNUMBER($AC348)+'01_指標庫'!$H$12*ISNUMBER($AD348)+'01_指標庫'!$H$13*ISNUMBER($AE348)+'01_指標庫'!$H$14*ISNUMBER($I348)+'01_指標庫'!$H$15*ISNUMBER($AH348)+'01_指標庫'!$H$16*ISNUMBER($K348)+'01_指標庫'!$H$17*ISNUMBER($AI348)+'01_指標庫'!$H$18*ISNUMBER($AJ348)+'01_指標庫'!$H$19*ISNUMBER($AK348)+'01_指標庫'!$H$20*ISNUMBER($BB348)+'01_指標庫'!$H$21*ISNUMBER($BC348)</f>
        <v>51</v>
      </c>
      <c r="AX348">
        <f>IF(AW348=0,50,ROUND(('01_指標庫'!$H$4*IF(ISNUMBER($F348),L348,0)+'01_指標庫'!$H$5*IF(ISNUMBER($AA348),AL348,0)+'01_指標庫'!$H$6*IF(ISNUMBER($G348),M348,0)+'01_指標庫'!$H$7*IF(ISNUMBER($H348),N348,0)+'01_指標庫'!$H$8*IF(ISNUMBER($AF348),AQ348,0)+'01_指標庫'!$H$9*IF(ISNUMBER($AG348),AR348,0)+'01_指標庫'!$H$10*IF(ISNUMBER($AB348),AM348,0)+'01_指標庫'!$H$11*IF(ISNUMBER($AC348),AN348,0)+'01_指標庫'!$H$12*IF(ISNUMBER($AD348),AO348,0)+'01_指標庫'!$H$13*IF(ISNUMBER($AE348),AP348,0)+'01_指標庫'!$H$14*IF(ISNUMBER($I348),O348,0)+'01_指標庫'!$H$15*IF(ISNUMBER($AH348),AS348,0)+'01_指標庫'!$H$16*IF(ISNUMBER($K348),P348,0)+'01_指標庫'!$H$17*IF(ISNUMBER($AI348),AT348,0)+'01_指標庫'!$H$18*IF(ISNUMBER($AJ348),AU348,0)+'01_指標庫'!$H$19*IF(ISNUMBER($AK348),AV348,0)+'01_指標庫'!$H$20*IF(ISNUMBER($BB348),BB348,0)+'01_指標庫'!$H$21*IF(ISNUMBER($BC348),BC348,0))/AW348,1))</f>
        <v>76.5</v>
      </c>
      <c r="AY348" s="67"/>
      <c r="AZ348" s="67"/>
      <c r="BA348" s="66">
        <f t="shared" si="132"/>
        <v>-3.6046686411139728E-4</v>
      </c>
      <c r="BB348">
        <f t="shared" si="133"/>
        <v>50</v>
      </c>
      <c r="BC348" t="str">
        <f t="shared" si="134"/>
        <v/>
      </c>
    </row>
    <row r="349" spans="1:55" ht="15" customHeight="1">
      <c r="A349" s="56">
        <v>345</v>
      </c>
      <c r="B349" s="57">
        <v>43055</v>
      </c>
      <c r="C349" s="56">
        <v>2017</v>
      </c>
      <c r="D349" s="58" t="s">
        <v>239</v>
      </c>
      <c r="E349" s="59">
        <v>6339.14</v>
      </c>
      <c r="F349" s="60">
        <v>0.10330400000000001</v>
      </c>
      <c r="G349" s="60">
        <v>-1.0510000000000001E-3</v>
      </c>
      <c r="H349" s="61">
        <v>0.8367</v>
      </c>
      <c r="I349" s="62">
        <v>379</v>
      </c>
      <c r="J349" s="56" t="s">
        <v>235</v>
      </c>
      <c r="K349" s="63">
        <v>11.76</v>
      </c>
      <c r="L349" s="56">
        <f t="shared" si="112"/>
        <v>100</v>
      </c>
      <c r="M349" s="56">
        <f t="shared" si="113"/>
        <v>100</v>
      </c>
      <c r="N349" s="56">
        <f t="shared" si="114"/>
        <v>100</v>
      </c>
      <c r="O349" s="56">
        <f t="shared" si="115"/>
        <v>50</v>
      </c>
      <c r="P349" s="56">
        <f t="shared" si="116"/>
        <v>100</v>
      </c>
      <c r="Q349" s="63"/>
      <c r="R349" s="56"/>
      <c r="S349" s="60">
        <f t="shared" si="129"/>
        <v>1.2907534881342775E-2</v>
      </c>
      <c r="T349" s="64">
        <f t="shared" si="130"/>
        <v>-0.10434120335110442</v>
      </c>
      <c r="V349" s="65"/>
      <c r="W349" s="65"/>
      <c r="Y349" s="15" t="str">
        <f t="shared" si="117"/>
        <v>EASY</v>
      </c>
      <c r="AA349" s="66">
        <f t="shared" si="131"/>
        <v>6.0982519184215933E-2</v>
      </c>
      <c r="AB349">
        <f>LOOKUP($B349,'07_L1政策步階'!$A$4:$A$14,'07_L1政策步階'!$C$4:$C$14)</f>
        <v>-1</v>
      </c>
      <c r="AC349" s="65"/>
      <c r="AD349" s="65"/>
      <c r="AE349" s="65"/>
      <c r="AF349" s="65"/>
      <c r="AG349" s="65"/>
      <c r="AH349" s="65"/>
      <c r="AI349" s="65"/>
      <c r="AJ349" s="65"/>
      <c r="AK349" s="65"/>
      <c r="AL349">
        <f t="shared" si="118"/>
        <v>100</v>
      </c>
      <c r="AM349">
        <f t="shared" si="119"/>
        <v>0</v>
      </c>
      <c r="AN349" t="str">
        <f t="shared" si="120"/>
        <v/>
      </c>
      <c r="AO349" t="str">
        <f t="shared" si="121"/>
        <v/>
      </c>
      <c r="AP349" t="str">
        <f t="shared" si="122"/>
        <v/>
      </c>
      <c r="AQ349" t="str">
        <f t="shared" si="123"/>
        <v/>
      </c>
      <c r="AR349" t="str">
        <f t="shared" si="124"/>
        <v/>
      </c>
      <c r="AS349" t="str">
        <f t="shared" si="125"/>
        <v/>
      </c>
      <c r="AT349" t="str">
        <f t="shared" si="126"/>
        <v/>
      </c>
      <c r="AU349" t="str">
        <f t="shared" si="127"/>
        <v/>
      </c>
      <c r="AV349" t="str">
        <f t="shared" si="128"/>
        <v/>
      </c>
      <c r="AW349">
        <f>'01_指標庫'!$H$4*ISNUMBER($F349)+'01_指標庫'!$H$5*ISNUMBER($AA349)+'01_指標庫'!$H$6*ISNUMBER($G349)+'01_指標庫'!$H$7*ISNUMBER($H349)+'01_指標庫'!$H$8*ISNUMBER($AF349)+'01_指標庫'!$H$9*ISNUMBER($AG349)+'01_指標庫'!$H$10*ISNUMBER($AB349)+'01_指標庫'!$H$11*ISNUMBER($AC349)+'01_指標庫'!$H$12*ISNUMBER($AD349)+'01_指標庫'!$H$13*ISNUMBER($AE349)+'01_指標庫'!$H$14*ISNUMBER($I349)+'01_指標庫'!$H$15*ISNUMBER($AH349)+'01_指標庫'!$H$16*ISNUMBER($K349)+'01_指標庫'!$H$17*ISNUMBER($AI349)+'01_指標庫'!$H$18*ISNUMBER($AJ349)+'01_指標庫'!$H$19*ISNUMBER($AK349)+'01_指標庫'!$H$20*ISNUMBER($BB349)+'01_指標庫'!$H$21*ISNUMBER($BC349)</f>
        <v>51</v>
      </c>
      <c r="AX349">
        <f>IF(AW349=0,50,ROUND(('01_指標庫'!$H$4*IF(ISNUMBER($F349),L349,0)+'01_指標庫'!$H$5*IF(ISNUMBER($AA349),AL349,0)+'01_指標庫'!$H$6*IF(ISNUMBER($G349),M349,0)+'01_指標庫'!$H$7*IF(ISNUMBER($H349),N349,0)+'01_指標庫'!$H$8*IF(ISNUMBER($AF349),AQ349,0)+'01_指標庫'!$H$9*IF(ISNUMBER($AG349),AR349,0)+'01_指標庫'!$H$10*IF(ISNUMBER($AB349),AM349,0)+'01_指標庫'!$H$11*IF(ISNUMBER($AC349),AN349,0)+'01_指標庫'!$H$12*IF(ISNUMBER($AD349),AO349,0)+'01_指標庫'!$H$13*IF(ISNUMBER($AE349),AP349,0)+'01_指標庫'!$H$14*IF(ISNUMBER($I349),O349,0)+'01_指標庫'!$H$15*IF(ISNUMBER($AH349),AS349,0)+'01_指標庫'!$H$16*IF(ISNUMBER($K349),P349,0)+'01_指標庫'!$H$17*IF(ISNUMBER($AI349),AT349,0)+'01_指標庫'!$H$18*IF(ISNUMBER($AJ349),AU349,0)+'01_指標庫'!$H$19*IF(ISNUMBER($AK349),AV349,0)+'01_指標庫'!$H$20*IF(ISNUMBER($BB349),BB349,0)+'01_指標庫'!$H$21*IF(ISNUMBER($BC349),BC349,0))/AW349,1))</f>
        <v>76.5</v>
      </c>
      <c r="AY349" s="67"/>
      <c r="AZ349" s="67"/>
      <c r="BA349" s="66">
        <f t="shared" si="132"/>
        <v>-1.134628055928899E-3</v>
      </c>
      <c r="BB349">
        <f t="shared" si="133"/>
        <v>50</v>
      </c>
      <c r="BC349" t="str">
        <f t="shared" si="134"/>
        <v/>
      </c>
    </row>
    <row r="350" spans="1:55" ht="15" customHeight="1">
      <c r="A350" s="56">
        <v>346</v>
      </c>
      <c r="B350" s="57">
        <v>43056</v>
      </c>
      <c r="C350" s="56">
        <v>2017</v>
      </c>
      <c r="D350" s="58" t="s">
        <v>234</v>
      </c>
      <c r="E350" s="59">
        <v>6314.51</v>
      </c>
      <c r="F350" s="60">
        <v>9.7916000000000003E-2</v>
      </c>
      <c r="G350" s="60">
        <v>-4.9319999999999998E-3</v>
      </c>
      <c r="H350" s="61">
        <v>0.81630000000000003</v>
      </c>
      <c r="I350" s="62">
        <v>376</v>
      </c>
      <c r="J350" s="56" t="s">
        <v>235</v>
      </c>
      <c r="K350" s="63">
        <v>11.43</v>
      </c>
      <c r="L350" s="56">
        <f t="shared" si="112"/>
        <v>100</v>
      </c>
      <c r="M350" s="56">
        <f t="shared" si="113"/>
        <v>100</v>
      </c>
      <c r="N350" s="56">
        <f t="shared" si="114"/>
        <v>100</v>
      </c>
      <c r="O350" s="56">
        <f t="shared" si="115"/>
        <v>50</v>
      </c>
      <c r="P350" s="56">
        <f t="shared" si="116"/>
        <v>100</v>
      </c>
      <c r="Q350" s="63"/>
      <c r="R350" s="56"/>
      <c r="S350" s="60">
        <f t="shared" si="129"/>
        <v>-3.8853850837811121E-3</v>
      </c>
      <c r="T350" s="64">
        <f t="shared" si="130"/>
        <v>-2.8061224489795977E-2</v>
      </c>
      <c r="V350" s="65"/>
      <c r="W350" s="65"/>
      <c r="Y350" s="15" t="str">
        <f t="shared" si="117"/>
        <v>EASY</v>
      </c>
      <c r="AA350" s="66">
        <f t="shared" si="131"/>
        <v>6.1314043056162504E-2</v>
      </c>
      <c r="AB350">
        <f>LOOKUP($B350,'07_L1政策步階'!$A$4:$A$14,'07_L1政策步階'!$C$4:$C$14)</f>
        <v>-1</v>
      </c>
      <c r="AC350" s="65"/>
      <c r="AD350" s="65"/>
      <c r="AE350" s="65"/>
      <c r="AF350" s="65"/>
      <c r="AG350" s="65"/>
      <c r="AH350" s="65"/>
      <c r="AI350" s="65"/>
      <c r="AJ350" s="65"/>
      <c r="AK350" s="65"/>
      <c r="AL350">
        <f t="shared" si="118"/>
        <v>100</v>
      </c>
      <c r="AM350">
        <f t="shared" si="119"/>
        <v>0</v>
      </c>
      <c r="AN350" t="str">
        <f t="shared" si="120"/>
        <v/>
      </c>
      <c r="AO350" t="str">
        <f t="shared" si="121"/>
        <v/>
      </c>
      <c r="AP350" t="str">
        <f t="shared" si="122"/>
        <v/>
      </c>
      <c r="AQ350" t="str">
        <f t="shared" si="123"/>
        <v/>
      </c>
      <c r="AR350" t="str">
        <f t="shared" si="124"/>
        <v/>
      </c>
      <c r="AS350" t="str">
        <f t="shared" si="125"/>
        <v/>
      </c>
      <c r="AT350" t="str">
        <f t="shared" si="126"/>
        <v/>
      </c>
      <c r="AU350" t="str">
        <f t="shared" si="127"/>
        <v/>
      </c>
      <c r="AV350" t="str">
        <f t="shared" si="128"/>
        <v/>
      </c>
      <c r="AW350">
        <f>'01_指標庫'!$H$4*ISNUMBER($F350)+'01_指標庫'!$H$5*ISNUMBER($AA350)+'01_指標庫'!$H$6*ISNUMBER($G350)+'01_指標庫'!$H$7*ISNUMBER($H350)+'01_指標庫'!$H$8*ISNUMBER($AF350)+'01_指標庫'!$H$9*ISNUMBER($AG350)+'01_指標庫'!$H$10*ISNUMBER($AB350)+'01_指標庫'!$H$11*ISNUMBER($AC350)+'01_指標庫'!$H$12*ISNUMBER($AD350)+'01_指標庫'!$H$13*ISNUMBER($AE350)+'01_指標庫'!$H$14*ISNUMBER($I350)+'01_指標庫'!$H$15*ISNUMBER($AH350)+'01_指標庫'!$H$16*ISNUMBER($K350)+'01_指標庫'!$H$17*ISNUMBER($AI350)+'01_指標庫'!$H$18*ISNUMBER($AJ350)+'01_指標庫'!$H$19*ISNUMBER($AK350)+'01_指標庫'!$H$20*ISNUMBER($BB350)+'01_指標庫'!$H$21*ISNUMBER($BC350)</f>
        <v>51</v>
      </c>
      <c r="AX350">
        <f>IF(AW350=0,50,ROUND(('01_指標庫'!$H$4*IF(ISNUMBER($F350),L350,0)+'01_指標庫'!$H$5*IF(ISNUMBER($AA350),AL350,0)+'01_指標庫'!$H$6*IF(ISNUMBER($G350),M350,0)+'01_指標庫'!$H$7*IF(ISNUMBER($H350),N350,0)+'01_指標庫'!$H$8*IF(ISNUMBER($AF350),AQ350,0)+'01_指標庫'!$H$9*IF(ISNUMBER($AG350),AR350,0)+'01_指標庫'!$H$10*IF(ISNUMBER($AB350),AM350,0)+'01_指標庫'!$H$11*IF(ISNUMBER($AC350),AN350,0)+'01_指標庫'!$H$12*IF(ISNUMBER($AD350),AO350,0)+'01_指標庫'!$H$13*IF(ISNUMBER($AE350),AP350,0)+'01_指標庫'!$H$14*IF(ISNUMBER($I350),O350,0)+'01_指標庫'!$H$15*IF(ISNUMBER($AH350),AS350,0)+'01_指標庫'!$H$16*IF(ISNUMBER($K350),P350,0)+'01_指標庫'!$H$17*IF(ISNUMBER($AI350),AT350,0)+'01_指標庫'!$H$18*IF(ISNUMBER($AJ350),AU350,0)+'01_指標庫'!$H$19*IF(ISNUMBER($AK350),AV350,0)+'01_指標庫'!$H$20*IF(ISNUMBER($BB350),BB350,0)+'01_指標庫'!$H$21*IF(ISNUMBER($BC350),BC350,0))/AW350,1))</f>
        <v>76.5</v>
      </c>
      <c r="AY350" s="67"/>
      <c r="AZ350" s="67"/>
      <c r="BA350" s="66">
        <f t="shared" si="132"/>
        <v>-1.2618159599044887E-3</v>
      </c>
      <c r="BB350">
        <f t="shared" si="133"/>
        <v>50</v>
      </c>
      <c r="BC350" t="str">
        <f t="shared" si="134"/>
        <v/>
      </c>
    </row>
    <row r="351" spans="1:55" ht="15" customHeight="1">
      <c r="A351" s="56">
        <v>347</v>
      </c>
      <c r="B351" s="57">
        <v>43059</v>
      </c>
      <c r="C351" s="56">
        <v>2017</v>
      </c>
      <c r="D351" s="58" t="s">
        <v>236</v>
      </c>
      <c r="E351" s="59">
        <v>6308.61</v>
      </c>
      <c r="F351" s="60">
        <v>9.5802999999999999E-2</v>
      </c>
      <c r="G351" s="60">
        <v>-5.862E-3</v>
      </c>
      <c r="H351" s="61">
        <v>0.8367</v>
      </c>
      <c r="I351" s="62">
        <v>370</v>
      </c>
      <c r="J351" s="56" t="s">
        <v>235</v>
      </c>
      <c r="K351" s="63">
        <v>10.65</v>
      </c>
      <c r="L351" s="56">
        <f t="shared" si="112"/>
        <v>100</v>
      </c>
      <c r="M351" s="56">
        <f t="shared" si="113"/>
        <v>100</v>
      </c>
      <c r="N351" s="56">
        <f t="shared" si="114"/>
        <v>100</v>
      </c>
      <c r="O351" s="56">
        <f t="shared" si="115"/>
        <v>50</v>
      </c>
      <c r="P351" s="56">
        <f t="shared" si="116"/>
        <v>100</v>
      </c>
      <c r="Q351" s="63"/>
      <c r="R351" s="56"/>
      <c r="S351" s="60">
        <f t="shared" si="129"/>
        <v>-9.3435595160995533E-4</v>
      </c>
      <c r="T351" s="64">
        <f t="shared" si="130"/>
        <v>-6.8241469816272882E-2</v>
      </c>
      <c r="V351" s="65"/>
      <c r="W351" s="65"/>
      <c r="Y351" s="15" t="str">
        <f t="shared" si="117"/>
        <v>EASY</v>
      </c>
      <c r="AA351" s="66">
        <f t="shared" si="131"/>
        <v>6.1402397246443252E-2</v>
      </c>
      <c r="AB351">
        <f>LOOKUP($B351,'07_L1政策步階'!$A$4:$A$14,'07_L1政策步階'!$C$4:$C$14)</f>
        <v>-1</v>
      </c>
      <c r="AC351" s="65"/>
      <c r="AD351" s="65"/>
      <c r="AE351" s="65"/>
      <c r="AF351" s="65"/>
      <c r="AG351" s="65"/>
      <c r="AH351" s="65"/>
      <c r="AI351" s="65"/>
      <c r="AJ351" s="65"/>
      <c r="AK351" s="65"/>
      <c r="AL351">
        <f t="shared" si="118"/>
        <v>100</v>
      </c>
      <c r="AM351">
        <f t="shared" si="119"/>
        <v>0</v>
      </c>
      <c r="AN351" t="str">
        <f t="shared" si="120"/>
        <v/>
      </c>
      <c r="AO351" t="str">
        <f t="shared" si="121"/>
        <v/>
      </c>
      <c r="AP351" t="str">
        <f t="shared" si="122"/>
        <v/>
      </c>
      <c r="AQ351" t="str">
        <f t="shared" si="123"/>
        <v/>
      </c>
      <c r="AR351" t="str">
        <f t="shared" si="124"/>
        <v/>
      </c>
      <c r="AS351" t="str">
        <f t="shared" si="125"/>
        <v/>
      </c>
      <c r="AT351" t="str">
        <f t="shared" si="126"/>
        <v/>
      </c>
      <c r="AU351" t="str">
        <f t="shared" si="127"/>
        <v/>
      </c>
      <c r="AV351" t="str">
        <f t="shared" si="128"/>
        <v/>
      </c>
      <c r="AW351">
        <f>'01_指標庫'!$H$4*ISNUMBER($F351)+'01_指標庫'!$H$5*ISNUMBER($AA351)+'01_指標庫'!$H$6*ISNUMBER($G351)+'01_指標庫'!$H$7*ISNUMBER($H351)+'01_指標庫'!$H$8*ISNUMBER($AF351)+'01_指標庫'!$H$9*ISNUMBER($AG351)+'01_指標庫'!$H$10*ISNUMBER($AB351)+'01_指標庫'!$H$11*ISNUMBER($AC351)+'01_指標庫'!$H$12*ISNUMBER($AD351)+'01_指標庫'!$H$13*ISNUMBER($AE351)+'01_指標庫'!$H$14*ISNUMBER($I351)+'01_指標庫'!$H$15*ISNUMBER($AH351)+'01_指標庫'!$H$16*ISNUMBER($K351)+'01_指標庫'!$H$17*ISNUMBER($AI351)+'01_指標庫'!$H$18*ISNUMBER($AJ351)+'01_指標庫'!$H$19*ISNUMBER($AK351)+'01_指標庫'!$H$20*ISNUMBER($BB351)+'01_指標庫'!$H$21*ISNUMBER($BC351)</f>
        <v>51</v>
      </c>
      <c r="AX351">
        <f>IF(AW351=0,50,ROUND(('01_指標庫'!$H$4*IF(ISNUMBER($F351),L351,0)+'01_指標庫'!$H$5*IF(ISNUMBER($AA351),AL351,0)+'01_指標庫'!$H$6*IF(ISNUMBER($G351),M351,0)+'01_指標庫'!$H$7*IF(ISNUMBER($H351),N351,0)+'01_指標庫'!$H$8*IF(ISNUMBER($AF351),AQ351,0)+'01_指標庫'!$H$9*IF(ISNUMBER($AG351),AR351,0)+'01_指標庫'!$H$10*IF(ISNUMBER($AB351),AM351,0)+'01_指標庫'!$H$11*IF(ISNUMBER($AC351),AN351,0)+'01_指標庫'!$H$12*IF(ISNUMBER($AD351),AO351,0)+'01_指標庫'!$H$13*IF(ISNUMBER($AE351),AP351,0)+'01_指標庫'!$H$14*IF(ISNUMBER($I351),O351,0)+'01_指標庫'!$H$15*IF(ISNUMBER($AH351),AS351,0)+'01_指標庫'!$H$16*IF(ISNUMBER($K351),P351,0)+'01_指標庫'!$H$17*IF(ISNUMBER($AI351),AT351,0)+'01_指標庫'!$H$18*IF(ISNUMBER($AJ351),AU351,0)+'01_指標庫'!$H$19*IF(ISNUMBER($AK351),AV351,0)+'01_指標庫'!$H$20*IF(ISNUMBER($BB351),BB351,0)+'01_指標庫'!$H$21*IF(ISNUMBER($BC351),BC351,0))/AW351,1))</f>
        <v>76.5</v>
      </c>
      <c r="AY351" s="67"/>
      <c r="AZ351" s="67"/>
      <c r="BA351" s="66">
        <f t="shared" si="132"/>
        <v>-1.4225666054745734E-3</v>
      </c>
      <c r="BB351">
        <f t="shared" si="133"/>
        <v>50</v>
      </c>
      <c r="BC351" t="str">
        <f t="shared" si="134"/>
        <v/>
      </c>
    </row>
    <row r="352" spans="1:55" ht="15" customHeight="1">
      <c r="A352" s="56">
        <v>348</v>
      </c>
      <c r="B352" s="57">
        <v>43060</v>
      </c>
      <c r="C352" s="56">
        <v>2017</v>
      </c>
      <c r="D352" s="58" t="s">
        <v>237</v>
      </c>
      <c r="E352" s="59">
        <v>6378.63</v>
      </c>
      <c r="F352" s="60">
        <v>0.106819</v>
      </c>
      <c r="G352" s="60">
        <v>0</v>
      </c>
      <c r="H352" s="61">
        <v>0.8367</v>
      </c>
      <c r="I352" s="62">
        <v>366</v>
      </c>
      <c r="J352" s="56" t="s">
        <v>235</v>
      </c>
      <c r="K352" s="63">
        <v>9.73</v>
      </c>
      <c r="L352" s="56">
        <f t="shared" si="112"/>
        <v>100</v>
      </c>
      <c r="M352" s="56">
        <f t="shared" si="113"/>
        <v>100</v>
      </c>
      <c r="N352" s="56">
        <f t="shared" si="114"/>
        <v>100</v>
      </c>
      <c r="O352" s="56">
        <f t="shared" si="115"/>
        <v>50</v>
      </c>
      <c r="P352" s="56">
        <f t="shared" si="116"/>
        <v>100</v>
      </c>
      <c r="Q352" s="63"/>
      <c r="R352" s="56"/>
      <c r="S352" s="60">
        <f t="shared" si="129"/>
        <v>1.1099116921160279E-2</v>
      </c>
      <c r="T352" s="64">
        <f t="shared" si="130"/>
        <v>-8.6384976525821555E-2</v>
      </c>
      <c r="V352" s="65"/>
      <c r="W352" s="65"/>
      <c r="Y352" s="15" t="str">
        <f t="shared" si="117"/>
        <v>EASY</v>
      </c>
      <c r="AA352" s="66">
        <f t="shared" si="131"/>
        <v>6.1633154693134795E-2</v>
      </c>
      <c r="AB352">
        <f>LOOKUP($B352,'07_L1政策步階'!$A$4:$A$14,'07_L1政策步階'!$C$4:$C$14)</f>
        <v>-1</v>
      </c>
      <c r="AC352" s="65"/>
      <c r="AD352" s="65"/>
      <c r="AE352" s="65"/>
      <c r="AF352" s="65"/>
      <c r="AG352" s="65"/>
      <c r="AH352" s="65"/>
      <c r="AI352" s="65"/>
      <c r="AJ352" s="65"/>
      <c r="AK352" s="65"/>
      <c r="AL352">
        <f t="shared" si="118"/>
        <v>100</v>
      </c>
      <c r="AM352">
        <f t="shared" si="119"/>
        <v>0</v>
      </c>
      <c r="AN352" t="str">
        <f t="shared" si="120"/>
        <v/>
      </c>
      <c r="AO352" t="str">
        <f t="shared" si="121"/>
        <v/>
      </c>
      <c r="AP352" t="str">
        <f t="shared" si="122"/>
        <v/>
      </c>
      <c r="AQ352" t="str">
        <f t="shared" si="123"/>
        <v/>
      </c>
      <c r="AR352" t="str">
        <f t="shared" si="124"/>
        <v/>
      </c>
      <c r="AS352" t="str">
        <f t="shared" si="125"/>
        <v/>
      </c>
      <c r="AT352" t="str">
        <f t="shared" si="126"/>
        <v/>
      </c>
      <c r="AU352" t="str">
        <f t="shared" si="127"/>
        <v/>
      </c>
      <c r="AV352" t="str">
        <f t="shared" si="128"/>
        <v/>
      </c>
      <c r="AW352">
        <f>'01_指標庫'!$H$4*ISNUMBER($F352)+'01_指標庫'!$H$5*ISNUMBER($AA352)+'01_指標庫'!$H$6*ISNUMBER($G352)+'01_指標庫'!$H$7*ISNUMBER($H352)+'01_指標庫'!$H$8*ISNUMBER($AF352)+'01_指標庫'!$H$9*ISNUMBER($AG352)+'01_指標庫'!$H$10*ISNUMBER($AB352)+'01_指標庫'!$H$11*ISNUMBER($AC352)+'01_指標庫'!$H$12*ISNUMBER($AD352)+'01_指標庫'!$H$13*ISNUMBER($AE352)+'01_指標庫'!$H$14*ISNUMBER($I352)+'01_指標庫'!$H$15*ISNUMBER($AH352)+'01_指標庫'!$H$16*ISNUMBER($K352)+'01_指標庫'!$H$17*ISNUMBER($AI352)+'01_指標庫'!$H$18*ISNUMBER($AJ352)+'01_指標庫'!$H$19*ISNUMBER($AK352)+'01_指標庫'!$H$20*ISNUMBER($BB352)+'01_指標庫'!$H$21*ISNUMBER($BC352)</f>
        <v>51</v>
      </c>
      <c r="AX352">
        <f>IF(AW352=0,50,ROUND(('01_指標庫'!$H$4*IF(ISNUMBER($F352),L352,0)+'01_指標庫'!$H$5*IF(ISNUMBER($AA352),AL352,0)+'01_指標庫'!$H$6*IF(ISNUMBER($G352),M352,0)+'01_指標庫'!$H$7*IF(ISNUMBER($H352),N352,0)+'01_指標庫'!$H$8*IF(ISNUMBER($AF352),AQ352,0)+'01_指標庫'!$H$9*IF(ISNUMBER($AG352),AR352,0)+'01_指標庫'!$H$10*IF(ISNUMBER($AB352),AM352,0)+'01_指標庫'!$H$11*IF(ISNUMBER($AC352),AN352,0)+'01_指標庫'!$H$12*IF(ISNUMBER($AD352),AO352,0)+'01_指標庫'!$H$13*IF(ISNUMBER($AE352),AP352,0)+'01_指標庫'!$H$14*IF(ISNUMBER($I352),O352,0)+'01_指標庫'!$H$15*IF(ISNUMBER($AH352),AS352,0)+'01_指標庫'!$H$16*IF(ISNUMBER($K352),P352,0)+'01_指標庫'!$H$17*IF(ISNUMBER($AI352),AT352,0)+'01_指標庫'!$H$18*IF(ISNUMBER($AJ352),AU352,0)+'01_指標庫'!$H$19*IF(ISNUMBER($AK352),AV352,0)+'01_指標庫'!$H$20*IF(ISNUMBER($BB352),BB352,0)+'01_指標庫'!$H$21*IF(ISNUMBER($BC352),BC352,0))/AW352,1))</f>
        <v>76.5</v>
      </c>
      <c r="AY352" s="67"/>
      <c r="AZ352" s="67"/>
      <c r="BA352" s="66">
        <f t="shared" si="132"/>
        <v>3.5361440138181877E-4</v>
      </c>
      <c r="BB352">
        <f t="shared" si="133"/>
        <v>50</v>
      </c>
      <c r="BC352" t="str">
        <f t="shared" si="134"/>
        <v/>
      </c>
    </row>
    <row r="353" spans="1:55" ht="15" customHeight="1">
      <c r="A353" s="56">
        <v>349</v>
      </c>
      <c r="B353" s="57">
        <v>43061</v>
      </c>
      <c r="C353" s="56">
        <v>2017</v>
      </c>
      <c r="D353" s="58" t="s">
        <v>238</v>
      </c>
      <c r="E353" s="59">
        <v>6386.12</v>
      </c>
      <c r="F353" s="60">
        <v>0.106977</v>
      </c>
      <c r="G353" s="60">
        <v>0</v>
      </c>
      <c r="H353" s="61">
        <v>0.85709999999999997</v>
      </c>
      <c r="I353" s="62">
        <v>370</v>
      </c>
      <c r="J353" s="56" t="s">
        <v>235</v>
      </c>
      <c r="K353" s="63">
        <v>9.8800000000000008</v>
      </c>
      <c r="L353" s="56">
        <f t="shared" si="112"/>
        <v>100</v>
      </c>
      <c r="M353" s="56">
        <f t="shared" si="113"/>
        <v>100</v>
      </c>
      <c r="N353" s="56">
        <f t="shared" si="114"/>
        <v>100</v>
      </c>
      <c r="O353" s="56">
        <f t="shared" si="115"/>
        <v>50</v>
      </c>
      <c r="P353" s="56">
        <f t="shared" si="116"/>
        <v>100</v>
      </c>
      <c r="Q353" s="63"/>
      <c r="R353" s="56"/>
      <c r="S353" s="60">
        <f t="shared" si="129"/>
        <v>1.1742333385067472E-3</v>
      </c>
      <c r="T353" s="64">
        <f t="shared" si="130"/>
        <v>1.5416238437821139E-2</v>
      </c>
      <c r="V353" s="65"/>
      <c r="W353" s="65"/>
      <c r="Y353" s="15" t="str">
        <f t="shared" si="117"/>
        <v>EASY</v>
      </c>
      <c r="AA353" s="66">
        <f t="shared" si="131"/>
        <v>6.1862055753942879E-2</v>
      </c>
      <c r="AB353">
        <f>LOOKUP($B353,'07_L1政策步階'!$A$4:$A$14,'07_L1政策步階'!$C$4:$C$14)</f>
        <v>-1</v>
      </c>
      <c r="AC353" s="65"/>
      <c r="AD353" s="65"/>
      <c r="AE353" s="65"/>
      <c r="AF353" s="65"/>
      <c r="AG353" s="65"/>
      <c r="AH353" s="65"/>
      <c r="AI353" s="65"/>
      <c r="AJ353" s="65"/>
      <c r="AK353" s="65"/>
      <c r="AL353">
        <f t="shared" si="118"/>
        <v>100</v>
      </c>
      <c r="AM353">
        <f t="shared" si="119"/>
        <v>0</v>
      </c>
      <c r="AN353" t="str">
        <f t="shared" si="120"/>
        <v/>
      </c>
      <c r="AO353" t="str">
        <f t="shared" si="121"/>
        <v/>
      </c>
      <c r="AP353" t="str">
        <f t="shared" si="122"/>
        <v/>
      </c>
      <c r="AQ353" t="str">
        <f t="shared" si="123"/>
        <v/>
      </c>
      <c r="AR353" t="str">
        <f t="shared" si="124"/>
        <v/>
      </c>
      <c r="AS353" t="str">
        <f t="shared" si="125"/>
        <v/>
      </c>
      <c r="AT353" t="str">
        <f t="shared" si="126"/>
        <v/>
      </c>
      <c r="AU353" t="str">
        <f t="shared" si="127"/>
        <v/>
      </c>
      <c r="AV353" t="str">
        <f t="shared" si="128"/>
        <v/>
      </c>
      <c r="AW353">
        <f>'01_指標庫'!$H$4*ISNUMBER($F353)+'01_指標庫'!$H$5*ISNUMBER($AA353)+'01_指標庫'!$H$6*ISNUMBER($G353)+'01_指標庫'!$H$7*ISNUMBER($H353)+'01_指標庫'!$H$8*ISNUMBER($AF353)+'01_指標庫'!$H$9*ISNUMBER($AG353)+'01_指標庫'!$H$10*ISNUMBER($AB353)+'01_指標庫'!$H$11*ISNUMBER($AC353)+'01_指標庫'!$H$12*ISNUMBER($AD353)+'01_指標庫'!$H$13*ISNUMBER($AE353)+'01_指標庫'!$H$14*ISNUMBER($I353)+'01_指標庫'!$H$15*ISNUMBER($AH353)+'01_指標庫'!$H$16*ISNUMBER($K353)+'01_指標庫'!$H$17*ISNUMBER($AI353)+'01_指標庫'!$H$18*ISNUMBER($AJ353)+'01_指標庫'!$H$19*ISNUMBER($AK353)+'01_指標庫'!$H$20*ISNUMBER($BB353)+'01_指標庫'!$H$21*ISNUMBER($BC353)</f>
        <v>51</v>
      </c>
      <c r="AX353">
        <f>IF(AW353=0,50,ROUND(('01_指標庫'!$H$4*IF(ISNUMBER($F353),L353,0)+'01_指標庫'!$H$5*IF(ISNUMBER($AA353),AL353,0)+'01_指標庫'!$H$6*IF(ISNUMBER($G353),M353,0)+'01_指標庫'!$H$7*IF(ISNUMBER($H353),N353,0)+'01_指標庫'!$H$8*IF(ISNUMBER($AF353),AQ353,0)+'01_指標庫'!$H$9*IF(ISNUMBER($AG353),AR353,0)+'01_指標庫'!$H$10*IF(ISNUMBER($AB353),AM353,0)+'01_指標庫'!$H$11*IF(ISNUMBER($AC353),AN353,0)+'01_指標庫'!$H$12*IF(ISNUMBER($AD353),AO353,0)+'01_指標庫'!$H$13*IF(ISNUMBER($AE353),AP353,0)+'01_指標庫'!$H$14*IF(ISNUMBER($I353),O353,0)+'01_指標庫'!$H$15*IF(ISNUMBER($AH353),AS353,0)+'01_指標庫'!$H$16*IF(ISNUMBER($K353),P353,0)+'01_指標庫'!$H$17*IF(ISNUMBER($AI353),AT353,0)+'01_指標庫'!$H$18*IF(ISNUMBER($AJ353),AU353,0)+'01_指標庫'!$H$19*IF(ISNUMBER($AK353),AV353,0)+'01_指標庫'!$H$20*IF(ISNUMBER($BB353),BB353,0)+'01_指標庫'!$H$21*IF(ISNUMBER($BC353),BC353,0))/AW353,1))</f>
        <v>76.5</v>
      </c>
      <c r="AY353" s="67"/>
      <c r="AZ353" s="67"/>
      <c r="BA353" s="66">
        <f t="shared" si="132"/>
        <v>3.7577232642063141E-3</v>
      </c>
      <c r="BB353">
        <f t="shared" si="133"/>
        <v>50</v>
      </c>
      <c r="BC353" t="str">
        <f t="shared" si="134"/>
        <v/>
      </c>
    </row>
    <row r="354" spans="1:55" ht="15" customHeight="1">
      <c r="A354" s="56">
        <v>350</v>
      </c>
      <c r="B354" s="57">
        <v>43063</v>
      </c>
      <c r="C354" s="56">
        <v>2017</v>
      </c>
      <c r="D354" s="58" t="s">
        <v>234</v>
      </c>
      <c r="E354" s="59">
        <v>6409.29</v>
      </c>
      <c r="F354" s="60">
        <v>0.10984099999999999</v>
      </c>
      <c r="G354" s="60">
        <v>0</v>
      </c>
      <c r="H354" s="61">
        <v>0.8367</v>
      </c>
      <c r="I354" s="62">
        <v>367</v>
      </c>
      <c r="J354" s="56" t="s">
        <v>235</v>
      </c>
      <c r="K354" s="63">
        <v>9.67</v>
      </c>
      <c r="L354" s="56">
        <f t="shared" si="112"/>
        <v>100</v>
      </c>
      <c r="M354" s="56">
        <f t="shared" si="113"/>
        <v>100</v>
      </c>
      <c r="N354" s="56">
        <f t="shared" si="114"/>
        <v>100</v>
      </c>
      <c r="O354" s="56">
        <f t="shared" si="115"/>
        <v>50</v>
      </c>
      <c r="P354" s="56">
        <f t="shared" si="116"/>
        <v>100</v>
      </c>
      <c r="Q354" s="63"/>
      <c r="R354" s="56"/>
      <c r="S354" s="60">
        <f t="shared" si="129"/>
        <v>3.6281811177991674E-3</v>
      </c>
      <c r="T354" s="64">
        <f t="shared" si="130"/>
        <v>-2.1255060728745057E-2</v>
      </c>
      <c r="V354" s="65"/>
      <c r="W354" s="65"/>
      <c r="Y354" s="15" t="str">
        <f t="shared" si="117"/>
        <v>EASY</v>
      </c>
      <c r="AA354" s="66">
        <f t="shared" si="131"/>
        <v>6.2286901143533191E-2</v>
      </c>
      <c r="AB354">
        <f>LOOKUP($B354,'07_L1政策步階'!$A$4:$A$14,'07_L1政策步階'!$C$4:$C$14)</f>
        <v>-1</v>
      </c>
      <c r="AC354" s="65"/>
      <c r="AD354" s="65"/>
      <c r="AE354" s="65"/>
      <c r="AF354" s="65"/>
      <c r="AG354" s="65"/>
      <c r="AH354" s="65"/>
      <c r="AI354" s="65"/>
      <c r="AJ354" s="65"/>
      <c r="AK354" s="65"/>
      <c r="AL354">
        <f t="shared" si="118"/>
        <v>100</v>
      </c>
      <c r="AM354">
        <f t="shared" si="119"/>
        <v>0</v>
      </c>
      <c r="AN354" t="str">
        <f t="shared" si="120"/>
        <v/>
      </c>
      <c r="AO354" t="str">
        <f t="shared" si="121"/>
        <v/>
      </c>
      <c r="AP354" t="str">
        <f t="shared" si="122"/>
        <v/>
      </c>
      <c r="AQ354" t="str">
        <f t="shared" si="123"/>
        <v/>
      </c>
      <c r="AR354" t="str">
        <f t="shared" si="124"/>
        <v/>
      </c>
      <c r="AS354" t="str">
        <f t="shared" si="125"/>
        <v/>
      </c>
      <c r="AT354" t="str">
        <f t="shared" si="126"/>
        <v/>
      </c>
      <c r="AU354" t="str">
        <f t="shared" si="127"/>
        <v/>
      </c>
      <c r="AV354" t="str">
        <f t="shared" si="128"/>
        <v/>
      </c>
      <c r="AW354">
        <f>'01_指標庫'!$H$4*ISNUMBER($F354)+'01_指標庫'!$H$5*ISNUMBER($AA354)+'01_指標庫'!$H$6*ISNUMBER($G354)+'01_指標庫'!$H$7*ISNUMBER($H354)+'01_指標庫'!$H$8*ISNUMBER($AF354)+'01_指標庫'!$H$9*ISNUMBER($AG354)+'01_指標庫'!$H$10*ISNUMBER($AB354)+'01_指標庫'!$H$11*ISNUMBER($AC354)+'01_指標庫'!$H$12*ISNUMBER($AD354)+'01_指標庫'!$H$13*ISNUMBER($AE354)+'01_指標庫'!$H$14*ISNUMBER($I354)+'01_指標庫'!$H$15*ISNUMBER($AH354)+'01_指標庫'!$H$16*ISNUMBER($K354)+'01_指標庫'!$H$17*ISNUMBER($AI354)+'01_指標庫'!$H$18*ISNUMBER($AJ354)+'01_指標庫'!$H$19*ISNUMBER($AK354)+'01_指標庫'!$H$20*ISNUMBER($BB354)+'01_指標庫'!$H$21*ISNUMBER($BC354)</f>
        <v>51</v>
      </c>
      <c r="AX354">
        <f>IF(AW354=0,50,ROUND(('01_指標庫'!$H$4*IF(ISNUMBER($F354),L354,0)+'01_指標庫'!$H$5*IF(ISNUMBER($AA354),AL354,0)+'01_指標庫'!$H$6*IF(ISNUMBER($G354),M354,0)+'01_指標庫'!$H$7*IF(ISNUMBER($H354),N354,0)+'01_指標庫'!$H$8*IF(ISNUMBER($AF354),AQ354,0)+'01_指標庫'!$H$9*IF(ISNUMBER($AG354),AR354,0)+'01_指標庫'!$H$10*IF(ISNUMBER($AB354),AM354,0)+'01_指標庫'!$H$11*IF(ISNUMBER($AC354),AN354,0)+'01_指標庫'!$H$12*IF(ISNUMBER($AD354),AO354,0)+'01_指標庫'!$H$13*IF(ISNUMBER($AE354),AP354,0)+'01_指標庫'!$H$14*IF(ISNUMBER($I354),O354,0)+'01_指標庫'!$H$15*IF(ISNUMBER($AH354),AS354,0)+'01_指標庫'!$H$16*IF(ISNUMBER($K354),P354,0)+'01_指標庫'!$H$17*IF(ISNUMBER($AI354),AT354,0)+'01_指標庫'!$H$18*IF(ISNUMBER($AJ354),AU354,0)+'01_指標庫'!$H$19*IF(ISNUMBER($AK354),AV354,0)+'01_指標庫'!$H$20*IF(ISNUMBER($BB354),BB354,0)+'01_指標庫'!$H$21*IF(ISNUMBER($BC354),BC354,0))/AW354,1))</f>
        <v>76.5</v>
      </c>
      <c r="AY354" s="67"/>
      <c r="AZ354" s="67"/>
      <c r="BA354" s="66">
        <f t="shared" si="132"/>
        <v>4.4345957539893011E-3</v>
      </c>
      <c r="BB354">
        <f t="shared" si="133"/>
        <v>50</v>
      </c>
      <c r="BC354" t="str">
        <f t="shared" si="134"/>
        <v/>
      </c>
    </row>
    <row r="355" spans="1:55" ht="15" customHeight="1">
      <c r="A355" s="56">
        <v>351</v>
      </c>
      <c r="B355" s="57">
        <v>43066</v>
      </c>
      <c r="C355" s="56">
        <v>2017</v>
      </c>
      <c r="D355" s="58" t="s">
        <v>236</v>
      </c>
      <c r="E355" s="59">
        <v>6405.97</v>
      </c>
      <c r="F355" s="60">
        <v>0.108135</v>
      </c>
      <c r="G355" s="60">
        <v>-5.1800000000000001E-4</v>
      </c>
      <c r="H355" s="61">
        <v>0.79590000000000005</v>
      </c>
      <c r="I355" s="62">
        <v>366</v>
      </c>
      <c r="J355" s="56" t="s">
        <v>235</v>
      </c>
      <c r="K355" s="63">
        <v>9.8699999999999992</v>
      </c>
      <c r="L355" s="56">
        <f t="shared" si="112"/>
        <v>100</v>
      </c>
      <c r="M355" s="56">
        <f t="shared" si="113"/>
        <v>100</v>
      </c>
      <c r="N355" s="56">
        <f t="shared" si="114"/>
        <v>100</v>
      </c>
      <c r="O355" s="56">
        <f t="shared" si="115"/>
        <v>50</v>
      </c>
      <c r="P355" s="56">
        <f t="shared" si="116"/>
        <v>100</v>
      </c>
      <c r="Q355" s="63"/>
      <c r="R355" s="56"/>
      <c r="S355" s="60">
        <f t="shared" si="129"/>
        <v>-5.1799809339247993E-4</v>
      </c>
      <c r="T355" s="64">
        <f t="shared" si="130"/>
        <v>2.0682523267838704E-2</v>
      </c>
      <c r="V355" s="65"/>
      <c r="W355" s="65"/>
      <c r="Y355" s="15" t="str">
        <f t="shared" si="117"/>
        <v>EASY</v>
      </c>
      <c r="AA355" s="66">
        <f t="shared" si="131"/>
        <v>6.2649430698596742E-2</v>
      </c>
      <c r="AB355">
        <f>LOOKUP($B355,'07_L1政策步階'!$A$4:$A$14,'07_L1政策步階'!$C$4:$C$14)</f>
        <v>-1</v>
      </c>
      <c r="AC355" s="65"/>
      <c r="AD355" s="65"/>
      <c r="AE355" s="65"/>
      <c r="AF355" s="65"/>
      <c r="AG355" s="65"/>
      <c r="AH355" s="65"/>
      <c r="AI355" s="65"/>
      <c r="AJ355" s="65"/>
      <c r="AK355" s="65"/>
      <c r="AL355">
        <f t="shared" si="118"/>
        <v>100</v>
      </c>
      <c r="AM355">
        <f t="shared" si="119"/>
        <v>0</v>
      </c>
      <c r="AN355" t="str">
        <f t="shared" si="120"/>
        <v/>
      </c>
      <c r="AO355" t="str">
        <f t="shared" si="121"/>
        <v/>
      </c>
      <c r="AP355" t="str">
        <f t="shared" si="122"/>
        <v/>
      </c>
      <c r="AQ355" t="str">
        <f t="shared" si="123"/>
        <v/>
      </c>
      <c r="AR355" t="str">
        <f t="shared" si="124"/>
        <v/>
      </c>
      <c r="AS355" t="str">
        <f t="shared" si="125"/>
        <v/>
      </c>
      <c r="AT355" t="str">
        <f t="shared" si="126"/>
        <v/>
      </c>
      <c r="AU355" t="str">
        <f t="shared" si="127"/>
        <v/>
      </c>
      <c r="AV355" t="str">
        <f t="shared" si="128"/>
        <v/>
      </c>
      <c r="AW355">
        <f>'01_指標庫'!$H$4*ISNUMBER($F355)+'01_指標庫'!$H$5*ISNUMBER($AA355)+'01_指標庫'!$H$6*ISNUMBER($G355)+'01_指標庫'!$H$7*ISNUMBER($H355)+'01_指標庫'!$H$8*ISNUMBER($AF355)+'01_指標庫'!$H$9*ISNUMBER($AG355)+'01_指標庫'!$H$10*ISNUMBER($AB355)+'01_指標庫'!$H$11*ISNUMBER($AC355)+'01_指標庫'!$H$12*ISNUMBER($AD355)+'01_指標庫'!$H$13*ISNUMBER($AE355)+'01_指標庫'!$H$14*ISNUMBER($I355)+'01_指標庫'!$H$15*ISNUMBER($AH355)+'01_指標庫'!$H$16*ISNUMBER($K355)+'01_指標庫'!$H$17*ISNUMBER($AI355)+'01_指標庫'!$H$18*ISNUMBER($AJ355)+'01_指標庫'!$H$19*ISNUMBER($AK355)+'01_指標庫'!$H$20*ISNUMBER($BB355)+'01_指標庫'!$H$21*ISNUMBER($BC355)</f>
        <v>51</v>
      </c>
      <c r="AX355">
        <f>IF(AW355=0,50,ROUND(('01_指標庫'!$H$4*IF(ISNUMBER($F355),L355,0)+'01_指標庫'!$H$5*IF(ISNUMBER($AA355),AL355,0)+'01_指標庫'!$H$6*IF(ISNUMBER($G355),M355,0)+'01_指標庫'!$H$7*IF(ISNUMBER($H355),N355,0)+'01_指標庫'!$H$8*IF(ISNUMBER($AF355),AQ355,0)+'01_指標庫'!$H$9*IF(ISNUMBER($AG355),AR355,0)+'01_指標庫'!$H$10*IF(ISNUMBER($AB355),AM355,0)+'01_指標庫'!$H$11*IF(ISNUMBER($AC355),AN355,0)+'01_指標庫'!$H$12*IF(ISNUMBER($AD355),AO355,0)+'01_指標庫'!$H$13*IF(ISNUMBER($AE355),AP355,0)+'01_指標庫'!$H$14*IF(ISNUMBER($I355),O355,0)+'01_指標庫'!$H$15*IF(ISNUMBER($AH355),AS355,0)+'01_指標庫'!$H$16*IF(ISNUMBER($K355),P355,0)+'01_指標庫'!$H$17*IF(ISNUMBER($AI355),AT355,0)+'01_指標庫'!$H$18*IF(ISNUMBER($AJ355),AU355,0)+'01_指標庫'!$H$19*IF(ISNUMBER($AK355),AV355,0)+'01_指標庫'!$H$20*IF(ISNUMBER($BB355),BB355,0)+'01_指標庫'!$H$21*IF(ISNUMBER($BC355),BC355,0))/AW355,1))</f>
        <v>76.5</v>
      </c>
      <c r="AY355" s="67"/>
      <c r="AZ355" s="67"/>
      <c r="BA355" s="66">
        <f t="shared" si="132"/>
        <v>5.7843778115436173E-3</v>
      </c>
      <c r="BB355">
        <f t="shared" si="133"/>
        <v>50</v>
      </c>
      <c r="BC355" t="str">
        <f t="shared" si="134"/>
        <v/>
      </c>
    </row>
    <row r="356" spans="1:55" ht="15" customHeight="1">
      <c r="A356" s="56">
        <v>352</v>
      </c>
      <c r="B356" s="57">
        <v>43067</v>
      </c>
      <c r="C356" s="56">
        <v>2017</v>
      </c>
      <c r="D356" s="58" t="s">
        <v>237</v>
      </c>
      <c r="E356" s="59">
        <v>6422.56</v>
      </c>
      <c r="F356" s="60">
        <v>0.109886</v>
      </c>
      <c r="G356" s="60">
        <v>0</v>
      </c>
      <c r="H356" s="61">
        <v>0.85709999999999997</v>
      </c>
      <c r="I356" s="62">
        <v>367</v>
      </c>
      <c r="J356" s="56" t="s">
        <v>235</v>
      </c>
      <c r="K356" s="63">
        <v>10.029999999999999</v>
      </c>
      <c r="L356" s="56">
        <f t="shared" si="112"/>
        <v>100</v>
      </c>
      <c r="M356" s="56">
        <f t="shared" si="113"/>
        <v>100</v>
      </c>
      <c r="N356" s="56">
        <f t="shared" si="114"/>
        <v>100</v>
      </c>
      <c r="O356" s="56">
        <f t="shared" si="115"/>
        <v>50</v>
      </c>
      <c r="P356" s="56">
        <f t="shared" si="116"/>
        <v>100</v>
      </c>
      <c r="Q356" s="63"/>
      <c r="R356" s="56"/>
      <c r="S356" s="60">
        <f t="shared" si="129"/>
        <v>2.5897717285594535E-3</v>
      </c>
      <c r="T356" s="64">
        <f t="shared" si="130"/>
        <v>1.6210739614994862E-2</v>
      </c>
      <c r="V356" s="65"/>
      <c r="W356" s="65"/>
      <c r="Y356" s="15" t="str">
        <f t="shared" si="117"/>
        <v>EASY</v>
      </c>
      <c r="AA356" s="66">
        <f t="shared" si="131"/>
        <v>6.3104775156528348E-2</v>
      </c>
      <c r="AB356">
        <f>LOOKUP($B356,'07_L1政策步階'!$A$4:$A$14,'07_L1政策步階'!$C$4:$C$14)</f>
        <v>-1</v>
      </c>
      <c r="AC356" s="65"/>
      <c r="AD356" s="65"/>
      <c r="AE356" s="65"/>
      <c r="AF356" s="65"/>
      <c r="AG356" s="65"/>
      <c r="AH356" s="65"/>
      <c r="AI356" s="65"/>
      <c r="AJ356" s="65"/>
      <c r="AK356" s="65"/>
      <c r="AL356">
        <f t="shared" si="118"/>
        <v>100</v>
      </c>
      <c r="AM356">
        <f t="shared" si="119"/>
        <v>0</v>
      </c>
      <c r="AN356" t="str">
        <f t="shared" si="120"/>
        <v/>
      </c>
      <c r="AO356" t="str">
        <f t="shared" si="121"/>
        <v/>
      </c>
      <c r="AP356" t="str">
        <f t="shared" si="122"/>
        <v/>
      </c>
      <c r="AQ356" t="str">
        <f t="shared" si="123"/>
        <v/>
      </c>
      <c r="AR356" t="str">
        <f t="shared" si="124"/>
        <v/>
      </c>
      <c r="AS356" t="str">
        <f t="shared" si="125"/>
        <v/>
      </c>
      <c r="AT356" t="str">
        <f t="shared" si="126"/>
        <v/>
      </c>
      <c r="AU356" t="str">
        <f t="shared" si="127"/>
        <v/>
      </c>
      <c r="AV356" t="str">
        <f t="shared" si="128"/>
        <v/>
      </c>
      <c r="AW356">
        <f>'01_指標庫'!$H$4*ISNUMBER($F356)+'01_指標庫'!$H$5*ISNUMBER($AA356)+'01_指標庫'!$H$6*ISNUMBER($G356)+'01_指標庫'!$H$7*ISNUMBER($H356)+'01_指標庫'!$H$8*ISNUMBER($AF356)+'01_指標庫'!$H$9*ISNUMBER($AG356)+'01_指標庫'!$H$10*ISNUMBER($AB356)+'01_指標庫'!$H$11*ISNUMBER($AC356)+'01_指標庫'!$H$12*ISNUMBER($AD356)+'01_指標庫'!$H$13*ISNUMBER($AE356)+'01_指標庫'!$H$14*ISNUMBER($I356)+'01_指標庫'!$H$15*ISNUMBER($AH356)+'01_指標庫'!$H$16*ISNUMBER($K356)+'01_指標庫'!$H$17*ISNUMBER($AI356)+'01_指標庫'!$H$18*ISNUMBER($AJ356)+'01_指標庫'!$H$19*ISNUMBER($AK356)+'01_指標庫'!$H$20*ISNUMBER($BB356)+'01_指標庫'!$H$21*ISNUMBER($BC356)</f>
        <v>51</v>
      </c>
      <c r="AX356">
        <f>IF(AW356=0,50,ROUND(('01_指標庫'!$H$4*IF(ISNUMBER($F356),L356,0)+'01_指標庫'!$H$5*IF(ISNUMBER($AA356),AL356,0)+'01_指標庫'!$H$6*IF(ISNUMBER($G356),M356,0)+'01_指標庫'!$H$7*IF(ISNUMBER($H356),N356,0)+'01_指標庫'!$H$8*IF(ISNUMBER($AF356),AQ356,0)+'01_指標庫'!$H$9*IF(ISNUMBER($AG356),AR356,0)+'01_指標庫'!$H$10*IF(ISNUMBER($AB356),AM356,0)+'01_指標庫'!$H$11*IF(ISNUMBER($AC356),AN356,0)+'01_指標庫'!$H$12*IF(ISNUMBER($AD356),AO356,0)+'01_指標庫'!$H$13*IF(ISNUMBER($AE356),AP356,0)+'01_指標庫'!$H$14*IF(ISNUMBER($I356),O356,0)+'01_指標庫'!$H$15*IF(ISNUMBER($AH356),AS356,0)+'01_指標庫'!$H$16*IF(ISNUMBER($K356),P356,0)+'01_指標庫'!$H$17*IF(ISNUMBER($AI356),AT356,0)+'01_指標庫'!$H$18*IF(ISNUMBER($AJ356),AU356,0)+'01_指標庫'!$H$19*IF(ISNUMBER($AK356),AV356,0)+'01_指標庫'!$H$20*IF(ISNUMBER($BB356),BB356,0)+'01_指標庫'!$H$21*IF(ISNUMBER($BC356),BC356,0))/AW356,1))</f>
        <v>76.5</v>
      </c>
      <c r="AY356" s="67"/>
      <c r="AZ356" s="67"/>
      <c r="BA356" s="66">
        <f t="shared" si="132"/>
        <v>7.6878836679981077E-3</v>
      </c>
      <c r="BB356">
        <f t="shared" si="133"/>
        <v>50</v>
      </c>
      <c r="BC356" t="str">
        <f t="shared" si="134"/>
        <v/>
      </c>
    </row>
    <row r="357" spans="1:55" ht="15" customHeight="1">
      <c r="A357" s="56">
        <v>353</v>
      </c>
      <c r="B357" s="57">
        <v>43068</v>
      </c>
      <c r="C357" s="56">
        <v>2017</v>
      </c>
      <c r="D357" s="58" t="s">
        <v>238</v>
      </c>
      <c r="E357" s="59">
        <v>6311.38</v>
      </c>
      <c r="F357" s="60">
        <v>8.9692999999999995E-2</v>
      </c>
      <c r="G357" s="60">
        <v>-1.7311E-2</v>
      </c>
      <c r="H357" s="61">
        <v>0.87760000000000005</v>
      </c>
      <c r="I357" s="62">
        <v>364</v>
      </c>
      <c r="J357" s="56" t="s">
        <v>235</v>
      </c>
      <c r="K357" s="63">
        <v>10.7</v>
      </c>
      <c r="L357" s="56">
        <f t="shared" si="112"/>
        <v>100</v>
      </c>
      <c r="M357" s="56">
        <f t="shared" si="113"/>
        <v>100</v>
      </c>
      <c r="N357" s="56">
        <f t="shared" si="114"/>
        <v>100</v>
      </c>
      <c r="O357" s="56">
        <f t="shared" si="115"/>
        <v>50</v>
      </c>
      <c r="P357" s="56">
        <f t="shared" si="116"/>
        <v>100</v>
      </c>
      <c r="Q357" s="63"/>
      <c r="R357" s="56"/>
      <c r="S357" s="60">
        <f t="shared" si="129"/>
        <v>-1.7310854238808293E-2</v>
      </c>
      <c r="T357" s="64">
        <f t="shared" si="130"/>
        <v>6.6799601196410707E-2</v>
      </c>
      <c r="V357" s="65"/>
      <c r="W357" s="65"/>
      <c r="Y357" s="15" t="str">
        <f t="shared" si="117"/>
        <v>EASY</v>
      </c>
      <c r="AA357" s="66">
        <f t="shared" si="131"/>
        <v>6.325605699592951E-2</v>
      </c>
      <c r="AB357">
        <f>LOOKUP($B357,'07_L1政策步階'!$A$4:$A$14,'07_L1政策步階'!$C$4:$C$14)</f>
        <v>-1</v>
      </c>
      <c r="AC357" s="65"/>
      <c r="AD357" s="65"/>
      <c r="AE357" s="65"/>
      <c r="AF357" s="65"/>
      <c r="AG357" s="65"/>
      <c r="AH357" s="65"/>
      <c r="AI357" s="65"/>
      <c r="AJ357" s="65"/>
      <c r="AK357" s="65"/>
      <c r="AL357">
        <f t="shared" si="118"/>
        <v>100</v>
      </c>
      <c r="AM357">
        <f t="shared" si="119"/>
        <v>0</v>
      </c>
      <c r="AN357" t="str">
        <f t="shared" si="120"/>
        <v/>
      </c>
      <c r="AO357" t="str">
        <f t="shared" si="121"/>
        <v/>
      </c>
      <c r="AP357" t="str">
        <f t="shared" si="122"/>
        <v/>
      </c>
      <c r="AQ357" t="str">
        <f t="shared" si="123"/>
        <v/>
      </c>
      <c r="AR357" t="str">
        <f t="shared" si="124"/>
        <v/>
      </c>
      <c r="AS357" t="str">
        <f t="shared" si="125"/>
        <v/>
      </c>
      <c r="AT357" t="str">
        <f t="shared" si="126"/>
        <v/>
      </c>
      <c r="AU357" t="str">
        <f t="shared" si="127"/>
        <v/>
      </c>
      <c r="AV357" t="str">
        <f t="shared" si="128"/>
        <v/>
      </c>
      <c r="AW357">
        <f>'01_指標庫'!$H$4*ISNUMBER($F357)+'01_指標庫'!$H$5*ISNUMBER($AA357)+'01_指標庫'!$H$6*ISNUMBER($G357)+'01_指標庫'!$H$7*ISNUMBER($H357)+'01_指標庫'!$H$8*ISNUMBER($AF357)+'01_指標庫'!$H$9*ISNUMBER($AG357)+'01_指標庫'!$H$10*ISNUMBER($AB357)+'01_指標庫'!$H$11*ISNUMBER($AC357)+'01_指標庫'!$H$12*ISNUMBER($AD357)+'01_指標庫'!$H$13*ISNUMBER($AE357)+'01_指標庫'!$H$14*ISNUMBER($I357)+'01_指標庫'!$H$15*ISNUMBER($AH357)+'01_指標庫'!$H$16*ISNUMBER($K357)+'01_指標庫'!$H$17*ISNUMBER($AI357)+'01_指標庫'!$H$18*ISNUMBER($AJ357)+'01_指標庫'!$H$19*ISNUMBER($AK357)+'01_指標庫'!$H$20*ISNUMBER($BB357)+'01_指標庫'!$H$21*ISNUMBER($BC357)</f>
        <v>51</v>
      </c>
      <c r="AX357">
        <f>IF(AW357=0,50,ROUND(('01_指標庫'!$H$4*IF(ISNUMBER($F357),L357,0)+'01_指標庫'!$H$5*IF(ISNUMBER($AA357),AL357,0)+'01_指標庫'!$H$6*IF(ISNUMBER($G357),M357,0)+'01_指標庫'!$H$7*IF(ISNUMBER($H357),N357,0)+'01_指標庫'!$H$8*IF(ISNUMBER($AF357),AQ357,0)+'01_指標庫'!$H$9*IF(ISNUMBER($AG357),AR357,0)+'01_指標庫'!$H$10*IF(ISNUMBER($AB357),AM357,0)+'01_指標庫'!$H$11*IF(ISNUMBER($AC357),AN357,0)+'01_指標庫'!$H$12*IF(ISNUMBER($AD357),AO357,0)+'01_指標庫'!$H$13*IF(ISNUMBER($AE357),AP357,0)+'01_指標庫'!$H$14*IF(ISNUMBER($I357),O357,0)+'01_指標庫'!$H$15*IF(ISNUMBER($AH357),AS357,0)+'01_指標庫'!$H$16*IF(ISNUMBER($K357),P357,0)+'01_指標庫'!$H$17*IF(ISNUMBER($AI357),AT357,0)+'01_指標庫'!$H$18*IF(ISNUMBER($AJ357),AU357,0)+'01_指標庫'!$H$19*IF(ISNUMBER($AK357),AV357,0)+'01_指標庫'!$H$20*IF(ISNUMBER($BB357),BB357,0)+'01_指標庫'!$H$21*IF(ISNUMBER($BC357),BC357,0))/AW357,1))</f>
        <v>76.5</v>
      </c>
      <c r="AY357" s="67"/>
      <c r="AZ357" s="67"/>
      <c r="BA357" s="66">
        <f t="shared" si="132"/>
        <v>5.2895612577530393E-3</v>
      </c>
      <c r="BB357">
        <f t="shared" si="133"/>
        <v>50</v>
      </c>
      <c r="BC357" t="str">
        <f t="shared" si="134"/>
        <v/>
      </c>
    </row>
    <row r="358" spans="1:55" ht="15" customHeight="1">
      <c r="A358" s="56">
        <v>354</v>
      </c>
      <c r="B358" s="57">
        <v>43069</v>
      </c>
      <c r="C358" s="56">
        <v>2017</v>
      </c>
      <c r="D358" s="58" t="s">
        <v>239</v>
      </c>
      <c r="E358" s="59">
        <v>6365.56</v>
      </c>
      <c r="F358" s="60">
        <v>9.8040000000000002E-2</v>
      </c>
      <c r="G358" s="60">
        <v>-8.8749999999999992E-3</v>
      </c>
      <c r="H358" s="61">
        <v>0.87760000000000005</v>
      </c>
      <c r="I358" s="62">
        <v>361</v>
      </c>
      <c r="J358" s="56" t="s">
        <v>235</v>
      </c>
      <c r="K358" s="63">
        <v>11.28</v>
      </c>
      <c r="L358" s="56">
        <f t="shared" si="112"/>
        <v>100</v>
      </c>
      <c r="M358" s="56">
        <f t="shared" si="113"/>
        <v>100</v>
      </c>
      <c r="N358" s="56">
        <f t="shared" si="114"/>
        <v>100</v>
      </c>
      <c r="O358" s="56">
        <f t="shared" si="115"/>
        <v>50</v>
      </c>
      <c r="P358" s="56">
        <f t="shared" si="116"/>
        <v>100</v>
      </c>
      <c r="Q358" s="63"/>
      <c r="R358" s="56"/>
      <c r="S358" s="60">
        <f t="shared" si="129"/>
        <v>8.5844934071470647E-3</v>
      </c>
      <c r="T358" s="64">
        <f t="shared" si="130"/>
        <v>5.4205607476635498E-2</v>
      </c>
      <c r="V358" s="65"/>
      <c r="W358" s="65"/>
      <c r="Y358" s="15" t="str">
        <f t="shared" si="117"/>
        <v>EASY</v>
      </c>
      <c r="AA358" s="66">
        <f t="shared" si="131"/>
        <v>6.3633288956186362E-2</v>
      </c>
      <c r="AB358">
        <f>LOOKUP($B358,'07_L1政策步階'!$A$4:$A$14,'07_L1政策步階'!$C$4:$C$14)</f>
        <v>-1</v>
      </c>
      <c r="AC358" s="65"/>
      <c r="AD358" s="65"/>
      <c r="AE358" s="65"/>
      <c r="AF358" s="65"/>
      <c r="AG358" s="65"/>
      <c r="AH358" s="65"/>
      <c r="AI358" s="65"/>
      <c r="AJ358" s="65"/>
      <c r="AK358" s="65"/>
      <c r="AL358">
        <f t="shared" si="118"/>
        <v>100</v>
      </c>
      <c r="AM358">
        <f t="shared" si="119"/>
        <v>0</v>
      </c>
      <c r="AN358" t="str">
        <f t="shared" si="120"/>
        <v/>
      </c>
      <c r="AO358" t="str">
        <f t="shared" si="121"/>
        <v/>
      </c>
      <c r="AP358" t="str">
        <f t="shared" si="122"/>
        <v/>
      </c>
      <c r="AQ358" t="str">
        <f t="shared" si="123"/>
        <v/>
      </c>
      <c r="AR358" t="str">
        <f t="shared" si="124"/>
        <v/>
      </c>
      <c r="AS358" t="str">
        <f t="shared" si="125"/>
        <v/>
      </c>
      <c r="AT358" t="str">
        <f t="shared" si="126"/>
        <v/>
      </c>
      <c r="AU358" t="str">
        <f t="shared" si="127"/>
        <v/>
      </c>
      <c r="AV358" t="str">
        <f t="shared" si="128"/>
        <v/>
      </c>
      <c r="AW358">
        <f>'01_指標庫'!$H$4*ISNUMBER($F358)+'01_指標庫'!$H$5*ISNUMBER($AA358)+'01_指標庫'!$H$6*ISNUMBER($G358)+'01_指標庫'!$H$7*ISNUMBER($H358)+'01_指標庫'!$H$8*ISNUMBER($AF358)+'01_指標庫'!$H$9*ISNUMBER($AG358)+'01_指標庫'!$H$10*ISNUMBER($AB358)+'01_指標庫'!$H$11*ISNUMBER($AC358)+'01_指標庫'!$H$12*ISNUMBER($AD358)+'01_指標庫'!$H$13*ISNUMBER($AE358)+'01_指標庫'!$H$14*ISNUMBER($I358)+'01_指標庫'!$H$15*ISNUMBER($AH358)+'01_指標庫'!$H$16*ISNUMBER($K358)+'01_指標庫'!$H$17*ISNUMBER($AI358)+'01_指標庫'!$H$18*ISNUMBER($AJ358)+'01_指標庫'!$H$19*ISNUMBER($AK358)+'01_指標庫'!$H$20*ISNUMBER($BB358)+'01_指標庫'!$H$21*ISNUMBER($BC358)</f>
        <v>51</v>
      </c>
      <c r="AX358">
        <f>IF(AW358=0,50,ROUND(('01_指標庫'!$H$4*IF(ISNUMBER($F358),L358,0)+'01_指標庫'!$H$5*IF(ISNUMBER($AA358),AL358,0)+'01_指標庫'!$H$6*IF(ISNUMBER($G358),M358,0)+'01_指標庫'!$H$7*IF(ISNUMBER($H358),N358,0)+'01_指標庫'!$H$8*IF(ISNUMBER($AF358),AQ358,0)+'01_指標庫'!$H$9*IF(ISNUMBER($AG358),AR358,0)+'01_指標庫'!$H$10*IF(ISNUMBER($AB358),AM358,0)+'01_指標庫'!$H$11*IF(ISNUMBER($AC358),AN358,0)+'01_指標庫'!$H$12*IF(ISNUMBER($AD358),AO358,0)+'01_指標庫'!$H$13*IF(ISNUMBER($AE358),AP358,0)+'01_指標庫'!$H$14*IF(ISNUMBER($I358),O358,0)+'01_指標庫'!$H$15*IF(ISNUMBER($AH358),AS358,0)+'01_指標庫'!$H$16*IF(ISNUMBER($K358),P358,0)+'01_指標庫'!$H$17*IF(ISNUMBER($AI358),AT358,0)+'01_指標庫'!$H$18*IF(ISNUMBER($AJ358),AU358,0)+'01_指標庫'!$H$19*IF(ISNUMBER($AK358),AV358,0)+'01_指標庫'!$H$20*IF(ISNUMBER($BB358),BB358,0)+'01_指標庫'!$H$21*IF(ISNUMBER($BC358),BC358,0))/AW358,1))</f>
        <v>76.5</v>
      </c>
      <c r="AY358" s="67"/>
      <c r="AZ358" s="67"/>
      <c r="BA358" s="66">
        <f t="shared" si="132"/>
        <v>2.9501065102370827E-3</v>
      </c>
      <c r="BB358">
        <f t="shared" si="133"/>
        <v>50</v>
      </c>
      <c r="BC358" t="str">
        <f t="shared" si="134"/>
        <v/>
      </c>
    </row>
    <row r="359" spans="1:55" ht="15" customHeight="1">
      <c r="A359" s="56">
        <v>355</v>
      </c>
      <c r="B359" s="57">
        <v>43070</v>
      </c>
      <c r="C359" s="56">
        <v>2017</v>
      </c>
      <c r="D359" s="58" t="s">
        <v>234</v>
      </c>
      <c r="E359" s="59">
        <v>6337.87</v>
      </c>
      <c r="F359" s="60">
        <v>9.2286000000000007E-2</v>
      </c>
      <c r="G359" s="60">
        <v>-1.3186E-2</v>
      </c>
      <c r="H359" s="61">
        <v>0.89800000000000002</v>
      </c>
      <c r="I359" s="62">
        <v>363</v>
      </c>
      <c r="J359" s="56" t="s">
        <v>235</v>
      </c>
      <c r="K359" s="63">
        <v>11.43</v>
      </c>
      <c r="L359" s="56">
        <f t="shared" si="112"/>
        <v>100</v>
      </c>
      <c r="M359" s="56">
        <f t="shared" si="113"/>
        <v>100</v>
      </c>
      <c r="N359" s="56">
        <f t="shared" si="114"/>
        <v>100</v>
      </c>
      <c r="O359" s="56">
        <f t="shared" si="115"/>
        <v>50</v>
      </c>
      <c r="P359" s="56">
        <f t="shared" si="116"/>
        <v>100</v>
      </c>
      <c r="Q359" s="63"/>
      <c r="R359" s="56"/>
      <c r="S359" s="60">
        <f t="shared" si="129"/>
        <v>-4.3499707802613363E-3</v>
      </c>
      <c r="T359" s="64">
        <f t="shared" si="130"/>
        <v>1.3297872340425565E-2</v>
      </c>
      <c r="V359" s="65"/>
      <c r="W359" s="65"/>
      <c r="Y359" s="15" t="str">
        <f t="shared" si="117"/>
        <v>EASY</v>
      </c>
      <c r="AA359" s="66">
        <f t="shared" si="131"/>
        <v>6.4071563278868204E-2</v>
      </c>
      <c r="AB359">
        <f>LOOKUP($B359,'07_L1政策步階'!$A$4:$A$14,'07_L1政策步階'!$C$4:$C$14)</f>
        <v>-1</v>
      </c>
      <c r="AC359" s="65"/>
      <c r="AD359" s="65"/>
      <c r="AE359" s="65"/>
      <c r="AF359" s="65"/>
      <c r="AG359" s="65"/>
      <c r="AH359" s="65"/>
      <c r="AI359" s="65"/>
      <c r="AJ359" s="65"/>
      <c r="AK359" s="65"/>
      <c r="AL359">
        <f t="shared" si="118"/>
        <v>100</v>
      </c>
      <c r="AM359">
        <f t="shared" si="119"/>
        <v>0</v>
      </c>
      <c r="AN359" t="str">
        <f t="shared" si="120"/>
        <v/>
      </c>
      <c r="AO359" t="str">
        <f t="shared" si="121"/>
        <v/>
      </c>
      <c r="AP359" t="str">
        <f t="shared" si="122"/>
        <v/>
      </c>
      <c r="AQ359" t="str">
        <f t="shared" si="123"/>
        <v/>
      </c>
      <c r="AR359" t="str">
        <f t="shared" si="124"/>
        <v/>
      </c>
      <c r="AS359" t="str">
        <f t="shared" si="125"/>
        <v/>
      </c>
      <c r="AT359" t="str">
        <f t="shared" si="126"/>
        <v/>
      </c>
      <c r="AU359" t="str">
        <f t="shared" si="127"/>
        <v/>
      </c>
      <c r="AV359" t="str">
        <f t="shared" si="128"/>
        <v/>
      </c>
      <c r="AW359">
        <f>'01_指標庫'!$H$4*ISNUMBER($F359)+'01_指標庫'!$H$5*ISNUMBER($AA359)+'01_指標庫'!$H$6*ISNUMBER($G359)+'01_指標庫'!$H$7*ISNUMBER($H359)+'01_指標庫'!$H$8*ISNUMBER($AF359)+'01_指標庫'!$H$9*ISNUMBER($AG359)+'01_指標庫'!$H$10*ISNUMBER($AB359)+'01_指標庫'!$H$11*ISNUMBER($AC359)+'01_指標庫'!$H$12*ISNUMBER($AD359)+'01_指標庫'!$H$13*ISNUMBER($AE359)+'01_指標庫'!$H$14*ISNUMBER($I359)+'01_指標庫'!$H$15*ISNUMBER($AH359)+'01_指標庫'!$H$16*ISNUMBER($K359)+'01_指標庫'!$H$17*ISNUMBER($AI359)+'01_指標庫'!$H$18*ISNUMBER($AJ359)+'01_指標庫'!$H$19*ISNUMBER($AK359)+'01_指標庫'!$H$20*ISNUMBER($BB359)+'01_指標庫'!$H$21*ISNUMBER($BC359)</f>
        <v>51</v>
      </c>
      <c r="AX359">
        <f>IF(AW359=0,50,ROUND(('01_指標庫'!$H$4*IF(ISNUMBER($F359),L359,0)+'01_指標庫'!$H$5*IF(ISNUMBER($AA359),AL359,0)+'01_指標庫'!$H$6*IF(ISNUMBER($G359),M359,0)+'01_指標庫'!$H$7*IF(ISNUMBER($H359),N359,0)+'01_指標庫'!$H$8*IF(ISNUMBER($AF359),AQ359,0)+'01_指標庫'!$H$9*IF(ISNUMBER($AG359),AR359,0)+'01_指標庫'!$H$10*IF(ISNUMBER($AB359),AM359,0)+'01_指標庫'!$H$11*IF(ISNUMBER($AC359),AN359,0)+'01_指標庫'!$H$12*IF(ISNUMBER($AD359),AO359,0)+'01_指標庫'!$H$13*IF(ISNUMBER($AE359),AP359,0)+'01_指標庫'!$H$14*IF(ISNUMBER($I359),O359,0)+'01_指標庫'!$H$15*IF(ISNUMBER($AH359),AS359,0)+'01_指標庫'!$H$16*IF(ISNUMBER($K359),P359,0)+'01_指標庫'!$H$17*IF(ISNUMBER($AI359),AT359,0)+'01_指標庫'!$H$18*IF(ISNUMBER($AJ359),AU359,0)+'01_指標庫'!$H$19*IF(ISNUMBER($AK359),AV359,0)+'01_指標庫'!$H$20*IF(ISNUMBER($BB359),BB359,0)+'01_指標庫'!$H$21*IF(ISNUMBER($BC359),BC359,0))/AW359,1))</f>
        <v>76.5</v>
      </c>
      <c r="AY359" s="67"/>
      <c r="AZ359" s="67"/>
      <c r="BA359" s="66">
        <f t="shared" si="132"/>
        <v>7.2563854778007197E-4</v>
      </c>
      <c r="BB359">
        <f t="shared" si="133"/>
        <v>50</v>
      </c>
      <c r="BC359" t="str">
        <f t="shared" si="134"/>
        <v/>
      </c>
    </row>
    <row r="360" spans="1:55" ht="15" customHeight="1">
      <c r="A360" s="56">
        <v>356</v>
      </c>
      <c r="B360" s="57">
        <v>43073</v>
      </c>
      <c r="C360" s="56">
        <v>2017</v>
      </c>
      <c r="D360" s="58" t="s">
        <v>236</v>
      </c>
      <c r="E360" s="59">
        <v>6263.7</v>
      </c>
      <c r="F360" s="60">
        <v>7.8631000000000006E-2</v>
      </c>
      <c r="G360" s="60">
        <v>-2.4735E-2</v>
      </c>
      <c r="H360" s="61">
        <v>0.89800000000000002</v>
      </c>
      <c r="I360" s="62">
        <v>358</v>
      </c>
      <c r="J360" s="56" t="s">
        <v>235</v>
      </c>
      <c r="K360" s="63">
        <v>11.68</v>
      </c>
      <c r="L360" s="56">
        <f t="shared" si="112"/>
        <v>100</v>
      </c>
      <c r="M360" s="56">
        <f t="shared" si="113"/>
        <v>100</v>
      </c>
      <c r="N360" s="56">
        <f t="shared" si="114"/>
        <v>100</v>
      </c>
      <c r="O360" s="56">
        <f t="shared" si="115"/>
        <v>50</v>
      </c>
      <c r="P360" s="56">
        <f t="shared" si="116"/>
        <v>100</v>
      </c>
      <c r="Q360" s="63"/>
      <c r="R360" s="56"/>
      <c r="S360" s="60">
        <f t="shared" si="129"/>
        <v>-1.170266982440471E-2</v>
      </c>
      <c r="T360" s="64">
        <f t="shared" si="130"/>
        <v>2.1872265966754068E-2</v>
      </c>
      <c r="V360" s="65"/>
      <c r="W360" s="65"/>
      <c r="Y360" s="15" t="str">
        <f t="shared" si="117"/>
        <v>EASY</v>
      </c>
      <c r="AA360" s="66">
        <f t="shared" si="131"/>
        <v>6.4352580459851039E-2</v>
      </c>
      <c r="AB360">
        <f>LOOKUP($B360,'07_L1政策步階'!$A$4:$A$14,'07_L1政策步階'!$C$4:$C$14)</f>
        <v>-1</v>
      </c>
      <c r="AC360" s="65"/>
      <c r="AD360" s="65"/>
      <c r="AE360" s="65"/>
      <c r="AF360" s="65"/>
      <c r="AG360" s="65"/>
      <c r="AH360" s="65"/>
      <c r="AI360" s="65"/>
      <c r="AJ360" s="65"/>
      <c r="AK360" s="65"/>
      <c r="AL360">
        <f t="shared" si="118"/>
        <v>100</v>
      </c>
      <c r="AM360">
        <f t="shared" si="119"/>
        <v>0</v>
      </c>
      <c r="AN360" t="str">
        <f t="shared" si="120"/>
        <v/>
      </c>
      <c r="AO360" t="str">
        <f t="shared" si="121"/>
        <v/>
      </c>
      <c r="AP360" t="str">
        <f t="shared" si="122"/>
        <v/>
      </c>
      <c r="AQ360" t="str">
        <f t="shared" si="123"/>
        <v/>
      </c>
      <c r="AR360" t="str">
        <f t="shared" si="124"/>
        <v/>
      </c>
      <c r="AS360" t="str">
        <f t="shared" si="125"/>
        <v/>
      </c>
      <c r="AT360" t="str">
        <f t="shared" si="126"/>
        <v/>
      </c>
      <c r="AU360" t="str">
        <f t="shared" si="127"/>
        <v/>
      </c>
      <c r="AV360" t="str">
        <f t="shared" si="128"/>
        <v/>
      </c>
      <c r="AW360">
        <f>'01_指標庫'!$H$4*ISNUMBER($F360)+'01_指標庫'!$H$5*ISNUMBER($AA360)+'01_指標庫'!$H$6*ISNUMBER($G360)+'01_指標庫'!$H$7*ISNUMBER($H360)+'01_指標庫'!$H$8*ISNUMBER($AF360)+'01_指標庫'!$H$9*ISNUMBER($AG360)+'01_指標庫'!$H$10*ISNUMBER($AB360)+'01_指標庫'!$H$11*ISNUMBER($AC360)+'01_指標庫'!$H$12*ISNUMBER($AD360)+'01_指標庫'!$H$13*ISNUMBER($AE360)+'01_指標庫'!$H$14*ISNUMBER($I360)+'01_指標庫'!$H$15*ISNUMBER($AH360)+'01_指標庫'!$H$16*ISNUMBER($K360)+'01_指標庫'!$H$17*ISNUMBER($AI360)+'01_指標庫'!$H$18*ISNUMBER($AJ360)+'01_指標庫'!$H$19*ISNUMBER($AK360)+'01_指標庫'!$H$20*ISNUMBER($BB360)+'01_指標庫'!$H$21*ISNUMBER($BC360)</f>
        <v>51</v>
      </c>
      <c r="AX360">
        <f>IF(AW360=0,50,ROUND(('01_指標庫'!$H$4*IF(ISNUMBER($F360),L360,0)+'01_指標庫'!$H$5*IF(ISNUMBER($AA360),AL360,0)+'01_指標庫'!$H$6*IF(ISNUMBER($G360),M360,0)+'01_指標庫'!$H$7*IF(ISNUMBER($H360),N360,0)+'01_指標庫'!$H$8*IF(ISNUMBER($AF360),AQ360,0)+'01_指標庫'!$H$9*IF(ISNUMBER($AG360),AR360,0)+'01_指標庫'!$H$10*IF(ISNUMBER($AB360),AM360,0)+'01_指標庫'!$H$11*IF(ISNUMBER($AC360),AN360,0)+'01_指標庫'!$H$12*IF(ISNUMBER($AD360),AO360,0)+'01_指標庫'!$H$13*IF(ISNUMBER($AE360),AP360,0)+'01_指標庫'!$H$14*IF(ISNUMBER($I360),O360,0)+'01_指標庫'!$H$15*IF(ISNUMBER($AH360),AS360,0)+'01_指標庫'!$H$16*IF(ISNUMBER($K360),P360,0)+'01_指標庫'!$H$17*IF(ISNUMBER($AI360),AT360,0)+'01_指標庫'!$H$18*IF(ISNUMBER($AJ360),AU360,0)+'01_指標庫'!$H$19*IF(ISNUMBER($AK360),AV360,0)+'01_指標庫'!$H$20*IF(ISNUMBER($BB360),BB360,0)+'01_指標庫'!$H$21*IF(ISNUMBER($BC360),BC360,0))/AW360,1))</f>
        <v>76.5</v>
      </c>
      <c r="AY360" s="67"/>
      <c r="AZ360" s="67"/>
      <c r="BA360" s="66">
        <f t="shared" si="132"/>
        <v>-2.9493774855640087E-3</v>
      </c>
      <c r="BB360">
        <f t="shared" si="133"/>
        <v>50</v>
      </c>
      <c r="BC360" t="str">
        <f t="shared" si="134"/>
        <v/>
      </c>
    </row>
    <row r="361" spans="1:55" ht="15" customHeight="1">
      <c r="A361" s="56">
        <v>357</v>
      </c>
      <c r="B361" s="57">
        <v>43074</v>
      </c>
      <c r="C361" s="56">
        <v>2017</v>
      </c>
      <c r="D361" s="58" t="s">
        <v>237</v>
      </c>
      <c r="E361" s="59">
        <v>6265.11</v>
      </c>
      <c r="F361" s="60">
        <v>7.8024999999999997E-2</v>
      </c>
      <c r="G361" s="60">
        <v>-2.4514999999999999E-2</v>
      </c>
      <c r="H361" s="61">
        <v>0.89800000000000002</v>
      </c>
      <c r="I361" s="62">
        <v>357</v>
      </c>
      <c r="J361" s="56" t="s">
        <v>235</v>
      </c>
      <c r="K361" s="63">
        <v>11.33</v>
      </c>
      <c r="L361" s="56">
        <f t="shared" si="112"/>
        <v>100</v>
      </c>
      <c r="M361" s="56">
        <f t="shared" si="113"/>
        <v>100</v>
      </c>
      <c r="N361" s="56">
        <f t="shared" si="114"/>
        <v>100</v>
      </c>
      <c r="O361" s="56">
        <f t="shared" si="115"/>
        <v>50</v>
      </c>
      <c r="P361" s="56">
        <f t="shared" si="116"/>
        <v>100</v>
      </c>
      <c r="Q361" s="63"/>
      <c r="R361" s="56"/>
      <c r="S361" s="60">
        <f t="shared" si="129"/>
        <v>2.2510656640650772E-4</v>
      </c>
      <c r="T361" s="64">
        <f t="shared" si="130"/>
        <v>-2.996575342465746E-2</v>
      </c>
      <c r="V361" s="65"/>
      <c r="W361" s="65"/>
      <c r="Y361" s="15" t="str">
        <f t="shared" si="117"/>
        <v>EASY</v>
      </c>
      <c r="AA361" s="66">
        <f t="shared" si="131"/>
        <v>6.4884113367307039E-2</v>
      </c>
      <c r="AB361">
        <f>LOOKUP($B361,'07_L1政策步階'!$A$4:$A$14,'07_L1政策步階'!$C$4:$C$14)</f>
        <v>-1</v>
      </c>
      <c r="AC361" s="65"/>
      <c r="AD361" s="65"/>
      <c r="AE361" s="65"/>
      <c r="AF361" s="65"/>
      <c r="AG361" s="65"/>
      <c r="AH361" s="65"/>
      <c r="AI361" s="65"/>
      <c r="AJ361" s="65"/>
      <c r="AK361" s="65"/>
      <c r="AL361">
        <f t="shared" si="118"/>
        <v>100</v>
      </c>
      <c r="AM361">
        <f t="shared" si="119"/>
        <v>0</v>
      </c>
      <c r="AN361" t="str">
        <f t="shared" si="120"/>
        <v/>
      </c>
      <c r="AO361" t="str">
        <f t="shared" si="121"/>
        <v/>
      </c>
      <c r="AP361" t="str">
        <f t="shared" si="122"/>
        <v/>
      </c>
      <c r="AQ361" t="str">
        <f t="shared" si="123"/>
        <v/>
      </c>
      <c r="AR361" t="str">
        <f t="shared" si="124"/>
        <v/>
      </c>
      <c r="AS361" t="str">
        <f t="shared" si="125"/>
        <v/>
      </c>
      <c r="AT361" t="str">
        <f t="shared" si="126"/>
        <v/>
      </c>
      <c r="AU361" t="str">
        <f t="shared" si="127"/>
        <v/>
      </c>
      <c r="AV361" t="str">
        <f t="shared" si="128"/>
        <v/>
      </c>
      <c r="AW361">
        <f>'01_指標庫'!$H$4*ISNUMBER($F361)+'01_指標庫'!$H$5*ISNUMBER($AA361)+'01_指標庫'!$H$6*ISNUMBER($G361)+'01_指標庫'!$H$7*ISNUMBER($H361)+'01_指標庫'!$H$8*ISNUMBER($AF361)+'01_指標庫'!$H$9*ISNUMBER($AG361)+'01_指標庫'!$H$10*ISNUMBER($AB361)+'01_指標庫'!$H$11*ISNUMBER($AC361)+'01_指標庫'!$H$12*ISNUMBER($AD361)+'01_指標庫'!$H$13*ISNUMBER($AE361)+'01_指標庫'!$H$14*ISNUMBER($I361)+'01_指標庫'!$H$15*ISNUMBER($AH361)+'01_指標庫'!$H$16*ISNUMBER($K361)+'01_指標庫'!$H$17*ISNUMBER($AI361)+'01_指標庫'!$H$18*ISNUMBER($AJ361)+'01_指標庫'!$H$19*ISNUMBER($AK361)+'01_指標庫'!$H$20*ISNUMBER($BB361)+'01_指標庫'!$H$21*ISNUMBER($BC361)</f>
        <v>51</v>
      </c>
      <c r="AX361">
        <f>IF(AW361=0,50,ROUND(('01_指標庫'!$H$4*IF(ISNUMBER($F361),L361,0)+'01_指標庫'!$H$5*IF(ISNUMBER($AA361),AL361,0)+'01_指標庫'!$H$6*IF(ISNUMBER($G361),M361,0)+'01_指標庫'!$H$7*IF(ISNUMBER($H361),N361,0)+'01_指標庫'!$H$8*IF(ISNUMBER($AF361),AQ361,0)+'01_指標庫'!$H$9*IF(ISNUMBER($AG361),AR361,0)+'01_指標庫'!$H$10*IF(ISNUMBER($AB361),AM361,0)+'01_指標庫'!$H$11*IF(ISNUMBER($AC361),AN361,0)+'01_指標庫'!$H$12*IF(ISNUMBER($AD361),AO361,0)+'01_指標庫'!$H$13*IF(ISNUMBER($AE361),AP361,0)+'01_指標庫'!$H$14*IF(ISNUMBER($I361),O361,0)+'01_指標庫'!$H$15*IF(ISNUMBER($AH361),AS361,0)+'01_指標庫'!$H$16*IF(ISNUMBER($K361),P361,0)+'01_指標庫'!$H$17*IF(ISNUMBER($AI361),AT361,0)+'01_指標庫'!$H$18*IF(ISNUMBER($AJ361),AU361,0)+'01_指標庫'!$H$19*IF(ISNUMBER($AK361),AV361,0)+'01_指標庫'!$H$20*IF(ISNUMBER($BB361),BB361,0)+'01_指標庫'!$H$21*IF(ISNUMBER($BC361),BC361,0))/AW361,1))</f>
        <v>70.599999999999994</v>
      </c>
      <c r="AY361" s="67"/>
      <c r="AZ361" s="67"/>
      <c r="BA361" s="66">
        <f t="shared" si="132"/>
        <v>-7.2223055386956281E-3</v>
      </c>
      <c r="BB361">
        <f t="shared" si="133"/>
        <v>0</v>
      </c>
      <c r="BC361" t="str">
        <f t="shared" si="134"/>
        <v/>
      </c>
    </row>
    <row r="362" spans="1:55" ht="15" customHeight="1">
      <c r="A362" s="56">
        <v>358</v>
      </c>
      <c r="B362" s="57">
        <v>43075</v>
      </c>
      <c r="C362" s="56">
        <v>2017</v>
      </c>
      <c r="D362" s="58" t="s">
        <v>238</v>
      </c>
      <c r="E362" s="59">
        <v>6293.05</v>
      </c>
      <c r="F362" s="60">
        <v>8.1957000000000002E-2</v>
      </c>
      <c r="G362" s="60">
        <v>-2.0164999999999999E-2</v>
      </c>
      <c r="H362" s="61">
        <v>0.89800000000000002</v>
      </c>
      <c r="I362" s="62">
        <v>363</v>
      </c>
      <c r="J362" s="56" t="s">
        <v>235</v>
      </c>
      <c r="K362" s="63">
        <v>11.02</v>
      </c>
      <c r="L362" s="56">
        <f t="shared" si="112"/>
        <v>100</v>
      </c>
      <c r="M362" s="56">
        <f t="shared" si="113"/>
        <v>100</v>
      </c>
      <c r="N362" s="56">
        <f t="shared" si="114"/>
        <v>100</v>
      </c>
      <c r="O362" s="56">
        <f t="shared" si="115"/>
        <v>50</v>
      </c>
      <c r="P362" s="56">
        <f t="shared" si="116"/>
        <v>100</v>
      </c>
      <c r="Q362" s="63"/>
      <c r="R362" s="56"/>
      <c r="S362" s="60">
        <f t="shared" si="129"/>
        <v>4.4596184264922289E-3</v>
      </c>
      <c r="T362" s="64">
        <f t="shared" si="130"/>
        <v>-2.7360988526037078E-2</v>
      </c>
      <c r="V362" s="65"/>
      <c r="W362" s="65"/>
      <c r="Y362" s="15" t="str">
        <f t="shared" si="117"/>
        <v>EASY</v>
      </c>
      <c r="AA362" s="66">
        <f t="shared" si="131"/>
        <v>6.5438471391900066E-2</v>
      </c>
      <c r="AB362">
        <f>LOOKUP($B362,'07_L1政策步階'!$A$4:$A$14,'07_L1政策步階'!$C$4:$C$14)</f>
        <v>-1</v>
      </c>
      <c r="AC362" s="65"/>
      <c r="AD362" s="65"/>
      <c r="AE362" s="65"/>
      <c r="AF362" s="65"/>
      <c r="AG362" s="65"/>
      <c r="AH362" s="65"/>
      <c r="AI362" s="65"/>
      <c r="AJ362" s="65"/>
      <c r="AK362" s="65"/>
      <c r="AL362">
        <f t="shared" si="118"/>
        <v>100</v>
      </c>
      <c r="AM362">
        <f t="shared" si="119"/>
        <v>0</v>
      </c>
      <c r="AN362" t="str">
        <f t="shared" si="120"/>
        <v/>
      </c>
      <c r="AO362" t="str">
        <f t="shared" si="121"/>
        <v/>
      </c>
      <c r="AP362" t="str">
        <f t="shared" si="122"/>
        <v/>
      </c>
      <c r="AQ362" t="str">
        <f t="shared" si="123"/>
        <v/>
      </c>
      <c r="AR362" t="str">
        <f t="shared" si="124"/>
        <v/>
      </c>
      <c r="AS362" t="str">
        <f t="shared" si="125"/>
        <v/>
      </c>
      <c r="AT362" t="str">
        <f t="shared" si="126"/>
        <v/>
      </c>
      <c r="AU362" t="str">
        <f t="shared" si="127"/>
        <v/>
      </c>
      <c r="AV362" t="str">
        <f t="shared" si="128"/>
        <v/>
      </c>
      <c r="AW362">
        <f>'01_指標庫'!$H$4*ISNUMBER($F362)+'01_指標庫'!$H$5*ISNUMBER($AA362)+'01_指標庫'!$H$6*ISNUMBER($G362)+'01_指標庫'!$H$7*ISNUMBER($H362)+'01_指標庫'!$H$8*ISNUMBER($AF362)+'01_指標庫'!$H$9*ISNUMBER($AG362)+'01_指標庫'!$H$10*ISNUMBER($AB362)+'01_指標庫'!$H$11*ISNUMBER($AC362)+'01_指標庫'!$H$12*ISNUMBER($AD362)+'01_指標庫'!$H$13*ISNUMBER($AE362)+'01_指標庫'!$H$14*ISNUMBER($I362)+'01_指標庫'!$H$15*ISNUMBER($AH362)+'01_指標庫'!$H$16*ISNUMBER($K362)+'01_指標庫'!$H$17*ISNUMBER($AI362)+'01_指標庫'!$H$18*ISNUMBER($AJ362)+'01_指標庫'!$H$19*ISNUMBER($AK362)+'01_指標庫'!$H$20*ISNUMBER($BB362)+'01_指標庫'!$H$21*ISNUMBER($BC362)</f>
        <v>51</v>
      </c>
      <c r="AX362">
        <f>IF(AW362=0,50,ROUND(('01_指標庫'!$H$4*IF(ISNUMBER($F362),L362,0)+'01_指標庫'!$H$5*IF(ISNUMBER($AA362),AL362,0)+'01_指標庫'!$H$6*IF(ISNUMBER($G362),M362,0)+'01_指標庫'!$H$7*IF(ISNUMBER($H362),N362,0)+'01_指標庫'!$H$8*IF(ISNUMBER($AF362),AQ362,0)+'01_指標庫'!$H$9*IF(ISNUMBER($AG362),AR362,0)+'01_指標庫'!$H$10*IF(ISNUMBER($AB362),AM362,0)+'01_指標庫'!$H$11*IF(ISNUMBER($AC362),AN362,0)+'01_指標庫'!$H$12*IF(ISNUMBER($AD362),AO362,0)+'01_指標庫'!$H$13*IF(ISNUMBER($AE362),AP362,0)+'01_指標庫'!$H$14*IF(ISNUMBER($I362),O362,0)+'01_指標庫'!$H$15*IF(ISNUMBER($AH362),AS362,0)+'01_指標庫'!$H$16*IF(ISNUMBER($K362),P362,0)+'01_指標庫'!$H$17*IF(ISNUMBER($AI362),AT362,0)+'01_指標庫'!$H$18*IF(ISNUMBER($AJ362),AU362,0)+'01_指標庫'!$H$19*IF(ISNUMBER($AK362),AV362,0)+'01_指標庫'!$H$20*IF(ISNUMBER($BB362),BB362,0)+'01_指標庫'!$H$21*IF(ISNUMBER($BC362),BC362,0))/AW362,1))</f>
        <v>70.599999999999994</v>
      </c>
      <c r="AY362" s="67"/>
      <c r="AZ362" s="67"/>
      <c r="BA362" s="66">
        <f t="shared" si="132"/>
        <v>-6.4611733168024044E-3</v>
      </c>
      <c r="BB362">
        <f t="shared" si="133"/>
        <v>0</v>
      </c>
      <c r="BC362" t="str">
        <f t="shared" si="134"/>
        <v/>
      </c>
    </row>
    <row r="363" spans="1:55" ht="15" customHeight="1">
      <c r="A363" s="56">
        <v>359</v>
      </c>
      <c r="B363" s="57">
        <v>43076</v>
      </c>
      <c r="C363" s="56">
        <v>2017</v>
      </c>
      <c r="D363" s="58" t="s">
        <v>239</v>
      </c>
      <c r="E363" s="59">
        <v>6316.28</v>
      </c>
      <c r="F363" s="60">
        <v>8.5032999999999997E-2</v>
      </c>
      <c r="G363" s="60">
        <v>-1.6548E-2</v>
      </c>
      <c r="H363" s="61">
        <v>0.87760000000000005</v>
      </c>
      <c r="I363" s="62">
        <v>363</v>
      </c>
      <c r="J363" s="56" t="s">
        <v>235</v>
      </c>
      <c r="K363" s="63">
        <v>10.16</v>
      </c>
      <c r="L363" s="56">
        <f t="shared" si="112"/>
        <v>100</v>
      </c>
      <c r="M363" s="56">
        <f t="shared" si="113"/>
        <v>100</v>
      </c>
      <c r="N363" s="56">
        <f t="shared" si="114"/>
        <v>100</v>
      </c>
      <c r="O363" s="56">
        <f t="shared" si="115"/>
        <v>50</v>
      </c>
      <c r="P363" s="56">
        <f t="shared" si="116"/>
        <v>100</v>
      </c>
      <c r="Q363" s="63"/>
      <c r="R363" s="56"/>
      <c r="S363" s="60">
        <f t="shared" si="129"/>
        <v>3.6913738171473476E-3</v>
      </c>
      <c r="T363" s="64">
        <f t="shared" si="130"/>
        <v>-7.8039927404718656E-2</v>
      </c>
      <c r="V363" s="65"/>
      <c r="W363" s="65"/>
      <c r="Y363" s="15" t="str">
        <f t="shared" si="117"/>
        <v>EASY</v>
      </c>
      <c r="AA363" s="66">
        <f t="shared" si="131"/>
        <v>6.5838438768159646E-2</v>
      </c>
      <c r="AB363">
        <f>LOOKUP($B363,'07_L1政策步階'!$A$4:$A$14,'07_L1政策步階'!$C$4:$C$14)</f>
        <v>-1</v>
      </c>
      <c r="AC363" s="65"/>
      <c r="AD363" s="65"/>
      <c r="AE363" s="65"/>
      <c r="AF363" s="65"/>
      <c r="AG363" s="65"/>
      <c r="AH363" s="65"/>
      <c r="AI363" s="65"/>
      <c r="AJ363" s="65"/>
      <c r="AK363" s="65"/>
      <c r="AL363">
        <f t="shared" si="118"/>
        <v>100</v>
      </c>
      <c r="AM363">
        <f t="shared" si="119"/>
        <v>0</v>
      </c>
      <c r="AN363" t="str">
        <f t="shared" si="120"/>
        <v/>
      </c>
      <c r="AO363" t="str">
        <f t="shared" si="121"/>
        <v/>
      </c>
      <c r="AP363" t="str">
        <f t="shared" si="122"/>
        <v/>
      </c>
      <c r="AQ363" t="str">
        <f t="shared" si="123"/>
        <v/>
      </c>
      <c r="AR363" t="str">
        <f t="shared" si="124"/>
        <v/>
      </c>
      <c r="AS363" t="str">
        <f t="shared" si="125"/>
        <v/>
      </c>
      <c r="AT363" t="str">
        <f t="shared" si="126"/>
        <v/>
      </c>
      <c r="AU363" t="str">
        <f t="shared" si="127"/>
        <v/>
      </c>
      <c r="AV363" t="str">
        <f t="shared" si="128"/>
        <v/>
      </c>
      <c r="AW363">
        <f>'01_指標庫'!$H$4*ISNUMBER($F363)+'01_指標庫'!$H$5*ISNUMBER($AA363)+'01_指標庫'!$H$6*ISNUMBER($G363)+'01_指標庫'!$H$7*ISNUMBER($H363)+'01_指標庫'!$H$8*ISNUMBER($AF363)+'01_指標庫'!$H$9*ISNUMBER($AG363)+'01_指標庫'!$H$10*ISNUMBER($AB363)+'01_指標庫'!$H$11*ISNUMBER($AC363)+'01_指標庫'!$H$12*ISNUMBER($AD363)+'01_指標庫'!$H$13*ISNUMBER($AE363)+'01_指標庫'!$H$14*ISNUMBER($I363)+'01_指標庫'!$H$15*ISNUMBER($AH363)+'01_指標庫'!$H$16*ISNUMBER($K363)+'01_指標庫'!$H$17*ISNUMBER($AI363)+'01_指標庫'!$H$18*ISNUMBER($AJ363)+'01_指標庫'!$H$19*ISNUMBER($AK363)+'01_指標庫'!$H$20*ISNUMBER($BB363)+'01_指標庫'!$H$21*ISNUMBER($BC363)</f>
        <v>51</v>
      </c>
      <c r="AX363">
        <f>IF(AW363=0,50,ROUND(('01_指標庫'!$H$4*IF(ISNUMBER($F363),L363,0)+'01_指標庫'!$H$5*IF(ISNUMBER($AA363),AL363,0)+'01_指標庫'!$H$6*IF(ISNUMBER($G363),M363,0)+'01_指標庫'!$H$7*IF(ISNUMBER($H363),N363,0)+'01_指標庫'!$H$8*IF(ISNUMBER($AF363),AQ363,0)+'01_指標庫'!$H$9*IF(ISNUMBER($AG363),AR363,0)+'01_指標庫'!$H$10*IF(ISNUMBER($AB363),AM363,0)+'01_指標庫'!$H$11*IF(ISNUMBER($AC363),AN363,0)+'01_指標庫'!$H$12*IF(ISNUMBER($AD363),AO363,0)+'01_指標庫'!$H$13*IF(ISNUMBER($AE363),AP363,0)+'01_指標庫'!$H$14*IF(ISNUMBER($I363),O363,0)+'01_指標庫'!$H$15*IF(ISNUMBER($AH363),AS363,0)+'01_指標庫'!$H$16*IF(ISNUMBER($K363),P363,0)+'01_指標庫'!$H$17*IF(ISNUMBER($AI363),AT363,0)+'01_指標庫'!$H$18*IF(ISNUMBER($AJ363),AU363,0)+'01_指標庫'!$H$19*IF(ISNUMBER($AK363),AV363,0)+'01_指標庫'!$H$20*IF(ISNUMBER($BB363),BB363,0)+'01_指標庫'!$H$21*IF(ISNUMBER($BC363),BC363,0))/AW363,1))</f>
        <v>70.599999999999994</v>
      </c>
      <c r="AY363" s="67"/>
      <c r="AZ363" s="67"/>
      <c r="BA363" s="66">
        <f t="shared" si="132"/>
        <v>-6.9213546388536829E-3</v>
      </c>
      <c r="BB363">
        <f t="shared" si="133"/>
        <v>0</v>
      </c>
      <c r="BC363" t="str">
        <f t="shared" si="134"/>
        <v/>
      </c>
    </row>
    <row r="364" spans="1:55" ht="15" customHeight="1">
      <c r="A364" s="56">
        <v>360</v>
      </c>
      <c r="B364" s="57">
        <v>43077</v>
      </c>
      <c r="C364" s="56">
        <v>2017</v>
      </c>
      <c r="D364" s="58" t="s">
        <v>234</v>
      </c>
      <c r="E364" s="59">
        <v>6344.57</v>
      </c>
      <c r="F364" s="60">
        <v>8.8955999999999993E-2</v>
      </c>
      <c r="G364" s="60">
        <v>-1.2142999999999999E-2</v>
      </c>
      <c r="H364" s="61">
        <v>0.87760000000000005</v>
      </c>
      <c r="I364" s="62">
        <v>363</v>
      </c>
      <c r="J364" s="56" t="s">
        <v>235</v>
      </c>
      <c r="K364" s="63">
        <v>9.58</v>
      </c>
      <c r="L364" s="56">
        <f t="shared" si="112"/>
        <v>100</v>
      </c>
      <c r="M364" s="56">
        <f t="shared" si="113"/>
        <v>100</v>
      </c>
      <c r="N364" s="56">
        <f t="shared" si="114"/>
        <v>100</v>
      </c>
      <c r="O364" s="56">
        <f t="shared" si="115"/>
        <v>50</v>
      </c>
      <c r="P364" s="56">
        <f t="shared" si="116"/>
        <v>100</v>
      </c>
      <c r="Q364" s="63"/>
      <c r="R364" s="56"/>
      <c r="S364" s="60">
        <f t="shared" si="129"/>
        <v>4.4789021386004713E-3</v>
      </c>
      <c r="T364" s="64">
        <f t="shared" si="130"/>
        <v>-5.7086614173228356E-2</v>
      </c>
      <c r="V364" s="65"/>
      <c r="W364" s="65"/>
      <c r="Y364" s="15" t="str">
        <f t="shared" si="117"/>
        <v>EASY</v>
      </c>
      <c r="AA364" s="66">
        <f t="shared" si="131"/>
        <v>6.63351690652354E-2</v>
      </c>
      <c r="AB364">
        <f>LOOKUP($B364,'07_L1政策步階'!$A$4:$A$14,'07_L1政策步階'!$C$4:$C$14)</f>
        <v>-1</v>
      </c>
      <c r="AC364" s="65"/>
      <c r="AD364" s="65"/>
      <c r="AE364" s="65"/>
      <c r="AF364" s="65"/>
      <c r="AG364" s="65"/>
      <c r="AH364" s="65"/>
      <c r="AI364" s="65"/>
      <c r="AJ364" s="65"/>
      <c r="AK364" s="65"/>
      <c r="AL364">
        <f t="shared" si="118"/>
        <v>100</v>
      </c>
      <c r="AM364">
        <f t="shared" si="119"/>
        <v>0</v>
      </c>
      <c r="AN364" t="str">
        <f t="shared" si="120"/>
        <v/>
      </c>
      <c r="AO364" t="str">
        <f t="shared" si="121"/>
        <v/>
      </c>
      <c r="AP364" t="str">
        <f t="shared" si="122"/>
        <v/>
      </c>
      <c r="AQ364" t="str">
        <f t="shared" si="123"/>
        <v/>
      </c>
      <c r="AR364" t="str">
        <f t="shared" si="124"/>
        <v/>
      </c>
      <c r="AS364" t="str">
        <f t="shared" si="125"/>
        <v/>
      </c>
      <c r="AT364" t="str">
        <f t="shared" si="126"/>
        <v/>
      </c>
      <c r="AU364" t="str">
        <f t="shared" si="127"/>
        <v/>
      </c>
      <c r="AV364" t="str">
        <f t="shared" si="128"/>
        <v/>
      </c>
      <c r="AW364">
        <f>'01_指標庫'!$H$4*ISNUMBER($F364)+'01_指標庫'!$H$5*ISNUMBER($AA364)+'01_指標庫'!$H$6*ISNUMBER($G364)+'01_指標庫'!$H$7*ISNUMBER($H364)+'01_指標庫'!$H$8*ISNUMBER($AF364)+'01_指標庫'!$H$9*ISNUMBER($AG364)+'01_指標庫'!$H$10*ISNUMBER($AB364)+'01_指標庫'!$H$11*ISNUMBER($AC364)+'01_指標庫'!$H$12*ISNUMBER($AD364)+'01_指標庫'!$H$13*ISNUMBER($AE364)+'01_指標庫'!$H$14*ISNUMBER($I364)+'01_指標庫'!$H$15*ISNUMBER($AH364)+'01_指標庫'!$H$16*ISNUMBER($K364)+'01_指標庫'!$H$17*ISNUMBER($AI364)+'01_指標庫'!$H$18*ISNUMBER($AJ364)+'01_指標庫'!$H$19*ISNUMBER($AK364)+'01_指標庫'!$H$20*ISNUMBER($BB364)+'01_指標庫'!$H$21*ISNUMBER($BC364)</f>
        <v>51</v>
      </c>
      <c r="AX364">
        <f>IF(AW364=0,50,ROUND(('01_指標庫'!$H$4*IF(ISNUMBER($F364),L364,0)+'01_指標庫'!$H$5*IF(ISNUMBER($AA364),AL364,0)+'01_指標庫'!$H$6*IF(ISNUMBER($G364),M364,0)+'01_指標庫'!$H$7*IF(ISNUMBER($H364),N364,0)+'01_指標庫'!$H$8*IF(ISNUMBER($AF364),AQ364,0)+'01_指標庫'!$H$9*IF(ISNUMBER($AG364),AR364,0)+'01_指標庫'!$H$10*IF(ISNUMBER($AB364),AM364,0)+'01_指標庫'!$H$11*IF(ISNUMBER($AC364),AN364,0)+'01_指標庫'!$H$12*IF(ISNUMBER($AD364),AO364,0)+'01_指標庫'!$H$13*IF(ISNUMBER($AE364),AP364,0)+'01_指標庫'!$H$14*IF(ISNUMBER($I364),O364,0)+'01_指標庫'!$H$15*IF(ISNUMBER($AH364),AS364,0)+'01_指標庫'!$H$16*IF(ISNUMBER($K364),P364,0)+'01_指標庫'!$H$17*IF(ISNUMBER($AI364),AT364,0)+'01_指標庫'!$H$18*IF(ISNUMBER($AJ364),AU364,0)+'01_指標庫'!$H$19*IF(ISNUMBER($AK364),AV364,0)+'01_指標庫'!$H$20*IF(ISNUMBER($BB364),BB364,0)+'01_指標庫'!$H$21*IF(ISNUMBER($BC364),BC364,0))/AW364,1))</f>
        <v>70.599999999999994</v>
      </c>
      <c r="AY364" s="67"/>
      <c r="AZ364" s="67"/>
      <c r="BA364" s="66">
        <f t="shared" si="132"/>
        <v>-5.6948127982088259E-3</v>
      </c>
      <c r="BB364">
        <f t="shared" si="133"/>
        <v>0</v>
      </c>
      <c r="BC364" t="str">
        <f t="shared" si="134"/>
        <v/>
      </c>
    </row>
    <row r="365" spans="1:55" ht="15" customHeight="1">
      <c r="A365" s="56">
        <v>361</v>
      </c>
      <c r="B365" s="57">
        <v>43080</v>
      </c>
      <c r="C365" s="56">
        <v>2017</v>
      </c>
      <c r="D365" s="58" t="s">
        <v>236</v>
      </c>
      <c r="E365" s="59">
        <v>6393.89</v>
      </c>
      <c r="F365" s="60">
        <v>9.6436999999999995E-2</v>
      </c>
      <c r="G365" s="60">
        <v>-4.4640000000000001E-3</v>
      </c>
      <c r="H365" s="61">
        <v>0.93879999999999997</v>
      </c>
      <c r="I365" s="62">
        <v>361</v>
      </c>
      <c r="J365" s="56" t="s">
        <v>235</v>
      </c>
      <c r="K365" s="63">
        <v>9.34</v>
      </c>
      <c r="L365" s="56">
        <f t="shared" si="112"/>
        <v>100</v>
      </c>
      <c r="M365" s="56">
        <f t="shared" si="113"/>
        <v>100</v>
      </c>
      <c r="N365" s="56">
        <f t="shared" si="114"/>
        <v>100</v>
      </c>
      <c r="O365" s="56">
        <f t="shared" si="115"/>
        <v>50</v>
      </c>
      <c r="P365" s="56">
        <f t="shared" si="116"/>
        <v>100</v>
      </c>
      <c r="Q365" s="63"/>
      <c r="R365" s="56"/>
      <c r="S365" s="60">
        <f t="shared" si="129"/>
        <v>7.7735764598705348E-3</v>
      </c>
      <c r="T365" s="64">
        <f t="shared" si="130"/>
        <v>-2.5052192066805867E-2</v>
      </c>
      <c r="V365" s="65"/>
      <c r="W365" s="65"/>
      <c r="Y365" s="15" t="str">
        <f t="shared" si="117"/>
        <v>EASY</v>
      </c>
      <c r="AA365" s="66">
        <f t="shared" si="131"/>
        <v>6.6800408854078563E-2</v>
      </c>
      <c r="AB365">
        <f>LOOKUP($B365,'07_L1政策步階'!$A$4:$A$14,'07_L1政策步階'!$C$4:$C$14)</f>
        <v>-1</v>
      </c>
      <c r="AC365" s="65"/>
      <c r="AD365" s="65"/>
      <c r="AE365" s="65"/>
      <c r="AF365" s="65"/>
      <c r="AG365" s="65"/>
      <c r="AH365" s="65"/>
      <c r="AI365" s="65"/>
      <c r="AJ365" s="65"/>
      <c r="AK365" s="65"/>
      <c r="AL365">
        <f t="shared" si="118"/>
        <v>100</v>
      </c>
      <c r="AM365">
        <f t="shared" si="119"/>
        <v>0</v>
      </c>
      <c r="AN365" t="str">
        <f t="shared" si="120"/>
        <v/>
      </c>
      <c r="AO365" t="str">
        <f t="shared" si="121"/>
        <v/>
      </c>
      <c r="AP365" t="str">
        <f t="shared" si="122"/>
        <v/>
      </c>
      <c r="AQ365" t="str">
        <f t="shared" si="123"/>
        <v/>
      </c>
      <c r="AR365" t="str">
        <f t="shared" si="124"/>
        <v/>
      </c>
      <c r="AS365" t="str">
        <f t="shared" si="125"/>
        <v/>
      </c>
      <c r="AT365" t="str">
        <f t="shared" si="126"/>
        <v/>
      </c>
      <c r="AU365" t="str">
        <f t="shared" si="127"/>
        <v/>
      </c>
      <c r="AV365" t="str">
        <f t="shared" si="128"/>
        <v/>
      </c>
      <c r="AW365">
        <f>'01_指標庫'!$H$4*ISNUMBER($F365)+'01_指標庫'!$H$5*ISNUMBER($AA365)+'01_指標庫'!$H$6*ISNUMBER($G365)+'01_指標庫'!$H$7*ISNUMBER($H365)+'01_指標庫'!$H$8*ISNUMBER($AF365)+'01_指標庫'!$H$9*ISNUMBER($AG365)+'01_指標庫'!$H$10*ISNUMBER($AB365)+'01_指標庫'!$H$11*ISNUMBER($AC365)+'01_指標庫'!$H$12*ISNUMBER($AD365)+'01_指標庫'!$H$13*ISNUMBER($AE365)+'01_指標庫'!$H$14*ISNUMBER($I365)+'01_指標庫'!$H$15*ISNUMBER($AH365)+'01_指標庫'!$H$16*ISNUMBER($K365)+'01_指標庫'!$H$17*ISNUMBER($AI365)+'01_指標庫'!$H$18*ISNUMBER($AJ365)+'01_指標庫'!$H$19*ISNUMBER($AK365)+'01_指標庫'!$H$20*ISNUMBER($BB365)+'01_指標庫'!$H$21*ISNUMBER($BC365)</f>
        <v>51</v>
      </c>
      <c r="AX365">
        <f>IF(AW365=0,50,ROUND(('01_指標庫'!$H$4*IF(ISNUMBER($F365),L365,0)+'01_指標庫'!$H$5*IF(ISNUMBER($AA365),AL365,0)+'01_指標庫'!$H$6*IF(ISNUMBER($G365),M365,0)+'01_指標庫'!$H$7*IF(ISNUMBER($H365),N365,0)+'01_指標庫'!$H$8*IF(ISNUMBER($AF365),AQ365,0)+'01_指標庫'!$H$9*IF(ISNUMBER($AG365),AR365,0)+'01_指標庫'!$H$10*IF(ISNUMBER($AB365),AM365,0)+'01_指標庫'!$H$11*IF(ISNUMBER($AC365),AN365,0)+'01_指標庫'!$H$12*IF(ISNUMBER($AD365),AO365,0)+'01_指標庫'!$H$13*IF(ISNUMBER($AE365),AP365,0)+'01_指標庫'!$H$14*IF(ISNUMBER($I365),O365,0)+'01_指標庫'!$H$15*IF(ISNUMBER($AH365),AS365,0)+'01_指標庫'!$H$16*IF(ISNUMBER($K365),P365,0)+'01_指標庫'!$H$17*IF(ISNUMBER($AI365),AT365,0)+'01_指標庫'!$H$18*IF(ISNUMBER($AJ365),AU365,0)+'01_指標庫'!$H$19*IF(ISNUMBER($AK365),AV365,0)+'01_指標庫'!$H$20*IF(ISNUMBER($BB365),BB365,0)+'01_指標庫'!$H$21*IF(ISNUMBER($BC365),BC365,0))/AW365,1))</f>
        <v>76.5</v>
      </c>
      <c r="AY365" s="67"/>
      <c r="AZ365" s="67"/>
      <c r="BA365" s="66">
        <f t="shared" si="132"/>
        <v>-1.3925836588670748E-3</v>
      </c>
      <c r="BB365">
        <f t="shared" si="133"/>
        <v>50</v>
      </c>
      <c r="BC365" t="str">
        <f t="shared" si="134"/>
        <v/>
      </c>
    </row>
    <row r="366" spans="1:55" ht="15" customHeight="1">
      <c r="A366" s="56">
        <v>362</v>
      </c>
      <c r="B366" s="57">
        <v>43081</v>
      </c>
      <c r="C366" s="56">
        <v>2017</v>
      </c>
      <c r="D366" s="58" t="s">
        <v>237</v>
      </c>
      <c r="E366" s="59">
        <v>6383.65</v>
      </c>
      <c r="F366" s="60">
        <v>9.3692999999999999E-2</v>
      </c>
      <c r="G366" s="60">
        <v>-6.058E-3</v>
      </c>
      <c r="H366" s="61">
        <v>0.93879999999999997</v>
      </c>
      <c r="I366" s="62">
        <v>358</v>
      </c>
      <c r="J366" s="56" t="s">
        <v>235</v>
      </c>
      <c r="K366" s="63">
        <v>9.92</v>
      </c>
      <c r="L366" s="56">
        <f t="shared" si="112"/>
        <v>100</v>
      </c>
      <c r="M366" s="56">
        <f t="shared" si="113"/>
        <v>100</v>
      </c>
      <c r="N366" s="56">
        <f t="shared" si="114"/>
        <v>100</v>
      </c>
      <c r="O366" s="56">
        <f t="shared" si="115"/>
        <v>50</v>
      </c>
      <c r="P366" s="56">
        <f t="shared" si="116"/>
        <v>100</v>
      </c>
      <c r="Q366" s="63"/>
      <c r="R366" s="56"/>
      <c r="S366" s="60">
        <f t="shared" si="129"/>
        <v>-1.6015289596787996E-3</v>
      </c>
      <c r="T366" s="64">
        <f t="shared" si="130"/>
        <v>6.2098501070663836E-2</v>
      </c>
      <c r="V366" s="65"/>
      <c r="W366" s="65"/>
      <c r="Y366" s="15" t="str">
        <f t="shared" si="117"/>
        <v>EASY</v>
      </c>
      <c r="AA366" s="66">
        <f t="shared" si="131"/>
        <v>6.7214349461464762E-2</v>
      </c>
      <c r="AB366">
        <f>LOOKUP($B366,'07_L1政策步階'!$A$4:$A$14,'07_L1政策步階'!$C$4:$C$14)</f>
        <v>-1</v>
      </c>
      <c r="AC366" s="65"/>
      <c r="AD366" s="65"/>
      <c r="AE366" s="65"/>
      <c r="AF366" s="65"/>
      <c r="AG366" s="65"/>
      <c r="AH366" s="65"/>
      <c r="AI366" s="65"/>
      <c r="AJ366" s="65"/>
      <c r="AK366" s="65"/>
      <c r="AL366">
        <f t="shared" si="118"/>
        <v>100</v>
      </c>
      <c r="AM366">
        <f t="shared" si="119"/>
        <v>0</v>
      </c>
      <c r="AN366" t="str">
        <f t="shared" si="120"/>
        <v/>
      </c>
      <c r="AO366" t="str">
        <f t="shared" si="121"/>
        <v/>
      </c>
      <c r="AP366" t="str">
        <f t="shared" si="122"/>
        <v/>
      </c>
      <c r="AQ366" t="str">
        <f t="shared" si="123"/>
        <v/>
      </c>
      <c r="AR366" t="str">
        <f t="shared" si="124"/>
        <v/>
      </c>
      <c r="AS366" t="str">
        <f t="shared" si="125"/>
        <v/>
      </c>
      <c r="AT366" t="str">
        <f t="shared" si="126"/>
        <v/>
      </c>
      <c r="AU366" t="str">
        <f t="shared" si="127"/>
        <v/>
      </c>
      <c r="AV366" t="str">
        <f t="shared" si="128"/>
        <v/>
      </c>
      <c r="AW366">
        <f>'01_指標庫'!$H$4*ISNUMBER($F366)+'01_指標庫'!$H$5*ISNUMBER($AA366)+'01_指標庫'!$H$6*ISNUMBER($G366)+'01_指標庫'!$H$7*ISNUMBER($H366)+'01_指標庫'!$H$8*ISNUMBER($AF366)+'01_指標庫'!$H$9*ISNUMBER($AG366)+'01_指標庫'!$H$10*ISNUMBER($AB366)+'01_指標庫'!$H$11*ISNUMBER($AC366)+'01_指標庫'!$H$12*ISNUMBER($AD366)+'01_指標庫'!$H$13*ISNUMBER($AE366)+'01_指標庫'!$H$14*ISNUMBER($I366)+'01_指標庫'!$H$15*ISNUMBER($AH366)+'01_指標庫'!$H$16*ISNUMBER($K366)+'01_指標庫'!$H$17*ISNUMBER($AI366)+'01_指標庫'!$H$18*ISNUMBER($AJ366)+'01_指標庫'!$H$19*ISNUMBER($AK366)+'01_指標庫'!$H$20*ISNUMBER($BB366)+'01_指標庫'!$H$21*ISNUMBER($BC366)</f>
        <v>51</v>
      </c>
      <c r="AX366">
        <f>IF(AW366=0,50,ROUND(('01_指標庫'!$H$4*IF(ISNUMBER($F366),L366,0)+'01_指標庫'!$H$5*IF(ISNUMBER($AA366),AL366,0)+'01_指標庫'!$H$6*IF(ISNUMBER($G366),M366,0)+'01_指標庫'!$H$7*IF(ISNUMBER($H366),N366,0)+'01_指標庫'!$H$8*IF(ISNUMBER($AF366),AQ366,0)+'01_指標庫'!$H$9*IF(ISNUMBER($AG366),AR366,0)+'01_指標庫'!$H$10*IF(ISNUMBER($AB366),AM366,0)+'01_指標庫'!$H$11*IF(ISNUMBER($AC366),AN366,0)+'01_指標庫'!$H$12*IF(ISNUMBER($AD366),AO366,0)+'01_指標庫'!$H$13*IF(ISNUMBER($AE366),AP366,0)+'01_指標庫'!$H$14*IF(ISNUMBER($I366),O366,0)+'01_指標庫'!$H$15*IF(ISNUMBER($AH366),AS366,0)+'01_指標庫'!$H$16*IF(ISNUMBER($K366),P366,0)+'01_指標庫'!$H$17*IF(ISNUMBER($AI366),AT366,0)+'01_指標庫'!$H$18*IF(ISNUMBER($AJ366),AU366,0)+'01_指標庫'!$H$19*IF(ISNUMBER($AK366),AV366,0)+'01_指標庫'!$H$20*IF(ISNUMBER($BB366),BB366,0)+'01_指標庫'!$H$21*IF(ISNUMBER($BC366),BC366,0))/AW366,1))</f>
        <v>76.5</v>
      </c>
      <c r="AY366" s="67"/>
      <c r="AZ366" s="67"/>
      <c r="BA366" s="66">
        <f t="shared" si="132"/>
        <v>2.9683101051187766E-3</v>
      </c>
      <c r="BB366">
        <f t="shared" si="133"/>
        <v>50</v>
      </c>
      <c r="BC366" t="str">
        <f t="shared" si="134"/>
        <v/>
      </c>
    </row>
    <row r="367" spans="1:55" ht="15" customHeight="1">
      <c r="A367" s="56">
        <v>363</v>
      </c>
      <c r="B367" s="57">
        <v>43082</v>
      </c>
      <c r="C367" s="56">
        <v>2017</v>
      </c>
      <c r="D367" s="58" t="s">
        <v>238</v>
      </c>
      <c r="E367" s="59">
        <v>6394.67</v>
      </c>
      <c r="F367" s="60">
        <v>9.4640000000000002E-2</v>
      </c>
      <c r="G367" s="60">
        <v>-4.3429999999999996E-3</v>
      </c>
      <c r="H367" s="61">
        <v>0.93879999999999997</v>
      </c>
      <c r="I367" s="62">
        <v>364</v>
      </c>
      <c r="J367" s="56" t="s">
        <v>235</v>
      </c>
      <c r="K367" s="63">
        <v>10.18</v>
      </c>
      <c r="L367" s="56">
        <f t="shared" si="112"/>
        <v>100</v>
      </c>
      <c r="M367" s="56">
        <f t="shared" si="113"/>
        <v>100</v>
      </c>
      <c r="N367" s="56">
        <f t="shared" si="114"/>
        <v>100</v>
      </c>
      <c r="O367" s="56">
        <f t="shared" si="115"/>
        <v>50</v>
      </c>
      <c r="P367" s="56">
        <f t="shared" si="116"/>
        <v>100</v>
      </c>
      <c r="Q367" s="63"/>
      <c r="R367" s="56"/>
      <c r="S367" s="60">
        <f t="shared" si="129"/>
        <v>1.7262851190149586E-3</v>
      </c>
      <c r="T367" s="64">
        <f t="shared" si="130"/>
        <v>2.620967741935476E-2</v>
      </c>
      <c r="V367" s="65"/>
      <c r="W367" s="65"/>
      <c r="Y367" s="15" t="str">
        <f t="shared" si="117"/>
        <v>EASY</v>
      </c>
      <c r="AA367" s="66">
        <f t="shared" si="131"/>
        <v>6.766566412806152E-2</v>
      </c>
      <c r="AB367">
        <f>LOOKUP($B367,'07_L1政策步階'!$A$4:$A$14,'07_L1政策步階'!$C$4:$C$14)</f>
        <v>-1</v>
      </c>
      <c r="AC367" s="65"/>
      <c r="AD367" s="65"/>
      <c r="AE367" s="65"/>
      <c r="AF367" s="65"/>
      <c r="AG367" s="65"/>
      <c r="AH367" s="65"/>
      <c r="AI367" s="65"/>
      <c r="AJ367" s="65"/>
      <c r="AK367" s="65"/>
      <c r="AL367">
        <f t="shared" si="118"/>
        <v>100</v>
      </c>
      <c r="AM367">
        <f t="shared" si="119"/>
        <v>0</v>
      </c>
      <c r="AN367" t="str">
        <f t="shared" si="120"/>
        <v/>
      </c>
      <c r="AO367" t="str">
        <f t="shared" si="121"/>
        <v/>
      </c>
      <c r="AP367" t="str">
        <f t="shared" si="122"/>
        <v/>
      </c>
      <c r="AQ367" t="str">
        <f t="shared" si="123"/>
        <v/>
      </c>
      <c r="AR367" t="str">
        <f t="shared" si="124"/>
        <v/>
      </c>
      <c r="AS367" t="str">
        <f t="shared" si="125"/>
        <v/>
      </c>
      <c r="AT367" t="str">
        <f t="shared" si="126"/>
        <v/>
      </c>
      <c r="AU367" t="str">
        <f t="shared" si="127"/>
        <v/>
      </c>
      <c r="AV367" t="str">
        <f t="shared" si="128"/>
        <v/>
      </c>
      <c r="AW367">
        <f>'01_指標庫'!$H$4*ISNUMBER($F367)+'01_指標庫'!$H$5*ISNUMBER($AA367)+'01_指標庫'!$H$6*ISNUMBER($G367)+'01_指標庫'!$H$7*ISNUMBER($H367)+'01_指標庫'!$H$8*ISNUMBER($AF367)+'01_指標庫'!$H$9*ISNUMBER($AG367)+'01_指標庫'!$H$10*ISNUMBER($AB367)+'01_指標庫'!$H$11*ISNUMBER($AC367)+'01_指標庫'!$H$12*ISNUMBER($AD367)+'01_指標庫'!$H$13*ISNUMBER($AE367)+'01_指標庫'!$H$14*ISNUMBER($I367)+'01_指標庫'!$H$15*ISNUMBER($AH367)+'01_指標庫'!$H$16*ISNUMBER($K367)+'01_指標庫'!$H$17*ISNUMBER($AI367)+'01_指標庫'!$H$18*ISNUMBER($AJ367)+'01_指標庫'!$H$19*ISNUMBER($AK367)+'01_指標庫'!$H$20*ISNUMBER($BB367)+'01_指標庫'!$H$21*ISNUMBER($BC367)</f>
        <v>51</v>
      </c>
      <c r="AX367">
        <f>IF(AW367=0,50,ROUND(('01_指標庫'!$H$4*IF(ISNUMBER($F367),L367,0)+'01_指標庫'!$H$5*IF(ISNUMBER($AA367),AL367,0)+'01_指標庫'!$H$6*IF(ISNUMBER($G367),M367,0)+'01_指標庫'!$H$7*IF(ISNUMBER($H367),N367,0)+'01_指標庫'!$H$8*IF(ISNUMBER($AF367),AQ367,0)+'01_指標庫'!$H$9*IF(ISNUMBER($AG367),AR367,0)+'01_指標庫'!$H$10*IF(ISNUMBER($AB367),AM367,0)+'01_指標庫'!$H$11*IF(ISNUMBER($AC367),AN367,0)+'01_指標庫'!$H$12*IF(ISNUMBER($AD367),AO367,0)+'01_指標庫'!$H$13*IF(ISNUMBER($AE367),AP367,0)+'01_指標庫'!$H$14*IF(ISNUMBER($I367),O367,0)+'01_指標庫'!$H$15*IF(ISNUMBER($AH367),AS367,0)+'01_指標庫'!$H$16*IF(ISNUMBER($K367),P367,0)+'01_指標庫'!$H$17*IF(ISNUMBER($AI367),AT367,0)+'01_指標庫'!$H$18*IF(ISNUMBER($AJ367),AU367,0)+'01_指標庫'!$H$19*IF(ISNUMBER($AK367),AV367,0)+'01_指標庫'!$H$20*IF(ISNUMBER($BB367),BB367,0)+'01_指標庫'!$H$21*IF(ISNUMBER($BC367),BC367,0))/AW367,1))</f>
        <v>76.5</v>
      </c>
      <c r="AY367" s="67"/>
      <c r="AZ367" s="67"/>
      <c r="BA367" s="66">
        <f t="shared" si="132"/>
        <v>4.8576075608028901E-3</v>
      </c>
      <c r="BB367">
        <f t="shared" si="133"/>
        <v>50</v>
      </c>
      <c r="BC367" t="str">
        <f t="shared" si="134"/>
        <v/>
      </c>
    </row>
    <row r="368" spans="1:55" ht="15" customHeight="1">
      <c r="A368" s="56">
        <v>364</v>
      </c>
      <c r="B368" s="57">
        <v>43083</v>
      </c>
      <c r="C368" s="56">
        <v>2017</v>
      </c>
      <c r="D368" s="58" t="s">
        <v>239</v>
      </c>
      <c r="E368" s="59">
        <v>6389.91</v>
      </c>
      <c r="F368" s="60">
        <v>9.2865000000000003E-2</v>
      </c>
      <c r="G368" s="60">
        <v>-5.084E-3</v>
      </c>
      <c r="H368" s="61">
        <v>0.91839999999999999</v>
      </c>
      <c r="I368" s="62">
        <v>363</v>
      </c>
      <c r="J368" s="56" t="s">
        <v>235</v>
      </c>
      <c r="K368" s="63">
        <v>10.49</v>
      </c>
      <c r="L368" s="56">
        <f t="shared" si="112"/>
        <v>100</v>
      </c>
      <c r="M368" s="56">
        <f t="shared" si="113"/>
        <v>100</v>
      </c>
      <c r="N368" s="56">
        <f t="shared" si="114"/>
        <v>100</v>
      </c>
      <c r="O368" s="56">
        <f t="shared" si="115"/>
        <v>50</v>
      </c>
      <c r="P368" s="56">
        <f t="shared" si="116"/>
        <v>100</v>
      </c>
      <c r="Q368" s="63"/>
      <c r="R368" s="56"/>
      <c r="S368" s="60">
        <f t="shared" si="129"/>
        <v>-7.4436992057447249E-4</v>
      </c>
      <c r="T368" s="64">
        <f t="shared" si="130"/>
        <v>3.0451866404715089E-2</v>
      </c>
      <c r="V368" s="65"/>
      <c r="W368" s="65"/>
      <c r="Y368" s="15" t="str">
        <f t="shared" si="117"/>
        <v>EASY</v>
      </c>
      <c r="AA368" s="66">
        <f t="shared" si="131"/>
        <v>6.8066011422682537E-2</v>
      </c>
      <c r="AB368">
        <f>LOOKUP($B368,'07_L1政策步階'!$A$4:$A$14,'07_L1政策步階'!$C$4:$C$14)</f>
        <v>-1</v>
      </c>
      <c r="AC368" s="65"/>
      <c r="AD368" s="65"/>
      <c r="AE368" s="65"/>
      <c r="AF368" s="65"/>
      <c r="AG368" s="65"/>
      <c r="AH368" s="65"/>
      <c r="AI368" s="65"/>
      <c r="AJ368" s="65"/>
      <c r="AK368" s="65"/>
      <c r="AL368">
        <f t="shared" si="118"/>
        <v>100</v>
      </c>
      <c r="AM368">
        <f t="shared" si="119"/>
        <v>0</v>
      </c>
      <c r="AN368" t="str">
        <f t="shared" si="120"/>
        <v/>
      </c>
      <c r="AO368" t="str">
        <f t="shared" si="121"/>
        <v/>
      </c>
      <c r="AP368" t="str">
        <f t="shared" si="122"/>
        <v/>
      </c>
      <c r="AQ368" t="str">
        <f t="shared" si="123"/>
        <v/>
      </c>
      <c r="AR368" t="str">
        <f t="shared" si="124"/>
        <v/>
      </c>
      <c r="AS368" t="str">
        <f t="shared" si="125"/>
        <v/>
      </c>
      <c r="AT368" t="str">
        <f t="shared" si="126"/>
        <v/>
      </c>
      <c r="AU368" t="str">
        <f t="shared" si="127"/>
        <v/>
      </c>
      <c r="AV368" t="str">
        <f t="shared" si="128"/>
        <v/>
      </c>
      <c r="AW368">
        <f>'01_指標庫'!$H$4*ISNUMBER($F368)+'01_指標庫'!$H$5*ISNUMBER($AA368)+'01_指標庫'!$H$6*ISNUMBER($G368)+'01_指標庫'!$H$7*ISNUMBER($H368)+'01_指標庫'!$H$8*ISNUMBER($AF368)+'01_指標庫'!$H$9*ISNUMBER($AG368)+'01_指標庫'!$H$10*ISNUMBER($AB368)+'01_指標庫'!$H$11*ISNUMBER($AC368)+'01_指標庫'!$H$12*ISNUMBER($AD368)+'01_指標庫'!$H$13*ISNUMBER($AE368)+'01_指標庫'!$H$14*ISNUMBER($I368)+'01_指標庫'!$H$15*ISNUMBER($AH368)+'01_指標庫'!$H$16*ISNUMBER($K368)+'01_指標庫'!$H$17*ISNUMBER($AI368)+'01_指標庫'!$H$18*ISNUMBER($AJ368)+'01_指標庫'!$H$19*ISNUMBER($AK368)+'01_指標庫'!$H$20*ISNUMBER($BB368)+'01_指標庫'!$H$21*ISNUMBER($BC368)</f>
        <v>51</v>
      </c>
      <c r="AX368">
        <f>IF(AW368=0,50,ROUND(('01_指標庫'!$H$4*IF(ISNUMBER($F368),L368,0)+'01_指標庫'!$H$5*IF(ISNUMBER($AA368),AL368,0)+'01_指標庫'!$H$6*IF(ISNUMBER($G368),M368,0)+'01_指標庫'!$H$7*IF(ISNUMBER($H368),N368,0)+'01_指標庫'!$H$8*IF(ISNUMBER($AF368),AQ368,0)+'01_指標庫'!$H$9*IF(ISNUMBER($AG368),AR368,0)+'01_指標庫'!$H$10*IF(ISNUMBER($AB368),AM368,0)+'01_指標庫'!$H$11*IF(ISNUMBER($AC368),AN368,0)+'01_指標庫'!$H$12*IF(ISNUMBER($AD368),AO368,0)+'01_指標庫'!$H$13*IF(ISNUMBER($AE368),AP368,0)+'01_指標庫'!$H$14*IF(ISNUMBER($I368),O368,0)+'01_指標庫'!$H$15*IF(ISNUMBER($AH368),AS368,0)+'01_指標庫'!$H$16*IF(ISNUMBER($K368),P368,0)+'01_指標庫'!$H$17*IF(ISNUMBER($AI368),AT368,0)+'01_指標庫'!$H$18*IF(ISNUMBER($AJ368),AU368,0)+'01_指標庫'!$H$19*IF(ISNUMBER($AK368),AV368,0)+'01_指標庫'!$H$20*IF(ISNUMBER($BB368),BB368,0)+'01_指標庫'!$H$21*IF(ISNUMBER($BC368),BC368,0))/AW368,1))</f>
        <v>76.5</v>
      </c>
      <c r="AY368" s="67"/>
      <c r="AZ368" s="67"/>
      <c r="BA368" s="66">
        <f t="shared" si="132"/>
        <v>6.7949140696121901E-3</v>
      </c>
      <c r="BB368">
        <f t="shared" si="133"/>
        <v>50</v>
      </c>
      <c r="BC368" t="str">
        <f t="shared" si="134"/>
        <v/>
      </c>
    </row>
    <row r="369" spans="1:55" ht="15" customHeight="1">
      <c r="A369" s="56">
        <v>365</v>
      </c>
      <c r="B369" s="57">
        <v>43084</v>
      </c>
      <c r="C369" s="56">
        <v>2017</v>
      </c>
      <c r="D369" s="58" t="s">
        <v>234</v>
      </c>
      <c r="E369" s="59">
        <v>6466.32</v>
      </c>
      <c r="F369" s="60">
        <v>0.10489999999999999</v>
      </c>
      <c r="G369" s="60">
        <v>0</v>
      </c>
      <c r="H369" s="61">
        <v>0.91839999999999999</v>
      </c>
      <c r="I369" s="62">
        <v>364</v>
      </c>
      <c r="J369" s="56" t="s">
        <v>235</v>
      </c>
      <c r="K369" s="63">
        <v>9.42</v>
      </c>
      <c r="L369" s="56">
        <f t="shared" si="112"/>
        <v>100</v>
      </c>
      <c r="M369" s="56">
        <f t="shared" si="113"/>
        <v>100</v>
      </c>
      <c r="N369" s="56">
        <f t="shared" si="114"/>
        <v>100</v>
      </c>
      <c r="O369" s="56">
        <f t="shared" si="115"/>
        <v>50</v>
      </c>
      <c r="P369" s="56">
        <f t="shared" si="116"/>
        <v>100</v>
      </c>
      <c r="Q369" s="63"/>
      <c r="R369" s="56"/>
      <c r="S369" s="60">
        <f t="shared" si="129"/>
        <v>1.195791490020981E-2</v>
      </c>
      <c r="T369" s="64">
        <f t="shared" si="130"/>
        <v>-0.10200190657769304</v>
      </c>
      <c r="V369" s="65"/>
      <c r="W369" s="65"/>
      <c r="Y369" s="15" t="str">
        <f t="shared" si="117"/>
        <v>EASY</v>
      </c>
      <c r="AA369" s="66">
        <f t="shared" si="131"/>
        <v>6.8467124367721954E-2</v>
      </c>
      <c r="AB369">
        <f>LOOKUP($B369,'07_L1政策步階'!$A$4:$A$14,'07_L1政策步階'!$C$4:$C$14)</f>
        <v>-1</v>
      </c>
      <c r="AC369" s="65"/>
      <c r="AD369" s="65"/>
      <c r="AE369" s="65"/>
      <c r="AF369" s="65"/>
      <c r="AG369" s="65"/>
      <c r="AH369" s="65"/>
      <c r="AI369" s="65"/>
      <c r="AJ369" s="65"/>
      <c r="AK369" s="65"/>
      <c r="AL369">
        <f t="shared" si="118"/>
        <v>100</v>
      </c>
      <c r="AM369">
        <f t="shared" si="119"/>
        <v>0</v>
      </c>
      <c r="AN369" t="str">
        <f t="shared" si="120"/>
        <v/>
      </c>
      <c r="AO369" t="str">
        <f t="shared" si="121"/>
        <v/>
      </c>
      <c r="AP369" t="str">
        <f t="shared" si="122"/>
        <v/>
      </c>
      <c r="AQ369" t="str">
        <f t="shared" si="123"/>
        <v/>
      </c>
      <c r="AR369" t="str">
        <f t="shared" si="124"/>
        <v/>
      </c>
      <c r="AS369" t="str">
        <f t="shared" si="125"/>
        <v/>
      </c>
      <c r="AT369" t="str">
        <f t="shared" si="126"/>
        <v/>
      </c>
      <c r="AU369" t="str">
        <f t="shared" si="127"/>
        <v/>
      </c>
      <c r="AV369" t="str">
        <f t="shared" si="128"/>
        <v/>
      </c>
      <c r="AW369">
        <f>'01_指標庫'!$H$4*ISNUMBER($F369)+'01_指標庫'!$H$5*ISNUMBER($AA369)+'01_指標庫'!$H$6*ISNUMBER($G369)+'01_指標庫'!$H$7*ISNUMBER($H369)+'01_指標庫'!$H$8*ISNUMBER($AF369)+'01_指標庫'!$H$9*ISNUMBER($AG369)+'01_指標庫'!$H$10*ISNUMBER($AB369)+'01_指標庫'!$H$11*ISNUMBER($AC369)+'01_指標庫'!$H$12*ISNUMBER($AD369)+'01_指標庫'!$H$13*ISNUMBER($AE369)+'01_指標庫'!$H$14*ISNUMBER($I369)+'01_指標庫'!$H$15*ISNUMBER($AH369)+'01_指標庫'!$H$16*ISNUMBER($K369)+'01_指標庫'!$H$17*ISNUMBER($AI369)+'01_指標庫'!$H$18*ISNUMBER($AJ369)+'01_指標庫'!$H$19*ISNUMBER($AK369)+'01_指標庫'!$H$20*ISNUMBER($BB369)+'01_指標庫'!$H$21*ISNUMBER($BC369)</f>
        <v>51</v>
      </c>
      <c r="AX369">
        <f>IF(AW369=0,50,ROUND(('01_指標庫'!$H$4*IF(ISNUMBER($F369),L369,0)+'01_指標庫'!$H$5*IF(ISNUMBER($AA369),AL369,0)+'01_指標庫'!$H$6*IF(ISNUMBER($G369),M369,0)+'01_指標庫'!$H$7*IF(ISNUMBER($H369),N369,0)+'01_指標庫'!$H$8*IF(ISNUMBER($AF369),AQ369,0)+'01_指標庫'!$H$9*IF(ISNUMBER($AG369),AR369,0)+'01_指標庫'!$H$10*IF(ISNUMBER($AB369),AM369,0)+'01_指標庫'!$H$11*IF(ISNUMBER($AC369),AN369,0)+'01_指標庫'!$H$12*IF(ISNUMBER($AD369),AO369,0)+'01_指標庫'!$H$13*IF(ISNUMBER($AE369),AP369,0)+'01_指標庫'!$H$14*IF(ISNUMBER($I369),O369,0)+'01_指標庫'!$H$15*IF(ISNUMBER($AH369),AS369,0)+'01_指標庫'!$H$16*IF(ISNUMBER($K369),P369,0)+'01_指標庫'!$H$17*IF(ISNUMBER($AI369),AT369,0)+'01_指標庫'!$H$18*IF(ISNUMBER($AJ369),AU369,0)+'01_指標庫'!$H$19*IF(ISNUMBER($AK369),AV369,0)+'01_指標庫'!$H$20*IF(ISNUMBER($BB369),BB369,0)+'01_指標庫'!$H$21*IF(ISNUMBER($BC369),BC369,0))/AW369,1))</f>
        <v>76.5</v>
      </c>
      <c r="AY369" s="67"/>
      <c r="AZ369" s="67"/>
      <c r="BA369" s="66">
        <f t="shared" si="132"/>
        <v>8.5926644376617123E-3</v>
      </c>
      <c r="BB369">
        <f t="shared" si="133"/>
        <v>50</v>
      </c>
      <c r="BC369" t="str">
        <f t="shared" si="134"/>
        <v/>
      </c>
    </row>
    <row r="370" spans="1:55" ht="15" customHeight="1">
      <c r="A370" s="56">
        <v>366</v>
      </c>
      <c r="B370" s="57">
        <v>43087</v>
      </c>
      <c r="C370" s="56">
        <v>2017</v>
      </c>
      <c r="D370" s="58" t="s">
        <v>236</v>
      </c>
      <c r="E370" s="59">
        <v>6513.27</v>
      </c>
      <c r="F370" s="60">
        <v>0.111828</v>
      </c>
      <c r="G370" s="60">
        <v>0</v>
      </c>
      <c r="H370" s="61">
        <v>0.93879999999999997</v>
      </c>
      <c r="I370" s="62">
        <v>364</v>
      </c>
      <c r="J370" s="56" t="s">
        <v>235</v>
      </c>
      <c r="K370" s="63">
        <v>9.5299999999999994</v>
      </c>
      <c r="L370" s="56">
        <f t="shared" si="112"/>
        <v>100</v>
      </c>
      <c r="M370" s="56">
        <f t="shared" si="113"/>
        <v>100</v>
      </c>
      <c r="N370" s="56">
        <f t="shared" si="114"/>
        <v>100</v>
      </c>
      <c r="O370" s="56">
        <f t="shared" si="115"/>
        <v>50</v>
      </c>
      <c r="P370" s="56">
        <f t="shared" si="116"/>
        <v>100</v>
      </c>
      <c r="Q370" s="63"/>
      <c r="R370" s="56"/>
      <c r="S370" s="60">
        <f t="shared" si="129"/>
        <v>7.2606985116729916E-3</v>
      </c>
      <c r="T370" s="64">
        <f t="shared" si="130"/>
        <v>1.1677282377919207E-2</v>
      </c>
      <c r="V370" s="65"/>
      <c r="W370" s="65"/>
      <c r="Y370" s="15" t="str">
        <f t="shared" si="117"/>
        <v>EASY</v>
      </c>
      <c r="AA370" s="66">
        <f t="shared" si="131"/>
        <v>6.89475649932767E-2</v>
      </c>
      <c r="AB370">
        <f>LOOKUP($B370,'07_L1政策步階'!$A$4:$A$14,'07_L1政策步階'!$C$4:$C$14)</f>
        <v>-1</v>
      </c>
      <c r="AC370" s="65"/>
      <c r="AD370" s="65"/>
      <c r="AE370" s="65"/>
      <c r="AF370" s="65"/>
      <c r="AG370" s="65"/>
      <c r="AH370" s="65"/>
      <c r="AI370" s="65"/>
      <c r="AJ370" s="65"/>
      <c r="AK370" s="65"/>
      <c r="AL370">
        <f t="shared" si="118"/>
        <v>100</v>
      </c>
      <c r="AM370">
        <f t="shared" si="119"/>
        <v>0</v>
      </c>
      <c r="AN370" t="str">
        <f t="shared" si="120"/>
        <v/>
      </c>
      <c r="AO370" t="str">
        <f t="shared" si="121"/>
        <v/>
      </c>
      <c r="AP370" t="str">
        <f t="shared" si="122"/>
        <v/>
      </c>
      <c r="AQ370" t="str">
        <f t="shared" si="123"/>
        <v/>
      </c>
      <c r="AR370" t="str">
        <f t="shared" si="124"/>
        <v/>
      </c>
      <c r="AS370" t="str">
        <f t="shared" si="125"/>
        <v/>
      </c>
      <c r="AT370" t="str">
        <f t="shared" si="126"/>
        <v/>
      </c>
      <c r="AU370" t="str">
        <f t="shared" si="127"/>
        <v/>
      </c>
      <c r="AV370" t="str">
        <f t="shared" si="128"/>
        <v/>
      </c>
      <c r="AW370">
        <f>'01_指標庫'!$H$4*ISNUMBER($F370)+'01_指標庫'!$H$5*ISNUMBER($AA370)+'01_指標庫'!$H$6*ISNUMBER($G370)+'01_指標庫'!$H$7*ISNUMBER($H370)+'01_指標庫'!$H$8*ISNUMBER($AF370)+'01_指標庫'!$H$9*ISNUMBER($AG370)+'01_指標庫'!$H$10*ISNUMBER($AB370)+'01_指標庫'!$H$11*ISNUMBER($AC370)+'01_指標庫'!$H$12*ISNUMBER($AD370)+'01_指標庫'!$H$13*ISNUMBER($AE370)+'01_指標庫'!$H$14*ISNUMBER($I370)+'01_指標庫'!$H$15*ISNUMBER($AH370)+'01_指標庫'!$H$16*ISNUMBER($K370)+'01_指標庫'!$H$17*ISNUMBER($AI370)+'01_指標庫'!$H$18*ISNUMBER($AJ370)+'01_指標庫'!$H$19*ISNUMBER($AK370)+'01_指標庫'!$H$20*ISNUMBER($BB370)+'01_指標庫'!$H$21*ISNUMBER($BC370)</f>
        <v>51</v>
      </c>
      <c r="AX370">
        <f>IF(AW370=0,50,ROUND(('01_指標庫'!$H$4*IF(ISNUMBER($F370),L370,0)+'01_指標庫'!$H$5*IF(ISNUMBER($AA370),AL370,0)+'01_指標庫'!$H$6*IF(ISNUMBER($G370),M370,0)+'01_指標庫'!$H$7*IF(ISNUMBER($H370),N370,0)+'01_指標庫'!$H$8*IF(ISNUMBER($AF370),AQ370,0)+'01_指標庫'!$H$9*IF(ISNUMBER($AG370),AR370,0)+'01_指標庫'!$H$10*IF(ISNUMBER($AB370),AM370,0)+'01_指標庫'!$H$11*IF(ISNUMBER($AC370),AN370,0)+'01_指標庫'!$H$12*IF(ISNUMBER($AD370),AO370,0)+'01_指標庫'!$H$13*IF(ISNUMBER($AE370),AP370,0)+'01_指標庫'!$H$14*IF(ISNUMBER($I370),O370,0)+'01_指標庫'!$H$15*IF(ISNUMBER($AH370),AS370,0)+'01_指標庫'!$H$16*IF(ISNUMBER($K370),P370,0)+'01_指標庫'!$H$17*IF(ISNUMBER($AI370),AT370,0)+'01_指標庫'!$H$18*IF(ISNUMBER($AJ370),AU370,0)+'01_指標庫'!$H$19*IF(ISNUMBER($AK370),AV370,0)+'01_指標庫'!$H$20*IF(ISNUMBER($BB370),BB370,0)+'01_指標庫'!$H$21*IF(ISNUMBER($BC370),BC370,0))/AW370,1))</f>
        <v>76.5</v>
      </c>
      <c r="AY370" s="67"/>
      <c r="AZ370" s="67"/>
      <c r="BA370" s="66">
        <f t="shared" si="132"/>
        <v>8.3894912102626673E-3</v>
      </c>
      <c r="BB370">
        <f t="shared" si="133"/>
        <v>50</v>
      </c>
      <c r="BC370" t="str">
        <f t="shared" si="134"/>
        <v/>
      </c>
    </row>
    <row r="371" spans="1:55" ht="15" customHeight="1">
      <c r="A371" s="56">
        <v>367</v>
      </c>
      <c r="B371" s="57">
        <v>43088</v>
      </c>
      <c r="C371" s="56">
        <v>2017</v>
      </c>
      <c r="D371" s="58" t="s">
        <v>237</v>
      </c>
      <c r="E371" s="59">
        <v>6480.67</v>
      </c>
      <c r="F371" s="60">
        <v>0.105197</v>
      </c>
      <c r="G371" s="60">
        <v>-5.0049999999999999E-3</v>
      </c>
      <c r="H371" s="61">
        <v>0.93879999999999997</v>
      </c>
      <c r="I371" s="62">
        <v>360</v>
      </c>
      <c r="J371" s="56" t="s">
        <v>235</v>
      </c>
      <c r="K371" s="63">
        <v>10.029999999999999</v>
      </c>
      <c r="L371" s="56">
        <f t="shared" si="112"/>
        <v>100</v>
      </c>
      <c r="M371" s="56">
        <f t="shared" si="113"/>
        <v>100</v>
      </c>
      <c r="N371" s="56">
        <f t="shared" si="114"/>
        <v>100</v>
      </c>
      <c r="O371" s="56">
        <f t="shared" si="115"/>
        <v>50</v>
      </c>
      <c r="P371" s="56">
        <f t="shared" si="116"/>
        <v>100</v>
      </c>
      <c r="Q371" s="63"/>
      <c r="R371" s="56"/>
      <c r="S371" s="60">
        <f t="shared" si="129"/>
        <v>-5.0051663757222364E-3</v>
      </c>
      <c r="T371" s="64">
        <f t="shared" si="130"/>
        <v>5.2465897166841469E-2</v>
      </c>
      <c r="V371" s="65"/>
      <c r="W371" s="65"/>
      <c r="Y371" s="15" t="str">
        <f t="shared" si="117"/>
        <v>EASY</v>
      </c>
      <c r="AA371" s="66">
        <f t="shared" si="131"/>
        <v>6.9357964634783276E-2</v>
      </c>
      <c r="AB371">
        <f>LOOKUP($B371,'07_L1政策步階'!$A$4:$A$14,'07_L1政策步階'!$C$4:$C$14)</f>
        <v>-1</v>
      </c>
      <c r="AC371" s="65"/>
      <c r="AD371" s="65"/>
      <c r="AE371" s="65"/>
      <c r="AF371" s="65"/>
      <c r="AG371" s="65"/>
      <c r="AH371" s="65"/>
      <c r="AI371" s="65"/>
      <c r="AJ371" s="65"/>
      <c r="AK371" s="65"/>
      <c r="AL371">
        <f t="shared" si="118"/>
        <v>100</v>
      </c>
      <c r="AM371">
        <f t="shared" si="119"/>
        <v>0</v>
      </c>
      <c r="AN371" t="str">
        <f t="shared" si="120"/>
        <v/>
      </c>
      <c r="AO371" t="str">
        <f t="shared" si="121"/>
        <v/>
      </c>
      <c r="AP371" t="str">
        <f t="shared" si="122"/>
        <v/>
      </c>
      <c r="AQ371" t="str">
        <f t="shared" si="123"/>
        <v/>
      </c>
      <c r="AR371" t="str">
        <f t="shared" si="124"/>
        <v/>
      </c>
      <c r="AS371" t="str">
        <f t="shared" si="125"/>
        <v/>
      </c>
      <c r="AT371" t="str">
        <f t="shared" si="126"/>
        <v/>
      </c>
      <c r="AU371" t="str">
        <f t="shared" si="127"/>
        <v/>
      </c>
      <c r="AV371" t="str">
        <f t="shared" si="128"/>
        <v/>
      </c>
      <c r="AW371">
        <f>'01_指標庫'!$H$4*ISNUMBER($F371)+'01_指標庫'!$H$5*ISNUMBER($AA371)+'01_指標庫'!$H$6*ISNUMBER($G371)+'01_指標庫'!$H$7*ISNUMBER($H371)+'01_指標庫'!$H$8*ISNUMBER($AF371)+'01_指標庫'!$H$9*ISNUMBER($AG371)+'01_指標庫'!$H$10*ISNUMBER($AB371)+'01_指標庫'!$H$11*ISNUMBER($AC371)+'01_指標庫'!$H$12*ISNUMBER($AD371)+'01_指標庫'!$H$13*ISNUMBER($AE371)+'01_指標庫'!$H$14*ISNUMBER($I371)+'01_指標庫'!$H$15*ISNUMBER($AH371)+'01_指標庫'!$H$16*ISNUMBER($K371)+'01_指標庫'!$H$17*ISNUMBER($AI371)+'01_指標庫'!$H$18*ISNUMBER($AJ371)+'01_指標庫'!$H$19*ISNUMBER($AK371)+'01_指標庫'!$H$20*ISNUMBER($BB371)+'01_指標庫'!$H$21*ISNUMBER($BC371)</f>
        <v>51</v>
      </c>
      <c r="AX371">
        <f>IF(AW371=0,50,ROUND(('01_指標庫'!$H$4*IF(ISNUMBER($F371),L371,0)+'01_指標庫'!$H$5*IF(ISNUMBER($AA371),AL371,0)+'01_指標庫'!$H$6*IF(ISNUMBER($G371),M371,0)+'01_指標庫'!$H$7*IF(ISNUMBER($H371),N371,0)+'01_指標庫'!$H$8*IF(ISNUMBER($AF371),AQ371,0)+'01_指標庫'!$H$9*IF(ISNUMBER($AG371),AR371,0)+'01_指標庫'!$H$10*IF(ISNUMBER($AB371),AM371,0)+'01_指標庫'!$H$11*IF(ISNUMBER($AC371),AN371,0)+'01_指標庫'!$H$12*IF(ISNUMBER($AD371),AO371,0)+'01_指標庫'!$H$13*IF(ISNUMBER($AE371),AP371,0)+'01_指標庫'!$H$14*IF(ISNUMBER($I371),O371,0)+'01_指標庫'!$H$15*IF(ISNUMBER($AH371),AS371,0)+'01_指標庫'!$H$16*IF(ISNUMBER($K371),P371,0)+'01_指標庫'!$H$17*IF(ISNUMBER($AI371),AT371,0)+'01_指標庫'!$H$18*IF(ISNUMBER($AJ371),AU371,0)+'01_指標庫'!$H$19*IF(ISNUMBER($AK371),AV371,0)+'01_指標庫'!$H$20*IF(ISNUMBER($BB371),BB371,0)+'01_指標庫'!$H$21*IF(ISNUMBER($BC371),BC371,0))/AW371,1))</f>
        <v>76.5</v>
      </c>
      <c r="AY371" s="67"/>
      <c r="AZ371" s="67"/>
      <c r="BA371" s="66">
        <f t="shared" si="132"/>
        <v>8.0248492097385604E-3</v>
      </c>
      <c r="BB371">
        <f t="shared" si="133"/>
        <v>50</v>
      </c>
      <c r="BC371" t="str">
        <f t="shared" si="134"/>
        <v/>
      </c>
    </row>
    <row r="372" spans="1:55" ht="15" customHeight="1">
      <c r="A372" s="56">
        <v>368</v>
      </c>
      <c r="B372" s="57">
        <v>43089</v>
      </c>
      <c r="C372" s="56">
        <v>2017</v>
      </c>
      <c r="D372" s="58" t="s">
        <v>238</v>
      </c>
      <c r="E372" s="59">
        <v>6472.48</v>
      </c>
      <c r="F372" s="60">
        <v>0.102754</v>
      </c>
      <c r="G372" s="60">
        <v>-6.2630000000000003E-3</v>
      </c>
      <c r="H372" s="61">
        <v>0.91839999999999999</v>
      </c>
      <c r="I372" s="62">
        <v>358</v>
      </c>
      <c r="J372" s="56" t="s">
        <v>235</v>
      </c>
      <c r="K372" s="63">
        <v>9.7200000000000006</v>
      </c>
      <c r="L372" s="56">
        <f t="shared" si="112"/>
        <v>100</v>
      </c>
      <c r="M372" s="56">
        <f t="shared" si="113"/>
        <v>100</v>
      </c>
      <c r="N372" s="56">
        <f t="shared" si="114"/>
        <v>100</v>
      </c>
      <c r="O372" s="56">
        <f t="shared" si="115"/>
        <v>50</v>
      </c>
      <c r="P372" s="56">
        <f t="shared" si="116"/>
        <v>100</v>
      </c>
      <c r="Q372" s="63"/>
      <c r="R372" s="56"/>
      <c r="S372" s="60">
        <f t="shared" si="129"/>
        <v>-1.2637582225295541E-3</v>
      </c>
      <c r="T372" s="64">
        <f t="shared" si="130"/>
        <v>-3.0907278165503316E-2</v>
      </c>
      <c r="V372" s="65"/>
      <c r="W372" s="65"/>
      <c r="Y372" s="15" t="str">
        <f t="shared" si="117"/>
        <v>EASY</v>
      </c>
      <c r="AA372" s="66">
        <f t="shared" si="131"/>
        <v>6.9737900666218211E-2</v>
      </c>
      <c r="AB372">
        <f>LOOKUP($B372,'07_L1政策步階'!$A$4:$A$14,'07_L1政策步階'!$C$4:$C$14)</f>
        <v>-1</v>
      </c>
      <c r="AC372" s="65"/>
      <c r="AD372" s="65"/>
      <c r="AE372" s="65"/>
      <c r="AF372" s="65"/>
      <c r="AG372" s="65"/>
      <c r="AH372" s="65"/>
      <c r="AI372" s="65"/>
      <c r="AJ372" s="65"/>
      <c r="AK372" s="65"/>
      <c r="AL372">
        <f t="shared" si="118"/>
        <v>100</v>
      </c>
      <c r="AM372">
        <f t="shared" si="119"/>
        <v>0</v>
      </c>
      <c r="AN372" t="str">
        <f t="shared" si="120"/>
        <v/>
      </c>
      <c r="AO372" t="str">
        <f t="shared" si="121"/>
        <v/>
      </c>
      <c r="AP372" t="str">
        <f t="shared" si="122"/>
        <v/>
      </c>
      <c r="AQ372" t="str">
        <f t="shared" si="123"/>
        <v/>
      </c>
      <c r="AR372" t="str">
        <f t="shared" si="124"/>
        <v/>
      </c>
      <c r="AS372" t="str">
        <f t="shared" si="125"/>
        <v/>
      </c>
      <c r="AT372" t="str">
        <f t="shared" si="126"/>
        <v/>
      </c>
      <c r="AU372" t="str">
        <f t="shared" si="127"/>
        <v/>
      </c>
      <c r="AV372" t="str">
        <f t="shared" si="128"/>
        <v/>
      </c>
      <c r="AW372">
        <f>'01_指標庫'!$H$4*ISNUMBER($F372)+'01_指標庫'!$H$5*ISNUMBER($AA372)+'01_指標庫'!$H$6*ISNUMBER($G372)+'01_指標庫'!$H$7*ISNUMBER($H372)+'01_指標庫'!$H$8*ISNUMBER($AF372)+'01_指標庫'!$H$9*ISNUMBER($AG372)+'01_指標庫'!$H$10*ISNUMBER($AB372)+'01_指標庫'!$H$11*ISNUMBER($AC372)+'01_指標庫'!$H$12*ISNUMBER($AD372)+'01_指標庫'!$H$13*ISNUMBER($AE372)+'01_指標庫'!$H$14*ISNUMBER($I372)+'01_指標庫'!$H$15*ISNUMBER($AH372)+'01_指標庫'!$H$16*ISNUMBER($K372)+'01_指標庫'!$H$17*ISNUMBER($AI372)+'01_指標庫'!$H$18*ISNUMBER($AJ372)+'01_指標庫'!$H$19*ISNUMBER($AK372)+'01_指標庫'!$H$20*ISNUMBER($BB372)+'01_指標庫'!$H$21*ISNUMBER($BC372)</f>
        <v>51</v>
      </c>
      <c r="AX372">
        <f>IF(AW372=0,50,ROUND(('01_指標庫'!$H$4*IF(ISNUMBER($F372),L372,0)+'01_指標庫'!$H$5*IF(ISNUMBER($AA372),AL372,0)+'01_指標庫'!$H$6*IF(ISNUMBER($G372),M372,0)+'01_指標庫'!$H$7*IF(ISNUMBER($H372),N372,0)+'01_指標庫'!$H$8*IF(ISNUMBER($AF372),AQ372,0)+'01_指標庫'!$H$9*IF(ISNUMBER($AG372),AR372,0)+'01_指標庫'!$H$10*IF(ISNUMBER($AB372),AM372,0)+'01_指標庫'!$H$11*IF(ISNUMBER($AC372),AN372,0)+'01_指標庫'!$H$12*IF(ISNUMBER($AD372),AO372,0)+'01_指標庫'!$H$13*IF(ISNUMBER($AE372),AP372,0)+'01_指標庫'!$H$14*IF(ISNUMBER($I372),O372,0)+'01_指標庫'!$H$15*IF(ISNUMBER($AH372),AS372,0)+'01_指標庫'!$H$16*IF(ISNUMBER($K372),P372,0)+'01_指標庫'!$H$17*IF(ISNUMBER($AI372),AT372,0)+'01_指標庫'!$H$18*IF(ISNUMBER($AJ372),AU372,0)+'01_指標庫'!$H$19*IF(ISNUMBER($AK372),AV372,0)+'01_指標庫'!$H$20*IF(ISNUMBER($BB372),BB372,0)+'01_指標庫'!$H$21*IF(ISNUMBER($BC372),BC372,0))/AW372,1))</f>
        <v>76.5</v>
      </c>
      <c r="AY372" s="67"/>
      <c r="AZ372" s="67"/>
      <c r="BA372" s="66">
        <f t="shared" si="132"/>
        <v>7.6312770913142813E-3</v>
      </c>
      <c r="BB372">
        <f t="shared" si="133"/>
        <v>50</v>
      </c>
      <c r="BC372" t="str">
        <f t="shared" si="134"/>
        <v/>
      </c>
    </row>
    <row r="373" spans="1:55" ht="15" customHeight="1">
      <c r="A373" s="56">
        <v>369</v>
      </c>
      <c r="B373" s="57">
        <v>43090</v>
      </c>
      <c r="C373" s="56">
        <v>2017</v>
      </c>
      <c r="D373" s="58" t="s">
        <v>239</v>
      </c>
      <c r="E373" s="59">
        <v>6472.69</v>
      </c>
      <c r="F373" s="60">
        <v>0.10174999999999999</v>
      </c>
      <c r="G373" s="60">
        <v>-6.2300000000000003E-3</v>
      </c>
      <c r="H373" s="61">
        <v>0.93879999999999997</v>
      </c>
      <c r="I373" s="62">
        <v>357</v>
      </c>
      <c r="J373" s="56" t="s">
        <v>235</v>
      </c>
      <c r="K373" s="63">
        <v>9.6199999999999992</v>
      </c>
      <c r="L373" s="56">
        <f t="shared" si="112"/>
        <v>100</v>
      </c>
      <c r="M373" s="56">
        <f t="shared" si="113"/>
        <v>100</v>
      </c>
      <c r="N373" s="56">
        <f t="shared" si="114"/>
        <v>100</v>
      </c>
      <c r="O373" s="56">
        <f t="shared" si="115"/>
        <v>50</v>
      </c>
      <c r="P373" s="56">
        <f t="shared" si="116"/>
        <v>100</v>
      </c>
      <c r="Q373" s="63"/>
      <c r="R373" s="56"/>
      <c r="S373" s="60">
        <f t="shared" si="129"/>
        <v>3.2445059698904544E-5</v>
      </c>
      <c r="T373" s="64">
        <f t="shared" si="130"/>
        <v>-1.0288065843621519E-2</v>
      </c>
      <c r="V373" s="65"/>
      <c r="W373" s="65"/>
      <c r="Y373" s="15" t="str">
        <f t="shared" si="117"/>
        <v>EASY</v>
      </c>
      <c r="AA373" s="66">
        <f t="shared" si="131"/>
        <v>7.0061080327331826E-2</v>
      </c>
      <c r="AB373">
        <f>LOOKUP($B373,'07_L1政策步階'!$A$4:$A$14,'07_L1政策步階'!$C$4:$C$14)</f>
        <v>-1</v>
      </c>
      <c r="AC373" s="65"/>
      <c r="AD373" s="65"/>
      <c r="AE373" s="65"/>
      <c r="AF373" s="65"/>
      <c r="AG373" s="65"/>
      <c r="AH373" s="65"/>
      <c r="AI373" s="65"/>
      <c r="AJ373" s="65"/>
      <c r="AK373" s="65"/>
      <c r="AL373">
        <f t="shared" si="118"/>
        <v>100</v>
      </c>
      <c r="AM373">
        <f t="shared" si="119"/>
        <v>0</v>
      </c>
      <c r="AN373" t="str">
        <f t="shared" si="120"/>
        <v/>
      </c>
      <c r="AO373" t="str">
        <f t="shared" si="121"/>
        <v/>
      </c>
      <c r="AP373" t="str">
        <f t="shared" si="122"/>
        <v/>
      </c>
      <c r="AQ373" t="str">
        <f t="shared" si="123"/>
        <v/>
      </c>
      <c r="AR373" t="str">
        <f t="shared" si="124"/>
        <v/>
      </c>
      <c r="AS373" t="str">
        <f t="shared" si="125"/>
        <v/>
      </c>
      <c r="AT373" t="str">
        <f t="shared" si="126"/>
        <v/>
      </c>
      <c r="AU373" t="str">
        <f t="shared" si="127"/>
        <v/>
      </c>
      <c r="AV373" t="str">
        <f t="shared" si="128"/>
        <v/>
      </c>
      <c r="AW373">
        <f>'01_指標庫'!$H$4*ISNUMBER($F373)+'01_指標庫'!$H$5*ISNUMBER($AA373)+'01_指標庫'!$H$6*ISNUMBER($G373)+'01_指標庫'!$H$7*ISNUMBER($H373)+'01_指標庫'!$H$8*ISNUMBER($AF373)+'01_指標庫'!$H$9*ISNUMBER($AG373)+'01_指標庫'!$H$10*ISNUMBER($AB373)+'01_指標庫'!$H$11*ISNUMBER($AC373)+'01_指標庫'!$H$12*ISNUMBER($AD373)+'01_指標庫'!$H$13*ISNUMBER($AE373)+'01_指標庫'!$H$14*ISNUMBER($I373)+'01_指標庫'!$H$15*ISNUMBER($AH373)+'01_指標庫'!$H$16*ISNUMBER($K373)+'01_指標庫'!$H$17*ISNUMBER($AI373)+'01_指標庫'!$H$18*ISNUMBER($AJ373)+'01_指標庫'!$H$19*ISNUMBER($AK373)+'01_指標庫'!$H$20*ISNUMBER($BB373)+'01_指標庫'!$H$21*ISNUMBER($BC373)</f>
        <v>51</v>
      </c>
      <c r="AX373">
        <f>IF(AW373=0,50,ROUND(('01_指標庫'!$H$4*IF(ISNUMBER($F373),L373,0)+'01_指標庫'!$H$5*IF(ISNUMBER($AA373),AL373,0)+'01_指標庫'!$H$6*IF(ISNUMBER($G373),M373,0)+'01_指標庫'!$H$7*IF(ISNUMBER($H373),N373,0)+'01_指標庫'!$H$8*IF(ISNUMBER($AF373),AQ373,0)+'01_指標庫'!$H$9*IF(ISNUMBER($AG373),AR373,0)+'01_指標庫'!$H$10*IF(ISNUMBER($AB373),AM373,0)+'01_指標庫'!$H$11*IF(ISNUMBER($AC373),AN373,0)+'01_指標庫'!$H$12*IF(ISNUMBER($AD373),AO373,0)+'01_指標庫'!$H$13*IF(ISNUMBER($AE373),AP373,0)+'01_指標庫'!$H$14*IF(ISNUMBER($I373),O373,0)+'01_指標庫'!$H$15*IF(ISNUMBER($AH373),AS373,0)+'01_指標庫'!$H$16*IF(ISNUMBER($K373),P373,0)+'01_指標庫'!$H$17*IF(ISNUMBER($AI373),AT373,0)+'01_指標庫'!$H$18*IF(ISNUMBER($AJ373),AU373,0)+'01_指標庫'!$H$19*IF(ISNUMBER($AK373),AV373,0)+'01_指標庫'!$H$20*IF(ISNUMBER($BB373),BB373,0)+'01_指標庫'!$H$21*IF(ISNUMBER($BC373),BC373,0))/AW373,1))</f>
        <v>76.5</v>
      </c>
      <c r="AY373" s="67"/>
      <c r="AZ373" s="67"/>
      <c r="BA373" s="66">
        <f t="shared" si="132"/>
        <v>7.7549923715780622E-3</v>
      </c>
      <c r="BB373">
        <f t="shared" si="133"/>
        <v>50</v>
      </c>
      <c r="BC373" t="str">
        <f t="shared" si="134"/>
        <v/>
      </c>
    </row>
    <row r="374" spans="1:55" ht="15" customHeight="1">
      <c r="A374" s="56">
        <v>370</v>
      </c>
      <c r="B374" s="57">
        <v>43091</v>
      </c>
      <c r="C374" s="56">
        <v>2017</v>
      </c>
      <c r="D374" s="58" t="s">
        <v>234</v>
      </c>
      <c r="E374" s="59">
        <v>6465.17</v>
      </c>
      <c r="F374" s="60">
        <v>9.9460000000000007E-2</v>
      </c>
      <c r="G374" s="60">
        <v>-7.3850000000000001E-3</v>
      </c>
      <c r="H374" s="61">
        <v>0.91839999999999999</v>
      </c>
      <c r="I374" s="62">
        <v>356</v>
      </c>
      <c r="J374" s="56" t="s">
        <v>235</v>
      </c>
      <c r="K374" s="63">
        <v>9.9</v>
      </c>
      <c r="L374" s="56">
        <f t="shared" si="112"/>
        <v>100</v>
      </c>
      <c r="M374" s="56">
        <f t="shared" si="113"/>
        <v>100</v>
      </c>
      <c r="N374" s="56">
        <f t="shared" si="114"/>
        <v>100</v>
      </c>
      <c r="O374" s="56">
        <f t="shared" si="115"/>
        <v>50</v>
      </c>
      <c r="P374" s="56">
        <f t="shared" si="116"/>
        <v>100</v>
      </c>
      <c r="Q374" s="63"/>
      <c r="R374" s="56"/>
      <c r="S374" s="60">
        <f t="shared" si="129"/>
        <v>-1.1618044429749785E-3</v>
      </c>
      <c r="T374" s="64">
        <f t="shared" si="130"/>
        <v>2.9106029106029219E-2</v>
      </c>
      <c r="V374" s="65"/>
      <c r="W374" s="65"/>
      <c r="Y374" s="15" t="str">
        <f t="shared" si="117"/>
        <v>EASY</v>
      </c>
      <c r="AA374" s="66">
        <f t="shared" si="131"/>
        <v>7.0423165626777751E-2</v>
      </c>
      <c r="AB374">
        <f>LOOKUP($B374,'07_L1政策步階'!$A$4:$A$14,'07_L1政策步階'!$C$4:$C$14)</f>
        <v>-1</v>
      </c>
      <c r="AC374" s="65"/>
      <c r="AD374" s="65"/>
      <c r="AE374" s="65"/>
      <c r="AF374" s="65"/>
      <c r="AG374" s="65"/>
      <c r="AH374" s="65"/>
      <c r="AI374" s="65"/>
      <c r="AJ374" s="65"/>
      <c r="AK374" s="65"/>
      <c r="AL374">
        <f t="shared" si="118"/>
        <v>100</v>
      </c>
      <c r="AM374">
        <f t="shared" si="119"/>
        <v>0</v>
      </c>
      <c r="AN374" t="str">
        <f t="shared" si="120"/>
        <v/>
      </c>
      <c r="AO374" t="str">
        <f t="shared" si="121"/>
        <v/>
      </c>
      <c r="AP374" t="str">
        <f t="shared" si="122"/>
        <v/>
      </c>
      <c r="AQ374" t="str">
        <f t="shared" si="123"/>
        <v/>
      </c>
      <c r="AR374" t="str">
        <f t="shared" si="124"/>
        <v/>
      </c>
      <c r="AS374" t="str">
        <f t="shared" si="125"/>
        <v/>
      </c>
      <c r="AT374" t="str">
        <f t="shared" si="126"/>
        <v/>
      </c>
      <c r="AU374" t="str">
        <f t="shared" si="127"/>
        <v/>
      </c>
      <c r="AV374" t="str">
        <f t="shared" si="128"/>
        <v/>
      </c>
      <c r="AW374">
        <f>'01_指標庫'!$H$4*ISNUMBER($F374)+'01_指標庫'!$H$5*ISNUMBER($AA374)+'01_指標庫'!$H$6*ISNUMBER($G374)+'01_指標庫'!$H$7*ISNUMBER($H374)+'01_指標庫'!$H$8*ISNUMBER($AF374)+'01_指標庫'!$H$9*ISNUMBER($AG374)+'01_指標庫'!$H$10*ISNUMBER($AB374)+'01_指標庫'!$H$11*ISNUMBER($AC374)+'01_指標庫'!$H$12*ISNUMBER($AD374)+'01_指標庫'!$H$13*ISNUMBER($AE374)+'01_指標庫'!$H$14*ISNUMBER($I374)+'01_指標庫'!$H$15*ISNUMBER($AH374)+'01_指標庫'!$H$16*ISNUMBER($K374)+'01_指標庫'!$H$17*ISNUMBER($AI374)+'01_指標庫'!$H$18*ISNUMBER($AJ374)+'01_指標庫'!$H$19*ISNUMBER($AK374)+'01_指標庫'!$H$20*ISNUMBER($BB374)+'01_指標庫'!$H$21*ISNUMBER($BC374)</f>
        <v>51</v>
      </c>
      <c r="AX374">
        <f>IF(AW374=0,50,ROUND(('01_指標庫'!$H$4*IF(ISNUMBER($F374),L374,0)+'01_指標庫'!$H$5*IF(ISNUMBER($AA374),AL374,0)+'01_指標庫'!$H$6*IF(ISNUMBER($G374),M374,0)+'01_指標庫'!$H$7*IF(ISNUMBER($H374),N374,0)+'01_指標庫'!$H$8*IF(ISNUMBER($AF374),AQ374,0)+'01_指標庫'!$H$9*IF(ISNUMBER($AG374),AR374,0)+'01_指標庫'!$H$10*IF(ISNUMBER($AB374),AM374,0)+'01_指標庫'!$H$11*IF(ISNUMBER($AC374),AN374,0)+'01_指標庫'!$H$12*IF(ISNUMBER($AD374),AO374,0)+'01_指標庫'!$H$13*IF(ISNUMBER($AE374),AP374,0)+'01_指標庫'!$H$14*IF(ISNUMBER($I374),O374,0)+'01_指標庫'!$H$15*IF(ISNUMBER($AH374),AS374,0)+'01_指標庫'!$H$16*IF(ISNUMBER($K374),P374,0)+'01_指標庫'!$H$17*IF(ISNUMBER($AI374),AT374,0)+'01_指標庫'!$H$18*IF(ISNUMBER($AJ374),AU374,0)+'01_指標庫'!$H$19*IF(ISNUMBER($AK374),AV374,0)+'01_指標庫'!$H$20*IF(ISNUMBER($BB374),BB374,0)+'01_指標庫'!$H$21*IF(ISNUMBER($BC374),BC374,0))/AW374,1))</f>
        <v>76.5</v>
      </c>
      <c r="AY374" s="67"/>
      <c r="AZ374" s="67"/>
      <c r="BA374" s="66">
        <f t="shared" si="132"/>
        <v>5.8330612148609351E-3</v>
      </c>
      <c r="BB374">
        <f t="shared" si="133"/>
        <v>50</v>
      </c>
      <c r="BC374" t="str">
        <f t="shared" si="134"/>
        <v/>
      </c>
    </row>
    <row r="375" spans="1:55" ht="15" customHeight="1">
      <c r="A375" s="56">
        <v>371</v>
      </c>
      <c r="B375" s="57">
        <v>43095</v>
      </c>
      <c r="C375" s="56">
        <v>2017</v>
      </c>
      <c r="D375" s="58" t="s">
        <v>237</v>
      </c>
      <c r="E375" s="59">
        <v>6433.16</v>
      </c>
      <c r="F375" s="60">
        <v>9.3050999999999995E-2</v>
      </c>
      <c r="G375" s="60">
        <v>-1.2298999999999999E-2</v>
      </c>
      <c r="H375" s="61">
        <v>0.91839999999999999</v>
      </c>
      <c r="I375" s="62">
        <v>357</v>
      </c>
      <c r="J375" s="56" t="s">
        <v>235</v>
      </c>
      <c r="K375" s="63">
        <v>10.25</v>
      </c>
      <c r="L375" s="56">
        <f t="shared" si="112"/>
        <v>100</v>
      </c>
      <c r="M375" s="56">
        <f t="shared" si="113"/>
        <v>100</v>
      </c>
      <c r="N375" s="56">
        <f t="shared" si="114"/>
        <v>100</v>
      </c>
      <c r="O375" s="56">
        <f t="shared" si="115"/>
        <v>50</v>
      </c>
      <c r="P375" s="56">
        <f t="shared" si="116"/>
        <v>100</v>
      </c>
      <c r="Q375" s="63"/>
      <c r="R375" s="56"/>
      <c r="S375" s="60">
        <f t="shared" si="129"/>
        <v>-4.9511459095430421E-3</v>
      </c>
      <c r="T375" s="64">
        <f t="shared" si="130"/>
        <v>3.5353535353535248E-2</v>
      </c>
      <c r="V375" s="65"/>
      <c r="W375" s="65"/>
      <c r="Y375" s="15" t="str">
        <f t="shared" si="117"/>
        <v>EASY</v>
      </c>
      <c r="AA375" s="66">
        <f t="shared" si="131"/>
        <v>7.0636494004332917E-2</v>
      </c>
      <c r="AB375">
        <f>LOOKUP($B375,'07_L1政策步階'!$A$4:$A$14,'07_L1政策步階'!$C$4:$C$14)</f>
        <v>-1</v>
      </c>
      <c r="AC375" s="65"/>
      <c r="AD375" s="65"/>
      <c r="AE375" s="65"/>
      <c r="AF375" s="65"/>
      <c r="AG375" s="65"/>
      <c r="AH375" s="65"/>
      <c r="AI375" s="65"/>
      <c r="AJ375" s="65"/>
      <c r="AK375" s="65"/>
      <c r="AL375">
        <f t="shared" si="118"/>
        <v>100</v>
      </c>
      <c r="AM375">
        <f t="shared" si="119"/>
        <v>0</v>
      </c>
      <c r="AN375" t="str">
        <f t="shared" si="120"/>
        <v/>
      </c>
      <c r="AO375" t="str">
        <f t="shared" si="121"/>
        <v/>
      </c>
      <c r="AP375" t="str">
        <f t="shared" si="122"/>
        <v/>
      </c>
      <c r="AQ375" t="str">
        <f t="shared" si="123"/>
        <v/>
      </c>
      <c r="AR375" t="str">
        <f t="shared" si="124"/>
        <v/>
      </c>
      <c r="AS375" t="str">
        <f t="shared" si="125"/>
        <v/>
      </c>
      <c r="AT375" t="str">
        <f t="shared" si="126"/>
        <v/>
      </c>
      <c r="AU375" t="str">
        <f t="shared" si="127"/>
        <v/>
      </c>
      <c r="AV375" t="str">
        <f t="shared" si="128"/>
        <v/>
      </c>
      <c r="AW375">
        <f>'01_指標庫'!$H$4*ISNUMBER($F375)+'01_指標庫'!$H$5*ISNUMBER($AA375)+'01_指標庫'!$H$6*ISNUMBER($G375)+'01_指標庫'!$H$7*ISNUMBER($H375)+'01_指標庫'!$H$8*ISNUMBER($AF375)+'01_指標庫'!$H$9*ISNUMBER($AG375)+'01_指標庫'!$H$10*ISNUMBER($AB375)+'01_指標庫'!$H$11*ISNUMBER($AC375)+'01_指標庫'!$H$12*ISNUMBER($AD375)+'01_指標庫'!$H$13*ISNUMBER($AE375)+'01_指標庫'!$H$14*ISNUMBER($I375)+'01_指標庫'!$H$15*ISNUMBER($AH375)+'01_指標庫'!$H$16*ISNUMBER($K375)+'01_指標庫'!$H$17*ISNUMBER($AI375)+'01_指標庫'!$H$18*ISNUMBER($AJ375)+'01_指標庫'!$H$19*ISNUMBER($AK375)+'01_指標庫'!$H$20*ISNUMBER($BB375)+'01_指標庫'!$H$21*ISNUMBER($BC375)</f>
        <v>51</v>
      </c>
      <c r="AX375">
        <f>IF(AW375=0,50,ROUND(('01_指標庫'!$H$4*IF(ISNUMBER($F375),L375,0)+'01_指標庫'!$H$5*IF(ISNUMBER($AA375),AL375,0)+'01_指標庫'!$H$6*IF(ISNUMBER($G375),M375,0)+'01_指標庫'!$H$7*IF(ISNUMBER($H375),N375,0)+'01_指標庫'!$H$8*IF(ISNUMBER($AF375),AQ375,0)+'01_指標庫'!$H$9*IF(ISNUMBER($AG375),AR375,0)+'01_指標庫'!$H$10*IF(ISNUMBER($AB375),AM375,0)+'01_指標庫'!$H$11*IF(ISNUMBER($AC375),AN375,0)+'01_指標庫'!$H$12*IF(ISNUMBER($AD375),AO375,0)+'01_指標庫'!$H$13*IF(ISNUMBER($AE375),AP375,0)+'01_指標庫'!$H$14*IF(ISNUMBER($I375),O375,0)+'01_指標庫'!$H$15*IF(ISNUMBER($AH375),AS375,0)+'01_指標庫'!$H$16*IF(ISNUMBER($K375),P375,0)+'01_指標庫'!$H$17*IF(ISNUMBER($AI375),AT375,0)+'01_指標庫'!$H$18*IF(ISNUMBER($AJ375),AU375,0)+'01_指標庫'!$H$19*IF(ISNUMBER($AK375),AV375,0)+'01_指標庫'!$H$20*IF(ISNUMBER($BB375),BB375,0)+'01_指標庫'!$H$21*IF(ISNUMBER($BC375),BC375,0))/AW375,1))</f>
        <v>76.5</v>
      </c>
      <c r="AY375" s="67"/>
      <c r="AZ375" s="67"/>
      <c r="BA375" s="66">
        <f t="shared" si="132"/>
        <v>2.735296366685791E-3</v>
      </c>
      <c r="BB375">
        <f t="shared" si="133"/>
        <v>50</v>
      </c>
      <c r="BC375" t="str">
        <f t="shared" si="134"/>
        <v/>
      </c>
    </row>
    <row r="376" spans="1:55" ht="15" customHeight="1">
      <c r="A376" s="56">
        <v>372</v>
      </c>
      <c r="B376" s="57">
        <v>43096</v>
      </c>
      <c r="C376" s="56">
        <v>2017</v>
      </c>
      <c r="D376" s="58" t="s">
        <v>238</v>
      </c>
      <c r="E376" s="59">
        <v>6435.15</v>
      </c>
      <c r="F376" s="60">
        <v>9.2411999999999994E-2</v>
      </c>
      <c r="G376" s="60">
        <v>-1.1993999999999999E-2</v>
      </c>
      <c r="H376" s="61">
        <v>0.91839999999999999</v>
      </c>
      <c r="I376" s="62">
        <v>359</v>
      </c>
      <c r="J376" s="56" t="s">
        <v>235</v>
      </c>
      <c r="K376" s="63">
        <v>10.47</v>
      </c>
      <c r="L376" s="56">
        <f t="shared" si="112"/>
        <v>100</v>
      </c>
      <c r="M376" s="56">
        <f t="shared" si="113"/>
        <v>100</v>
      </c>
      <c r="N376" s="56">
        <f t="shared" si="114"/>
        <v>100</v>
      </c>
      <c r="O376" s="56">
        <f t="shared" si="115"/>
        <v>50</v>
      </c>
      <c r="P376" s="56">
        <f t="shared" si="116"/>
        <v>100</v>
      </c>
      <c r="Q376" s="63"/>
      <c r="R376" s="56"/>
      <c r="S376" s="60">
        <f t="shared" si="129"/>
        <v>3.0933475927841236E-4</v>
      </c>
      <c r="T376" s="64">
        <f t="shared" si="130"/>
        <v>2.1463414634146361E-2</v>
      </c>
      <c r="V376" s="65"/>
      <c r="W376" s="65"/>
      <c r="Y376" s="15" t="str">
        <f t="shared" si="117"/>
        <v>EASY</v>
      </c>
      <c r="AA376" s="66">
        <f t="shared" si="131"/>
        <v>7.0768158531844039E-2</v>
      </c>
      <c r="AB376">
        <f>LOOKUP($B376,'07_L1政策步階'!$A$4:$A$14,'07_L1政策步階'!$C$4:$C$14)</f>
        <v>-1</v>
      </c>
      <c r="AC376" s="65"/>
      <c r="AD376" s="65"/>
      <c r="AE376" s="65"/>
      <c r="AF376" s="65"/>
      <c r="AG376" s="65"/>
      <c r="AH376" s="65"/>
      <c r="AI376" s="65"/>
      <c r="AJ376" s="65"/>
      <c r="AK376" s="65"/>
      <c r="AL376">
        <f t="shared" si="118"/>
        <v>100</v>
      </c>
      <c r="AM376">
        <f t="shared" si="119"/>
        <v>0</v>
      </c>
      <c r="AN376" t="str">
        <f t="shared" si="120"/>
        <v/>
      </c>
      <c r="AO376" t="str">
        <f t="shared" si="121"/>
        <v/>
      </c>
      <c r="AP376" t="str">
        <f t="shared" si="122"/>
        <v/>
      </c>
      <c r="AQ376" t="str">
        <f t="shared" si="123"/>
        <v/>
      </c>
      <c r="AR376" t="str">
        <f t="shared" si="124"/>
        <v/>
      </c>
      <c r="AS376" t="str">
        <f t="shared" si="125"/>
        <v/>
      </c>
      <c r="AT376" t="str">
        <f t="shared" si="126"/>
        <v/>
      </c>
      <c r="AU376" t="str">
        <f t="shared" si="127"/>
        <v/>
      </c>
      <c r="AV376" t="str">
        <f t="shared" si="128"/>
        <v/>
      </c>
      <c r="AW376">
        <f>'01_指標庫'!$H$4*ISNUMBER($F376)+'01_指標庫'!$H$5*ISNUMBER($AA376)+'01_指標庫'!$H$6*ISNUMBER($G376)+'01_指標庫'!$H$7*ISNUMBER($H376)+'01_指標庫'!$H$8*ISNUMBER($AF376)+'01_指標庫'!$H$9*ISNUMBER($AG376)+'01_指標庫'!$H$10*ISNUMBER($AB376)+'01_指標庫'!$H$11*ISNUMBER($AC376)+'01_指標庫'!$H$12*ISNUMBER($AD376)+'01_指標庫'!$H$13*ISNUMBER($AE376)+'01_指標庫'!$H$14*ISNUMBER($I376)+'01_指標庫'!$H$15*ISNUMBER($AH376)+'01_指標庫'!$H$16*ISNUMBER($K376)+'01_指標庫'!$H$17*ISNUMBER($AI376)+'01_指標庫'!$H$18*ISNUMBER($AJ376)+'01_指標庫'!$H$19*ISNUMBER($AK376)+'01_指標庫'!$H$20*ISNUMBER($BB376)+'01_指標庫'!$H$21*ISNUMBER($BC376)</f>
        <v>51</v>
      </c>
      <c r="AX376">
        <f>IF(AW376=0,50,ROUND(('01_指標庫'!$H$4*IF(ISNUMBER($F376),L376,0)+'01_指標庫'!$H$5*IF(ISNUMBER($AA376),AL376,0)+'01_指標庫'!$H$6*IF(ISNUMBER($G376),M376,0)+'01_指標庫'!$H$7*IF(ISNUMBER($H376),N376,0)+'01_指標庫'!$H$8*IF(ISNUMBER($AF376),AQ376,0)+'01_指標庫'!$H$9*IF(ISNUMBER($AG376),AR376,0)+'01_指標庫'!$H$10*IF(ISNUMBER($AB376),AM376,0)+'01_指標庫'!$H$11*IF(ISNUMBER($AC376),AN376,0)+'01_指標庫'!$H$12*IF(ISNUMBER($AD376),AO376,0)+'01_指標庫'!$H$13*IF(ISNUMBER($AE376),AP376,0)+'01_指標庫'!$H$14*IF(ISNUMBER($I376),O376,0)+'01_指標庫'!$H$15*IF(ISNUMBER($AH376),AS376,0)+'01_指標庫'!$H$16*IF(ISNUMBER($K376),P376,0)+'01_指標庫'!$H$17*IF(ISNUMBER($AI376),AT376,0)+'01_指標庫'!$H$18*IF(ISNUMBER($AJ376),AU376,0)+'01_指標庫'!$H$19*IF(ISNUMBER($AK376),AV376,0)+'01_指標庫'!$H$20*IF(ISNUMBER($BB376),BB376,0)+'01_指標庫'!$H$21*IF(ISNUMBER($BC376),BC376,0))/AW376,1))</f>
        <v>76.5</v>
      </c>
      <c r="AY376" s="67"/>
      <c r="AZ376" s="67"/>
      <c r="BA376" s="66">
        <f t="shared" si="132"/>
        <v>5.2399521476553801E-4</v>
      </c>
      <c r="BB376">
        <f t="shared" si="133"/>
        <v>50</v>
      </c>
      <c r="BC376" t="str">
        <f t="shared" si="134"/>
        <v/>
      </c>
    </row>
    <row r="377" spans="1:55" ht="15" customHeight="1">
      <c r="A377" s="56">
        <v>373</v>
      </c>
      <c r="B377" s="57">
        <v>43097</v>
      </c>
      <c r="C377" s="56">
        <v>2017</v>
      </c>
      <c r="D377" s="58" t="s">
        <v>239</v>
      </c>
      <c r="E377" s="59">
        <v>6441.42</v>
      </c>
      <c r="F377" s="60">
        <v>9.2524999999999996E-2</v>
      </c>
      <c r="G377" s="60">
        <v>-1.1030999999999999E-2</v>
      </c>
      <c r="H377" s="61">
        <v>0.91839999999999999</v>
      </c>
      <c r="I377" s="62">
        <v>355</v>
      </c>
      <c r="J377" s="56" t="s">
        <v>235</v>
      </c>
      <c r="K377" s="63">
        <v>10.18</v>
      </c>
      <c r="L377" s="56">
        <f t="shared" si="112"/>
        <v>100</v>
      </c>
      <c r="M377" s="56">
        <f t="shared" si="113"/>
        <v>100</v>
      </c>
      <c r="N377" s="56">
        <f t="shared" si="114"/>
        <v>100</v>
      </c>
      <c r="O377" s="56">
        <f t="shared" si="115"/>
        <v>50</v>
      </c>
      <c r="P377" s="56">
        <f t="shared" si="116"/>
        <v>100</v>
      </c>
      <c r="Q377" s="63"/>
      <c r="R377" s="56"/>
      <c r="S377" s="60">
        <f t="shared" si="129"/>
        <v>9.7433626255805095E-4</v>
      </c>
      <c r="T377" s="64">
        <f t="shared" si="130"/>
        <v>-2.769818529130863E-2</v>
      </c>
      <c r="V377" s="65"/>
      <c r="W377" s="65"/>
      <c r="Y377" s="15" t="str">
        <f t="shared" si="117"/>
        <v>EASY</v>
      </c>
      <c r="AA377" s="66">
        <f t="shared" si="131"/>
        <v>7.0918704354770101E-2</v>
      </c>
      <c r="AB377">
        <f>LOOKUP($B377,'07_L1政策步階'!$A$4:$A$14,'07_L1政策步階'!$C$4:$C$14)</f>
        <v>-1</v>
      </c>
      <c r="AC377" s="65"/>
      <c r="AD377" s="65"/>
      <c r="AE377" s="65"/>
      <c r="AF377" s="65"/>
      <c r="AG377" s="65"/>
      <c r="AH377" s="65"/>
      <c r="AI377" s="65"/>
      <c r="AJ377" s="65"/>
      <c r="AK377" s="65"/>
      <c r="AL377">
        <f t="shared" si="118"/>
        <v>100</v>
      </c>
      <c r="AM377">
        <f t="shared" si="119"/>
        <v>0</v>
      </c>
      <c r="AN377" t="str">
        <f t="shared" si="120"/>
        <v/>
      </c>
      <c r="AO377" t="str">
        <f t="shared" si="121"/>
        <v/>
      </c>
      <c r="AP377" t="str">
        <f t="shared" si="122"/>
        <v/>
      </c>
      <c r="AQ377" t="str">
        <f t="shared" si="123"/>
        <v/>
      </c>
      <c r="AR377" t="str">
        <f t="shared" si="124"/>
        <v/>
      </c>
      <c r="AS377" t="str">
        <f t="shared" si="125"/>
        <v/>
      </c>
      <c r="AT377" t="str">
        <f t="shared" si="126"/>
        <v/>
      </c>
      <c r="AU377" t="str">
        <f t="shared" si="127"/>
        <v/>
      </c>
      <c r="AV377" t="str">
        <f t="shared" si="128"/>
        <v/>
      </c>
      <c r="AW377">
        <f>'01_指標庫'!$H$4*ISNUMBER($F377)+'01_指標庫'!$H$5*ISNUMBER($AA377)+'01_指標庫'!$H$6*ISNUMBER($G377)+'01_指標庫'!$H$7*ISNUMBER($H377)+'01_指標庫'!$H$8*ISNUMBER($AF377)+'01_指標庫'!$H$9*ISNUMBER($AG377)+'01_指標庫'!$H$10*ISNUMBER($AB377)+'01_指標庫'!$H$11*ISNUMBER($AC377)+'01_指標庫'!$H$12*ISNUMBER($AD377)+'01_指標庫'!$H$13*ISNUMBER($AE377)+'01_指標庫'!$H$14*ISNUMBER($I377)+'01_指標庫'!$H$15*ISNUMBER($AH377)+'01_指標庫'!$H$16*ISNUMBER($K377)+'01_指標庫'!$H$17*ISNUMBER($AI377)+'01_指標庫'!$H$18*ISNUMBER($AJ377)+'01_指標庫'!$H$19*ISNUMBER($AK377)+'01_指標庫'!$H$20*ISNUMBER($BB377)+'01_指標庫'!$H$21*ISNUMBER($BC377)</f>
        <v>51</v>
      </c>
      <c r="AX377">
        <f>IF(AW377=0,50,ROUND(('01_指標庫'!$H$4*IF(ISNUMBER($F377),L377,0)+'01_指標庫'!$H$5*IF(ISNUMBER($AA377),AL377,0)+'01_指標庫'!$H$6*IF(ISNUMBER($G377),M377,0)+'01_指標庫'!$H$7*IF(ISNUMBER($H377),N377,0)+'01_指標庫'!$H$8*IF(ISNUMBER($AF377),AQ377,0)+'01_指標庫'!$H$9*IF(ISNUMBER($AG377),AR377,0)+'01_指標庫'!$H$10*IF(ISNUMBER($AB377),AM377,0)+'01_指標庫'!$H$11*IF(ISNUMBER($AC377),AN377,0)+'01_指標庫'!$H$12*IF(ISNUMBER($AD377),AO377,0)+'01_指標庫'!$H$13*IF(ISNUMBER($AE377),AP377,0)+'01_指標庫'!$H$14*IF(ISNUMBER($I377),O377,0)+'01_指標庫'!$H$15*IF(ISNUMBER($AH377),AS377,0)+'01_指標庫'!$H$16*IF(ISNUMBER($K377),P377,0)+'01_指標庫'!$H$17*IF(ISNUMBER($AI377),AT377,0)+'01_指標庫'!$H$18*IF(ISNUMBER($AJ377),AU377,0)+'01_指標庫'!$H$19*IF(ISNUMBER($AK377),AV377,0)+'01_指標庫'!$H$20*IF(ISNUMBER($BB377),BB377,0)+'01_指標庫'!$H$21*IF(ISNUMBER($BC377),BC377,0))/AW377,1))</f>
        <v>76.5</v>
      </c>
      <c r="AY377" s="67"/>
      <c r="AZ377" s="67"/>
      <c r="BA377" s="66">
        <f t="shared" si="132"/>
        <v>-1.1624550257208766E-3</v>
      </c>
      <c r="BB377">
        <f t="shared" si="133"/>
        <v>50</v>
      </c>
      <c r="BC377" t="str">
        <f t="shared" si="134"/>
        <v/>
      </c>
    </row>
    <row r="378" spans="1:55" ht="15" customHeight="1">
      <c r="A378" s="56">
        <v>374</v>
      </c>
      <c r="B378" s="57">
        <v>43098</v>
      </c>
      <c r="C378" s="56">
        <v>2017</v>
      </c>
      <c r="D378" s="58" t="s">
        <v>234</v>
      </c>
      <c r="E378" s="59">
        <v>6396.42</v>
      </c>
      <c r="F378" s="60">
        <v>8.3987999999999993E-2</v>
      </c>
      <c r="G378" s="60">
        <v>-1.7940000000000001E-2</v>
      </c>
      <c r="H378" s="61">
        <v>0.89800000000000002</v>
      </c>
      <c r="I378" s="62">
        <v>358</v>
      </c>
      <c r="J378" s="56" t="s">
        <v>235</v>
      </c>
      <c r="K378" s="63">
        <v>11.04</v>
      </c>
      <c r="L378" s="56">
        <f t="shared" si="112"/>
        <v>100</v>
      </c>
      <c r="M378" s="56">
        <f t="shared" si="113"/>
        <v>100</v>
      </c>
      <c r="N378" s="56">
        <f t="shared" si="114"/>
        <v>100</v>
      </c>
      <c r="O378" s="56">
        <f t="shared" si="115"/>
        <v>50</v>
      </c>
      <c r="P378" s="56">
        <f t="shared" si="116"/>
        <v>100</v>
      </c>
      <c r="Q378" s="63"/>
      <c r="R378" s="56"/>
      <c r="S378" s="60">
        <f t="shared" si="129"/>
        <v>-6.9860372402358317E-3</v>
      </c>
      <c r="T378" s="64">
        <f t="shared" si="130"/>
        <v>8.447937131630634E-2</v>
      </c>
      <c r="V378" s="65"/>
      <c r="W378" s="65"/>
      <c r="Y378" s="15" t="str">
        <f t="shared" si="117"/>
        <v>EASY</v>
      </c>
      <c r="AA378" s="66">
        <f t="shared" si="131"/>
        <v>7.0981519241606117E-2</v>
      </c>
      <c r="AB378">
        <f>LOOKUP($B378,'07_L1政策步階'!$A$4:$A$14,'07_L1政策步階'!$C$4:$C$14)</f>
        <v>-1</v>
      </c>
      <c r="AC378" s="65"/>
      <c r="AD378" s="65"/>
      <c r="AE378" s="65"/>
      <c r="AF378" s="65"/>
      <c r="AG378" s="65"/>
      <c r="AH378" s="65"/>
      <c r="AI378" s="65"/>
      <c r="AJ378" s="65"/>
      <c r="AK378" s="65"/>
      <c r="AL378">
        <f t="shared" si="118"/>
        <v>100</v>
      </c>
      <c r="AM378">
        <f t="shared" si="119"/>
        <v>0</v>
      </c>
      <c r="AN378" t="str">
        <f t="shared" si="120"/>
        <v/>
      </c>
      <c r="AO378" t="str">
        <f t="shared" si="121"/>
        <v/>
      </c>
      <c r="AP378" t="str">
        <f t="shared" si="122"/>
        <v/>
      </c>
      <c r="AQ378" t="str">
        <f t="shared" si="123"/>
        <v/>
      </c>
      <c r="AR378" t="str">
        <f t="shared" si="124"/>
        <v/>
      </c>
      <c r="AS378" t="str">
        <f t="shared" si="125"/>
        <v/>
      </c>
      <c r="AT378" t="str">
        <f t="shared" si="126"/>
        <v/>
      </c>
      <c r="AU378" t="str">
        <f t="shared" si="127"/>
        <v/>
      </c>
      <c r="AV378" t="str">
        <f t="shared" si="128"/>
        <v/>
      </c>
      <c r="AW378">
        <f>'01_指標庫'!$H$4*ISNUMBER($F378)+'01_指標庫'!$H$5*ISNUMBER($AA378)+'01_指標庫'!$H$6*ISNUMBER($G378)+'01_指標庫'!$H$7*ISNUMBER($H378)+'01_指標庫'!$H$8*ISNUMBER($AF378)+'01_指標庫'!$H$9*ISNUMBER($AG378)+'01_指標庫'!$H$10*ISNUMBER($AB378)+'01_指標庫'!$H$11*ISNUMBER($AC378)+'01_指標庫'!$H$12*ISNUMBER($AD378)+'01_指標庫'!$H$13*ISNUMBER($AE378)+'01_指標庫'!$H$14*ISNUMBER($I378)+'01_指標庫'!$H$15*ISNUMBER($AH378)+'01_指標庫'!$H$16*ISNUMBER($K378)+'01_指標庫'!$H$17*ISNUMBER($AI378)+'01_指標庫'!$H$18*ISNUMBER($AJ378)+'01_指標庫'!$H$19*ISNUMBER($AK378)+'01_指標庫'!$H$20*ISNUMBER($BB378)+'01_指標庫'!$H$21*ISNUMBER($BC378)</f>
        <v>51</v>
      </c>
      <c r="AX378">
        <f>IF(AW378=0,50,ROUND(('01_指標庫'!$H$4*IF(ISNUMBER($F378),L378,0)+'01_指標庫'!$H$5*IF(ISNUMBER($AA378),AL378,0)+'01_指標庫'!$H$6*IF(ISNUMBER($G378),M378,0)+'01_指標庫'!$H$7*IF(ISNUMBER($H378),N378,0)+'01_指標庫'!$H$8*IF(ISNUMBER($AF378),AQ378,0)+'01_指標庫'!$H$9*IF(ISNUMBER($AG378),AR378,0)+'01_指標庫'!$H$10*IF(ISNUMBER($AB378),AM378,0)+'01_指標庫'!$H$11*IF(ISNUMBER($AC378),AN378,0)+'01_指標庫'!$H$12*IF(ISNUMBER($AD378),AO378,0)+'01_指標庫'!$H$13*IF(ISNUMBER($AE378),AP378,0)+'01_指標庫'!$H$14*IF(ISNUMBER($I378),O378,0)+'01_指標庫'!$H$15*IF(ISNUMBER($AH378),AS378,0)+'01_指標庫'!$H$16*IF(ISNUMBER($K378),P378,0)+'01_指標庫'!$H$17*IF(ISNUMBER($AI378),AT378,0)+'01_指標庫'!$H$18*IF(ISNUMBER($AJ378),AU378,0)+'01_指標庫'!$H$19*IF(ISNUMBER($AK378),AV378,0)+'01_指標庫'!$H$20*IF(ISNUMBER($BB378),BB378,0)+'01_指標庫'!$H$21*IF(ISNUMBER($BC378),BC378,0))/AW378,1))</f>
        <v>70.599999999999994</v>
      </c>
      <c r="AY378" s="67"/>
      <c r="AZ378" s="67"/>
      <c r="BA378" s="66">
        <f t="shared" si="132"/>
        <v>-3.6252985788227665E-3</v>
      </c>
      <c r="BB378">
        <f t="shared" si="133"/>
        <v>0</v>
      </c>
      <c r="BC378" t="str">
        <f t="shared" si="134"/>
        <v/>
      </c>
    </row>
    <row r="379" spans="1:55" ht="15" customHeight="1">
      <c r="A379" s="56">
        <v>375</v>
      </c>
      <c r="B379" s="57">
        <v>43102</v>
      </c>
      <c r="C379" s="56">
        <v>2018</v>
      </c>
      <c r="D379" s="58" t="s">
        <v>237</v>
      </c>
      <c r="E379" s="59">
        <v>6511.34</v>
      </c>
      <c r="F379" s="60">
        <v>0.102433</v>
      </c>
      <c r="G379" s="60">
        <v>-2.9599999999999998E-4</v>
      </c>
      <c r="H379" s="61">
        <v>0.91839999999999999</v>
      </c>
      <c r="I379" s="62">
        <v>355</v>
      </c>
      <c r="J379" s="56" t="s">
        <v>235</v>
      </c>
      <c r="K379" s="63">
        <v>9.77</v>
      </c>
      <c r="L379" s="56">
        <f t="shared" si="112"/>
        <v>100</v>
      </c>
      <c r="M379" s="56">
        <f t="shared" si="113"/>
        <v>100</v>
      </c>
      <c r="N379" s="56">
        <f t="shared" si="114"/>
        <v>100</v>
      </c>
      <c r="O379" s="56">
        <f t="shared" si="115"/>
        <v>50</v>
      </c>
      <c r="P379" s="56">
        <f t="shared" si="116"/>
        <v>100</v>
      </c>
      <c r="Q379" s="63"/>
      <c r="R379" s="56"/>
      <c r="S379" s="60">
        <f t="shared" si="129"/>
        <v>1.7966299899006E-2</v>
      </c>
      <c r="T379" s="64">
        <f t="shared" si="130"/>
        <v>-0.11503623188405798</v>
      </c>
      <c r="V379" s="65"/>
      <c r="W379" s="65"/>
      <c r="Y379" s="15" t="str">
        <f t="shared" si="117"/>
        <v>EASY</v>
      </c>
      <c r="AA379" s="66">
        <f t="shared" si="131"/>
        <v>7.1399745837267936E-2</v>
      </c>
      <c r="AB379">
        <f>LOOKUP($B379,'07_L1政策步階'!$A$4:$A$14,'07_L1政策步階'!$C$4:$C$14)</f>
        <v>-1</v>
      </c>
      <c r="AC379" s="65"/>
      <c r="AD379" s="65"/>
      <c r="AE379" s="65"/>
      <c r="AF379" s="65"/>
      <c r="AG379" s="65"/>
      <c r="AH379" s="65"/>
      <c r="AI379" s="65"/>
      <c r="AJ379" s="65"/>
      <c r="AK379" s="65"/>
      <c r="AL379">
        <f t="shared" si="118"/>
        <v>100</v>
      </c>
      <c r="AM379">
        <f t="shared" si="119"/>
        <v>0</v>
      </c>
      <c r="AN379" t="str">
        <f t="shared" si="120"/>
        <v/>
      </c>
      <c r="AO379" t="str">
        <f t="shared" si="121"/>
        <v/>
      </c>
      <c r="AP379" t="str">
        <f t="shared" si="122"/>
        <v/>
      </c>
      <c r="AQ379" t="str">
        <f t="shared" si="123"/>
        <v/>
      </c>
      <c r="AR379" t="str">
        <f t="shared" si="124"/>
        <v/>
      </c>
      <c r="AS379" t="str">
        <f t="shared" si="125"/>
        <v/>
      </c>
      <c r="AT379" t="str">
        <f t="shared" si="126"/>
        <v/>
      </c>
      <c r="AU379" t="str">
        <f t="shared" si="127"/>
        <v/>
      </c>
      <c r="AV379" t="str">
        <f t="shared" si="128"/>
        <v/>
      </c>
      <c r="AW379">
        <f>'01_指標庫'!$H$4*ISNUMBER($F379)+'01_指標庫'!$H$5*ISNUMBER($AA379)+'01_指標庫'!$H$6*ISNUMBER($G379)+'01_指標庫'!$H$7*ISNUMBER($H379)+'01_指標庫'!$H$8*ISNUMBER($AF379)+'01_指標庫'!$H$9*ISNUMBER($AG379)+'01_指標庫'!$H$10*ISNUMBER($AB379)+'01_指標庫'!$H$11*ISNUMBER($AC379)+'01_指標庫'!$H$12*ISNUMBER($AD379)+'01_指標庫'!$H$13*ISNUMBER($AE379)+'01_指標庫'!$H$14*ISNUMBER($I379)+'01_指標庫'!$H$15*ISNUMBER($AH379)+'01_指標庫'!$H$16*ISNUMBER($K379)+'01_指標庫'!$H$17*ISNUMBER($AI379)+'01_指標庫'!$H$18*ISNUMBER($AJ379)+'01_指標庫'!$H$19*ISNUMBER($AK379)+'01_指標庫'!$H$20*ISNUMBER($BB379)+'01_指標庫'!$H$21*ISNUMBER($BC379)</f>
        <v>51</v>
      </c>
      <c r="AX379">
        <f>IF(AW379=0,50,ROUND(('01_指標庫'!$H$4*IF(ISNUMBER($F379),L379,0)+'01_指標庫'!$H$5*IF(ISNUMBER($AA379),AL379,0)+'01_指標庫'!$H$6*IF(ISNUMBER($G379),M379,0)+'01_指標庫'!$H$7*IF(ISNUMBER($H379),N379,0)+'01_指標庫'!$H$8*IF(ISNUMBER($AF379),AQ379,0)+'01_指標庫'!$H$9*IF(ISNUMBER($AG379),AR379,0)+'01_指標庫'!$H$10*IF(ISNUMBER($AB379),AM379,0)+'01_指標庫'!$H$11*IF(ISNUMBER($AC379),AN379,0)+'01_指標庫'!$H$12*IF(ISNUMBER($AD379),AO379,0)+'01_指標庫'!$H$13*IF(ISNUMBER($AE379),AP379,0)+'01_指標庫'!$H$14*IF(ISNUMBER($I379),O379,0)+'01_指標庫'!$H$15*IF(ISNUMBER($AH379),AS379,0)+'01_指標庫'!$H$16*IF(ISNUMBER($K379),P379,0)+'01_指標庫'!$H$17*IF(ISNUMBER($AI379),AT379,0)+'01_指標庫'!$H$18*IF(ISNUMBER($AJ379),AU379,0)+'01_指標庫'!$H$19*IF(ISNUMBER($AK379),AV379,0)+'01_指標庫'!$H$20*IF(ISNUMBER($BB379),BB379,0)+'01_指標庫'!$H$21*IF(ISNUMBER($BC379),BC379,0))/AW379,1))</f>
        <v>76.5</v>
      </c>
      <c r="AY379" s="67"/>
      <c r="AZ379" s="67"/>
      <c r="BA379" s="66">
        <f t="shared" si="132"/>
        <v>-2.8905119745250563E-3</v>
      </c>
      <c r="BB379">
        <f t="shared" si="133"/>
        <v>50</v>
      </c>
      <c r="BC379" t="str">
        <f t="shared" si="134"/>
        <v/>
      </c>
    </row>
    <row r="380" spans="1:55" ht="15" customHeight="1">
      <c r="A380" s="56">
        <v>376</v>
      </c>
      <c r="B380" s="57">
        <v>43103</v>
      </c>
      <c r="C380" s="56">
        <v>2018</v>
      </c>
      <c r="D380" s="58" t="s">
        <v>238</v>
      </c>
      <c r="E380" s="59">
        <v>6575.8</v>
      </c>
      <c r="F380" s="60">
        <v>0.11225300000000001</v>
      </c>
      <c r="G380" s="60">
        <v>0</v>
      </c>
      <c r="H380" s="61">
        <v>0.91839999999999999</v>
      </c>
      <c r="I380" s="62">
        <v>348</v>
      </c>
      <c r="J380" s="56" t="s">
        <v>235</v>
      </c>
      <c r="K380" s="63">
        <v>9.15</v>
      </c>
      <c r="L380" s="56">
        <f t="shared" si="112"/>
        <v>100</v>
      </c>
      <c r="M380" s="56">
        <f t="shared" si="113"/>
        <v>100</v>
      </c>
      <c r="N380" s="56">
        <f t="shared" si="114"/>
        <v>100</v>
      </c>
      <c r="O380" s="56">
        <f t="shared" si="115"/>
        <v>100</v>
      </c>
      <c r="P380" s="56">
        <f t="shared" si="116"/>
        <v>100</v>
      </c>
      <c r="Q380" s="63"/>
      <c r="R380" s="56"/>
      <c r="S380" s="60">
        <f t="shared" si="129"/>
        <v>9.89965199175602E-3</v>
      </c>
      <c r="T380" s="64">
        <f t="shared" si="130"/>
        <v>-6.3459570112589514E-2</v>
      </c>
      <c r="V380" s="65"/>
      <c r="W380" s="65"/>
      <c r="Y380" s="15" t="str">
        <f t="shared" si="117"/>
        <v>EASY</v>
      </c>
      <c r="AA380" s="66">
        <f t="shared" si="131"/>
        <v>7.1926143914059049E-2</v>
      </c>
      <c r="AB380">
        <f>LOOKUP($B380,'07_L1政策步階'!$A$4:$A$14,'07_L1政策步階'!$C$4:$C$14)</f>
        <v>-1</v>
      </c>
      <c r="AC380" s="65"/>
      <c r="AD380" s="65"/>
      <c r="AE380" s="65"/>
      <c r="AF380" s="65"/>
      <c r="AG380" s="65"/>
      <c r="AH380" s="65"/>
      <c r="AI380" s="65"/>
      <c r="AJ380" s="65"/>
      <c r="AK380" s="65"/>
      <c r="AL380">
        <f t="shared" si="118"/>
        <v>100</v>
      </c>
      <c r="AM380">
        <f t="shared" si="119"/>
        <v>0</v>
      </c>
      <c r="AN380" t="str">
        <f t="shared" si="120"/>
        <v/>
      </c>
      <c r="AO380" t="str">
        <f t="shared" si="121"/>
        <v/>
      </c>
      <c r="AP380" t="str">
        <f t="shared" si="122"/>
        <v/>
      </c>
      <c r="AQ380" t="str">
        <f t="shared" si="123"/>
        <v/>
      </c>
      <c r="AR380" t="str">
        <f t="shared" si="124"/>
        <v/>
      </c>
      <c r="AS380" t="str">
        <f t="shared" si="125"/>
        <v/>
      </c>
      <c r="AT380" t="str">
        <f t="shared" si="126"/>
        <v/>
      </c>
      <c r="AU380" t="str">
        <f t="shared" si="127"/>
        <v/>
      </c>
      <c r="AV380" t="str">
        <f t="shared" si="128"/>
        <v/>
      </c>
      <c r="AW380">
        <f>'01_指標庫'!$H$4*ISNUMBER($F380)+'01_指標庫'!$H$5*ISNUMBER($AA380)+'01_指標庫'!$H$6*ISNUMBER($G380)+'01_指標庫'!$H$7*ISNUMBER($H380)+'01_指標庫'!$H$8*ISNUMBER($AF380)+'01_指標庫'!$H$9*ISNUMBER($AG380)+'01_指標庫'!$H$10*ISNUMBER($AB380)+'01_指標庫'!$H$11*ISNUMBER($AC380)+'01_指標庫'!$H$12*ISNUMBER($AD380)+'01_指標庫'!$H$13*ISNUMBER($AE380)+'01_指標庫'!$H$14*ISNUMBER($I380)+'01_指標庫'!$H$15*ISNUMBER($AH380)+'01_指標庫'!$H$16*ISNUMBER($K380)+'01_指標庫'!$H$17*ISNUMBER($AI380)+'01_指標庫'!$H$18*ISNUMBER($AJ380)+'01_指標庫'!$H$19*ISNUMBER($AK380)+'01_指標庫'!$H$20*ISNUMBER($BB380)+'01_指標庫'!$H$21*ISNUMBER($BC380)</f>
        <v>51</v>
      </c>
      <c r="AX380">
        <f>IF(AW380=0,50,ROUND(('01_指標庫'!$H$4*IF(ISNUMBER($F380),L380,0)+'01_指標庫'!$H$5*IF(ISNUMBER($AA380),AL380,0)+'01_指標庫'!$H$6*IF(ISNUMBER($G380),M380,0)+'01_指標庫'!$H$7*IF(ISNUMBER($H380),N380,0)+'01_指標庫'!$H$8*IF(ISNUMBER($AF380),AQ380,0)+'01_指標庫'!$H$9*IF(ISNUMBER($AG380),AR380,0)+'01_指標庫'!$H$10*IF(ISNUMBER($AB380),AM380,0)+'01_指標庫'!$H$11*IF(ISNUMBER($AC380),AN380,0)+'01_指標庫'!$H$12*IF(ISNUMBER($AD380),AO380,0)+'01_指標庫'!$H$13*IF(ISNUMBER($AE380),AP380,0)+'01_指標庫'!$H$14*IF(ISNUMBER($I380),O380,0)+'01_指標庫'!$H$15*IF(ISNUMBER($AH380),AS380,0)+'01_指標庫'!$H$16*IF(ISNUMBER($K380),P380,0)+'01_指標庫'!$H$17*IF(ISNUMBER($AI380),AT380,0)+'01_指標庫'!$H$18*IF(ISNUMBER($AJ380),AU380,0)+'01_指標庫'!$H$19*IF(ISNUMBER($AK380),AV380,0)+'01_指標庫'!$H$20*IF(ISNUMBER($BB380),BB380,0)+'01_指標庫'!$H$21*IF(ISNUMBER($BC380),BC380,0))/AW380,1))</f>
        <v>84.3</v>
      </c>
      <c r="AY380" s="67"/>
      <c r="AZ380" s="67"/>
      <c r="BA380" s="66">
        <f t="shared" si="132"/>
        <v>5.5593088276428837E-4</v>
      </c>
      <c r="BB380">
        <f t="shared" si="133"/>
        <v>50</v>
      </c>
      <c r="BC380" t="str">
        <f t="shared" si="134"/>
        <v/>
      </c>
    </row>
    <row r="381" spans="1:55" ht="15" customHeight="1">
      <c r="A381" s="56">
        <v>377</v>
      </c>
      <c r="B381" s="57">
        <v>43104</v>
      </c>
      <c r="C381" s="56">
        <v>2018</v>
      </c>
      <c r="D381" s="58" t="s">
        <v>239</v>
      </c>
      <c r="E381" s="59">
        <v>6584.58</v>
      </c>
      <c r="F381" s="60">
        <v>0.11255999999999999</v>
      </c>
      <c r="G381" s="60">
        <v>0</v>
      </c>
      <c r="H381" s="61">
        <v>0.89800000000000002</v>
      </c>
      <c r="I381" s="62">
        <v>340</v>
      </c>
      <c r="J381" s="56" t="s">
        <v>235</v>
      </c>
      <c r="K381" s="63">
        <v>9.2200000000000006</v>
      </c>
      <c r="L381" s="56">
        <f t="shared" si="112"/>
        <v>100</v>
      </c>
      <c r="M381" s="56">
        <f t="shared" si="113"/>
        <v>100</v>
      </c>
      <c r="N381" s="56">
        <f t="shared" si="114"/>
        <v>100</v>
      </c>
      <c r="O381" s="56">
        <f t="shared" si="115"/>
        <v>100</v>
      </c>
      <c r="P381" s="56">
        <f t="shared" si="116"/>
        <v>100</v>
      </c>
      <c r="Q381" s="63"/>
      <c r="R381" s="56"/>
      <c r="S381" s="60">
        <f t="shared" si="129"/>
        <v>1.3351987590863867E-3</v>
      </c>
      <c r="T381" s="64">
        <f t="shared" si="130"/>
        <v>7.6502732240437687E-3</v>
      </c>
      <c r="V381" s="65"/>
      <c r="W381" s="65"/>
      <c r="Y381" s="15" t="str">
        <f t="shared" si="117"/>
        <v>EASY</v>
      </c>
      <c r="AA381" s="66">
        <f t="shared" si="131"/>
        <v>7.2538551021354092E-2</v>
      </c>
      <c r="AB381">
        <f>LOOKUP($B381,'07_L1政策步階'!$A$4:$A$14,'07_L1政策步階'!$C$4:$C$14)</f>
        <v>-1</v>
      </c>
      <c r="AC381" s="65"/>
      <c r="AD381" s="65"/>
      <c r="AE381" s="65"/>
      <c r="AF381" s="65"/>
      <c r="AG381" s="65"/>
      <c r="AH381" s="65"/>
      <c r="AI381" s="65"/>
      <c r="AJ381" s="65"/>
      <c r="AK381" s="65"/>
      <c r="AL381">
        <f t="shared" si="118"/>
        <v>100</v>
      </c>
      <c r="AM381">
        <f t="shared" si="119"/>
        <v>0</v>
      </c>
      <c r="AN381" t="str">
        <f t="shared" si="120"/>
        <v/>
      </c>
      <c r="AO381" t="str">
        <f t="shared" si="121"/>
        <v/>
      </c>
      <c r="AP381" t="str">
        <f t="shared" si="122"/>
        <v/>
      </c>
      <c r="AQ381" t="str">
        <f t="shared" si="123"/>
        <v/>
      </c>
      <c r="AR381" t="str">
        <f t="shared" si="124"/>
        <v/>
      </c>
      <c r="AS381" t="str">
        <f t="shared" si="125"/>
        <v/>
      </c>
      <c r="AT381" t="str">
        <f t="shared" si="126"/>
        <v/>
      </c>
      <c r="AU381" t="str">
        <f t="shared" si="127"/>
        <v/>
      </c>
      <c r="AV381" t="str">
        <f t="shared" si="128"/>
        <v/>
      </c>
      <c r="AW381">
        <f>'01_指標庫'!$H$4*ISNUMBER($F381)+'01_指標庫'!$H$5*ISNUMBER($AA381)+'01_指標庫'!$H$6*ISNUMBER($G381)+'01_指標庫'!$H$7*ISNUMBER($H381)+'01_指標庫'!$H$8*ISNUMBER($AF381)+'01_指標庫'!$H$9*ISNUMBER($AG381)+'01_指標庫'!$H$10*ISNUMBER($AB381)+'01_指標庫'!$H$11*ISNUMBER($AC381)+'01_指標庫'!$H$12*ISNUMBER($AD381)+'01_指標庫'!$H$13*ISNUMBER($AE381)+'01_指標庫'!$H$14*ISNUMBER($I381)+'01_指標庫'!$H$15*ISNUMBER($AH381)+'01_指標庫'!$H$16*ISNUMBER($K381)+'01_指標庫'!$H$17*ISNUMBER($AI381)+'01_指標庫'!$H$18*ISNUMBER($AJ381)+'01_指標庫'!$H$19*ISNUMBER($AK381)+'01_指標庫'!$H$20*ISNUMBER($BB381)+'01_指標庫'!$H$21*ISNUMBER($BC381)</f>
        <v>51</v>
      </c>
      <c r="AX381">
        <f>IF(AW381=0,50,ROUND(('01_指標庫'!$H$4*IF(ISNUMBER($F381),L381,0)+'01_指標庫'!$H$5*IF(ISNUMBER($AA381),AL381,0)+'01_指標庫'!$H$6*IF(ISNUMBER($G381),M381,0)+'01_指標庫'!$H$7*IF(ISNUMBER($H381),N381,0)+'01_指標庫'!$H$8*IF(ISNUMBER($AF381),AQ381,0)+'01_指標庫'!$H$9*IF(ISNUMBER($AG381),AR381,0)+'01_指標庫'!$H$10*IF(ISNUMBER($AB381),AM381,0)+'01_指標庫'!$H$11*IF(ISNUMBER($AC381),AN381,0)+'01_指標庫'!$H$12*IF(ISNUMBER($AD381),AO381,0)+'01_指標庫'!$H$13*IF(ISNUMBER($AE381),AP381,0)+'01_指標庫'!$H$14*IF(ISNUMBER($I381),O381,0)+'01_指標庫'!$H$15*IF(ISNUMBER($AH381),AS381,0)+'01_指標庫'!$H$16*IF(ISNUMBER($K381),P381,0)+'01_指標庫'!$H$17*IF(ISNUMBER($AI381),AT381,0)+'01_指標庫'!$H$18*IF(ISNUMBER($AJ381),AU381,0)+'01_指標庫'!$H$19*IF(ISNUMBER($AK381),AV381,0)+'01_指標庫'!$H$20*IF(ISNUMBER($BB381),BB381,0)+'01_指標庫'!$H$21*IF(ISNUMBER($BC381),BC381,0))/AW381,1))</f>
        <v>84.3</v>
      </c>
      <c r="AY381" s="67"/>
      <c r="AZ381" s="67"/>
      <c r="BA381" s="66">
        <f t="shared" si="132"/>
        <v>3.5640743894607141E-3</v>
      </c>
      <c r="BB381">
        <f t="shared" si="133"/>
        <v>50</v>
      </c>
      <c r="BC381" t="str">
        <f t="shared" si="134"/>
        <v/>
      </c>
    </row>
    <row r="382" spans="1:55" ht="15" customHeight="1">
      <c r="A382" s="56">
        <v>378</v>
      </c>
      <c r="B382" s="57">
        <v>43105</v>
      </c>
      <c r="C382" s="56">
        <v>2018</v>
      </c>
      <c r="D382" s="58" t="s">
        <v>234</v>
      </c>
      <c r="E382" s="59">
        <v>6653.29</v>
      </c>
      <c r="F382" s="60">
        <v>0.122949</v>
      </c>
      <c r="G382" s="60">
        <v>0</v>
      </c>
      <c r="H382" s="61">
        <v>0.89800000000000002</v>
      </c>
      <c r="I382" s="62">
        <v>336</v>
      </c>
      <c r="J382" s="56" t="s">
        <v>235</v>
      </c>
      <c r="K382" s="63">
        <v>9.2200000000000006</v>
      </c>
      <c r="L382" s="56">
        <f t="shared" si="112"/>
        <v>100</v>
      </c>
      <c r="M382" s="56">
        <f t="shared" si="113"/>
        <v>100</v>
      </c>
      <c r="N382" s="56">
        <f t="shared" si="114"/>
        <v>100</v>
      </c>
      <c r="O382" s="56">
        <f t="shared" si="115"/>
        <v>100</v>
      </c>
      <c r="P382" s="56">
        <f t="shared" si="116"/>
        <v>100</v>
      </c>
      <c r="Q382" s="63"/>
      <c r="R382" s="56"/>
      <c r="S382" s="60">
        <f t="shared" si="129"/>
        <v>1.0434985982401335E-2</v>
      </c>
      <c r="T382" s="64">
        <f t="shared" si="130"/>
        <v>0</v>
      </c>
      <c r="V382" s="65"/>
      <c r="W382" s="65"/>
      <c r="Y382" s="15" t="str">
        <f t="shared" si="117"/>
        <v>EASY</v>
      </c>
      <c r="AA382" s="66">
        <f t="shared" si="131"/>
        <v>7.3309268023638241E-2</v>
      </c>
      <c r="AB382">
        <f>LOOKUP($B382,'07_L1政策步階'!$A$4:$A$14,'07_L1政策步階'!$C$4:$C$14)</f>
        <v>-1</v>
      </c>
      <c r="AC382" s="65"/>
      <c r="AD382" s="65"/>
      <c r="AE382" s="65"/>
      <c r="AF382" s="65"/>
      <c r="AG382" s="65"/>
      <c r="AH382" s="65"/>
      <c r="AI382" s="65"/>
      <c r="AJ382" s="65"/>
      <c r="AK382" s="65"/>
      <c r="AL382">
        <f t="shared" si="118"/>
        <v>100</v>
      </c>
      <c r="AM382">
        <f t="shared" si="119"/>
        <v>0</v>
      </c>
      <c r="AN382" t="str">
        <f t="shared" si="120"/>
        <v/>
      </c>
      <c r="AO382" t="str">
        <f t="shared" si="121"/>
        <v/>
      </c>
      <c r="AP382" t="str">
        <f t="shared" si="122"/>
        <v/>
      </c>
      <c r="AQ382" t="str">
        <f t="shared" si="123"/>
        <v/>
      </c>
      <c r="AR382" t="str">
        <f t="shared" si="124"/>
        <v/>
      </c>
      <c r="AS382" t="str">
        <f t="shared" si="125"/>
        <v/>
      </c>
      <c r="AT382" t="str">
        <f t="shared" si="126"/>
        <v/>
      </c>
      <c r="AU382" t="str">
        <f t="shared" si="127"/>
        <v/>
      </c>
      <c r="AV382" t="str">
        <f t="shared" si="128"/>
        <v/>
      </c>
      <c r="AW382">
        <f>'01_指標庫'!$H$4*ISNUMBER($F382)+'01_指標庫'!$H$5*ISNUMBER($AA382)+'01_指標庫'!$H$6*ISNUMBER($G382)+'01_指標庫'!$H$7*ISNUMBER($H382)+'01_指標庫'!$H$8*ISNUMBER($AF382)+'01_指標庫'!$H$9*ISNUMBER($AG382)+'01_指標庫'!$H$10*ISNUMBER($AB382)+'01_指標庫'!$H$11*ISNUMBER($AC382)+'01_指標庫'!$H$12*ISNUMBER($AD382)+'01_指標庫'!$H$13*ISNUMBER($AE382)+'01_指標庫'!$H$14*ISNUMBER($I382)+'01_指標庫'!$H$15*ISNUMBER($AH382)+'01_指標庫'!$H$16*ISNUMBER($K382)+'01_指標庫'!$H$17*ISNUMBER($AI382)+'01_指標庫'!$H$18*ISNUMBER($AJ382)+'01_指標庫'!$H$19*ISNUMBER($AK382)+'01_指標庫'!$H$20*ISNUMBER($BB382)+'01_指標庫'!$H$21*ISNUMBER($BC382)</f>
        <v>51</v>
      </c>
      <c r="AX382">
        <f>IF(AW382=0,50,ROUND(('01_指標庫'!$H$4*IF(ISNUMBER($F382),L382,0)+'01_指標庫'!$H$5*IF(ISNUMBER($AA382),AL382,0)+'01_指標庫'!$H$6*IF(ISNUMBER($G382),M382,0)+'01_指標庫'!$H$7*IF(ISNUMBER($H382),N382,0)+'01_指標庫'!$H$8*IF(ISNUMBER($AF382),AQ382,0)+'01_指標庫'!$H$9*IF(ISNUMBER($AG382),AR382,0)+'01_指標庫'!$H$10*IF(ISNUMBER($AB382),AM382,0)+'01_指標庫'!$H$11*IF(ISNUMBER($AC382),AN382,0)+'01_指標庫'!$H$12*IF(ISNUMBER($AD382),AO382,0)+'01_指標庫'!$H$13*IF(ISNUMBER($AE382),AP382,0)+'01_指標庫'!$H$14*IF(ISNUMBER($I382),O382,0)+'01_指標庫'!$H$15*IF(ISNUMBER($AH382),AS382,0)+'01_指標庫'!$H$16*IF(ISNUMBER($K382),P382,0)+'01_指標庫'!$H$17*IF(ISNUMBER($AI382),AT382,0)+'01_指標庫'!$H$18*IF(ISNUMBER($AJ382),AU382,0)+'01_指標庫'!$H$19*IF(ISNUMBER($AK382),AV382,0)+'01_指標庫'!$H$20*IF(ISNUMBER($BB382),BB382,0)+'01_指標庫'!$H$21*IF(ISNUMBER($BC382),BC382,0))/AW382,1))</f>
        <v>84.3</v>
      </c>
      <c r="AY382" s="67"/>
      <c r="AZ382" s="67"/>
      <c r="BA382" s="66">
        <f t="shared" si="132"/>
        <v>7.2933222634419259E-3</v>
      </c>
      <c r="BB382">
        <f t="shared" si="133"/>
        <v>50</v>
      </c>
      <c r="BC382" t="str">
        <f t="shared" si="134"/>
        <v/>
      </c>
    </row>
    <row r="383" spans="1:55" ht="15" customHeight="1">
      <c r="A383" s="56">
        <v>379</v>
      </c>
      <c r="B383" s="57">
        <v>43108</v>
      </c>
      <c r="C383" s="56">
        <v>2018</v>
      </c>
      <c r="D383" s="58" t="s">
        <v>236</v>
      </c>
      <c r="E383" s="59">
        <v>6676.63</v>
      </c>
      <c r="F383" s="60">
        <v>0.12563299999999999</v>
      </c>
      <c r="G383" s="60">
        <v>0</v>
      </c>
      <c r="H383" s="61">
        <v>0.95920000000000005</v>
      </c>
      <c r="I383" s="62">
        <v>335</v>
      </c>
      <c r="J383" s="56" t="s">
        <v>235</v>
      </c>
      <c r="K383" s="63">
        <v>9.52</v>
      </c>
      <c r="L383" s="56">
        <f t="shared" si="112"/>
        <v>100</v>
      </c>
      <c r="M383" s="56">
        <f t="shared" si="113"/>
        <v>100</v>
      </c>
      <c r="N383" s="56">
        <f t="shared" si="114"/>
        <v>100</v>
      </c>
      <c r="O383" s="56">
        <f t="shared" si="115"/>
        <v>100</v>
      </c>
      <c r="P383" s="56">
        <f t="shared" si="116"/>
        <v>100</v>
      </c>
      <c r="Q383" s="63"/>
      <c r="R383" s="56"/>
      <c r="S383" s="60">
        <f t="shared" si="129"/>
        <v>3.5080388800128315E-3</v>
      </c>
      <c r="T383" s="64">
        <f t="shared" si="130"/>
        <v>3.2537960954446721E-2</v>
      </c>
      <c r="V383" s="65"/>
      <c r="W383" s="65"/>
      <c r="Y383" s="15" t="str">
        <f t="shared" si="117"/>
        <v>EASY</v>
      </c>
      <c r="AA383" s="66">
        <f t="shared" si="131"/>
        <v>7.4209548573754835E-2</v>
      </c>
      <c r="AB383">
        <f>LOOKUP($B383,'07_L1政策步階'!$A$4:$A$14,'07_L1政策步階'!$C$4:$C$14)</f>
        <v>-1</v>
      </c>
      <c r="AC383" s="65"/>
      <c r="AD383" s="65"/>
      <c r="AE383" s="65"/>
      <c r="AF383" s="65"/>
      <c r="AG383" s="65"/>
      <c r="AH383" s="65"/>
      <c r="AI383" s="65"/>
      <c r="AJ383" s="65"/>
      <c r="AK383" s="65"/>
      <c r="AL383">
        <f t="shared" si="118"/>
        <v>100</v>
      </c>
      <c r="AM383">
        <f t="shared" si="119"/>
        <v>0</v>
      </c>
      <c r="AN383" t="str">
        <f t="shared" si="120"/>
        <v/>
      </c>
      <c r="AO383" t="str">
        <f t="shared" si="121"/>
        <v/>
      </c>
      <c r="AP383" t="str">
        <f t="shared" si="122"/>
        <v/>
      </c>
      <c r="AQ383" t="str">
        <f t="shared" si="123"/>
        <v/>
      </c>
      <c r="AR383" t="str">
        <f t="shared" si="124"/>
        <v/>
      </c>
      <c r="AS383" t="str">
        <f t="shared" si="125"/>
        <v/>
      </c>
      <c r="AT383" t="str">
        <f t="shared" si="126"/>
        <v/>
      </c>
      <c r="AU383" t="str">
        <f t="shared" si="127"/>
        <v/>
      </c>
      <c r="AV383" t="str">
        <f t="shared" si="128"/>
        <v/>
      </c>
      <c r="AW383">
        <f>'01_指標庫'!$H$4*ISNUMBER($F383)+'01_指標庫'!$H$5*ISNUMBER($AA383)+'01_指標庫'!$H$6*ISNUMBER($G383)+'01_指標庫'!$H$7*ISNUMBER($H383)+'01_指標庫'!$H$8*ISNUMBER($AF383)+'01_指標庫'!$H$9*ISNUMBER($AG383)+'01_指標庫'!$H$10*ISNUMBER($AB383)+'01_指標庫'!$H$11*ISNUMBER($AC383)+'01_指標庫'!$H$12*ISNUMBER($AD383)+'01_指標庫'!$H$13*ISNUMBER($AE383)+'01_指標庫'!$H$14*ISNUMBER($I383)+'01_指標庫'!$H$15*ISNUMBER($AH383)+'01_指標庫'!$H$16*ISNUMBER($K383)+'01_指標庫'!$H$17*ISNUMBER($AI383)+'01_指標庫'!$H$18*ISNUMBER($AJ383)+'01_指標庫'!$H$19*ISNUMBER($AK383)+'01_指標庫'!$H$20*ISNUMBER($BB383)+'01_指標庫'!$H$21*ISNUMBER($BC383)</f>
        <v>51</v>
      </c>
      <c r="AX383">
        <f>IF(AW383=0,50,ROUND(('01_指標庫'!$H$4*IF(ISNUMBER($F383),L383,0)+'01_指標庫'!$H$5*IF(ISNUMBER($AA383),AL383,0)+'01_指標庫'!$H$6*IF(ISNUMBER($G383),M383,0)+'01_指標庫'!$H$7*IF(ISNUMBER($H383),N383,0)+'01_指標庫'!$H$8*IF(ISNUMBER($AF383),AQ383,0)+'01_指標庫'!$H$9*IF(ISNUMBER($AG383),AR383,0)+'01_指標庫'!$H$10*IF(ISNUMBER($AB383),AM383,0)+'01_指標庫'!$H$11*IF(ISNUMBER($AC383),AN383,0)+'01_指標庫'!$H$12*IF(ISNUMBER($AD383),AO383,0)+'01_指標庫'!$H$13*IF(ISNUMBER($AE383),AP383,0)+'01_指標庫'!$H$14*IF(ISNUMBER($I383),O383,0)+'01_指標庫'!$H$15*IF(ISNUMBER($AH383),AS383,0)+'01_指標庫'!$H$16*IF(ISNUMBER($K383),P383,0)+'01_指標庫'!$H$17*IF(ISNUMBER($AI383),AT383,0)+'01_指標庫'!$H$18*IF(ISNUMBER($AJ383),AU383,0)+'01_指標庫'!$H$19*IF(ISNUMBER($AK383),AV383,0)+'01_指標庫'!$H$20*IF(ISNUMBER($BB383),BB383,0)+'01_指標庫'!$H$21*IF(ISNUMBER($BC383),BC383,0))/AW383,1))</f>
        <v>90.2</v>
      </c>
      <c r="AY383" s="67"/>
      <c r="AZ383" s="67"/>
      <c r="BA383" s="66">
        <f t="shared" si="132"/>
        <v>1.2740253012905933E-2</v>
      </c>
      <c r="BB383">
        <f t="shared" si="133"/>
        <v>100</v>
      </c>
      <c r="BC383" t="str">
        <f t="shared" si="134"/>
        <v/>
      </c>
    </row>
    <row r="384" spans="1:55" ht="15" customHeight="1">
      <c r="A384" s="56">
        <v>380</v>
      </c>
      <c r="B384" s="57">
        <v>43109</v>
      </c>
      <c r="C384" s="56">
        <v>2018</v>
      </c>
      <c r="D384" s="58" t="s">
        <v>237</v>
      </c>
      <c r="E384" s="59">
        <v>6677.94</v>
      </c>
      <c r="F384" s="60">
        <v>0.124609</v>
      </c>
      <c r="G384" s="60">
        <v>0</v>
      </c>
      <c r="H384" s="61">
        <v>0.93879999999999997</v>
      </c>
      <c r="I384" s="62">
        <v>333</v>
      </c>
      <c r="J384" s="56" t="s">
        <v>235</v>
      </c>
      <c r="K384" s="63">
        <v>10.08</v>
      </c>
      <c r="L384" s="56">
        <f t="shared" si="112"/>
        <v>100</v>
      </c>
      <c r="M384" s="56">
        <f t="shared" si="113"/>
        <v>100</v>
      </c>
      <c r="N384" s="56">
        <f t="shared" si="114"/>
        <v>100</v>
      </c>
      <c r="O384" s="56">
        <f t="shared" si="115"/>
        <v>100</v>
      </c>
      <c r="P384" s="56">
        <f t="shared" si="116"/>
        <v>100</v>
      </c>
      <c r="Q384" s="63"/>
      <c r="R384" s="56"/>
      <c r="S384" s="60">
        <f t="shared" si="129"/>
        <v>1.9620676898357559E-4</v>
      </c>
      <c r="T384" s="64">
        <f t="shared" si="130"/>
        <v>5.8823529411764719E-2</v>
      </c>
      <c r="V384" s="65"/>
      <c r="W384" s="65"/>
      <c r="Y384" s="15" t="str">
        <f t="shared" si="117"/>
        <v>EASY</v>
      </c>
      <c r="AA384" s="66">
        <f t="shared" si="131"/>
        <v>7.5176903464301281E-2</v>
      </c>
      <c r="AB384">
        <f>LOOKUP($B384,'07_L1政策步階'!$A$4:$A$14,'07_L1政策步階'!$C$4:$C$14)</f>
        <v>-1</v>
      </c>
      <c r="AC384" s="65"/>
      <c r="AD384" s="65"/>
      <c r="AE384" s="65"/>
      <c r="AF384" s="65"/>
      <c r="AG384" s="65"/>
      <c r="AH384" s="65"/>
      <c r="AI384" s="65"/>
      <c r="AJ384" s="65"/>
      <c r="AK384" s="65"/>
      <c r="AL384">
        <f t="shared" si="118"/>
        <v>100</v>
      </c>
      <c r="AM384">
        <f t="shared" si="119"/>
        <v>0</v>
      </c>
      <c r="AN384" t="str">
        <f t="shared" si="120"/>
        <v/>
      </c>
      <c r="AO384" t="str">
        <f t="shared" si="121"/>
        <v/>
      </c>
      <c r="AP384" t="str">
        <f t="shared" si="122"/>
        <v/>
      </c>
      <c r="AQ384" t="str">
        <f t="shared" si="123"/>
        <v/>
      </c>
      <c r="AR384" t="str">
        <f t="shared" si="124"/>
        <v/>
      </c>
      <c r="AS384" t="str">
        <f t="shared" si="125"/>
        <v/>
      </c>
      <c r="AT384" t="str">
        <f t="shared" si="126"/>
        <v/>
      </c>
      <c r="AU384" t="str">
        <f t="shared" si="127"/>
        <v/>
      </c>
      <c r="AV384" t="str">
        <f t="shared" si="128"/>
        <v/>
      </c>
      <c r="AW384">
        <f>'01_指標庫'!$H$4*ISNUMBER($F384)+'01_指標庫'!$H$5*ISNUMBER($AA384)+'01_指標庫'!$H$6*ISNUMBER($G384)+'01_指標庫'!$H$7*ISNUMBER($H384)+'01_指標庫'!$H$8*ISNUMBER($AF384)+'01_指標庫'!$H$9*ISNUMBER($AG384)+'01_指標庫'!$H$10*ISNUMBER($AB384)+'01_指標庫'!$H$11*ISNUMBER($AC384)+'01_指標庫'!$H$12*ISNUMBER($AD384)+'01_指標庫'!$H$13*ISNUMBER($AE384)+'01_指標庫'!$H$14*ISNUMBER($I384)+'01_指標庫'!$H$15*ISNUMBER($AH384)+'01_指標庫'!$H$16*ISNUMBER($K384)+'01_指標庫'!$H$17*ISNUMBER($AI384)+'01_指標庫'!$H$18*ISNUMBER($AJ384)+'01_指標庫'!$H$19*ISNUMBER($AK384)+'01_指標庫'!$H$20*ISNUMBER($BB384)+'01_指標庫'!$H$21*ISNUMBER($BC384)</f>
        <v>51</v>
      </c>
      <c r="AX384">
        <f>IF(AW384=0,50,ROUND(('01_指標庫'!$H$4*IF(ISNUMBER($F384),L384,0)+'01_指標庫'!$H$5*IF(ISNUMBER($AA384),AL384,0)+'01_指標庫'!$H$6*IF(ISNUMBER($G384),M384,0)+'01_指標庫'!$H$7*IF(ISNUMBER($H384),N384,0)+'01_指標庫'!$H$8*IF(ISNUMBER($AF384),AQ384,0)+'01_指標庫'!$H$9*IF(ISNUMBER($AG384),AR384,0)+'01_指標庫'!$H$10*IF(ISNUMBER($AB384),AM384,0)+'01_指標庫'!$H$11*IF(ISNUMBER($AC384),AN384,0)+'01_指標庫'!$H$12*IF(ISNUMBER($AD384),AO384,0)+'01_指標庫'!$H$13*IF(ISNUMBER($AE384),AP384,0)+'01_指標庫'!$H$14*IF(ISNUMBER($I384),O384,0)+'01_指標庫'!$H$15*IF(ISNUMBER($AH384),AS384,0)+'01_指標庫'!$H$16*IF(ISNUMBER($K384),P384,0)+'01_指標庫'!$H$17*IF(ISNUMBER($AI384),AT384,0)+'01_指標庫'!$H$18*IF(ISNUMBER($AJ384),AU384,0)+'01_指標庫'!$H$19*IF(ISNUMBER($AK384),AV384,0)+'01_指標庫'!$H$20*IF(ISNUMBER($BB384),BB384,0)+'01_指標庫'!$H$21*IF(ISNUMBER($BC384),BC384,0))/AW384,1))</f>
        <v>90.2</v>
      </c>
      <c r="AY384" s="67"/>
      <c r="AZ384" s="67"/>
      <c r="BA384" s="66">
        <f t="shared" si="132"/>
        <v>1.4540634477890002E-2</v>
      </c>
      <c r="BB384">
        <f t="shared" si="133"/>
        <v>100</v>
      </c>
      <c r="BC384" t="str">
        <f t="shared" si="134"/>
        <v/>
      </c>
    </row>
    <row r="385" spans="1:55" ht="15" customHeight="1">
      <c r="A385" s="56">
        <v>381</v>
      </c>
      <c r="B385" s="57">
        <v>43110</v>
      </c>
      <c r="C385" s="56">
        <v>2018</v>
      </c>
      <c r="D385" s="58" t="s">
        <v>238</v>
      </c>
      <c r="E385" s="59">
        <v>6662.66</v>
      </c>
      <c r="F385" s="60">
        <v>0.120819</v>
      </c>
      <c r="G385" s="60">
        <v>-2.2880000000000001E-3</v>
      </c>
      <c r="H385" s="61">
        <v>0.93879999999999997</v>
      </c>
      <c r="I385" s="62">
        <v>342</v>
      </c>
      <c r="J385" s="56" t="s">
        <v>235</v>
      </c>
      <c r="K385" s="63">
        <v>9.82</v>
      </c>
      <c r="L385" s="56">
        <f t="shared" si="112"/>
        <v>100</v>
      </c>
      <c r="M385" s="56">
        <f t="shared" si="113"/>
        <v>100</v>
      </c>
      <c r="N385" s="56">
        <f t="shared" si="114"/>
        <v>100</v>
      </c>
      <c r="O385" s="56">
        <f t="shared" si="115"/>
        <v>100</v>
      </c>
      <c r="P385" s="56">
        <f t="shared" si="116"/>
        <v>100</v>
      </c>
      <c r="Q385" s="63"/>
      <c r="R385" s="56"/>
      <c r="S385" s="60">
        <f t="shared" si="129"/>
        <v>-2.2881307708664256E-3</v>
      </c>
      <c r="T385" s="64">
        <f t="shared" si="130"/>
        <v>-2.5793650793650813E-2</v>
      </c>
      <c r="V385" s="65"/>
      <c r="W385" s="65"/>
      <c r="Y385" s="15" t="str">
        <f t="shared" si="117"/>
        <v>EASY</v>
      </c>
      <c r="AA385" s="66">
        <f t="shared" si="131"/>
        <v>7.5523035162242902E-2</v>
      </c>
      <c r="AB385">
        <f>LOOKUP($B385,'07_L1政策步階'!$A$4:$A$14,'07_L1政策步階'!$C$4:$C$14)</f>
        <v>-1</v>
      </c>
      <c r="AC385" s="65"/>
      <c r="AD385" s="65"/>
      <c r="AE385" s="65"/>
      <c r="AF385" s="65"/>
      <c r="AG385" s="65"/>
      <c r="AH385" s="65"/>
      <c r="AI385" s="65"/>
      <c r="AJ385" s="65"/>
      <c r="AK385" s="65"/>
      <c r="AL385">
        <f t="shared" si="118"/>
        <v>100</v>
      </c>
      <c r="AM385">
        <f t="shared" si="119"/>
        <v>0</v>
      </c>
      <c r="AN385" t="str">
        <f t="shared" si="120"/>
        <v/>
      </c>
      <c r="AO385" t="str">
        <f t="shared" si="121"/>
        <v/>
      </c>
      <c r="AP385" t="str">
        <f t="shared" si="122"/>
        <v/>
      </c>
      <c r="AQ385" t="str">
        <f t="shared" si="123"/>
        <v/>
      </c>
      <c r="AR385" t="str">
        <f t="shared" si="124"/>
        <v/>
      </c>
      <c r="AS385" t="str">
        <f t="shared" si="125"/>
        <v/>
      </c>
      <c r="AT385" t="str">
        <f t="shared" si="126"/>
        <v/>
      </c>
      <c r="AU385" t="str">
        <f t="shared" si="127"/>
        <v/>
      </c>
      <c r="AV385" t="str">
        <f t="shared" si="128"/>
        <v/>
      </c>
      <c r="AW385">
        <f>'01_指標庫'!$H$4*ISNUMBER($F385)+'01_指標庫'!$H$5*ISNUMBER($AA385)+'01_指標庫'!$H$6*ISNUMBER($G385)+'01_指標庫'!$H$7*ISNUMBER($H385)+'01_指標庫'!$H$8*ISNUMBER($AF385)+'01_指標庫'!$H$9*ISNUMBER($AG385)+'01_指標庫'!$H$10*ISNUMBER($AB385)+'01_指標庫'!$H$11*ISNUMBER($AC385)+'01_指標庫'!$H$12*ISNUMBER($AD385)+'01_指標庫'!$H$13*ISNUMBER($AE385)+'01_指標庫'!$H$14*ISNUMBER($I385)+'01_指標庫'!$H$15*ISNUMBER($AH385)+'01_指標庫'!$H$16*ISNUMBER($K385)+'01_指標庫'!$H$17*ISNUMBER($AI385)+'01_指標庫'!$H$18*ISNUMBER($AJ385)+'01_指標庫'!$H$19*ISNUMBER($AK385)+'01_指標庫'!$H$20*ISNUMBER($BB385)+'01_指標庫'!$H$21*ISNUMBER($BC385)</f>
        <v>51</v>
      </c>
      <c r="AX385">
        <f>IF(AW385=0,50,ROUND(('01_指標庫'!$H$4*IF(ISNUMBER($F385),L385,0)+'01_指標庫'!$H$5*IF(ISNUMBER($AA385),AL385,0)+'01_指標庫'!$H$6*IF(ISNUMBER($G385),M385,0)+'01_指標庫'!$H$7*IF(ISNUMBER($H385),N385,0)+'01_指標庫'!$H$8*IF(ISNUMBER($AF385),AQ385,0)+'01_指標庫'!$H$9*IF(ISNUMBER($AG385),AR385,0)+'01_指標庫'!$H$10*IF(ISNUMBER($AB385),AM385,0)+'01_指標庫'!$H$11*IF(ISNUMBER($AC385),AN385,0)+'01_指標庫'!$H$12*IF(ISNUMBER($AD385),AO385,0)+'01_指標庫'!$H$13*IF(ISNUMBER($AE385),AP385,0)+'01_指標庫'!$H$14*IF(ISNUMBER($I385),O385,0)+'01_指標庫'!$H$15*IF(ISNUMBER($AH385),AS385,0)+'01_指標庫'!$H$16*IF(ISNUMBER($K385),P385,0)+'01_指標庫'!$H$17*IF(ISNUMBER($AI385),AT385,0)+'01_指標庫'!$H$18*IF(ISNUMBER($AJ385),AU385,0)+'01_指標庫'!$H$19*IF(ISNUMBER($AK385),AV385,0)+'01_指標庫'!$H$20*IF(ISNUMBER($BB385),BB385,0)+'01_指標庫'!$H$21*IF(ISNUMBER($BC385),BC385,0))/AW385,1))</f>
        <v>90.2</v>
      </c>
      <c r="AY385" s="67"/>
      <c r="AZ385" s="67"/>
      <c r="BA385" s="66">
        <f t="shared" si="132"/>
        <v>1.363966871715605E-2</v>
      </c>
      <c r="BB385">
        <f t="shared" si="133"/>
        <v>100</v>
      </c>
      <c r="BC385" t="str">
        <f t="shared" si="134"/>
        <v/>
      </c>
    </row>
    <row r="386" spans="1:55" ht="15" customHeight="1">
      <c r="A386" s="56">
        <v>382</v>
      </c>
      <c r="B386" s="57">
        <v>43111</v>
      </c>
      <c r="C386" s="56">
        <v>2018</v>
      </c>
      <c r="D386" s="58" t="s">
        <v>239</v>
      </c>
      <c r="E386" s="59">
        <v>6708.49</v>
      </c>
      <c r="F386" s="60">
        <v>0.12729499999999999</v>
      </c>
      <c r="G386" s="60">
        <v>0</v>
      </c>
      <c r="H386" s="61">
        <v>0.93879999999999997</v>
      </c>
      <c r="I386" s="62">
        <v>340</v>
      </c>
      <c r="J386" s="56" t="s">
        <v>235</v>
      </c>
      <c r="K386" s="63">
        <v>9.8800000000000008</v>
      </c>
      <c r="L386" s="56">
        <f t="shared" si="112"/>
        <v>100</v>
      </c>
      <c r="M386" s="56">
        <f t="shared" si="113"/>
        <v>100</v>
      </c>
      <c r="N386" s="56">
        <f t="shared" si="114"/>
        <v>100</v>
      </c>
      <c r="O386" s="56">
        <f t="shared" si="115"/>
        <v>100</v>
      </c>
      <c r="P386" s="56">
        <f t="shared" si="116"/>
        <v>100</v>
      </c>
      <c r="Q386" s="63"/>
      <c r="R386" s="56"/>
      <c r="S386" s="60">
        <f t="shared" si="129"/>
        <v>6.8786340590694106E-3</v>
      </c>
      <c r="T386" s="64">
        <f t="shared" si="130"/>
        <v>6.109979633401208E-3</v>
      </c>
      <c r="V386" s="65"/>
      <c r="W386" s="65"/>
      <c r="Y386" s="15" t="str">
        <f t="shared" si="117"/>
        <v>EASY</v>
      </c>
      <c r="AA386" s="66">
        <f t="shared" si="131"/>
        <v>7.5963336643976254E-2</v>
      </c>
      <c r="AB386">
        <f>LOOKUP($B386,'07_L1政策步階'!$A$4:$A$14,'07_L1政策步階'!$C$4:$C$14)</f>
        <v>-1</v>
      </c>
      <c r="AC386" s="65"/>
      <c r="AD386" s="65"/>
      <c r="AE386" s="65"/>
      <c r="AF386" s="65"/>
      <c r="AG386" s="65"/>
      <c r="AH386" s="65"/>
      <c r="AI386" s="65"/>
      <c r="AJ386" s="65"/>
      <c r="AK386" s="65"/>
      <c r="AL386">
        <f t="shared" si="118"/>
        <v>100</v>
      </c>
      <c r="AM386">
        <f t="shared" si="119"/>
        <v>0</v>
      </c>
      <c r="AN386" t="str">
        <f t="shared" si="120"/>
        <v/>
      </c>
      <c r="AO386" t="str">
        <f t="shared" si="121"/>
        <v/>
      </c>
      <c r="AP386" t="str">
        <f t="shared" si="122"/>
        <v/>
      </c>
      <c r="AQ386" t="str">
        <f t="shared" si="123"/>
        <v/>
      </c>
      <c r="AR386" t="str">
        <f t="shared" si="124"/>
        <v/>
      </c>
      <c r="AS386" t="str">
        <f t="shared" si="125"/>
        <v/>
      </c>
      <c r="AT386" t="str">
        <f t="shared" si="126"/>
        <v/>
      </c>
      <c r="AU386" t="str">
        <f t="shared" si="127"/>
        <v/>
      </c>
      <c r="AV386" t="str">
        <f t="shared" si="128"/>
        <v/>
      </c>
      <c r="AW386">
        <f>'01_指標庫'!$H$4*ISNUMBER($F386)+'01_指標庫'!$H$5*ISNUMBER($AA386)+'01_指標庫'!$H$6*ISNUMBER($G386)+'01_指標庫'!$H$7*ISNUMBER($H386)+'01_指標庫'!$H$8*ISNUMBER($AF386)+'01_指標庫'!$H$9*ISNUMBER($AG386)+'01_指標庫'!$H$10*ISNUMBER($AB386)+'01_指標庫'!$H$11*ISNUMBER($AC386)+'01_指標庫'!$H$12*ISNUMBER($AD386)+'01_指標庫'!$H$13*ISNUMBER($AE386)+'01_指標庫'!$H$14*ISNUMBER($I386)+'01_指標庫'!$H$15*ISNUMBER($AH386)+'01_指標庫'!$H$16*ISNUMBER($K386)+'01_指標庫'!$H$17*ISNUMBER($AI386)+'01_指標庫'!$H$18*ISNUMBER($AJ386)+'01_指標庫'!$H$19*ISNUMBER($AK386)+'01_指標庫'!$H$20*ISNUMBER($BB386)+'01_指標庫'!$H$21*ISNUMBER($BC386)</f>
        <v>51</v>
      </c>
      <c r="AX386">
        <f>IF(AW386=0,50,ROUND(('01_指標庫'!$H$4*IF(ISNUMBER($F386),L386,0)+'01_指標庫'!$H$5*IF(ISNUMBER($AA386),AL386,0)+'01_指標庫'!$H$6*IF(ISNUMBER($G386),M386,0)+'01_指標庫'!$H$7*IF(ISNUMBER($H386),N386,0)+'01_指標庫'!$H$8*IF(ISNUMBER($AF386),AQ386,0)+'01_指標庫'!$H$9*IF(ISNUMBER($AG386),AR386,0)+'01_指標庫'!$H$10*IF(ISNUMBER($AB386),AM386,0)+'01_指標庫'!$H$11*IF(ISNUMBER($AC386),AN386,0)+'01_指標庫'!$H$12*IF(ISNUMBER($AD386),AO386,0)+'01_指標庫'!$H$13*IF(ISNUMBER($AE386),AP386,0)+'01_指標庫'!$H$14*IF(ISNUMBER($I386),O386,0)+'01_指標庫'!$H$15*IF(ISNUMBER($AH386),AS386,0)+'01_指標庫'!$H$16*IF(ISNUMBER($K386),P386,0)+'01_指標庫'!$H$17*IF(ISNUMBER($AI386),AT386,0)+'01_指標庫'!$H$18*IF(ISNUMBER($AJ386),AU386,0)+'01_指標庫'!$H$19*IF(ISNUMBER($AK386),AV386,0)+'01_指標庫'!$H$20*IF(ISNUMBER($BB386),BB386,0)+'01_指標庫'!$H$21*IF(ISNUMBER($BC386),BC386,0))/AW386,1))</f>
        <v>90.2</v>
      </c>
      <c r="AY386" s="67"/>
      <c r="AZ386" s="67"/>
      <c r="BA386" s="66">
        <f t="shared" si="132"/>
        <v>1.3195763696191909E-2</v>
      </c>
      <c r="BB386">
        <f t="shared" si="133"/>
        <v>100</v>
      </c>
      <c r="BC386" t="str">
        <f t="shared" si="134"/>
        <v/>
      </c>
    </row>
    <row r="387" spans="1:55" ht="15" customHeight="1">
      <c r="A387" s="56">
        <v>383</v>
      </c>
      <c r="B387" s="57">
        <v>43112</v>
      </c>
      <c r="C387" s="56">
        <v>2018</v>
      </c>
      <c r="D387" s="58" t="s">
        <v>234</v>
      </c>
      <c r="E387" s="59">
        <v>6758.54</v>
      </c>
      <c r="F387" s="60">
        <v>0.13444</v>
      </c>
      <c r="G387" s="60">
        <v>0</v>
      </c>
      <c r="H387" s="61">
        <v>0.93879999999999997</v>
      </c>
      <c r="I387" s="62">
        <v>337</v>
      </c>
      <c r="J387" s="56" t="s">
        <v>235</v>
      </c>
      <c r="K387" s="63">
        <v>10.16</v>
      </c>
      <c r="L387" s="56">
        <f t="shared" si="112"/>
        <v>100</v>
      </c>
      <c r="M387" s="56">
        <f t="shared" si="113"/>
        <v>100</v>
      </c>
      <c r="N387" s="56">
        <f t="shared" si="114"/>
        <v>100</v>
      </c>
      <c r="O387" s="56">
        <f t="shared" si="115"/>
        <v>100</v>
      </c>
      <c r="P387" s="56">
        <f t="shared" si="116"/>
        <v>100</v>
      </c>
      <c r="Q387" s="63"/>
      <c r="R387" s="56"/>
      <c r="S387" s="60">
        <f t="shared" si="129"/>
        <v>7.4606953278606447E-3</v>
      </c>
      <c r="T387" s="64">
        <f t="shared" si="130"/>
        <v>2.8340080971659853E-2</v>
      </c>
      <c r="V387" s="65"/>
      <c r="W387" s="65"/>
      <c r="Y387" s="15" t="str">
        <f t="shared" si="117"/>
        <v>EASY</v>
      </c>
      <c r="AA387" s="66">
        <f t="shared" si="131"/>
        <v>7.647591716553559E-2</v>
      </c>
      <c r="AB387">
        <f>LOOKUP($B387,'07_L1政策步階'!$A$4:$A$14,'07_L1政策步階'!$C$4:$C$14)</f>
        <v>-1</v>
      </c>
      <c r="AC387" s="65"/>
      <c r="AD387" s="65"/>
      <c r="AE387" s="65"/>
      <c r="AF387" s="65"/>
      <c r="AG387" s="65"/>
      <c r="AH387" s="65"/>
      <c r="AI387" s="65"/>
      <c r="AJ387" s="65"/>
      <c r="AK387" s="65"/>
      <c r="AL387">
        <f t="shared" si="118"/>
        <v>100</v>
      </c>
      <c r="AM387">
        <f t="shared" si="119"/>
        <v>0</v>
      </c>
      <c r="AN387" t="str">
        <f t="shared" si="120"/>
        <v/>
      </c>
      <c r="AO387" t="str">
        <f t="shared" si="121"/>
        <v/>
      </c>
      <c r="AP387" t="str">
        <f t="shared" si="122"/>
        <v/>
      </c>
      <c r="AQ387" t="str">
        <f t="shared" si="123"/>
        <v/>
      </c>
      <c r="AR387" t="str">
        <f t="shared" si="124"/>
        <v/>
      </c>
      <c r="AS387" t="str">
        <f t="shared" si="125"/>
        <v/>
      </c>
      <c r="AT387" t="str">
        <f t="shared" si="126"/>
        <v/>
      </c>
      <c r="AU387" t="str">
        <f t="shared" si="127"/>
        <v/>
      </c>
      <c r="AV387" t="str">
        <f t="shared" si="128"/>
        <v/>
      </c>
      <c r="AW387">
        <f>'01_指標庫'!$H$4*ISNUMBER($F387)+'01_指標庫'!$H$5*ISNUMBER($AA387)+'01_指標庫'!$H$6*ISNUMBER($G387)+'01_指標庫'!$H$7*ISNUMBER($H387)+'01_指標庫'!$H$8*ISNUMBER($AF387)+'01_指標庫'!$H$9*ISNUMBER($AG387)+'01_指標庫'!$H$10*ISNUMBER($AB387)+'01_指標庫'!$H$11*ISNUMBER($AC387)+'01_指標庫'!$H$12*ISNUMBER($AD387)+'01_指標庫'!$H$13*ISNUMBER($AE387)+'01_指標庫'!$H$14*ISNUMBER($I387)+'01_指標庫'!$H$15*ISNUMBER($AH387)+'01_指標庫'!$H$16*ISNUMBER($K387)+'01_指標庫'!$H$17*ISNUMBER($AI387)+'01_指標庫'!$H$18*ISNUMBER($AJ387)+'01_指標庫'!$H$19*ISNUMBER($AK387)+'01_指標庫'!$H$20*ISNUMBER($BB387)+'01_指標庫'!$H$21*ISNUMBER($BC387)</f>
        <v>51</v>
      </c>
      <c r="AX387">
        <f>IF(AW387=0,50,ROUND(('01_指標庫'!$H$4*IF(ISNUMBER($F387),L387,0)+'01_指標庫'!$H$5*IF(ISNUMBER($AA387),AL387,0)+'01_指標庫'!$H$6*IF(ISNUMBER($G387),M387,0)+'01_指標庫'!$H$7*IF(ISNUMBER($H387),N387,0)+'01_指標庫'!$H$8*IF(ISNUMBER($AF387),AQ387,0)+'01_指標庫'!$H$9*IF(ISNUMBER($AG387),AR387,0)+'01_指標庫'!$H$10*IF(ISNUMBER($AB387),AM387,0)+'01_指標庫'!$H$11*IF(ISNUMBER($AC387),AN387,0)+'01_指標庫'!$H$12*IF(ISNUMBER($AD387),AO387,0)+'01_指標庫'!$H$13*IF(ISNUMBER($AE387),AP387,0)+'01_指標庫'!$H$14*IF(ISNUMBER($I387),O387,0)+'01_指標庫'!$H$15*IF(ISNUMBER($AH387),AS387,0)+'01_指標庫'!$H$16*IF(ISNUMBER($K387),P387,0)+'01_指標庫'!$H$17*IF(ISNUMBER($AI387),AT387,0)+'01_指標庫'!$H$18*IF(ISNUMBER($AJ387),AU387,0)+'01_指標庫'!$H$19*IF(ISNUMBER($AK387),AV387,0)+'01_指標庫'!$H$20*IF(ISNUMBER($BB387),BB387,0)+'01_指標庫'!$H$21*IF(ISNUMBER($BC387),BC387,0))/AW387,1))</f>
        <v>90.2</v>
      </c>
      <c r="AY387" s="67"/>
      <c r="AZ387" s="67"/>
      <c r="BA387" s="66">
        <f t="shared" si="132"/>
        <v>1.152212143699427E-2</v>
      </c>
      <c r="BB387">
        <f t="shared" si="133"/>
        <v>100</v>
      </c>
      <c r="BC387" t="str">
        <f t="shared" si="134"/>
        <v/>
      </c>
    </row>
    <row r="388" spans="1:55" ht="15" customHeight="1">
      <c r="A388" s="56">
        <v>384</v>
      </c>
      <c r="B388" s="57">
        <v>43116</v>
      </c>
      <c r="C388" s="56">
        <v>2018</v>
      </c>
      <c r="D388" s="58" t="s">
        <v>237</v>
      </c>
      <c r="E388" s="59">
        <v>6737.14</v>
      </c>
      <c r="F388" s="60">
        <v>0.12961800000000001</v>
      </c>
      <c r="G388" s="60">
        <v>-3.166E-3</v>
      </c>
      <c r="H388" s="61">
        <v>0.91839999999999999</v>
      </c>
      <c r="I388" s="62">
        <v>334</v>
      </c>
      <c r="J388" s="56" t="s">
        <v>235</v>
      </c>
      <c r="K388" s="63">
        <v>11.66</v>
      </c>
      <c r="L388" s="56">
        <f t="shared" si="112"/>
        <v>100</v>
      </c>
      <c r="M388" s="56">
        <f t="shared" si="113"/>
        <v>100</v>
      </c>
      <c r="N388" s="56">
        <f t="shared" si="114"/>
        <v>100</v>
      </c>
      <c r="O388" s="56">
        <f t="shared" si="115"/>
        <v>100</v>
      </c>
      <c r="P388" s="56">
        <f t="shared" si="116"/>
        <v>100</v>
      </c>
      <c r="Q388" s="63"/>
      <c r="R388" s="56"/>
      <c r="S388" s="60">
        <f t="shared" si="129"/>
        <v>-3.1663643331251157E-3</v>
      </c>
      <c r="T388" s="64">
        <f t="shared" si="130"/>
        <v>0.14763779527559051</v>
      </c>
      <c r="V388" s="65"/>
      <c r="W388" s="65"/>
      <c r="Y388" s="15" t="str">
        <f t="shared" si="117"/>
        <v>EASY</v>
      </c>
      <c r="AA388" s="66">
        <f t="shared" si="131"/>
        <v>7.6943163812118742E-2</v>
      </c>
      <c r="AB388">
        <f>LOOKUP($B388,'07_L1政策步階'!$A$4:$A$14,'07_L1政策步階'!$C$4:$C$14)</f>
        <v>-1</v>
      </c>
      <c r="AC388" s="65"/>
      <c r="AD388" s="65"/>
      <c r="AE388" s="65"/>
      <c r="AF388" s="65"/>
      <c r="AG388" s="65"/>
      <c r="AH388" s="65"/>
      <c r="AI388" s="65"/>
      <c r="AJ388" s="65"/>
      <c r="AK388" s="65"/>
      <c r="AL388">
        <f t="shared" si="118"/>
        <v>100</v>
      </c>
      <c r="AM388">
        <f t="shared" si="119"/>
        <v>0</v>
      </c>
      <c r="AN388" t="str">
        <f t="shared" si="120"/>
        <v/>
      </c>
      <c r="AO388" t="str">
        <f t="shared" si="121"/>
        <v/>
      </c>
      <c r="AP388" t="str">
        <f t="shared" si="122"/>
        <v/>
      </c>
      <c r="AQ388" t="str">
        <f t="shared" si="123"/>
        <v/>
      </c>
      <c r="AR388" t="str">
        <f t="shared" si="124"/>
        <v/>
      </c>
      <c r="AS388" t="str">
        <f t="shared" si="125"/>
        <v/>
      </c>
      <c r="AT388" t="str">
        <f t="shared" si="126"/>
        <v/>
      </c>
      <c r="AU388" t="str">
        <f t="shared" si="127"/>
        <v/>
      </c>
      <c r="AV388" t="str">
        <f t="shared" si="128"/>
        <v/>
      </c>
      <c r="AW388">
        <f>'01_指標庫'!$H$4*ISNUMBER($F388)+'01_指標庫'!$H$5*ISNUMBER($AA388)+'01_指標庫'!$H$6*ISNUMBER($G388)+'01_指標庫'!$H$7*ISNUMBER($H388)+'01_指標庫'!$H$8*ISNUMBER($AF388)+'01_指標庫'!$H$9*ISNUMBER($AG388)+'01_指標庫'!$H$10*ISNUMBER($AB388)+'01_指標庫'!$H$11*ISNUMBER($AC388)+'01_指標庫'!$H$12*ISNUMBER($AD388)+'01_指標庫'!$H$13*ISNUMBER($AE388)+'01_指標庫'!$H$14*ISNUMBER($I388)+'01_指標庫'!$H$15*ISNUMBER($AH388)+'01_指標庫'!$H$16*ISNUMBER($K388)+'01_指標庫'!$H$17*ISNUMBER($AI388)+'01_指標庫'!$H$18*ISNUMBER($AJ388)+'01_指標庫'!$H$19*ISNUMBER($AK388)+'01_指標庫'!$H$20*ISNUMBER($BB388)+'01_指標庫'!$H$21*ISNUMBER($BC388)</f>
        <v>51</v>
      </c>
      <c r="AX388">
        <f>IF(AW388=0,50,ROUND(('01_指標庫'!$H$4*IF(ISNUMBER($F388),L388,0)+'01_指標庫'!$H$5*IF(ISNUMBER($AA388),AL388,0)+'01_指標庫'!$H$6*IF(ISNUMBER($G388),M388,0)+'01_指標庫'!$H$7*IF(ISNUMBER($H388),N388,0)+'01_指標庫'!$H$8*IF(ISNUMBER($AF388),AQ388,0)+'01_指標庫'!$H$9*IF(ISNUMBER($AG388),AR388,0)+'01_指標庫'!$H$10*IF(ISNUMBER($AB388),AM388,0)+'01_指標庫'!$H$11*IF(ISNUMBER($AC388),AN388,0)+'01_指標庫'!$H$12*IF(ISNUMBER($AD388),AO388,0)+'01_指標庫'!$H$13*IF(ISNUMBER($AE388),AP388,0)+'01_指標庫'!$H$14*IF(ISNUMBER($I388),O388,0)+'01_指標庫'!$H$15*IF(ISNUMBER($AH388),AS388,0)+'01_指標庫'!$H$16*IF(ISNUMBER($K388),P388,0)+'01_指標庫'!$H$17*IF(ISNUMBER($AI388),AT388,0)+'01_指標庫'!$H$18*IF(ISNUMBER($AJ388),AU388,0)+'01_指標庫'!$H$19*IF(ISNUMBER($AK388),AV388,0)+'01_指標庫'!$H$20*IF(ISNUMBER($BB388),BB388,0)+'01_指標庫'!$H$21*IF(ISNUMBER($BC388),BC388,0))/AW388,1))</f>
        <v>84.3</v>
      </c>
      <c r="AY388" s="67"/>
      <c r="AZ388" s="67"/>
      <c r="BA388" s="66">
        <f t="shared" si="132"/>
        <v>8.1616724328177348E-3</v>
      </c>
      <c r="BB388">
        <f t="shared" si="133"/>
        <v>50</v>
      </c>
      <c r="BC388" t="str">
        <f t="shared" si="134"/>
        <v/>
      </c>
    </row>
    <row r="389" spans="1:55" ht="15" customHeight="1">
      <c r="A389" s="56">
        <v>385</v>
      </c>
      <c r="B389" s="57">
        <v>43117</v>
      </c>
      <c r="C389" s="56">
        <v>2018</v>
      </c>
      <c r="D389" s="58" t="s">
        <v>238</v>
      </c>
      <c r="E389" s="59">
        <v>6810.28</v>
      </c>
      <c r="F389" s="60">
        <v>0.140567</v>
      </c>
      <c r="G389" s="60">
        <v>0</v>
      </c>
      <c r="H389" s="61">
        <v>0.93879999999999997</v>
      </c>
      <c r="I389" s="62">
        <v>334</v>
      </c>
      <c r="J389" s="56" t="s">
        <v>235</v>
      </c>
      <c r="K389" s="63">
        <v>11.91</v>
      </c>
      <c r="L389" s="56">
        <f t="shared" ref="L389:L452" si="135">IF(COUNT(F389)=0,50,IF(F389&gt;=0,100,IF(F389&gt;=-0.02,50,0)))</f>
        <v>100</v>
      </c>
      <c r="M389" s="56">
        <f t="shared" ref="M389:M452" si="136">IF(COUNT(G389)=0,50,IF(G389&gt;-0.06,100,IF(G389&gt;-0.15,50,0)))</f>
        <v>100</v>
      </c>
      <c r="N389" s="56">
        <f t="shared" ref="N389:N452" si="137">IF(COUNT(H389)=0,50,IF(H389&gt;=0.6,100,IF(H389&gt;=0.4,50,0)))</f>
        <v>100</v>
      </c>
      <c r="O389" s="56">
        <f t="shared" ref="O389:O452" si="138">IF(COUNT(I389)=0,50,IF(J389="proxy_vix",50,IF(I389&lt;350,100,IF(I389&lt;=450,50,0))))</f>
        <v>100</v>
      </c>
      <c r="P389" s="56">
        <f t="shared" ref="P389:P452" si="139">IF(COUNT(K389)=0,50,IF(K389&lt;20,100,IF(K389&lt;=25,50,0)))</f>
        <v>100</v>
      </c>
      <c r="Q389" s="63"/>
      <c r="R389" s="56"/>
      <c r="S389" s="60">
        <f t="shared" si="129"/>
        <v>1.0856238700694965E-2</v>
      </c>
      <c r="T389" s="64">
        <f t="shared" si="130"/>
        <v>2.1440823327615766E-2</v>
      </c>
      <c r="V389" s="65"/>
      <c r="W389" s="65"/>
      <c r="Y389" s="15" t="str">
        <f t="shared" ref="Y389:Y452" si="140">IF(AX389&gt;=70,"EASY",IF(AX389&gt;40,"UNCERTAIN","HARD"))</f>
        <v>EASY</v>
      </c>
      <c r="AA389" s="66">
        <f t="shared" si="131"/>
        <v>7.7626292075618775E-2</v>
      </c>
      <c r="AB389">
        <f>LOOKUP($B389,'07_L1政策步階'!$A$4:$A$14,'07_L1政策步階'!$C$4:$C$14)</f>
        <v>-1</v>
      </c>
      <c r="AC389" s="65"/>
      <c r="AD389" s="65"/>
      <c r="AE389" s="65"/>
      <c r="AF389" s="65"/>
      <c r="AG389" s="65"/>
      <c r="AH389" s="65"/>
      <c r="AI389" s="65"/>
      <c r="AJ389" s="65"/>
      <c r="AK389" s="65"/>
      <c r="AL389">
        <f t="shared" ref="AL389:AL452" si="141">IF(ISNUMBER($AA389),IF($AA389&gt;=0.005,100,IF($AA389&gt;=-0.015,50,0)),"")</f>
        <v>100</v>
      </c>
      <c r="AM389">
        <f t="shared" ref="AM389:AM452" si="142">IF(ISNUMBER($AB389),IF($AB389=1,100,IF($AB389=0,50,0)),"")</f>
        <v>0</v>
      </c>
      <c r="AN389" t="str">
        <f t="shared" ref="AN389:AN452" si="143">IF(ISNUMBER($AC389),IF($AC389&gt;=0.001,100,IF($AC389&gt;=-0.003,50,0)),"")</f>
        <v/>
      </c>
      <c r="AO389" t="str">
        <f t="shared" ref="AO389:AO452" si="144">IF(ISNUMBER($AD389),IF($AD389&gt;=0.04,100,IF($AD389&gt;=0,50,0)),"")</f>
        <v/>
      </c>
      <c r="AP389" t="str">
        <f t="shared" ref="AP389:AP452" si="145">IF(ISNUMBER($AE389),IF($AE389&gt;=25,100,IF($AE389&gt;=-75,50,0)),"")</f>
        <v/>
      </c>
      <c r="AQ389" t="str">
        <f t="shared" ref="AQ389:AQ452" si="146">IF(ISNUMBER($AF389),IF($AF389&gt;0,100,IF($AF389&gt;=-50,50,0)),"")</f>
        <v/>
      </c>
      <c r="AR389" t="str">
        <f t="shared" ref="AR389:AR452" si="147">IF(ISNUMBER($AG389),IF($AG389=1,100,IF($AG389=0,50,0)),"")</f>
        <v/>
      </c>
      <c r="AS389" t="str">
        <f t="shared" ref="AS389:AS452" si="148">IF(ISNUMBER($AH389),IF($AH389&lt;0,100,IF($AH389&lt;=20,50,0)),"")</f>
        <v/>
      </c>
      <c r="AT389" t="str">
        <f t="shared" ref="AT389:AT452" si="149">IF(ISNUMBER($AI389),IF($AI389&lt;0.95,100,IF($AI389&lt;=1,50,0)),"")</f>
        <v/>
      </c>
      <c r="AU389" t="str">
        <f t="shared" ref="AU389:AU452" si="150">IF(ISNUMBER($AJ389),IF($AJ389&lt;30,0,IF($AJ389&lt;40,50,IF($AJ389&lt;=90,100,50))),"")</f>
        <v/>
      </c>
      <c r="AV389" t="str">
        <f t="shared" ref="AV389:AV452" si="151">IF(ISNUMBER($AK389),IF($AK389&gt;-0.2,100,IF($AK389&gt;=-0.4,50,0)),"")</f>
        <v/>
      </c>
      <c r="AW389">
        <f>'01_指標庫'!$H$4*ISNUMBER($F389)+'01_指標庫'!$H$5*ISNUMBER($AA389)+'01_指標庫'!$H$6*ISNUMBER($G389)+'01_指標庫'!$H$7*ISNUMBER($H389)+'01_指標庫'!$H$8*ISNUMBER($AF389)+'01_指標庫'!$H$9*ISNUMBER($AG389)+'01_指標庫'!$H$10*ISNUMBER($AB389)+'01_指標庫'!$H$11*ISNUMBER($AC389)+'01_指標庫'!$H$12*ISNUMBER($AD389)+'01_指標庫'!$H$13*ISNUMBER($AE389)+'01_指標庫'!$H$14*ISNUMBER($I389)+'01_指標庫'!$H$15*ISNUMBER($AH389)+'01_指標庫'!$H$16*ISNUMBER($K389)+'01_指標庫'!$H$17*ISNUMBER($AI389)+'01_指標庫'!$H$18*ISNUMBER($AJ389)+'01_指標庫'!$H$19*ISNUMBER($AK389)+'01_指標庫'!$H$20*ISNUMBER($BB389)+'01_指標庫'!$H$21*ISNUMBER($BC389)</f>
        <v>51</v>
      </c>
      <c r="AX389">
        <f>IF(AW389=0,50,ROUND(('01_指標庫'!$H$4*IF(ISNUMBER($F389),L389,0)+'01_指標庫'!$H$5*IF(ISNUMBER($AA389),AL389,0)+'01_指標庫'!$H$6*IF(ISNUMBER($G389),M389,0)+'01_指標庫'!$H$7*IF(ISNUMBER($H389),N389,0)+'01_指標庫'!$H$8*IF(ISNUMBER($AF389),AQ389,0)+'01_指標庫'!$H$9*IF(ISNUMBER($AG389),AR389,0)+'01_指標庫'!$H$10*IF(ISNUMBER($AB389),AM389,0)+'01_指標庫'!$H$11*IF(ISNUMBER($AC389),AN389,0)+'01_指標庫'!$H$12*IF(ISNUMBER($AD389),AO389,0)+'01_指標庫'!$H$13*IF(ISNUMBER($AE389),AP389,0)+'01_指標庫'!$H$14*IF(ISNUMBER($I389),O389,0)+'01_指標庫'!$H$15*IF(ISNUMBER($AH389),AS389,0)+'01_指標庫'!$H$16*IF(ISNUMBER($K389),P389,0)+'01_指標庫'!$H$17*IF(ISNUMBER($AI389),AT389,0)+'01_指標庫'!$H$18*IF(ISNUMBER($AJ389),AU389,0)+'01_指標庫'!$H$19*IF(ISNUMBER($AK389),AV389,0)+'01_指標庫'!$H$20*IF(ISNUMBER($BB389),BB389,0)+'01_指標庫'!$H$21*IF(ISNUMBER($BC389),BC389,0))/AW389,1))</f>
        <v>84.3</v>
      </c>
      <c r="AY389" s="67"/>
      <c r="AZ389" s="67"/>
      <c r="BA389" s="66">
        <f t="shared" si="132"/>
        <v>7.6126462050090105E-3</v>
      </c>
      <c r="BB389">
        <f t="shared" si="133"/>
        <v>50</v>
      </c>
      <c r="BC389" t="str">
        <f t="shared" si="134"/>
        <v/>
      </c>
    </row>
    <row r="390" spans="1:55" ht="15" customHeight="1">
      <c r="A390" s="56">
        <v>386</v>
      </c>
      <c r="B390" s="57">
        <v>43118</v>
      </c>
      <c r="C390" s="56">
        <v>2018</v>
      </c>
      <c r="D390" s="58" t="s">
        <v>239</v>
      </c>
      <c r="E390" s="59">
        <v>6811.38</v>
      </c>
      <c r="F390" s="60">
        <v>0.139435</v>
      </c>
      <c r="G390" s="60">
        <v>0</v>
      </c>
      <c r="H390" s="61">
        <v>0.93879999999999997</v>
      </c>
      <c r="I390" s="62">
        <v>335</v>
      </c>
      <c r="J390" s="56" t="s">
        <v>235</v>
      </c>
      <c r="K390" s="63">
        <v>12.22</v>
      </c>
      <c r="L390" s="56">
        <f t="shared" si="135"/>
        <v>100</v>
      </c>
      <c r="M390" s="56">
        <f t="shared" si="136"/>
        <v>100</v>
      </c>
      <c r="N390" s="56">
        <f t="shared" si="137"/>
        <v>100</v>
      </c>
      <c r="O390" s="56">
        <f t="shared" si="138"/>
        <v>100</v>
      </c>
      <c r="P390" s="56">
        <f t="shared" si="139"/>
        <v>100</v>
      </c>
      <c r="Q390" s="63"/>
      <c r="R390" s="56"/>
      <c r="S390" s="60">
        <f t="shared" ref="S390:S453" si="152">$E390/$E389-1</f>
        <v>1.6152052485374213E-4</v>
      </c>
      <c r="T390" s="64">
        <f t="shared" ref="T390:T453" si="153">$K390/$K389-1</f>
        <v>2.6028547439126859E-2</v>
      </c>
      <c r="V390" s="65"/>
      <c r="W390" s="65"/>
      <c r="Y390" s="15" t="str">
        <f t="shared" si="140"/>
        <v>EASY</v>
      </c>
      <c r="AA390" s="66">
        <f t="shared" si="131"/>
        <v>7.8108872639267801E-2</v>
      </c>
      <c r="AB390">
        <f>LOOKUP($B390,'07_L1政策步階'!$A$4:$A$14,'07_L1政策步階'!$C$4:$C$14)</f>
        <v>-1</v>
      </c>
      <c r="AC390" s="65"/>
      <c r="AD390" s="65"/>
      <c r="AE390" s="65"/>
      <c r="AF390" s="65"/>
      <c r="AG390" s="65"/>
      <c r="AH390" s="65"/>
      <c r="AI390" s="65"/>
      <c r="AJ390" s="65"/>
      <c r="AK390" s="65"/>
      <c r="AL390">
        <f t="shared" si="141"/>
        <v>100</v>
      </c>
      <c r="AM390">
        <f t="shared" si="142"/>
        <v>0</v>
      </c>
      <c r="AN390" t="str">
        <f t="shared" si="143"/>
        <v/>
      </c>
      <c r="AO390" t="str">
        <f t="shared" si="144"/>
        <v/>
      </c>
      <c r="AP390" t="str">
        <f t="shared" si="145"/>
        <v/>
      </c>
      <c r="AQ390" t="str">
        <f t="shared" si="146"/>
        <v/>
      </c>
      <c r="AR390" t="str">
        <f t="shared" si="147"/>
        <v/>
      </c>
      <c r="AS390" t="str">
        <f t="shared" si="148"/>
        <v/>
      </c>
      <c r="AT390" t="str">
        <f t="shared" si="149"/>
        <v/>
      </c>
      <c r="AU390" t="str">
        <f t="shared" si="150"/>
        <v/>
      </c>
      <c r="AV390" t="str">
        <f t="shared" si="151"/>
        <v/>
      </c>
      <c r="AW390">
        <f>'01_指標庫'!$H$4*ISNUMBER($F390)+'01_指標庫'!$H$5*ISNUMBER($AA390)+'01_指標庫'!$H$6*ISNUMBER($G390)+'01_指標庫'!$H$7*ISNUMBER($H390)+'01_指標庫'!$H$8*ISNUMBER($AF390)+'01_指標庫'!$H$9*ISNUMBER($AG390)+'01_指標庫'!$H$10*ISNUMBER($AB390)+'01_指標庫'!$H$11*ISNUMBER($AC390)+'01_指標庫'!$H$12*ISNUMBER($AD390)+'01_指標庫'!$H$13*ISNUMBER($AE390)+'01_指標庫'!$H$14*ISNUMBER($I390)+'01_指標庫'!$H$15*ISNUMBER($AH390)+'01_指標庫'!$H$16*ISNUMBER($K390)+'01_指標庫'!$H$17*ISNUMBER($AI390)+'01_指標庫'!$H$18*ISNUMBER($AJ390)+'01_指標庫'!$H$19*ISNUMBER($AK390)+'01_指標庫'!$H$20*ISNUMBER($BB390)+'01_指標庫'!$H$21*ISNUMBER($BC390)</f>
        <v>51</v>
      </c>
      <c r="AX390">
        <f>IF(AW390=0,50,ROUND(('01_指標庫'!$H$4*IF(ISNUMBER($F390),L390,0)+'01_指標庫'!$H$5*IF(ISNUMBER($AA390),AL390,0)+'01_指標庫'!$H$6*IF(ISNUMBER($G390),M390,0)+'01_指標庫'!$H$7*IF(ISNUMBER($H390),N390,0)+'01_指標庫'!$H$8*IF(ISNUMBER($AF390),AQ390,0)+'01_指標庫'!$H$9*IF(ISNUMBER($AG390),AR390,0)+'01_指標庫'!$H$10*IF(ISNUMBER($AB390),AM390,0)+'01_指標庫'!$H$11*IF(ISNUMBER($AC390),AN390,0)+'01_指標庫'!$H$12*IF(ISNUMBER($AD390),AO390,0)+'01_指標庫'!$H$13*IF(ISNUMBER($AE390),AP390,0)+'01_指標庫'!$H$14*IF(ISNUMBER($I390),O390,0)+'01_指標庫'!$H$15*IF(ISNUMBER($AH390),AS390,0)+'01_指標庫'!$H$16*IF(ISNUMBER($K390),P390,0)+'01_指標庫'!$H$17*IF(ISNUMBER($AI390),AT390,0)+'01_指標庫'!$H$18*IF(ISNUMBER($AJ390),AU390,0)+'01_指標庫'!$H$19*IF(ISNUMBER($AK390),AV390,0)+'01_指標庫'!$H$20*IF(ISNUMBER($BB390),BB390,0)+'01_指標庫'!$H$21*IF(ISNUMBER($BC390),BC390,0))/AW390,1))</f>
        <v>84.3</v>
      </c>
      <c r="AY390" s="67"/>
      <c r="AZ390" s="67"/>
      <c r="BA390" s="66">
        <f t="shared" si="132"/>
        <v>8.5080812087727775E-3</v>
      </c>
      <c r="BB390">
        <f t="shared" si="133"/>
        <v>50</v>
      </c>
      <c r="BC390" t="str">
        <f t="shared" si="134"/>
        <v/>
      </c>
    </row>
    <row r="391" spans="1:55" ht="15" customHeight="1">
      <c r="A391" s="56">
        <v>387</v>
      </c>
      <c r="B391" s="57">
        <v>43119</v>
      </c>
      <c r="C391" s="56">
        <v>2018</v>
      </c>
      <c r="D391" s="58" t="s">
        <v>234</v>
      </c>
      <c r="E391" s="59">
        <v>6834.33</v>
      </c>
      <c r="F391" s="60">
        <v>0.14194300000000001</v>
      </c>
      <c r="G391" s="60">
        <v>0</v>
      </c>
      <c r="H391" s="61">
        <v>0.95920000000000005</v>
      </c>
      <c r="I391" s="62">
        <v>335</v>
      </c>
      <c r="J391" s="56" t="s">
        <v>235</v>
      </c>
      <c r="K391" s="63">
        <v>11.27</v>
      </c>
      <c r="L391" s="56">
        <f t="shared" si="135"/>
        <v>100</v>
      </c>
      <c r="M391" s="56">
        <f t="shared" si="136"/>
        <v>100</v>
      </c>
      <c r="N391" s="56">
        <f t="shared" si="137"/>
        <v>100</v>
      </c>
      <c r="O391" s="56">
        <f t="shared" si="138"/>
        <v>100</v>
      </c>
      <c r="P391" s="56">
        <f t="shared" si="139"/>
        <v>100</v>
      </c>
      <c r="Q391" s="63"/>
      <c r="R391" s="56"/>
      <c r="S391" s="60">
        <f t="shared" si="152"/>
        <v>3.3693612748078028E-3</v>
      </c>
      <c r="T391" s="64">
        <f t="shared" si="153"/>
        <v>-7.7741407528641671E-2</v>
      </c>
      <c r="V391" s="65"/>
      <c r="W391" s="65"/>
      <c r="Y391" s="15" t="str">
        <f t="shared" si="140"/>
        <v>EASY</v>
      </c>
      <c r="AA391" s="66">
        <f t="shared" si="131"/>
        <v>7.8593500406499706E-2</v>
      </c>
      <c r="AB391">
        <f>LOOKUP($B391,'07_L1政策步階'!$A$4:$A$14,'07_L1政策步階'!$C$4:$C$14)</f>
        <v>-1</v>
      </c>
      <c r="AC391" s="65"/>
      <c r="AD391" s="65"/>
      <c r="AE391" s="65"/>
      <c r="AF391" s="65"/>
      <c r="AG391" s="65"/>
      <c r="AH391" s="65"/>
      <c r="AI391" s="65"/>
      <c r="AJ391" s="65"/>
      <c r="AK391" s="65"/>
      <c r="AL391">
        <f t="shared" si="141"/>
        <v>100</v>
      </c>
      <c r="AM391">
        <f t="shared" si="142"/>
        <v>0</v>
      </c>
      <c r="AN391" t="str">
        <f t="shared" si="143"/>
        <v/>
      </c>
      <c r="AO391" t="str">
        <f t="shared" si="144"/>
        <v/>
      </c>
      <c r="AP391" t="str">
        <f t="shared" si="145"/>
        <v/>
      </c>
      <c r="AQ391" t="str">
        <f t="shared" si="146"/>
        <v/>
      </c>
      <c r="AR391" t="str">
        <f t="shared" si="147"/>
        <v/>
      </c>
      <c r="AS391" t="str">
        <f t="shared" si="148"/>
        <v/>
      </c>
      <c r="AT391" t="str">
        <f t="shared" si="149"/>
        <v/>
      </c>
      <c r="AU391" t="str">
        <f t="shared" si="150"/>
        <v/>
      </c>
      <c r="AV391" t="str">
        <f t="shared" si="151"/>
        <v/>
      </c>
      <c r="AW391">
        <f>'01_指標庫'!$H$4*ISNUMBER($F391)+'01_指標庫'!$H$5*ISNUMBER($AA391)+'01_指標庫'!$H$6*ISNUMBER($G391)+'01_指標庫'!$H$7*ISNUMBER($H391)+'01_指標庫'!$H$8*ISNUMBER($AF391)+'01_指標庫'!$H$9*ISNUMBER($AG391)+'01_指標庫'!$H$10*ISNUMBER($AB391)+'01_指標庫'!$H$11*ISNUMBER($AC391)+'01_指標庫'!$H$12*ISNUMBER($AD391)+'01_指標庫'!$H$13*ISNUMBER($AE391)+'01_指標庫'!$H$14*ISNUMBER($I391)+'01_指標庫'!$H$15*ISNUMBER($AH391)+'01_指標庫'!$H$16*ISNUMBER($K391)+'01_指標庫'!$H$17*ISNUMBER($AI391)+'01_指標庫'!$H$18*ISNUMBER($AJ391)+'01_指標庫'!$H$19*ISNUMBER($AK391)+'01_指標庫'!$H$20*ISNUMBER($BB391)+'01_指標庫'!$H$21*ISNUMBER($BC391)</f>
        <v>51</v>
      </c>
      <c r="AX391">
        <f>IF(AW391=0,50,ROUND(('01_指標庫'!$H$4*IF(ISNUMBER($F391),L391,0)+'01_指標庫'!$H$5*IF(ISNUMBER($AA391),AL391,0)+'01_指標庫'!$H$6*IF(ISNUMBER($G391),M391,0)+'01_指標庫'!$H$7*IF(ISNUMBER($H391),N391,0)+'01_指標庫'!$H$8*IF(ISNUMBER($AF391),AQ391,0)+'01_指標庫'!$H$9*IF(ISNUMBER($AG391),AR391,0)+'01_指標庫'!$H$10*IF(ISNUMBER($AB391),AM391,0)+'01_指標庫'!$H$11*IF(ISNUMBER($AC391),AN391,0)+'01_指標庫'!$H$12*IF(ISNUMBER($AD391),AO391,0)+'01_指標庫'!$H$13*IF(ISNUMBER($AE391),AP391,0)+'01_指標庫'!$H$14*IF(ISNUMBER($I391),O391,0)+'01_指標庫'!$H$15*IF(ISNUMBER($AH391),AS391,0)+'01_指標庫'!$H$16*IF(ISNUMBER($K391),P391,0)+'01_指標庫'!$H$17*IF(ISNUMBER($AI391),AT391,0)+'01_指標庫'!$H$18*IF(ISNUMBER($AJ391),AU391,0)+'01_指標庫'!$H$19*IF(ISNUMBER($AK391),AV391,0)+'01_指標庫'!$H$20*IF(ISNUMBER($BB391),BB391,0)+'01_指標庫'!$H$21*IF(ISNUMBER($BC391),BC391,0))/AW391,1))</f>
        <v>84.3</v>
      </c>
      <c r="AY391" s="67"/>
      <c r="AZ391" s="67"/>
      <c r="BA391" s="66">
        <f t="shared" si="132"/>
        <v>8.505186640028084E-3</v>
      </c>
      <c r="BB391">
        <f t="shared" si="133"/>
        <v>50</v>
      </c>
      <c r="BC391" t="str">
        <f t="shared" si="134"/>
        <v/>
      </c>
    </row>
    <row r="392" spans="1:55" ht="15" customHeight="1">
      <c r="A392" s="56">
        <v>388</v>
      </c>
      <c r="B392" s="57">
        <v>43122</v>
      </c>
      <c r="C392" s="56">
        <v>2018</v>
      </c>
      <c r="D392" s="58" t="s">
        <v>236</v>
      </c>
      <c r="E392" s="59">
        <v>6906.28</v>
      </c>
      <c r="F392" s="60">
        <v>0.152533</v>
      </c>
      <c r="G392" s="60">
        <v>0</v>
      </c>
      <c r="H392" s="61">
        <v>0.95920000000000005</v>
      </c>
      <c r="I392" s="62">
        <v>332</v>
      </c>
      <c r="J392" s="56" t="s">
        <v>235</v>
      </c>
      <c r="K392" s="63">
        <v>11.03</v>
      </c>
      <c r="L392" s="56">
        <f t="shared" si="135"/>
        <v>100</v>
      </c>
      <c r="M392" s="56">
        <f t="shared" si="136"/>
        <v>100</v>
      </c>
      <c r="N392" s="56">
        <f t="shared" si="137"/>
        <v>100</v>
      </c>
      <c r="O392" s="56">
        <f t="shared" si="138"/>
        <v>100</v>
      </c>
      <c r="P392" s="56">
        <f t="shared" si="139"/>
        <v>100</v>
      </c>
      <c r="Q392" s="63"/>
      <c r="R392" s="56"/>
      <c r="S392" s="60">
        <f t="shared" si="152"/>
        <v>1.0527732784340271E-2</v>
      </c>
      <c r="T392" s="64">
        <f t="shared" si="153"/>
        <v>-2.1295474711623852E-2</v>
      </c>
      <c r="V392" s="65"/>
      <c r="W392" s="65"/>
      <c r="Y392" s="15" t="str">
        <f t="shared" si="140"/>
        <v>EASY</v>
      </c>
      <c r="AA392" s="66">
        <f t="shared" si="131"/>
        <v>7.9208720089988249E-2</v>
      </c>
      <c r="AB392">
        <f>LOOKUP($B392,'07_L1政策步階'!$A$4:$A$14,'07_L1政策步階'!$C$4:$C$14)</f>
        <v>-1</v>
      </c>
      <c r="AC392" s="65"/>
      <c r="AD392" s="65"/>
      <c r="AE392" s="65"/>
      <c r="AF392" s="65"/>
      <c r="AG392" s="65"/>
      <c r="AH392" s="65"/>
      <c r="AI392" s="65"/>
      <c r="AJ392" s="65"/>
      <c r="AK392" s="65"/>
      <c r="AL392">
        <f t="shared" si="141"/>
        <v>100</v>
      </c>
      <c r="AM392">
        <f t="shared" si="142"/>
        <v>0</v>
      </c>
      <c r="AN392" t="str">
        <f t="shared" si="143"/>
        <v/>
      </c>
      <c r="AO392" t="str">
        <f t="shared" si="144"/>
        <v/>
      </c>
      <c r="AP392" t="str">
        <f t="shared" si="145"/>
        <v/>
      </c>
      <c r="AQ392" t="str">
        <f t="shared" si="146"/>
        <v/>
      </c>
      <c r="AR392" t="str">
        <f t="shared" si="147"/>
        <v/>
      </c>
      <c r="AS392" t="str">
        <f t="shared" si="148"/>
        <v/>
      </c>
      <c r="AT392" t="str">
        <f t="shared" si="149"/>
        <v/>
      </c>
      <c r="AU392" t="str">
        <f t="shared" si="150"/>
        <v/>
      </c>
      <c r="AV392" t="str">
        <f t="shared" si="151"/>
        <v/>
      </c>
      <c r="AW392">
        <f>'01_指標庫'!$H$4*ISNUMBER($F392)+'01_指標庫'!$H$5*ISNUMBER($AA392)+'01_指標庫'!$H$6*ISNUMBER($G392)+'01_指標庫'!$H$7*ISNUMBER($H392)+'01_指標庫'!$H$8*ISNUMBER($AF392)+'01_指標庫'!$H$9*ISNUMBER($AG392)+'01_指標庫'!$H$10*ISNUMBER($AB392)+'01_指標庫'!$H$11*ISNUMBER($AC392)+'01_指標庫'!$H$12*ISNUMBER($AD392)+'01_指標庫'!$H$13*ISNUMBER($AE392)+'01_指標庫'!$H$14*ISNUMBER($I392)+'01_指標庫'!$H$15*ISNUMBER($AH392)+'01_指標庫'!$H$16*ISNUMBER($K392)+'01_指標庫'!$H$17*ISNUMBER($AI392)+'01_指標庫'!$H$18*ISNUMBER($AJ392)+'01_指標庫'!$H$19*ISNUMBER($AK392)+'01_指標庫'!$H$20*ISNUMBER($BB392)+'01_指標庫'!$H$21*ISNUMBER($BC392)</f>
        <v>51</v>
      </c>
      <c r="AX392">
        <f>IF(AW392=0,50,ROUND(('01_指標庫'!$H$4*IF(ISNUMBER($F392),L392,0)+'01_指標庫'!$H$5*IF(ISNUMBER($AA392),AL392,0)+'01_指標庫'!$H$6*IF(ISNUMBER($G392),M392,0)+'01_指標庫'!$H$7*IF(ISNUMBER($H392),N392,0)+'01_指標庫'!$H$8*IF(ISNUMBER($AF392),AQ392,0)+'01_指標庫'!$H$9*IF(ISNUMBER($AG392),AR392,0)+'01_指標庫'!$H$10*IF(ISNUMBER($AB392),AM392,0)+'01_指標庫'!$H$11*IF(ISNUMBER($AC392),AN392,0)+'01_指標庫'!$H$12*IF(ISNUMBER($AD392),AO392,0)+'01_指標庫'!$H$13*IF(ISNUMBER($AE392),AP392,0)+'01_指標庫'!$H$14*IF(ISNUMBER($I392),O392,0)+'01_指標庫'!$H$15*IF(ISNUMBER($AH392),AS392,0)+'01_指標庫'!$H$16*IF(ISNUMBER($K392),P392,0)+'01_指標庫'!$H$17*IF(ISNUMBER($AI392),AT392,0)+'01_指標庫'!$H$18*IF(ISNUMBER($AJ392),AU392,0)+'01_指標庫'!$H$19*IF(ISNUMBER($AK392),AV392,0)+'01_指標庫'!$H$20*IF(ISNUMBER($BB392),BB392,0)+'01_指標庫'!$H$21*IF(ISNUMBER($BC392),BC392,0))/AW392,1))</f>
        <v>84.3</v>
      </c>
      <c r="AY392" s="67"/>
      <c r="AZ392" s="67"/>
      <c r="BA392" s="66">
        <f t="shared" si="132"/>
        <v>9.1020508356529639E-3</v>
      </c>
      <c r="BB392">
        <f t="shared" si="133"/>
        <v>50</v>
      </c>
      <c r="BC392" t="str">
        <f t="shared" si="134"/>
        <v/>
      </c>
    </row>
    <row r="393" spans="1:55" ht="15" customHeight="1">
      <c r="A393" s="56">
        <v>389</v>
      </c>
      <c r="B393" s="57">
        <v>43123</v>
      </c>
      <c r="C393" s="56">
        <v>2018</v>
      </c>
      <c r="D393" s="58" t="s">
        <v>237</v>
      </c>
      <c r="E393" s="59">
        <v>6963.46</v>
      </c>
      <c r="F393" s="60">
        <v>0.160581</v>
      </c>
      <c r="G393" s="60">
        <v>0</v>
      </c>
      <c r="H393" s="61">
        <v>0.95920000000000005</v>
      </c>
      <c r="I393" s="62">
        <v>331</v>
      </c>
      <c r="J393" s="56" t="s">
        <v>235</v>
      </c>
      <c r="K393" s="63">
        <v>11.1</v>
      </c>
      <c r="L393" s="56">
        <f t="shared" si="135"/>
        <v>100</v>
      </c>
      <c r="M393" s="56">
        <f t="shared" si="136"/>
        <v>100</v>
      </c>
      <c r="N393" s="56">
        <f t="shared" si="137"/>
        <v>100</v>
      </c>
      <c r="O393" s="56">
        <f t="shared" si="138"/>
        <v>100</v>
      </c>
      <c r="P393" s="56">
        <f t="shared" si="139"/>
        <v>100</v>
      </c>
      <c r="Q393" s="63"/>
      <c r="R393" s="56"/>
      <c r="S393" s="60">
        <f t="shared" si="152"/>
        <v>8.2794210486687447E-3</v>
      </c>
      <c r="T393" s="64">
        <f t="shared" si="153"/>
        <v>6.346328195829587E-3</v>
      </c>
      <c r="V393" s="65"/>
      <c r="W393" s="65"/>
      <c r="Y393" s="15" t="str">
        <f t="shared" si="140"/>
        <v>EASY</v>
      </c>
      <c r="AA393" s="66">
        <f t="shared" si="131"/>
        <v>7.9880251202640862E-2</v>
      </c>
      <c r="AB393">
        <f>LOOKUP($B393,'07_L1政策步階'!$A$4:$A$14,'07_L1政策步階'!$C$4:$C$14)</f>
        <v>-1</v>
      </c>
      <c r="AC393" s="65"/>
      <c r="AD393" s="65"/>
      <c r="AE393" s="65"/>
      <c r="AF393" s="65"/>
      <c r="AG393" s="65"/>
      <c r="AH393" s="65"/>
      <c r="AI393" s="65"/>
      <c r="AJ393" s="65"/>
      <c r="AK393" s="65"/>
      <c r="AL393">
        <f t="shared" si="141"/>
        <v>100</v>
      </c>
      <c r="AM393">
        <f t="shared" si="142"/>
        <v>0</v>
      </c>
      <c r="AN393" t="str">
        <f t="shared" si="143"/>
        <v/>
      </c>
      <c r="AO393" t="str">
        <f t="shared" si="144"/>
        <v/>
      </c>
      <c r="AP393" t="str">
        <f t="shared" si="145"/>
        <v/>
      </c>
      <c r="AQ393" t="str">
        <f t="shared" si="146"/>
        <v/>
      </c>
      <c r="AR393" t="str">
        <f t="shared" si="147"/>
        <v/>
      </c>
      <c r="AS393" t="str">
        <f t="shared" si="148"/>
        <v/>
      </c>
      <c r="AT393" t="str">
        <f t="shared" si="149"/>
        <v/>
      </c>
      <c r="AU393" t="str">
        <f t="shared" si="150"/>
        <v/>
      </c>
      <c r="AV393" t="str">
        <f t="shared" si="151"/>
        <v/>
      </c>
      <c r="AW393">
        <f>'01_指標庫'!$H$4*ISNUMBER($F393)+'01_指標庫'!$H$5*ISNUMBER($AA393)+'01_指標庫'!$H$6*ISNUMBER($G393)+'01_指標庫'!$H$7*ISNUMBER($H393)+'01_指標庫'!$H$8*ISNUMBER($AF393)+'01_指標庫'!$H$9*ISNUMBER($AG393)+'01_指標庫'!$H$10*ISNUMBER($AB393)+'01_指標庫'!$H$11*ISNUMBER($AC393)+'01_指標庫'!$H$12*ISNUMBER($AD393)+'01_指標庫'!$H$13*ISNUMBER($AE393)+'01_指標庫'!$H$14*ISNUMBER($I393)+'01_指標庫'!$H$15*ISNUMBER($AH393)+'01_指標庫'!$H$16*ISNUMBER($K393)+'01_指標庫'!$H$17*ISNUMBER($AI393)+'01_指標庫'!$H$18*ISNUMBER($AJ393)+'01_指標庫'!$H$19*ISNUMBER($AK393)+'01_指標庫'!$H$20*ISNUMBER($BB393)+'01_指標庫'!$H$21*ISNUMBER($BC393)</f>
        <v>51</v>
      </c>
      <c r="AX393">
        <f>IF(AW393=0,50,ROUND(('01_指標庫'!$H$4*IF(ISNUMBER($F393),L393,0)+'01_指標庫'!$H$5*IF(ISNUMBER($AA393),AL393,0)+'01_指標庫'!$H$6*IF(ISNUMBER($G393),M393,0)+'01_指標庫'!$H$7*IF(ISNUMBER($H393),N393,0)+'01_指標庫'!$H$8*IF(ISNUMBER($AF393),AQ393,0)+'01_指標庫'!$H$9*IF(ISNUMBER($AG393),AR393,0)+'01_指標庫'!$H$10*IF(ISNUMBER($AB393),AM393,0)+'01_指標庫'!$H$11*IF(ISNUMBER($AC393),AN393,0)+'01_指標庫'!$H$12*IF(ISNUMBER($AD393),AO393,0)+'01_指標庫'!$H$13*IF(ISNUMBER($AE393),AP393,0)+'01_指標庫'!$H$14*IF(ISNUMBER($I393),O393,0)+'01_指標庫'!$H$15*IF(ISNUMBER($AH393),AS393,0)+'01_指標庫'!$H$16*IF(ISNUMBER($K393),P393,0)+'01_指標庫'!$H$17*IF(ISNUMBER($AI393),AT393,0)+'01_指標庫'!$H$18*IF(ISNUMBER($AJ393),AU393,0)+'01_指標庫'!$H$19*IF(ISNUMBER($AK393),AV393,0)+'01_指標庫'!$H$20*IF(ISNUMBER($BB393),BB393,0)+'01_指標庫'!$H$21*IF(ISNUMBER($BC393),BC393,0))/AW393,1))</f>
        <v>90.2</v>
      </c>
      <c r="AY393" s="67"/>
      <c r="AZ393" s="67"/>
      <c r="BA393" s="66">
        <f t="shared" si="132"/>
        <v>1.1506619223373704E-2</v>
      </c>
      <c r="BB393">
        <f t="shared" si="133"/>
        <v>100</v>
      </c>
      <c r="BC393" t="str">
        <f t="shared" si="134"/>
        <v/>
      </c>
    </row>
    <row r="394" spans="1:55" ht="15" customHeight="1">
      <c r="A394" s="56">
        <v>390</v>
      </c>
      <c r="B394" s="57">
        <v>43124</v>
      </c>
      <c r="C394" s="56">
        <v>2018</v>
      </c>
      <c r="D394" s="58" t="s">
        <v>238</v>
      </c>
      <c r="E394" s="59">
        <v>6919.35</v>
      </c>
      <c r="F394" s="60">
        <v>0.15178900000000001</v>
      </c>
      <c r="G394" s="60">
        <v>-6.3340000000000002E-3</v>
      </c>
      <c r="H394" s="61">
        <v>0.95920000000000005</v>
      </c>
      <c r="I394" s="62">
        <v>328</v>
      </c>
      <c r="J394" s="56" t="s">
        <v>235</v>
      </c>
      <c r="K394" s="63">
        <v>11.47</v>
      </c>
      <c r="L394" s="56">
        <f t="shared" si="135"/>
        <v>100</v>
      </c>
      <c r="M394" s="56">
        <f t="shared" si="136"/>
        <v>100</v>
      </c>
      <c r="N394" s="56">
        <f t="shared" si="137"/>
        <v>100</v>
      </c>
      <c r="O394" s="56">
        <f t="shared" si="138"/>
        <v>100</v>
      </c>
      <c r="P394" s="56">
        <f t="shared" si="139"/>
        <v>100</v>
      </c>
      <c r="Q394" s="63"/>
      <c r="R394" s="56"/>
      <c r="S394" s="60">
        <f t="shared" si="152"/>
        <v>-6.3344946334149554E-3</v>
      </c>
      <c r="T394" s="64">
        <f t="shared" si="153"/>
        <v>3.3333333333333437E-2</v>
      </c>
      <c r="V394" s="65"/>
      <c r="W394" s="65"/>
      <c r="Y394" s="15" t="str">
        <f t="shared" si="140"/>
        <v>EASY</v>
      </c>
      <c r="AA394" s="66">
        <f t="shared" si="131"/>
        <v>8.0552480755393674E-2</v>
      </c>
      <c r="AB394">
        <f>LOOKUP($B394,'07_L1政策步階'!$A$4:$A$14,'07_L1政策步階'!$C$4:$C$14)</f>
        <v>-1</v>
      </c>
      <c r="AC394" s="65"/>
      <c r="AD394" s="65"/>
      <c r="AE394" s="65"/>
      <c r="AF394" s="65"/>
      <c r="AG394" s="65"/>
      <c r="AH394" s="65"/>
      <c r="AI394" s="65"/>
      <c r="AJ394" s="65"/>
      <c r="AK394" s="65"/>
      <c r="AL394">
        <f t="shared" si="141"/>
        <v>100</v>
      </c>
      <c r="AM394">
        <f t="shared" si="142"/>
        <v>0</v>
      </c>
      <c r="AN394" t="str">
        <f t="shared" si="143"/>
        <v/>
      </c>
      <c r="AO394" t="str">
        <f t="shared" si="144"/>
        <v/>
      </c>
      <c r="AP394" t="str">
        <f t="shared" si="145"/>
        <v/>
      </c>
      <c r="AQ394" t="str">
        <f t="shared" si="146"/>
        <v/>
      </c>
      <c r="AR394" t="str">
        <f t="shared" si="147"/>
        <v/>
      </c>
      <c r="AS394" t="str">
        <f t="shared" si="148"/>
        <v/>
      </c>
      <c r="AT394" t="str">
        <f t="shared" si="149"/>
        <v/>
      </c>
      <c r="AU394" t="str">
        <f t="shared" si="150"/>
        <v/>
      </c>
      <c r="AV394" t="str">
        <f t="shared" si="151"/>
        <v/>
      </c>
      <c r="AW394">
        <f>'01_指標庫'!$H$4*ISNUMBER($F394)+'01_指標庫'!$H$5*ISNUMBER($AA394)+'01_指標庫'!$H$6*ISNUMBER($G394)+'01_指標庫'!$H$7*ISNUMBER($H394)+'01_指標庫'!$H$8*ISNUMBER($AF394)+'01_指標庫'!$H$9*ISNUMBER($AG394)+'01_指標庫'!$H$10*ISNUMBER($AB394)+'01_指標庫'!$H$11*ISNUMBER($AC394)+'01_指標庫'!$H$12*ISNUMBER($AD394)+'01_指標庫'!$H$13*ISNUMBER($AE394)+'01_指標庫'!$H$14*ISNUMBER($I394)+'01_指標庫'!$H$15*ISNUMBER($AH394)+'01_指標庫'!$H$16*ISNUMBER($K394)+'01_指標庫'!$H$17*ISNUMBER($AI394)+'01_指標庫'!$H$18*ISNUMBER($AJ394)+'01_指標庫'!$H$19*ISNUMBER($AK394)+'01_指標庫'!$H$20*ISNUMBER($BB394)+'01_指標庫'!$H$21*ISNUMBER($BC394)</f>
        <v>51</v>
      </c>
      <c r="AX394">
        <f>IF(AW394=0,50,ROUND(('01_指標庫'!$H$4*IF(ISNUMBER($F394),L394,0)+'01_指標庫'!$H$5*IF(ISNUMBER($AA394),AL394,0)+'01_指標庫'!$H$6*IF(ISNUMBER($G394),M394,0)+'01_指標庫'!$H$7*IF(ISNUMBER($H394),N394,0)+'01_指標庫'!$H$8*IF(ISNUMBER($AF394),AQ394,0)+'01_指標庫'!$H$9*IF(ISNUMBER($AG394),AR394,0)+'01_指標庫'!$H$10*IF(ISNUMBER($AB394),AM394,0)+'01_指標庫'!$H$11*IF(ISNUMBER($AC394),AN394,0)+'01_指標庫'!$H$12*IF(ISNUMBER($AD394),AO394,0)+'01_指標庫'!$H$13*IF(ISNUMBER($AE394),AP394,0)+'01_指標庫'!$H$14*IF(ISNUMBER($I394),O394,0)+'01_指標庫'!$H$15*IF(ISNUMBER($AH394),AS394,0)+'01_指標庫'!$H$16*IF(ISNUMBER($K394),P394,0)+'01_指標庫'!$H$17*IF(ISNUMBER($AI394),AT394,0)+'01_指標庫'!$H$18*IF(ISNUMBER($AJ394),AU394,0)+'01_指標庫'!$H$19*IF(ISNUMBER($AK394),AV394,0)+'01_指標庫'!$H$20*IF(ISNUMBER($BB394),BB394,0)+'01_指標庫'!$H$21*IF(ISNUMBER($BC394),BC394,0))/AW394,1))</f>
        <v>90.2</v>
      </c>
      <c r="AY394" s="67"/>
      <c r="AZ394" s="67"/>
      <c r="BA394" s="66">
        <f t="shared" si="132"/>
        <v>1.1124192523744858E-2</v>
      </c>
      <c r="BB394">
        <f t="shared" si="133"/>
        <v>100</v>
      </c>
      <c r="BC394" t="str">
        <f t="shared" si="134"/>
        <v/>
      </c>
    </row>
    <row r="395" spans="1:55" ht="15" customHeight="1">
      <c r="A395" s="56">
        <v>391</v>
      </c>
      <c r="B395" s="57">
        <v>43125</v>
      </c>
      <c r="C395" s="56">
        <v>2018</v>
      </c>
      <c r="D395" s="58" t="s">
        <v>239</v>
      </c>
      <c r="E395" s="59">
        <v>6916.3</v>
      </c>
      <c r="F395" s="60">
        <v>0.14985100000000001</v>
      </c>
      <c r="G395" s="60">
        <v>-6.7730000000000004E-3</v>
      </c>
      <c r="H395" s="61">
        <v>0.95920000000000005</v>
      </c>
      <c r="I395" s="62">
        <v>328</v>
      </c>
      <c r="J395" s="56" t="s">
        <v>235</v>
      </c>
      <c r="K395" s="63">
        <v>11.58</v>
      </c>
      <c r="L395" s="56">
        <f t="shared" si="135"/>
        <v>100</v>
      </c>
      <c r="M395" s="56">
        <f t="shared" si="136"/>
        <v>100</v>
      </c>
      <c r="N395" s="56">
        <f t="shared" si="137"/>
        <v>100</v>
      </c>
      <c r="O395" s="56">
        <f t="shared" si="138"/>
        <v>100</v>
      </c>
      <c r="P395" s="56">
        <f t="shared" si="139"/>
        <v>100</v>
      </c>
      <c r="Q395" s="63"/>
      <c r="R395" s="56"/>
      <c r="S395" s="60">
        <f t="shared" si="152"/>
        <v>-4.4079284903930649E-4</v>
      </c>
      <c r="T395" s="64">
        <f t="shared" si="153"/>
        <v>9.5902353966870191E-3</v>
      </c>
      <c r="V395" s="65"/>
      <c r="W395" s="65"/>
      <c r="Y395" s="15" t="str">
        <f t="shared" si="140"/>
        <v>EASY</v>
      </c>
      <c r="AA395" s="66">
        <f t="shared" si="131"/>
        <v>8.1229048314952923E-2</v>
      </c>
      <c r="AB395">
        <f>LOOKUP($B395,'07_L1政策步階'!$A$4:$A$14,'07_L1政策步階'!$C$4:$C$14)</f>
        <v>-1</v>
      </c>
      <c r="AC395" s="65"/>
      <c r="AD395" s="65"/>
      <c r="AE395" s="65"/>
      <c r="AF395" s="65"/>
      <c r="AG395" s="65"/>
      <c r="AH395" s="65"/>
      <c r="AI395" s="65"/>
      <c r="AJ395" s="65"/>
      <c r="AK395" s="65"/>
      <c r="AL395">
        <f t="shared" si="141"/>
        <v>100</v>
      </c>
      <c r="AM395">
        <f t="shared" si="142"/>
        <v>0</v>
      </c>
      <c r="AN395" t="str">
        <f t="shared" si="143"/>
        <v/>
      </c>
      <c r="AO395" t="str">
        <f t="shared" si="144"/>
        <v/>
      </c>
      <c r="AP395" t="str">
        <f t="shared" si="145"/>
        <v/>
      </c>
      <c r="AQ395" t="str">
        <f t="shared" si="146"/>
        <v/>
      </c>
      <c r="AR395" t="str">
        <f t="shared" si="147"/>
        <v/>
      </c>
      <c r="AS395" t="str">
        <f t="shared" si="148"/>
        <v/>
      </c>
      <c r="AT395" t="str">
        <f t="shared" si="149"/>
        <v/>
      </c>
      <c r="AU395" t="str">
        <f t="shared" si="150"/>
        <v/>
      </c>
      <c r="AV395" t="str">
        <f t="shared" si="151"/>
        <v/>
      </c>
      <c r="AW395">
        <f>'01_指標庫'!$H$4*ISNUMBER($F395)+'01_指標庫'!$H$5*ISNUMBER($AA395)+'01_指標庫'!$H$6*ISNUMBER($G395)+'01_指標庫'!$H$7*ISNUMBER($H395)+'01_指標庫'!$H$8*ISNUMBER($AF395)+'01_指標庫'!$H$9*ISNUMBER($AG395)+'01_指標庫'!$H$10*ISNUMBER($AB395)+'01_指標庫'!$H$11*ISNUMBER($AC395)+'01_指標庫'!$H$12*ISNUMBER($AD395)+'01_指標庫'!$H$13*ISNUMBER($AE395)+'01_指標庫'!$H$14*ISNUMBER($I395)+'01_指標庫'!$H$15*ISNUMBER($AH395)+'01_指標庫'!$H$16*ISNUMBER($K395)+'01_指標庫'!$H$17*ISNUMBER($AI395)+'01_指標庫'!$H$18*ISNUMBER($AJ395)+'01_指標庫'!$H$19*ISNUMBER($AK395)+'01_指標庫'!$H$20*ISNUMBER($BB395)+'01_指標庫'!$H$21*ISNUMBER($BC395)</f>
        <v>51</v>
      </c>
      <c r="AX395">
        <f>IF(AW395=0,50,ROUND(('01_指標庫'!$H$4*IF(ISNUMBER($F395),L395,0)+'01_指標庫'!$H$5*IF(ISNUMBER($AA395),AL395,0)+'01_指標庫'!$H$6*IF(ISNUMBER($G395),M395,0)+'01_指標庫'!$H$7*IF(ISNUMBER($H395),N395,0)+'01_指標庫'!$H$8*IF(ISNUMBER($AF395),AQ395,0)+'01_指標庫'!$H$9*IF(ISNUMBER($AG395),AR395,0)+'01_指標庫'!$H$10*IF(ISNUMBER($AB395),AM395,0)+'01_指標庫'!$H$11*IF(ISNUMBER($AC395),AN395,0)+'01_指標庫'!$H$12*IF(ISNUMBER($AD395),AO395,0)+'01_指標庫'!$H$13*IF(ISNUMBER($AE395),AP395,0)+'01_指標庫'!$H$14*IF(ISNUMBER($I395),O395,0)+'01_指標庫'!$H$15*IF(ISNUMBER($AH395),AS395,0)+'01_指標庫'!$H$16*IF(ISNUMBER($K395),P395,0)+'01_指標庫'!$H$17*IF(ISNUMBER($AI395),AT395,0)+'01_指標庫'!$H$18*IF(ISNUMBER($AJ395),AU395,0)+'01_指標庫'!$H$19*IF(ISNUMBER($AK395),AV395,0)+'01_指標庫'!$H$20*IF(ISNUMBER($BB395),BB395,0)+'01_指標庫'!$H$21*IF(ISNUMBER($BC395),BC395,0))/AW395,1))</f>
        <v>90.2</v>
      </c>
      <c r="AY395" s="67"/>
      <c r="AZ395" s="67"/>
      <c r="BA395" s="66">
        <f t="shared" si="132"/>
        <v>1.0442247594000476E-2</v>
      </c>
      <c r="BB395">
        <f t="shared" si="133"/>
        <v>100</v>
      </c>
      <c r="BC395" t="str">
        <f t="shared" si="134"/>
        <v/>
      </c>
    </row>
    <row r="396" spans="1:55" ht="15" customHeight="1">
      <c r="A396" s="56">
        <v>392</v>
      </c>
      <c r="B396" s="57">
        <v>43126</v>
      </c>
      <c r="C396" s="56">
        <v>2018</v>
      </c>
      <c r="D396" s="58" t="s">
        <v>234</v>
      </c>
      <c r="E396" s="59">
        <v>7022.97</v>
      </c>
      <c r="F396" s="60">
        <v>0.16600999999999999</v>
      </c>
      <c r="G396" s="60">
        <v>0</v>
      </c>
      <c r="H396" s="61">
        <v>0.95920000000000005</v>
      </c>
      <c r="I396" s="62">
        <v>323</v>
      </c>
      <c r="J396" s="56" t="s">
        <v>235</v>
      </c>
      <c r="K396" s="63">
        <v>11.08</v>
      </c>
      <c r="L396" s="56">
        <f t="shared" si="135"/>
        <v>100</v>
      </c>
      <c r="M396" s="56">
        <f t="shared" si="136"/>
        <v>100</v>
      </c>
      <c r="N396" s="56">
        <f t="shared" si="137"/>
        <v>100</v>
      </c>
      <c r="O396" s="56">
        <f t="shared" si="138"/>
        <v>100</v>
      </c>
      <c r="P396" s="56">
        <f t="shared" si="139"/>
        <v>100</v>
      </c>
      <c r="Q396" s="63"/>
      <c r="R396" s="56"/>
      <c r="S396" s="60">
        <f t="shared" si="152"/>
        <v>1.5422986278790685E-2</v>
      </c>
      <c r="T396" s="64">
        <f t="shared" si="153"/>
        <v>-4.3177892918825567E-2</v>
      </c>
      <c r="V396" s="65"/>
      <c r="W396" s="65"/>
      <c r="Y396" s="15" t="str">
        <f t="shared" si="140"/>
        <v>EASY</v>
      </c>
      <c r="AA396" s="66">
        <f t="shared" ref="AA396:AA459" si="154">IF($A396&lt;200,"",AVERAGE($E347:$E396)/AVERAGE($E197:$E396)-1)</f>
        <v>8.2117819634268896E-2</v>
      </c>
      <c r="AB396">
        <f>LOOKUP($B396,'07_L1政策步階'!$A$4:$A$14,'07_L1政策步階'!$C$4:$C$14)</f>
        <v>-1</v>
      </c>
      <c r="AC396" s="65"/>
      <c r="AD396" s="65"/>
      <c r="AE396" s="65"/>
      <c r="AF396" s="65"/>
      <c r="AG396" s="65"/>
      <c r="AH396" s="65"/>
      <c r="AI396" s="65"/>
      <c r="AJ396" s="65"/>
      <c r="AK396" s="65"/>
      <c r="AL396">
        <f t="shared" si="141"/>
        <v>100</v>
      </c>
      <c r="AM396">
        <f t="shared" si="142"/>
        <v>0</v>
      </c>
      <c r="AN396" t="str">
        <f t="shared" si="143"/>
        <v/>
      </c>
      <c r="AO396" t="str">
        <f t="shared" si="144"/>
        <v/>
      </c>
      <c r="AP396" t="str">
        <f t="shared" si="145"/>
        <v/>
      </c>
      <c r="AQ396" t="str">
        <f t="shared" si="146"/>
        <v/>
      </c>
      <c r="AR396" t="str">
        <f t="shared" si="147"/>
        <v/>
      </c>
      <c r="AS396" t="str">
        <f t="shared" si="148"/>
        <v/>
      </c>
      <c r="AT396" t="str">
        <f t="shared" si="149"/>
        <v/>
      </c>
      <c r="AU396" t="str">
        <f t="shared" si="150"/>
        <v/>
      </c>
      <c r="AV396" t="str">
        <f t="shared" si="151"/>
        <v/>
      </c>
      <c r="AW396">
        <f>'01_指標庫'!$H$4*ISNUMBER($F396)+'01_指標庫'!$H$5*ISNUMBER($AA396)+'01_指標庫'!$H$6*ISNUMBER($G396)+'01_指標庫'!$H$7*ISNUMBER($H396)+'01_指標庫'!$H$8*ISNUMBER($AF396)+'01_指標庫'!$H$9*ISNUMBER($AG396)+'01_指標庫'!$H$10*ISNUMBER($AB396)+'01_指標庫'!$H$11*ISNUMBER($AC396)+'01_指標庫'!$H$12*ISNUMBER($AD396)+'01_指標庫'!$H$13*ISNUMBER($AE396)+'01_指標庫'!$H$14*ISNUMBER($I396)+'01_指標庫'!$H$15*ISNUMBER($AH396)+'01_指標庫'!$H$16*ISNUMBER($K396)+'01_指標庫'!$H$17*ISNUMBER($AI396)+'01_指標庫'!$H$18*ISNUMBER($AJ396)+'01_指標庫'!$H$19*ISNUMBER($AK396)+'01_指標庫'!$H$20*ISNUMBER($BB396)+'01_指標庫'!$H$21*ISNUMBER($BC396)</f>
        <v>51</v>
      </c>
      <c r="AX396">
        <f>IF(AW396=0,50,ROUND(('01_指標庫'!$H$4*IF(ISNUMBER($F396),L396,0)+'01_指標庫'!$H$5*IF(ISNUMBER($AA396),AL396,0)+'01_指標庫'!$H$6*IF(ISNUMBER($G396),M396,0)+'01_指標庫'!$H$7*IF(ISNUMBER($H396),N396,0)+'01_指標庫'!$H$8*IF(ISNUMBER($AF396),AQ396,0)+'01_指標庫'!$H$9*IF(ISNUMBER($AG396),AR396,0)+'01_指標庫'!$H$10*IF(ISNUMBER($AB396),AM396,0)+'01_指標庫'!$H$11*IF(ISNUMBER($AC396),AN396,0)+'01_指標庫'!$H$12*IF(ISNUMBER($AD396),AO396,0)+'01_指標庫'!$H$13*IF(ISNUMBER($AE396),AP396,0)+'01_指標庫'!$H$14*IF(ISNUMBER($I396),O396,0)+'01_指標庫'!$H$15*IF(ISNUMBER($AH396),AS396,0)+'01_指標庫'!$H$16*IF(ISNUMBER($K396),P396,0)+'01_指標庫'!$H$17*IF(ISNUMBER($AI396),AT396,0)+'01_指標庫'!$H$18*IF(ISNUMBER($AJ396),AU396,0)+'01_指標庫'!$H$19*IF(ISNUMBER($AK396),AV396,0)+'01_指標庫'!$H$20*IF(ISNUMBER($BB396),BB396,0)+'01_指標庫'!$H$21*IF(ISNUMBER($BC396),BC396,0))/AW396,1))</f>
        <v>90.2</v>
      </c>
      <c r="AY396" s="67"/>
      <c r="AZ396" s="67"/>
      <c r="BA396" s="66">
        <f t="shared" si="132"/>
        <v>1.1308818589625069E-2</v>
      </c>
      <c r="BB396">
        <f t="shared" si="133"/>
        <v>100</v>
      </c>
      <c r="BC396" t="str">
        <f t="shared" si="134"/>
        <v/>
      </c>
    </row>
    <row r="397" spans="1:55" ht="15" customHeight="1">
      <c r="A397" s="56">
        <v>393</v>
      </c>
      <c r="B397" s="57">
        <v>43129</v>
      </c>
      <c r="C397" s="56">
        <v>2018</v>
      </c>
      <c r="D397" s="58" t="s">
        <v>236</v>
      </c>
      <c r="E397" s="59">
        <v>6988.32</v>
      </c>
      <c r="F397" s="60">
        <v>0.15870699999999999</v>
      </c>
      <c r="G397" s="60">
        <v>-4.934E-3</v>
      </c>
      <c r="H397" s="61">
        <v>0.91839999999999999</v>
      </c>
      <c r="I397" s="62">
        <v>326</v>
      </c>
      <c r="J397" s="56" t="s">
        <v>235</v>
      </c>
      <c r="K397" s="63">
        <v>13.84</v>
      </c>
      <c r="L397" s="56">
        <f t="shared" si="135"/>
        <v>100</v>
      </c>
      <c r="M397" s="56">
        <f t="shared" si="136"/>
        <v>100</v>
      </c>
      <c r="N397" s="56">
        <f t="shared" si="137"/>
        <v>100</v>
      </c>
      <c r="O397" s="56">
        <f t="shared" si="138"/>
        <v>100</v>
      </c>
      <c r="P397" s="56">
        <f t="shared" si="139"/>
        <v>100</v>
      </c>
      <c r="Q397" s="63"/>
      <c r="R397" s="56"/>
      <c r="S397" s="60">
        <f t="shared" si="152"/>
        <v>-4.9338100547204888E-3</v>
      </c>
      <c r="T397" s="64">
        <f t="shared" si="153"/>
        <v>0.24909747292418771</v>
      </c>
      <c r="V397" s="65"/>
      <c r="W397" s="65"/>
      <c r="Y397" s="15" t="str">
        <f t="shared" si="140"/>
        <v>EASY</v>
      </c>
      <c r="AA397" s="66">
        <f t="shared" si="154"/>
        <v>8.2975962041500928E-2</v>
      </c>
      <c r="AB397">
        <f>LOOKUP($B397,'07_L1政策步階'!$A$4:$A$14,'07_L1政策步階'!$C$4:$C$14)</f>
        <v>-1</v>
      </c>
      <c r="AC397" s="65"/>
      <c r="AD397" s="65"/>
      <c r="AE397" s="65"/>
      <c r="AF397" s="65"/>
      <c r="AG397" s="65"/>
      <c r="AH397" s="65"/>
      <c r="AI397" s="65"/>
      <c r="AJ397" s="65"/>
      <c r="AK397" s="65"/>
      <c r="AL397">
        <f t="shared" si="141"/>
        <v>100</v>
      </c>
      <c r="AM397">
        <f t="shared" si="142"/>
        <v>0</v>
      </c>
      <c r="AN397" t="str">
        <f t="shared" si="143"/>
        <v/>
      </c>
      <c r="AO397" t="str">
        <f t="shared" si="144"/>
        <v/>
      </c>
      <c r="AP397" t="str">
        <f t="shared" si="145"/>
        <v/>
      </c>
      <c r="AQ397" t="str">
        <f t="shared" si="146"/>
        <v/>
      </c>
      <c r="AR397" t="str">
        <f t="shared" si="147"/>
        <v/>
      </c>
      <c r="AS397" t="str">
        <f t="shared" si="148"/>
        <v/>
      </c>
      <c r="AT397" t="str">
        <f t="shared" si="149"/>
        <v/>
      </c>
      <c r="AU397" t="str">
        <f t="shared" si="150"/>
        <v/>
      </c>
      <c r="AV397" t="str">
        <f t="shared" si="151"/>
        <v/>
      </c>
      <c r="AW397">
        <f>'01_指標庫'!$H$4*ISNUMBER($F397)+'01_指標庫'!$H$5*ISNUMBER($AA397)+'01_指標庫'!$H$6*ISNUMBER($G397)+'01_指標庫'!$H$7*ISNUMBER($H397)+'01_指標庫'!$H$8*ISNUMBER($AF397)+'01_指標庫'!$H$9*ISNUMBER($AG397)+'01_指標庫'!$H$10*ISNUMBER($AB397)+'01_指標庫'!$H$11*ISNUMBER($AC397)+'01_指標庫'!$H$12*ISNUMBER($AD397)+'01_指標庫'!$H$13*ISNUMBER($AE397)+'01_指標庫'!$H$14*ISNUMBER($I397)+'01_指標庫'!$H$15*ISNUMBER($AH397)+'01_指標庫'!$H$16*ISNUMBER($K397)+'01_指標庫'!$H$17*ISNUMBER($AI397)+'01_指標庫'!$H$18*ISNUMBER($AJ397)+'01_指標庫'!$H$19*ISNUMBER($AK397)+'01_指標庫'!$H$20*ISNUMBER($BB397)+'01_指標庫'!$H$21*ISNUMBER($BC397)</f>
        <v>51</v>
      </c>
      <c r="AX397">
        <f>IF(AW397=0,50,ROUND(('01_指標庫'!$H$4*IF(ISNUMBER($F397),L397,0)+'01_指標庫'!$H$5*IF(ISNUMBER($AA397),AL397,0)+'01_指標庫'!$H$6*IF(ISNUMBER($G397),M397,0)+'01_指標庫'!$H$7*IF(ISNUMBER($H397),N397,0)+'01_指標庫'!$H$8*IF(ISNUMBER($AF397),AQ397,0)+'01_指標庫'!$H$9*IF(ISNUMBER($AG397),AR397,0)+'01_指標庫'!$H$10*IF(ISNUMBER($AB397),AM397,0)+'01_指標庫'!$H$11*IF(ISNUMBER($AC397),AN397,0)+'01_指標庫'!$H$12*IF(ISNUMBER($AD397),AO397,0)+'01_指標庫'!$H$13*IF(ISNUMBER($AE397),AP397,0)+'01_指標庫'!$H$14*IF(ISNUMBER($I397),O397,0)+'01_指標庫'!$H$15*IF(ISNUMBER($AH397),AS397,0)+'01_指標庫'!$H$16*IF(ISNUMBER($K397),P397,0)+'01_指標庫'!$H$17*IF(ISNUMBER($AI397),AT397,0)+'01_指標庫'!$H$18*IF(ISNUMBER($AJ397),AU397,0)+'01_指標庫'!$H$19*IF(ISNUMBER($AK397),AV397,0)+'01_指標庫'!$H$20*IF(ISNUMBER($BB397),BB397,0)+'01_指標庫'!$H$21*IF(ISNUMBER($BC397),BC397,0))/AW397,1))</f>
        <v>90.2</v>
      </c>
      <c r="AY397" s="67"/>
      <c r="AZ397" s="67"/>
      <c r="BA397" s="66">
        <f t="shared" si="132"/>
        <v>1.0317689165011412E-2</v>
      </c>
      <c r="BB397">
        <f t="shared" si="133"/>
        <v>100</v>
      </c>
      <c r="BC397" t="str">
        <f t="shared" si="134"/>
        <v/>
      </c>
    </row>
    <row r="398" spans="1:55" ht="15" customHeight="1">
      <c r="A398" s="56">
        <v>394</v>
      </c>
      <c r="B398" s="57">
        <v>43130</v>
      </c>
      <c r="C398" s="56">
        <v>2018</v>
      </c>
      <c r="D398" s="58" t="s">
        <v>237</v>
      </c>
      <c r="E398" s="59">
        <v>6930.73</v>
      </c>
      <c r="F398" s="60">
        <v>0.14765800000000001</v>
      </c>
      <c r="G398" s="60">
        <v>-1.3134E-2</v>
      </c>
      <c r="H398" s="61">
        <v>0.91839999999999999</v>
      </c>
      <c r="I398" s="62">
        <v>333</v>
      </c>
      <c r="J398" s="56" t="s">
        <v>235</v>
      </c>
      <c r="K398" s="63">
        <v>14.79</v>
      </c>
      <c r="L398" s="56">
        <f t="shared" si="135"/>
        <v>100</v>
      </c>
      <c r="M398" s="56">
        <f t="shared" si="136"/>
        <v>100</v>
      </c>
      <c r="N398" s="56">
        <f t="shared" si="137"/>
        <v>100</v>
      </c>
      <c r="O398" s="56">
        <f t="shared" si="138"/>
        <v>100</v>
      </c>
      <c r="P398" s="56">
        <f t="shared" si="139"/>
        <v>100</v>
      </c>
      <c r="Q398" s="63"/>
      <c r="R398" s="56"/>
      <c r="S398" s="60">
        <f t="shared" si="152"/>
        <v>-8.2408933763765679E-3</v>
      </c>
      <c r="T398" s="64">
        <f t="shared" si="153"/>
        <v>6.8641618497109702E-2</v>
      </c>
      <c r="V398" s="65"/>
      <c r="W398" s="65"/>
      <c r="Y398" s="15" t="str">
        <f t="shared" si="140"/>
        <v>EASY</v>
      </c>
      <c r="AA398" s="66">
        <f t="shared" si="154"/>
        <v>8.3788573468401628E-2</v>
      </c>
      <c r="AB398">
        <f>LOOKUP($B398,'07_L1政策步階'!$A$4:$A$14,'07_L1政策步階'!$C$4:$C$14)</f>
        <v>-1</v>
      </c>
      <c r="AC398" s="65"/>
      <c r="AD398" s="65"/>
      <c r="AE398" s="65"/>
      <c r="AF398" s="65"/>
      <c r="AG398" s="65"/>
      <c r="AH398" s="65"/>
      <c r="AI398" s="65"/>
      <c r="AJ398" s="65"/>
      <c r="AK398" s="65"/>
      <c r="AL398">
        <f t="shared" si="141"/>
        <v>100</v>
      </c>
      <c r="AM398">
        <f t="shared" si="142"/>
        <v>0</v>
      </c>
      <c r="AN398" t="str">
        <f t="shared" si="143"/>
        <v/>
      </c>
      <c r="AO398" t="str">
        <f t="shared" si="144"/>
        <v/>
      </c>
      <c r="AP398" t="str">
        <f t="shared" si="145"/>
        <v/>
      </c>
      <c r="AQ398" t="str">
        <f t="shared" si="146"/>
        <v/>
      </c>
      <c r="AR398" t="str">
        <f t="shared" si="147"/>
        <v/>
      </c>
      <c r="AS398" t="str">
        <f t="shared" si="148"/>
        <v/>
      </c>
      <c r="AT398" t="str">
        <f t="shared" si="149"/>
        <v/>
      </c>
      <c r="AU398" t="str">
        <f t="shared" si="150"/>
        <v/>
      </c>
      <c r="AV398" t="str">
        <f t="shared" si="151"/>
        <v/>
      </c>
      <c r="AW398">
        <f>'01_指標庫'!$H$4*ISNUMBER($F398)+'01_指標庫'!$H$5*ISNUMBER($AA398)+'01_指標庫'!$H$6*ISNUMBER($G398)+'01_指標庫'!$H$7*ISNUMBER($H398)+'01_指標庫'!$H$8*ISNUMBER($AF398)+'01_指標庫'!$H$9*ISNUMBER($AG398)+'01_指標庫'!$H$10*ISNUMBER($AB398)+'01_指標庫'!$H$11*ISNUMBER($AC398)+'01_指標庫'!$H$12*ISNUMBER($AD398)+'01_指標庫'!$H$13*ISNUMBER($AE398)+'01_指標庫'!$H$14*ISNUMBER($I398)+'01_指標庫'!$H$15*ISNUMBER($AH398)+'01_指標庫'!$H$16*ISNUMBER($K398)+'01_指標庫'!$H$17*ISNUMBER($AI398)+'01_指標庫'!$H$18*ISNUMBER($AJ398)+'01_指標庫'!$H$19*ISNUMBER($AK398)+'01_指標庫'!$H$20*ISNUMBER($BB398)+'01_指標庫'!$H$21*ISNUMBER($BC398)</f>
        <v>51</v>
      </c>
      <c r="AX398">
        <f>IF(AW398=0,50,ROUND(('01_指標庫'!$H$4*IF(ISNUMBER($F398),L398,0)+'01_指標庫'!$H$5*IF(ISNUMBER($AA398),AL398,0)+'01_指標庫'!$H$6*IF(ISNUMBER($G398),M398,0)+'01_指標庫'!$H$7*IF(ISNUMBER($H398),N398,0)+'01_指標庫'!$H$8*IF(ISNUMBER($AF398),AQ398,0)+'01_指標庫'!$H$9*IF(ISNUMBER($AG398),AR398,0)+'01_指標庫'!$H$10*IF(ISNUMBER($AB398),AM398,0)+'01_指標庫'!$H$11*IF(ISNUMBER($AC398),AN398,0)+'01_指標庫'!$H$12*IF(ISNUMBER($AD398),AO398,0)+'01_指標庫'!$H$13*IF(ISNUMBER($AE398),AP398,0)+'01_指標庫'!$H$14*IF(ISNUMBER($I398),O398,0)+'01_指標庫'!$H$15*IF(ISNUMBER($AH398),AS398,0)+'01_指標庫'!$H$16*IF(ISNUMBER($K398),P398,0)+'01_指標庫'!$H$17*IF(ISNUMBER($AI398),AT398,0)+'01_指標庫'!$H$18*IF(ISNUMBER($AJ398),AU398,0)+'01_指標庫'!$H$19*IF(ISNUMBER($AK398),AV398,0)+'01_指標庫'!$H$20*IF(ISNUMBER($BB398),BB398,0)+'01_指標庫'!$H$21*IF(ISNUMBER($BC398),BC398,0))/AW398,1))</f>
        <v>84.3</v>
      </c>
      <c r="AY398" s="67"/>
      <c r="AZ398" s="67"/>
      <c r="BA398" s="66">
        <f t="shared" ref="BA398:BA461" si="155">AVERAGE($E394:$E398)/AVERAGE($E389:$E398)-1</f>
        <v>6.5400544690998874E-3</v>
      </c>
      <c r="BB398">
        <f t="shared" ref="BB398:BB461" si="156">IF(ISNUMBER($BA398),IF(OR($S398&lt;=-0.03,$BA398&lt;-0.003),0,IF(OR($S398&lt;=-0.02,$BA398&lt;0.01),50,100)),"")</f>
        <v>50</v>
      </c>
      <c r="BC398" t="str">
        <f t="shared" ref="BC398:BC461" si="157">IF(OR(COUNT($AZ398)=0,COUNT($AZ397)=0),"",IF(OR($AY398/$AZ397-1&lt;=-0.03,$AZ398/$AZ397-1&lt;=-0.045,IF(COUNT($AZ389:$AZ398)=10,AVERAGE($AZ394:$AZ398)/AVERAGE($AZ389:$AZ398)-1&lt;-0.01,FALSE())),0,IF(OR($AZ398/$AZ397-1&lt;=-0.02,IF(COUNT($AZ389:$AZ398)=10,AVERAGE($AZ394:$AZ398)/AVERAGE($AZ389:$AZ398)-1&lt;0.005,FALSE())),50,100)))</f>
        <v/>
      </c>
    </row>
    <row r="399" spans="1:55" ht="15" customHeight="1">
      <c r="A399" s="56">
        <v>395</v>
      </c>
      <c r="B399" s="57">
        <v>43131</v>
      </c>
      <c r="C399" s="56">
        <v>2018</v>
      </c>
      <c r="D399" s="58" t="s">
        <v>238</v>
      </c>
      <c r="E399" s="59">
        <v>6949.99</v>
      </c>
      <c r="F399" s="60">
        <v>0.149372</v>
      </c>
      <c r="G399" s="60">
        <v>-1.0392E-2</v>
      </c>
      <c r="H399" s="61">
        <v>0.93879999999999997</v>
      </c>
      <c r="I399" s="62">
        <v>329</v>
      </c>
      <c r="J399" s="56" t="s">
        <v>235</v>
      </c>
      <c r="K399" s="63">
        <v>13.54</v>
      </c>
      <c r="L399" s="56">
        <f t="shared" si="135"/>
        <v>100</v>
      </c>
      <c r="M399" s="56">
        <f t="shared" si="136"/>
        <v>100</v>
      </c>
      <c r="N399" s="56">
        <f t="shared" si="137"/>
        <v>100</v>
      </c>
      <c r="O399" s="56">
        <f t="shared" si="138"/>
        <v>100</v>
      </c>
      <c r="P399" s="56">
        <f t="shared" si="139"/>
        <v>100</v>
      </c>
      <c r="Q399" s="63"/>
      <c r="R399" s="56"/>
      <c r="S399" s="60">
        <f t="shared" si="152"/>
        <v>2.7789280494263657E-3</v>
      </c>
      <c r="T399" s="64">
        <f t="shared" si="153"/>
        <v>-8.4516565246788411E-2</v>
      </c>
      <c r="V399" s="65"/>
      <c r="W399" s="65"/>
      <c r="Y399" s="15" t="str">
        <f t="shared" si="140"/>
        <v>EASY</v>
      </c>
      <c r="AA399" s="66">
        <f t="shared" si="154"/>
        <v>8.4419216813091946E-2</v>
      </c>
      <c r="AB399">
        <f>LOOKUP($B399,'07_L1政策步階'!$A$4:$A$14,'07_L1政策步階'!$C$4:$C$14)</f>
        <v>-1</v>
      </c>
      <c r="AC399" s="65"/>
      <c r="AD399" s="65"/>
      <c r="AE399" s="65"/>
      <c r="AF399" s="65"/>
      <c r="AG399" s="65"/>
      <c r="AH399" s="65"/>
      <c r="AI399" s="65"/>
      <c r="AJ399" s="65"/>
      <c r="AK399" s="65"/>
      <c r="AL399">
        <f t="shared" si="141"/>
        <v>100</v>
      </c>
      <c r="AM399">
        <f t="shared" si="142"/>
        <v>0</v>
      </c>
      <c r="AN399" t="str">
        <f t="shared" si="143"/>
        <v/>
      </c>
      <c r="AO399" t="str">
        <f t="shared" si="144"/>
        <v/>
      </c>
      <c r="AP399" t="str">
        <f t="shared" si="145"/>
        <v/>
      </c>
      <c r="AQ399" t="str">
        <f t="shared" si="146"/>
        <v/>
      </c>
      <c r="AR399" t="str">
        <f t="shared" si="147"/>
        <v/>
      </c>
      <c r="AS399" t="str">
        <f t="shared" si="148"/>
        <v/>
      </c>
      <c r="AT399" t="str">
        <f t="shared" si="149"/>
        <v/>
      </c>
      <c r="AU399" t="str">
        <f t="shared" si="150"/>
        <v/>
      </c>
      <c r="AV399" t="str">
        <f t="shared" si="151"/>
        <v/>
      </c>
      <c r="AW399">
        <f>'01_指標庫'!$H$4*ISNUMBER($F399)+'01_指標庫'!$H$5*ISNUMBER($AA399)+'01_指標庫'!$H$6*ISNUMBER($G399)+'01_指標庫'!$H$7*ISNUMBER($H399)+'01_指標庫'!$H$8*ISNUMBER($AF399)+'01_指標庫'!$H$9*ISNUMBER($AG399)+'01_指標庫'!$H$10*ISNUMBER($AB399)+'01_指標庫'!$H$11*ISNUMBER($AC399)+'01_指標庫'!$H$12*ISNUMBER($AD399)+'01_指標庫'!$H$13*ISNUMBER($AE399)+'01_指標庫'!$H$14*ISNUMBER($I399)+'01_指標庫'!$H$15*ISNUMBER($AH399)+'01_指標庫'!$H$16*ISNUMBER($K399)+'01_指標庫'!$H$17*ISNUMBER($AI399)+'01_指標庫'!$H$18*ISNUMBER($AJ399)+'01_指標庫'!$H$19*ISNUMBER($AK399)+'01_指標庫'!$H$20*ISNUMBER($BB399)+'01_指標庫'!$H$21*ISNUMBER($BC399)</f>
        <v>51</v>
      </c>
      <c r="AX399">
        <f>IF(AW399=0,50,ROUND(('01_指標庫'!$H$4*IF(ISNUMBER($F399),L399,0)+'01_指標庫'!$H$5*IF(ISNUMBER($AA399),AL399,0)+'01_指標庫'!$H$6*IF(ISNUMBER($G399),M399,0)+'01_指標庫'!$H$7*IF(ISNUMBER($H399),N399,0)+'01_指標庫'!$H$8*IF(ISNUMBER($AF399),AQ399,0)+'01_指標庫'!$H$9*IF(ISNUMBER($AG399),AR399,0)+'01_指標庫'!$H$10*IF(ISNUMBER($AB399),AM399,0)+'01_指標庫'!$H$11*IF(ISNUMBER($AC399),AN399,0)+'01_指標庫'!$H$12*IF(ISNUMBER($AD399),AO399,0)+'01_指標庫'!$H$13*IF(ISNUMBER($AE399),AP399,0)+'01_指標庫'!$H$14*IF(ISNUMBER($I399),O399,0)+'01_指標庫'!$H$15*IF(ISNUMBER($AH399),AS399,0)+'01_指標庫'!$H$16*IF(ISNUMBER($K399),P399,0)+'01_指標庫'!$H$17*IF(ISNUMBER($AI399),AT399,0)+'01_指標庫'!$H$18*IF(ISNUMBER($AJ399),AU399,0)+'01_指標庫'!$H$19*IF(ISNUMBER($AK399),AV399,0)+'01_指標庫'!$H$20*IF(ISNUMBER($BB399),BB399,0)+'01_指標庫'!$H$21*IF(ISNUMBER($BC399),BC399,0))/AW399,1))</f>
        <v>84.3</v>
      </c>
      <c r="AY399" s="67"/>
      <c r="AZ399" s="67"/>
      <c r="BA399" s="66">
        <f t="shared" si="155"/>
        <v>5.3941829013746112E-3</v>
      </c>
      <c r="BB399">
        <f t="shared" si="156"/>
        <v>50</v>
      </c>
      <c r="BC399" t="str">
        <f t="shared" si="157"/>
        <v/>
      </c>
    </row>
    <row r="400" spans="1:55" ht="15" customHeight="1">
      <c r="A400" s="56">
        <v>396</v>
      </c>
      <c r="B400" s="57">
        <v>43132</v>
      </c>
      <c r="C400" s="56">
        <v>2018</v>
      </c>
      <c r="D400" s="58" t="s">
        <v>239</v>
      </c>
      <c r="E400" s="59">
        <v>6901.5</v>
      </c>
      <c r="F400" s="60">
        <v>0.139929</v>
      </c>
      <c r="G400" s="60">
        <v>-1.7295999999999999E-2</v>
      </c>
      <c r="H400" s="61">
        <v>0.91839999999999999</v>
      </c>
      <c r="I400" s="62">
        <v>329</v>
      </c>
      <c r="J400" s="56" t="s">
        <v>235</v>
      </c>
      <c r="K400" s="63">
        <v>13.47</v>
      </c>
      <c r="L400" s="56">
        <f t="shared" si="135"/>
        <v>100</v>
      </c>
      <c r="M400" s="56">
        <f t="shared" si="136"/>
        <v>100</v>
      </c>
      <c r="N400" s="56">
        <f t="shared" si="137"/>
        <v>100</v>
      </c>
      <c r="O400" s="56">
        <f t="shared" si="138"/>
        <v>100</v>
      </c>
      <c r="P400" s="56">
        <f t="shared" si="139"/>
        <v>100</v>
      </c>
      <c r="Q400" s="63"/>
      <c r="R400" s="56"/>
      <c r="S400" s="60">
        <f t="shared" si="152"/>
        <v>-6.9769884560985096E-3</v>
      </c>
      <c r="T400" s="64">
        <f t="shared" si="153"/>
        <v>-5.1698670605612174E-3</v>
      </c>
      <c r="V400" s="65"/>
      <c r="W400" s="65"/>
      <c r="Y400" s="15" t="str">
        <f t="shared" si="140"/>
        <v>EASY</v>
      </c>
      <c r="AA400" s="66">
        <f t="shared" si="154"/>
        <v>8.5006120172414157E-2</v>
      </c>
      <c r="AB400">
        <f>LOOKUP($B400,'07_L1政策步階'!$A$4:$A$14,'07_L1政策步階'!$C$4:$C$14)</f>
        <v>-1</v>
      </c>
      <c r="AC400" s="65"/>
      <c r="AD400" s="65"/>
      <c r="AE400" s="65"/>
      <c r="AF400" s="65"/>
      <c r="AG400" s="65"/>
      <c r="AH400" s="65"/>
      <c r="AI400" s="65"/>
      <c r="AJ400" s="65"/>
      <c r="AK400" s="65"/>
      <c r="AL400">
        <f t="shared" si="141"/>
        <v>100</v>
      </c>
      <c r="AM400">
        <f t="shared" si="142"/>
        <v>0</v>
      </c>
      <c r="AN400" t="str">
        <f t="shared" si="143"/>
        <v/>
      </c>
      <c r="AO400" t="str">
        <f t="shared" si="144"/>
        <v/>
      </c>
      <c r="AP400" t="str">
        <f t="shared" si="145"/>
        <v/>
      </c>
      <c r="AQ400" t="str">
        <f t="shared" si="146"/>
        <v/>
      </c>
      <c r="AR400" t="str">
        <f t="shared" si="147"/>
        <v/>
      </c>
      <c r="AS400" t="str">
        <f t="shared" si="148"/>
        <v/>
      </c>
      <c r="AT400" t="str">
        <f t="shared" si="149"/>
        <v/>
      </c>
      <c r="AU400" t="str">
        <f t="shared" si="150"/>
        <v/>
      </c>
      <c r="AV400" t="str">
        <f t="shared" si="151"/>
        <v/>
      </c>
      <c r="AW400">
        <f>'01_指標庫'!$H$4*ISNUMBER($F400)+'01_指標庫'!$H$5*ISNUMBER($AA400)+'01_指標庫'!$H$6*ISNUMBER($G400)+'01_指標庫'!$H$7*ISNUMBER($H400)+'01_指標庫'!$H$8*ISNUMBER($AF400)+'01_指標庫'!$H$9*ISNUMBER($AG400)+'01_指標庫'!$H$10*ISNUMBER($AB400)+'01_指標庫'!$H$11*ISNUMBER($AC400)+'01_指標庫'!$H$12*ISNUMBER($AD400)+'01_指標庫'!$H$13*ISNUMBER($AE400)+'01_指標庫'!$H$14*ISNUMBER($I400)+'01_指標庫'!$H$15*ISNUMBER($AH400)+'01_指標庫'!$H$16*ISNUMBER($K400)+'01_指標庫'!$H$17*ISNUMBER($AI400)+'01_指標庫'!$H$18*ISNUMBER($AJ400)+'01_指標庫'!$H$19*ISNUMBER($AK400)+'01_指標庫'!$H$20*ISNUMBER($BB400)+'01_指標庫'!$H$21*ISNUMBER($BC400)</f>
        <v>51</v>
      </c>
      <c r="AX400">
        <f>IF(AW400=0,50,ROUND(('01_指標庫'!$H$4*IF(ISNUMBER($F400),L400,0)+'01_指標庫'!$H$5*IF(ISNUMBER($AA400),AL400,0)+'01_指標庫'!$H$6*IF(ISNUMBER($G400),M400,0)+'01_指標庫'!$H$7*IF(ISNUMBER($H400),N400,0)+'01_指標庫'!$H$8*IF(ISNUMBER($AF400),AQ400,0)+'01_指標庫'!$H$9*IF(ISNUMBER($AG400),AR400,0)+'01_指標庫'!$H$10*IF(ISNUMBER($AB400),AM400,0)+'01_指標庫'!$H$11*IF(ISNUMBER($AC400),AN400,0)+'01_指標庫'!$H$12*IF(ISNUMBER($AD400),AO400,0)+'01_指標庫'!$H$13*IF(ISNUMBER($AE400),AP400,0)+'01_指標庫'!$H$14*IF(ISNUMBER($I400),O400,0)+'01_指標庫'!$H$15*IF(ISNUMBER($AH400),AS400,0)+'01_指標庫'!$H$16*IF(ISNUMBER($K400),P400,0)+'01_指標庫'!$H$17*IF(ISNUMBER($AI400),AT400,0)+'01_指標庫'!$H$18*IF(ISNUMBER($AJ400),AU400,0)+'01_指標庫'!$H$19*IF(ISNUMBER($AK400),AV400,0)+'01_指標庫'!$H$20*IF(ISNUMBER($BB400),BB400,0)+'01_指標庫'!$H$21*IF(ISNUMBER($BC400),BC400,0))/AW400,1))</f>
        <v>84.3</v>
      </c>
      <c r="AY400" s="67"/>
      <c r="AZ400" s="67"/>
      <c r="BA400" s="66">
        <f t="shared" si="155"/>
        <v>3.6604381477682857E-3</v>
      </c>
      <c r="BB400">
        <f t="shared" si="156"/>
        <v>50</v>
      </c>
      <c r="BC400" t="str">
        <f t="shared" si="157"/>
        <v/>
      </c>
    </row>
    <row r="401" spans="1:55" ht="15" customHeight="1">
      <c r="A401" s="56">
        <v>397</v>
      </c>
      <c r="B401" s="57">
        <v>43133</v>
      </c>
      <c r="C401" s="56">
        <v>2018</v>
      </c>
      <c r="D401" s="58" t="s">
        <v>234</v>
      </c>
      <c r="E401" s="59">
        <v>6760.29</v>
      </c>
      <c r="F401" s="60">
        <v>0.115352</v>
      </c>
      <c r="G401" s="60">
        <v>-3.7402999999999999E-2</v>
      </c>
      <c r="H401" s="61">
        <v>0.91839999999999999</v>
      </c>
      <c r="I401" s="62">
        <v>336</v>
      </c>
      <c r="J401" s="56" t="s">
        <v>235</v>
      </c>
      <c r="K401" s="63">
        <v>17.309999999999999</v>
      </c>
      <c r="L401" s="56">
        <f t="shared" si="135"/>
        <v>100</v>
      </c>
      <c r="M401" s="56">
        <f t="shared" si="136"/>
        <v>100</v>
      </c>
      <c r="N401" s="56">
        <f t="shared" si="137"/>
        <v>100</v>
      </c>
      <c r="O401" s="56">
        <f t="shared" si="138"/>
        <v>100</v>
      </c>
      <c r="P401" s="56">
        <f t="shared" si="139"/>
        <v>100</v>
      </c>
      <c r="Q401" s="63"/>
      <c r="R401" s="56"/>
      <c r="S401" s="60">
        <f t="shared" si="152"/>
        <v>-2.0460769397956935E-2</v>
      </c>
      <c r="T401" s="64">
        <f t="shared" si="153"/>
        <v>0.28507795100222699</v>
      </c>
      <c r="V401" s="65"/>
      <c r="W401" s="65"/>
      <c r="Y401" s="15" t="str">
        <f t="shared" si="140"/>
        <v>EASY</v>
      </c>
      <c r="AA401" s="66">
        <f t="shared" si="154"/>
        <v>8.5278682081216806E-2</v>
      </c>
      <c r="AB401">
        <f>LOOKUP($B401,'07_L1政策步階'!$A$4:$A$14,'07_L1政策步階'!$C$4:$C$14)</f>
        <v>-1</v>
      </c>
      <c r="AC401" s="65"/>
      <c r="AD401" s="65"/>
      <c r="AE401" s="65"/>
      <c r="AF401" s="65"/>
      <c r="AG401" s="65"/>
      <c r="AH401" s="65"/>
      <c r="AI401" s="65"/>
      <c r="AJ401" s="65"/>
      <c r="AK401" s="65"/>
      <c r="AL401">
        <f t="shared" si="141"/>
        <v>100</v>
      </c>
      <c r="AM401">
        <f t="shared" si="142"/>
        <v>0</v>
      </c>
      <c r="AN401" t="str">
        <f t="shared" si="143"/>
        <v/>
      </c>
      <c r="AO401" t="str">
        <f t="shared" si="144"/>
        <v/>
      </c>
      <c r="AP401" t="str">
        <f t="shared" si="145"/>
        <v/>
      </c>
      <c r="AQ401" t="str">
        <f t="shared" si="146"/>
        <v/>
      </c>
      <c r="AR401" t="str">
        <f t="shared" si="147"/>
        <v/>
      </c>
      <c r="AS401" t="str">
        <f t="shared" si="148"/>
        <v/>
      </c>
      <c r="AT401" t="str">
        <f t="shared" si="149"/>
        <v/>
      </c>
      <c r="AU401" t="str">
        <f t="shared" si="150"/>
        <v/>
      </c>
      <c r="AV401" t="str">
        <f t="shared" si="151"/>
        <v/>
      </c>
      <c r="AW401">
        <f>'01_指標庫'!$H$4*ISNUMBER($F401)+'01_指標庫'!$H$5*ISNUMBER($AA401)+'01_指標庫'!$H$6*ISNUMBER($G401)+'01_指標庫'!$H$7*ISNUMBER($H401)+'01_指標庫'!$H$8*ISNUMBER($AF401)+'01_指標庫'!$H$9*ISNUMBER($AG401)+'01_指標庫'!$H$10*ISNUMBER($AB401)+'01_指標庫'!$H$11*ISNUMBER($AC401)+'01_指標庫'!$H$12*ISNUMBER($AD401)+'01_指標庫'!$H$13*ISNUMBER($AE401)+'01_指標庫'!$H$14*ISNUMBER($I401)+'01_指標庫'!$H$15*ISNUMBER($AH401)+'01_指標庫'!$H$16*ISNUMBER($K401)+'01_指標庫'!$H$17*ISNUMBER($AI401)+'01_指標庫'!$H$18*ISNUMBER($AJ401)+'01_指標庫'!$H$19*ISNUMBER($AK401)+'01_指標庫'!$H$20*ISNUMBER($BB401)+'01_指標庫'!$H$21*ISNUMBER($BC401)</f>
        <v>51</v>
      </c>
      <c r="AX401">
        <f>IF(AW401=0,50,ROUND(('01_指標庫'!$H$4*IF(ISNUMBER($F401),L401,0)+'01_指標庫'!$H$5*IF(ISNUMBER($AA401),AL401,0)+'01_指標庫'!$H$6*IF(ISNUMBER($G401),M401,0)+'01_指標庫'!$H$7*IF(ISNUMBER($H401),N401,0)+'01_指標庫'!$H$8*IF(ISNUMBER($AF401),AQ401,0)+'01_指標庫'!$H$9*IF(ISNUMBER($AG401),AR401,0)+'01_指標庫'!$H$10*IF(ISNUMBER($AB401),AM401,0)+'01_指標庫'!$H$11*IF(ISNUMBER($AC401),AN401,0)+'01_指標庫'!$H$12*IF(ISNUMBER($AD401),AO401,0)+'01_指標庫'!$H$13*IF(ISNUMBER($AE401),AP401,0)+'01_指標庫'!$H$14*IF(ISNUMBER($I401),O401,0)+'01_指標庫'!$H$15*IF(ISNUMBER($AH401),AS401,0)+'01_指標庫'!$H$16*IF(ISNUMBER($K401),P401,0)+'01_指標庫'!$H$17*IF(ISNUMBER($AI401),AT401,0)+'01_指標庫'!$H$18*IF(ISNUMBER($AJ401),AU401,0)+'01_指標庫'!$H$19*IF(ISNUMBER($AK401),AV401,0)+'01_指標庫'!$H$20*IF(ISNUMBER($BB401),BB401,0)+'01_指標庫'!$H$21*IF(ISNUMBER($BC401),BC401,0))/AW401,1))</f>
        <v>84.3</v>
      </c>
      <c r="AY401" s="67"/>
      <c r="AZ401" s="67"/>
      <c r="BA401" s="66">
        <f t="shared" si="155"/>
        <v>-2.8520402851953675E-3</v>
      </c>
      <c r="BB401">
        <f t="shared" si="156"/>
        <v>50</v>
      </c>
      <c r="BC401" t="str">
        <f t="shared" si="157"/>
        <v/>
      </c>
    </row>
    <row r="402" spans="1:55" ht="15" customHeight="1">
      <c r="A402" s="56">
        <v>398</v>
      </c>
      <c r="B402" s="57">
        <v>43136</v>
      </c>
      <c r="C402" s="56">
        <v>2018</v>
      </c>
      <c r="D402" s="58" t="s">
        <v>236</v>
      </c>
      <c r="E402" s="59">
        <v>6495.92</v>
      </c>
      <c r="F402" s="60">
        <v>7.0805000000000007E-2</v>
      </c>
      <c r="G402" s="60">
        <v>-7.5047000000000003E-2</v>
      </c>
      <c r="H402" s="61">
        <v>0.75509999999999999</v>
      </c>
      <c r="I402" s="62">
        <v>348</v>
      </c>
      <c r="J402" s="56" t="s">
        <v>235</v>
      </c>
      <c r="K402" s="63">
        <v>37.32</v>
      </c>
      <c r="L402" s="56">
        <f t="shared" si="135"/>
        <v>100</v>
      </c>
      <c r="M402" s="56">
        <f t="shared" si="136"/>
        <v>50</v>
      </c>
      <c r="N402" s="56">
        <f t="shared" si="137"/>
        <v>100</v>
      </c>
      <c r="O402" s="56">
        <f t="shared" si="138"/>
        <v>100</v>
      </c>
      <c r="P402" s="56">
        <f t="shared" si="139"/>
        <v>0</v>
      </c>
      <c r="Q402" s="63"/>
      <c r="R402" s="56"/>
      <c r="S402" s="60">
        <f t="shared" si="152"/>
        <v>-3.9106310528098653E-2</v>
      </c>
      <c r="T402" s="64">
        <f t="shared" si="153"/>
        <v>1.1559792027729636</v>
      </c>
      <c r="V402" s="65"/>
      <c r="W402" s="65"/>
      <c r="Y402" s="15" t="str">
        <f t="shared" si="140"/>
        <v>UNCERTAIN</v>
      </c>
      <c r="AA402" s="66">
        <f t="shared" si="154"/>
        <v>8.4724005706129812E-2</v>
      </c>
      <c r="AB402">
        <f>LOOKUP($B402,'07_L1政策步階'!$A$4:$A$14,'07_L1政策步階'!$C$4:$C$14)</f>
        <v>-1</v>
      </c>
      <c r="AC402" s="65"/>
      <c r="AD402" s="65"/>
      <c r="AE402" s="65"/>
      <c r="AF402" s="65"/>
      <c r="AG402" s="65"/>
      <c r="AH402" s="65"/>
      <c r="AI402" s="65"/>
      <c r="AJ402" s="65"/>
      <c r="AK402" s="65"/>
      <c r="AL402">
        <f t="shared" si="141"/>
        <v>100</v>
      </c>
      <c r="AM402">
        <f t="shared" si="142"/>
        <v>0</v>
      </c>
      <c r="AN402" t="str">
        <f t="shared" si="143"/>
        <v/>
      </c>
      <c r="AO402" t="str">
        <f t="shared" si="144"/>
        <v/>
      </c>
      <c r="AP402" t="str">
        <f t="shared" si="145"/>
        <v/>
      </c>
      <c r="AQ402" t="str">
        <f t="shared" si="146"/>
        <v/>
      </c>
      <c r="AR402" t="str">
        <f t="shared" si="147"/>
        <v/>
      </c>
      <c r="AS402" t="str">
        <f t="shared" si="148"/>
        <v/>
      </c>
      <c r="AT402" t="str">
        <f t="shared" si="149"/>
        <v/>
      </c>
      <c r="AU402" t="str">
        <f t="shared" si="150"/>
        <v/>
      </c>
      <c r="AV402" t="str">
        <f t="shared" si="151"/>
        <v/>
      </c>
      <c r="AW402">
        <f>'01_指標庫'!$H$4*ISNUMBER($F402)+'01_指標庫'!$H$5*ISNUMBER($AA402)+'01_指標庫'!$H$6*ISNUMBER($G402)+'01_指標庫'!$H$7*ISNUMBER($H402)+'01_指標庫'!$H$8*ISNUMBER($AF402)+'01_指標庫'!$H$9*ISNUMBER($AG402)+'01_指標庫'!$H$10*ISNUMBER($AB402)+'01_指標庫'!$H$11*ISNUMBER($AC402)+'01_指標庫'!$H$12*ISNUMBER($AD402)+'01_指標庫'!$H$13*ISNUMBER($AE402)+'01_指標庫'!$H$14*ISNUMBER($I402)+'01_指標庫'!$H$15*ISNUMBER($AH402)+'01_指標庫'!$H$16*ISNUMBER($K402)+'01_指標庫'!$H$17*ISNUMBER($AI402)+'01_指標庫'!$H$18*ISNUMBER($AJ402)+'01_指標庫'!$H$19*ISNUMBER($AK402)+'01_指標庫'!$H$20*ISNUMBER($BB402)+'01_指標庫'!$H$21*ISNUMBER($BC402)</f>
        <v>51</v>
      </c>
      <c r="AX402">
        <f>IF(AW402=0,50,ROUND(('01_指標庫'!$H$4*IF(ISNUMBER($F402),L402,0)+'01_指標庫'!$H$5*IF(ISNUMBER($AA402),AL402,0)+'01_指標庫'!$H$6*IF(ISNUMBER($G402),M402,0)+'01_指標庫'!$H$7*IF(ISNUMBER($H402),N402,0)+'01_指標庫'!$H$8*IF(ISNUMBER($AF402),AQ402,0)+'01_指標庫'!$H$9*IF(ISNUMBER($AG402),AR402,0)+'01_指標庫'!$H$10*IF(ISNUMBER($AB402),AM402,0)+'01_指標庫'!$H$11*IF(ISNUMBER($AC402),AN402,0)+'01_指標庫'!$H$12*IF(ISNUMBER($AD402),AO402,0)+'01_指標庫'!$H$13*IF(ISNUMBER($AE402),AP402,0)+'01_指標庫'!$H$14*IF(ISNUMBER($I402),O402,0)+'01_指標庫'!$H$15*IF(ISNUMBER($AH402),AS402,0)+'01_指標庫'!$H$16*IF(ISNUMBER($K402),P402,0)+'01_指標庫'!$H$17*IF(ISNUMBER($AI402),AT402,0)+'01_指標庫'!$H$18*IF(ISNUMBER($AJ402),AU402,0)+'01_指標庫'!$H$19*IF(ISNUMBER($AK402),AV402,0)+'01_指標庫'!$H$20*IF(ISNUMBER($BB402),BB402,0)+'01_指標庫'!$H$21*IF(ISNUMBER($BC402),BC402,0))/AW402,1))</f>
        <v>58.8</v>
      </c>
      <c r="AY402" s="67"/>
      <c r="AZ402" s="67"/>
      <c r="BA402" s="66">
        <f t="shared" si="155"/>
        <v>-1.121253621884355E-2</v>
      </c>
      <c r="BB402">
        <f t="shared" si="156"/>
        <v>0</v>
      </c>
      <c r="BC402" t="str">
        <f t="shared" si="157"/>
        <v/>
      </c>
    </row>
    <row r="403" spans="1:55" ht="15" customHeight="1">
      <c r="A403" s="56">
        <v>399</v>
      </c>
      <c r="B403" s="57">
        <v>43137</v>
      </c>
      <c r="C403" s="56">
        <v>2018</v>
      </c>
      <c r="D403" s="58" t="s">
        <v>237</v>
      </c>
      <c r="E403" s="59">
        <v>6665.98</v>
      </c>
      <c r="F403" s="60">
        <v>9.7730999999999998E-2</v>
      </c>
      <c r="G403" s="60">
        <v>-5.0832000000000002E-2</v>
      </c>
      <c r="H403" s="61">
        <v>0.8367</v>
      </c>
      <c r="I403" s="62">
        <v>360</v>
      </c>
      <c r="J403" s="56" t="s">
        <v>235</v>
      </c>
      <c r="K403" s="63">
        <v>29.98</v>
      </c>
      <c r="L403" s="56">
        <f t="shared" si="135"/>
        <v>100</v>
      </c>
      <c r="M403" s="56">
        <f t="shared" si="136"/>
        <v>100</v>
      </c>
      <c r="N403" s="56">
        <f t="shared" si="137"/>
        <v>100</v>
      </c>
      <c r="O403" s="56">
        <f t="shared" si="138"/>
        <v>50</v>
      </c>
      <c r="P403" s="56">
        <f t="shared" si="139"/>
        <v>0</v>
      </c>
      <c r="Q403" s="63"/>
      <c r="R403" s="56"/>
      <c r="S403" s="60">
        <f t="shared" si="152"/>
        <v>2.6179509599871809E-2</v>
      </c>
      <c r="T403" s="64">
        <f t="shared" si="153"/>
        <v>-0.19667738478027863</v>
      </c>
      <c r="V403" s="65"/>
      <c r="W403" s="65"/>
      <c r="Y403" s="15" t="str">
        <f t="shared" si="140"/>
        <v>UNCERTAIN</v>
      </c>
      <c r="AA403" s="66">
        <f t="shared" si="154"/>
        <v>8.4552588673105777E-2</v>
      </c>
      <c r="AB403">
        <f>LOOKUP($B403,'07_L1政策步階'!$A$4:$A$14,'07_L1政策步階'!$C$4:$C$14)</f>
        <v>-1</v>
      </c>
      <c r="AC403" s="65"/>
      <c r="AD403" s="65"/>
      <c r="AE403" s="65"/>
      <c r="AF403" s="65"/>
      <c r="AG403" s="65"/>
      <c r="AH403" s="65"/>
      <c r="AI403" s="65"/>
      <c r="AJ403" s="65"/>
      <c r="AK403" s="65"/>
      <c r="AL403">
        <f t="shared" si="141"/>
        <v>100</v>
      </c>
      <c r="AM403">
        <f t="shared" si="142"/>
        <v>0</v>
      </c>
      <c r="AN403" t="str">
        <f t="shared" si="143"/>
        <v/>
      </c>
      <c r="AO403" t="str">
        <f t="shared" si="144"/>
        <v/>
      </c>
      <c r="AP403" t="str">
        <f t="shared" si="145"/>
        <v/>
      </c>
      <c r="AQ403" t="str">
        <f t="shared" si="146"/>
        <v/>
      </c>
      <c r="AR403" t="str">
        <f t="shared" si="147"/>
        <v/>
      </c>
      <c r="AS403" t="str">
        <f t="shared" si="148"/>
        <v/>
      </c>
      <c r="AT403" t="str">
        <f t="shared" si="149"/>
        <v/>
      </c>
      <c r="AU403" t="str">
        <f t="shared" si="150"/>
        <v/>
      </c>
      <c r="AV403" t="str">
        <f t="shared" si="151"/>
        <v/>
      </c>
      <c r="AW403">
        <f>'01_指標庫'!$H$4*ISNUMBER($F403)+'01_指標庫'!$H$5*ISNUMBER($AA403)+'01_指標庫'!$H$6*ISNUMBER($G403)+'01_指標庫'!$H$7*ISNUMBER($H403)+'01_指標庫'!$H$8*ISNUMBER($AF403)+'01_指標庫'!$H$9*ISNUMBER($AG403)+'01_指標庫'!$H$10*ISNUMBER($AB403)+'01_指標庫'!$H$11*ISNUMBER($AC403)+'01_指標庫'!$H$12*ISNUMBER($AD403)+'01_指標庫'!$H$13*ISNUMBER($AE403)+'01_指標庫'!$H$14*ISNUMBER($I403)+'01_指標庫'!$H$15*ISNUMBER($AH403)+'01_指標庫'!$H$16*ISNUMBER($K403)+'01_指標庫'!$H$17*ISNUMBER($AI403)+'01_指標庫'!$H$18*ISNUMBER($AJ403)+'01_指標庫'!$H$19*ISNUMBER($AK403)+'01_指標庫'!$H$20*ISNUMBER($BB403)+'01_指標庫'!$H$21*ISNUMBER($BC403)</f>
        <v>51</v>
      </c>
      <c r="AX403">
        <f>IF(AW403=0,50,ROUND(('01_指標庫'!$H$4*IF(ISNUMBER($F403),L403,0)+'01_指標庫'!$H$5*IF(ISNUMBER($AA403),AL403,0)+'01_指標庫'!$H$6*IF(ISNUMBER($G403),M403,0)+'01_指標庫'!$H$7*IF(ISNUMBER($H403),N403,0)+'01_指標庫'!$H$8*IF(ISNUMBER($AF403),AQ403,0)+'01_指標庫'!$H$9*IF(ISNUMBER($AG403),AR403,0)+'01_指標庫'!$H$10*IF(ISNUMBER($AB403),AM403,0)+'01_指標庫'!$H$11*IF(ISNUMBER($AC403),AN403,0)+'01_指標庫'!$H$12*IF(ISNUMBER($AD403),AO403,0)+'01_指標庫'!$H$13*IF(ISNUMBER($AE403),AP403,0)+'01_指標庫'!$H$14*IF(ISNUMBER($I403),O403,0)+'01_指標庫'!$H$15*IF(ISNUMBER($AH403),AS403,0)+'01_指標庫'!$H$16*IF(ISNUMBER($K403),P403,0)+'01_指標庫'!$H$17*IF(ISNUMBER($AI403),AT403,0)+'01_指標庫'!$H$18*IF(ISNUMBER($AJ403),AU403,0)+'01_指標庫'!$H$19*IF(ISNUMBER($AK403),AV403,0)+'01_指標庫'!$H$20*IF(ISNUMBER($BB403),BB403,0)+'01_指標庫'!$H$21*IF(ISNUMBER($BC403),BC403,0))/AW403,1))</f>
        <v>58.8</v>
      </c>
      <c r="AY403" s="67"/>
      <c r="AZ403" s="67"/>
      <c r="BA403" s="66">
        <f t="shared" si="155"/>
        <v>-1.464580930937176E-2</v>
      </c>
      <c r="BB403">
        <f t="shared" si="156"/>
        <v>0</v>
      </c>
      <c r="BC403" t="str">
        <f t="shared" si="157"/>
        <v/>
      </c>
    </row>
    <row r="404" spans="1:55" ht="15" customHeight="1">
      <c r="A404" s="56">
        <v>400</v>
      </c>
      <c r="B404" s="57">
        <v>43138</v>
      </c>
      <c r="C404" s="56">
        <v>2018</v>
      </c>
      <c r="D404" s="58" t="s">
        <v>238</v>
      </c>
      <c r="E404" s="59">
        <v>6582.02</v>
      </c>
      <c r="F404" s="60">
        <v>8.2947000000000007E-2</v>
      </c>
      <c r="G404" s="60">
        <v>-6.2786999999999996E-2</v>
      </c>
      <c r="H404" s="61">
        <v>0.79590000000000005</v>
      </c>
      <c r="I404" s="62">
        <v>346</v>
      </c>
      <c r="J404" s="56" t="s">
        <v>235</v>
      </c>
      <c r="K404" s="63">
        <v>27.73</v>
      </c>
      <c r="L404" s="56">
        <f t="shared" si="135"/>
        <v>100</v>
      </c>
      <c r="M404" s="56">
        <f t="shared" si="136"/>
        <v>50</v>
      </c>
      <c r="N404" s="56">
        <f t="shared" si="137"/>
        <v>100</v>
      </c>
      <c r="O404" s="56">
        <f t="shared" si="138"/>
        <v>100</v>
      </c>
      <c r="P404" s="56">
        <f t="shared" si="139"/>
        <v>0</v>
      </c>
      <c r="Q404" s="63"/>
      <c r="R404" s="56"/>
      <c r="S404" s="60">
        <f t="shared" si="152"/>
        <v>-1.2595297315623366E-2</v>
      </c>
      <c r="T404" s="64">
        <f t="shared" si="153"/>
        <v>-7.5050033355570367E-2</v>
      </c>
      <c r="V404" s="65"/>
      <c r="W404" s="65"/>
      <c r="Y404" s="15" t="str">
        <f t="shared" si="140"/>
        <v>UNCERTAIN</v>
      </c>
      <c r="AA404" s="66">
        <f t="shared" si="154"/>
        <v>8.4162749770367862E-2</v>
      </c>
      <c r="AB404">
        <f>LOOKUP($B404,'07_L1政策步階'!$A$4:$A$14,'07_L1政策步階'!$C$4:$C$14)</f>
        <v>-1</v>
      </c>
      <c r="AC404" s="65"/>
      <c r="AD404" s="65"/>
      <c r="AE404" s="65"/>
      <c r="AF404" s="65"/>
      <c r="AG404" s="65"/>
      <c r="AH404" s="65"/>
      <c r="AI404" s="65"/>
      <c r="AJ404" s="65"/>
      <c r="AK404" s="65"/>
      <c r="AL404">
        <f t="shared" si="141"/>
        <v>100</v>
      </c>
      <c r="AM404">
        <f t="shared" si="142"/>
        <v>0</v>
      </c>
      <c r="AN404" t="str">
        <f t="shared" si="143"/>
        <v/>
      </c>
      <c r="AO404" t="str">
        <f t="shared" si="144"/>
        <v/>
      </c>
      <c r="AP404" t="str">
        <f t="shared" si="145"/>
        <v/>
      </c>
      <c r="AQ404" t="str">
        <f t="shared" si="146"/>
        <v/>
      </c>
      <c r="AR404" t="str">
        <f t="shared" si="147"/>
        <v/>
      </c>
      <c r="AS404" t="str">
        <f t="shared" si="148"/>
        <v/>
      </c>
      <c r="AT404" t="str">
        <f t="shared" si="149"/>
        <v/>
      </c>
      <c r="AU404" t="str">
        <f t="shared" si="150"/>
        <v/>
      </c>
      <c r="AV404" t="str">
        <f t="shared" si="151"/>
        <v/>
      </c>
      <c r="AW404">
        <f>'01_指標庫'!$H$4*ISNUMBER($F404)+'01_指標庫'!$H$5*ISNUMBER($AA404)+'01_指標庫'!$H$6*ISNUMBER($G404)+'01_指標庫'!$H$7*ISNUMBER($H404)+'01_指標庫'!$H$8*ISNUMBER($AF404)+'01_指標庫'!$H$9*ISNUMBER($AG404)+'01_指標庫'!$H$10*ISNUMBER($AB404)+'01_指標庫'!$H$11*ISNUMBER($AC404)+'01_指標庫'!$H$12*ISNUMBER($AD404)+'01_指標庫'!$H$13*ISNUMBER($AE404)+'01_指標庫'!$H$14*ISNUMBER($I404)+'01_指標庫'!$H$15*ISNUMBER($AH404)+'01_指標庫'!$H$16*ISNUMBER($K404)+'01_指標庫'!$H$17*ISNUMBER($AI404)+'01_指標庫'!$H$18*ISNUMBER($AJ404)+'01_指標庫'!$H$19*ISNUMBER($AK404)+'01_指標庫'!$H$20*ISNUMBER($BB404)+'01_指標庫'!$H$21*ISNUMBER($BC404)</f>
        <v>51</v>
      </c>
      <c r="AX404">
        <f>IF(AW404=0,50,ROUND(('01_指標庫'!$H$4*IF(ISNUMBER($F404),L404,0)+'01_指標庫'!$H$5*IF(ISNUMBER($AA404),AL404,0)+'01_指標庫'!$H$6*IF(ISNUMBER($G404),M404,0)+'01_指標庫'!$H$7*IF(ISNUMBER($H404),N404,0)+'01_指標庫'!$H$8*IF(ISNUMBER($AF404),AQ404,0)+'01_指標庫'!$H$9*IF(ISNUMBER($AG404),AR404,0)+'01_指標庫'!$H$10*IF(ISNUMBER($AB404),AM404,0)+'01_指標庫'!$H$11*IF(ISNUMBER($AC404),AN404,0)+'01_指標庫'!$H$12*IF(ISNUMBER($AD404),AO404,0)+'01_指標庫'!$H$13*IF(ISNUMBER($AE404),AP404,0)+'01_指標庫'!$H$14*IF(ISNUMBER($I404),O404,0)+'01_指標庫'!$H$15*IF(ISNUMBER($AH404),AS404,0)+'01_指標庫'!$H$16*IF(ISNUMBER($K404),P404,0)+'01_指標庫'!$H$17*IF(ISNUMBER($AI404),AT404,0)+'01_指標庫'!$H$18*IF(ISNUMBER($AJ404),AU404,0)+'01_指標庫'!$H$19*IF(ISNUMBER($AK404),AV404,0)+'01_指標庫'!$H$20*IF(ISNUMBER($BB404),BB404,0)+'01_指標庫'!$H$21*IF(ISNUMBER($BC404),BC404,0))/AW404,1))</f>
        <v>58.8</v>
      </c>
      <c r="AY404" s="67"/>
      <c r="AZ404" s="67"/>
      <c r="BA404" s="66">
        <f t="shared" si="155"/>
        <v>-2.0561755486628752E-2</v>
      </c>
      <c r="BB404">
        <f t="shared" si="156"/>
        <v>0</v>
      </c>
      <c r="BC404" t="str">
        <f t="shared" si="157"/>
        <v/>
      </c>
    </row>
    <row r="405" spans="1:55" ht="15" customHeight="1">
      <c r="A405" s="56">
        <v>401</v>
      </c>
      <c r="B405" s="57">
        <v>43139</v>
      </c>
      <c r="C405" s="56">
        <v>2018</v>
      </c>
      <c r="D405" s="58" t="s">
        <v>239</v>
      </c>
      <c r="E405" s="59">
        <v>6306.1</v>
      </c>
      <c r="F405" s="60">
        <v>3.6902999999999998E-2</v>
      </c>
      <c r="G405" s="60">
        <v>-0.102075</v>
      </c>
      <c r="H405" s="61">
        <v>0.61219999999999997</v>
      </c>
      <c r="I405" s="62">
        <v>359</v>
      </c>
      <c r="J405" s="56" t="s">
        <v>235</v>
      </c>
      <c r="K405" s="63">
        <v>33.46</v>
      </c>
      <c r="L405" s="56">
        <f t="shared" si="135"/>
        <v>100</v>
      </c>
      <c r="M405" s="56">
        <f t="shared" si="136"/>
        <v>50</v>
      </c>
      <c r="N405" s="56">
        <f t="shared" si="137"/>
        <v>100</v>
      </c>
      <c r="O405" s="56">
        <f t="shared" si="138"/>
        <v>50</v>
      </c>
      <c r="P405" s="56">
        <f t="shared" si="139"/>
        <v>0</v>
      </c>
      <c r="Q405" s="63"/>
      <c r="R405" s="56"/>
      <c r="S405" s="60">
        <f t="shared" si="152"/>
        <v>-4.1920261561040562E-2</v>
      </c>
      <c r="T405" s="64">
        <f t="shared" si="153"/>
        <v>0.20663541291020548</v>
      </c>
      <c r="V405" s="65"/>
      <c r="W405" s="65"/>
      <c r="Y405" s="15" t="str">
        <f t="shared" si="140"/>
        <v>UNCERTAIN</v>
      </c>
      <c r="AA405" s="66">
        <f t="shared" si="154"/>
        <v>8.3158767030537373E-2</v>
      </c>
      <c r="AB405">
        <f>LOOKUP($B405,'07_L1政策步階'!$A$4:$A$14,'07_L1政策步階'!$C$4:$C$14)</f>
        <v>-1</v>
      </c>
      <c r="AC405" s="65"/>
      <c r="AD405" s="65"/>
      <c r="AE405" s="65"/>
      <c r="AF405" s="65"/>
      <c r="AG405" s="65"/>
      <c r="AH405" s="65"/>
      <c r="AI405" s="65"/>
      <c r="AJ405" s="65"/>
      <c r="AK405" s="65"/>
      <c r="AL405">
        <f t="shared" si="141"/>
        <v>100</v>
      </c>
      <c r="AM405">
        <f t="shared" si="142"/>
        <v>0</v>
      </c>
      <c r="AN405" t="str">
        <f t="shared" si="143"/>
        <v/>
      </c>
      <c r="AO405" t="str">
        <f t="shared" si="144"/>
        <v/>
      </c>
      <c r="AP405" t="str">
        <f t="shared" si="145"/>
        <v/>
      </c>
      <c r="AQ405" t="str">
        <f t="shared" si="146"/>
        <v/>
      </c>
      <c r="AR405" t="str">
        <f t="shared" si="147"/>
        <v/>
      </c>
      <c r="AS405" t="str">
        <f t="shared" si="148"/>
        <v/>
      </c>
      <c r="AT405" t="str">
        <f t="shared" si="149"/>
        <v/>
      </c>
      <c r="AU405" t="str">
        <f t="shared" si="150"/>
        <v/>
      </c>
      <c r="AV405" t="str">
        <f t="shared" si="151"/>
        <v/>
      </c>
      <c r="AW405">
        <f>'01_指標庫'!$H$4*ISNUMBER($F405)+'01_指標庫'!$H$5*ISNUMBER($AA405)+'01_指標庫'!$H$6*ISNUMBER($G405)+'01_指標庫'!$H$7*ISNUMBER($H405)+'01_指標庫'!$H$8*ISNUMBER($AF405)+'01_指標庫'!$H$9*ISNUMBER($AG405)+'01_指標庫'!$H$10*ISNUMBER($AB405)+'01_指標庫'!$H$11*ISNUMBER($AC405)+'01_指標庫'!$H$12*ISNUMBER($AD405)+'01_指標庫'!$H$13*ISNUMBER($AE405)+'01_指標庫'!$H$14*ISNUMBER($I405)+'01_指標庫'!$H$15*ISNUMBER($AH405)+'01_指標庫'!$H$16*ISNUMBER($K405)+'01_指標庫'!$H$17*ISNUMBER($AI405)+'01_指標庫'!$H$18*ISNUMBER($AJ405)+'01_指標庫'!$H$19*ISNUMBER($AK405)+'01_指標庫'!$H$20*ISNUMBER($BB405)+'01_指標庫'!$H$21*ISNUMBER($BC405)</f>
        <v>51</v>
      </c>
      <c r="AX405">
        <f>IF(AW405=0,50,ROUND(('01_指標庫'!$H$4*IF(ISNUMBER($F405),L405,0)+'01_指標庫'!$H$5*IF(ISNUMBER($AA405),AL405,0)+'01_指標庫'!$H$6*IF(ISNUMBER($G405),M405,0)+'01_指標庫'!$H$7*IF(ISNUMBER($H405),N405,0)+'01_指標庫'!$H$8*IF(ISNUMBER($AF405),AQ405,0)+'01_指標庫'!$H$9*IF(ISNUMBER($AG405),AR405,0)+'01_指標庫'!$H$10*IF(ISNUMBER($AB405),AM405,0)+'01_指標庫'!$H$11*IF(ISNUMBER($AC405),AN405,0)+'01_指標庫'!$H$12*IF(ISNUMBER($AD405),AO405,0)+'01_指標庫'!$H$13*IF(ISNUMBER($AE405),AP405,0)+'01_指標庫'!$H$14*IF(ISNUMBER($I405),O405,0)+'01_指標庫'!$H$15*IF(ISNUMBER($AH405),AS405,0)+'01_指標庫'!$H$16*IF(ISNUMBER($K405),P405,0)+'01_指標庫'!$H$17*IF(ISNUMBER($AI405),AT405,0)+'01_指標庫'!$H$18*IF(ISNUMBER($AJ405),AU405,0)+'01_指標庫'!$H$19*IF(ISNUMBER($AK405),AV405,0)+'01_指標庫'!$H$20*IF(ISNUMBER($BB405),BB405,0)+'01_指標庫'!$H$21*IF(ISNUMBER($BC405),BC405,0))/AW405,1))</f>
        <v>51</v>
      </c>
      <c r="AY405" s="67"/>
      <c r="AZ405" s="67"/>
      <c r="BA405" s="66">
        <f t="shared" si="155"/>
        <v>-2.9335620383581951E-2</v>
      </c>
      <c r="BB405">
        <f t="shared" si="156"/>
        <v>0</v>
      </c>
      <c r="BC405" t="str">
        <f t="shared" si="157"/>
        <v/>
      </c>
    </row>
    <row r="406" spans="1:55" ht="15" customHeight="1">
      <c r="A406" s="56">
        <v>402</v>
      </c>
      <c r="B406" s="57">
        <v>43140</v>
      </c>
      <c r="C406" s="56">
        <v>2018</v>
      </c>
      <c r="D406" s="58" t="s">
        <v>234</v>
      </c>
      <c r="E406" s="59">
        <v>6412.68</v>
      </c>
      <c r="F406" s="60">
        <v>5.3672999999999998E-2</v>
      </c>
      <c r="G406" s="60">
        <v>-8.6899000000000004E-2</v>
      </c>
      <c r="H406" s="61">
        <v>0.65310000000000001</v>
      </c>
      <c r="I406" s="62">
        <v>382</v>
      </c>
      <c r="J406" s="56" t="s">
        <v>235</v>
      </c>
      <c r="K406" s="63">
        <v>29.06</v>
      </c>
      <c r="L406" s="56">
        <f t="shared" si="135"/>
        <v>100</v>
      </c>
      <c r="M406" s="56">
        <f t="shared" si="136"/>
        <v>50</v>
      </c>
      <c r="N406" s="56">
        <f t="shared" si="137"/>
        <v>100</v>
      </c>
      <c r="O406" s="56">
        <f t="shared" si="138"/>
        <v>50</v>
      </c>
      <c r="P406" s="56">
        <f t="shared" si="139"/>
        <v>0</v>
      </c>
      <c r="Q406" s="63"/>
      <c r="R406" s="56"/>
      <c r="S406" s="60">
        <f t="shared" si="152"/>
        <v>1.6901095764418672E-2</v>
      </c>
      <c r="T406" s="64">
        <f t="shared" si="153"/>
        <v>-0.13150029886431569</v>
      </c>
      <c r="V406" s="65"/>
      <c r="W406" s="65"/>
      <c r="Y406" s="15" t="str">
        <f t="shared" si="140"/>
        <v>UNCERTAIN</v>
      </c>
      <c r="AA406" s="66">
        <f t="shared" si="154"/>
        <v>8.235069417721097E-2</v>
      </c>
      <c r="AB406">
        <f>LOOKUP($B406,'07_L1政策步階'!$A$4:$A$14,'07_L1政策步階'!$C$4:$C$14)</f>
        <v>-1</v>
      </c>
      <c r="AC406" s="65"/>
      <c r="AD406" s="65"/>
      <c r="AE406" s="65"/>
      <c r="AF406" s="65"/>
      <c r="AG406" s="65"/>
      <c r="AH406" s="65"/>
      <c r="AI406" s="65"/>
      <c r="AJ406" s="65"/>
      <c r="AK406" s="65"/>
      <c r="AL406">
        <f t="shared" si="141"/>
        <v>100</v>
      </c>
      <c r="AM406">
        <f t="shared" si="142"/>
        <v>0</v>
      </c>
      <c r="AN406" t="str">
        <f t="shared" si="143"/>
        <v/>
      </c>
      <c r="AO406" t="str">
        <f t="shared" si="144"/>
        <v/>
      </c>
      <c r="AP406" t="str">
        <f t="shared" si="145"/>
        <v/>
      </c>
      <c r="AQ406" t="str">
        <f t="shared" si="146"/>
        <v/>
      </c>
      <c r="AR406" t="str">
        <f t="shared" si="147"/>
        <v/>
      </c>
      <c r="AS406" t="str">
        <f t="shared" si="148"/>
        <v/>
      </c>
      <c r="AT406" t="str">
        <f t="shared" si="149"/>
        <v/>
      </c>
      <c r="AU406" t="str">
        <f t="shared" si="150"/>
        <v/>
      </c>
      <c r="AV406" t="str">
        <f t="shared" si="151"/>
        <v/>
      </c>
      <c r="AW406">
        <f>'01_指標庫'!$H$4*ISNUMBER($F406)+'01_指標庫'!$H$5*ISNUMBER($AA406)+'01_指標庫'!$H$6*ISNUMBER($G406)+'01_指標庫'!$H$7*ISNUMBER($H406)+'01_指標庫'!$H$8*ISNUMBER($AF406)+'01_指標庫'!$H$9*ISNUMBER($AG406)+'01_指標庫'!$H$10*ISNUMBER($AB406)+'01_指標庫'!$H$11*ISNUMBER($AC406)+'01_指標庫'!$H$12*ISNUMBER($AD406)+'01_指標庫'!$H$13*ISNUMBER($AE406)+'01_指標庫'!$H$14*ISNUMBER($I406)+'01_指標庫'!$H$15*ISNUMBER($AH406)+'01_指標庫'!$H$16*ISNUMBER($K406)+'01_指標庫'!$H$17*ISNUMBER($AI406)+'01_指標庫'!$H$18*ISNUMBER($AJ406)+'01_指標庫'!$H$19*ISNUMBER($AK406)+'01_指標庫'!$H$20*ISNUMBER($BB406)+'01_指標庫'!$H$21*ISNUMBER($BC406)</f>
        <v>51</v>
      </c>
      <c r="AX406">
        <f>IF(AW406=0,50,ROUND(('01_指標庫'!$H$4*IF(ISNUMBER($F406),L406,0)+'01_指標庫'!$H$5*IF(ISNUMBER($AA406),AL406,0)+'01_指標庫'!$H$6*IF(ISNUMBER($G406),M406,0)+'01_指標庫'!$H$7*IF(ISNUMBER($H406),N406,0)+'01_指標庫'!$H$8*IF(ISNUMBER($AF406),AQ406,0)+'01_指標庫'!$H$9*IF(ISNUMBER($AG406),AR406,0)+'01_指標庫'!$H$10*IF(ISNUMBER($AB406),AM406,0)+'01_指標庫'!$H$11*IF(ISNUMBER($AC406),AN406,0)+'01_指標庫'!$H$12*IF(ISNUMBER($AD406),AO406,0)+'01_指標庫'!$H$13*IF(ISNUMBER($AE406),AP406,0)+'01_指標庫'!$H$14*IF(ISNUMBER($I406),O406,0)+'01_指標庫'!$H$15*IF(ISNUMBER($AH406),AS406,0)+'01_指標庫'!$H$16*IF(ISNUMBER($K406),P406,0)+'01_指標庫'!$H$17*IF(ISNUMBER($AI406),AT406,0)+'01_指標庫'!$H$18*IF(ISNUMBER($AJ406),AU406,0)+'01_指標庫'!$H$19*IF(ISNUMBER($AK406),AV406,0)+'01_指標庫'!$H$20*IF(ISNUMBER($BB406),BB406,0)+'01_指標庫'!$H$21*IF(ISNUMBER($BC406),BC406,0))/AW406,1))</f>
        <v>51</v>
      </c>
      <c r="AY406" s="67"/>
      <c r="AZ406" s="67"/>
      <c r="BA406" s="66">
        <f t="shared" si="155"/>
        <v>-3.0870593025923654E-2</v>
      </c>
      <c r="BB406">
        <f t="shared" si="156"/>
        <v>0</v>
      </c>
      <c r="BC406" t="str">
        <f t="shared" si="157"/>
        <v/>
      </c>
    </row>
    <row r="407" spans="1:55" ht="15" customHeight="1">
      <c r="A407" s="56">
        <v>403</v>
      </c>
      <c r="B407" s="57">
        <v>43143</v>
      </c>
      <c r="C407" s="56">
        <v>2018</v>
      </c>
      <c r="D407" s="58" t="s">
        <v>236</v>
      </c>
      <c r="E407" s="59">
        <v>6523.85</v>
      </c>
      <c r="F407" s="60">
        <v>7.1100999999999998E-2</v>
      </c>
      <c r="G407" s="60">
        <v>-7.1069999999999994E-2</v>
      </c>
      <c r="H407" s="61">
        <v>0.75509999999999999</v>
      </c>
      <c r="I407" s="62">
        <v>371</v>
      </c>
      <c r="J407" s="56" t="s">
        <v>235</v>
      </c>
      <c r="K407" s="63">
        <v>25.61</v>
      </c>
      <c r="L407" s="56">
        <f t="shared" si="135"/>
        <v>100</v>
      </c>
      <c r="M407" s="56">
        <f t="shared" si="136"/>
        <v>50</v>
      </c>
      <c r="N407" s="56">
        <f t="shared" si="137"/>
        <v>100</v>
      </c>
      <c r="O407" s="56">
        <f t="shared" si="138"/>
        <v>50</v>
      </c>
      <c r="P407" s="56">
        <f t="shared" si="139"/>
        <v>0</v>
      </c>
      <c r="Q407" s="63"/>
      <c r="R407" s="56"/>
      <c r="S407" s="60">
        <f t="shared" si="152"/>
        <v>1.733596561811912E-2</v>
      </c>
      <c r="T407" s="64">
        <f t="shared" si="153"/>
        <v>-0.11871988988300064</v>
      </c>
      <c r="V407" s="65"/>
      <c r="W407" s="65"/>
      <c r="Y407" s="15" t="str">
        <f t="shared" si="140"/>
        <v>UNCERTAIN</v>
      </c>
      <c r="AA407" s="66">
        <f t="shared" si="154"/>
        <v>8.2201998475385674E-2</v>
      </c>
      <c r="AB407">
        <f>LOOKUP($B407,'07_L1政策步階'!$A$4:$A$14,'07_L1政策步階'!$C$4:$C$14)</f>
        <v>-1</v>
      </c>
      <c r="AC407" s="65"/>
      <c r="AD407" s="65"/>
      <c r="AE407" s="65"/>
      <c r="AF407" s="65"/>
      <c r="AG407" s="65"/>
      <c r="AH407" s="65"/>
      <c r="AI407" s="65"/>
      <c r="AJ407" s="65"/>
      <c r="AK407" s="65"/>
      <c r="AL407">
        <f t="shared" si="141"/>
        <v>100</v>
      </c>
      <c r="AM407">
        <f t="shared" si="142"/>
        <v>0</v>
      </c>
      <c r="AN407" t="str">
        <f t="shared" si="143"/>
        <v/>
      </c>
      <c r="AO407" t="str">
        <f t="shared" si="144"/>
        <v/>
      </c>
      <c r="AP407" t="str">
        <f t="shared" si="145"/>
        <v/>
      </c>
      <c r="AQ407" t="str">
        <f t="shared" si="146"/>
        <v/>
      </c>
      <c r="AR407" t="str">
        <f t="shared" si="147"/>
        <v/>
      </c>
      <c r="AS407" t="str">
        <f t="shared" si="148"/>
        <v/>
      </c>
      <c r="AT407" t="str">
        <f t="shared" si="149"/>
        <v/>
      </c>
      <c r="AU407" t="str">
        <f t="shared" si="150"/>
        <v/>
      </c>
      <c r="AV407" t="str">
        <f t="shared" si="151"/>
        <v/>
      </c>
      <c r="AW407">
        <f>'01_指標庫'!$H$4*ISNUMBER($F407)+'01_指標庫'!$H$5*ISNUMBER($AA407)+'01_指標庫'!$H$6*ISNUMBER($G407)+'01_指標庫'!$H$7*ISNUMBER($H407)+'01_指標庫'!$H$8*ISNUMBER($AF407)+'01_指標庫'!$H$9*ISNUMBER($AG407)+'01_指標庫'!$H$10*ISNUMBER($AB407)+'01_指標庫'!$H$11*ISNUMBER($AC407)+'01_指標庫'!$H$12*ISNUMBER($AD407)+'01_指標庫'!$H$13*ISNUMBER($AE407)+'01_指標庫'!$H$14*ISNUMBER($I407)+'01_指標庫'!$H$15*ISNUMBER($AH407)+'01_指標庫'!$H$16*ISNUMBER($K407)+'01_指標庫'!$H$17*ISNUMBER($AI407)+'01_指標庫'!$H$18*ISNUMBER($AJ407)+'01_指標庫'!$H$19*ISNUMBER($AK407)+'01_指標庫'!$H$20*ISNUMBER($BB407)+'01_指標庫'!$H$21*ISNUMBER($BC407)</f>
        <v>51</v>
      </c>
      <c r="AX407">
        <f>IF(AW407=0,50,ROUND(('01_指標庫'!$H$4*IF(ISNUMBER($F407),L407,0)+'01_指標庫'!$H$5*IF(ISNUMBER($AA407),AL407,0)+'01_指標庫'!$H$6*IF(ISNUMBER($G407),M407,0)+'01_指標庫'!$H$7*IF(ISNUMBER($H407),N407,0)+'01_指標庫'!$H$8*IF(ISNUMBER($AF407),AQ407,0)+'01_指標庫'!$H$9*IF(ISNUMBER($AG407),AR407,0)+'01_指標庫'!$H$10*IF(ISNUMBER($AB407),AM407,0)+'01_指標庫'!$H$11*IF(ISNUMBER($AC407),AN407,0)+'01_指標庫'!$H$12*IF(ISNUMBER($AD407),AO407,0)+'01_指標庫'!$H$13*IF(ISNUMBER($AE407),AP407,0)+'01_指標庫'!$H$14*IF(ISNUMBER($I407),O407,0)+'01_指標庫'!$H$15*IF(ISNUMBER($AH407),AS407,0)+'01_指標庫'!$H$16*IF(ISNUMBER($K407),P407,0)+'01_指標庫'!$H$17*IF(ISNUMBER($AI407),AT407,0)+'01_指標庫'!$H$18*IF(ISNUMBER($AJ407),AU407,0)+'01_指標庫'!$H$19*IF(ISNUMBER($AK407),AV407,0)+'01_指標庫'!$H$20*IF(ISNUMBER($BB407),BB407,0)+'01_指標庫'!$H$21*IF(ISNUMBER($BC407),BC407,0))/AW407,1))</f>
        <v>51</v>
      </c>
      <c r="AY407" s="67"/>
      <c r="AZ407" s="67"/>
      <c r="BA407" s="66">
        <f t="shared" si="155"/>
        <v>-2.3265021330528546E-2</v>
      </c>
      <c r="BB407">
        <f t="shared" si="156"/>
        <v>0</v>
      </c>
      <c r="BC407" t="str">
        <f t="shared" si="157"/>
        <v/>
      </c>
    </row>
    <row r="408" spans="1:55" ht="15" customHeight="1">
      <c r="A408" s="56">
        <v>404</v>
      </c>
      <c r="B408" s="57">
        <v>43144</v>
      </c>
      <c r="C408" s="56">
        <v>2018</v>
      </c>
      <c r="D408" s="58" t="s">
        <v>237</v>
      </c>
      <c r="E408" s="59">
        <v>6553.86</v>
      </c>
      <c r="F408" s="60">
        <v>7.5172000000000003E-2</v>
      </c>
      <c r="G408" s="60">
        <v>-6.6796999999999995E-2</v>
      </c>
      <c r="H408" s="61">
        <v>0.75509999999999999</v>
      </c>
      <c r="I408" s="62">
        <v>378</v>
      </c>
      <c r="J408" s="56" t="s">
        <v>235</v>
      </c>
      <c r="K408" s="63">
        <v>24.97</v>
      </c>
      <c r="L408" s="56">
        <f t="shared" si="135"/>
        <v>100</v>
      </c>
      <c r="M408" s="56">
        <f t="shared" si="136"/>
        <v>50</v>
      </c>
      <c r="N408" s="56">
        <f t="shared" si="137"/>
        <v>100</v>
      </c>
      <c r="O408" s="56">
        <f t="shared" si="138"/>
        <v>50</v>
      </c>
      <c r="P408" s="56">
        <f t="shared" si="139"/>
        <v>50</v>
      </c>
      <c r="Q408" s="63"/>
      <c r="R408" s="56"/>
      <c r="S408" s="60">
        <f t="shared" si="152"/>
        <v>4.6000444522789063E-3</v>
      </c>
      <c r="T408" s="64">
        <f t="shared" si="153"/>
        <v>-2.4990238188207781E-2</v>
      </c>
      <c r="V408" s="65"/>
      <c r="W408" s="65"/>
      <c r="Y408" s="15" t="str">
        <f t="shared" si="140"/>
        <v>UNCERTAIN</v>
      </c>
      <c r="AA408" s="66">
        <f t="shared" si="154"/>
        <v>8.1958469428564884E-2</v>
      </c>
      <c r="AB408">
        <f>LOOKUP($B408,'07_L1政策步階'!$A$4:$A$14,'07_L1政策步階'!$C$4:$C$14)</f>
        <v>-1</v>
      </c>
      <c r="AC408" s="65"/>
      <c r="AD408" s="65"/>
      <c r="AE408" s="65"/>
      <c r="AF408" s="65"/>
      <c r="AG408" s="65"/>
      <c r="AH408" s="65"/>
      <c r="AI408" s="65"/>
      <c r="AJ408" s="65"/>
      <c r="AK408" s="65"/>
      <c r="AL408">
        <f t="shared" si="141"/>
        <v>100</v>
      </c>
      <c r="AM408">
        <f t="shared" si="142"/>
        <v>0</v>
      </c>
      <c r="AN408" t="str">
        <f t="shared" si="143"/>
        <v/>
      </c>
      <c r="AO408" t="str">
        <f t="shared" si="144"/>
        <v/>
      </c>
      <c r="AP408" t="str">
        <f t="shared" si="145"/>
        <v/>
      </c>
      <c r="AQ408" t="str">
        <f t="shared" si="146"/>
        <v/>
      </c>
      <c r="AR408" t="str">
        <f t="shared" si="147"/>
        <v/>
      </c>
      <c r="AS408" t="str">
        <f t="shared" si="148"/>
        <v/>
      </c>
      <c r="AT408" t="str">
        <f t="shared" si="149"/>
        <v/>
      </c>
      <c r="AU408" t="str">
        <f t="shared" si="150"/>
        <v/>
      </c>
      <c r="AV408" t="str">
        <f t="shared" si="151"/>
        <v/>
      </c>
      <c r="AW408">
        <f>'01_指標庫'!$H$4*ISNUMBER($F408)+'01_指標庫'!$H$5*ISNUMBER($AA408)+'01_指標庫'!$H$6*ISNUMBER($G408)+'01_指標庫'!$H$7*ISNUMBER($H408)+'01_指標庫'!$H$8*ISNUMBER($AF408)+'01_指標庫'!$H$9*ISNUMBER($AG408)+'01_指標庫'!$H$10*ISNUMBER($AB408)+'01_指標庫'!$H$11*ISNUMBER($AC408)+'01_指標庫'!$H$12*ISNUMBER($AD408)+'01_指標庫'!$H$13*ISNUMBER($AE408)+'01_指標庫'!$H$14*ISNUMBER($I408)+'01_指標庫'!$H$15*ISNUMBER($AH408)+'01_指標庫'!$H$16*ISNUMBER($K408)+'01_指標庫'!$H$17*ISNUMBER($AI408)+'01_指標庫'!$H$18*ISNUMBER($AJ408)+'01_指標庫'!$H$19*ISNUMBER($AK408)+'01_指標庫'!$H$20*ISNUMBER($BB408)+'01_指標庫'!$H$21*ISNUMBER($BC408)</f>
        <v>51</v>
      </c>
      <c r="AX408">
        <f>IF(AW408=0,50,ROUND(('01_指標庫'!$H$4*IF(ISNUMBER($F408),L408,0)+'01_指標庫'!$H$5*IF(ISNUMBER($AA408),AL408,0)+'01_指標庫'!$H$6*IF(ISNUMBER($G408),M408,0)+'01_指標庫'!$H$7*IF(ISNUMBER($H408),N408,0)+'01_指標庫'!$H$8*IF(ISNUMBER($AF408),AQ408,0)+'01_指標庫'!$H$9*IF(ISNUMBER($AG408),AR408,0)+'01_指標庫'!$H$10*IF(ISNUMBER($AB408),AM408,0)+'01_指標庫'!$H$11*IF(ISNUMBER($AC408),AN408,0)+'01_指標庫'!$H$12*IF(ISNUMBER($AD408),AO408,0)+'01_指標庫'!$H$13*IF(ISNUMBER($AE408),AP408,0)+'01_指標庫'!$H$14*IF(ISNUMBER($I408),O408,0)+'01_指標庫'!$H$15*IF(ISNUMBER($AH408),AS408,0)+'01_指標庫'!$H$16*IF(ISNUMBER($K408),P408,0)+'01_指標庫'!$H$17*IF(ISNUMBER($AI408),AT408,0)+'01_指標庫'!$H$18*IF(ISNUMBER($AJ408),AU408,0)+'01_指標庫'!$H$19*IF(ISNUMBER($AK408),AV408,0)+'01_指標庫'!$H$20*IF(ISNUMBER($BB408),BB408,0)+'01_指標庫'!$H$21*IF(ISNUMBER($BC408),BC408,0))/AW408,1))</f>
        <v>56.9</v>
      </c>
      <c r="AY408" s="67"/>
      <c r="AZ408" s="67"/>
      <c r="BA408" s="66">
        <f t="shared" si="155"/>
        <v>-2.1090307063152292E-2</v>
      </c>
      <c r="BB408">
        <f t="shared" si="156"/>
        <v>0</v>
      </c>
      <c r="BC408" t="str">
        <f t="shared" si="157"/>
        <v/>
      </c>
    </row>
    <row r="409" spans="1:55" ht="15" customHeight="1">
      <c r="A409" s="56">
        <v>405</v>
      </c>
      <c r="B409" s="57">
        <v>43145</v>
      </c>
      <c r="C409" s="56">
        <v>2018</v>
      </c>
      <c r="D409" s="58" t="s">
        <v>238</v>
      </c>
      <c r="E409" s="59">
        <v>6675.03</v>
      </c>
      <c r="F409" s="60">
        <v>9.4112000000000001E-2</v>
      </c>
      <c r="G409" s="60">
        <v>-4.9542999999999997E-2</v>
      </c>
      <c r="H409" s="61">
        <v>0.79590000000000005</v>
      </c>
      <c r="I409" s="62">
        <v>369</v>
      </c>
      <c r="J409" s="56" t="s">
        <v>235</v>
      </c>
      <c r="K409" s="63">
        <v>19.260000000000002</v>
      </c>
      <c r="L409" s="56">
        <f t="shared" si="135"/>
        <v>100</v>
      </c>
      <c r="M409" s="56">
        <f t="shared" si="136"/>
        <v>100</v>
      </c>
      <c r="N409" s="56">
        <f t="shared" si="137"/>
        <v>100</v>
      </c>
      <c r="O409" s="56">
        <f t="shared" si="138"/>
        <v>50</v>
      </c>
      <c r="P409" s="56">
        <f t="shared" si="139"/>
        <v>100</v>
      </c>
      <c r="Q409" s="63"/>
      <c r="R409" s="56"/>
      <c r="S409" s="60">
        <f t="shared" si="152"/>
        <v>1.8488341221814419E-2</v>
      </c>
      <c r="T409" s="64">
        <f t="shared" si="153"/>
        <v>-0.22867440929114924</v>
      </c>
      <c r="V409" s="65"/>
      <c r="W409" s="65"/>
      <c r="Y409" s="15" t="str">
        <f t="shared" si="140"/>
        <v>EASY</v>
      </c>
      <c r="AA409" s="66">
        <f t="shared" si="154"/>
        <v>8.2136772468737407E-2</v>
      </c>
      <c r="AB409">
        <f>LOOKUP($B409,'07_L1政策步階'!$A$4:$A$14,'07_L1政策步階'!$C$4:$C$14)</f>
        <v>-1</v>
      </c>
      <c r="AC409" s="65"/>
      <c r="AD409" s="65"/>
      <c r="AE409" s="65"/>
      <c r="AF409" s="65"/>
      <c r="AG409" s="65"/>
      <c r="AH409" s="65"/>
      <c r="AI409" s="65"/>
      <c r="AJ409" s="65"/>
      <c r="AK409" s="65"/>
      <c r="AL409">
        <f t="shared" si="141"/>
        <v>100</v>
      </c>
      <c r="AM409">
        <f t="shared" si="142"/>
        <v>0</v>
      </c>
      <c r="AN409" t="str">
        <f t="shared" si="143"/>
        <v/>
      </c>
      <c r="AO409" t="str">
        <f t="shared" si="144"/>
        <v/>
      </c>
      <c r="AP409" t="str">
        <f t="shared" si="145"/>
        <v/>
      </c>
      <c r="AQ409" t="str">
        <f t="shared" si="146"/>
        <v/>
      </c>
      <c r="AR409" t="str">
        <f t="shared" si="147"/>
        <v/>
      </c>
      <c r="AS409" t="str">
        <f t="shared" si="148"/>
        <v/>
      </c>
      <c r="AT409" t="str">
        <f t="shared" si="149"/>
        <v/>
      </c>
      <c r="AU409" t="str">
        <f t="shared" si="150"/>
        <v/>
      </c>
      <c r="AV409" t="str">
        <f t="shared" si="151"/>
        <v/>
      </c>
      <c r="AW409">
        <f>'01_指標庫'!$H$4*ISNUMBER($F409)+'01_指標庫'!$H$5*ISNUMBER($AA409)+'01_指標庫'!$H$6*ISNUMBER($G409)+'01_指標庫'!$H$7*ISNUMBER($H409)+'01_指標庫'!$H$8*ISNUMBER($AF409)+'01_指標庫'!$H$9*ISNUMBER($AG409)+'01_指標庫'!$H$10*ISNUMBER($AB409)+'01_指標庫'!$H$11*ISNUMBER($AC409)+'01_指標庫'!$H$12*ISNUMBER($AD409)+'01_指標庫'!$H$13*ISNUMBER($AE409)+'01_指標庫'!$H$14*ISNUMBER($I409)+'01_指標庫'!$H$15*ISNUMBER($AH409)+'01_指標庫'!$H$16*ISNUMBER($K409)+'01_指標庫'!$H$17*ISNUMBER($AI409)+'01_指標庫'!$H$18*ISNUMBER($AJ409)+'01_指標庫'!$H$19*ISNUMBER($AK409)+'01_指標庫'!$H$20*ISNUMBER($BB409)+'01_指標庫'!$H$21*ISNUMBER($BC409)</f>
        <v>51</v>
      </c>
      <c r="AX409">
        <f>IF(AW409=0,50,ROUND(('01_指標庫'!$H$4*IF(ISNUMBER($F409),L409,0)+'01_指標庫'!$H$5*IF(ISNUMBER($AA409),AL409,0)+'01_指標庫'!$H$6*IF(ISNUMBER($G409),M409,0)+'01_指標庫'!$H$7*IF(ISNUMBER($H409),N409,0)+'01_指標庫'!$H$8*IF(ISNUMBER($AF409),AQ409,0)+'01_指標庫'!$H$9*IF(ISNUMBER($AG409),AR409,0)+'01_指標庫'!$H$10*IF(ISNUMBER($AB409),AM409,0)+'01_指標庫'!$H$11*IF(ISNUMBER($AC409),AN409,0)+'01_指標庫'!$H$12*IF(ISNUMBER($AD409),AO409,0)+'01_指標庫'!$H$13*IF(ISNUMBER($AE409),AP409,0)+'01_指標庫'!$H$14*IF(ISNUMBER($I409),O409,0)+'01_指標庫'!$H$15*IF(ISNUMBER($AH409),AS409,0)+'01_指標庫'!$H$16*IF(ISNUMBER($K409),P409,0)+'01_指標庫'!$H$17*IF(ISNUMBER($AI409),AT409,0)+'01_指標庫'!$H$18*IF(ISNUMBER($AJ409),AU409,0)+'01_指標庫'!$H$19*IF(ISNUMBER($AK409),AV409,0)+'01_指標庫'!$H$20*IF(ISNUMBER($BB409),BB409,0)+'01_指標庫'!$H$21*IF(ISNUMBER($BC409),BC409,0))/AW409,1))</f>
        <v>70.599999999999994</v>
      </c>
      <c r="AY409" s="67"/>
      <c r="AZ409" s="67"/>
      <c r="BA409" s="66">
        <f t="shared" si="155"/>
        <v>-1.4180772324519419E-2</v>
      </c>
      <c r="BB409">
        <f t="shared" si="156"/>
        <v>0</v>
      </c>
      <c r="BC409" t="str">
        <f t="shared" si="157"/>
        <v/>
      </c>
    </row>
    <row r="410" spans="1:55" ht="15" customHeight="1">
      <c r="A410" s="56">
        <v>406</v>
      </c>
      <c r="B410" s="57">
        <v>43146</v>
      </c>
      <c r="C410" s="56">
        <v>2018</v>
      </c>
      <c r="D410" s="58" t="s">
        <v>239</v>
      </c>
      <c r="E410" s="59">
        <v>6794.92</v>
      </c>
      <c r="F410" s="60">
        <v>0.11271399999999999</v>
      </c>
      <c r="G410" s="60">
        <v>-3.2472000000000001E-2</v>
      </c>
      <c r="H410" s="61">
        <v>0.8367</v>
      </c>
      <c r="I410" s="62">
        <v>357</v>
      </c>
      <c r="J410" s="56" t="s">
        <v>235</v>
      </c>
      <c r="K410" s="63">
        <v>19.13</v>
      </c>
      <c r="L410" s="56">
        <f t="shared" si="135"/>
        <v>100</v>
      </c>
      <c r="M410" s="56">
        <f t="shared" si="136"/>
        <v>100</v>
      </c>
      <c r="N410" s="56">
        <f t="shared" si="137"/>
        <v>100</v>
      </c>
      <c r="O410" s="56">
        <f t="shared" si="138"/>
        <v>50</v>
      </c>
      <c r="P410" s="56">
        <f t="shared" si="139"/>
        <v>100</v>
      </c>
      <c r="Q410" s="63"/>
      <c r="R410" s="56"/>
      <c r="S410" s="60">
        <f t="shared" si="152"/>
        <v>1.7960967965687136E-2</v>
      </c>
      <c r="T410" s="64">
        <f t="shared" si="153"/>
        <v>-6.749740394600301E-3</v>
      </c>
      <c r="V410" s="65"/>
      <c r="W410" s="65"/>
      <c r="Y410" s="15" t="str">
        <f t="shared" si="140"/>
        <v>EASY</v>
      </c>
      <c r="AA410" s="66">
        <f t="shared" si="154"/>
        <v>8.2856894859340668E-2</v>
      </c>
      <c r="AB410">
        <f>LOOKUP($B410,'07_L1政策步階'!$A$4:$A$14,'07_L1政策步階'!$C$4:$C$14)</f>
        <v>-1</v>
      </c>
      <c r="AC410" s="65"/>
      <c r="AD410" s="65"/>
      <c r="AE410" s="65"/>
      <c r="AF410" s="65"/>
      <c r="AG410" s="65"/>
      <c r="AH410" s="65"/>
      <c r="AI410" s="65"/>
      <c r="AJ410" s="65"/>
      <c r="AK410" s="65"/>
      <c r="AL410">
        <f t="shared" si="141"/>
        <v>100</v>
      </c>
      <c r="AM410">
        <f t="shared" si="142"/>
        <v>0</v>
      </c>
      <c r="AN410" t="str">
        <f t="shared" si="143"/>
        <v/>
      </c>
      <c r="AO410" t="str">
        <f t="shared" si="144"/>
        <v/>
      </c>
      <c r="AP410" t="str">
        <f t="shared" si="145"/>
        <v/>
      </c>
      <c r="AQ410" t="str">
        <f t="shared" si="146"/>
        <v/>
      </c>
      <c r="AR410" t="str">
        <f t="shared" si="147"/>
        <v/>
      </c>
      <c r="AS410" t="str">
        <f t="shared" si="148"/>
        <v/>
      </c>
      <c r="AT410" t="str">
        <f t="shared" si="149"/>
        <v/>
      </c>
      <c r="AU410" t="str">
        <f t="shared" si="150"/>
        <v/>
      </c>
      <c r="AV410" t="str">
        <f t="shared" si="151"/>
        <v/>
      </c>
      <c r="AW410">
        <f>'01_指標庫'!$H$4*ISNUMBER($F410)+'01_指標庫'!$H$5*ISNUMBER($AA410)+'01_指標庫'!$H$6*ISNUMBER($G410)+'01_指標庫'!$H$7*ISNUMBER($H410)+'01_指標庫'!$H$8*ISNUMBER($AF410)+'01_指標庫'!$H$9*ISNUMBER($AG410)+'01_指標庫'!$H$10*ISNUMBER($AB410)+'01_指標庫'!$H$11*ISNUMBER($AC410)+'01_指標庫'!$H$12*ISNUMBER($AD410)+'01_指標庫'!$H$13*ISNUMBER($AE410)+'01_指標庫'!$H$14*ISNUMBER($I410)+'01_指標庫'!$H$15*ISNUMBER($AH410)+'01_指標庫'!$H$16*ISNUMBER($K410)+'01_指標庫'!$H$17*ISNUMBER($AI410)+'01_指標庫'!$H$18*ISNUMBER($AJ410)+'01_指標庫'!$H$19*ISNUMBER($AK410)+'01_指標庫'!$H$20*ISNUMBER($BB410)+'01_指標庫'!$H$21*ISNUMBER($BC410)</f>
        <v>51</v>
      </c>
      <c r="AX410">
        <f>IF(AW410=0,50,ROUND(('01_指標庫'!$H$4*IF(ISNUMBER($F410),L410,0)+'01_指標庫'!$H$5*IF(ISNUMBER($AA410),AL410,0)+'01_指標庫'!$H$6*IF(ISNUMBER($G410),M410,0)+'01_指標庫'!$H$7*IF(ISNUMBER($H410),N410,0)+'01_指標庫'!$H$8*IF(ISNUMBER($AF410),AQ410,0)+'01_指標庫'!$H$9*IF(ISNUMBER($AG410),AR410,0)+'01_指標庫'!$H$10*IF(ISNUMBER($AB410),AM410,0)+'01_指標庫'!$H$11*IF(ISNUMBER($AC410),AN410,0)+'01_指標庫'!$H$12*IF(ISNUMBER($AD410),AO410,0)+'01_指標庫'!$H$13*IF(ISNUMBER($AE410),AP410,0)+'01_指標庫'!$H$14*IF(ISNUMBER($I410),O410,0)+'01_指標庫'!$H$15*IF(ISNUMBER($AH410),AS410,0)+'01_指標庫'!$H$16*IF(ISNUMBER($K410),P410,0)+'01_指標庫'!$H$17*IF(ISNUMBER($AI410),AT410,0)+'01_指標庫'!$H$18*IF(ISNUMBER($AJ410),AU410,0)+'01_指標庫'!$H$19*IF(ISNUMBER($AK410),AV410,0)+'01_指標庫'!$H$20*IF(ISNUMBER($BB410),BB410,0)+'01_指標庫'!$H$21*IF(ISNUMBER($BC410),BC410,0))/AW410,1))</f>
        <v>76.5</v>
      </c>
      <c r="AY410" s="67"/>
      <c r="AZ410" s="67"/>
      <c r="BA410" s="66">
        <f t="shared" si="155"/>
        <v>2.2811086708127704E-3</v>
      </c>
      <c r="BB410">
        <f t="shared" si="156"/>
        <v>50</v>
      </c>
      <c r="BC410" t="str">
        <f t="shared" si="157"/>
        <v/>
      </c>
    </row>
    <row r="411" spans="1:55" ht="15" customHeight="1">
      <c r="A411" s="56">
        <v>407</v>
      </c>
      <c r="B411" s="57">
        <v>43147</v>
      </c>
      <c r="C411" s="56">
        <v>2018</v>
      </c>
      <c r="D411" s="58" t="s">
        <v>234</v>
      </c>
      <c r="E411" s="59">
        <v>6770.66</v>
      </c>
      <c r="F411" s="60">
        <v>0.10770200000000001</v>
      </c>
      <c r="G411" s="60">
        <v>-3.5926E-2</v>
      </c>
      <c r="H411" s="61">
        <v>0.85709999999999997</v>
      </c>
      <c r="I411" s="62">
        <v>350</v>
      </c>
      <c r="J411" s="56" t="s">
        <v>235</v>
      </c>
      <c r="K411" s="63">
        <v>19.46</v>
      </c>
      <c r="L411" s="56">
        <f t="shared" si="135"/>
        <v>100</v>
      </c>
      <c r="M411" s="56">
        <f t="shared" si="136"/>
        <v>100</v>
      </c>
      <c r="N411" s="56">
        <f t="shared" si="137"/>
        <v>100</v>
      </c>
      <c r="O411" s="56">
        <f t="shared" si="138"/>
        <v>50</v>
      </c>
      <c r="P411" s="56">
        <f t="shared" si="139"/>
        <v>100</v>
      </c>
      <c r="Q411" s="63"/>
      <c r="R411" s="56"/>
      <c r="S411" s="60">
        <f t="shared" si="152"/>
        <v>-3.5703142936194254E-3</v>
      </c>
      <c r="T411" s="64">
        <f t="shared" si="153"/>
        <v>1.725039205436496E-2</v>
      </c>
      <c r="V411" s="65"/>
      <c r="W411" s="65"/>
      <c r="Y411" s="15" t="str">
        <f t="shared" si="140"/>
        <v>EASY</v>
      </c>
      <c r="AA411" s="66">
        <f t="shared" si="154"/>
        <v>8.34964096328632E-2</v>
      </c>
      <c r="AB411">
        <f>LOOKUP($B411,'07_L1政策步階'!$A$4:$A$14,'07_L1政策步階'!$C$4:$C$14)</f>
        <v>-1</v>
      </c>
      <c r="AC411" s="65"/>
      <c r="AD411" s="65"/>
      <c r="AE411" s="65"/>
      <c r="AF411" s="65"/>
      <c r="AG411" s="65"/>
      <c r="AH411" s="65"/>
      <c r="AI411" s="65"/>
      <c r="AJ411" s="65"/>
      <c r="AK411" s="65"/>
      <c r="AL411">
        <f t="shared" si="141"/>
        <v>100</v>
      </c>
      <c r="AM411">
        <f t="shared" si="142"/>
        <v>0</v>
      </c>
      <c r="AN411" t="str">
        <f t="shared" si="143"/>
        <v/>
      </c>
      <c r="AO411" t="str">
        <f t="shared" si="144"/>
        <v/>
      </c>
      <c r="AP411" t="str">
        <f t="shared" si="145"/>
        <v/>
      </c>
      <c r="AQ411" t="str">
        <f t="shared" si="146"/>
        <v/>
      </c>
      <c r="AR411" t="str">
        <f t="shared" si="147"/>
        <v/>
      </c>
      <c r="AS411" t="str">
        <f t="shared" si="148"/>
        <v/>
      </c>
      <c r="AT411" t="str">
        <f t="shared" si="149"/>
        <v/>
      </c>
      <c r="AU411" t="str">
        <f t="shared" si="150"/>
        <v/>
      </c>
      <c r="AV411" t="str">
        <f t="shared" si="151"/>
        <v/>
      </c>
      <c r="AW411">
        <f>'01_指標庫'!$H$4*ISNUMBER($F411)+'01_指標庫'!$H$5*ISNUMBER($AA411)+'01_指標庫'!$H$6*ISNUMBER($G411)+'01_指標庫'!$H$7*ISNUMBER($H411)+'01_指標庫'!$H$8*ISNUMBER($AF411)+'01_指標庫'!$H$9*ISNUMBER($AG411)+'01_指標庫'!$H$10*ISNUMBER($AB411)+'01_指標庫'!$H$11*ISNUMBER($AC411)+'01_指標庫'!$H$12*ISNUMBER($AD411)+'01_指標庫'!$H$13*ISNUMBER($AE411)+'01_指標庫'!$H$14*ISNUMBER($I411)+'01_指標庫'!$H$15*ISNUMBER($AH411)+'01_指標庫'!$H$16*ISNUMBER($K411)+'01_指標庫'!$H$17*ISNUMBER($AI411)+'01_指標庫'!$H$18*ISNUMBER($AJ411)+'01_指標庫'!$H$19*ISNUMBER($AK411)+'01_指標庫'!$H$20*ISNUMBER($BB411)+'01_指標庫'!$H$21*ISNUMBER($BC411)</f>
        <v>51</v>
      </c>
      <c r="AX411">
        <f>IF(AW411=0,50,ROUND(('01_指標庫'!$H$4*IF(ISNUMBER($F411),L411,0)+'01_指標庫'!$H$5*IF(ISNUMBER($AA411),AL411,0)+'01_指標庫'!$H$6*IF(ISNUMBER($G411),M411,0)+'01_指標庫'!$H$7*IF(ISNUMBER($H411),N411,0)+'01_指標庫'!$H$8*IF(ISNUMBER($AF411),AQ411,0)+'01_指標庫'!$H$9*IF(ISNUMBER($AG411),AR411,0)+'01_指標庫'!$H$10*IF(ISNUMBER($AB411),AM411,0)+'01_指標庫'!$H$11*IF(ISNUMBER($AC411),AN411,0)+'01_指標庫'!$H$12*IF(ISNUMBER($AD411),AO411,0)+'01_指標庫'!$H$13*IF(ISNUMBER($AE411),AP411,0)+'01_指標庫'!$H$14*IF(ISNUMBER($I411),O411,0)+'01_指標庫'!$H$15*IF(ISNUMBER($AH411),AS411,0)+'01_指標庫'!$H$16*IF(ISNUMBER($K411),P411,0)+'01_指標庫'!$H$17*IF(ISNUMBER($AI411),AT411,0)+'01_指標庫'!$H$18*IF(ISNUMBER($AJ411),AU411,0)+'01_指標庫'!$H$19*IF(ISNUMBER($AK411),AV411,0)+'01_指標庫'!$H$20*IF(ISNUMBER($BB411),BB411,0)+'01_指標庫'!$H$21*IF(ISNUMBER($BC411),BC411,0))/AW411,1))</f>
        <v>82.4</v>
      </c>
      <c r="AY411" s="67"/>
      <c r="AZ411" s="67"/>
      <c r="BA411" s="66">
        <f t="shared" si="155"/>
        <v>1.300709535972544E-2</v>
      </c>
      <c r="BB411">
        <f t="shared" si="156"/>
        <v>100</v>
      </c>
      <c r="BC411" t="str">
        <f t="shared" si="157"/>
        <v/>
      </c>
    </row>
    <row r="412" spans="1:55" ht="15" customHeight="1">
      <c r="A412" s="56">
        <v>408</v>
      </c>
      <c r="B412" s="57">
        <v>43151</v>
      </c>
      <c r="C412" s="56">
        <v>2018</v>
      </c>
      <c r="D412" s="58" t="s">
        <v>237</v>
      </c>
      <c r="E412" s="59">
        <v>6779.69</v>
      </c>
      <c r="F412" s="60">
        <v>0.10813399999999999</v>
      </c>
      <c r="G412" s="60">
        <v>-3.4640999999999998E-2</v>
      </c>
      <c r="H412" s="61">
        <v>0.85709999999999997</v>
      </c>
      <c r="I412" s="62">
        <v>348</v>
      </c>
      <c r="J412" s="56" t="s">
        <v>235</v>
      </c>
      <c r="K412" s="63">
        <v>20.6</v>
      </c>
      <c r="L412" s="56">
        <f t="shared" si="135"/>
        <v>100</v>
      </c>
      <c r="M412" s="56">
        <f t="shared" si="136"/>
        <v>100</v>
      </c>
      <c r="N412" s="56">
        <f t="shared" si="137"/>
        <v>100</v>
      </c>
      <c r="O412" s="56">
        <f t="shared" si="138"/>
        <v>100</v>
      </c>
      <c r="P412" s="56">
        <f t="shared" si="139"/>
        <v>50</v>
      </c>
      <c r="Q412" s="63"/>
      <c r="R412" s="56"/>
      <c r="S412" s="60">
        <f t="shared" si="152"/>
        <v>1.333695681071001E-3</v>
      </c>
      <c r="T412" s="64">
        <f t="shared" si="153"/>
        <v>5.8581706063720373E-2</v>
      </c>
      <c r="V412" s="65"/>
      <c r="W412" s="65"/>
      <c r="Y412" s="15" t="str">
        <f t="shared" si="140"/>
        <v>EASY</v>
      </c>
      <c r="AA412" s="66">
        <f t="shared" si="154"/>
        <v>8.406593775700788E-2</v>
      </c>
      <c r="AB412">
        <f>LOOKUP($B412,'07_L1政策步階'!$A$4:$A$14,'07_L1政策步階'!$C$4:$C$14)</f>
        <v>-1</v>
      </c>
      <c r="AC412" s="65"/>
      <c r="AD412" s="65"/>
      <c r="AE412" s="65"/>
      <c r="AF412" s="65"/>
      <c r="AG412" s="65"/>
      <c r="AH412" s="65"/>
      <c r="AI412" s="65"/>
      <c r="AJ412" s="65"/>
      <c r="AK412" s="65"/>
      <c r="AL412">
        <f t="shared" si="141"/>
        <v>100</v>
      </c>
      <c r="AM412">
        <f t="shared" si="142"/>
        <v>0</v>
      </c>
      <c r="AN412" t="str">
        <f t="shared" si="143"/>
        <v/>
      </c>
      <c r="AO412" t="str">
        <f t="shared" si="144"/>
        <v/>
      </c>
      <c r="AP412" t="str">
        <f t="shared" si="145"/>
        <v/>
      </c>
      <c r="AQ412" t="str">
        <f t="shared" si="146"/>
        <v/>
      </c>
      <c r="AR412" t="str">
        <f t="shared" si="147"/>
        <v/>
      </c>
      <c r="AS412" t="str">
        <f t="shared" si="148"/>
        <v/>
      </c>
      <c r="AT412" t="str">
        <f t="shared" si="149"/>
        <v/>
      </c>
      <c r="AU412" t="str">
        <f t="shared" si="150"/>
        <v/>
      </c>
      <c r="AV412" t="str">
        <f t="shared" si="151"/>
        <v/>
      </c>
      <c r="AW412">
        <f>'01_指標庫'!$H$4*ISNUMBER($F412)+'01_指標庫'!$H$5*ISNUMBER($AA412)+'01_指標庫'!$H$6*ISNUMBER($G412)+'01_指標庫'!$H$7*ISNUMBER($H412)+'01_指標庫'!$H$8*ISNUMBER($AF412)+'01_指標庫'!$H$9*ISNUMBER($AG412)+'01_指標庫'!$H$10*ISNUMBER($AB412)+'01_指標庫'!$H$11*ISNUMBER($AC412)+'01_指標庫'!$H$12*ISNUMBER($AD412)+'01_指標庫'!$H$13*ISNUMBER($AE412)+'01_指標庫'!$H$14*ISNUMBER($I412)+'01_指標庫'!$H$15*ISNUMBER($AH412)+'01_指標庫'!$H$16*ISNUMBER($K412)+'01_指標庫'!$H$17*ISNUMBER($AI412)+'01_指標庫'!$H$18*ISNUMBER($AJ412)+'01_指標庫'!$H$19*ISNUMBER($AK412)+'01_指標庫'!$H$20*ISNUMBER($BB412)+'01_指標庫'!$H$21*ISNUMBER($BC412)</f>
        <v>51</v>
      </c>
      <c r="AX412">
        <f>IF(AW412=0,50,ROUND(('01_指標庫'!$H$4*IF(ISNUMBER($F412),L412,0)+'01_指標庫'!$H$5*IF(ISNUMBER($AA412),AL412,0)+'01_指標庫'!$H$6*IF(ISNUMBER($G412),M412,0)+'01_指標庫'!$H$7*IF(ISNUMBER($H412),N412,0)+'01_指標庫'!$H$8*IF(ISNUMBER($AF412),AQ412,0)+'01_指標庫'!$H$9*IF(ISNUMBER($AG412),AR412,0)+'01_指標庫'!$H$10*IF(ISNUMBER($AB412),AM412,0)+'01_指標庫'!$H$11*IF(ISNUMBER($AC412),AN412,0)+'01_指標庫'!$H$12*IF(ISNUMBER($AD412),AO412,0)+'01_指標庫'!$H$13*IF(ISNUMBER($AE412),AP412,0)+'01_指標庫'!$H$14*IF(ISNUMBER($I412),O412,0)+'01_指標庫'!$H$15*IF(ISNUMBER($AH412),AS412,0)+'01_指標庫'!$H$16*IF(ISNUMBER($K412),P412,0)+'01_指標庫'!$H$17*IF(ISNUMBER($AI412),AT412,0)+'01_指標庫'!$H$18*IF(ISNUMBER($AJ412),AU412,0)+'01_指標庫'!$H$19*IF(ISNUMBER($AK412),AV412,0)+'01_指標庫'!$H$20*IF(ISNUMBER($BB412),BB412,0)+'01_指標庫'!$H$21*IF(ISNUMBER($BC412),BC412,0))/AW412,1))</f>
        <v>84.3</v>
      </c>
      <c r="AY412" s="67"/>
      <c r="AZ412" s="67"/>
      <c r="BA412" s="66">
        <f t="shared" si="155"/>
        <v>1.6401020876627426E-2</v>
      </c>
      <c r="BB412">
        <f t="shared" si="156"/>
        <v>100</v>
      </c>
      <c r="BC412" t="str">
        <f t="shared" si="157"/>
        <v/>
      </c>
    </row>
    <row r="413" spans="1:55" ht="15" customHeight="1">
      <c r="A413" s="56">
        <v>409</v>
      </c>
      <c r="B413" s="57">
        <v>43152</v>
      </c>
      <c r="C413" s="56">
        <v>2018</v>
      </c>
      <c r="D413" s="58" t="s">
        <v>238</v>
      </c>
      <c r="E413" s="59">
        <v>6759.26</v>
      </c>
      <c r="F413" s="60">
        <v>0.10378999999999999</v>
      </c>
      <c r="G413" s="60">
        <v>-3.755E-2</v>
      </c>
      <c r="H413" s="61">
        <v>0.8367</v>
      </c>
      <c r="I413" s="62">
        <v>346</v>
      </c>
      <c r="J413" s="56" t="s">
        <v>235</v>
      </c>
      <c r="K413" s="63">
        <v>20.02</v>
      </c>
      <c r="L413" s="56">
        <f t="shared" si="135"/>
        <v>100</v>
      </c>
      <c r="M413" s="56">
        <f t="shared" si="136"/>
        <v>100</v>
      </c>
      <c r="N413" s="56">
        <f t="shared" si="137"/>
        <v>100</v>
      </c>
      <c r="O413" s="56">
        <f t="shared" si="138"/>
        <v>100</v>
      </c>
      <c r="P413" s="56">
        <f t="shared" si="139"/>
        <v>50</v>
      </c>
      <c r="Q413" s="63"/>
      <c r="R413" s="56"/>
      <c r="S413" s="60">
        <f t="shared" si="152"/>
        <v>-3.0134121176631501E-3</v>
      </c>
      <c r="T413" s="64">
        <f t="shared" si="153"/>
        <v>-2.8155339805825297E-2</v>
      </c>
      <c r="V413" s="65"/>
      <c r="W413" s="65"/>
      <c r="Y413" s="15" t="str">
        <f t="shared" si="140"/>
        <v>EASY</v>
      </c>
      <c r="AA413" s="66">
        <f t="shared" si="154"/>
        <v>8.4527400646912776E-2</v>
      </c>
      <c r="AB413">
        <f>LOOKUP($B413,'07_L1政策步階'!$A$4:$A$14,'07_L1政策步階'!$C$4:$C$14)</f>
        <v>-1</v>
      </c>
      <c r="AC413" s="65"/>
      <c r="AD413" s="65"/>
      <c r="AE413" s="65"/>
      <c r="AF413" s="65"/>
      <c r="AG413" s="65"/>
      <c r="AH413" s="65"/>
      <c r="AI413" s="65"/>
      <c r="AJ413" s="65"/>
      <c r="AK413" s="65"/>
      <c r="AL413">
        <f t="shared" si="141"/>
        <v>100</v>
      </c>
      <c r="AM413">
        <f t="shared" si="142"/>
        <v>0</v>
      </c>
      <c r="AN413" t="str">
        <f t="shared" si="143"/>
        <v/>
      </c>
      <c r="AO413" t="str">
        <f t="shared" si="144"/>
        <v/>
      </c>
      <c r="AP413" t="str">
        <f t="shared" si="145"/>
        <v/>
      </c>
      <c r="AQ413" t="str">
        <f t="shared" si="146"/>
        <v/>
      </c>
      <c r="AR413" t="str">
        <f t="shared" si="147"/>
        <v/>
      </c>
      <c r="AS413" t="str">
        <f t="shared" si="148"/>
        <v/>
      </c>
      <c r="AT413" t="str">
        <f t="shared" si="149"/>
        <v/>
      </c>
      <c r="AU413" t="str">
        <f t="shared" si="150"/>
        <v/>
      </c>
      <c r="AV413" t="str">
        <f t="shared" si="151"/>
        <v/>
      </c>
      <c r="AW413">
        <f>'01_指標庫'!$H$4*ISNUMBER($F413)+'01_指標庫'!$H$5*ISNUMBER($AA413)+'01_指標庫'!$H$6*ISNUMBER($G413)+'01_指標庫'!$H$7*ISNUMBER($H413)+'01_指標庫'!$H$8*ISNUMBER($AF413)+'01_指標庫'!$H$9*ISNUMBER($AG413)+'01_指標庫'!$H$10*ISNUMBER($AB413)+'01_指標庫'!$H$11*ISNUMBER($AC413)+'01_指標庫'!$H$12*ISNUMBER($AD413)+'01_指標庫'!$H$13*ISNUMBER($AE413)+'01_指標庫'!$H$14*ISNUMBER($I413)+'01_指標庫'!$H$15*ISNUMBER($AH413)+'01_指標庫'!$H$16*ISNUMBER($K413)+'01_指標庫'!$H$17*ISNUMBER($AI413)+'01_指標庫'!$H$18*ISNUMBER($AJ413)+'01_指標庫'!$H$19*ISNUMBER($AK413)+'01_指標庫'!$H$20*ISNUMBER($BB413)+'01_指標庫'!$H$21*ISNUMBER($BC413)</f>
        <v>51</v>
      </c>
      <c r="AX413">
        <f>IF(AW413=0,50,ROUND(('01_指標庫'!$H$4*IF(ISNUMBER($F413),L413,0)+'01_指標庫'!$H$5*IF(ISNUMBER($AA413),AL413,0)+'01_指標庫'!$H$6*IF(ISNUMBER($G413),M413,0)+'01_指標庫'!$H$7*IF(ISNUMBER($H413),N413,0)+'01_指標庫'!$H$8*IF(ISNUMBER($AF413),AQ413,0)+'01_指標庫'!$H$9*IF(ISNUMBER($AG413),AR413,0)+'01_指標庫'!$H$10*IF(ISNUMBER($AB413),AM413,0)+'01_指標庫'!$H$11*IF(ISNUMBER($AC413),AN413,0)+'01_指標庫'!$H$12*IF(ISNUMBER($AD413),AO413,0)+'01_指標庫'!$H$13*IF(ISNUMBER($AE413),AP413,0)+'01_指標庫'!$H$14*IF(ISNUMBER($I413),O413,0)+'01_指標庫'!$H$15*IF(ISNUMBER($AH413),AS413,0)+'01_指標庫'!$H$16*IF(ISNUMBER($K413),P413,0)+'01_指標庫'!$H$17*IF(ISNUMBER($AI413),AT413,0)+'01_指標庫'!$H$18*IF(ISNUMBER($AJ413),AU413,0)+'01_指標庫'!$H$19*IF(ISNUMBER($AK413),AV413,0)+'01_指標庫'!$H$20*IF(ISNUMBER($BB413),BB413,0)+'01_指標庫'!$H$21*IF(ISNUMBER($BC413),BC413,0))/AW413,1))</f>
        <v>84.3</v>
      </c>
      <c r="AY413" s="67"/>
      <c r="AZ413" s="67"/>
      <c r="BA413" s="66">
        <f t="shared" si="155"/>
        <v>2.1177310644037828E-2</v>
      </c>
      <c r="BB413">
        <f t="shared" si="156"/>
        <v>100</v>
      </c>
      <c r="BC413" t="str">
        <f t="shared" si="157"/>
        <v/>
      </c>
    </row>
    <row r="414" spans="1:55" ht="15" customHeight="1">
      <c r="A414" s="56">
        <v>410</v>
      </c>
      <c r="B414" s="57">
        <v>43153</v>
      </c>
      <c r="C414" s="56">
        <v>2018</v>
      </c>
      <c r="D414" s="58" t="s">
        <v>239</v>
      </c>
      <c r="E414" s="59">
        <v>6761.85</v>
      </c>
      <c r="F414" s="60">
        <v>0.10322000000000001</v>
      </c>
      <c r="G414" s="60">
        <v>-3.7180999999999999E-2</v>
      </c>
      <c r="H414" s="61">
        <v>0.8367</v>
      </c>
      <c r="I414" s="62">
        <v>353</v>
      </c>
      <c r="J414" s="56" t="s">
        <v>235</v>
      </c>
      <c r="K414" s="63">
        <v>18.72</v>
      </c>
      <c r="L414" s="56">
        <f t="shared" si="135"/>
        <v>100</v>
      </c>
      <c r="M414" s="56">
        <f t="shared" si="136"/>
        <v>100</v>
      </c>
      <c r="N414" s="56">
        <f t="shared" si="137"/>
        <v>100</v>
      </c>
      <c r="O414" s="56">
        <f t="shared" si="138"/>
        <v>50</v>
      </c>
      <c r="P414" s="56">
        <f t="shared" si="139"/>
        <v>100</v>
      </c>
      <c r="Q414" s="63"/>
      <c r="R414" s="56"/>
      <c r="S414" s="60">
        <f t="shared" si="152"/>
        <v>3.8317804019971646E-4</v>
      </c>
      <c r="T414" s="64">
        <f t="shared" si="153"/>
        <v>-6.4935064935064957E-2</v>
      </c>
      <c r="V414" s="65"/>
      <c r="W414" s="65"/>
      <c r="Y414" s="15" t="str">
        <f t="shared" si="140"/>
        <v>EASY</v>
      </c>
      <c r="AA414" s="66">
        <f t="shared" si="154"/>
        <v>8.4913360686734274E-2</v>
      </c>
      <c r="AB414">
        <f>LOOKUP($B414,'07_L1政策步階'!$A$4:$A$14,'07_L1政策步階'!$C$4:$C$14)</f>
        <v>-1</v>
      </c>
      <c r="AC414" s="65"/>
      <c r="AD414" s="65"/>
      <c r="AE414" s="65"/>
      <c r="AF414" s="65"/>
      <c r="AG414" s="65"/>
      <c r="AH414" s="65"/>
      <c r="AI414" s="65"/>
      <c r="AJ414" s="65"/>
      <c r="AK414" s="65"/>
      <c r="AL414">
        <f t="shared" si="141"/>
        <v>100</v>
      </c>
      <c r="AM414">
        <f t="shared" si="142"/>
        <v>0</v>
      </c>
      <c r="AN414" t="str">
        <f t="shared" si="143"/>
        <v/>
      </c>
      <c r="AO414" t="str">
        <f t="shared" si="144"/>
        <v/>
      </c>
      <c r="AP414" t="str">
        <f t="shared" si="145"/>
        <v/>
      </c>
      <c r="AQ414" t="str">
        <f t="shared" si="146"/>
        <v/>
      </c>
      <c r="AR414" t="str">
        <f t="shared" si="147"/>
        <v/>
      </c>
      <c r="AS414" t="str">
        <f t="shared" si="148"/>
        <v/>
      </c>
      <c r="AT414" t="str">
        <f t="shared" si="149"/>
        <v/>
      </c>
      <c r="AU414" t="str">
        <f t="shared" si="150"/>
        <v/>
      </c>
      <c r="AV414" t="str">
        <f t="shared" si="151"/>
        <v/>
      </c>
      <c r="AW414">
        <f>'01_指標庫'!$H$4*ISNUMBER($F414)+'01_指標庫'!$H$5*ISNUMBER($AA414)+'01_指標庫'!$H$6*ISNUMBER($G414)+'01_指標庫'!$H$7*ISNUMBER($H414)+'01_指標庫'!$H$8*ISNUMBER($AF414)+'01_指標庫'!$H$9*ISNUMBER($AG414)+'01_指標庫'!$H$10*ISNUMBER($AB414)+'01_指標庫'!$H$11*ISNUMBER($AC414)+'01_指標庫'!$H$12*ISNUMBER($AD414)+'01_指標庫'!$H$13*ISNUMBER($AE414)+'01_指標庫'!$H$14*ISNUMBER($I414)+'01_指標庫'!$H$15*ISNUMBER($AH414)+'01_指標庫'!$H$16*ISNUMBER($K414)+'01_指標庫'!$H$17*ISNUMBER($AI414)+'01_指標庫'!$H$18*ISNUMBER($AJ414)+'01_指標庫'!$H$19*ISNUMBER($AK414)+'01_指標庫'!$H$20*ISNUMBER($BB414)+'01_指標庫'!$H$21*ISNUMBER($BC414)</f>
        <v>51</v>
      </c>
      <c r="AX414">
        <f>IF(AW414=0,50,ROUND(('01_指標庫'!$H$4*IF(ISNUMBER($F414),L414,0)+'01_指標庫'!$H$5*IF(ISNUMBER($AA414),AL414,0)+'01_指標庫'!$H$6*IF(ISNUMBER($G414),M414,0)+'01_指標庫'!$H$7*IF(ISNUMBER($H414),N414,0)+'01_指標庫'!$H$8*IF(ISNUMBER($AF414),AQ414,0)+'01_指標庫'!$H$9*IF(ISNUMBER($AG414),AR414,0)+'01_指標庫'!$H$10*IF(ISNUMBER($AB414),AM414,0)+'01_指標庫'!$H$11*IF(ISNUMBER($AC414),AN414,0)+'01_指標庫'!$H$12*IF(ISNUMBER($AD414),AO414,0)+'01_指標庫'!$H$13*IF(ISNUMBER($AE414),AP414,0)+'01_指標庫'!$H$14*IF(ISNUMBER($I414),O414,0)+'01_指標庫'!$H$15*IF(ISNUMBER($AH414),AS414,0)+'01_指標庫'!$H$16*IF(ISNUMBER($K414),P414,0)+'01_指標庫'!$H$17*IF(ISNUMBER($AI414),AT414,0)+'01_指標庫'!$H$18*IF(ISNUMBER($AJ414),AU414,0)+'01_指標庫'!$H$19*IF(ISNUMBER($AK414),AV414,0)+'01_指標庫'!$H$20*IF(ISNUMBER($BB414),BB414,0)+'01_指標庫'!$H$21*IF(ISNUMBER($BC414),BC414,0))/AW414,1))</f>
        <v>82.4</v>
      </c>
      <c r="AY414" s="67"/>
      <c r="AZ414" s="67"/>
      <c r="BA414" s="66">
        <f t="shared" si="155"/>
        <v>2.1026592641611996E-2</v>
      </c>
      <c r="BB414">
        <f t="shared" si="156"/>
        <v>100</v>
      </c>
      <c r="BC414" t="str">
        <f t="shared" si="157"/>
        <v/>
      </c>
    </row>
    <row r="415" spans="1:55" ht="15" customHeight="1">
      <c r="A415" s="56">
        <v>411</v>
      </c>
      <c r="B415" s="57">
        <v>43154</v>
      </c>
      <c r="C415" s="56">
        <v>2018</v>
      </c>
      <c r="D415" s="58" t="s">
        <v>234</v>
      </c>
      <c r="E415" s="59">
        <v>6896.6</v>
      </c>
      <c r="F415" s="60">
        <v>0.124088</v>
      </c>
      <c r="G415" s="60">
        <v>-1.7994E-2</v>
      </c>
      <c r="H415" s="61">
        <v>0.87760000000000005</v>
      </c>
      <c r="I415" s="62">
        <v>358</v>
      </c>
      <c r="J415" s="56" t="s">
        <v>235</v>
      </c>
      <c r="K415" s="63">
        <v>16.489999999999998</v>
      </c>
      <c r="L415" s="56">
        <f t="shared" si="135"/>
        <v>100</v>
      </c>
      <c r="M415" s="56">
        <f t="shared" si="136"/>
        <v>100</v>
      </c>
      <c r="N415" s="56">
        <f t="shared" si="137"/>
        <v>100</v>
      </c>
      <c r="O415" s="56">
        <f t="shared" si="138"/>
        <v>50</v>
      </c>
      <c r="P415" s="56">
        <f t="shared" si="139"/>
        <v>100</v>
      </c>
      <c r="Q415" s="63"/>
      <c r="R415" s="56"/>
      <c r="S415" s="60">
        <f t="shared" si="152"/>
        <v>1.9927978289965065E-2</v>
      </c>
      <c r="T415" s="64">
        <f t="shared" si="153"/>
        <v>-0.11912393162393164</v>
      </c>
      <c r="V415" s="65"/>
      <c r="W415" s="65"/>
      <c r="Y415" s="15" t="str">
        <f t="shared" si="140"/>
        <v>EASY</v>
      </c>
      <c r="AA415" s="66">
        <f t="shared" si="154"/>
        <v>8.547494888787921E-2</v>
      </c>
      <c r="AB415">
        <f>LOOKUP($B415,'07_L1政策步階'!$A$4:$A$14,'07_L1政策步階'!$C$4:$C$14)</f>
        <v>-1</v>
      </c>
      <c r="AC415" s="65"/>
      <c r="AD415" s="65"/>
      <c r="AE415" s="65"/>
      <c r="AF415" s="65"/>
      <c r="AG415" s="65"/>
      <c r="AH415" s="65"/>
      <c r="AI415" s="65"/>
      <c r="AJ415" s="65"/>
      <c r="AK415" s="65"/>
      <c r="AL415">
        <f t="shared" si="141"/>
        <v>100</v>
      </c>
      <c r="AM415">
        <f t="shared" si="142"/>
        <v>0</v>
      </c>
      <c r="AN415" t="str">
        <f t="shared" si="143"/>
        <v/>
      </c>
      <c r="AO415" t="str">
        <f t="shared" si="144"/>
        <v/>
      </c>
      <c r="AP415" t="str">
        <f t="shared" si="145"/>
        <v/>
      </c>
      <c r="AQ415" t="str">
        <f t="shared" si="146"/>
        <v/>
      </c>
      <c r="AR415" t="str">
        <f t="shared" si="147"/>
        <v/>
      </c>
      <c r="AS415" t="str">
        <f t="shared" si="148"/>
        <v/>
      </c>
      <c r="AT415" t="str">
        <f t="shared" si="149"/>
        <v/>
      </c>
      <c r="AU415" t="str">
        <f t="shared" si="150"/>
        <v/>
      </c>
      <c r="AV415" t="str">
        <f t="shared" si="151"/>
        <v/>
      </c>
      <c r="AW415">
        <f>'01_指標庫'!$H$4*ISNUMBER($F415)+'01_指標庫'!$H$5*ISNUMBER($AA415)+'01_指標庫'!$H$6*ISNUMBER($G415)+'01_指標庫'!$H$7*ISNUMBER($H415)+'01_指標庫'!$H$8*ISNUMBER($AF415)+'01_指標庫'!$H$9*ISNUMBER($AG415)+'01_指標庫'!$H$10*ISNUMBER($AB415)+'01_指標庫'!$H$11*ISNUMBER($AC415)+'01_指標庫'!$H$12*ISNUMBER($AD415)+'01_指標庫'!$H$13*ISNUMBER($AE415)+'01_指標庫'!$H$14*ISNUMBER($I415)+'01_指標庫'!$H$15*ISNUMBER($AH415)+'01_指標庫'!$H$16*ISNUMBER($K415)+'01_指標庫'!$H$17*ISNUMBER($AI415)+'01_指標庫'!$H$18*ISNUMBER($AJ415)+'01_指標庫'!$H$19*ISNUMBER($AK415)+'01_指標庫'!$H$20*ISNUMBER($BB415)+'01_指標庫'!$H$21*ISNUMBER($BC415)</f>
        <v>51</v>
      </c>
      <c r="AX415">
        <f>IF(AW415=0,50,ROUND(('01_指標庫'!$H$4*IF(ISNUMBER($F415),L415,0)+'01_指標庫'!$H$5*IF(ISNUMBER($AA415),AL415,0)+'01_指標庫'!$H$6*IF(ISNUMBER($G415),M415,0)+'01_指標庫'!$H$7*IF(ISNUMBER($H415),N415,0)+'01_指標庫'!$H$8*IF(ISNUMBER($AF415),AQ415,0)+'01_指標庫'!$H$9*IF(ISNUMBER($AG415),AR415,0)+'01_指標庫'!$H$10*IF(ISNUMBER($AB415),AM415,0)+'01_指標庫'!$H$11*IF(ISNUMBER($AC415),AN415,0)+'01_指標庫'!$H$12*IF(ISNUMBER($AD415),AO415,0)+'01_指標庫'!$H$13*IF(ISNUMBER($AE415),AP415,0)+'01_指標庫'!$H$14*IF(ISNUMBER($I415),O415,0)+'01_指標庫'!$H$15*IF(ISNUMBER($AH415),AS415,0)+'01_指標庫'!$H$16*IF(ISNUMBER($K415),P415,0)+'01_指標庫'!$H$17*IF(ISNUMBER($AI415),AT415,0)+'01_指標庫'!$H$18*IF(ISNUMBER($AJ415),AU415,0)+'01_指標庫'!$H$19*IF(ISNUMBER($AK415),AV415,0)+'01_指標庫'!$H$20*IF(ISNUMBER($BB415),BB415,0)+'01_指標庫'!$H$21*IF(ISNUMBER($BC415),BC415,0))/AW415,1))</f>
        <v>82.4</v>
      </c>
      <c r="AY415" s="67"/>
      <c r="AZ415" s="67"/>
      <c r="BA415" s="66">
        <f t="shared" si="155"/>
        <v>1.5056687445090366E-2</v>
      </c>
      <c r="BB415">
        <f t="shared" si="156"/>
        <v>100</v>
      </c>
      <c r="BC415" t="str">
        <f t="shared" si="157"/>
        <v/>
      </c>
    </row>
    <row r="416" spans="1:55" ht="15" customHeight="1">
      <c r="A416" s="56">
        <v>412</v>
      </c>
      <c r="B416" s="57">
        <v>43157</v>
      </c>
      <c r="C416" s="56">
        <v>2018</v>
      </c>
      <c r="D416" s="58" t="s">
        <v>236</v>
      </c>
      <c r="E416" s="59">
        <v>6989.1</v>
      </c>
      <c r="F416" s="60">
        <v>0.13795199999999999</v>
      </c>
      <c r="G416" s="60">
        <v>-4.823E-3</v>
      </c>
      <c r="H416" s="61">
        <v>0.91839999999999999</v>
      </c>
      <c r="I416" s="62">
        <v>350</v>
      </c>
      <c r="J416" s="56" t="s">
        <v>235</v>
      </c>
      <c r="K416" s="63">
        <v>15.8</v>
      </c>
      <c r="L416" s="56">
        <f t="shared" si="135"/>
        <v>100</v>
      </c>
      <c r="M416" s="56">
        <f t="shared" si="136"/>
        <v>100</v>
      </c>
      <c r="N416" s="56">
        <f t="shared" si="137"/>
        <v>100</v>
      </c>
      <c r="O416" s="56">
        <f t="shared" si="138"/>
        <v>50</v>
      </c>
      <c r="P416" s="56">
        <f t="shared" si="139"/>
        <v>100</v>
      </c>
      <c r="Q416" s="63"/>
      <c r="R416" s="56"/>
      <c r="S416" s="60">
        <f t="shared" si="152"/>
        <v>1.3412406113157305E-2</v>
      </c>
      <c r="T416" s="64">
        <f t="shared" si="153"/>
        <v>-4.1843541540327323E-2</v>
      </c>
      <c r="V416" s="65"/>
      <c r="W416" s="65"/>
      <c r="Y416" s="15" t="str">
        <f t="shared" si="140"/>
        <v>EASY</v>
      </c>
      <c r="AA416" s="66">
        <f t="shared" si="154"/>
        <v>8.6291179056330325E-2</v>
      </c>
      <c r="AB416">
        <f>LOOKUP($B416,'07_L1政策步階'!$A$4:$A$14,'07_L1政策步階'!$C$4:$C$14)</f>
        <v>-1</v>
      </c>
      <c r="AC416" s="65"/>
      <c r="AD416" s="65"/>
      <c r="AE416" s="65"/>
      <c r="AF416" s="65"/>
      <c r="AG416" s="65"/>
      <c r="AH416" s="65"/>
      <c r="AI416" s="65"/>
      <c r="AJ416" s="65"/>
      <c r="AK416" s="65"/>
      <c r="AL416">
        <f t="shared" si="141"/>
        <v>100</v>
      </c>
      <c r="AM416">
        <f t="shared" si="142"/>
        <v>0</v>
      </c>
      <c r="AN416" t="str">
        <f t="shared" si="143"/>
        <v/>
      </c>
      <c r="AO416" t="str">
        <f t="shared" si="144"/>
        <v/>
      </c>
      <c r="AP416" t="str">
        <f t="shared" si="145"/>
        <v/>
      </c>
      <c r="AQ416" t="str">
        <f t="shared" si="146"/>
        <v/>
      </c>
      <c r="AR416" t="str">
        <f t="shared" si="147"/>
        <v/>
      </c>
      <c r="AS416" t="str">
        <f t="shared" si="148"/>
        <v/>
      </c>
      <c r="AT416" t="str">
        <f t="shared" si="149"/>
        <v/>
      </c>
      <c r="AU416" t="str">
        <f t="shared" si="150"/>
        <v/>
      </c>
      <c r="AV416" t="str">
        <f t="shared" si="151"/>
        <v/>
      </c>
      <c r="AW416">
        <f>'01_指標庫'!$H$4*ISNUMBER($F416)+'01_指標庫'!$H$5*ISNUMBER($AA416)+'01_指標庫'!$H$6*ISNUMBER($G416)+'01_指標庫'!$H$7*ISNUMBER($H416)+'01_指標庫'!$H$8*ISNUMBER($AF416)+'01_指標庫'!$H$9*ISNUMBER($AG416)+'01_指標庫'!$H$10*ISNUMBER($AB416)+'01_指標庫'!$H$11*ISNUMBER($AC416)+'01_指標庫'!$H$12*ISNUMBER($AD416)+'01_指標庫'!$H$13*ISNUMBER($AE416)+'01_指標庫'!$H$14*ISNUMBER($I416)+'01_指標庫'!$H$15*ISNUMBER($AH416)+'01_指標庫'!$H$16*ISNUMBER($K416)+'01_指標庫'!$H$17*ISNUMBER($AI416)+'01_指標庫'!$H$18*ISNUMBER($AJ416)+'01_指標庫'!$H$19*ISNUMBER($AK416)+'01_指標庫'!$H$20*ISNUMBER($BB416)+'01_指標庫'!$H$21*ISNUMBER($BC416)</f>
        <v>51</v>
      </c>
      <c r="AX416">
        <f>IF(AW416=0,50,ROUND(('01_指標庫'!$H$4*IF(ISNUMBER($F416),L416,0)+'01_指標庫'!$H$5*IF(ISNUMBER($AA416),AL416,0)+'01_指標庫'!$H$6*IF(ISNUMBER($G416),M416,0)+'01_指標庫'!$H$7*IF(ISNUMBER($H416),N416,0)+'01_指標庫'!$H$8*IF(ISNUMBER($AF416),AQ416,0)+'01_指標庫'!$H$9*IF(ISNUMBER($AG416),AR416,0)+'01_指標庫'!$H$10*IF(ISNUMBER($AB416),AM416,0)+'01_指標庫'!$H$11*IF(ISNUMBER($AC416),AN416,0)+'01_指標庫'!$H$12*IF(ISNUMBER($AD416),AO416,0)+'01_指標庫'!$H$13*IF(ISNUMBER($AE416),AP416,0)+'01_指標庫'!$H$14*IF(ISNUMBER($I416),O416,0)+'01_指標庫'!$H$15*IF(ISNUMBER($AH416),AS416,0)+'01_指標庫'!$H$16*IF(ISNUMBER($K416),P416,0)+'01_指標庫'!$H$17*IF(ISNUMBER($AI416),AT416,0)+'01_指標庫'!$H$18*IF(ISNUMBER($AJ416),AU416,0)+'01_指標庫'!$H$19*IF(ISNUMBER($AK416),AV416,0)+'01_指標庫'!$H$20*IF(ISNUMBER($BB416),BB416,0)+'01_指標庫'!$H$21*IF(ISNUMBER($BC416),BC416,0))/AW416,1))</f>
        <v>82.4</v>
      </c>
      <c r="AY416" s="67"/>
      <c r="AZ416" s="67"/>
      <c r="BA416" s="66">
        <f t="shared" si="155"/>
        <v>1.2861007554719972E-2</v>
      </c>
      <c r="BB416">
        <f t="shared" si="156"/>
        <v>100</v>
      </c>
      <c r="BC416" t="str">
        <f t="shared" si="157"/>
        <v/>
      </c>
    </row>
    <row r="417" spans="1:55" ht="15" customHeight="1">
      <c r="A417" s="56">
        <v>413</v>
      </c>
      <c r="B417" s="57">
        <v>43158</v>
      </c>
      <c r="C417" s="56">
        <v>2018</v>
      </c>
      <c r="D417" s="58" t="s">
        <v>237</v>
      </c>
      <c r="E417" s="59">
        <v>6900.35</v>
      </c>
      <c r="F417" s="60">
        <v>0.122382</v>
      </c>
      <c r="G417" s="60">
        <v>-1.746E-2</v>
      </c>
      <c r="H417" s="61">
        <v>0.87760000000000005</v>
      </c>
      <c r="I417" s="62">
        <v>347</v>
      </c>
      <c r="J417" s="56" t="s">
        <v>235</v>
      </c>
      <c r="K417" s="63">
        <v>18.59</v>
      </c>
      <c r="L417" s="56">
        <f t="shared" si="135"/>
        <v>100</v>
      </c>
      <c r="M417" s="56">
        <f t="shared" si="136"/>
        <v>100</v>
      </c>
      <c r="N417" s="56">
        <f t="shared" si="137"/>
        <v>100</v>
      </c>
      <c r="O417" s="56">
        <f t="shared" si="138"/>
        <v>100</v>
      </c>
      <c r="P417" s="56">
        <f t="shared" si="139"/>
        <v>100</v>
      </c>
      <c r="Q417" s="63"/>
      <c r="R417" s="56"/>
      <c r="S417" s="60">
        <f t="shared" si="152"/>
        <v>-1.2698344565108544E-2</v>
      </c>
      <c r="T417" s="64">
        <f t="shared" si="153"/>
        <v>0.17658227848101249</v>
      </c>
      <c r="V417" s="65"/>
      <c r="W417" s="65"/>
      <c r="Y417" s="15" t="str">
        <f t="shared" si="140"/>
        <v>EASY</v>
      </c>
      <c r="AA417" s="66">
        <f t="shared" si="154"/>
        <v>8.6852980404008795E-2</v>
      </c>
      <c r="AB417">
        <f>LOOKUP($B417,'07_L1政策步階'!$A$4:$A$14,'07_L1政策步階'!$C$4:$C$14)</f>
        <v>-1</v>
      </c>
      <c r="AC417" s="65"/>
      <c r="AD417" s="65"/>
      <c r="AE417" s="65"/>
      <c r="AF417" s="65"/>
      <c r="AG417" s="65"/>
      <c r="AH417" s="65"/>
      <c r="AI417" s="65"/>
      <c r="AJ417" s="65"/>
      <c r="AK417" s="65"/>
      <c r="AL417">
        <f t="shared" si="141"/>
        <v>100</v>
      </c>
      <c r="AM417">
        <f t="shared" si="142"/>
        <v>0</v>
      </c>
      <c r="AN417" t="str">
        <f t="shared" si="143"/>
        <v/>
      </c>
      <c r="AO417" t="str">
        <f t="shared" si="144"/>
        <v/>
      </c>
      <c r="AP417" t="str">
        <f t="shared" si="145"/>
        <v/>
      </c>
      <c r="AQ417" t="str">
        <f t="shared" si="146"/>
        <v/>
      </c>
      <c r="AR417" t="str">
        <f t="shared" si="147"/>
        <v/>
      </c>
      <c r="AS417" t="str">
        <f t="shared" si="148"/>
        <v/>
      </c>
      <c r="AT417" t="str">
        <f t="shared" si="149"/>
        <v/>
      </c>
      <c r="AU417" t="str">
        <f t="shared" si="150"/>
        <v/>
      </c>
      <c r="AV417" t="str">
        <f t="shared" si="151"/>
        <v/>
      </c>
      <c r="AW417">
        <f>'01_指標庫'!$H$4*ISNUMBER($F417)+'01_指標庫'!$H$5*ISNUMBER($AA417)+'01_指標庫'!$H$6*ISNUMBER($G417)+'01_指標庫'!$H$7*ISNUMBER($H417)+'01_指標庫'!$H$8*ISNUMBER($AF417)+'01_指標庫'!$H$9*ISNUMBER($AG417)+'01_指標庫'!$H$10*ISNUMBER($AB417)+'01_指標庫'!$H$11*ISNUMBER($AC417)+'01_指標庫'!$H$12*ISNUMBER($AD417)+'01_指標庫'!$H$13*ISNUMBER($AE417)+'01_指標庫'!$H$14*ISNUMBER($I417)+'01_指標庫'!$H$15*ISNUMBER($AH417)+'01_指標庫'!$H$16*ISNUMBER($K417)+'01_指標庫'!$H$17*ISNUMBER($AI417)+'01_指標庫'!$H$18*ISNUMBER($AJ417)+'01_指標庫'!$H$19*ISNUMBER($AK417)+'01_指標庫'!$H$20*ISNUMBER($BB417)+'01_指標庫'!$H$21*ISNUMBER($BC417)</f>
        <v>51</v>
      </c>
      <c r="AX417">
        <f>IF(AW417=0,50,ROUND(('01_指標庫'!$H$4*IF(ISNUMBER($F417),L417,0)+'01_指標庫'!$H$5*IF(ISNUMBER($AA417),AL417,0)+'01_指標庫'!$H$6*IF(ISNUMBER($G417),M417,0)+'01_指標庫'!$H$7*IF(ISNUMBER($H417),N417,0)+'01_指標庫'!$H$8*IF(ISNUMBER($AF417),AQ417,0)+'01_指標庫'!$H$9*IF(ISNUMBER($AG417),AR417,0)+'01_指標庫'!$H$10*IF(ISNUMBER($AB417),AM417,0)+'01_指標庫'!$H$11*IF(ISNUMBER($AC417),AN417,0)+'01_指標庫'!$H$12*IF(ISNUMBER($AD417),AO417,0)+'01_指標庫'!$H$13*IF(ISNUMBER($AE417),AP417,0)+'01_指標庫'!$H$14*IF(ISNUMBER($I417),O417,0)+'01_指標庫'!$H$15*IF(ISNUMBER($AH417),AS417,0)+'01_指標庫'!$H$16*IF(ISNUMBER($K417),P417,0)+'01_指標庫'!$H$17*IF(ISNUMBER($AI417),AT417,0)+'01_指標庫'!$H$18*IF(ISNUMBER($AJ417),AU417,0)+'01_指標庫'!$H$19*IF(ISNUMBER($AK417),AV417,0)+'01_指標庫'!$H$20*IF(ISNUMBER($BB417),BB417,0)+'01_指標庫'!$H$21*IF(ISNUMBER($BC417),BC417,0))/AW417,1))</f>
        <v>90.2</v>
      </c>
      <c r="AY417" s="67"/>
      <c r="AZ417" s="67"/>
      <c r="BA417" s="66">
        <f t="shared" si="155"/>
        <v>1.0798257900700658E-2</v>
      </c>
      <c r="BB417">
        <f t="shared" si="156"/>
        <v>100</v>
      </c>
      <c r="BC417" t="str">
        <f t="shared" si="157"/>
        <v/>
      </c>
    </row>
    <row r="418" spans="1:55" ht="15" customHeight="1">
      <c r="A418" s="56">
        <v>414</v>
      </c>
      <c r="B418" s="57">
        <v>43159</v>
      </c>
      <c r="C418" s="56">
        <v>2018</v>
      </c>
      <c r="D418" s="58" t="s">
        <v>238</v>
      </c>
      <c r="E418" s="59">
        <v>6854.42</v>
      </c>
      <c r="F418" s="60">
        <v>0.113853</v>
      </c>
      <c r="G418" s="60">
        <v>-2.4E-2</v>
      </c>
      <c r="H418" s="61">
        <v>0.8367</v>
      </c>
      <c r="I418" s="62">
        <v>347</v>
      </c>
      <c r="J418" s="56" t="s">
        <v>235</v>
      </c>
      <c r="K418" s="63">
        <v>19.850000000000001</v>
      </c>
      <c r="L418" s="56">
        <f t="shared" si="135"/>
        <v>100</v>
      </c>
      <c r="M418" s="56">
        <f t="shared" si="136"/>
        <v>100</v>
      </c>
      <c r="N418" s="56">
        <f t="shared" si="137"/>
        <v>100</v>
      </c>
      <c r="O418" s="56">
        <f t="shared" si="138"/>
        <v>100</v>
      </c>
      <c r="P418" s="56">
        <f t="shared" si="139"/>
        <v>100</v>
      </c>
      <c r="Q418" s="63"/>
      <c r="R418" s="56"/>
      <c r="S418" s="60">
        <f t="shared" si="152"/>
        <v>-6.6561841066032912E-3</v>
      </c>
      <c r="T418" s="64">
        <f t="shared" si="153"/>
        <v>6.7778375470683327E-2</v>
      </c>
      <c r="V418" s="65"/>
      <c r="W418" s="65"/>
      <c r="Y418" s="15" t="str">
        <f t="shared" si="140"/>
        <v>EASY</v>
      </c>
      <c r="AA418" s="66">
        <f t="shared" si="154"/>
        <v>8.733156301033973E-2</v>
      </c>
      <c r="AB418">
        <f>LOOKUP($B418,'07_L1政策步階'!$A$4:$A$14,'07_L1政策步階'!$C$4:$C$14)</f>
        <v>-1</v>
      </c>
      <c r="AC418" s="65"/>
      <c r="AD418" s="65"/>
      <c r="AE418" s="65"/>
      <c r="AF418" s="65"/>
      <c r="AG418" s="65"/>
      <c r="AH418" s="65"/>
      <c r="AI418" s="65"/>
      <c r="AJ418" s="65"/>
      <c r="AK418" s="65"/>
      <c r="AL418">
        <f t="shared" si="141"/>
        <v>100</v>
      </c>
      <c r="AM418">
        <f t="shared" si="142"/>
        <v>0</v>
      </c>
      <c r="AN418" t="str">
        <f t="shared" si="143"/>
        <v/>
      </c>
      <c r="AO418" t="str">
        <f t="shared" si="144"/>
        <v/>
      </c>
      <c r="AP418" t="str">
        <f t="shared" si="145"/>
        <v/>
      </c>
      <c r="AQ418" t="str">
        <f t="shared" si="146"/>
        <v/>
      </c>
      <c r="AR418" t="str">
        <f t="shared" si="147"/>
        <v/>
      </c>
      <c r="AS418" t="str">
        <f t="shared" si="148"/>
        <v/>
      </c>
      <c r="AT418" t="str">
        <f t="shared" si="149"/>
        <v/>
      </c>
      <c r="AU418" t="str">
        <f t="shared" si="150"/>
        <v/>
      </c>
      <c r="AV418" t="str">
        <f t="shared" si="151"/>
        <v/>
      </c>
      <c r="AW418">
        <f>'01_指標庫'!$H$4*ISNUMBER($F418)+'01_指標庫'!$H$5*ISNUMBER($AA418)+'01_指標庫'!$H$6*ISNUMBER($G418)+'01_指標庫'!$H$7*ISNUMBER($H418)+'01_指標庫'!$H$8*ISNUMBER($AF418)+'01_指標庫'!$H$9*ISNUMBER($AG418)+'01_指標庫'!$H$10*ISNUMBER($AB418)+'01_指標庫'!$H$11*ISNUMBER($AC418)+'01_指標庫'!$H$12*ISNUMBER($AD418)+'01_指標庫'!$H$13*ISNUMBER($AE418)+'01_指標庫'!$H$14*ISNUMBER($I418)+'01_指標庫'!$H$15*ISNUMBER($AH418)+'01_指標庫'!$H$16*ISNUMBER($K418)+'01_指標庫'!$H$17*ISNUMBER($AI418)+'01_指標庫'!$H$18*ISNUMBER($AJ418)+'01_指標庫'!$H$19*ISNUMBER($AK418)+'01_指標庫'!$H$20*ISNUMBER($BB418)+'01_指標庫'!$H$21*ISNUMBER($BC418)</f>
        <v>51</v>
      </c>
      <c r="AX418">
        <f>IF(AW418=0,50,ROUND(('01_指標庫'!$H$4*IF(ISNUMBER($F418),L418,0)+'01_指標庫'!$H$5*IF(ISNUMBER($AA418),AL418,0)+'01_指標庫'!$H$6*IF(ISNUMBER($G418),M418,0)+'01_指標庫'!$H$7*IF(ISNUMBER($H418),N418,0)+'01_指標庫'!$H$8*IF(ISNUMBER($AF418),AQ418,0)+'01_指標庫'!$H$9*IF(ISNUMBER($AG418),AR418,0)+'01_指標庫'!$H$10*IF(ISNUMBER($AB418),AM418,0)+'01_指標庫'!$H$11*IF(ISNUMBER($AC418),AN418,0)+'01_指標庫'!$H$12*IF(ISNUMBER($AD418),AO418,0)+'01_指標庫'!$H$13*IF(ISNUMBER($AE418),AP418,0)+'01_指標庫'!$H$14*IF(ISNUMBER($I418),O418,0)+'01_指標庫'!$H$15*IF(ISNUMBER($AH418),AS418,0)+'01_指標庫'!$H$16*IF(ISNUMBER($K418),P418,0)+'01_指標庫'!$H$17*IF(ISNUMBER($AI418),AT418,0)+'01_指標庫'!$H$18*IF(ISNUMBER($AJ418),AU418,0)+'01_指標庫'!$H$19*IF(ISNUMBER($AK418),AV418,0)+'01_指標庫'!$H$20*IF(ISNUMBER($BB418),BB418,0)+'01_指標庫'!$H$21*IF(ISNUMBER($BC418),BC418,0))/AW418,1))</f>
        <v>84.3</v>
      </c>
      <c r="AY418" s="67"/>
      <c r="AZ418" s="67"/>
      <c r="BA418" s="66">
        <f t="shared" si="155"/>
        <v>9.1338050520168856E-3</v>
      </c>
      <c r="BB418">
        <f t="shared" si="156"/>
        <v>50</v>
      </c>
      <c r="BC418" t="str">
        <f t="shared" si="157"/>
        <v/>
      </c>
    </row>
    <row r="419" spans="1:55" ht="15" customHeight="1">
      <c r="A419" s="56">
        <v>415</v>
      </c>
      <c r="B419" s="57">
        <v>43160</v>
      </c>
      <c r="C419" s="56">
        <v>2018</v>
      </c>
      <c r="D419" s="58" t="s">
        <v>239</v>
      </c>
      <c r="E419" s="59">
        <v>6750.54</v>
      </c>
      <c r="F419" s="60">
        <v>9.6041000000000001E-2</v>
      </c>
      <c r="G419" s="60">
        <v>-3.8790999999999999E-2</v>
      </c>
      <c r="H419" s="61">
        <v>0.79590000000000005</v>
      </c>
      <c r="I419" s="62">
        <v>359</v>
      </c>
      <c r="J419" s="56" t="s">
        <v>235</v>
      </c>
      <c r="K419" s="63">
        <v>22.47</v>
      </c>
      <c r="L419" s="56">
        <f t="shared" si="135"/>
        <v>100</v>
      </c>
      <c r="M419" s="56">
        <f t="shared" si="136"/>
        <v>100</v>
      </c>
      <c r="N419" s="56">
        <f t="shared" si="137"/>
        <v>100</v>
      </c>
      <c r="O419" s="56">
        <f t="shared" si="138"/>
        <v>50</v>
      </c>
      <c r="P419" s="56">
        <f t="shared" si="139"/>
        <v>50</v>
      </c>
      <c r="Q419" s="63"/>
      <c r="R419" s="56"/>
      <c r="S419" s="60">
        <f t="shared" si="152"/>
        <v>-1.5155184537860245E-2</v>
      </c>
      <c r="T419" s="64">
        <f t="shared" si="153"/>
        <v>0.13198992443324919</v>
      </c>
      <c r="V419" s="65"/>
      <c r="W419" s="65"/>
      <c r="Y419" s="15" t="str">
        <f t="shared" si="140"/>
        <v>EASY</v>
      </c>
      <c r="AA419" s="66">
        <f t="shared" si="154"/>
        <v>8.7331129455507028E-2</v>
      </c>
      <c r="AB419">
        <f>LOOKUP($B419,'07_L1政策步階'!$A$4:$A$14,'07_L1政策步階'!$C$4:$C$14)</f>
        <v>-1</v>
      </c>
      <c r="AC419" s="65"/>
      <c r="AD419" s="65"/>
      <c r="AE419" s="65"/>
      <c r="AF419" s="65"/>
      <c r="AG419" s="65"/>
      <c r="AH419" s="65"/>
      <c r="AI419" s="65"/>
      <c r="AJ419" s="65"/>
      <c r="AK419" s="65"/>
      <c r="AL419">
        <f t="shared" si="141"/>
        <v>100</v>
      </c>
      <c r="AM419">
        <f t="shared" si="142"/>
        <v>0</v>
      </c>
      <c r="AN419" t="str">
        <f t="shared" si="143"/>
        <v/>
      </c>
      <c r="AO419" t="str">
        <f t="shared" si="144"/>
        <v/>
      </c>
      <c r="AP419" t="str">
        <f t="shared" si="145"/>
        <v/>
      </c>
      <c r="AQ419" t="str">
        <f t="shared" si="146"/>
        <v/>
      </c>
      <c r="AR419" t="str">
        <f t="shared" si="147"/>
        <v/>
      </c>
      <c r="AS419" t="str">
        <f t="shared" si="148"/>
        <v/>
      </c>
      <c r="AT419" t="str">
        <f t="shared" si="149"/>
        <v/>
      </c>
      <c r="AU419" t="str">
        <f t="shared" si="150"/>
        <v/>
      </c>
      <c r="AV419" t="str">
        <f t="shared" si="151"/>
        <v/>
      </c>
      <c r="AW419">
        <f>'01_指標庫'!$H$4*ISNUMBER($F419)+'01_指標庫'!$H$5*ISNUMBER($AA419)+'01_指標庫'!$H$6*ISNUMBER($G419)+'01_指標庫'!$H$7*ISNUMBER($H419)+'01_指標庫'!$H$8*ISNUMBER($AF419)+'01_指標庫'!$H$9*ISNUMBER($AG419)+'01_指標庫'!$H$10*ISNUMBER($AB419)+'01_指標庫'!$H$11*ISNUMBER($AC419)+'01_指標庫'!$H$12*ISNUMBER($AD419)+'01_指標庫'!$H$13*ISNUMBER($AE419)+'01_指標庫'!$H$14*ISNUMBER($I419)+'01_指標庫'!$H$15*ISNUMBER($AH419)+'01_指標庫'!$H$16*ISNUMBER($K419)+'01_指標庫'!$H$17*ISNUMBER($AI419)+'01_指標庫'!$H$18*ISNUMBER($AJ419)+'01_指標庫'!$H$19*ISNUMBER($AK419)+'01_指標庫'!$H$20*ISNUMBER($BB419)+'01_指標庫'!$H$21*ISNUMBER($BC419)</f>
        <v>51</v>
      </c>
      <c r="AX419">
        <f>IF(AW419=0,50,ROUND(('01_指標庫'!$H$4*IF(ISNUMBER($F419),L419,0)+'01_指標庫'!$H$5*IF(ISNUMBER($AA419),AL419,0)+'01_指標庫'!$H$6*IF(ISNUMBER($G419),M419,0)+'01_指標庫'!$H$7*IF(ISNUMBER($H419),N419,0)+'01_指標庫'!$H$8*IF(ISNUMBER($AF419),AQ419,0)+'01_指標庫'!$H$9*IF(ISNUMBER($AG419),AR419,0)+'01_指標庫'!$H$10*IF(ISNUMBER($AB419),AM419,0)+'01_指標庫'!$H$11*IF(ISNUMBER($AC419),AN419,0)+'01_指標庫'!$H$12*IF(ISNUMBER($AD419),AO419,0)+'01_指標庫'!$H$13*IF(ISNUMBER($AE419),AP419,0)+'01_指標庫'!$H$14*IF(ISNUMBER($I419),O419,0)+'01_指標庫'!$H$15*IF(ISNUMBER($AH419),AS419,0)+'01_指標庫'!$H$16*IF(ISNUMBER($K419),P419,0)+'01_指標庫'!$H$17*IF(ISNUMBER($AI419),AT419,0)+'01_指標庫'!$H$18*IF(ISNUMBER($AJ419),AU419,0)+'01_指標庫'!$H$19*IF(ISNUMBER($AK419),AV419,0)+'01_指標庫'!$H$20*IF(ISNUMBER($BB419),BB419,0)+'01_指標庫'!$H$21*IF(ISNUMBER($BC419),BC419,0))/AW419,1))</f>
        <v>70.599999999999994</v>
      </c>
      <c r="AY419" s="67"/>
      <c r="AZ419" s="67"/>
      <c r="BA419" s="66">
        <f t="shared" si="155"/>
        <v>7.6860542133241339E-3</v>
      </c>
      <c r="BB419">
        <f t="shared" si="156"/>
        <v>50</v>
      </c>
      <c r="BC419" t="str">
        <f t="shared" si="157"/>
        <v/>
      </c>
    </row>
    <row r="420" spans="1:55" ht="15" customHeight="1">
      <c r="A420" s="56">
        <v>416</v>
      </c>
      <c r="B420" s="57">
        <v>43161</v>
      </c>
      <c r="C420" s="56">
        <v>2018</v>
      </c>
      <c r="D420" s="58" t="s">
        <v>234</v>
      </c>
      <c r="E420" s="59">
        <v>6811.04</v>
      </c>
      <c r="F420" s="60">
        <v>0.104889</v>
      </c>
      <c r="G420" s="60">
        <v>-3.0176999999999999E-2</v>
      </c>
      <c r="H420" s="61">
        <v>0.8367</v>
      </c>
      <c r="I420" s="62">
        <v>365</v>
      </c>
      <c r="J420" s="56" t="s">
        <v>235</v>
      </c>
      <c r="K420" s="63">
        <v>19.59</v>
      </c>
      <c r="L420" s="56">
        <f t="shared" si="135"/>
        <v>100</v>
      </c>
      <c r="M420" s="56">
        <f t="shared" si="136"/>
        <v>100</v>
      </c>
      <c r="N420" s="56">
        <f t="shared" si="137"/>
        <v>100</v>
      </c>
      <c r="O420" s="56">
        <f t="shared" si="138"/>
        <v>50</v>
      </c>
      <c r="P420" s="56">
        <f t="shared" si="139"/>
        <v>100</v>
      </c>
      <c r="Q420" s="63"/>
      <c r="R420" s="56"/>
      <c r="S420" s="60">
        <f t="shared" si="152"/>
        <v>8.9622459832843226E-3</v>
      </c>
      <c r="T420" s="64">
        <f t="shared" si="153"/>
        <v>-0.1281708945260347</v>
      </c>
      <c r="V420" s="65"/>
      <c r="W420" s="65"/>
      <c r="Y420" s="15" t="str">
        <f t="shared" si="140"/>
        <v>EASY</v>
      </c>
      <c r="AA420" s="66">
        <f t="shared" si="154"/>
        <v>8.7338904671483419E-2</v>
      </c>
      <c r="AB420">
        <f>LOOKUP($B420,'07_L1政策步階'!$A$4:$A$14,'07_L1政策步階'!$C$4:$C$14)</f>
        <v>-1</v>
      </c>
      <c r="AC420" s="65"/>
      <c r="AD420" s="65"/>
      <c r="AE420" s="65"/>
      <c r="AF420" s="65"/>
      <c r="AG420" s="65"/>
      <c r="AH420" s="65"/>
      <c r="AI420" s="65"/>
      <c r="AJ420" s="65"/>
      <c r="AK420" s="65"/>
      <c r="AL420">
        <f t="shared" si="141"/>
        <v>100</v>
      </c>
      <c r="AM420">
        <f t="shared" si="142"/>
        <v>0</v>
      </c>
      <c r="AN420" t="str">
        <f t="shared" si="143"/>
        <v/>
      </c>
      <c r="AO420" t="str">
        <f t="shared" si="144"/>
        <v/>
      </c>
      <c r="AP420" t="str">
        <f t="shared" si="145"/>
        <v/>
      </c>
      <c r="AQ420" t="str">
        <f t="shared" si="146"/>
        <v/>
      </c>
      <c r="AR420" t="str">
        <f t="shared" si="147"/>
        <v/>
      </c>
      <c r="AS420" t="str">
        <f t="shared" si="148"/>
        <v/>
      </c>
      <c r="AT420" t="str">
        <f t="shared" si="149"/>
        <v/>
      </c>
      <c r="AU420" t="str">
        <f t="shared" si="150"/>
        <v/>
      </c>
      <c r="AV420" t="str">
        <f t="shared" si="151"/>
        <v/>
      </c>
      <c r="AW420">
        <f>'01_指標庫'!$H$4*ISNUMBER($F420)+'01_指標庫'!$H$5*ISNUMBER($AA420)+'01_指標庫'!$H$6*ISNUMBER($G420)+'01_指標庫'!$H$7*ISNUMBER($H420)+'01_指標庫'!$H$8*ISNUMBER($AF420)+'01_指標庫'!$H$9*ISNUMBER($AG420)+'01_指標庫'!$H$10*ISNUMBER($AB420)+'01_指標庫'!$H$11*ISNUMBER($AC420)+'01_指標庫'!$H$12*ISNUMBER($AD420)+'01_指標庫'!$H$13*ISNUMBER($AE420)+'01_指標庫'!$H$14*ISNUMBER($I420)+'01_指標庫'!$H$15*ISNUMBER($AH420)+'01_指標庫'!$H$16*ISNUMBER($K420)+'01_指標庫'!$H$17*ISNUMBER($AI420)+'01_指標庫'!$H$18*ISNUMBER($AJ420)+'01_指標庫'!$H$19*ISNUMBER($AK420)+'01_指標庫'!$H$20*ISNUMBER($BB420)+'01_指標庫'!$H$21*ISNUMBER($BC420)</f>
        <v>51</v>
      </c>
      <c r="AX420">
        <f>IF(AW420=0,50,ROUND(('01_指標庫'!$H$4*IF(ISNUMBER($F420),L420,0)+'01_指標庫'!$H$5*IF(ISNUMBER($AA420),AL420,0)+'01_指標庫'!$H$6*IF(ISNUMBER($G420),M420,0)+'01_指標庫'!$H$7*IF(ISNUMBER($H420),N420,0)+'01_指標庫'!$H$8*IF(ISNUMBER($AF420),AQ420,0)+'01_指標庫'!$H$9*IF(ISNUMBER($AG420),AR420,0)+'01_指標庫'!$H$10*IF(ISNUMBER($AB420),AM420,0)+'01_指標庫'!$H$11*IF(ISNUMBER($AC420),AN420,0)+'01_指標庫'!$H$12*IF(ISNUMBER($AD420),AO420,0)+'01_指標庫'!$H$13*IF(ISNUMBER($AE420),AP420,0)+'01_指標庫'!$H$14*IF(ISNUMBER($I420),O420,0)+'01_指標庫'!$H$15*IF(ISNUMBER($AH420),AS420,0)+'01_指標庫'!$H$16*IF(ISNUMBER($K420),P420,0)+'01_指標庫'!$H$17*IF(ISNUMBER($AI420),AT420,0)+'01_指標庫'!$H$18*IF(ISNUMBER($AJ420),AU420,0)+'01_指標庫'!$H$19*IF(ISNUMBER($AK420),AV420,0)+'01_指標庫'!$H$20*IF(ISNUMBER($BB420),BB420,0)+'01_指標庫'!$H$21*IF(ISNUMBER($BC420),BC420,0))/AW420,1))</f>
        <v>76.5</v>
      </c>
      <c r="AY420" s="67"/>
      <c r="AZ420" s="67"/>
      <c r="BA420" s="66">
        <f t="shared" si="155"/>
        <v>4.9417409475507323E-3</v>
      </c>
      <c r="BB420">
        <f t="shared" si="156"/>
        <v>50</v>
      </c>
      <c r="BC420" t="str">
        <f t="shared" si="157"/>
        <v/>
      </c>
    </row>
    <row r="421" spans="1:55" ht="15" customHeight="1">
      <c r="A421" s="56">
        <v>417</v>
      </c>
      <c r="B421" s="57">
        <v>43164</v>
      </c>
      <c r="C421" s="56">
        <v>2018</v>
      </c>
      <c r="D421" s="58" t="s">
        <v>236</v>
      </c>
      <c r="E421" s="59">
        <v>6881.28</v>
      </c>
      <c r="F421" s="60">
        <v>0.115107</v>
      </c>
      <c r="G421" s="60">
        <v>-2.0174999999999998E-2</v>
      </c>
      <c r="H421" s="61">
        <v>0.85709999999999997</v>
      </c>
      <c r="I421" s="62">
        <v>359</v>
      </c>
      <c r="J421" s="56" t="s">
        <v>235</v>
      </c>
      <c r="K421" s="63">
        <v>18.73</v>
      </c>
      <c r="L421" s="56">
        <f t="shared" si="135"/>
        <v>100</v>
      </c>
      <c r="M421" s="56">
        <f t="shared" si="136"/>
        <v>100</v>
      </c>
      <c r="N421" s="56">
        <f t="shared" si="137"/>
        <v>100</v>
      </c>
      <c r="O421" s="56">
        <f t="shared" si="138"/>
        <v>50</v>
      </c>
      <c r="P421" s="56">
        <f t="shared" si="139"/>
        <v>100</v>
      </c>
      <c r="Q421" s="63"/>
      <c r="R421" s="56"/>
      <c r="S421" s="60">
        <f t="shared" si="152"/>
        <v>1.0312668843524664E-2</v>
      </c>
      <c r="T421" s="64">
        <f t="shared" si="153"/>
        <v>-4.3899948953547652E-2</v>
      </c>
      <c r="V421" s="65"/>
      <c r="W421" s="65"/>
      <c r="Y421" s="15" t="str">
        <f t="shared" si="140"/>
        <v>EASY</v>
      </c>
      <c r="AA421" s="66">
        <f t="shared" si="154"/>
        <v>8.7491316686298504E-2</v>
      </c>
      <c r="AB421">
        <f>LOOKUP($B421,'07_L1政策步階'!$A$4:$A$14,'07_L1政策步階'!$C$4:$C$14)</f>
        <v>-1</v>
      </c>
      <c r="AC421" s="65"/>
      <c r="AD421" s="65"/>
      <c r="AE421" s="65"/>
      <c r="AF421" s="65"/>
      <c r="AG421" s="65"/>
      <c r="AH421" s="65"/>
      <c r="AI421" s="65"/>
      <c r="AJ421" s="65"/>
      <c r="AK421" s="65"/>
      <c r="AL421">
        <f t="shared" si="141"/>
        <v>100</v>
      </c>
      <c r="AM421">
        <f t="shared" si="142"/>
        <v>0</v>
      </c>
      <c r="AN421" t="str">
        <f t="shared" si="143"/>
        <v/>
      </c>
      <c r="AO421" t="str">
        <f t="shared" si="144"/>
        <v/>
      </c>
      <c r="AP421" t="str">
        <f t="shared" si="145"/>
        <v/>
      </c>
      <c r="AQ421" t="str">
        <f t="shared" si="146"/>
        <v/>
      </c>
      <c r="AR421" t="str">
        <f t="shared" si="147"/>
        <v/>
      </c>
      <c r="AS421" t="str">
        <f t="shared" si="148"/>
        <v/>
      </c>
      <c r="AT421" t="str">
        <f t="shared" si="149"/>
        <v/>
      </c>
      <c r="AU421" t="str">
        <f t="shared" si="150"/>
        <v/>
      </c>
      <c r="AV421" t="str">
        <f t="shared" si="151"/>
        <v/>
      </c>
      <c r="AW421">
        <f>'01_指標庫'!$H$4*ISNUMBER($F421)+'01_指標庫'!$H$5*ISNUMBER($AA421)+'01_指標庫'!$H$6*ISNUMBER($G421)+'01_指標庫'!$H$7*ISNUMBER($H421)+'01_指標庫'!$H$8*ISNUMBER($AF421)+'01_指標庫'!$H$9*ISNUMBER($AG421)+'01_指標庫'!$H$10*ISNUMBER($AB421)+'01_指標庫'!$H$11*ISNUMBER($AC421)+'01_指標庫'!$H$12*ISNUMBER($AD421)+'01_指標庫'!$H$13*ISNUMBER($AE421)+'01_指標庫'!$H$14*ISNUMBER($I421)+'01_指標庫'!$H$15*ISNUMBER($AH421)+'01_指標庫'!$H$16*ISNUMBER($K421)+'01_指標庫'!$H$17*ISNUMBER($AI421)+'01_指標庫'!$H$18*ISNUMBER($AJ421)+'01_指標庫'!$H$19*ISNUMBER($AK421)+'01_指標庫'!$H$20*ISNUMBER($BB421)+'01_指標庫'!$H$21*ISNUMBER($BC421)</f>
        <v>51</v>
      </c>
      <c r="AX421">
        <f>IF(AW421=0,50,ROUND(('01_指標庫'!$H$4*IF(ISNUMBER($F421),L421,0)+'01_指標庫'!$H$5*IF(ISNUMBER($AA421),AL421,0)+'01_指標庫'!$H$6*IF(ISNUMBER($G421),M421,0)+'01_指標庫'!$H$7*IF(ISNUMBER($H421),N421,0)+'01_指標庫'!$H$8*IF(ISNUMBER($AF421),AQ421,0)+'01_指標庫'!$H$9*IF(ISNUMBER($AG421),AR421,0)+'01_指標庫'!$H$10*IF(ISNUMBER($AB421),AM421,0)+'01_指標庫'!$H$11*IF(ISNUMBER($AC421),AN421,0)+'01_指標庫'!$H$12*IF(ISNUMBER($AD421),AO421,0)+'01_指標庫'!$H$13*IF(ISNUMBER($AE421),AP421,0)+'01_指標庫'!$H$14*IF(ISNUMBER($I421),O421,0)+'01_指標庫'!$H$15*IF(ISNUMBER($AH421),AS421,0)+'01_指標庫'!$H$16*IF(ISNUMBER($K421),P421,0)+'01_指標庫'!$H$17*IF(ISNUMBER($AI421),AT421,0)+'01_指標庫'!$H$18*IF(ISNUMBER($AJ421),AU421,0)+'01_指標庫'!$H$19*IF(ISNUMBER($AK421),AV421,0)+'01_指標庫'!$H$20*IF(ISNUMBER($BB421),BB421,0)+'01_指標庫'!$H$21*IF(ISNUMBER($BC421),BC421,0))/AW421,1))</f>
        <v>76.5</v>
      </c>
      <c r="AY421" s="67"/>
      <c r="AZ421" s="67"/>
      <c r="BA421" s="66">
        <f t="shared" si="155"/>
        <v>1.6275706073920482E-4</v>
      </c>
      <c r="BB421">
        <f t="shared" si="156"/>
        <v>50</v>
      </c>
      <c r="BC421" t="str">
        <f t="shared" si="157"/>
        <v/>
      </c>
    </row>
    <row r="422" spans="1:55" ht="15" customHeight="1">
      <c r="A422" s="56">
        <v>418</v>
      </c>
      <c r="B422" s="57">
        <v>43165</v>
      </c>
      <c r="C422" s="56">
        <v>2018</v>
      </c>
      <c r="D422" s="58" t="s">
        <v>237</v>
      </c>
      <c r="E422" s="59">
        <v>6913.02</v>
      </c>
      <c r="F422" s="60">
        <v>0.119084</v>
      </c>
      <c r="G422" s="60">
        <v>-1.5656E-2</v>
      </c>
      <c r="H422" s="61">
        <v>0.85709999999999997</v>
      </c>
      <c r="I422" s="62">
        <v>353</v>
      </c>
      <c r="J422" s="56" t="s">
        <v>235</v>
      </c>
      <c r="K422" s="63">
        <v>18.36</v>
      </c>
      <c r="L422" s="56">
        <f t="shared" si="135"/>
        <v>100</v>
      </c>
      <c r="M422" s="56">
        <f t="shared" si="136"/>
        <v>100</v>
      </c>
      <c r="N422" s="56">
        <f t="shared" si="137"/>
        <v>100</v>
      </c>
      <c r="O422" s="56">
        <f t="shared" si="138"/>
        <v>50</v>
      </c>
      <c r="P422" s="56">
        <f t="shared" si="139"/>
        <v>100</v>
      </c>
      <c r="Q422" s="63"/>
      <c r="R422" s="56"/>
      <c r="S422" s="60">
        <f t="shared" si="152"/>
        <v>4.6125139508930157E-3</v>
      </c>
      <c r="T422" s="64">
        <f t="shared" si="153"/>
        <v>-1.9754404698344996E-2</v>
      </c>
      <c r="V422" s="65"/>
      <c r="W422" s="65"/>
      <c r="Y422" s="15" t="str">
        <f t="shared" si="140"/>
        <v>EASY</v>
      </c>
      <c r="AA422" s="66">
        <f t="shared" si="154"/>
        <v>8.7785028013759092E-2</v>
      </c>
      <c r="AB422">
        <f>LOOKUP($B422,'07_L1政策步階'!$A$4:$A$14,'07_L1政策步階'!$C$4:$C$14)</f>
        <v>-1</v>
      </c>
      <c r="AC422" s="65"/>
      <c r="AD422" s="65"/>
      <c r="AE422" s="65"/>
      <c r="AF422" s="65"/>
      <c r="AG422" s="65"/>
      <c r="AH422" s="65"/>
      <c r="AI422" s="65"/>
      <c r="AJ422" s="65"/>
      <c r="AK422" s="65"/>
      <c r="AL422">
        <f t="shared" si="141"/>
        <v>100</v>
      </c>
      <c r="AM422">
        <f t="shared" si="142"/>
        <v>0</v>
      </c>
      <c r="AN422" t="str">
        <f t="shared" si="143"/>
        <v/>
      </c>
      <c r="AO422" t="str">
        <f t="shared" si="144"/>
        <v/>
      </c>
      <c r="AP422" t="str">
        <f t="shared" si="145"/>
        <v/>
      </c>
      <c r="AQ422" t="str">
        <f t="shared" si="146"/>
        <v/>
      </c>
      <c r="AR422" t="str">
        <f t="shared" si="147"/>
        <v/>
      </c>
      <c r="AS422" t="str">
        <f t="shared" si="148"/>
        <v/>
      </c>
      <c r="AT422" t="str">
        <f t="shared" si="149"/>
        <v/>
      </c>
      <c r="AU422" t="str">
        <f t="shared" si="150"/>
        <v/>
      </c>
      <c r="AV422" t="str">
        <f t="shared" si="151"/>
        <v/>
      </c>
      <c r="AW422">
        <f>'01_指標庫'!$H$4*ISNUMBER($F422)+'01_指標庫'!$H$5*ISNUMBER($AA422)+'01_指標庫'!$H$6*ISNUMBER($G422)+'01_指標庫'!$H$7*ISNUMBER($H422)+'01_指標庫'!$H$8*ISNUMBER($AF422)+'01_指標庫'!$H$9*ISNUMBER($AG422)+'01_指標庫'!$H$10*ISNUMBER($AB422)+'01_指標庫'!$H$11*ISNUMBER($AC422)+'01_指標庫'!$H$12*ISNUMBER($AD422)+'01_指標庫'!$H$13*ISNUMBER($AE422)+'01_指標庫'!$H$14*ISNUMBER($I422)+'01_指標庫'!$H$15*ISNUMBER($AH422)+'01_指標庫'!$H$16*ISNUMBER($K422)+'01_指標庫'!$H$17*ISNUMBER($AI422)+'01_指標庫'!$H$18*ISNUMBER($AJ422)+'01_指標庫'!$H$19*ISNUMBER($AK422)+'01_指標庫'!$H$20*ISNUMBER($BB422)+'01_指標庫'!$H$21*ISNUMBER($BC422)</f>
        <v>51</v>
      </c>
      <c r="AX422">
        <f>IF(AW422=0,50,ROUND(('01_指標庫'!$H$4*IF(ISNUMBER($F422),L422,0)+'01_指標庫'!$H$5*IF(ISNUMBER($AA422),AL422,0)+'01_指標庫'!$H$6*IF(ISNUMBER($G422),M422,0)+'01_指標庫'!$H$7*IF(ISNUMBER($H422),N422,0)+'01_指標庫'!$H$8*IF(ISNUMBER($AF422),AQ422,0)+'01_指標庫'!$H$9*IF(ISNUMBER($AG422),AR422,0)+'01_指標庫'!$H$10*IF(ISNUMBER($AB422),AM422,0)+'01_指標庫'!$H$11*IF(ISNUMBER($AC422),AN422,0)+'01_指標庫'!$H$12*IF(ISNUMBER($AD422),AO422,0)+'01_指標庫'!$H$13*IF(ISNUMBER($AE422),AP422,0)+'01_指標庫'!$H$14*IF(ISNUMBER($I422),O422,0)+'01_指標庫'!$H$15*IF(ISNUMBER($AH422),AS422,0)+'01_指標庫'!$H$16*IF(ISNUMBER($K422),P422,0)+'01_指標庫'!$H$17*IF(ISNUMBER($AI422),AT422,0)+'01_指標庫'!$H$18*IF(ISNUMBER($AJ422),AU422,0)+'01_指標庫'!$H$19*IF(ISNUMBER($AK422),AV422,0)+'01_指標庫'!$H$20*IF(ISNUMBER($BB422),BB422,0)+'01_指標庫'!$H$21*IF(ISNUMBER($BC422),BC422,0))/AW422,1))</f>
        <v>76.5</v>
      </c>
      <c r="AY422" s="67"/>
      <c r="AZ422" s="67"/>
      <c r="BA422" s="66">
        <f t="shared" si="155"/>
        <v>-1.4136542714804357E-3</v>
      </c>
      <c r="BB422">
        <f t="shared" si="156"/>
        <v>50</v>
      </c>
      <c r="BC422" t="str">
        <f t="shared" si="157"/>
        <v/>
      </c>
    </row>
    <row r="423" spans="1:55" ht="15" customHeight="1">
      <c r="A423" s="56">
        <v>419</v>
      </c>
      <c r="B423" s="57">
        <v>43166</v>
      </c>
      <c r="C423" s="56">
        <v>2018</v>
      </c>
      <c r="D423" s="58" t="s">
        <v>238</v>
      </c>
      <c r="E423" s="59">
        <v>6929.39</v>
      </c>
      <c r="F423" s="60">
        <v>0.120575</v>
      </c>
      <c r="G423" s="60">
        <v>-1.3325E-2</v>
      </c>
      <c r="H423" s="61">
        <v>0.8367</v>
      </c>
      <c r="I423" s="62">
        <v>356</v>
      </c>
      <c r="J423" s="56" t="s">
        <v>235</v>
      </c>
      <c r="K423" s="63">
        <v>17.760000000000002</v>
      </c>
      <c r="L423" s="56">
        <f t="shared" si="135"/>
        <v>100</v>
      </c>
      <c r="M423" s="56">
        <f t="shared" si="136"/>
        <v>100</v>
      </c>
      <c r="N423" s="56">
        <f t="shared" si="137"/>
        <v>100</v>
      </c>
      <c r="O423" s="56">
        <f t="shared" si="138"/>
        <v>50</v>
      </c>
      <c r="P423" s="56">
        <f t="shared" si="139"/>
        <v>100</v>
      </c>
      <c r="Q423" s="63"/>
      <c r="R423" s="56"/>
      <c r="S423" s="60">
        <f t="shared" si="152"/>
        <v>2.3679954636324219E-3</v>
      </c>
      <c r="T423" s="64">
        <f t="shared" si="153"/>
        <v>-3.2679738562091387E-2</v>
      </c>
      <c r="V423" s="65"/>
      <c r="W423" s="65"/>
      <c r="Y423" s="15" t="str">
        <f t="shared" si="140"/>
        <v>EASY</v>
      </c>
      <c r="AA423" s="66">
        <f t="shared" si="154"/>
        <v>8.813820642559933E-2</v>
      </c>
      <c r="AB423">
        <f>LOOKUP($B423,'07_L1政策步階'!$A$4:$A$14,'07_L1政策步階'!$C$4:$C$14)</f>
        <v>-1</v>
      </c>
      <c r="AC423" s="65"/>
      <c r="AD423" s="65"/>
      <c r="AE423" s="65"/>
      <c r="AF423" s="65"/>
      <c r="AG423" s="65"/>
      <c r="AH423" s="65"/>
      <c r="AI423" s="65"/>
      <c r="AJ423" s="65"/>
      <c r="AK423" s="65"/>
      <c r="AL423">
        <f t="shared" si="141"/>
        <v>100</v>
      </c>
      <c r="AM423">
        <f t="shared" si="142"/>
        <v>0</v>
      </c>
      <c r="AN423" t="str">
        <f t="shared" si="143"/>
        <v/>
      </c>
      <c r="AO423" t="str">
        <f t="shared" si="144"/>
        <v/>
      </c>
      <c r="AP423" t="str">
        <f t="shared" si="145"/>
        <v/>
      </c>
      <c r="AQ423" t="str">
        <f t="shared" si="146"/>
        <v/>
      </c>
      <c r="AR423" t="str">
        <f t="shared" si="147"/>
        <v/>
      </c>
      <c r="AS423" t="str">
        <f t="shared" si="148"/>
        <v/>
      </c>
      <c r="AT423" t="str">
        <f t="shared" si="149"/>
        <v/>
      </c>
      <c r="AU423" t="str">
        <f t="shared" si="150"/>
        <v/>
      </c>
      <c r="AV423" t="str">
        <f t="shared" si="151"/>
        <v/>
      </c>
      <c r="AW423">
        <f>'01_指標庫'!$H$4*ISNUMBER($F423)+'01_指標庫'!$H$5*ISNUMBER($AA423)+'01_指標庫'!$H$6*ISNUMBER($G423)+'01_指標庫'!$H$7*ISNUMBER($H423)+'01_指標庫'!$H$8*ISNUMBER($AF423)+'01_指標庫'!$H$9*ISNUMBER($AG423)+'01_指標庫'!$H$10*ISNUMBER($AB423)+'01_指標庫'!$H$11*ISNUMBER($AC423)+'01_指標庫'!$H$12*ISNUMBER($AD423)+'01_指標庫'!$H$13*ISNUMBER($AE423)+'01_指標庫'!$H$14*ISNUMBER($I423)+'01_指標庫'!$H$15*ISNUMBER($AH423)+'01_指標庫'!$H$16*ISNUMBER($K423)+'01_指標庫'!$H$17*ISNUMBER($AI423)+'01_指標庫'!$H$18*ISNUMBER($AJ423)+'01_指標庫'!$H$19*ISNUMBER($AK423)+'01_指標庫'!$H$20*ISNUMBER($BB423)+'01_指標庫'!$H$21*ISNUMBER($BC423)</f>
        <v>51</v>
      </c>
      <c r="AX423">
        <f>IF(AW423=0,50,ROUND(('01_指標庫'!$H$4*IF(ISNUMBER($F423),L423,0)+'01_指標庫'!$H$5*IF(ISNUMBER($AA423),AL423,0)+'01_指標庫'!$H$6*IF(ISNUMBER($G423),M423,0)+'01_指標庫'!$H$7*IF(ISNUMBER($H423),N423,0)+'01_指標庫'!$H$8*IF(ISNUMBER($AF423),AQ423,0)+'01_指標庫'!$H$9*IF(ISNUMBER($AG423),AR423,0)+'01_指標庫'!$H$10*IF(ISNUMBER($AB423),AM423,0)+'01_指標庫'!$H$11*IF(ISNUMBER($AC423),AN423,0)+'01_指標庫'!$H$12*IF(ISNUMBER($AD423),AO423,0)+'01_指標庫'!$H$13*IF(ISNUMBER($AE423),AP423,0)+'01_指標庫'!$H$14*IF(ISNUMBER($I423),O423,0)+'01_指標庫'!$H$15*IF(ISNUMBER($AH423),AS423,0)+'01_指標庫'!$H$16*IF(ISNUMBER($K423),P423,0)+'01_指標庫'!$H$17*IF(ISNUMBER($AI423),AT423,0)+'01_指標庫'!$H$18*IF(ISNUMBER($AJ423),AU423,0)+'01_指標庫'!$H$19*IF(ISNUMBER($AK423),AV423,0)+'01_指標庫'!$H$20*IF(ISNUMBER($BB423),BB423,0)+'01_指標庫'!$H$21*IF(ISNUMBER($BC423),BC423,0))/AW423,1))</f>
        <v>76.5</v>
      </c>
      <c r="AY423" s="67"/>
      <c r="AZ423" s="67"/>
      <c r="BA423" s="66">
        <f t="shared" si="155"/>
        <v>-1.7040923986413326E-3</v>
      </c>
      <c r="BB423">
        <f t="shared" si="156"/>
        <v>50</v>
      </c>
      <c r="BC423" t="str">
        <f t="shared" si="157"/>
        <v/>
      </c>
    </row>
    <row r="424" spans="1:55" ht="15" customHeight="1">
      <c r="A424" s="56">
        <v>420</v>
      </c>
      <c r="B424" s="57">
        <v>43167</v>
      </c>
      <c r="C424" s="56">
        <v>2018</v>
      </c>
      <c r="D424" s="58" t="s">
        <v>239</v>
      </c>
      <c r="E424" s="59">
        <v>6966.43</v>
      </c>
      <c r="F424" s="60">
        <v>0.125412</v>
      </c>
      <c r="G424" s="60">
        <v>-8.0510000000000009E-3</v>
      </c>
      <c r="H424" s="61">
        <v>0.8367</v>
      </c>
      <c r="I424" s="62">
        <v>356</v>
      </c>
      <c r="J424" s="56" t="s">
        <v>235</v>
      </c>
      <c r="K424" s="63">
        <v>16.54</v>
      </c>
      <c r="L424" s="56">
        <f t="shared" si="135"/>
        <v>100</v>
      </c>
      <c r="M424" s="56">
        <f t="shared" si="136"/>
        <v>100</v>
      </c>
      <c r="N424" s="56">
        <f t="shared" si="137"/>
        <v>100</v>
      </c>
      <c r="O424" s="56">
        <f t="shared" si="138"/>
        <v>50</v>
      </c>
      <c r="P424" s="56">
        <f t="shared" si="139"/>
        <v>100</v>
      </c>
      <c r="Q424" s="63"/>
      <c r="R424" s="56"/>
      <c r="S424" s="60">
        <f t="shared" si="152"/>
        <v>5.345347858902505E-3</v>
      </c>
      <c r="T424" s="64">
        <f t="shared" si="153"/>
        <v>-6.8693693693693825E-2</v>
      </c>
      <c r="V424" s="65"/>
      <c r="W424" s="65"/>
      <c r="Y424" s="15" t="str">
        <f t="shared" si="140"/>
        <v>EASY</v>
      </c>
      <c r="AA424" s="66">
        <f t="shared" si="154"/>
        <v>8.8644122742039144E-2</v>
      </c>
      <c r="AB424">
        <f>LOOKUP($B424,'07_L1政策步階'!$A$4:$A$14,'07_L1政策步階'!$C$4:$C$14)</f>
        <v>-1</v>
      </c>
      <c r="AC424" s="65"/>
      <c r="AD424" s="65"/>
      <c r="AE424" s="65"/>
      <c r="AF424" s="65"/>
      <c r="AG424" s="65"/>
      <c r="AH424" s="65"/>
      <c r="AI424" s="65"/>
      <c r="AJ424" s="65"/>
      <c r="AK424" s="65"/>
      <c r="AL424">
        <f t="shared" si="141"/>
        <v>100</v>
      </c>
      <c r="AM424">
        <f t="shared" si="142"/>
        <v>0</v>
      </c>
      <c r="AN424" t="str">
        <f t="shared" si="143"/>
        <v/>
      </c>
      <c r="AO424" t="str">
        <f t="shared" si="144"/>
        <v/>
      </c>
      <c r="AP424" t="str">
        <f t="shared" si="145"/>
        <v/>
      </c>
      <c r="AQ424" t="str">
        <f t="shared" si="146"/>
        <v/>
      </c>
      <c r="AR424" t="str">
        <f t="shared" si="147"/>
        <v/>
      </c>
      <c r="AS424" t="str">
        <f t="shared" si="148"/>
        <v/>
      </c>
      <c r="AT424" t="str">
        <f t="shared" si="149"/>
        <v/>
      </c>
      <c r="AU424" t="str">
        <f t="shared" si="150"/>
        <v/>
      </c>
      <c r="AV424" t="str">
        <f t="shared" si="151"/>
        <v/>
      </c>
      <c r="AW424">
        <f>'01_指標庫'!$H$4*ISNUMBER($F424)+'01_指標庫'!$H$5*ISNUMBER($AA424)+'01_指標庫'!$H$6*ISNUMBER($G424)+'01_指標庫'!$H$7*ISNUMBER($H424)+'01_指標庫'!$H$8*ISNUMBER($AF424)+'01_指標庫'!$H$9*ISNUMBER($AG424)+'01_指標庫'!$H$10*ISNUMBER($AB424)+'01_指標庫'!$H$11*ISNUMBER($AC424)+'01_指標庫'!$H$12*ISNUMBER($AD424)+'01_指標庫'!$H$13*ISNUMBER($AE424)+'01_指標庫'!$H$14*ISNUMBER($I424)+'01_指標庫'!$H$15*ISNUMBER($AH424)+'01_指標庫'!$H$16*ISNUMBER($K424)+'01_指標庫'!$H$17*ISNUMBER($AI424)+'01_指標庫'!$H$18*ISNUMBER($AJ424)+'01_指標庫'!$H$19*ISNUMBER($AK424)+'01_指標庫'!$H$20*ISNUMBER($BB424)+'01_指標庫'!$H$21*ISNUMBER($BC424)</f>
        <v>51</v>
      </c>
      <c r="AX424">
        <f>IF(AW424=0,50,ROUND(('01_指標庫'!$H$4*IF(ISNUMBER($F424),L424,0)+'01_指標庫'!$H$5*IF(ISNUMBER($AA424),AL424,0)+'01_指標庫'!$H$6*IF(ISNUMBER($G424),M424,0)+'01_指標庫'!$H$7*IF(ISNUMBER($H424),N424,0)+'01_指標庫'!$H$8*IF(ISNUMBER($AF424),AQ424,0)+'01_指標庫'!$H$9*IF(ISNUMBER($AG424),AR424,0)+'01_指標庫'!$H$10*IF(ISNUMBER($AB424),AM424,0)+'01_指標庫'!$H$11*IF(ISNUMBER($AC424),AN424,0)+'01_指標庫'!$H$12*IF(ISNUMBER($AD424),AO424,0)+'01_指標庫'!$H$13*IF(ISNUMBER($AE424),AP424,0)+'01_指標庫'!$H$14*IF(ISNUMBER($I424),O424,0)+'01_指標庫'!$H$15*IF(ISNUMBER($AH424),AS424,0)+'01_指標庫'!$H$16*IF(ISNUMBER($K424),P424,0)+'01_指標庫'!$H$17*IF(ISNUMBER($AI424),AT424,0)+'01_指標庫'!$H$18*IF(ISNUMBER($AJ424),AU424,0)+'01_指標庫'!$H$19*IF(ISNUMBER($AK424),AV424,0)+'01_指標庫'!$H$20*IF(ISNUMBER($BB424),BB424,0)+'01_指標庫'!$H$21*IF(ISNUMBER($BC424),BC424,0))/AW424,1))</f>
        <v>76.5</v>
      </c>
      <c r="AY424" s="67"/>
      <c r="AZ424" s="67"/>
      <c r="BA424" s="66">
        <f t="shared" si="155"/>
        <v>1.5988754600122501E-3</v>
      </c>
      <c r="BB424">
        <f t="shared" si="156"/>
        <v>50</v>
      </c>
      <c r="BC424" t="str">
        <f t="shared" si="157"/>
        <v/>
      </c>
    </row>
    <row r="425" spans="1:55" ht="15" customHeight="1">
      <c r="A425" s="56">
        <v>421</v>
      </c>
      <c r="B425" s="57">
        <v>43168</v>
      </c>
      <c r="C425" s="56">
        <v>2018</v>
      </c>
      <c r="D425" s="58" t="s">
        <v>234</v>
      </c>
      <c r="E425" s="59">
        <v>7101.18</v>
      </c>
      <c r="F425" s="60">
        <v>0.14588599999999999</v>
      </c>
      <c r="G425" s="60">
        <v>0</v>
      </c>
      <c r="H425" s="61">
        <v>0.87760000000000005</v>
      </c>
      <c r="I425" s="62">
        <v>353</v>
      </c>
      <c r="J425" s="56" t="s">
        <v>235</v>
      </c>
      <c r="K425" s="63">
        <v>14.64</v>
      </c>
      <c r="L425" s="56">
        <f t="shared" si="135"/>
        <v>100</v>
      </c>
      <c r="M425" s="56">
        <f t="shared" si="136"/>
        <v>100</v>
      </c>
      <c r="N425" s="56">
        <f t="shared" si="137"/>
        <v>100</v>
      </c>
      <c r="O425" s="56">
        <f t="shared" si="138"/>
        <v>50</v>
      </c>
      <c r="P425" s="56">
        <f t="shared" si="139"/>
        <v>100</v>
      </c>
      <c r="Q425" s="63"/>
      <c r="R425" s="56"/>
      <c r="S425" s="60">
        <f t="shared" si="152"/>
        <v>1.9342762361783672E-2</v>
      </c>
      <c r="T425" s="64">
        <f t="shared" si="153"/>
        <v>-0.11487303506650537</v>
      </c>
      <c r="V425" s="65"/>
      <c r="W425" s="65"/>
      <c r="Y425" s="15" t="str">
        <f t="shared" si="140"/>
        <v>EASY</v>
      </c>
      <c r="AA425" s="66">
        <f t="shared" si="154"/>
        <v>8.9572249951337612E-2</v>
      </c>
      <c r="AB425">
        <f>LOOKUP($B425,'07_L1政策步階'!$A$4:$A$14,'07_L1政策步階'!$C$4:$C$14)</f>
        <v>-1</v>
      </c>
      <c r="AC425" s="65"/>
      <c r="AD425" s="65"/>
      <c r="AE425" s="65"/>
      <c r="AF425" s="65"/>
      <c r="AG425" s="65"/>
      <c r="AH425" s="65"/>
      <c r="AI425" s="65"/>
      <c r="AJ425" s="65"/>
      <c r="AK425" s="65"/>
      <c r="AL425">
        <f t="shared" si="141"/>
        <v>100</v>
      </c>
      <c r="AM425">
        <f t="shared" si="142"/>
        <v>0</v>
      </c>
      <c r="AN425" t="str">
        <f t="shared" si="143"/>
        <v/>
      </c>
      <c r="AO425" t="str">
        <f t="shared" si="144"/>
        <v/>
      </c>
      <c r="AP425" t="str">
        <f t="shared" si="145"/>
        <v/>
      </c>
      <c r="AQ425" t="str">
        <f t="shared" si="146"/>
        <v/>
      </c>
      <c r="AR425" t="str">
        <f t="shared" si="147"/>
        <v/>
      </c>
      <c r="AS425" t="str">
        <f t="shared" si="148"/>
        <v/>
      </c>
      <c r="AT425" t="str">
        <f t="shared" si="149"/>
        <v/>
      </c>
      <c r="AU425" t="str">
        <f t="shared" si="150"/>
        <v/>
      </c>
      <c r="AV425" t="str">
        <f t="shared" si="151"/>
        <v/>
      </c>
      <c r="AW425">
        <f>'01_指標庫'!$H$4*ISNUMBER($F425)+'01_指標庫'!$H$5*ISNUMBER($AA425)+'01_指標庫'!$H$6*ISNUMBER($G425)+'01_指標庫'!$H$7*ISNUMBER($H425)+'01_指標庫'!$H$8*ISNUMBER($AF425)+'01_指標庫'!$H$9*ISNUMBER($AG425)+'01_指標庫'!$H$10*ISNUMBER($AB425)+'01_指標庫'!$H$11*ISNUMBER($AC425)+'01_指標庫'!$H$12*ISNUMBER($AD425)+'01_指標庫'!$H$13*ISNUMBER($AE425)+'01_指標庫'!$H$14*ISNUMBER($I425)+'01_指標庫'!$H$15*ISNUMBER($AH425)+'01_指標庫'!$H$16*ISNUMBER($K425)+'01_指標庫'!$H$17*ISNUMBER($AI425)+'01_指標庫'!$H$18*ISNUMBER($AJ425)+'01_指標庫'!$H$19*ISNUMBER($AK425)+'01_指標庫'!$H$20*ISNUMBER($BB425)+'01_指標庫'!$H$21*ISNUMBER($BC425)</f>
        <v>51</v>
      </c>
      <c r="AX425">
        <f>IF(AW425=0,50,ROUND(('01_指標庫'!$H$4*IF(ISNUMBER($F425),L425,0)+'01_指標庫'!$H$5*IF(ISNUMBER($AA425),AL425,0)+'01_指標庫'!$H$6*IF(ISNUMBER($G425),M425,0)+'01_指標庫'!$H$7*IF(ISNUMBER($H425),N425,0)+'01_指標庫'!$H$8*IF(ISNUMBER($AF425),AQ425,0)+'01_指標庫'!$H$9*IF(ISNUMBER($AG425),AR425,0)+'01_指標庫'!$H$10*IF(ISNUMBER($AB425),AM425,0)+'01_指標庫'!$H$11*IF(ISNUMBER($AC425),AN425,0)+'01_指標庫'!$H$12*IF(ISNUMBER($AD425),AO425,0)+'01_指標庫'!$H$13*IF(ISNUMBER($AE425),AP425,0)+'01_指標庫'!$H$14*IF(ISNUMBER($I425),O425,0)+'01_指標庫'!$H$15*IF(ISNUMBER($AH425),AS425,0)+'01_指標庫'!$H$16*IF(ISNUMBER($K425),P425,0)+'01_指標庫'!$H$17*IF(ISNUMBER($AI425),AT425,0)+'01_指標庫'!$H$18*IF(ISNUMBER($AJ425),AU425,0)+'01_指標庫'!$H$19*IF(ISNUMBER($AK425),AV425,0)+'01_指標庫'!$H$20*IF(ISNUMBER($BB425),BB425,0)+'01_指標庫'!$H$21*IF(ISNUMBER($BC425),BC425,0))/AW425,1))</f>
        <v>76.5</v>
      </c>
      <c r="AY425" s="67"/>
      <c r="AZ425" s="67"/>
      <c r="BA425" s="66">
        <f t="shared" si="155"/>
        <v>7.0314450390214223E-3</v>
      </c>
      <c r="BB425">
        <f t="shared" si="156"/>
        <v>50</v>
      </c>
      <c r="BC425" t="str">
        <f t="shared" si="157"/>
        <v/>
      </c>
    </row>
    <row r="426" spans="1:55" ht="15" customHeight="1">
      <c r="A426" s="56">
        <v>422</v>
      </c>
      <c r="B426" s="57">
        <v>43171</v>
      </c>
      <c r="C426" s="56">
        <v>2018</v>
      </c>
      <c r="D426" s="58" t="s">
        <v>236</v>
      </c>
      <c r="E426" s="59">
        <v>7131.12</v>
      </c>
      <c r="F426" s="60">
        <v>0.149419</v>
      </c>
      <c r="G426" s="60">
        <v>0</v>
      </c>
      <c r="H426" s="61">
        <v>0.87760000000000005</v>
      </c>
      <c r="I426" s="62">
        <v>355</v>
      </c>
      <c r="J426" s="56" t="s">
        <v>235</v>
      </c>
      <c r="K426" s="63">
        <v>15.78</v>
      </c>
      <c r="L426" s="56">
        <f t="shared" si="135"/>
        <v>100</v>
      </c>
      <c r="M426" s="56">
        <f t="shared" si="136"/>
        <v>100</v>
      </c>
      <c r="N426" s="56">
        <f t="shared" si="137"/>
        <v>100</v>
      </c>
      <c r="O426" s="56">
        <f t="shared" si="138"/>
        <v>50</v>
      </c>
      <c r="P426" s="56">
        <f t="shared" si="139"/>
        <v>100</v>
      </c>
      <c r="Q426" s="63"/>
      <c r="R426" s="56"/>
      <c r="S426" s="60">
        <f t="shared" si="152"/>
        <v>4.216200687773064E-3</v>
      </c>
      <c r="T426" s="64">
        <f t="shared" si="153"/>
        <v>7.7868852459016313E-2</v>
      </c>
      <c r="V426" s="65"/>
      <c r="W426" s="65"/>
      <c r="Y426" s="15" t="str">
        <f t="shared" si="140"/>
        <v>EASY</v>
      </c>
      <c r="AA426" s="66">
        <f t="shared" si="154"/>
        <v>9.0585759810026145E-2</v>
      </c>
      <c r="AB426">
        <f>LOOKUP($B426,'07_L1政策步階'!$A$4:$A$14,'07_L1政策步階'!$C$4:$C$14)</f>
        <v>-1</v>
      </c>
      <c r="AC426" s="65"/>
      <c r="AD426" s="65"/>
      <c r="AE426" s="65"/>
      <c r="AF426" s="65"/>
      <c r="AG426" s="65"/>
      <c r="AH426" s="65"/>
      <c r="AI426" s="65"/>
      <c r="AJ426" s="65"/>
      <c r="AK426" s="65"/>
      <c r="AL426">
        <f t="shared" si="141"/>
        <v>100</v>
      </c>
      <c r="AM426">
        <f t="shared" si="142"/>
        <v>0</v>
      </c>
      <c r="AN426" t="str">
        <f t="shared" si="143"/>
        <v/>
      </c>
      <c r="AO426" t="str">
        <f t="shared" si="144"/>
        <v/>
      </c>
      <c r="AP426" t="str">
        <f t="shared" si="145"/>
        <v/>
      </c>
      <c r="AQ426" t="str">
        <f t="shared" si="146"/>
        <v/>
      </c>
      <c r="AR426" t="str">
        <f t="shared" si="147"/>
        <v/>
      </c>
      <c r="AS426" t="str">
        <f t="shared" si="148"/>
        <v/>
      </c>
      <c r="AT426" t="str">
        <f t="shared" si="149"/>
        <v/>
      </c>
      <c r="AU426" t="str">
        <f t="shared" si="150"/>
        <v/>
      </c>
      <c r="AV426" t="str">
        <f t="shared" si="151"/>
        <v/>
      </c>
      <c r="AW426">
        <f>'01_指標庫'!$H$4*ISNUMBER($F426)+'01_指標庫'!$H$5*ISNUMBER($AA426)+'01_指標庫'!$H$6*ISNUMBER($G426)+'01_指標庫'!$H$7*ISNUMBER($H426)+'01_指標庫'!$H$8*ISNUMBER($AF426)+'01_指標庫'!$H$9*ISNUMBER($AG426)+'01_指標庫'!$H$10*ISNUMBER($AB426)+'01_指標庫'!$H$11*ISNUMBER($AC426)+'01_指標庫'!$H$12*ISNUMBER($AD426)+'01_指標庫'!$H$13*ISNUMBER($AE426)+'01_指標庫'!$H$14*ISNUMBER($I426)+'01_指標庫'!$H$15*ISNUMBER($AH426)+'01_指標庫'!$H$16*ISNUMBER($K426)+'01_指標庫'!$H$17*ISNUMBER($AI426)+'01_指標庫'!$H$18*ISNUMBER($AJ426)+'01_指標庫'!$H$19*ISNUMBER($AK426)+'01_指標庫'!$H$20*ISNUMBER($BB426)+'01_指標庫'!$H$21*ISNUMBER($BC426)</f>
        <v>51</v>
      </c>
      <c r="AX426">
        <f>IF(AW426=0,50,ROUND(('01_指標庫'!$H$4*IF(ISNUMBER($F426),L426,0)+'01_指標庫'!$H$5*IF(ISNUMBER($AA426),AL426,0)+'01_指標庫'!$H$6*IF(ISNUMBER($G426),M426,0)+'01_指標庫'!$H$7*IF(ISNUMBER($H426),N426,0)+'01_指標庫'!$H$8*IF(ISNUMBER($AF426),AQ426,0)+'01_指標庫'!$H$9*IF(ISNUMBER($AG426),AR426,0)+'01_指標庫'!$H$10*IF(ISNUMBER($AB426),AM426,0)+'01_指標庫'!$H$11*IF(ISNUMBER($AC426),AN426,0)+'01_指標庫'!$H$12*IF(ISNUMBER($AD426),AO426,0)+'01_指標庫'!$H$13*IF(ISNUMBER($AE426),AP426,0)+'01_指標庫'!$H$14*IF(ISNUMBER($I426),O426,0)+'01_指標庫'!$H$15*IF(ISNUMBER($AH426),AS426,0)+'01_指標庫'!$H$16*IF(ISNUMBER($K426),P426,0)+'01_指標庫'!$H$17*IF(ISNUMBER($AI426),AT426,0)+'01_指標庫'!$H$18*IF(ISNUMBER($AJ426),AU426,0)+'01_指標庫'!$H$19*IF(ISNUMBER($AK426),AV426,0)+'01_指標庫'!$H$20*IF(ISNUMBER($BB426),BB426,0)+'01_指標庫'!$H$21*IF(ISNUMBER($BC426),BC426,0))/AW426,1))</f>
        <v>82.4</v>
      </c>
      <c r="AY426" s="67"/>
      <c r="AZ426" s="67"/>
      <c r="BA426" s="66">
        <f t="shared" si="155"/>
        <v>1.2182625427921367E-2</v>
      </c>
      <c r="BB426">
        <f t="shared" si="156"/>
        <v>100</v>
      </c>
      <c r="BC426" t="str">
        <f t="shared" si="157"/>
        <v/>
      </c>
    </row>
    <row r="427" spans="1:55" ht="15" customHeight="1">
      <c r="A427" s="56">
        <v>423</v>
      </c>
      <c r="B427" s="57">
        <v>43172</v>
      </c>
      <c r="C427" s="56">
        <v>2018</v>
      </c>
      <c r="D427" s="58" t="s">
        <v>237</v>
      </c>
      <c r="E427" s="59">
        <v>7046.51</v>
      </c>
      <c r="F427" s="60">
        <v>0.13462099999999999</v>
      </c>
      <c r="G427" s="60">
        <v>-1.1865000000000001E-2</v>
      </c>
      <c r="H427" s="61">
        <v>0.87760000000000005</v>
      </c>
      <c r="I427" s="62">
        <v>358</v>
      </c>
      <c r="J427" s="56" t="s">
        <v>235</v>
      </c>
      <c r="K427" s="63">
        <v>16.350000000000001</v>
      </c>
      <c r="L427" s="56">
        <f t="shared" si="135"/>
        <v>100</v>
      </c>
      <c r="M427" s="56">
        <f t="shared" si="136"/>
        <v>100</v>
      </c>
      <c r="N427" s="56">
        <f t="shared" si="137"/>
        <v>100</v>
      </c>
      <c r="O427" s="56">
        <f t="shared" si="138"/>
        <v>50</v>
      </c>
      <c r="P427" s="56">
        <f t="shared" si="139"/>
        <v>100</v>
      </c>
      <c r="Q427" s="63"/>
      <c r="R427" s="56"/>
      <c r="S427" s="60">
        <f t="shared" si="152"/>
        <v>-1.1864896397760782E-2</v>
      </c>
      <c r="T427" s="64">
        <f t="shared" si="153"/>
        <v>3.6121673003802313E-2</v>
      </c>
      <c r="V427" s="65"/>
      <c r="W427" s="65"/>
      <c r="Y427" s="15" t="str">
        <f t="shared" si="140"/>
        <v>EASY</v>
      </c>
      <c r="AA427" s="66">
        <f t="shared" si="154"/>
        <v>9.1420920224465574E-2</v>
      </c>
      <c r="AB427">
        <f>LOOKUP($B427,'07_L1政策步階'!$A$4:$A$14,'07_L1政策步階'!$C$4:$C$14)</f>
        <v>-1</v>
      </c>
      <c r="AC427" s="65"/>
      <c r="AD427" s="65"/>
      <c r="AE427" s="65"/>
      <c r="AF427" s="65"/>
      <c r="AG427" s="65"/>
      <c r="AH427" s="65"/>
      <c r="AI427" s="65"/>
      <c r="AJ427" s="65"/>
      <c r="AK427" s="65"/>
      <c r="AL427">
        <f t="shared" si="141"/>
        <v>100</v>
      </c>
      <c r="AM427">
        <f t="shared" si="142"/>
        <v>0</v>
      </c>
      <c r="AN427" t="str">
        <f t="shared" si="143"/>
        <v/>
      </c>
      <c r="AO427" t="str">
        <f t="shared" si="144"/>
        <v/>
      </c>
      <c r="AP427" t="str">
        <f t="shared" si="145"/>
        <v/>
      </c>
      <c r="AQ427" t="str">
        <f t="shared" si="146"/>
        <v/>
      </c>
      <c r="AR427" t="str">
        <f t="shared" si="147"/>
        <v/>
      </c>
      <c r="AS427" t="str">
        <f t="shared" si="148"/>
        <v/>
      </c>
      <c r="AT427" t="str">
        <f t="shared" si="149"/>
        <v/>
      </c>
      <c r="AU427" t="str">
        <f t="shared" si="150"/>
        <v/>
      </c>
      <c r="AV427" t="str">
        <f t="shared" si="151"/>
        <v/>
      </c>
      <c r="AW427">
        <f>'01_指標庫'!$H$4*ISNUMBER($F427)+'01_指標庫'!$H$5*ISNUMBER($AA427)+'01_指標庫'!$H$6*ISNUMBER($G427)+'01_指標庫'!$H$7*ISNUMBER($H427)+'01_指標庫'!$H$8*ISNUMBER($AF427)+'01_指標庫'!$H$9*ISNUMBER($AG427)+'01_指標庫'!$H$10*ISNUMBER($AB427)+'01_指標庫'!$H$11*ISNUMBER($AC427)+'01_指標庫'!$H$12*ISNUMBER($AD427)+'01_指標庫'!$H$13*ISNUMBER($AE427)+'01_指標庫'!$H$14*ISNUMBER($I427)+'01_指標庫'!$H$15*ISNUMBER($AH427)+'01_指標庫'!$H$16*ISNUMBER($K427)+'01_指標庫'!$H$17*ISNUMBER($AI427)+'01_指標庫'!$H$18*ISNUMBER($AJ427)+'01_指標庫'!$H$19*ISNUMBER($AK427)+'01_指標庫'!$H$20*ISNUMBER($BB427)+'01_指標庫'!$H$21*ISNUMBER($BC427)</f>
        <v>51</v>
      </c>
      <c r="AX427">
        <f>IF(AW427=0,50,ROUND(('01_指標庫'!$H$4*IF(ISNUMBER($F427),L427,0)+'01_指標庫'!$H$5*IF(ISNUMBER($AA427),AL427,0)+'01_指標庫'!$H$6*IF(ISNUMBER($G427),M427,0)+'01_指標庫'!$H$7*IF(ISNUMBER($H427),N427,0)+'01_指標庫'!$H$8*IF(ISNUMBER($AF427),AQ427,0)+'01_指標庫'!$H$9*IF(ISNUMBER($AG427),AR427,0)+'01_指標庫'!$H$10*IF(ISNUMBER($AB427),AM427,0)+'01_指標庫'!$H$11*IF(ISNUMBER($AC427),AN427,0)+'01_指標庫'!$H$12*IF(ISNUMBER($AD427),AO427,0)+'01_指標庫'!$H$13*IF(ISNUMBER($AE427),AP427,0)+'01_指標庫'!$H$14*IF(ISNUMBER($I427),O427,0)+'01_指標庫'!$H$15*IF(ISNUMBER($AH427),AS427,0)+'01_指標庫'!$H$16*IF(ISNUMBER($K427),P427,0)+'01_指標庫'!$H$17*IF(ISNUMBER($AI427),AT427,0)+'01_指標庫'!$H$18*IF(ISNUMBER($AJ427),AU427,0)+'01_指標庫'!$H$19*IF(ISNUMBER($AK427),AV427,0)+'01_指標庫'!$H$20*IF(ISNUMBER($BB427),BB427,0)+'01_指標庫'!$H$21*IF(ISNUMBER($BC427),BC427,0))/AW427,1))</f>
        <v>82.4</v>
      </c>
      <c r="AY427" s="67"/>
      <c r="AZ427" s="67"/>
      <c r="BA427" s="66">
        <f t="shared" si="155"/>
        <v>1.3898262922510618E-2</v>
      </c>
      <c r="BB427">
        <f t="shared" si="156"/>
        <v>100</v>
      </c>
      <c r="BC427" t="str">
        <f t="shared" si="157"/>
        <v/>
      </c>
    </row>
    <row r="428" spans="1:55" ht="15" customHeight="1">
      <c r="A428" s="56">
        <v>424</v>
      </c>
      <c r="B428" s="57">
        <v>43173</v>
      </c>
      <c r="C428" s="56">
        <v>2018</v>
      </c>
      <c r="D428" s="58" t="s">
        <v>238</v>
      </c>
      <c r="E428" s="59">
        <v>7040.98</v>
      </c>
      <c r="F428" s="60">
        <v>0.13258900000000001</v>
      </c>
      <c r="G428" s="60">
        <v>-1.264E-2</v>
      </c>
      <c r="H428" s="61">
        <v>0.8367</v>
      </c>
      <c r="I428" s="62">
        <v>362</v>
      </c>
      <c r="J428" s="56" t="s">
        <v>235</v>
      </c>
      <c r="K428" s="63">
        <v>17.23</v>
      </c>
      <c r="L428" s="56">
        <f t="shared" si="135"/>
        <v>100</v>
      </c>
      <c r="M428" s="56">
        <f t="shared" si="136"/>
        <v>100</v>
      </c>
      <c r="N428" s="56">
        <f t="shared" si="137"/>
        <v>100</v>
      </c>
      <c r="O428" s="56">
        <f t="shared" si="138"/>
        <v>50</v>
      </c>
      <c r="P428" s="56">
        <f t="shared" si="139"/>
        <v>100</v>
      </c>
      <c r="Q428" s="63"/>
      <c r="R428" s="56"/>
      <c r="S428" s="60">
        <f t="shared" si="152"/>
        <v>-7.8478565985151683E-4</v>
      </c>
      <c r="T428" s="64">
        <f t="shared" si="153"/>
        <v>5.3822629969418889E-2</v>
      </c>
      <c r="V428" s="65"/>
      <c r="W428" s="65"/>
      <c r="Y428" s="15" t="str">
        <f t="shared" si="140"/>
        <v>EASY</v>
      </c>
      <c r="AA428" s="66">
        <f t="shared" si="154"/>
        <v>9.2394991331553822E-2</v>
      </c>
      <c r="AB428">
        <f>LOOKUP($B428,'07_L1政策步階'!$A$4:$A$14,'07_L1政策步階'!$C$4:$C$14)</f>
        <v>-1</v>
      </c>
      <c r="AC428" s="65"/>
      <c r="AD428" s="65"/>
      <c r="AE428" s="65"/>
      <c r="AF428" s="65"/>
      <c r="AG428" s="65"/>
      <c r="AH428" s="65"/>
      <c r="AI428" s="65"/>
      <c r="AJ428" s="65"/>
      <c r="AK428" s="65"/>
      <c r="AL428">
        <f t="shared" si="141"/>
        <v>100</v>
      </c>
      <c r="AM428">
        <f t="shared" si="142"/>
        <v>0</v>
      </c>
      <c r="AN428" t="str">
        <f t="shared" si="143"/>
        <v/>
      </c>
      <c r="AO428" t="str">
        <f t="shared" si="144"/>
        <v/>
      </c>
      <c r="AP428" t="str">
        <f t="shared" si="145"/>
        <v/>
      </c>
      <c r="AQ428" t="str">
        <f t="shared" si="146"/>
        <v/>
      </c>
      <c r="AR428" t="str">
        <f t="shared" si="147"/>
        <v/>
      </c>
      <c r="AS428" t="str">
        <f t="shared" si="148"/>
        <v/>
      </c>
      <c r="AT428" t="str">
        <f t="shared" si="149"/>
        <v/>
      </c>
      <c r="AU428" t="str">
        <f t="shared" si="150"/>
        <v/>
      </c>
      <c r="AV428" t="str">
        <f t="shared" si="151"/>
        <v/>
      </c>
      <c r="AW428">
        <f>'01_指標庫'!$H$4*ISNUMBER($F428)+'01_指標庫'!$H$5*ISNUMBER($AA428)+'01_指標庫'!$H$6*ISNUMBER($G428)+'01_指標庫'!$H$7*ISNUMBER($H428)+'01_指標庫'!$H$8*ISNUMBER($AF428)+'01_指標庫'!$H$9*ISNUMBER($AG428)+'01_指標庫'!$H$10*ISNUMBER($AB428)+'01_指標庫'!$H$11*ISNUMBER($AC428)+'01_指標庫'!$H$12*ISNUMBER($AD428)+'01_指標庫'!$H$13*ISNUMBER($AE428)+'01_指標庫'!$H$14*ISNUMBER($I428)+'01_指標庫'!$H$15*ISNUMBER($AH428)+'01_指標庫'!$H$16*ISNUMBER($K428)+'01_指標庫'!$H$17*ISNUMBER($AI428)+'01_指標庫'!$H$18*ISNUMBER($AJ428)+'01_指標庫'!$H$19*ISNUMBER($AK428)+'01_指標庫'!$H$20*ISNUMBER($BB428)+'01_指標庫'!$H$21*ISNUMBER($BC428)</f>
        <v>51</v>
      </c>
      <c r="AX428">
        <f>IF(AW428=0,50,ROUND(('01_指標庫'!$H$4*IF(ISNUMBER($F428),L428,0)+'01_指標庫'!$H$5*IF(ISNUMBER($AA428),AL428,0)+'01_指標庫'!$H$6*IF(ISNUMBER($G428),M428,0)+'01_指標庫'!$H$7*IF(ISNUMBER($H428),N428,0)+'01_指標庫'!$H$8*IF(ISNUMBER($AF428),AQ428,0)+'01_指標庫'!$H$9*IF(ISNUMBER($AG428),AR428,0)+'01_指標庫'!$H$10*IF(ISNUMBER($AB428),AM428,0)+'01_指標庫'!$H$11*IF(ISNUMBER($AC428),AN428,0)+'01_指標庫'!$H$12*IF(ISNUMBER($AD428),AO428,0)+'01_指標庫'!$H$13*IF(ISNUMBER($AE428),AP428,0)+'01_指標庫'!$H$14*IF(ISNUMBER($I428),O428,0)+'01_指標庫'!$H$15*IF(ISNUMBER($AH428),AS428,0)+'01_指標庫'!$H$16*IF(ISNUMBER($K428),P428,0)+'01_指標庫'!$H$17*IF(ISNUMBER($AI428),AT428,0)+'01_指標庫'!$H$18*IF(ISNUMBER($AJ428),AU428,0)+'01_指標庫'!$H$19*IF(ISNUMBER($AK428),AV428,0)+'01_指標庫'!$H$20*IF(ISNUMBER($BB428),BB428,0)+'01_指標庫'!$H$21*IF(ISNUMBER($BC428),BC428,0))/AW428,1))</f>
        <v>82.4</v>
      </c>
      <c r="AY428" s="67"/>
      <c r="AZ428" s="67"/>
      <c r="BA428" s="66">
        <f t="shared" si="155"/>
        <v>1.4387358959826901E-2</v>
      </c>
      <c r="BB428">
        <f t="shared" si="156"/>
        <v>100</v>
      </c>
      <c r="BC428" t="str">
        <f t="shared" si="157"/>
        <v/>
      </c>
    </row>
    <row r="429" spans="1:55" ht="15" customHeight="1">
      <c r="A429" s="56">
        <v>425</v>
      </c>
      <c r="B429" s="57">
        <v>43174</v>
      </c>
      <c r="C429" s="56">
        <v>2018</v>
      </c>
      <c r="D429" s="58" t="s">
        <v>239</v>
      </c>
      <c r="E429" s="59">
        <v>7030.97</v>
      </c>
      <c r="F429" s="60">
        <v>0.129855</v>
      </c>
      <c r="G429" s="60">
        <v>-1.4043999999999999E-2</v>
      </c>
      <c r="H429" s="61">
        <v>0.8367</v>
      </c>
      <c r="I429" s="62">
        <v>362</v>
      </c>
      <c r="J429" s="56" t="s">
        <v>235</v>
      </c>
      <c r="K429" s="63">
        <v>16.59</v>
      </c>
      <c r="L429" s="56">
        <f t="shared" si="135"/>
        <v>100</v>
      </c>
      <c r="M429" s="56">
        <f t="shared" si="136"/>
        <v>100</v>
      </c>
      <c r="N429" s="56">
        <f t="shared" si="137"/>
        <v>100</v>
      </c>
      <c r="O429" s="56">
        <f t="shared" si="138"/>
        <v>50</v>
      </c>
      <c r="P429" s="56">
        <f t="shared" si="139"/>
        <v>100</v>
      </c>
      <c r="Q429" s="63"/>
      <c r="R429" s="56"/>
      <c r="S429" s="60">
        <f t="shared" si="152"/>
        <v>-1.4216770960859826E-3</v>
      </c>
      <c r="T429" s="64">
        <f t="shared" si="153"/>
        <v>-3.7144515380150955E-2</v>
      </c>
      <c r="V429" s="65"/>
      <c r="W429" s="65"/>
      <c r="Y429" s="15" t="str">
        <f t="shared" si="140"/>
        <v>EASY</v>
      </c>
      <c r="AA429" s="66">
        <f t="shared" si="154"/>
        <v>9.2979886526624034E-2</v>
      </c>
      <c r="AB429">
        <f>LOOKUP($B429,'07_L1政策步階'!$A$4:$A$14,'07_L1政策步階'!$C$4:$C$14)</f>
        <v>-1</v>
      </c>
      <c r="AC429" s="65"/>
      <c r="AD429" s="65"/>
      <c r="AE429" s="65"/>
      <c r="AF429" s="65"/>
      <c r="AG429" s="65"/>
      <c r="AH429" s="65"/>
      <c r="AI429" s="65"/>
      <c r="AJ429" s="65"/>
      <c r="AK429" s="65"/>
      <c r="AL429">
        <f t="shared" si="141"/>
        <v>100</v>
      </c>
      <c r="AM429">
        <f t="shared" si="142"/>
        <v>0</v>
      </c>
      <c r="AN429" t="str">
        <f t="shared" si="143"/>
        <v/>
      </c>
      <c r="AO429" t="str">
        <f t="shared" si="144"/>
        <v/>
      </c>
      <c r="AP429" t="str">
        <f t="shared" si="145"/>
        <v/>
      </c>
      <c r="AQ429" t="str">
        <f t="shared" si="146"/>
        <v/>
      </c>
      <c r="AR429" t="str">
        <f t="shared" si="147"/>
        <v/>
      </c>
      <c r="AS429" t="str">
        <f t="shared" si="148"/>
        <v/>
      </c>
      <c r="AT429" t="str">
        <f t="shared" si="149"/>
        <v/>
      </c>
      <c r="AU429" t="str">
        <f t="shared" si="150"/>
        <v/>
      </c>
      <c r="AV429" t="str">
        <f t="shared" si="151"/>
        <v/>
      </c>
      <c r="AW429">
        <f>'01_指標庫'!$H$4*ISNUMBER($F429)+'01_指標庫'!$H$5*ISNUMBER($AA429)+'01_指標庫'!$H$6*ISNUMBER($G429)+'01_指標庫'!$H$7*ISNUMBER($H429)+'01_指標庫'!$H$8*ISNUMBER($AF429)+'01_指標庫'!$H$9*ISNUMBER($AG429)+'01_指標庫'!$H$10*ISNUMBER($AB429)+'01_指標庫'!$H$11*ISNUMBER($AC429)+'01_指標庫'!$H$12*ISNUMBER($AD429)+'01_指標庫'!$H$13*ISNUMBER($AE429)+'01_指標庫'!$H$14*ISNUMBER($I429)+'01_指標庫'!$H$15*ISNUMBER($AH429)+'01_指標庫'!$H$16*ISNUMBER($K429)+'01_指標庫'!$H$17*ISNUMBER($AI429)+'01_指標庫'!$H$18*ISNUMBER($AJ429)+'01_指標庫'!$H$19*ISNUMBER($AK429)+'01_指標庫'!$H$20*ISNUMBER($BB429)+'01_指標庫'!$H$21*ISNUMBER($BC429)</f>
        <v>51</v>
      </c>
      <c r="AX429">
        <f>IF(AW429=0,50,ROUND(('01_指標庫'!$H$4*IF(ISNUMBER($F429),L429,0)+'01_指標庫'!$H$5*IF(ISNUMBER($AA429),AL429,0)+'01_指標庫'!$H$6*IF(ISNUMBER($G429),M429,0)+'01_指標庫'!$H$7*IF(ISNUMBER($H429),N429,0)+'01_指標庫'!$H$8*IF(ISNUMBER($AF429),AQ429,0)+'01_指標庫'!$H$9*IF(ISNUMBER($AG429),AR429,0)+'01_指標庫'!$H$10*IF(ISNUMBER($AB429),AM429,0)+'01_指標庫'!$H$11*IF(ISNUMBER($AC429),AN429,0)+'01_指標庫'!$H$12*IF(ISNUMBER($AD429),AO429,0)+'01_指標庫'!$H$13*IF(ISNUMBER($AE429),AP429,0)+'01_指標庫'!$H$14*IF(ISNUMBER($I429),O429,0)+'01_指標庫'!$H$15*IF(ISNUMBER($AH429),AS429,0)+'01_指標庫'!$H$16*IF(ISNUMBER($K429),P429,0)+'01_指標庫'!$H$17*IF(ISNUMBER($AI429),AT429,0)+'01_指標庫'!$H$18*IF(ISNUMBER($AJ429),AU429,0)+'01_指標庫'!$H$19*IF(ISNUMBER($AK429),AV429,0)+'01_指標庫'!$H$20*IF(ISNUMBER($BB429),BB429,0)+'01_指標庫'!$H$21*IF(ISNUMBER($BC429),BC429,0))/AW429,1))</f>
        <v>82.4</v>
      </c>
      <c r="AY429" s="67"/>
      <c r="AZ429" s="67"/>
      <c r="BA429" s="66">
        <f t="shared" si="155"/>
        <v>1.2162872545235404E-2</v>
      </c>
      <c r="BB429">
        <f t="shared" si="156"/>
        <v>100</v>
      </c>
      <c r="BC429" t="str">
        <f t="shared" si="157"/>
        <v/>
      </c>
    </row>
    <row r="430" spans="1:55" ht="15" customHeight="1">
      <c r="A430" s="56">
        <v>426</v>
      </c>
      <c r="B430" s="57">
        <v>43175</v>
      </c>
      <c r="C430" s="56">
        <v>2018</v>
      </c>
      <c r="D430" s="58" t="s">
        <v>234</v>
      </c>
      <c r="E430" s="59">
        <v>7019.95</v>
      </c>
      <c r="F430" s="60">
        <v>0.126969</v>
      </c>
      <c r="G430" s="60">
        <v>-1.5589E-2</v>
      </c>
      <c r="H430" s="61">
        <v>0.8367</v>
      </c>
      <c r="I430" s="62">
        <v>360</v>
      </c>
      <c r="J430" s="56" t="s">
        <v>235</v>
      </c>
      <c r="K430" s="63">
        <v>15.8</v>
      </c>
      <c r="L430" s="56">
        <f t="shared" si="135"/>
        <v>100</v>
      </c>
      <c r="M430" s="56">
        <f t="shared" si="136"/>
        <v>100</v>
      </c>
      <c r="N430" s="56">
        <f t="shared" si="137"/>
        <v>100</v>
      </c>
      <c r="O430" s="56">
        <f t="shared" si="138"/>
        <v>50</v>
      </c>
      <c r="P430" s="56">
        <f t="shared" si="139"/>
        <v>100</v>
      </c>
      <c r="Q430" s="63"/>
      <c r="R430" s="56"/>
      <c r="S430" s="60">
        <f t="shared" si="152"/>
        <v>-1.5673513043008569E-3</v>
      </c>
      <c r="T430" s="64">
        <f t="shared" si="153"/>
        <v>-4.7619047619047561E-2</v>
      </c>
      <c r="V430" s="65"/>
      <c r="W430" s="65"/>
      <c r="Y430" s="15" t="str">
        <f t="shared" si="140"/>
        <v>EASY</v>
      </c>
      <c r="AA430" s="66">
        <f t="shared" si="154"/>
        <v>9.3325828284999135E-2</v>
      </c>
      <c r="AB430">
        <f>LOOKUP($B430,'07_L1政策步階'!$A$4:$A$14,'07_L1政策步階'!$C$4:$C$14)</f>
        <v>-1</v>
      </c>
      <c r="AC430" s="65"/>
      <c r="AD430" s="65"/>
      <c r="AE430" s="65"/>
      <c r="AF430" s="65"/>
      <c r="AG430" s="65"/>
      <c r="AH430" s="65"/>
      <c r="AI430" s="65"/>
      <c r="AJ430" s="65"/>
      <c r="AK430" s="65"/>
      <c r="AL430">
        <f t="shared" si="141"/>
        <v>100</v>
      </c>
      <c r="AM430">
        <f t="shared" si="142"/>
        <v>0</v>
      </c>
      <c r="AN430" t="str">
        <f t="shared" si="143"/>
        <v/>
      </c>
      <c r="AO430" t="str">
        <f t="shared" si="144"/>
        <v/>
      </c>
      <c r="AP430" t="str">
        <f t="shared" si="145"/>
        <v/>
      </c>
      <c r="AQ430" t="str">
        <f t="shared" si="146"/>
        <v/>
      </c>
      <c r="AR430" t="str">
        <f t="shared" si="147"/>
        <v/>
      </c>
      <c r="AS430" t="str">
        <f t="shared" si="148"/>
        <v/>
      </c>
      <c r="AT430" t="str">
        <f t="shared" si="149"/>
        <v/>
      </c>
      <c r="AU430" t="str">
        <f t="shared" si="150"/>
        <v/>
      </c>
      <c r="AV430" t="str">
        <f t="shared" si="151"/>
        <v/>
      </c>
      <c r="AW430">
        <f>'01_指標庫'!$H$4*ISNUMBER($F430)+'01_指標庫'!$H$5*ISNUMBER($AA430)+'01_指標庫'!$H$6*ISNUMBER($G430)+'01_指標庫'!$H$7*ISNUMBER($H430)+'01_指標庫'!$H$8*ISNUMBER($AF430)+'01_指標庫'!$H$9*ISNUMBER($AG430)+'01_指標庫'!$H$10*ISNUMBER($AB430)+'01_指標庫'!$H$11*ISNUMBER($AC430)+'01_指標庫'!$H$12*ISNUMBER($AD430)+'01_指標庫'!$H$13*ISNUMBER($AE430)+'01_指標庫'!$H$14*ISNUMBER($I430)+'01_指標庫'!$H$15*ISNUMBER($AH430)+'01_指標庫'!$H$16*ISNUMBER($K430)+'01_指標庫'!$H$17*ISNUMBER($AI430)+'01_指標庫'!$H$18*ISNUMBER($AJ430)+'01_指標庫'!$H$19*ISNUMBER($AK430)+'01_指標庫'!$H$20*ISNUMBER($BB430)+'01_指標庫'!$H$21*ISNUMBER($BC430)</f>
        <v>51</v>
      </c>
      <c r="AX430">
        <f>IF(AW430=0,50,ROUND(('01_指標庫'!$H$4*IF(ISNUMBER($F430),L430,0)+'01_指標庫'!$H$5*IF(ISNUMBER($AA430),AL430,0)+'01_指標庫'!$H$6*IF(ISNUMBER($G430),M430,0)+'01_指標庫'!$H$7*IF(ISNUMBER($H430),N430,0)+'01_指標庫'!$H$8*IF(ISNUMBER($AF430),AQ430,0)+'01_指標庫'!$H$9*IF(ISNUMBER($AG430),AR430,0)+'01_指標庫'!$H$10*IF(ISNUMBER($AB430),AM430,0)+'01_指標庫'!$H$11*IF(ISNUMBER($AC430),AN430,0)+'01_指標庫'!$H$12*IF(ISNUMBER($AD430),AO430,0)+'01_指標庫'!$H$13*IF(ISNUMBER($AE430),AP430,0)+'01_指標庫'!$H$14*IF(ISNUMBER($I430),O430,0)+'01_指標庫'!$H$15*IF(ISNUMBER($AH430),AS430,0)+'01_指標庫'!$H$16*IF(ISNUMBER($K430),P430,0)+'01_指標庫'!$H$17*IF(ISNUMBER($AI430),AT430,0)+'01_指標庫'!$H$18*IF(ISNUMBER($AJ430),AU430,0)+'01_指標庫'!$H$19*IF(ISNUMBER($AK430),AV430,0)+'01_指標庫'!$H$20*IF(ISNUMBER($BB430),BB430,0)+'01_指標庫'!$H$21*IF(ISNUMBER($BC430),BC430,0))/AW430,1))</f>
        <v>76.5</v>
      </c>
      <c r="AY430" s="67"/>
      <c r="AZ430" s="67"/>
      <c r="BA430" s="66">
        <f t="shared" si="155"/>
        <v>6.8259254136726621E-3</v>
      </c>
      <c r="BB430">
        <f t="shared" si="156"/>
        <v>50</v>
      </c>
      <c r="BC430" t="str">
        <f t="shared" si="157"/>
        <v/>
      </c>
    </row>
    <row r="431" spans="1:55" ht="15" customHeight="1">
      <c r="A431" s="56">
        <v>427</v>
      </c>
      <c r="B431" s="57">
        <v>43178</v>
      </c>
      <c r="C431" s="56">
        <v>2018</v>
      </c>
      <c r="D431" s="58" t="s">
        <v>236</v>
      </c>
      <c r="E431" s="59">
        <v>6864.88</v>
      </c>
      <c r="F431" s="60">
        <v>0.101148</v>
      </c>
      <c r="G431" s="60">
        <v>-3.7335E-2</v>
      </c>
      <c r="H431" s="61">
        <v>0.81630000000000003</v>
      </c>
      <c r="I431" s="62">
        <v>365</v>
      </c>
      <c r="J431" s="56" t="s">
        <v>235</v>
      </c>
      <c r="K431" s="63">
        <v>19.02</v>
      </c>
      <c r="L431" s="56">
        <f t="shared" si="135"/>
        <v>100</v>
      </c>
      <c r="M431" s="56">
        <f t="shared" si="136"/>
        <v>100</v>
      </c>
      <c r="N431" s="56">
        <f t="shared" si="137"/>
        <v>100</v>
      </c>
      <c r="O431" s="56">
        <f t="shared" si="138"/>
        <v>50</v>
      </c>
      <c r="P431" s="56">
        <f t="shared" si="139"/>
        <v>100</v>
      </c>
      <c r="Q431" s="63"/>
      <c r="R431" s="56"/>
      <c r="S431" s="60">
        <f t="shared" si="152"/>
        <v>-2.2089900925220229E-2</v>
      </c>
      <c r="T431" s="64">
        <f t="shared" si="153"/>
        <v>0.20379746835443036</v>
      </c>
      <c r="V431" s="65"/>
      <c r="W431" s="65"/>
      <c r="Y431" s="15" t="str">
        <f t="shared" si="140"/>
        <v>EASY</v>
      </c>
      <c r="AA431" s="66">
        <f t="shared" si="154"/>
        <v>9.3305769878381462E-2</v>
      </c>
      <c r="AB431">
        <f>LOOKUP($B431,'07_L1政策步階'!$A$4:$A$14,'07_L1政策步階'!$C$4:$C$14)</f>
        <v>-1</v>
      </c>
      <c r="AC431" s="65"/>
      <c r="AD431" s="65"/>
      <c r="AE431" s="65"/>
      <c r="AF431" s="65"/>
      <c r="AG431" s="65"/>
      <c r="AH431" s="65"/>
      <c r="AI431" s="65"/>
      <c r="AJ431" s="65"/>
      <c r="AK431" s="65"/>
      <c r="AL431">
        <f t="shared" si="141"/>
        <v>100</v>
      </c>
      <c r="AM431">
        <f t="shared" si="142"/>
        <v>0</v>
      </c>
      <c r="AN431" t="str">
        <f t="shared" si="143"/>
        <v/>
      </c>
      <c r="AO431" t="str">
        <f t="shared" si="144"/>
        <v/>
      </c>
      <c r="AP431" t="str">
        <f t="shared" si="145"/>
        <v/>
      </c>
      <c r="AQ431" t="str">
        <f t="shared" si="146"/>
        <v/>
      </c>
      <c r="AR431" t="str">
        <f t="shared" si="147"/>
        <v/>
      </c>
      <c r="AS431" t="str">
        <f t="shared" si="148"/>
        <v/>
      </c>
      <c r="AT431" t="str">
        <f t="shared" si="149"/>
        <v/>
      </c>
      <c r="AU431" t="str">
        <f t="shared" si="150"/>
        <v/>
      </c>
      <c r="AV431" t="str">
        <f t="shared" si="151"/>
        <v/>
      </c>
      <c r="AW431">
        <f>'01_指標庫'!$H$4*ISNUMBER($F431)+'01_指標庫'!$H$5*ISNUMBER($AA431)+'01_指標庫'!$H$6*ISNUMBER($G431)+'01_指標庫'!$H$7*ISNUMBER($H431)+'01_指標庫'!$H$8*ISNUMBER($AF431)+'01_指標庫'!$H$9*ISNUMBER($AG431)+'01_指標庫'!$H$10*ISNUMBER($AB431)+'01_指標庫'!$H$11*ISNUMBER($AC431)+'01_指標庫'!$H$12*ISNUMBER($AD431)+'01_指標庫'!$H$13*ISNUMBER($AE431)+'01_指標庫'!$H$14*ISNUMBER($I431)+'01_指標庫'!$H$15*ISNUMBER($AH431)+'01_指標庫'!$H$16*ISNUMBER($K431)+'01_指標庫'!$H$17*ISNUMBER($AI431)+'01_指標庫'!$H$18*ISNUMBER($AJ431)+'01_指標庫'!$H$19*ISNUMBER($AK431)+'01_指標庫'!$H$20*ISNUMBER($BB431)+'01_指標庫'!$H$21*ISNUMBER($BC431)</f>
        <v>51</v>
      </c>
      <c r="AX431">
        <f>IF(AW431=0,50,ROUND(('01_指標庫'!$H$4*IF(ISNUMBER($F431),L431,0)+'01_指標庫'!$H$5*IF(ISNUMBER($AA431),AL431,0)+'01_指標庫'!$H$6*IF(ISNUMBER($G431),M431,0)+'01_指標庫'!$H$7*IF(ISNUMBER($H431),N431,0)+'01_指標庫'!$H$8*IF(ISNUMBER($AF431),AQ431,0)+'01_指標庫'!$H$9*IF(ISNUMBER($AG431),AR431,0)+'01_指標庫'!$H$10*IF(ISNUMBER($AB431),AM431,0)+'01_指標庫'!$H$11*IF(ISNUMBER($AC431),AN431,0)+'01_指標庫'!$H$12*IF(ISNUMBER($AD431),AO431,0)+'01_指標庫'!$H$13*IF(ISNUMBER($AE431),AP431,0)+'01_指標庫'!$H$14*IF(ISNUMBER($I431),O431,0)+'01_指標庫'!$H$15*IF(ISNUMBER($AH431),AS431,0)+'01_指標庫'!$H$16*IF(ISNUMBER($K431),P431,0)+'01_指標庫'!$H$17*IF(ISNUMBER($AI431),AT431,0)+'01_指標庫'!$H$18*IF(ISNUMBER($AJ431),AU431,0)+'01_指標庫'!$H$19*IF(ISNUMBER($AK431),AV431,0)+'01_指標庫'!$H$20*IF(ISNUMBER($BB431),BB431,0)+'01_指標庫'!$H$21*IF(ISNUMBER($BC431),BC431,0))/AW431,1))</f>
        <v>76.5</v>
      </c>
      <c r="AY431" s="67"/>
      <c r="AZ431" s="67"/>
      <c r="BA431" s="66">
        <f t="shared" si="155"/>
        <v>-5.4037130432793568E-4</v>
      </c>
      <c r="BB431">
        <f t="shared" si="156"/>
        <v>50</v>
      </c>
      <c r="BC431" t="str">
        <f t="shared" si="157"/>
        <v/>
      </c>
    </row>
    <row r="432" spans="1:55" ht="15" customHeight="1">
      <c r="A432" s="56">
        <v>428</v>
      </c>
      <c r="B432" s="57">
        <v>43179</v>
      </c>
      <c r="C432" s="56">
        <v>2018</v>
      </c>
      <c r="D432" s="58" t="s">
        <v>237</v>
      </c>
      <c r="E432" s="59">
        <v>6885.92</v>
      </c>
      <c r="F432" s="60">
        <v>0.103634</v>
      </c>
      <c r="G432" s="60">
        <v>-3.4384999999999999E-2</v>
      </c>
      <c r="H432" s="61">
        <v>0.79590000000000005</v>
      </c>
      <c r="I432" s="62">
        <v>362</v>
      </c>
      <c r="J432" s="56" t="s">
        <v>235</v>
      </c>
      <c r="K432" s="63">
        <v>18.2</v>
      </c>
      <c r="L432" s="56">
        <f t="shared" si="135"/>
        <v>100</v>
      </c>
      <c r="M432" s="56">
        <f t="shared" si="136"/>
        <v>100</v>
      </c>
      <c r="N432" s="56">
        <f t="shared" si="137"/>
        <v>100</v>
      </c>
      <c r="O432" s="56">
        <f t="shared" si="138"/>
        <v>50</v>
      </c>
      <c r="P432" s="56">
        <f t="shared" si="139"/>
        <v>100</v>
      </c>
      <c r="Q432" s="63"/>
      <c r="R432" s="56"/>
      <c r="S432" s="60">
        <f t="shared" si="152"/>
        <v>3.0648751325588197E-3</v>
      </c>
      <c r="T432" s="64">
        <f t="shared" si="153"/>
        <v>-4.311251314405895E-2</v>
      </c>
      <c r="V432" s="65"/>
      <c r="W432" s="65"/>
      <c r="Y432" s="15" t="str">
        <f t="shared" si="140"/>
        <v>EASY</v>
      </c>
      <c r="AA432" s="66">
        <f t="shared" si="154"/>
        <v>9.3171410663100307E-2</v>
      </c>
      <c r="AB432">
        <f>LOOKUP($B432,'07_L1政策步階'!$A$4:$A$14,'07_L1政策步階'!$C$4:$C$14)</f>
        <v>-1</v>
      </c>
      <c r="AC432" s="65"/>
      <c r="AD432" s="65"/>
      <c r="AE432" s="65"/>
      <c r="AF432" s="65"/>
      <c r="AG432" s="65"/>
      <c r="AH432" s="65"/>
      <c r="AI432" s="65"/>
      <c r="AJ432" s="65"/>
      <c r="AK432" s="65"/>
      <c r="AL432">
        <f t="shared" si="141"/>
        <v>100</v>
      </c>
      <c r="AM432">
        <f t="shared" si="142"/>
        <v>0</v>
      </c>
      <c r="AN432" t="str">
        <f t="shared" si="143"/>
        <v/>
      </c>
      <c r="AO432" t="str">
        <f t="shared" si="144"/>
        <v/>
      </c>
      <c r="AP432" t="str">
        <f t="shared" si="145"/>
        <v/>
      </c>
      <c r="AQ432" t="str">
        <f t="shared" si="146"/>
        <v/>
      </c>
      <c r="AR432" t="str">
        <f t="shared" si="147"/>
        <v/>
      </c>
      <c r="AS432" t="str">
        <f t="shared" si="148"/>
        <v/>
      </c>
      <c r="AT432" t="str">
        <f t="shared" si="149"/>
        <v/>
      </c>
      <c r="AU432" t="str">
        <f t="shared" si="150"/>
        <v/>
      </c>
      <c r="AV432" t="str">
        <f t="shared" si="151"/>
        <v/>
      </c>
      <c r="AW432">
        <f>'01_指標庫'!$H$4*ISNUMBER($F432)+'01_指標庫'!$H$5*ISNUMBER($AA432)+'01_指標庫'!$H$6*ISNUMBER($G432)+'01_指標庫'!$H$7*ISNUMBER($H432)+'01_指標庫'!$H$8*ISNUMBER($AF432)+'01_指標庫'!$H$9*ISNUMBER($AG432)+'01_指標庫'!$H$10*ISNUMBER($AB432)+'01_指標庫'!$H$11*ISNUMBER($AC432)+'01_指標庫'!$H$12*ISNUMBER($AD432)+'01_指標庫'!$H$13*ISNUMBER($AE432)+'01_指標庫'!$H$14*ISNUMBER($I432)+'01_指標庫'!$H$15*ISNUMBER($AH432)+'01_指標庫'!$H$16*ISNUMBER($K432)+'01_指標庫'!$H$17*ISNUMBER($AI432)+'01_指標庫'!$H$18*ISNUMBER($AJ432)+'01_指標庫'!$H$19*ISNUMBER($AK432)+'01_指標庫'!$H$20*ISNUMBER($BB432)+'01_指標庫'!$H$21*ISNUMBER($BC432)</f>
        <v>51</v>
      </c>
      <c r="AX432">
        <f>IF(AW432=0,50,ROUND(('01_指標庫'!$H$4*IF(ISNUMBER($F432),L432,0)+'01_指標庫'!$H$5*IF(ISNUMBER($AA432),AL432,0)+'01_指標庫'!$H$6*IF(ISNUMBER($G432),M432,0)+'01_指標庫'!$H$7*IF(ISNUMBER($H432),N432,0)+'01_指標庫'!$H$8*IF(ISNUMBER($AF432),AQ432,0)+'01_指標庫'!$H$9*IF(ISNUMBER($AG432),AR432,0)+'01_指標庫'!$H$10*IF(ISNUMBER($AB432),AM432,0)+'01_指標庫'!$H$11*IF(ISNUMBER($AC432),AN432,0)+'01_指標庫'!$H$12*IF(ISNUMBER($AD432),AO432,0)+'01_指標庫'!$H$13*IF(ISNUMBER($AE432),AP432,0)+'01_指標庫'!$H$14*IF(ISNUMBER($I432),O432,0)+'01_指標庫'!$H$15*IF(ISNUMBER($AH432),AS432,0)+'01_指標庫'!$H$16*IF(ISNUMBER($K432),P432,0)+'01_指標庫'!$H$17*IF(ISNUMBER($AI432),AT432,0)+'01_指標庫'!$H$18*IF(ISNUMBER($AJ432),AU432,0)+'01_指標庫'!$H$19*IF(ISNUMBER($AK432),AV432,0)+'01_指標庫'!$H$20*IF(ISNUMBER($BB432),BB432,0)+'01_指標庫'!$H$21*IF(ISNUMBER($BC432),BC432,0))/AW432,1))</f>
        <v>70.599999999999994</v>
      </c>
      <c r="AY432" s="67"/>
      <c r="AZ432" s="67"/>
      <c r="BA432" s="66">
        <f t="shared" si="155"/>
        <v>-4.7406834850742818E-3</v>
      </c>
      <c r="BB432">
        <f t="shared" si="156"/>
        <v>0</v>
      </c>
      <c r="BC432" t="str">
        <f t="shared" si="157"/>
        <v/>
      </c>
    </row>
    <row r="433" spans="1:55" ht="15" customHeight="1">
      <c r="A433" s="56">
        <v>429</v>
      </c>
      <c r="B433" s="57">
        <v>43180</v>
      </c>
      <c r="C433" s="56">
        <v>2018</v>
      </c>
      <c r="D433" s="58" t="s">
        <v>238</v>
      </c>
      <c r="E433" s="59">
        <v>6853.45</v>
      </c>
      <c r="F433" s="60">
        <v>9.7572000000000006E-2</v>
      </c>
      <c r="G433" s="60">
        <v>-3.8938E-2</v>
      </c>
      <c r="H433" s="61">
        <v>0.77549999999999997</v>
      </c>
      <c r="I433" s="62">
        <v>360</v>
      </c>
      <c r="J433" s="56" t="s">
        <v>235</v>
      </c>
      <c r="K433" s="63">
        <v>17.86</v>
      </c>
      <c r="L433" s="56">
        <f t="shared" si="135"/>
        <v>100</v>
      </c>
      <c r="M433" s="56">
        <f t="shared" si="136"/>
        <v>100</v>
      </c>
      <c r="N433" s="56">
        <f t="shared" si="137"/>
        <v>100</v>
      </c>
      <c r="O433" s="56">
        <f t="shared" si="138"/>
        <v>50</v>
      </c>
      <c r="P433" s="56">
        <f t="shared" si="139"/>
        <v>100</v>
      </c>
      <c r="Q433" s="63"/>
      <c r="R433" s="56"/>
      <c r="S433" s="60">
        <f t="shared" si="152"/>
        <v>-4.7154192903781089E-3</v>
      </c>
      <c r="T433" s="64">
        <f t="shared" si="153"/>
        <v>-1.8681318681318726E-2</v>
      </c>
      <c r="V433" s="65"/>
      <c r="W433" s="65"/>
      <c r="Y433" s="15" t="str">
        <f t="shared" si="140"/>
        <v>EASY</v>
      </c>
      <c r="AA433" s="66">
        <f t="shared" si="154"/>
        <v>9.2884005303872197E-2</v>
      </c>
      <c r="AB433">
        <f>LOOKUP($B433,'07_L1政策步階'!$A$4:$A$14,'07_L1政策步階'!$C$4:$C$14)</f>
        <v>-1</v>
      </c>
      <c r="AC433" s="65"/>
      <c r="AD433" s="65"/>
      <c r="AE433" s="65"/>
      <c r="AF433" s="65"/>
      <c r="AG433" s="65"/>
      <c r="AH433" s="65"/>
      <c r="AI433" s="65"/>
      <c r="AJ433" s="65"/>
      <c r="AK433" s="65"/>
      <c r="AL433">
        <f t="shared" si="141"/>
        <v>100</v>
      </c>
      <c r="AM433">
        <f t="shared" si="142"/>
        <v>0</v>
      </c>
      <c r="AN433" t="str">
        <f t="shared" si="143"/>
        <v/>
      </c>
      <c r="AO433" t="str">
        <f t="shared" si="144"/>
        <v/>
      </c>
      <c r="AP433" t="str">
        <f t="shared" si="145"/>
        <v/>
      </c>
      <c r="AQ433" t="str">
        <f t="shared" si="146"/>
        <v/>
      </c>
      <c r="AR433" t="str">
        <f t="shared" si="147"/>
        <v/>
      </c>
      <c r="AS433" t="str">
        <f t="shared" si="148"/>
        <v/>
      </c>
      <c r="AT433" t="str">
        <f t="shared" si="149"/>
        <v/>
      </c>
      <c r="AU433" t="str">
        <f t="shared" si="150"/>
        <v/>
      </c>
      <c r="AV433" t="str">
        <f t="shared" si="151"/>
        <v/>
      </c>
      <c r="AW433">
        <f>'01_指標庫'!$H$4*ISNUMBER($F433)+'01_指標庫'!$H$5*ISNUMBER($AA433)+'01_指標庫'!$H$6*ISNUMBER($G433)+'01_指標庫'!$H$7*ISNUMBER($H433)+'01_指標庫'!$H$8*ISNUMBER($AF433)+'01_指標庫'!$H$9*ISNUMBER($AG433)+'01_指標庫'!$H$10*ISNUMBER($AB433)+'01_指標庫'!$H$11*ISNUMBER($AC433)+'01_指標庫'!$H$12*ISNUMBER($AD433)+'01_指標庫'!$H$13*ISNUMBER($AE433)+'01_指標庫'!$H$14*ISNUMBER($I433)+'01_指標庫'!$H$15*ISNUMBER($AH433)+'01_指標庫'!$H$16*ISNUMBER($K433)+'01_指標庫'!$H$17*ISNUMBER($AI433)+'01_指標庫'!$H$18*ISNUMBER($AJ433)+'01_指標庫'!$H$19*ISNUMBER($AK433)+'01_指標庫'!$H$20*ISNUMBER($BB433)+'01_指標庫'!$H$21*ISNUMBER($BC433)</f>
        <v>51</v>
      </c>
      <c r="AX433">
        <f>IF(AW433=0,50,ROUND(('01_指標庫'!$H$4*IF(ISNUMBER($F433),L433,0)+'01_指標庫'!$H$5*IF(ISNUMBER($AA433),AL433,0)+'01_指標庫'!$H$6*IF(ISNUMBER($G433),M433,0)+'01_指標庫'!$H$7*IF(ISNUMBER($H433),N433,0)+'01_指標庫'!$H$8*IF(ISNUMBER($AF433),AQ433,0)+'01_指標庫'!$H$9*IF(ISNUMBER($AG433),AR433,0)+'01_指標庫'!$H$10*IF(ISNUMBER($AB433),AM433,0)+'01_指標庫'!$H$11*IF(ISNUMBER($AC433),AN433,0)+'01_指標庫'!$H$12*IF(ISNUMBER($AD433),AO433,0)+'01_指標庫'!$H$13*IF(ISNUMBER($AE433),AP433,0)+'01_指標庫'!$H$14*IF(ISNUMBER($I433),O433,0)+'01_指標庫'!$H$15*IF(ISNUMBER($AH433),AS433,0)+'01_指標庫'!$H$16*IF(ISNUMBER($K433),P433,0)+'01_指標庫'!$H$17*IF(ISNUMBER($AI433),AT433,0)+'01_指標庫'!$H$18*IF(ISNUMBER($AJ433),AU433,0)+'01_指標庫'!$H$19*IF(ISNUMBER($AK433),AV433,0)+'01_指標庫'!$H$20*IF(ISNUMBER($BB433),BB433,0)+'01_指標庫'!$H$21*IF(ISNUMBER($BC433),BC433,0))/AW433,1))</f>
        <v>70.599999999999994</v>
      </c>
      <c r="AY433" s="67"/>
      <c r="AZ433" s="67"/>
      <c r="BA433" s="66">
        <f t="shared" si="155"/>
        <v>-9.0225544559523474E-3</v>
      </c>
      <c r="BB433">
        <f t="shared" si="156"/>
        <v>0</v>
      </c>
      <c r="BC433" t="str">
        <f t="shared" si="157"/>
        <v/>
      </c>
    </row>
    <row r="434" spans="1:55" ht="15" customHeight="1">
      <c r="A434" s="56">
        <v>430</v>
      </c>
      <c r="B434" s="57">
        <v>43181</v>
      </c>
      <c r="C434" s="56">
        <v>2018</v>
      </c>
      <c r="D434" s="58" t="s">
        <v>239</v>
      </c>
      <c r="E434" s="59">
        <v>6682.26</v>
      </c>
      <c r="F434" s="60">
        <v>6.9448999999999997E-2</v>
      </c>
      <c r="G434" s="60">
        <v>-6.2944E-2</v>
      </c>
      <c r="H434" s="61">
        <v>0.75509999999999999</v>
      </c>
      <c r="I434" s="62">
        <v>370</v>
      </c>
      <c r="J434" s="56" t="s">
        <v>235</v>
      </c>
      <c r="K434" s="63">
        <v>23.34</v>
      </c>
      <c r="L434" s="56">
        <f t="shared" si="135"/>
        <v>100</v>
      </c>
      <c r="M434" s="56">
        <f t="shared" si="136"/>
        <v>50</v>
      </c>
      <c r="N434" s="56">
        <f t="shared" si="137"/>
        <v>100</v>
      </c>
      <c r="O434" s="56">
        <f t="shared" si="138"/>
        <v>50</v>
      </c>
      <c r="P434" s="56">
        <f t="shared" si="139"/>
        <v>50</v>
      </c>
      <c r="Q434" s="63"/>
      <c r="R434" s="56"/>
      <c r="S434" s="60">
        <f t="shared" si="152"/>
        <v>-2.4978660382726892E-2</v>
      </c>
      <c r="T434" s="64">
        <f t="shared" si="153"/>
        <v>0.30683090705487115</v>
      </c>
      <c r="V434" s="65"/>
      <c r="W434" s="65"/>
      <c r="Y434" s="15" t="str">
        <f t="shared" si="140"/>
        <v>UNCERTAIN</v>
      </c>
      <c r="AA434" s="66">
        <f t="shared" si="154"/>
        <v>9.2175907096048837E-2</v>
      </c>
      <c r="AB434">
        <f>LOOKUP($B434,'07_L1政策步階'!$A$4:$A$14,'07_L1政策步階'!$C$4:$C$14)</f>
        <v>-1</v>
      </c>
      <c r="AC434" s="65"/>
      <c r="AD434" s="65"/>
      <c r="AE434" s="65"/>
      <c r="AF434" s="65"/>
      <c r="AG434" s="65"/>
      <c r="AH434" s="65"/>
      <c r="AI434" s="65"/>
      <c r="AJ434" s="65"/>
      <c r="AK434" s="65"/>
      <c r="AL434">
        <f t="shared" si="141"/>
        <v>100</v>
      </c>
      <c r="AM434">
        <f t="shared" si="142"/>
        <v>0</v>
      </c>
      <c r="AN434" t="str">
        <f t="shared" si="143"/>
        <v/>
      </c>
      <c r="AO434" t="str">
        <f t="shared" si="144"/>
        <v/>
      </c>
      <c r="AP434" t="str">
        <f t="shared" si="145"/>
        <v/>
      </c>
      <c r="AQ434" t="str">
        <f t="shared" si="146"/>
        <v/>
      </c>
      <c r="AR434" t="str">
        <f t="shared" si="147"/>
        <v/>
      </c>
      <c r="AS434" t="str">
        <f t="shared" si="148"/>
        <v/>
      </c>
      <c r="AT434" t="str">
        <f t="shared" si="149"/>
        <v/>
      </c>
      <c r="AU434" t="str">
        <f t="shared" si="150"/>
        <v/>
      </c>
      <c r="AV434" t="str">
        <f t="shared" si="151"/>
        <v/>
      </c>
      <c r="AW434">
        <f>'01_指標庫'!$H$4*ISNUMBER($F434)+'01_指標庫'!$H$5*ISNUMBER($AA434)+'01_指標庫'!$H$6*ISNUMBER($G434)+'01_指標庫'!$H$7*ISNUMBER($H434)+'01_指標庫'!$H$8*ISNUMBER($AF434)+'01_指標庫'!$H$9*ISNUMBER($AG434)+'01_指標庫'!$H$10*ISNUMBER($AB434)+'01_指標庫'!$H$11*ISNUMBER($AC434)+'01_指標庫'!$H$12*ISNUMBER($AD434)+'01_指標庫'!$H$13*ISNUMBER($AE434)+'01_指標庫'!$H$14*ISNUMBER($I434)+'01_指標庫'!$H$15*ISNUMBER($AH434)+'01_指標庫'!$H$16*ISNUMBER($K434)+'01_指標庫'!$H$17*ISNUMBER($AI434)+'01_指標庫'!$H$18*ISNUMBER($AJ434)+'01_指標庫'!$H$19*ISNUMBER($AK434)+'01_指標庫'!$H$20*ISNUMBER($BB434)+'01_指標庫'!$H$21*ISNUMBER($BC434)</f>
        <v>51</v>
      </c>
      <c r="AX434">
        <f>IF(AW434=0,50,ROUND(('01_指標庫'!$H$4*IF(ISNUMBER($F434),L434,0)+'01_指標庫'!$H$5*IF(ISNUMBER($AA434),AL434,0)+'01_指標庫'!$H$6*IF(ISNUMBER($G434),M434,0)+'01_指標庫'!$H$7*IF(ISNUMBER($H434),N434,0)+'01_指標庫'!$H$8*IF(ISNUMBER($AF434),AQ434,0)+'01_指標庫'!$H$9*IF(ISNUMBER($AG434),AR434,0)+'01_指標庫'!$H$10*IF(ISNUMBER($AB434),AM434,0)+'01_指標庫'!$H$11*IF(ISNUMBER($AC434),AN434,0)+'01_指標庫'!$H$12*IF(ISNUMBER($AD434),AO434,0)+'01_指標庫'!$H$13*IF(ISNUMBER($AE434),AP434,0)+'01_指標庫'!$H$14*IF(ISNUMBER($I434),O434,0)+'01_指標庫'!$H$15*IF(ISNUMBER($AH434),AS434,0)+'01_指標庫'!$H$16*IF(ISNUMBER($K434),P434,0)+'01_指標庫'!$H$17*IF(ISNUMBER($AI434),AT434,0)+'01_指標庫'!$H$18*IF(ISNUMBER($AJ434),AU434,0)+'01_指標庫'!$H$19*IF(ISNUMBER($AK434),AV434,0)+'01_指標庫'!$H$20*IF(ISNUMBER($BB434),BB434,0)+'01_指標庫'!$H$21*IF(ISNUMBER($BC434),BC434,0))/AW434,1))</f>
        <v>56.9</v>
      </c>
      <c r="AY434" s="67"/>
      <c r="AZ434" s="67"/>
      <c r="BA434" s="66">
        <f t="shared" si="155"/>
        <v>-1.4991985037588251E-2</v>
      </c>
      <c r="BB434">
        <f t="shared" si="156"/>
        <v>0</v>
      </c>
      <c r="BC434" t="str">
        <f t="shared" si="157"/>
        <v/>
      </c>
    </row>
    <row r="435" spans="1:55" ht="15" customHeight="1">
      <c r="A435" s="56">
        <v>431</v>
      </c>
      <c r="B435" s="57">
        <v>43182</v>
      </c>
      <c r="C435" s="56">
        <v>2018</v>
      </c>
      <c r="D435" s="58" t="s">
        <v>234</v>
      </c>
      <c r="E435" s="59">
        <v>6508.09</v>
      </c>
      <c r="F435" s="60">
        <v>4.1049000000000002E-2</v>
      </c>
      <c r="G435" s="60">
        <v>-8.7368000000000001E-2</v>
      </c>
      <c r="H435" s="61">
        <v>0.63270000000000004</v>
      </c>
      <c r="I435" s="62">
        <v>374</v>
      </c>
      <c r="J435" s="56" t="s">
        <v>235</v>
      </c>
      <c r="K435" s="63">
        <v>24.87</v>
      </c>
      <c r="L435" s="56">
        <f t="shared" si="135"/>
        <v>100</v>
      </c>
      <c r="M435" s="56">
        <f t="shared" si="136"/>
        <v>50</v>
      </c>
      <c r="N435" s="56">
        <f t="shared" si="137"/>
        <v>100</v>
      </c>
      <c r="O435" s="56">
        <f t="shared" si="138"/>
        <v>50</v>
      </c>
      <c r="P435" s="56">
        <f t="shared" si="139"/>
        <v>50</v>
      </c>
      <c r="Q435" s="63"/>
      <c r="R435" s="56"/>
      <c r="S435" s="60">
        <f t="shared" si="152"/>
        <v>-2.6064535052512161E-2</v>
      </c>
      <c r="T435" s="64">
        <f t="shared" si="153"/>
        <v>6.5552699228791811E-2</v>
      </c>
      <c r="V435" s="65"/>
      <c r="W435" s="65"/>
      <c r="Y435" s="15" t="str">
        <f t="shared" si="140"/>
        <v>UNCERTAIN</v>
      </c>
      <c r="AA435" s="66">
        <f t="shared" si="154"/>
        <v>9.1130635809338445E-2</v>
      </c>
      <c r="AB435">
        <f>LOOKUP($B435,'07_L1政策步階'!$A$4:$A$14,'07_L1政策步階'!$C$4:$C$14)</f>
        <v>-1</v>
      </c>
      <c r="AC435" s="65"/>
      <c r="AD435" s="65"/>
      <c r="AE435" s="65"/>
      <c r="AF435" s="65"/>
      <c r="AG435" s="65"/>
      <c r="AH435" s="65"/>
      <c r="AI435" s="65"/>
      <c r="AJ435" s="65"/>
      <c r="AK435" s="65"/>
      <c r="AL435">
        <f t="shared" si="141"/>
        <v>100</v>
      </c>
      <c r="AM435">
        <f t="shared" si="142"/>
        <v>0</v>
      </c>
      <c r="AN435" t="str">
        <f t="shared" si="143"/>
        <v/>
      </c>
      <c r="AO435" t="str">
        <f t="shared" si="144"/>
        <v/>
      </c>
      <c r="AP435" t="str">
        <f t="shared" si="145"/>
        <v/>
      </c>
      <c r="AQ435" t="str">
        <f t="shared" si="146"/>
        <v/>
      </c>
      <c r="AR435" t="str">
        <f t="shared" si="147"/>
        <v/>
      </c>
      <c r="AS435" t="str">
        <f t="shared" si="148"/>
        <v/>
      </c>
      <c r="AT435" t="str">
        <f t="shared" si="149"/>
        <v/>
      </c>
      <c r="AU435" t="str">
        <f t="shared" si="150"/>
        <v/>
      </c>
      <c r="AV435" t="str">
        <f t="shared" si="151"/>
        <v/>
      </c>
      <c r="AW435">
        <f>'01_指標庫'!$H$4*ISNUMBER($F435)+'01_指標庫'!$H$5*ISNUMBER($AA435)+'01_指標庫'!$H$6*ISNUMBER($G435)+'01_指標庫'!$H$7*ISNUMBER($H435)+'01_指標庫'!$H$8*ISNUMBER($AF435)+'01_指標庫'!$H$9*ISNUMBER($AG435)+'01_指標庫'!$H$10*ISNUMBER($AB435)+'01_指標庫'!$H$11*ISNUMBER($AC435)+'01_指標庫'!$H$12*ISNUMBER($AD435)+'01_指標庫'!$H$13*ISNUMBER($AE435)+'01_指標庫'!$H$14*ISNUMBER($I435)+'01_指標庫'!$H$15*ISNUMBER($AH435)+'01_指標庫'!$H$16*ISNUMBER($K435)+'01_指標庫'!$H$17*ISNUMBER($AI435)+'01_指標庫'!$H$18*ISNUMBER($AJ435)+'01_指標庫'!$H$19*ISNUMBER($AK435)+'01_指標庫'!$H$20*ISNUMBER($BB435)+'01_指標庫'!$H$21*ISNUMBER($BC435)</f>
        <v>51</v>
      </c>
      <c r="AX435">
        <f>IF(AW435=0,50,ROUND(('01_指標庫'!$H$4*IF(ISNUMBER($F435),L435,0)+'01_指標庫'!$H$5*IF(ISNUMBER($AA435),AL435,0)+'01_指標庫'!$H$6*IF(ISNUMBER($G435),M435,0)+'01_指標庫'!$H$7*IF(ISNUMBER($H435),N435,0)+'01_指標庫'!$H$8*IF(ISNUMBER($AF435),AQ435,0)+'01_指標庫'!$H$9*IF(ISNUMBER($AG435),AR435,0)+'01_指標庫'!$H$10*IF(ISNUMBER($AB435),AM435,0)+'01_指標庫'!$H$11*IF(ISNUMBER($AC435),AN435,0)+'01_指標庫'!$H$12*IF(ISNUMBER($AD435),AO435,0)+'01_指標庫'!$H$13*IF(ISNUMBER($AE435),AP435,0)+'01_指標庫'!$H$14*IF(ISNUMBER($I435),O435,0)+'01_指標庫'!$H$15*IF(ISNUMBER($AH435),AS435,0)+'01_指標庫'!$H$16*IF(ISNUMBER($K435),P435,0)+'01_指標庫'!$H$17*IF(ISNUMBER($AI435),AT435,0)+'01_指標庫'!$H$18*IF(ISNUMBER($AJ435),AU435,0)+'01_指標庫'!$H$19*IF(ISNUMBER($AK435),AV435,0)+'01_指標庫'!$H$20*IF(ISNUMBER($BB435),BB435,0)+'01_指標庫'!$H$21*IF(ISNUMBER($BC435),BC435,0))/AW435,1))</f>
        <v>56.9</v>
      </c>
      <c r="AY435" s="67"/>
      <c r="AZ435" s="67"/>
      <c r="BA435" s="66">
        <f t="shared" si="155"/>
        <v>-2.1355948449650719E-2</v>
      </c>
      <c r="BB435">
        <f t="shared" si="156"/>
        <v>0</v>
      </c>
      <c r="BC435" t="str">
        <f t="shared" si="157"/>
        <v/>
      </c>
    </row>
    <row r="436" spans="1:55" ht="15" customHeight="1">
      <c r="A436" s="56">
        <v>432</v>
      </c>
      <c r="B436" s="57">
        <v>43185</v>
      </c>
      <c r="C436" s="56">
        <v>2018</v>
      </c>
      <c r="D436" s="58" t="s">
        <v>236</v>
      </c>
      <c r="E436" s="59">
        <v>6753.83</v>
      </c>
      <c r="F436" s="60">
        <v>7.9607999999999998E-2</v>
      </c>
      <c r="G436" s="60">
        <v>-5.2907999999999997E-2</v>
      </c>
      <c r="H436" s="61">
        <v>0.73470000000000002</v>
      </c>
      <c r="I436" s="62">
        <v>373</v>
      </c>
      <c r="J436" s="56" t="s">
        <v>235</v>
      </c>
      <c r="K436" s="63">
        <v>21.03</v>
      </c>
      <c r="L436" s="56">
        <f t="shared" si="135"/>
        <v>100</v>
      </c>
      <c r="M436" s="56">
        <f t="shared" si="136"/>
        <v>100</v>
      </c>
      <c r="N436" s="56">
        <f t="shared" si="137"/>
        <v>100</v>
      </c>
      <c r="O436" s="56">
        <f t="shared" si="138"/>
        <v>50</v>
      </c>
      <c r="P436" s="56">
        <f t="shared" si="139"/>
        <v>50</v>
      </c>
      <c r="Q436" s="63"/>
      <c r="R436" s="56"/>
      <c r="S436" s="60">
        <f t="shared" si="152"/>
        <v>3.7759158216926991E-2</v>
      </c>
      <c r="T436" s="64">
        <f t="shared" si="153"/>
        <v>-0.15440289505428229</v>
      </c>
      <c r="V436" s="65"/>
      <c r="W436" s="65"/>
      <c r="Y436" s="15" t="str">
        <f t="shared" si="140"/>
        <v>UNCERTAIN</v>
      </c>
      <c r="AA436" s="66">
        <f t="shared" si="154"/>
        <v>9.0518149913320523E-2</v>
      </c>
      <c r="AB436">
        <f>LOOKUP($B436,'07_L1政策步階'!$A$4:$A$14,'07_L1政策步階'!$C$4:$C$14)</f>
        <v>-1</v>
      </c>
      <c r="AC436" s="65"/>
      <c r="AD436" s="65"/>
      <c r="AE436" s="65"/>
      <c r="AF436" s="65"/>
      <c r="AG436" s="65"/>
      <c r="AH436" s="65"/>
      <c r="AI436" s="65"/>
      <c r="AJ436" s="65"/>
      <c r="AK436" s="65"/>
      <c r="AL436">
        <f t="shared" si="141"/>
        <v>100</v>
      </c>
      <c r="AM436">
        <f t="shared" si="142"/>
        <v>0</v>
      </c>
      <c r="AN436" t="str">
        <f t="shared" si="143"/>
        <v/>
      </c>
      <c r="AO436" t="str">
        <f t="shared" si="144"/>
        <v/>
      </c>
      <c r="AP436" t="str">
        <f t="shared" si="145"/>
        <v/>
      </c>
      <c r="AQ436" t="str">
        <f t="shared" si="146"/>
        <v/>
      </c>
      <c r="AR436" t="str">
        <f t="shared" si="147"/>
        <v/>
      </c>
      <c r="AS436" t="str">
        <f t="shared" si="148"/>
        <v/>
      </c>
      <c r="AT436" t="str">
        <f t="shared" si="149"/>
        <v/>
      </c>
      <c r="AU436" t="str">
        <f t="shared" si="150"/>
        <v/>
      </c>
      <c r="AV436" t="str">
        <f t="shared" si="151"/>
        <v/>
      </c>
      <c r="AW436">
        <f>'01_指標庫'!$H$4*ISNUMBER($F436)+'01_指標庫'!$H$5*ISNUMBER($AA436)+'01_指標庫'!$H$6*ISNUMBER($G436)+'01_指標庫'!$H$7*ISNUMBER($H436)+'01_指標庫'!$H$8*ISNUMBER($AF436)+'01_指標庫'!$H$9*ISNUMBER($AG436)+'01_指標庫'!$H$10*ISNUMBER($AB436)+'01_指標庫'!$H$11*ISNUMBER($AC436)+'01_指標庫'!$H$12*ISNUMBER($AD436)+'01_指標庫'!$H$13*ISNUMBER($AE436)+'01_指標庫'!$H$14*ISNUMBER($I436)+'01_指標庫'!$H$15*ISNUMBER($AH436)+'01_指標庫'!$H$16*ISNUMBER($K436)+'01_指標庫'!$H$17*ISNUMBER($AI436)+'01_指標庫'!$H$18*ISNUMBER($AJ436)+'01_指標庫'!$H$19*ISNUMBER($AK436)+'01_指標庫'!$H$20*ISNUMBER($BB436)+'01_指標庫'!$H$21*ISNUMBER($BC436)</f>
        <v>51</v>
      </c>
      <c r="AX436">
        <f>IF(AW436=0,50,ROUND(('01_指標庫'!$H$4*IF(ISNUMBER($F436),L436,0)+'01_指標庫'!$H$5*IF(ISNUMBER($AA436),AL436,0)+'01_指標庫'!$H$6*IF(ISNUMBER($G436),M436,0)+'01_指標庫'!$H$7*IF(ISNUMBER($H436),N436,0)+'01_指標庫'!$H$8*IF(ISNUMBER($AF436),AQ436,0)+'01_指標庫'!$H$9*IF(ISNUMBER($AG436),AR436,0)+'01_指標庫'!$H$10*IF(ISNUMBER($AB436),AM436,0)+'01_指標庫'!$H$11*IF(ISNUMBER($AC436),AN436,0)+'01_指標庫'!$H$12*IF(ISNUMBER($AD436),AO436,0)+'01_指標庫'!$H$13*IF(ISNUMBER($AE436),AP436,0)+'01_指標庫'!$H$14*IF(ISNUMBER($I436),O436,0)+'01_指標庫'!$H$15*IF(ISNUMBER($AH436),AS436,0)+'01_指標庫'!$H$16*IF(ISNUMBER($K436),P436,0)+'01_指標庫'!$H$17*IF(ISNUMBER($AI436),AT436,0)+'01_指標庫'!$H$18*IF(ISNUMBER($AJ436),AU436,0)+'01_指標庫'!$H$19*IF(ISNUMBER($AK436),AV436,0)+'01_指標庫'!$H$20*IF(ISNUMBER($BB436),BB436,0)+'01_指標庫'!$H$21*IF(ISNUMBER($BC436),BC436,0))/AW436,1))</f>
        <v>64.7</v>
      </c>
      <c r="AY436" s="67"/>
      <c r="AZ436" s="67"/>
      <c r="BA436" s="66">
        <f t="shared" si="155"/>
        <v>-1.9213869789322158E-2</v>
      </c>
      <c r="BB436">
        <f t="shared" si="156"/>
        <v>0</v>
      </c>
      <c r="BC436" t="str">
        <f t="shared" si="157"/>
        <v/>
      </c>
    </row>
    <row r="437" spans="1:55" ht="15" customHeight="1">
      <c r="A437" s="56">
        <v>433</v>
      </c>
      <c r="B437" s="57">
        <v>43186</v>
      </c>
      <c r="C437" s="56">
        <v>2018</v>
      </c>
      <c r="D437" s="58" t="s">
        <v>237</v>
      </c>
      <c r="E437" s="59">
        <v>6529.84</v>
      </c>
      <c r="F437" s="60">
        <v>4.3145999999999997E-2</v>
      </c>
      <c r="G437" s="60">
        <v>-8.4318000000000004E-2</v>
      </c>
      <c r="H437" s="61">
        <v>0.65310000000000001</v>
      </c>
      <c r="I437" s="62">
        <v>375</v>
      </c>
      <c r="J437" s="56" t="s">
        <v>235</v>
      </c>
      <c r="K437" s="63">
        <v>22.5</v>
      </c>
      <c r="L437" s="56">
        <f t="shared" si="135"/>
        <v>100</v>
      </c>
      <c r="M437" s="56">
        <f t="shared" si="136"/>
        <v>50</v>
      </c>
      <c r="N437" s="56">
        <f t="shared" si="137"/>
        <v>100</v>
      </c>
      <c r="O437" s="56">
        <f t="shared" si="138"/>
        <v>50</v>
      </c>
      <c r="P437" s="56">
        <f t="shared" si="139"/>
        <v>50</v>
      </c>
      <c r="Q437" s="63"/>
      <c r="R437" s="56"/>
      <c r="S437" s="60">
        <f t="shared" si="152"/>
        <v>-3.3164885701890578E-2</v>
      </c>
      <c r="T437" s="64">
        <f t="shared" si="153"/>
        <v>6.9900142653352315E-2</v>
      </c>
      <c r="V437" s="65"/>
      <c r="W437" s="65"/>
      <c r="Y437" s="15" t="str">
        <f t="shared" si="140"/>
        <v>UNCERTAIN</v>
      </c>
      <c r="AA437" s="66">
        <f t="shared" si="154"/>
        <v>8.9101146059322067E-2</v>
      </c>
      <c r="AB437">
        <f>LOOKUP($B437,'07_L1政策步階'!$A$4:$A$14,'07_L1政策步階'!$C$4:$C$14)</f>
        <v>-1</v>
      </c>
      <c r="AC437" s="65"/>
      <c r="AD437" s="65"/>
      <c r="AE437" s="65"/>
      <c r="AF437" s="65"/>
      <c r="AG437" s="65"/>
      <c r="AH437" s="65"/>
      <c r="AI437" s="65"/>
      <c r="AJ437" s="65"/>
      <c r="AK437" s="65"/>
      <c r="AL437">
        <f t="shared" si="141"/>
        <v>100</v>
      </c>
      <c r="AM437">
        <f t="shared" si="142"/>
        <v>0</v>
      </c>
      <c r="AN437" t="str">
        <f t="shared" si="143"/>
        <v/>
      </c>
      <c r="AO437" t="str">
        <f t="shared" si="144"/>
        <v/>
      </c>
      <c r="AP437" t="str">
        <f t="shared" si="145"/>
        <v/>
      </c>
      <c r="AQ437" t="str">
        <f t="shared" si="146"/>
        <v/>
      </c>
      <c r="AR437" t="str">
        <f t="shared" si="147"/>
        <v/>
      </c>
      <c r="AS437" t="str">
        <f t="shared" si="148"/>
        <v/>
      </c>
      <c r="AT437" t="str">
        <f t="shared" si="149"/>
        <v/>
      </c>
      <c r="AU437" t="str">
        <f t="shared" si="150"/>
        <v/>
      </c>
      <c r="AV437" t="str">
        <f t="shared" si="151"/>
        <v/>
      </c>
      <c r="AW437">
        <f>'01_指標庫'!$H$4*ISNUMBER($F437)+'01_指標庫'!$H$5*ISNUMBER($AA437)+'01_指標庫'!$H$6*ISNUMBER($G437)+'01_指標庫'!$H$7*ISNUMBER($H437)+'01_指標庫'!$H$8*ISNUMBER($AF437)+'01_指標庫'!$H$9*ISNUMBER($AG437)+'01_指標庫'!$H$10*ISNUMBER($AB437)+'01_指標庫'!$H$11*ISNUMBER($AC437)+'01_指標庫'!$H$12*ISNUMBER($AD437)+'01_指標庫'!$H$13*ISNUMBER($AE437)+'01_指標庫'!$H$14*ISNUMBER($I437)+'01_指標庫'!$H$15*ISNUMBER($AH437)+'01_指標庫'!$H$16*ISNUMBER($K437)+'01_指標庫'!$H$17*ISNUMBER($AI437)+'01_指標庫'!$H$18*ISNUMBER($AJ437)+'01_指標庫'!$H$19*ISNUMBER($AK437)+'01_指標庫'!$H$20*ISNUMBER($BB437)+'01_指標庫'!$H$21*ISNUMBER($BC437)</f>
        <v>51</v>
      </c>
      <c r="AX437">
        <f>IF(AW437=0,50,ROUND(('01_指標庫'!$H$4*IF(ISNUMBER($F437),L437,0)+'01_指標庫'!$H$5*IF(ISNUMBER($AA437),AL437,0)+'01_指標庫'!$H$6*IF(ISNUMBER($G437),M437,0)+'01_指標庫'!$H$7*IF(ISNUMBER($H437),N437,0)+'01_指標庫'!$H$8*IF(ISNUMBER($AF437),AQ437,0)+'01_指標庫'!$H$9*IF(ISNUMBER($AG437),AR437,0)+'01_指標庫'!$H$10*IF(ISNUMBER($AB437),AM437,0)+'01_指標庫'!$H$11*IF(ISNUMBER($AC437),AN437,0)+'01_指標庫'!$H$12*IF(ISNUMBER($AD437),AO437,0)+'01_指標庫'!$H$13*IF(ISNUMBER($AE437),AP437,0)+'01_指標庫'!$H$14*IF(ISNUMBER($I437),O437,0)+'01_指標庫'!$H$15*IF(ISNUMBER($AH437),AS437,0)+'01_指標庫'!$H$16*IF(ISNUMBER($K437),P437,0)+'01_指標庫'!$H$17*IF(ISNUMBER($AI437),AT437,0)+'01_指標庫'!$H$18*IF(ISNUMBER($AJ437),AU437,0)+'01_指標庫'!$H$19*IF(ISNUMBER($AK437),AV437,0)+'01_指標庫'!$H$20*IF(ISNUMBER($BB437),BB437,0)+'01_指標庫'!$H$21*IF(ISNUMBER($BC437),BC437,0))/AW437,1))</f>
        <v>56.9</v>
      </c>
      <c r="AY437" s="67"/>
      <c r="AZ437" s="67"/>
      <c r="BA437" s="66">
        <f t="shared" si="155"/>
        <v>-2.2227170623162484E-2</v>
      </c>
      <c r="BB437">
        <f t="shared" si="156"/>
        <v>0</v>
      </c>
      <c r="BC437" t="str">
        <f t="shared" si="157"/>
        <v/>
      </c>
    </row>
    <row r="438" spans="1:55" ht="15" customHeight="1">
      <c r="A438" s="56">
        <v>434</v>
      </c>
      <c r="B438" s="57">
        <v>43187</v>
      </c>
      <c r="C438" s="56">
        <v>2018</v>
      </c>
      <c r="D438" s="58" t="s">
        <v>238</v>
      </c>
      <c r="E438" s="59">
        <v>6460.81</v>
      </c>
      <c r="F438" s="60">
        <v>3.1498999999999999E-2</v>
      </c>
      <c r="G438" s="60">
        <v>-9.3997999999999998E-2</v>
      </c>
      <c r="H438" s="61">
        <v>0.63270000000000004</v>
      </c>
      <c r="I438" s="62">
        <v>377</v>
      </c>
      <c r="J438" s="56" t="s">
        <v>235</v>
      </c>
      <c r="K438" s="63">
        <v>22.87</v>
      </c>
      <c r="L438" s="56">
        <f t="shared" si="135"/>
        <v>100</v>
      </c>
      <c r="M438" s="56">
        <f t="shared" si="136"/>
        <v>50</v>
      </c>
      <c r="N438" s="56">
        <f t="shared" si="137"/>
        <v>100</v>
      </c>
      <c r="O438" s="56">
        <f t="shared" si="138"/>
        <v>50</v>
      </c>
      <c r="P438" s="56">
        <f t="shared" si="139"/>
        <v>50</v>
      </c>
      <c r="Q438" s="63"/>
      <c r="R438" s="56"/>
      <c r="S438" s="60">
        <f t="shared" si="152"/>
        <v>-1.0571468826188646E-2</v>
      </c>
      <c r="T438" s="64">
        <f t="shared" si="153"/>
        <v>1.6444444444444484E-2</v>
      </c>
      <c r="V438" s="65"/>
      <c r="W438" s="65"/>
      <c r="Y438" s="15" t="str">
        <f t="shared" si="140"/>
        <v>UNCERTAIN</v>
      </c>
      <c r="AA438" s="66">
        <f t="shared" si="154"/>
        <v>8.756446148116126E-2</v>
      </c>
      <c r="AB438">
        <f>LOOKUP($B438,'07_L1政策步階'!$A$4:$A$14,'07_L1政策步階'!$C$4:$C$14)</f>
        <v>-1</v>
      </c>
      <c r="AC438" s="65"/>
      <c r="AD438" s="65"/>
      <c r="AE438" s="65"/>
      <c r="AF438" s="65"/>
      <c r="AG438" s="65"/>
      <c r="AH438" s="65"/>
      <c r="AI438" s="65"/>
      <c r="AJ438" s="65"/>
      <c r="AK438" s="65"/>
      <c r="AL438">
        <f t="shared" si="141"/>
        <v>100</v>
      </c>
      <c r="AM438">
        <f t="shared" si="142"/>
        <v>0</v>
      </c>
      <c r="AN438" t="str">
        <f t="shared" si="143"/>
        <v/>
      </c>
      <c r="AO438" t="str">
        <f t="shared" si="144"/>
        <v/>
      </c>
      <c r="AP438" t="str">
        <f t="shared" si="145"/>
        <v/>
      </c>
      <c r="AQ438" t="str">
        <f t="shared" si="146"/>
        <v/>
      </c>
      <c r="AR438" t="str">
        <f t="shared" si="147"/>
        <v/>
      </c>
      <c r="AS438" t="str">
        <f t="shared" si="148"/>
        <v/>
      </c>
      <c r="AT438" t="str">
        <f t="shared" si="149"/>
        <v/>
      </c>
      <c r="AU438" t="str">
        <f t="shared" si="150"/>
        <v/>
      </c>
      <c r="AV438" t="str">
        <f t="shared" si="151"/>
        <v/>
      </c>
      <c r="AW438">
        <f>'01_指標庫'!$H$4*ISNUMBER($F438)+'01_指標庫'!$H$5*ISNUMBER($AA438)+'01_指標庫'!$H$6*ISNUMBER($G438)+'01_指標庫'!$H$7*ISNUMBER($H438)+'01_指標庫'!$H$8*ISNUMBER($AF438)+'01_指標庫'!$H$9*ISNUMBER($AG438)+'01_指標庫'!$H$10*ISNUMBER($AB438)+'01_指標庫'!$H$11*ISNUMBER($AC438)+'01_指標庫'!$H$12*ISNUMBER($AD438)+'01_指標庫'!$H$13*ISNUMBER($AE438)+'01_指標庫'!$H$14*ISNUMBER($I438)+'01_指標庫'!$H$15*ISNUMBER($AH438)+'01_指標庫'!$H$16*ISNUMBER($K438)+'01_指標庫'!$H$17*ISNUMBER($AI438)+'01_指標庫'!$H$18*ISNUMBER($AJ438)+'01_指標庫'!$H$19*ISNUMBER($AK438)+'01_指標庫'!$H$20*ISNUMBER($BB438)+'01_指標庫'!$H$21*ISNUMBER($BC438)</f>
        <v>51</v>
      </c>
      <c r="AX438">
        <f>IF(AW438=0,50,ROUND(('01_指標庫'!$H$4*IF(ISNUMBER($F438),L438,0)+'01_指標庫'!$H$5*IF(ISNUMBER($AA438),AL438,0)+'01_指標庫'!$H$6*IF(ISNUMBER($G438),M438,0)+'01_指標庫'!$H$7*IF(ISNUMBER($H438),N438,0)+'01_指標庫'!$H$8*IF(ISNUMBER($AF438),AQ438,0)+'01_指標庫'!$H$9*IF(ISNUMBER($AG438),AR438,0)+'01_指標庫'!$H$10*IF(ISNUMBER($AB438),AM438,0)+'01_指標庫'!$H$11*IF(ISNUMBER($AC438),AN438,0)+'01_指標庫'!$H$12*IF(ISNUMBER($AD438),AO438,0)+'01_指標庫'!$H$13*IF(ISNUMBER($AE438),AP438,0)+'01_指標庫'!$H$14*IF(ISNUMBER($I438),O438,0)+'01_指標庫'!$H$15*IF(ISNUMBER($AH438),AS438,0)+'01_指標庫'!$H$16*IF(ISNUMBER($K438),P438,0)+'01_指標庫'!$H$17*IF(ISNUMBER($AI438),AT438,0)+'01_指標庫'!$H$18*IF(ISNUMBER($AJ438),AU438,0)+'01_指標庫'!$H$19*IF(ISNUMBER($AK438),AV438,0)+'01_指標庫'!$H$20*IF(ISNUMBER($BB438),BB438,0)+'01_指標庫'!$H$21*IF(ISNUMBER($BC438),BC438,0))/AW438,1))</f>
        <v>56.9</v>
      </c>
      <c r="AY438" s="67"/>
      <c r="AZ438" s="67"/>
      <c r="BA438" s="66">
        <f t="shared" si="155"/>
        <v>-2.5452581742861358E-2</v>
      </c>
      <c r="BB438">
        <f t="shared" si="156"/>
        <v>0</v>
      </c>
      <c r="BC438" t="str">
        <f t="shared" si="157"/>
        <v/>
      </c>
    </row>
    <row r="439" spans="1:55" ht="15" customHeight="1">
      <c r="A439" s="56">
        <v>435</v>
      </c>
      <c r="B439" s="57">
        <v>43188</v>
      </c>
      <c r="C439" s="56">
        <v>2018</v>
      </c>
      <c r="D439" s="58" t="s">
        <v>239</v>
      </c>
      <c r="E439" s="59">
        <v>6581.13</v>
      </c>
      <c r="F439" s="60">
        <v>5.0013000000000002E-2</v>
      </c>
      <c r="G439" s="60">
        <v>-7.7124999999999999E-2</v>
      </c>
      <c r="H439" s="61">
        <v>0.69389999999999996</v>
      </c>
      <c r="I439" s="62">
        <v>379</v>
      </c>
      <c r="J439" s="56" t="s">
        <v>235</v>
      </c>
      <c r="K439" s="63">
        <v>19.97</v>
      </c>
      <c r="L439" s="56">
        <f t="shared" si="135"/>
        <v>100</v>
      </c>
      <c r="M439" s="56">
        <f t="shared" si="136"/>
        <v>50</v>
      </c>
      <c r="N439" s="56">
        <f t="shared" si="137"/>
        <v>100</v>
      </c>
      <c r="O439" s="56">
        <f t="shared" si="138"/>
        <v>50</v>
      </c>
      <c r="P439" s="56">
        <f t="shared" si="139"/>
        <v>100</v>
      </c>
      <c r="Q439" s="63"/>
      <c r="R439" s="56"/>
      <c r="S439" s="60">
        <f t="shared" si="152"/>
        <v>1.8623051908351895E-2</v>
      </c>
      <c r="T439" s="64">
        <f t="shared" si="153"/>
        <v>-0.12680367293397476</v>
      </c>
      <c r="V439" s="65"/>
      <c r="W439" s="65"/>
      <c r="Y439" s="15" t="str">
        <f t="shared" si="140"/>
        <v>UNCERTAIN</v>
      </c>
      <c r="AA439" s="66">
        <f t="shared" si="154"/>
        <v>8.6113739150224466E-2</v>
      </c>
      <c r="AB439">
        <f>LOOKUP($B439,'07_L1政策步階'!$A$4:$A$14,'07_L1政策步階'!$C$4:$C$14)</f>
        <v>-1</v>
      </c>
      <c r="AC439" s="65"/>
      <c r="AD439" s="65"/>
      <c r="AE439" s="65"/>
      <c r="AF439" s="65"/>
      <c r="AG439" s="65"/>
      <c r="AH439" s="65"/>
      <c r="AI439" s="65"/>
      <c r="AJ439" s="65"/>
      <c r="AK439" s="65"/>
      <c r="AL439">
        <f t="shared" si="141"/>
        <v>100</v>
      </c>
      <c r="AM439">
        <f t="shared" si="142"/>
        <v>0</v>
      </c>
      <c r="AN439" t="str">
        <f t="shared" si="143"/>
        <v/>
      </c>
      <c r="AO439" t="str">
        <f t="shared" si="144"/>
        <v/>
      </c>
      <c r="AP439" t="str">
        <f t="shared" si="145"/>
        <v/>
      </c>
      <c r="AQ439" t="str">
        <f t="shared" si="146"/>
        <v/>
      </c>
      <c r="AR439" t="str">
        <f t="shared" si="147"/>
        <v/>
      </c>
      <c r="AS439" t="str">
        <f t="shared" si="148"/>
        <v/>
      </c>
      <c r="AT439" t="str">
        <f t="shared" si="149"/>
        <v/>
      </c>
      <c r="AU439" t="str">
        <f t="shared" si="150"/>
        <v/>
      </c>
      <c r="AV439" t="str">
        <f t="shared" si="151"/>
        <v/>
      </c>
      <c r="AW439">
        <f>'01_指標庫'!$H$4*ISNUMBER($F439)+'01_指標庫'!$H$5*ISNUMBER($AA439)+'01_指標庫'!$H$6*ISNUMBER($G439)+'01_指標庫'!$H$7*ISNUMBER($H439)+'01_指標庫'!$H$8*ISNUMBER($AF439)+'01_指標庫'!$H$9*ISNUMBER($AG439)+'01_指標庫'!$H$10*ISNUMBER($AB439)+'01_指標庫'!$H$11*ISNUMBER($AC439)+'01_指標庫'!$H$12*ISNUMBER($AD439)+'01_指標庫'!$H$13*ISNUMBER($AE439)+'01_指標庫'!$H$14*ISNUMBER($I439)+'01_指標庫'!$H$15*ISNUMBER($AH439)+'01_指標庫'!$H$16*ISNUMBER($K439)+'01_指標庫'!$H$17*ISNUMBER($AI439)+'01_指標庫'!$H$18*ISNUMBER($AJ439)+'01_指標庫'!$H$19*ISNUMBER($AK439)+'01_指標庫'!$H$20*ISNUMBER($BB439)+'01_指標庫'!$H$21*ISNUMBER($BC439)</f>
        <v>51</v>
      </c>
      <c r="AX439">
        <f>IF(AW439=0,50,ROUND(('01_指標庫'!$H$4*IF(ISNUMBER($F439),L439,0)+'01_指標庫'!$H$5*IF(ISNUMBER($AA439),AL439,0)+'01_指標庫'!$H$6*IF(ISNUMBER($G439),M439,0)+'01_指標庫'!$H$7*IF(ISNUMBER($H439),N439,0)+'01_指標庫'!$H$8*IF(ISNUMBER($AF439),AQ439,0)+'01_指標庫'!$H$9*IF(ISNUMBER($AG439),AR439,0)+'01_指標庫'!$H$10*IF(ISNUMBER($AB439),AM439,0)+'01_指標庫'!$H$11*IF(ISNUMBER($AC439),AN439,0)+'01_指標庫'!$H$12*IF(ISNUMBER($AD439),AO439,0)+'01_指標庫'!$H$13*IF(ISNUMBER($AE439),AP439,0)+'01_指標庫'!$H$14*IF(ISNUMBER($I439),O439,0)+'01_指標庫'!$H$15*IF(ISNUMBER($AH439),AS439,0)+'01_指標庫'!$H$16*IF(ISNUMBER($K439),P439,0)+'01_指標庫'!$H$17*IF(ISNUMBER($AI439),AT439,0)+'01_指標庫'!$H$18*IF(ISNUMBER($AJ439),AU439,0)+'01_指標庫'!$H$19*IF(ISNUMBER($AK439),AV439,0)+'01_指標庫'!$H$20*IF(ISNUMBER($BB439),BB439,0)+'01_指標庫'!$H$21*IF(ISNUMBER($BC439),BC439,0))/AW439,1))</f>
        <v>62.7</v>
      </c>
      <c r="AY439" s="67"/>
      <c r="AZ439" s="67"/>
      <c r="BA439" s="66">
        <f t="shared" si="155"/>
        <v>-2.1935604562157707E-2</v>
      </c>
      <c r="BB439">
        <f t="shared" si="156"/>
        <v>0</v>
      </c>
      <c r="BC439" t="str">
        <f t="shared" si="157"/>
        <v/>
      </c>
    </row>
    <row r="440" spans="1:55" ht="15" customHeight="1">
      <c r="A440" s="56">
        <v>436</v>
      </c>
      <c r="B440" s="57">
        <v>43192</v>
      </c>
      <c r="C440" s="56">
        <v>2018</v>
      </c>
      <c r="D440" s="58" t="s">
        <v>236</v>
      </c>
      <c r="E440" s="59">
        <v>6390.84</v>
      </c>
      <c r="F440" s="60">
        <v>1.9113000000000002E-2</v>
      </c>
      <c r="G440" s="60">
        <v>-0.10381</v>
      </c>
      <c r="H440" s="61">
        <v>0.59179999999999999</v>
      </c>
      <c r="I440" s="62">
        <v>377</v>
      </c>
      <c r="J440" s="56" t="s">
        <v>235</v>
      </c>
      <c r="K440" s="63">
        <v>23.62</v>
      </c>
      <c r="L440" s="56">
        <f t="shared" si="135"/>
        <v>100</v>
      </c>
      <c r="M440" s="56">
        <f t="shared" si="136"/>
        <v>50</v>
      </c>
      <c r="N440" s="56">
        <f t="shared" si="137"/>
        <v>50</v>
      </c>
      <c r="O440" s="56">
        <f t="shared" si="138"/>
        <v>50</v>
      </c>
      <c r="P440" s="56">
        <f t="shared" si="139"/>
        <v>50</v>
      </c>
      <c r="Q440" s="63"/>
      <c r="R440" s="56"/>
      <c r="S440" s="60">
        <f t="shared" si="152"/>
        <v>-2.8914487329683491E-2</v>
      </c>
      <c r="T440" s="64">
        <f t="shared" si="153"/>
        <v>0.18277416124186296</v>
      </c>
      <c r="V440" s="65"/>
      <c r="W440" s="65"/>
      <c r="Y440" s="15" t="str">
        <f t="shared" si="140"/>
        <v>UNCERTAIN</v>
      </c>
      <c r="AA440" s="66">
        <f t="shared" si="154"/>
        <v>8.4197700071921178E-2</v>
      </c>
      <c r="AB440">
        <f>LOOKUP($B440,'07_L1政策步階'!$A$4:$A$14,'07_L1政策步階'!$C$4:$C$14)</f>
        <v>-1</v>
      </c>
      <c r="AC440" s="65"/>
      <c r="AD440" s="65"/>
      <c r="AE440" s="65"/>
      <c r="AF440" s="65"/>
      <c r="AG440" s="65"/>
      <c r="AH440" s="65"/>
      <c r="AI440" s="65"/>
      <c r="AJ440" s="65"/>
      <c r="AK440" s="65"/>
      <c r="AL440">
        <f t="shared" si="141"/>
        <v>100</v>
      </c>
      <c r="AM440">
        <f t="shared" si="142"/>
        <v>0</v>
      </c>
      <c r="AN440" t="str">
        <f t="shared" si="143"/>
        <v/>
      </c>
      <c r="AO440" t="str">
        <f t="shared" si="144"/>
        <v/>
      </c>
      <c r="AP440" t="str">
        <f t="shared" si="145"/>
        <v/>
      </c>
      <c r="AQ440" t="str">
        <f t="shared" si="146"/>
        <v/>
      </c>
      <c r="AR440" t="str">
        <f t="shared" si="147"/>
        <v/>
      </c>
      <c r="AS440" t="str">
        <f t="shared" si="148"/>
        <v/>
      </c>
      <c r="AT440" t="str">
        <f t="shared" si="149"/>
        <v/>
      </c>
      <c r="AU440" t="str">
        <f t="shared" si="150"/>
        <v/>
      </c>
      <c r="AV440" t="str">
        <f t="shared" si="151"/>
        <v/>
      </c>
      <c r="AW440">
        <f>'01_指標庫'!$H$4*ISNUMBER($F440)+'01_指標庫'!$H$5*ISNUMBER($AA440)+'01_指標庫'!$H$6*ISNUMBER($G440)+'01_指標庫'!$H$7*ISNUMBER($H440)+'01_指標庫'!$H$8*ISNUMBER($AF440)+'01_指標庫'!$H$9*ISNUMBER($AG440)+'01_指標庫'!$H$10*ISNUMBER($AB440)+'01_指標庫'!$H$11*ISNUMBER($AC440)+'01_指標庫'!$H$12*ISNUMBER($AD440)+'01_指標庫'!$H$13*ISNUMBER($AE440)+'01_指標庫'!$H$14*ISNUMBER($I440)+'01_指標庫'!$H$15*ISNUMBER($AH440)+'01_指標庫'!$H$16*ISNUMBER($K440)+'01_指標庫'!$H$17*ISNUMBER($AI440)+'01_指標庫'!$H$18*ISNUMBER($AJ440)+'01_指標庫'!$H$19*ISNUMBER($AK440)+'01_指標庫'!$H$20*ISNUMBER($BB440)+'01_指標庫'!$H$21*ISNUMBER($BC440)</f>
        <v>51</v>
      </c>
      <c r="AX440">
        <f>IF(AW440=0,50,ROUND(('01_指標庫'!$H$4*IF(ISNUMBER($F440),L440,0)+'01_指標庫'!$H$5*IF(ISNUMBER($AA440),AL440,0)+'01_指標庫'!$H$6*IF(ISNUMBER($G440),M440,0)+'01_指標庫'!$H$7*IF(ISNUMBER($H440),N440,0)+'01_指標庫'!$H$8*IF(ISNUMBER($AF440),AQ440,0)+'01_指標庫'!$H$9*IF(ISNUMBER($AG440),AR440,0)+'01_指標庫'!$H$10*IF(ISNUMBER($AB440),AM440,0)+'01_指標庫'!$H$11*IF(ISNUMBER($AC440),AN440,0)+'01_指標庫'!$H$12*IF(ISNUMBER($AD440),AO440,0)+'01_指標庫'!$H$13*IF(ISNUMBER($AE440),AP440,0)+'01_指標庫'!$H$14*IF(ISNUMBER($I440),O440,0)+'01_指標庫'!$H$15*IF(ISNUMBER($AH440),AS440,0)+'01_指標庫'!$H$16*IF(ISNUMBER($K440),P440,0)+'01_指標庫'!$H$17*IF(ISNUMBER($AI440),AT440,0)+'01_指標庫'!$H$18*IF(ISNUMBER($AJ440),AU440,0)+'01_指標庫'!$H$19*IF(ISNUMBER($AK440),AV440,0)+'01_指標庫'!$H$20*IF(ISNUMBER($BB440),BB440,0)+'01_指標庫'!$H$21*IF(ISNUMBER($BC440),BC440,0))/AW440,1))</f>
        <v>49</v>
      </c>
      <c r="AY440" s="67"/>
      <c r="AZ440" s="67"/>
      <c r="BA440" s="66">
        <f t="shared" si="155"/>
        <v>-1.6210088398845079E-2</v>
      </c>
      <c r="BB440">
        <f t="shared" si="156"/>
        <v>0</v>
      </c>
      <c r="BC440" t="str">
        <f t="shared" si="157"/>
        <v/>
      </c>
    </row>
    <row r="441" spans="1:55" ht="15" customHeight="1">
      <c r="A441" s="56">
        <v>437</v>
      </c>
      <c r="B441" s="57">
        <v>43193</v>
      </c>
      <c r="C441" s="56">
        <v>2018</v>
      </c>
      <c r="D441" s="58" t="s">
        <v>237</v>
      </c>
      <c r="E441" s="59">
        <v>6458.83</v>
      </c>
      <c r="F441" s="60">
        <v>2.9333000000000001E-2</v>
      </c>
      <c r="G441" s="60">
        <v>-9.4275999999999999E-2</v>
      </c>
      <c r="H441" s="61">
        <v>0.65310000000000001</v>
      </c>
      <c r="I441" s="62">
        <v>371</v>
      </c>
      <c r="J441" s="56" t="s">
        <v>235</v>
      </c>
      <c r="K441" s="63">
        <v>21.1</v>
      </c>
      <c r="L441" s="56">
        <f t="shared" si="135"/>
        <v>100</v>
      </c>
      <c r="M441" s="56">
        <f t="shared" si="136"/>
        <v>50</v>
      </c>
      <c r="N441" s="56">
        <f t="shared" si="137"/>
        <v>100</v>
      </c>
      <c r="O441" s="56">
        <f t="shared" si="138"/>
        <v>50</v>
      </c>
      <c r="P441" s="56">
        <f t="shared" si="139"/>
        <v>50</v>
      </c>
      <c r="Q441" s="63"/>
      <c r="R441" s="56"/>
      <c r="S441" s="60">
        <f t="shared" si="152"/>
        <v>1.0638664087975869E-2</v>
      </c>
      <c r="T441" s="64">
        <f t="shared" si="153"/>
        <v>-0.1066892464013548</v>
      </c>
      <c r="V441" s="65"/>
      <c r="W441" s="65"/>
      <c r="Y441" s="15" t="str">
        <f t="shared" si="140"/>
        <v>UNCERTAIN</v>
      </c>
      <c r="AA441" s="66">
        <f t="shared" si="154"/>
        <v>8.2346033965931209E-2</v>
      </c>
      <c r="AB441">
        <f>LOOKUP($B441,'07_L1政策步階'!$A$4:$A$14,'07_L1政策步階'!$C$4:$C$14)</f>
        <v>-1</v>
      </c>
      <c r="AC441" s="65"/>
      <c r="AD441" s="65"/>
      <c r="AE441" s="65"/>
      <c r="AF441" s="65"/>
      <c r="AG441" s="65"/>
      <c r="AH441" s="65"/>
      <c r="AI441" s="65"/>
      <c r="AJ441" s="65"/>
      <c r="AK441" s="65"/>
      <c r="AL441">
        <f t="shared" si="141"/>
        <v>100</v>
      </c>
      <c r="AM441">
        <f t="shared" si="142"/>
        <v>0</v>
      </c>
      <c r="AN441" t="str">
        <f t="shared" si="143"/>
        <v/>
      </c>
      <c r="AO441" t="str">
        <f t="shared" si="144"/>
        <v/>
      </c>
      <c r="AP441" t="str">
        <f t="shared" si="145"/>
        <v/>
      </c>
      <c r="AQ441" t="str">
        <f t="shared" si="146"/>
        <v/>
      </c>
      <c r="AR441" t="str">
        <f t="shared" si="147"/>
        <v/>
      </c>
      <c r="AS441" t="str">
        <f t="shared" si="148"/>
        <v/>
      </c>
      <c r="AT441" t="str">
        <f t="shared" si="149"/>
        <v/>
      </c>
      <c r="AU441" t="str">
        <f t="shared" si="150"/>
        <v/>
      </c>
      <c r="AV441" t="str">
        <f t="shared" si="151"/>
        <v/>
      </c>
      <c r="AW441">
        <f>'01_指標庫'!$H$4*ISNUMBER($F441)+'01_指標庫'!$H$5*ISNUMBER($AA441)+'01_指標庫'!$H$6*ISNUMBER($G441)+'01_指標庫'!$H$7*ISNUMBER($H441)+'01_指標庫'!$H$8*ISNUMBER($AF441)+'01_指標庫'!$H$9*ISNUMBER($AG441)+'01_指標庫'!$H$10*ISNUMBER($AB441)+'01_指標庫'!$H$11*ISNUMBER($AC441)+'01_指標庫'!$H$12*ISNUMBER($AD441)+'01_指標庫'!$H$13*ISNUMBER($AE441)+'01_指標庫'!$H$14*ISNUMBER($I441)+'01_指標庫'!$H$15*ISNUMBER($AH441)+'01_指標庫'!$H$16*ISNUMBER($K441)+'01_指標庫'!$H$17*ISNUMBER($AI441)+'01_指標庫'!$H$18*ISNUMBER($AJ441)+'01_指標庫'!$H$19*ISNUMBER($AK441)+'01_指標庫'!$H$20*ISNUMBER($BB441)+'01_指標庫'!$H$21*ISNUMBER($BC441)</f>
        <v>51</v>
      </c>
      <c r="AX441">
        <f>IF(AW441=0,50,ROUND(('01_指標庫'!$H$4*IF(ISNUMBER($F441),L441,0)+'01_指標庫'!$H$5*IF(ISNUMBER($AA441),AL441,0)+'01_指標庫'!$H$6*IF(ISNUMBER($G441),M441,0)+'01_指標庫'!$H$7*IF(ISNUMBER($H441),N441,0)+'01_指標庫'!$H$8*IF(ISNUMBER($AF441),AQ441,0)+'01_指標庫'!$H$9*IF(ISNUMBER($AG441),AR441,0)+'01_指標庫'!$H$10*IF(ISNUMBER($AB441),AM441,0)+'01_指標庫'!$H$11*IF(ISNUMBER($AC441),AN441,0)+'01_指標庫'!$H$12*IF(ISNUMBER($AD441),AO441,0)+'01_指標庫'!$H$13*IF(ISNUMBER($AE441),AP441,0)+'01_指標庫'!$H$14*IF(ISNUMBER($I441),O441,0)+'01_指標庫'!$H$15*IF(ISNUMBER($AH441),AS441,0)+'01_指標庫'!$H$16*IF(ISNUMBER($K441),P441,0)+'01_指標庫'!$H$17*IF(ISNUMBER($AI441),AT441,0)+'01_指標庫'!$H$18*IF(ISNUMBER($AJ441),AU441,0)+'01_指標庫'!$H$19*IF(ISNUMBER($AK441),AV441,0)+'01_指標庫'!$H$20*IF(ISNUMBER($BB441),BB441,0)+'01_指標庫'!$H$21*IF(ISNUMBER($BC441),BC441,0))/AW441,1))</f>
        <v>56.9</v>
      </c>
      <c r="AY441" s="67"/>
      <c r="AZ441" s="67"/>
      <c r="BA441" s="66">
        <f t="shared" si="155"/>
        <v>-1.9092353074653845E-2</v>
      </c>
      <c r="BB441">
        <f t="shared" si="156"/>
        <v>0</v>
      </c>
      <c r="BC441" t="str">
        <f t="shared" si="157"/>
        <v/>
      </c>
    </row>
    <row r="442" spans="1:55" ht="15" customHeight="1">
      <c r="A442" s="56">
        <v>438</v>
      </c>
      <c r="B442" s="57">
        <v>43194</v>
      </c>
      <c r="C442" s="56">
        <v>2018</v>
      </c>
      <c r="D442" s="58" t="s">
        <v>238</v>
      </c>
      <c r="E442" s="59">
        <v>6560.06</v>
      </c>
      <c r="F442" s="60">
        <v>4.4734000000000003E-2</v>
      </c>
      <c r="G442" s="60">
        <v>-8.0079999999999998E-2</v>
      </c>
      <c r="H442" s="61">
        <v>0.67349999999999999</v>
      </c>
      <c r="I442" s="62">
        <v>371</v>
      </c>
      <c r="J442" s="56" t="s">
        <v>235</v>
      </c>
      <c r="K442" s="63">
        <v>20.059999999999999</v>
      </c>
      <c r="L442" s="56">
        <f t="shared" si="135"/>
        <v>100</v>
      </c>
      <c r="M442" s="56">
        <f t="shared" si="136"/>
        <v>50</v>
      </c>
      <c r="N442" s="56">
        <f t="shared" si="137"/>
        <v>100</v>
      </c>
      <c r="O442" s="56">
        <f t="shared" si="138"/>
        <v>50</v>
      </c>
      <c r="P442" s="56">
        <f t="shared" si="139"/>
        <v>50</v>
      </c>
      <c r="Q442" s="63"/>
      <c r="R442" s="56"/>
      <c r="S442" s="60">
        <f t="shared" si="152"/>
        <v>1.5673117267368974E-2</v>
      </c>
      <c r="T442" s="64">
        <f t="shared" si="153"/>
        <v>-4.9289099526066527E-2</v>
      </c>
      <c r="V442" s="65"/>
      <c r="W442" s="65"/>
      <c r="Y442" s="15" t="str">
        <f t="shared" si="140"/>
        <v>UNCERTAIN</v>
      </c>
      <c r="AA442" s="66">
        <f t="shared" si="154"/>
        <v>8.0486067444326403E-2</v>
      </c>
      <c r="AB442">
        <f>LOOKUP($B442,'07_L1政策步階'!$A$4:$A$14,'07_L1政策步階'!$C$4:$C$14)</f>
        <v>-1</v>
      </c>
      <c r="AC442" s="65"/>
      <c r="AD442" s="65"/>
      <c r="AE442" s="65"/>
      <c r="AF442" s="65"/>
      <c r="AG442" s="65"/>
      <c r="AH442" s="65"/>
      <c r="AI442" s="65"/>
      <c r="AJ442" s="65"/>
      <c r="AK442" s="65"/>
      <c r="AL442">
        <f t="shared" si="141"/>
        <v>100</v>
      </c>
      <c r="AM442">
        <f t="shared" si="142"/>
        <v>0</v>
      </c>
      <c r="AN442" t="str">
        <f t="shared" si="143"/>
        <v/>
      </c>
      <c r="AO442" t="str">
        <f t="shared" si="144"/>
        <v/>
      </c>
      <c r="AP442" t="str">
        <f t="shared" si="145"/>
        <v/>
      </c>
      <c r="AQ442" t="str">
        <f t="shared" si="146"/>
        <v/>
      </c>
      <c r="AR442" t="str">
        <f t="shared" si="147"/>
        <v/>
      </c>
      <c r="AS442" t="str">
        <f t="shared" si="148"/>
        <v/>
      </c>
      <c r="AT442" t="str">
        <f t="shared" si="149"/>
        <v/>
      </c>
      <c r="AU442" t="str">
        <f t="shared" si="150"/>
        <v/>
      </c>
      <c r="AV442" t="str">
        <f t="shared" si="151"/>
        <v/>
      </c>
      <c r="AW442">
        <f>'01_指標庫'!$H$4*ISNUMBER($F442)+'01_指標庫'!$H$5*ISNUMBER($AA442)+'01_指標庫'!$H$6*ISNUMBER($G442)+'01_指標庫'!$H$7*ISNUMBER($H442)+'01_指標庫'!$H$8*ISNUMBER($AF442)+'01_指標庫'!$H$9*ISNUMBER($AG442)+'01_指標庫'!$H$10*ISNUMBER($AB442)+'01_指標庫'!$H$11*ISNUMBER($AC442)+'01_指標庫'!$H$12*ISNUMBER($AD442)+'01_指標庫'!$H$13*ISNUMBER($AE442)+'01_指標庫'!$H$14*ISNUMBER($I442)+'01_指標庫'!$H$15*ISNUMBER($AH442)+'01_指標庫'!$H$16*ISNUMBER($K442)+'01_指標庫'!$H$17*ISNUMBER($AI442)+'01_指標庫'!$H$18*ISNUMBER($AJ442)+'01_指標庫'!$H$19*ISNUMBER($AK442)+'01_指標庫'!$H$20*ISNUMBER($BB442)+'01_指標庫'!$H$21*ISNUMBER($BC442)</f>
        <v>51</v>
      </c>
      <c r="AX442">
        <f>IF(AW442=0,50,ROUND(('01_指標庫'!$H$4*IF(ISNUMBER($F442),L442,0)+'01_指標庫'!$H$5*IF(ISNUMBER($AA442),AL442,0)+'01_指標庫'!$H$6*IF(ISNUMBER($G442),M442,0)+'01_指標庫'!$H$7*IF(ISNUMBER($H442),N442,0)+'01_指標庫'!$H$8*IF(ISNUMBER($AF442),AQ442,0)+'01_指標庫'!$H$9*IF(ISNUMBER($AG442),AR442,0)+'01_指標庫'!$H$10*IF(ISNUMBER($AB442),AM442,0)+'01_指標庫'!$H$11*IF(ISNUMBER($AC442),AN442,0)+'01_指標庫'!$H$12*IF(ISNUMBER($AD442),AO442,0)+'01_指標庫'!$H$13*IF(ISNUMBER($AE442),AP442,0)+'01_指標庫'!$H$14*IF(ISNUMBER($I442),O442,0)+'01_指標庫'!$H$15*IF(ISNUMBER($AH442),AS442,0)+'01_指標庫'!$H$16*IF(ISNUMBER($K442),P442,0)+'01_指標庫'!$H$17*IF(ISNUMBER($AI442),AT442,0)+'01_指標庫'!$H$18*IF(ISNUMBER($AJ442),AU442,0)+'01_指標庫'!$H$19*IF(ISNUMBER($AK442),AV442,0)+'01_指標庫'!$H$20*IF(ISNUMBER($BB442),BB442,0)+'01_指標庫'!$H$21*IF(ISNUMBER($BC442),BC442,0))/AW442,1))</f>
        <v>56.9</v>
      </c>
      <c r="AY442" s="67"/>
      <c r="AZ442" s="67"/>
      <c r="BA442" s="66">
        <f t="shared" si="155"/>
        <v>-1.3314251296079438E-2</v>
      </c>
      <c r="BB442">
        <f t="shared" si="156"/>
        <v>0</v>
      </c>
      <c r="BC442" t="str">
        <f t="shared" si="157"/>
        <v/>
      </c>
    </row>
    <row r="443" spans="1:55" ht="15" customHeight="1">
      <c r="A443" s="56">
        <v>439</v>
      </c>
      <c r="B443" s="57">
        <v>43195</v>
      </c>
      <c r="C443" s="56">
        <v>2018</v>
      </c>
      <c r="D443" s="58" t="s">
        <v>239</v>
      </c>
      <c r="E443" s="59">
        <v>6594.84</v>
      </c>
      <c r="F443" s="60">
        <v>4.9585999999999998E-2</v>
      </c>
      <c r="G443" s="60">
        <v>-7.5203000000000006E-2</v>
      </c>
      <c r="H443" s="61">
        <v>0.69389999999999996</v>
      </c>
      <c r="I443" s="62">
        <v>359</v>
      </c>
      <c r="J443" s="56" t="s">
        <v>235</v>
      </c>
      <c r="K443" s="63">
        <v>18.940000000000001</v>
      </c>
      <c r="L443" s="56">
        <f t="shared" si="135"/>
        <v>100</v>
      </c>
      <c r="M443" s="56">
        <f t="shared" si="136"/>
        <v>50</v>
      </c>
      <c r="N443" s="56">
        <f t="shared" si="137"/>
        <v>100</v>
      </c>
      <c r="O443" s="56">
        <f t="shared" si="138"/>
        <v>50</v>
      </c>
      <c r="P443" s="56">
        <f t="shared" si="139"/>
        <v>100</v>
      </c>
      <c r="Q443" s="63"/>
      <c r="R443" s="56"/>
      <c r="S443" s="60">
        <f t="shared" si="152"/>
        <v>5.3017807763953151E-3</v>
      </c>
      <c r="T443" s="64">
        <f t="shared" si="153"/>
        <v>-5.5832502492522362E-2</v>
      </c>
      <c r="V443" s="65"/>
      <c r="W443" s="65"/>
      <c r="Y443" s="15" t="str">
        <f t="shared" si="140"/>
        <v>UNCERTAIN</v>
      </c>
      <c r="AA443" s="66">
        <f t="shared" si="154"/>
        <v>7.8605433508739164E-2</v>
      </c>
      <c r="AB443">
        <f>LOOKUP($B443,'07_L1政策步階'!$A$4:$A$14,'07_L1政策步階'!$C$4:$C$14)</f>
        <v>-1</v>
      </c>
      <c r="AC443" s="65"/>
      <c r="AD443" s="65"/>
      <c r="AE443" s="65"/>
      <c r="AF443" s="65"/>
      <c r="AG443" s="65"/>
      <c r="AH443" s="65"/>
      <c r="AI443" s="65"/>
      <c r="AJ443" s="65"/>
      <c r="AK443" s="65"/>
      <c r="AL443">
        <f t="shared" si="141"/>
        <v>100</v>
      </c>
      <c r="AM443">
        <f t="shared" si="142"/>
        <v>0</v>
      </c>
      <c r="AN443" t="str">
        <f t="shared" si="143"/>
        <v/>
      </c>
      <c r="AO443" t="str">
        <f t="shared" si="144"/>
        <v/>
      </c>
      <c r="AP443" t="str">
        <f t="shared" si="145"/>
        <v/>
      </c>
      <c r="AQ443" t="str">
        <f t="shared" si="146"/>
        <v/>
      </c>
      <c r="AR443" t="str">
        <f t="shared" si="147"/>
        <v/>
      </c>
      <c r="AS443" t="str">
        <f t="shared" si="148"/>
        <v/>
      </c>
      <c r="AT443" t="str">
        <f t="shared" si="149"/>
        <v/>
      </c>
      <c r="AU443" t="str">
        <f t="shared" si="150"/>
        <v/>
      </c>
      <c r="AV443" t="str">
        <f t="shared" si="151"/>
        <v/>
      </c>
      <c r="AW443">
        <f>'01_指標庫'!$H$4*ISNUMBER($F443)+'01_指標庫'!$H$5*ISNUMBER($AA443)+'01_指標庫'!$H$6*ISNUMBER($G443)+'01_指標庫'!$H$7*ISNUMBER($H443)+'01_指標庫'!$H$8*ISNUMBER($AF443)+'01_指標庫'!$H$9*ISNUMBER($AG443)+'01_指標庫'!$H$10*ISNUMBER($AB443)+'01_指標庫'!$H$11*ISNUMBER($AC443)+'01_指標庫'!$H$12*ISNUMBER($AD443)+'01_指標庫'!$H$13*ISNUMBER($AE443)+'01_指標庫'!$H$14*ISNUMBER($I443)+'01_指標庫'!$H$15*ISNUMBER($AH443)+'01_指標庫'!$H$16*ISNUMBER($K443)+'01_指標庫'!$H$17*ISNUMBER($AI443)+'01_指標庫'!$H$18*ISNUMBER($AJ443)+'01_指標庫'!$H$19*ISNUMBER($AK443)+'01_指標庫'!$H$20*ISNUMBER($BB443)+'01_指標庫'!$H$21*ISNUMBER($BC443)</f>
        <v>51</v>
      </c>
      <c r="AX443">
        <f>IF(AW443=0,50,ROUND(('01_指標庫'!$H$4*IF(ISNUMBER($F443),L443,0)+'01_指標庫'!$H$5*IF(ISNUMBER($AA443),AL443,0)+'01_指標庫'!$H$6*IF(ISNUMBER($G443),M443,0)+'01_指標庫'!$H$7*IF(ISNUMBER($H443),N443,0)+'01_指標庫'!$H$8*IF(ISNUMBER($AF443),AQ443,0)+'01_指標庫'!$H$9*IF(ISNUMBER($AG443),AR443,0)+'01_指標庫'!$H$10*IF(ISNUMBER($AB443),AM443,0)+'01_指標庫'!$H$11*IF(ISNUMBER($AC443),AN443,0)+'01_指標庫'!$H$12*IF(ISNUMBER($AD443),AO443,0)+'01_指標庫'!$H$13*IF(ISNUMBER($AE443),AP443,0)+'01_指標庫'!$H$14*IF(ISNUMBER($I443),O443,0)+'01_指標庫'!$H$15*IF(ISNUMBER($AH443),AS443,0)+'01_指標庫'!$H$16*IF(ISNUMBER($K443),P443,0)+'01_指標庫'!$H$17*IF(ISNUMBER($AI443),AT443,0)+'01_指標庫'!$H$18*IF(ISNUMBER($AJ443),AU443,0)+'01_指標庫'!$H$19*IF(ISNUMBER($AK443),AV443,0)+'01_指標庫'!$H$20*IF(ISNUMBER($BB443),BB443,0)+'01_指標庫'!$H$21*IF(ISNUMBER($BC443),BC443,0))/AW443,1))</f>
        <v>62.7</v>
      </c>
      <c r="AY443" s="67"/>
      <c r="AZ443" s="67"/>
      <c r="BA443" s="66">
        <f t="shared" si="155"/>
        <v>-5.3285588501800207E-3</v>
      </c>
      <c r="BB443">
        <f t="shared" si="156"/>
        <v>0</v>
      </c>
      <c r="BC443" t="str">
        <f t="shared" si="157"/>
        <v/>
      </c>
    </row>
    <row r="444" spans="1:55" ht="15" customHeight="1">
      <c r="A444" s="56">
        <v>440</v>
      </c>
      <c r="B444" s="57">
        <v>43196</v>
      </c>
      <c r="C444" s="56">
        <v>2018</v>
      </c>
      <c r="D444" s="58" t="s">
        <v>234</v>
      </c>
      <c r="E444" s="59">
        <v>6433.21</v>
      </c>
      <c r="F444" s="60">
        <v>2.3286000000000001E-2</v>
      </c>
      <c r="G444" s="60">
        <v>-9.7867999999999997E-2</v>
      </c>
      <c r="H444" s="61">
        <v>0.61219999999999997</v>
      </c>
      <c r="I444" s="62">
        <v>364</v>
      </c>
      <c r="J444" s="56" t="s">
        <v>235</v>
      </c>
      <c r="K444" s="63">
        <v>21.49</v>
      </c>
      <c r="L444" s="56">
        <f t="shared" si="135"/>
        <v>100</v>
      </c>
      <c r="M444" s="56">
        <f t="shared" si="136"/>
        <v>50</v>
      </c>
      <c r="N444" s="56">
        <f t="shared" si="137"/>
        <v>100</v>
      </c>
      <c r="O444" s="56">
        <f t="shared" si="138"/>
        <v>50</v>
      </c>
      <c r="P444" s="56">
        <f t="shared" si="139"/>
        <v>50</v>
      </c>
      <c r="Q444" s="63"/>
      <c r="R444" s="56"/>
      <c r="S444" s="60">
        <f t="shared" si="152"/>
        <v>-2.450855517343864E-2</v>
      </c>
      <c r="T444" s="64">
        <f t="shared" si="153"/>
        <v>0.13463569165786682</v>
      </c>
      <c r="V444" s="65"/>
      <c r="W444" s="65"/>
      <c r="Y444" s="15" t="str">
        <f t="shared" si="140"/>
        <v>UNCERTAIN</v>
      </c>
      <c r="AA444" s="66">
        <f t="shared" si="154"/>
        <v>7.6452493638171859E-2</v>
      </c>
      <c r="AB444">
        <f>LOOKUP($B444,'07_L1政策步階'!$A$4:$A$14,'07_L1政策步階'!$C$4:$C$14)</f>
        <v>-1</v>
      </c>
      <c r="AC444" s="65"/>
      <c r="AD444" s="65"/>
      <c r="AE444" s="65"/>
      <c r="AF444" s="65"/>
      <c r="AG444" s="65"/>
      <c r="AH444" s="65"/>
      <c r="AI444" s="65"/>
      <c r="AJ444" s="65"/>
      <c r="AK444" s="65"/>
      <c r="AL444">
        <f t="shared" si="141"/>
        <v>100</v>
      </c>
      <c r="AM444">
        <f t="shared" si="142"/>
        <v>0</v>
      </c>
      <c r="AN444" t="str">
        <f t="shared" si="143"/>
        <v/>
      </c>
      <c r="AO444" t="str">
        <f t="shared" si="144"/>
        <v/>
      </c>
      <c r="AP444" t="str">
        <f t="shared" si="145"/>
        <v/>
      </c>
      <c r="AQ444" t="str">
        <f t="shared" si="146"/>
        <v/>
      </c>
      <c r="AR444" t="str">
        <f t="shared" si="147"/>
        <v/>
      </c>
      <c r="AS444" t="str">
        <f t="shared" si="148"/>
        <v/>
      </c>
      <c r="AT444" t="str">
        <f t="shared" si="149"/>
        <v/>
      </c>
      <c r="AU444" t="str">
        <f t="shared" si="150"/>
        <v/>
      </c>
      <c r="AV444" t="str">
        <f t="shared" si="151"/>
        <v/>
      </c>
      <c r="AW444">
        <f>'01_指標庫'!$H$4*ISNUMBER($F444)+'01_指標庫'!$H$5*ISNUMBER($AA444)+'01_指標庫'!$H$6*ISNUMBER($G444)+'01_指標庫'!$H$7*ISNUMBER($H444)+'01_指標庫'!$H$8*ISNUMBER($AF444)+'01_指標庫'!$H$9*ISNUMBER($AG444)+'01_指標庫'!$H$10*ISNUMBER($AB444)+'01_指標庫'!$H$11*ISNUMBER($AC444)+'01_指標庫'!$H$12*ISNUMBER($AD444)+'01_指標庫'!$H$13*ISNUMBER($AE444)+'01_指標庫'!$H$14*ISNUMBER($I444)+'01_指標庫'!$H$15*ISNUMBER($AH444)+'01_指標庫'!$H$16*ISNUMBER($K444)+'01_指標庫'!$H$17*ISNUMBER($AI444)+'01_指標庫'!$H$18*ISNUMBER($AJ444)+'01_指標庫'!$H$19*ISNUMBER($AK444)+'01_指標庫'!$H$20*ISNUMBER($BB444)+'01_指標庫'!$H$21*ISNUMBER($BC444)</f>
        <v>51</v>
      </c>
      <c r="AX444">
        <f>IF(AW444=0,50,ROUND(('01_指標庫'!$H$4*IF(ISNUMBER($F444),L444,0)+'01_指標庫'!$H$5*IF(ISNUMBER($AA444),AL444,0)+'01_指標庫'!$H$6*IF(ISNUMBER($G444),M444,0)+'01_指標庫'!$H$7*IF(ISNUMBER($H444),N444,0)+'01_指標庫'!$H$8*IF(ISNUMBER($AF444),AQ444,0)+'01_指標庫'!$H$9*IF(ISNUMBER($AG444),AR444,0)+'01_指標庫'!$H$10*IF(ISNUMBER($AB444),AM444,0)+'01_指標庫'!$H$11*IF(ISNUMBER($AC444),AN444,0)+'01_指標庫'!$H$12*IF(ISNUMBER($AD444),AO444,0)+'01_指標庫'!$H$13*IF(ISNUMBER($AE444),AP444,0)+'01_指標庫'!$H$14*IF(ISNUMBER($I444),O444,0)+'01_指標庫'!$H$15*IF(ISNUMBER($AH444),AS444,0)+'01_指標庫'!$H$16*IF(ISNUMBER($K444),P444,0)+'01_指標庫'!$H$17*IF(ISNUMBER($AI444),AT444,0)+'01_指標庫'!$H$18*IF(ISNUMBER($AJ444),AU444,0)+'01_指標庫'!$H$19*IF(ISNUMBER($AK444),AV444,0)+'01_指標庫'!$H$20*IF(ISNUMBER($BB444),BB444,0)+'01_指標庫'!$H$21*IF(ISNUMBER($BC444),BC444,0))/AW444,1))</f>
        <v>56.9</v>
      </c>
      <c r="AY444" s="67"/>
      <c r="AZ444" s="67"/>
      <c r="BA444" s="66">
        <f t="shared" si="155"/>
        <v>-6.065742649010053E-3</v>
      </c>
      <c r="BB444">
        <f t="shared" si="156"/>
        <v>0</v>
      </c>
      <c r="BC444" t="str">
        <f t="shared" si="157"/>
        <v/>
      </c>
    </row>
    <row r="445" spans="1:55" ht="15" customHeight="1">
      <c r="A445" s="56">
        <v>441</v>
      </c>
      <c r="B445" s="57">
        <v>43199</v>
      </c>
      <c r="C445" s="56">
        <v>2018</v>
      </c>
      <c r="D445" s="58" t="s">
        <v>236</v>
      </c>
      <c r="E445" s="59">
        <v>6472.34</v>
      </c>
      <c r="F445" s="60">
        <v>2.8946E-2</v>
      </c>
      <c r="G445" s="60">
        <v>-9.2381000000000005E-2</v>
      </c>
      <c r="H445" s="61">
        <v>0.63270000000000004</v>
      </c>
      <c r="I445" s="62">
        <v>361</v>
      </c>
      <c r="J445" s="56" t="s">
        <v>235</v>
      </c>
      <c r="K445" s="63">
        <v>21.77</v>
      </c>
      <c r="L445" s="56">
        <f t="shared" si="135"/>
        <v>100</v>
      </c>
      <c r="M445" s="56">
        <f t="shared" si="136"/>
        <v>50</v>
      </c>
      <c r="N445" s="56">
        <f t="shared" si="137"/>
        <v>100</v>
      </c>
      <c r="O445" s="56">
        <f t="shared" si="138"/>
        <v>50</v>
      </c>
      <c r="P445" s="56">
        <f t="shared" si="139"/>
        <v>50</v>
      </c>
      <c r="Q445" s="63"/>
      <c r="R445" s="56"/>
      <c r="S445" s="60">
        <f t="shared" si="152"/>
        <v>6.0825000272026752E-3</v>
      </c>
      <c r="T445" s="64">
        <f t="shared" si="153"/>
        <v>1.3029315960912058E-2</v>
      </c>
      <c r="V445" s="65"/>
      <c r="W445" s="65"/>
      <c r="Y445" s="15" t="str">
        <f t="shared" si="140"/>
        <v>UNCERTAIN</v>
      </c>
      <c r="AA445" s="66">
        <f t="shared" si="154"/>
        <v>7.4450559539402272E-2</v>
      </c>
      <c r="AB445">
        <f>LOOKUP($B445,'07_L1政策步階'!$A$4:$A$14,'07_L1政策步階'!$C$4:$C$14)</f>
        <v>-1</v>
      </c>
      <c r="AC445" s="65"/>
      <c r="AD445" s="65"/>
      <c r="AE445" s="65"/>
      <c r="AF445" s="65"/>
      <c r="AG445" s="65"/>
      <c r="AH445" s="65"/>
      <c r="AI445" s="65"/>
      <c r="AJ445" s="65"/>
      <c r="AK445" s="65"/>
      <c r="AL445">
        <f t="shared" si="141"/>
        <v>100</v>
      </c>
      <c r="AM445">
        <f t="shared" si="142"/>
        <v>0</v>
      </c>
      <c r="AN445" t="str">
        <f t="shared" si="143"/>
        <v/>
      </c>
      <c r="AO445" t="str">
        <f t="shared" si="144"/>
        <v/>
      </c>
      <c r="AP445" t="str">
        <f t="shared" si="145"/>
        <v/>
      </c>
      <c r="AQ445" t="str">
        <f t="shared" si="146"/>
        <v/>
      </c>
      <c r="AR445" t="str">
        <f t="shared" si="147"/>
        <v/>
      </c>
      <c r="AS445" t="str">
        <f t="shared" si="148"/>
        <v/>
      </c>
      <c r="AT445" t="str">
        <f t="shared" si="149"/>
        <v/>
      </c>
      <c r="AU445" t="str">
        <f t="shared" si="150"/>
        <v/>
      </c>
      <c r="AV445" t="str">
        <f t="shared" si="151"/>
        <v/>
      </c>
      <c r="AW445">
        <f>'01_指標庫'!$H$4*ISNUMBER($F445)+'01_指標庫'!$H$5*ISNUMBER($AA445)+'01_指標庫'!$H$6*ISNUMBER($G445)+'01_指標庫'!$H$7*ISNUMBER($H445)+'01_指標庫'!$H$8*ISNUMBER($AF445)+'01_指標庫'!$H$9*ISNUMBER($AG445)+'01_指標庫'!$H$10*ISNUMBER($AB445)+'01_指標庫'!$H$11*ISNUMBER($AC445)+'01_指標庫'!$H$12*ISNUMBER($AD445)+'01_指標庫'!$H$13*ISNUMBER($AE445)+'01_指標庫'!$H$14*ISNUMBER($I445)+'01_指標庫'!$H$15*ISNUMBER($AH445)+'01_指標庫'!$H$16*ISNUMBER($K445)+'01_指標庫'!$H$17*ISNUMBER($AI445)+'01_指標庫'!$H$18*ISNUMBER($AJ445)+'01_指標庫'!$H$19*ISNUMBER($AK445)+'01_指標庫'!$H$20*ISNUMBER($BB445)+'01_指標庫'!$H$21*ISNUMBER($BC445)</f>
        <v>51</v>
      </c>
      <c r="AX445">
        <f>IF(AW445=0,50,ROUND(('01_指標庫'!$H$4*IF(ISNUMBER($F445),L445,0)+'01_指標庫'!$H$5*IF(ISNUMBER($AA445),AL445,0)+'01_指標庫'!$H$6*IF(ISNUMBER($G445),M445,0)+'01_指標庫'!$H$7*IF(ISNUMBER($H445),N445,0)+'01_指標庫'!$H$8*IF(ISNUMBER($AF445),AQ445,0)+'01_指標庫'!$H$9*IF(ISNUMBER($AG445),AR445,0)+'01_指標庫'!$H$10*IF(ISNUMBER($AB445),AM445,0)+'01_指標庫'!$H$11*IF(ISNUMBER($AC445),AN445,0)+'01_指標庫'!$H$12*IF(ISNUMBER($AD445),AO445,0)+'01_指標庫'!$H$13*IF(ISNUMBER($AE445),AP445,0)+'01_指標庫'!$H$14*IF(ISNUMBER($I445),O445,0)+'01_指標庫'!$H$15*IF(ISNUMBER($AH445),AS445,0)+'01_指標庫'!$H$16*IF(ISNUMBER($K445),P445,0)+'01_指標庫'!$H$17*IF(ISNUMBER($AI445),AT445,0)+'01_指標庫'!$H$18*IF(ISNUMBER($AJ445),AU445,0)+'01_指標庫'!$H$19*IF(ISNUMBER($AK445),AV445,0)+'01_指標庫'!$H$20*IF(ISNUMBER($BB445),BB445,0)+'01_指標庫'!$H$21*IF(ISNUMBER($BC445),BC445,0))/AW445,1))</f>
        <v>56.9</v>
      </c>
      <c r="AY445" s="67"/>
      <c r="AZ445" s="67"/>
      <c r="BA445" s="66">
        <f t="shared" si="155"/>
        <v>-3.0224234480091816E-3</v>
      </c>
      <c r="BB445">
        <f t="shared" si="156"/>
        <v>0</v>
      </c>
      <c r="BC445" t="str">
        <f t="shared" si="157"/>
        <v/>
      </c>
    </row>
    <row r="446" spans="1:55" ht="15" customHeight="1">
      <c r="A446" s="56">
        <v>442</v>
      </c>
      <c r="B446" s="57">
        <v>43200</v>
      </c>
      <c r="C446" s="56">
        <v>2018</v>
      </c>
      <c r="D446" s="58" t="s">
        <v>237</v>
      </c>
      <c r="E446" s="59">
        <v>6615.87</v>
      </c>
      <c r="F446" s="60">
        <v>5.1064999999999999E-2</v>
      </c>
      <c r="G446" s="60">
        <v>-7.2253999999999999E-2</v>
      </c>
      <c r="H446" s="61">
        <v>0.71430000000000005</v>
      </c>
      <c r="I446" s="62">
        <v>352</v>
      </c>
      <c r="J446" s="56" t="s">
        <v>235</v>
      </c>
      <c r="K446" s="63">
        <v>20.47</v>
      </c>
      <c r="L446" s="56">
        <f t="shared" si="135"/>
        <v>100</v>
      </c>
      <c r="M446" s="56">
        <f t="shared" si="136"/>
        <v>50</v>
      </c>
      <c r="N446" s="56">
        <f t="shared" si="137"/>
        <v>100</v>
      </c>
      <c r="O446" s="56">
        <f t="shared" si="138"/>
        <v>50</v>
      </c>
      <c r="P446" s="56">
        <f t="shared" si="139"/>
        <v>50</v>
      </c>
      <c r="Q446" s="63"/>
      <c r="R446" s="56"/>
      <c r="S446" s="60">
        <f t="shared" si="152"/>
        <v>2.2175905468501345E-2</v>
      </c>
      <c r="T446" s="64">
        <f t="shared" si="153"/>
        <v>-5.971520440973821E-2</v>
      </c>
      <c r="V446" s="65"/>
      <c r="W446" s="65"/>
      <c r="Y446" s="15" t="str">
        <f t="shared" si="140"/>
        <v>UNCERTAIN</v>
      </c>
      <c r="AA446" s="66">
        <f t="shared" si="154"/>
        <v>7.2443518830816345E-2</v>
      </c>
      <c r="AB446">
        <f>LOOKUP($B446,'07_L1政策步階'!$A$4:$A$14,'07_L1政策步階'!$C$4:$C$14)</f>
        <v>-1</v>
      </c>
      <c r="AC446" s="65"/>
      <c r="AD446" s="65"/>
      <c r="AE446" s="65"/>
      <c r="AF446" s="65"/>
      <c r="AG446" s="65"/>
      <c r="AH446" s="65"/>
      <c r="AI446" s="65"/>
      <c r="AJ446" s="65"/>
      <c r="AK446" s="65"/>
      <c r="AL446">
        <f t="shared" si="141"/>
        <v>100</v>
      </c>
      <c r="AM446">
        <f t="shared" si="142"/>
        <v>0</v>
      </c>
      <c r="AN446" t="str">
        <f t="shared" si="143"/>
        <v/>
      </c>
      <c r="AO446" t="str">
        <f t="shared" si="144"/>
        <v/>
      </c>
      <c r="AP446" t="str">
        <f t="shared" si="145"/>
        <v/>
      </c>
      <c r="AQ446" t="str">
        <f t="shared" si="146"/>
        <v/>
      </c>
      <c r="AR446" t="str">
        <f t="shared" si="147"/>
        <v/>
      </c>
      <c r="AS446" t="str">
        <f t="shared" si="148"/>
        <v/>
      </c>
      <c r="AT446" t="str">
        <f t="shared" si="149"/>
        <v/>
      </c>
      <c r="AU446" t="str">
        <f t="shared" si="150"/>
        <v/>
      </c>
      <c r="AV446" t="str">
        <f t="shared" si="151"/>
        <v/>
      </c>
      <c r="AW446">
        <f>'01_指標庫'!$H$4*ISNUMBER($F446)+'01_指標庫'!$H$5*ISNUMBER($AA446)+'01_指標庫'!$H$6*ISNUMBER($G446)+'01_指標庫'!$H$7*ISNUMBER($H446)+'01_指標庫'!$H$8*ISNUMBER($AF446)+'01_指標庫'!$H$9*ISNUMBER($AG446)+'01_指標庫'!$H$10*ISNUMBER($AB446)+'01_指標庫'!$H$11*ISNUMBER($AC446)+'01_指標庫'!$H$12*ISNUMBER($AD446)+'01_指標庫'!$H$13*ISNUMBER($AE446)+'01_指標庫'!$H$14*ISNUMBER($I446)+'01_指標庫'!$H$15*ISNUMBER($AH446)+'01_指標庫'!$H$16*ISNUMBER($K446)+'01_指標庫'!$H$17*ISNUMBER($AI446)+'01_指標庫'!$H$18*ISNUMBER($AJ446)+'01_指標庫'!$H$19*ISNUMBER($AK446)+'01_指標庫'!$H$20*ISNUMBER($BB446)+'01_指標庫'!$H$21*ISNUMBER($BC446)</f>
        <v>51</v>
      </c>
      <c r="AX446">
        <f>IF(AW446=0,50,ROUND(('01_指標庫'!$H$4*IF(ISNUMBER($F446),L446,0)+'01_指標庫'!$H$5*IF(ISNUMBER($AA446),AL446,0)+'01_指標庫'!$H$6*IF(ISNUMBER($G446),M446,0)+'01_指標庫'!$H$7*IF(ISNUMBER($H446),N446,0)+'01_指標庫'!$H$8*IF(ISNUMBER($AF446),AQ446,0)+'01_指標庫'!$H$9*IF(ISNUMBER($AG446),AR446,0)+'01_指標庫'!$H$10*IF(ISNUMBER($AB446),AM446,0)+'01_指標庫'!$H$11*IF(ISNUMBER($AC446),AN446,0)+'01_指標庫'!$H$12*IF(ISNUMBER($AD446),AO446,0)+'01_指標庫'!$H$13*IF(ISNUMBER($AE446),AP446,0)+'01_指標庫'!$H$14*IF(ISNUMBER($I446),O446,0)+'01_指標庫'!$H$15*IF(ISNUMBER($AH446),AS446,0)+'01_指標庫'!$H$16*IF(ISNUMBER($K446),P446,0)+'01_指標庫'!$H$17*IF(ISNUMBER($AI446),AT446,0)+'01_指標庫'!$H$18*IF(ISNUMBER($AJ446),AU446,0)+'01_指標庫'!$H$19*IF(ISNUMBER($AK446),AV446,0)+'01_指標庫'!$H$20*IF(ISNUMBER($BB446),BB446,0)+'01_指標庫'!$H$21*IF(ISNUMBER($BC446),BC446,0))/AW446,1))</f>
        <v>62.7</v>
      </c>
      <c r="AY446" s="67"/>
      <c r="AZ446" s="67"/>
      <c r="BA446" s="66">
        <f t="shared" si="155"/>
        <v>3.9151878781713556E-3</v>
      </c>
      <c r="BB446">
        <f t="shared" si="156"/>
        <v>50</v>
      </c>
      <c r="BC446" t="str">
        <f t="shared" si="157"/>
        <v/>
      </c>
    </row>
    <row r="447" spans="1:55" ht="15" customHeight="1">
      <c r="A447" s="56">
        <v>443</v>
      </c>
      <c r="B447" s="57">
        <v>43201</v>
      </c>
      <c r="C447" s="56">
        <v>2018</v>
      </c>
      <c r="D447" s="58" t="s">
        <v>238</v>
      </c>
      <c r="E447" s="59">
        <v>6583.44</v>
      </c>
      <c r="F447" s="60">
        <v>4.5265E-2</v>
      </c>
      <c r="G447" s="60">
        <v>-7.6800999999999994E-2</v>
      </c>
      <c r="H447" s="61">
        <v>0.67349999999999999</v>
      </c>
      <c r="I447" s="62">
        <v>350</v>
      </c>
      <c r="J447" s="56" t="s">
        <v>235</v>
      </c>
      <c r="K447" s="63">
        <v>20.239999999999998</v>
      </c>
      <c r="L447" s="56">
        <f t="shared" si="135"/>
        <v>100</v>
      </c>
      <c r="M447" s="56">
        <f t="shared" si="136"/>
        <v>50</v>
      </c>
      <c r="N447" s="56">
        <f t="shared" si="137"/>
        <v>100</v>
      </c>
      <c r="O447" s="56">
        <f t="shared" si="138"/>
        <v>50</v>
      </c>
      <c r="P447" s="56">
        <f t="shared" si="139"/>
        <v>50</v>
      </c>
      <c r="Q447" s="63"/>
      <c r="R447" s="56"/>
      <c r="S447" s="60">
        <f t="shared" si="152"/>
        <v>-4.9018496433576031E-3</v>
      </c>
      <c r="T447" s="64">
        <f t="shared" si="153"/>
        <v>-1.1235955056179803E-2</v>
      </c>
      <c r="V447" s="65"/>
      <c r="W447" s="65"/>
      <c r="Y447" s="15" t="str">
        <f t="shared" si="140"/>
        <v>UNCERTAIN</v>
      </c>
      <c r="AA447" s="66">
        <f t="shared" si="154"/>
        <v>7.0493498636979179E-2</v>
      </c>
      <c r="AB447">
        <f>LOOKUP($B447,'07_L1政策步階'!$A$4:$A$14,'07_L1政策步階'!$C$4:$C$14)</f>
        <v>-1</v>
      </c>
      <c r="AC447" s="65"/>
      <c r="AD447" s="65"/>
      <c r="AE447" s="65"/>
      <c r="AF447" s="65"/>
      <c r="AG447" s="65"/>
      <c r="AH447" s="65"/>
      <c r="AI447" s="65"/>
      <c r="AJ447" s="65"/>
      <c r="AK447" s="65"/>
      <c r="AL447">
        <f t="shared" si="141"/>
        <v>100</v>
      </c>
      <c r="AM447">
        <f t="shared" si="142"/>
        <v>0</v>
      </c>
      <c r="AN447" t="str">
        <f t="shared" si="143"/>
        <v/>
      </c>
      <c r="AO447" t="str">
        <f t="shared" si="144"/>
        <v/>
      </c>
      <c r="AP447" t="str">
        <f t="shared" si="145"/>
        <v/>
      </c>
      <c r="AQ447" t="str">
        <f t="shared" si="146"/>
        <v/>
      </c>
      <c r="AR447" t="str">
        <f t="shared" si="147"/>
        <v/>
      </c>
      <c r="AS447" t="str">
        <f t="shared" si="148"/>
        <v/>
      </c>
      <c r="AT447" t="str">
        <f t="shared" si="149"/>
        <v/>
      </c>
      <c r="AU447" t="str">
        <f t="shared" si="150"/>
        <v/>
      </c>
      <c r="AV447" t="str">
        <f t="shared" si="151"/>
        <v/>
      </c>
      <c r="AW447">
        <f>'01_指標庫'!$H$4*ISNUMBER($F447)+'01_指標庫'!$H$5*ISNUMBER($AA447)+'01_指標庫'!$H$6*ISNUMBER($G447)+'01_指標庫'!$H$7*ISNUMBER($H447)+'01_指標庫'!$H$8*ISNUMBER($AF447)+'01_指標庫'!$H$9*ISNUMBER($AG447)+'01_指標庫'!$H$10*ISNUMBER($AB447)+'01_指標庫'!$H$11*ISNUMBER($AC447)+'01_指標庫'!$H$12*ISNUMBER($AD447)+'01_指標庫'!$H$13*ISNUMBER($AE447)+'01_指標庫'!$H$14*ISNUMBER($I447)+'01_指標庫'!$H$15*ISNUMBER($AH447)+'01_指標庫'!$H$16*ISNUMBER($K447)+'01_指標庫'!$H$17*ISNUMBER($AI447)+'01_指標庫'!$H$18*ISNUMBER($AJ447)+'01_指標庫'!$H$19*ISNUMBER($AK447)+'01_指標庫'!$H$20*ISNUMBER($BB447)+'01_指標庫'!$H$21*ISNUMBER($BC447)</f>
        <v>51</v>
      </c>
      <c r="AX447">
        <f>IF(AW447=0,50,ROUND(('01_指標庫'!$H$4*IF(ISNUMBER($F447),L447,0)+'01_指標庫'!$H$5*IF(ISNUMBER($AA447),AL447,0)+'01_指標庫'!$H$6*IF(ISNUMBER($G447),M447,0)+'01_指標庫'!$H$7*IF(ISNUMBER($H447),N447,0)+'01_指標庫'!$H$8*IF(ISNUMBER($AF447),AQ447,0)+'01_指標庫'!$H$9*IF(ISNUMBER($AG447),AR447,0)+'01_指標庫'!$H$10*IF(ISNUMBER($AB447),AM447,0)+'01_指標庫'!$H$11*IF(ISNUMBER($AC447),AN447,0)+'01_指標庫'!$H$12*IF(ISNUMBER($AD447),AO447,0)+'01_指標庫'!$H$13*IF(ISNUMBER($AE447),AP447,0)+'01_指標庫'!$H$14*IF(ISNUMBER($I447),O447,0)+'01_指標庫'!$H$15*IF(ISNUMBER($AH447),AS447,0)+'01_指標庫'!$H$16*IF(ISNUMBER($K447),P447,0)+'01_指標庫'!$H$17*IF(ISNUMBER($AI447),AT447,0)+'01_指標庫'!$H$18*IF(ISNUMBER($AJ447),AU447,0)+'01_指標庫'!$H$19*IF(ISNUMBER($AK447),AV447,0)+'01_指標庫'!$H$20*IF(ISNUMBER($BB447),BB447,0)+'01_指標庫'!$H$21*IF(ISNUMBER($BC447),BC447,0))/AW447,1))</f>
        <v>62.7</v>
      </c>
      <c r="AY447" s="67"/>
      <c r="AZ447" s="67"/>
      <c r="BA447" s="66">
        <f t="shared" si="155"/>
        <v>3.8069805746216989E-3</v>
      </c>
      <c r="BB447">
        <f t="shared" si="156"/>
        <v>50</v>
      </c>
      <c r="BC447" t="str">
        <f t="shared" si="157"/>
        <v/>
      </c>
    </row>
    <row r="448" spans="1:55" ht="15" customHeight="1">
      <c r="A448" s="56">
        <v>444</v>
      </c>
      <c r="B448" s="57">
        <v>43202</v>
      </c>
      <c r="C448" s="56">
        <v>2018</v>
      </c>
      <c r="D448" s="58" t="s">
        <v>239</v>
      </c>
      <c r="E448" s="59">
        <v>6656.26</v>
      </c>
      <c r="F448" s="60">
        <v>5.6090000000000001E-2</v>
      </c>
      <c r="G448" s="60">
        <v>-6.6589999999999996E-2</v>
      </c>
      <c r="H448" s="61">
        <v>0.71430000000000005</v>
      </c>
      <c r="I448" s="62">
        <v>342</v>
      </c>
      <c r="J448" s="56" t="s">
        <v>235</v>
      </c>
      <c r="K448" s="63">
        <v>18.489999999999998</v>
      </c>
      <c r="L448" s="56">
        <f t="shared" si="135"/>
        <v>100</v>
      </c>
      <c r="M448" s="56">
        <f t="shared" si="136"/>
        <v>50</v>
      </c>
      <c r="N448" s="56">
        <f t="shared" si="137"/>
        <v>100</v>
      </c>
      <c r="O448" s="56">
        <f t="shared" si="138"/>
        <v>100</v>
      </c>
      <c r="P448" s="56">
        <f t="shared" si="139"/>
        <v>100</v>
      </c>
      <c r="Q448" s="63"/>
      <c r="R448" s="56"/>
      <c r="S448" s="60">
        <f t="shared" si="152"/>
        <v>1.1061086605179238E-2</v>
      </c>
      <c r="T448" s="64">
        <f t="shared" si="153"/>
        <v>-8.6462450592885376E-2</v>
      </c>
      <c r="V448" s="65"/>
      <c r="W448" s="65"/>
      <c r="Y448" s="15" t="str">
        <f t="shared" si="140"/>
        <v>EASY</v>
      </c>
      <c r="AA448" s="66">
        <f t="shared" si="154"/>
        <v>6.8876351833123906E-2</v>
      </c>
      <c r="AB448">
        <f>LOOKUP($B448,'07_L1政策步階'!$A$4:$A$14,'07_L1政策步階'!$C$4:$C$14)</f>
        <v>-1</v>
      </c>
      <c r="AC448" s="65"/>
      <c r="AD448" s="65"/>
      <c r="AE448" s="65"/>
      <c r="AF448" s="65"/>
      <c r="AG448" s="65"/>
      <c r="AH448" s="65"/>
      <c r="AI448" s="65"/>
      <c r="AJ448" s="65"/>
      <c r="AK448" s="65"/>
      <c r="AL448">
        <f t="shared" si="141"/>
        <v>100</v>
      </c>
      <c r="AM448">
        <f t="shared" si="142"/>
        <v>0</v>
      </c>
      <c r="AN448" t="str">
        <f t="shared" si="143"/>
        <v/>
      </c>
      <c r="AO448" t="str">
        <f t="shared" si="144"/>
        <v/>
      </c>
      <c r="AP448" t="str">
        <f t="shared" si="145"/>
        <v/>
      </c>
      <c r="AQ448" t="str">
        <f t="shared" si="146"/>
        <v/>
      </c>
      <c r="AR448" t="str">
        <f t="shared" si="147"/>
        <v/>
      </c>
      <c r="AS448" t="str">
        <f t="shared" si="148"/>
        <v/>
      </c>
      <c r="AT448" t="str">
        <f t="shared" si="149"/>
        <v/>
      </c>
      <c r="AU448" t="str">
        <f t="shared" si="150"/>
        <v/>
      </c>
      <c r="AV448" t="str">
        <f t="shared" si="151"/>
        <v/>
      </c>
      <c r="AW448">
        <f>'01_指標庫'!$H$4*ISNUMBER($F448)+'01_指標庫'!$H$5*ISNUMBER($AA448)+'01_指標庫'!$H$6*ISNUMBER($G448)+'01_指標庫'!$H$7*ISNUMBER($H448)+'01_指標庫'!$H$8*ISNUMBER($AF448)+'01_指標庫'!$H$9*ISNUMBER($AG448)+'01_指標庫'!$H$10*ISNUMBER($AB448)+'01_指標庫'!$H$11*ISNUMBER($AC448)+'01_指標庫'!$H$12*ISNUMBER($AD448)+'01_指標庫'!$H$13*ISNUMBER($AE448)+'01_指標庫'!$H$14*ISNUMBER($I448)+'01_指標庫'!$H$15*ISNUMBER($AH448)+'01_指標庫'!$H$16*ISNUMBER($K448)+'01_指標庫'!$H$17*ISNUMBER($AI448)+'01_指標庫'!$H$18*ISNUMBER($AJ448)+'01_指標庫'!$H$19*ISNUMBER($AK448)+'01_指標庫'!$H$20*ISNUMBER($BB448)+'01_指標庫'!$H$21*ISNUMBER($BC448)</f>
        <v>51</v>
      </c>
      <c r="AX448">
        <f>IF(AW448=0,50,ROUND(('01_指標庫'!$H$4*IF(ISNUMBER($F448),L448,0)+'01_指標庫'!$H$5*IF(ISNUMBER($AA448),AL448,0)+'01_指標庫'!$H$6*IF(ISNUMBER($G448),M448,0)+'01_指標庫'!$H$7*IF(ISNUMBER($H448),N448,0)+'01_指標庫'!$H$8*IF(ISNUMBER($AF448),AQ448,0)+'01_指標庫'!$H$9*IF(ISNUMBER($AG448),AR448,0)+'01_指標庫'!$H$10*IF(ISNUMBER($AB448),AM448,0)+'01_指標庫'!$H$11*IF(ISNUMBER($AC448),AN448,0)+'01_指標庫'!$H$12*IF(ISNUMBER($AD448),AO448,0)+'01_指標庫'!$H$13*IF(ISNUMBER($AE448),AP448,0)+'01_指標庫'!$H$14*IF(ISNUMBER($I448),O448,0)+'01_指標庫'!$H$15*IF(ISNUMBER($AH448),AS448,0)+'01_指標庫'!$H$16*IF(ISNUMBER($K448),P448,0)+'01_指標庫'!$H$17*IF(ISNUMBER($AI448),AT448,0)+'01_指標庫'!$H$18*IF(ISNUMBER($AJ448),AU448,0)+'01_指標庫'!$H$19*IF(ISNUMBER($AK448),AV448,0)+'01_指標庫'!$H$20*IF(ISNUMBER($BB448),BB448,0)+'01_指標庫'!$H$21*IF(ISNUMBER($BC448),BC448,0))/AW448,1))</f>
        <v>76.5</v>
      </c>
      <c r="AY448" s="67"/>
      <c r="AZ448" s="67"/>
      <c r="BA448" s="66">
        <f t="shared" si="155"/>
        <v>2.6844458536772198E-3</v>
      </c>
      <c r="BB448">
        <f t="shared" si="156"/>
        <v>50</v>
      </c>
      <c r="BC448" t="str">
        <f t="shared" si="157"/>
        <v/>
      </c>
    </row>
    <row r="449" spans="1:55" ht="15" customHeight="1">
      <c r="A449" s="56">
        <v>445</v>
      </c>
      <c r="B449" s="57">
        <v>43203</v>
      </c>
      <c r="C449" s="56">
        <v>2018</v>
      </c>
      <c r="D449" s="58" t="s">
        <v>234</v>
      </c>
      <c r="E449" s="59">
        <v>6628.34</v>
      </c>
      <c r="F449" s="60">
        <v>5.0862999999999998E-2</v>
      </c>
      <c r="G449" s="60">
        <v>-7.0504999999999998E-2</v>
      </c>
      <c r="H449" s="61">
        <v>0.67349999999999999</v>
      </c>
      <c r="I449" s="62">
        <v>338</v>
      </c>
      <c r="J449" s="56" t="s">
        <v>235</v>
      </c>
      <c r="K449" s="63">
        <v>17.41</v>
      </c>
      <c r="L449" s="56">
        <f t="shared" si="135"/>
        <v>100</v>
      </c>
      <c r="M449" s="56">
        <f t="shared" si="136"/>
        <v>50</v>
      </c>
      <c r="N449" s="56">
        <f t="shared" si="137"/>
        <v>100</v>
      </c>
      <c r="O449" s="56">
        <f t="shared" si="138"/>
        <v>100</v>
      </c>
      <c r="P449" s="56">
        <f t="shared" si="139"/>
        <v>100</v>
      </c>
      <c r="Q449" s="63"/>
      <c r="R449" s="56"/>
      <c r="S449" s="60">
        <f t="shared" si="152"/>
        <v>-4.1945476889424516E-3</v>
      </c>
      <c r="T449" s="64">
        <f t="shared" si="153"/>
        <v>-5.8409951325040455E-2</v>
      </c>
      <c r="V449" s="65"/>
      <c r="W449" s="65"/>
      <c r="Y449" s="15" t="str">
        <f t="shared" si="140"/>
        <v>EASY</v>
      </c>
      <c r="AA449" s="66">
        <f t="shared" si="154"/>
        <v>6.7045809767091402E-2</v>
      </c>
      <c r="AB449">
        <f>LOOKUP($B449,'07_L1政策步階'!$A$4:$A$14,'07_L1政策步階'!$C$4:$C$14)</f>
        <v>-1</v>
      </c>
      <c r="AC449" s="65"/>
      <c r="AD449" s="65"/>
      <c r="AE449" s="65"/>
      <c r="AF449" s="65"/>
      <c r="AG449" s="65"/>
      <c r="AH449" s="65"/>
      <c r="AI449" s="65"/>
      <c r="AJ449" s="65"/>
      <c r="AK449" s="65"/>
      <c r="AL449">
        <f t="shared" si="141"/>
        <v>100</v>
      </c>
      <c r="AM449">
        <f t="shared" si="142"/>
        <v>0</v>
      </c>
      <c r="AN449" t="str">
        <f t="shared" si="143"/>
        <v/>
      </c>
      <c r="AO449" t="str">
        <f t="shared" si="144"/>
        <v/>
      </c>
      <c r="AP449" t="str">
        <f t="shared" si="145"/>
        <v/>
      </c>
      <c r="AQ449" t="str">
        <f t="shared" si="146"/>
        <v/>
      </c>
      <c r="AR449" t="str">
        <f t="shared" si="147"/>
        <v/>
      </c>
      <c r="AS449" t="str">
        <f t="shared" si="148"/>
        <v/>
      </c>
      <c r="AT449" t="str">
        <f t="shared" si="149"/>
        <v/>
      </c>
      <c r="AU449" t="str">
        <f t="shared" si="150"/>
        <v/>
      </c>
      <c r="AV449" t="str">
        <f t="shared" si="151"/>
        <v/>
      </c>
      <c r="AW449">
        <f>'01_指標庫'!$H$4*ISNUMBER($F449)+'01_指標庫'!$H$5*ISNUMBER($AA449)+'01_指標庫'!$H$6*ISNUMBER($G449)+'01_指標庫'!$H$7*ISNUMBER($H449)+'01_指標庫'!$H$8*ISNUMBER($AF449)+'01_指標庫'!$H$9*ISNUMBER($AG449)+'01_指標庫'!$H$10*ISNUMBER($AB449)+'01_指標庫'!$H$11*ISNUMBER($AC449)+'01_指標庫'!$H$12*ISNUMBER($AD449)+'01_指標庫'!$H$13*ISNUMBER($AE449)+'01_指標庫'!$H$14*ISNUMBER($I449)+'01_指標庫'!$H$15*ISNUMBER($AH449)+'01_指標庫'!$H$16*ISNUMBER($K449)+'01_指標庫'!$H$17*ISNUMBER($AI449)+'01_指標庫'!$H$18*ISNUMBER($AJ449)+'01_指標庫'!$H$19*ISNUMBER($AK449)+'01_指標庫'!$H$20*ISNUMBER($BB449)+'01_指標庫'!$H$21*ISNUMBER($BC449)</f>
        <v>51</v>
      </c>
      <c r="AX449">
        <f>IF(AW449=0,50,ROUND(('01_指標庫'!$H$4*IF(ISNUMBER($F449),L449,0)+'01_指標庫'!$H$5*IF(ISNUMBER($AA449),AL449,0)+'01_指標庫'!$H$6*IF(ISNUMBER($G449),M449,0)+'01_指標庫'!$H$7*IF(ISNUMBER($H449),N449,0)+'01_指標庫'!$H$8*IF(ISNUMBER($AF449),AQ449,0)+'01_指標庫'!$H$9*IF(ISNUMBER($AG449),AR449,0)+'01_指標庫'!$H$10*IF(ISNUMBER($AB449),AM449,0)+'01_指標庫'!$H$11*IF(ISNUMBER($AC449),AN449,0)+'01_指標庫'!$H$12*IF(ISNUMBER($AD449),AO449,0)+'01_指標庫'!$H$13*IF(ISNUMBER($AE449),AP449,0)+'01_指標庫'!$H$14*IF(ISNUMBER($I449),O449,0)+'01_指標庫'!$H$15*IF(ISNUMBER($AH449),AS449,0)+'01_指標庫'!$H$16*IF(ISNUMBER($K449),P449,0)+'01_指標庫'!$H$17*IF(ISNUMBER($AI449),AT449,0)+'01_指標庫'!$H$18*IF(ISNUMBER($AJ449),AU449,0)+'01_指標庫'!$H$19*IF(ISNUMBER($AK449),AV449,0)+'01_指標庫'!$H$20*IF(ISNUMBER($BB449),BB449,0)+'01_指標庫'!$H$21*IF(ISNUMBER($BC449),BC449,0))/AW449,1))</f>
        <v>76.5</v>
      </c>
      <c r="AY449" s="67"/>
      <c r="AZ449" s="67"/>
      <c r="BA449" s="66">
        <f t="shared" si="155"/>
        <v>7.9283995802061913E-3</v>
      </c>
      <c r="BB449">
        <f t="shared" si="156"/>
        <v>50</v>
      </c>
      <c r="BC449" t="str">
        <f t="shared" si="157"/>
        <v/>
      </c>
    </row>
    <row r="450" spans="1:55" ht="15" customHeight="1">
      <c r="A450" s="56">
        <v>446</v>
      </c>
      <c r="B450" s="57">
        <v>43206</v>
      </c>
      <c r="C450" s="56">
        <v>2018</v>
      </c>
      <c r="D450" s="58" t="s">
        <v>236</v>
      </c>
      <c r="E450" s="59">
        <v>6675.18</v>
      </c>
      <c r="F450" s="60">
        <v>5.7515999999999998E-2</v>
      </c>
      <c r="G450" s="60">
        <v>-6.3936999999999994E-2</v>
      </c>
      <c r="H450" s="61">
        <v>0.77549999999999997</v>
      </c>
      <c r="I450" s="62">
        <v>333</v>
      </c>
      <c r="J450" s="56" t="s">
        <v>235</v>
      </c>
      <c r="K450" s="63">
        <v>16.559999999999999</v>
      </c>
      <c r="L450" s="56">
        <f t="shared" si="135"/>
        <v>100</v>
      </c>
      <c r="M450" s="56">
        <f t="shared" si="136"/>
        <v>50</v>
      </c>
      <c r="N450" s="56">
        <f t="shared" si="137"/>
        <v>100</v>
      </c>
      <c r="O450" s="56">
        <f t="shared" si="138"/>
        <v>100</v>
      </c>
      <c r="P450" s="56">
        <f t="shared" si="139"/>
        <v>100</v>
      </c>
      <c r="Q450" s="63"/>
      <c r="R450" s="56"/>
      <c r="S450" s="60">
        <f t="shared" si="152"/>
        <v>7.0666260330640718E-3</v>
      </c>
      <c r="T450" s="64">
        <f t="shared" si="153"/>
        <v>-4.8822515795519883E-2</v>
      </c>
      <c r="V450" s="65"/>
      <c r="W450" s="65"/>
      <c r="Y450" s="15" t="str">
        <f t="shared" si="140"/>
        <v>EASY</v>
      </c>
      <c r="AA450" s="66">
        <f t="shared" si="154"/>
        <v>6.5549282002154374E-2</v>
      </c>
      <c r="AB450">
        <f>LOOKUP($B450,'07_L1政策步階'!$A$4:$A$14,'07_L1政策步階'!$C$4:$C$14)</f>
        <v>-1</v>
      </c>
      <c r="AC450" s="65"/>
      <c r="AD450" s="65"/>
      <c r="AE450" s="65"/>
      <c r="AF450" s="65"/>
      <c r="AG450" s="65"/>
      <c r="AH450" s="65"/>
      <c r="AI450" s="65"/>
      <c r="AJ450" s="65"/>
      <c r="AK450" s="65"/>
      <c r="AL450">
        <f t="shared" si="141"/>
        <v>100</v>
      </c>
      <c r="AM450">
        <f t="shared" si="142"/>
        <v>0</v>
      </c>
      <c r="AN450" t="str">
        <f t="shared" si="143"/>
        <v/>
      </c>
      <c r="AO450" t="str">
        <f t="shared" si="144"/>
        <v/>
      </c>
      <c r="AP450" t="str">
        <f t="shared" si="145"/>
        <v/>
      </c>
      <c r="AQ450" t="str">
        <f t="shared" si="146"/>
        <v/>
      </c>
      <c r="AR450" t="str">
        <f t="shared" si="147"/>
        <v/>
      </c>
      <c r="AS450" t="str">
        <f t="shared" si="148"/>
        <v/>
      </c>
      <c r="AT450" t="str">
        <f t="shared" si="149"/>
        <v/>
      </c>
      <c r="AU450" t="str">
        <f t="shared" si="150"/>
        <v/>
      </c>
      <c r="AV450" t="str">
        <f t="shared" si="151"/>
        <v/>
      </c>
      <c r="AW450">
        <f>'01_指標庫'!$H$4*ISNUMBER($F450)+'01_指標庫'!$H$5*ISNUMBER($AA450)+'01_指標庫'!$H$6*ISNUMBER($G450)+'01_指標庫'!$H$7*ISNUMBER($H450)+'01_指標庫'!$H$8*ISNUMBER($AF450)+'01_指標庫'!$H$9*ISNUMBER($AG450)+'01_指標庫'!$H$10*ISNUMBER($AB450)+'01_指標庫'!$H$11*ISNUMBER($AC450)+'01_指標庫'!$H$12*ISNUMBER($AD450)+'01_指標庫'!$H$13*ISNUMBER($AE450)+'01_指標庫'!$H$14*ISNUMBER($I450)+'01_指標庫'!$H$15*ISNUMBER($AH450)+'01_指標庫'!$H$16*ISNUMBER($K450)+'01_指標庫'!$H$17*ISNUMBER($AI450)+'01_指標庫'!$H$18*ISNUMBER($AJ450)+'01_指標庫'!$H$19*ISNUMBER($AK450)+'01_指標庫'!$H$20*ISNUMBER($BB450)+'01_指標庫'!$H$21*ISNUMBER($BC450)</f>
        <v>51</v>
      </c>
      <c r="AX450">
        <f>IF(AW450=0,50,ROUND(('01_指標庫'!$H$4*IF(ISNUMBER($F450),L450,0)+'01_指標庫'!$H$5*IF(ISNUMBER($AA450),AL450,0)+'01_指標庫'!$H$6*IF(ISNUMBER($G450),M450,0)+'01_指標庫'!$H$7*IF(ISNUMBER($H450),N450,0)+'01_指標庫'!$H$8*IF(ISNUMBER($AF450),AQ450,0)+'01_指標庫'!$H$9*IF(ISNUMBER($AG450),AR450,0)+'01_指標庫'!$H$10*IF(ISNUMBER($AB450),AM450,0)+'01_指標庫'!$H$11*IF(ISNUMBER($AC450),AN450,0)+'01_指標庫'!$H$12*IF(ISNUMBER($AD450),AO450,0)+'01_指標庫'!$H$13*IF(ISNUMBER($AE450),AP450,0)+'01_指標庫'!$H$14*IF(ISNUMBER($I450),O450,0)+'01_指標庫'!$H$15*IF(ISNUMBER($AH450),AS450,0)+'01_指標庫'!$H$16*IF(ISNUMBER($K450),P450,0)+'01_指標庫'!$H$17*IF(ISNUMBER($AI450),AT450,0)+'01_指標庫'!$H$18*IF(ISNUMBER($AJ450),AU450,0)+'01_指標庫'!$H$19*IF(ISNUMBER($AK450),AV450,0)+'01_指標庫'!$H$20*IF(ISNUMBER($BB450),BB450,0)+'01_指標庫'!$H$21*IF(ISNUMBER($BC450),BC450,0))/AW450,1))</f>
        <v>76.5</v>
      </c>
      <c r="AY450" s="67"/>
      <c r="AZ450" s="67"/>
      <c r="BA450" s="66">
        <f t="shared" si="155"/>
        <v>9.741563318334423E-3</v>
      </c>
      <c r="BB450">
        <f t="shared" si="156"/>
        <v>50</v>
      </c>
      <c r="BC450" t="str">
        <f t="shared" si="157"/>
        <v/>
      </c>
    </row>
    <row r="451" spans="1:55" ht="15" customHeight="1">
      <c r="A451" s="56">
        <v>447</v>
      </c>
      <c r="B451" s="57">
        <v>43207</v>
      </c>
      <c r="C451" s="56">
        <v>2018</v>
      </c>
      <c r="D451" s="58" t="s">
        <v>237</v>
      </c>
      <c r="E451" s="59">
        <v>6816.37</v>
      </c>
      <c r="F451" s="60">
        <v>7.8890000000000002E-2</v>
      </c>
      <c r="G451" s="60">
        <v>-4.4137999999999997E-2</v>
      </c>
      <c r="H451" s="61">
        <v>0.73470000000000002</v>
      </c>
      <c r="I451" s="62">
        <v>329</v>
      </c>
      <c r="J451" s="56" t="s">
        <v>235</v>
      </c>
      <c r="K451" s="63">
        <v>15.25</v>
      </c>
      <c r="L451" s="56">
        <f t="shared" si="135"/>
        <v>100</v>
      </c>
      <c r="M451" s="56">
        <f t="shared" si="136"/>
        <v>100</v>
      </c>
      <c r="N451" s="56">
        <f t="shared" si="137"/>
        <v>100</v>
      </c>
      <c r="O451" s="56">
        <f t="shared" si="138"/>
        <v>100</v>
      </c>
      <c r="P451" s="56">
        <f t="shared" si="139"/>
        <v>100</v>
      </c>
      <c r="Q451" s="63"/>
      <c r="R451" s="56"/>
      <c r="S451" s="60">
        <f t="shared" si="152"/>
        <v>2.1151489547847291E-2</v>
      </c>
      <c r="T451" s="64">
        <f t="shared" si="153"/>
        <v>-7.9106280193236622E-2</v>
      </c>
      <c r="V451" s="65"/>
      <c r="W451" s="65"/>
      <c r="Y451" s="15" t="str">
        <f t="shared" si="140"/>
        <v>EASY</v>
      </c>
      <c r="AA451" s="66">
        <f t="shared" si="154"/>
        <v>6.4745788079460853E-2</v>
      </c>
      <c r="AB451">
        <f>LOOKUP($B451,'07_L1政策步階'!$A$4:$A$14,'07_L1政策步階'!$C$4:$C$14)</f>
        <v>-1</v>
      </c>
      <c r="AC451" s="65"/>
      <c r="AD451" s="65"/>
      <c r="AE451" s="65"/>
      <c r="AF451" s="65"/>
      <c r="AG451" s="65"/>
      <c r="AH451" s="65"/>
      <c r="AI451" s="65"/>
      <c r="AJ451" s="65"/>
      <c r="AK451" s="65"/>
      <c r="AL451">
        <f t="shared" si="141"/>
        <v>100</v>
      </c>
      <c r="AM451">
        <f t="shared" si="142"/>
        <v>0</v>
      </c>
      <c r="AN451" t="str">
        <f t="shared" si="143"/>
        <v/>
      </c>
      <c r="AO451" t="str">
        <f t="shared" si="144"/>
        <v/>
      </c>
      <c r="AP451" t="str">
        <f t="shared" si="145"/>
        <v/>
      </c>
      <c r="AQ451" t="str">
        <f t="shared" si="146"/>
        <v/>
      </c>
      <c r="AR451" t="str">
        <f t="shared" si="147"/>
        <v/>
      </c>
      <c r="AS451" t="str">
        <f t="shared" si="148"/>
        <v/>
      </c>
      <c r="AT451" t="str">
        <f t="shared" si="149"/>
        <v/>
      </c>
      <c r="AU451" t="str">
        <f t="shared" si="150"/>
        <v/>
      </c>
      <c r="AV451" t="str">
        <f t="shared" si="151"/>
        <v/>
      </c>
      <c r="AW451">
        <f>'01_指標庫'!$H$4*ISNUMBER($F451)+'01_指標庫'!$H$5*ISNUMBER($AA451)+'01_指標庫'!$H$6*ISNUMBER($G451)+'01_指標庫'!$H$7*ISNUMBER($H451)+'01_指標庫'!$H$8*ISNUMBER($AF451)+'01_指標庫'!$H$9*ISNUMBER($AG451)+'01_指標庫'!$H$10*ISNUMBER($AB451)+'01_指標庫'!$H$11*ISNUMBER($AC451)+'01_指標庫'!$H$12*ISNUMBER($AD451)+'01_指標庫'!$H$13*ISNUMBER($AE451)+'01_指標庫'!$H$14*ISNUMBER($I451)+'01_指標庫'!$H$15*ISNUMBER($AH451)+'01_指標庫'!$H$16*ISNUMBER($K451)+'01_指標庫'!$H$17*ISNUMBER($AI451)+'01_指標庫'!$H$18*ISNUMBER($AJ451)+'01_指標庫'!$H$19*ISNUMBER($AK451)+'01_指標庫'!$H$20*ISNUMBER($BB451)+'01_指標庫'!$H$21*ISNUMBER($BC451)</f>
        <v>51</v>
      </c>
      <c r="AX451">
        <f>IF(AW451=0,50,ROUND(('01_指標庫'!$H$4*IF(ISNUMBER($F451),L451,0)+'01_指標庫'!$H$5*IF(ISNUMBER($AA451),AL451,0)+'01_指標庫'!$H$6*IF(ISNUMBER($G451),M451,0)+'01_指標庫'!$H$7*IF(ISNUMBER($H451),N451,0)+'01_指標庫'!$H$8*IF(ISNUMBER($AF451),AQ451,0)+'01_指標庫'!$H$9*IF(ISNUMBER($AG451),AR451,0)+'01_指標庫'!$H$10*IF(ISNUMBER($AB451),AM451,0)+'01_指標庫'!$H$11*IF(ISNUMBER($AC451),AN451,0)+'01_指標庫'!$H$12*IF(ISNUMBER($AD451),AO451,0)+'01_指標庫'!$H$13*IF(ISNUMBER($AE451),AP451,0)+'01_指標庫'!$H$14*IF(ISNUMBER($I451),O451,0)+'01_指標庫'!$H$15*IF(ISNUMBER($AH451),AS451,0)+'01_指標庫'!$H$16*IF(ISNUMBER($K451),P451,0)+'01_指標庫'!$H$17*IF(ISNUMBER($AI451),AT451,0)+'01_指標庫'!$H$18*IF(ISNUMBER($AJ451),AU451,0)+'01_指標庫'!$H$19*IF(ISNUMBER($AK451),AV451,0)+'01_指標庫'!$H$20*IF(ISNUMBER($BB451),BB451,0)+'01_指標庫'!$H$21*IF(ISNUMBER($BC451),BC451,0))/AW451,1))</f>
        <v>90.2</v>
      </c>
      <c r="AY451" s="67"/>
      <c r="AZ451" s="67"/>
      <c r="BA451" s="66">
        <f t="shared" si="155"/>
        <v>1.0346946078277686E-2</v>
      </c>
      <c r="BB451">
        <f t="shared" si="156"/>
        <v>100</v>
      </c>
      <c r="BC451" t="str">
        <f t="shared" si="157"/>
        <v/>
      </c>
    </row>
    <row r="452" spans="1:55" ht="15" customHeight="1">
      <c r="A452" s="56">
        <v>448</v>
      </c>
      <c r="B452" s="57">
        <v>43208</v>
      </c>
      <c r="C452" s="56">
        <v>2018</v>
      </c>
      <c r="D452" s="58" t="s">
        <v>238</v>
      </c>
      <c r="E452" s="59">
        <v>6833.21</v>
      </c>
      <c r="F452" s="60">
        <v>8.0541000000000001E-2</v>
      </c>
      <c r="G452" s="60">
        <v>-4.1776000000000001E-2</v>
      </c>
      <c r="H452" s="61">
        <v>0.75509999999999999</v>
      </c>
      <c r="I452" s="62">
        <v>324</v>
      </c>
      <c r="J452" s="56" t="s">
        <v>235</v>
      </c>
      <c r="K452" s="63">
        <v>15.6</v>
      </c>
      <c r="L452" s="56">
        <f t="shared" si="135"/>
        <v>100</v>
      </c>
      <c r="M452" s="56">
        <f t="shared" si="136"/>
        <v>100</v>
      </c>
      <c r="N452" s="56">
        <f t="shared" si="137"/>
        <v>100</v>
      </c>
      <c r="O452" s="56">
        <f t="shared" si="138"/>
        <v>100</v>
      </c>
      <c r="P452" s="56">
        <f t="shared" si="139"/>
        <v>100</v>
      </c>
      <c r="Q452" s="63"/>
      <c r="R452" s="56"/>
      <c r="S452" s="60">
        <f t="shared" si="152"/>
        <v>2.4705231670230088E-3</v>
      </c>
      <c r="T452" s="64">
        <f t="shared" si="153"/>
        <v>2.2950819672131084E-2</v>
      </c>
      <c r="V452" s="65"/>
      <c r="W452" s="65"/>
      <c r="Y452" s="15" t="str">
        <f t="shared" si="140"/>
        <v>EASY</v>
      </c>
      <c r="AA452" s="66">
        <f t="shared" si="154"/>
        <v>6.481383389169415E-2</v>
      </c>
      <c r="AB452">
        <f>LOOKUP($B452,'07_L1政策步階'!$A$4:$A$14,'07_L1政策步階'!$C$4:$C$14)</f>
        <v>-1</v>
      </c>
      <c r="AC452" s="65"/>
      <c r="AD452" s="65"/>
      <c r="AE452" s="65"/>
      <c r="AF452" s="65"/>
      <c r="AG452" s="65"/>
      <c r="AH452" s="65"/>
      <c r="AI452" s="65"/>
      <c r="AJ452" s="65"/>
      <c r="AK452" s="65"/>
      <c r="AL452">
        <f t="shared" si="141"/>
        <v>100</v>
      </c>
      <c r="AM452">
        <f t="shared" si="142"/>
        <v>0</v>
      </c>
      <c r="AN452" t="str">
        <f t="shared" si="143"/>
        <v/>
      </c>
      <c r="AO452" t="str">
        <f t="shared" si="144"/>
        <v/>
      </c>
      <c r="AP452" t="str">
        <f t="shared" si="145"/>
        <v/>
      </c>
      <c r="AQ452" t="str">
        <f t="shared" si="146"/>
        <v/>
      </c>
      <c r="AR452" t="str">
        <f t="shared" si="147"/>
        <v/>
      </c>
      <c r="AS452" t="str">
        <f t="shared" si="148"/>
        <v/>
      </c>
      <c r="AT452" t="str">
        <f t="shared" si="149"/>
        <v/>
      </c>
      <c r="AU452" t="str">
        <f t="shared" si="150"/>
        <v/>
      </c>
      <c r="AV452" t="str">
        <f t="shared" si="151"/>
        <v/>
      </c>
      <c r="AW452">
        <f>'01_指標庫'!$H$4*ISNUMBER($F452)+'01_指標庫'!$H$5*ISNUMBER($AA452)+'01_指標庫'!$H$6*ISNUMBER($G452)+'01_指標庫'!$H$7*ISNUMBER($H452)+'01_指標庫'!$H$8*ISNUMBER($AF452)+'01_指標庫'!$H$9*ISNUMBER($AG452)+'01_指標庫'!$H$10*ISNUMBER($AB452)+'01_指標庫'!$H$11*ISNUMBER($AC452)+'01_指標庫'!$H$12*ISNUMBER($AD452)+'01_指標庫'!$H$13*ISNUMBER($AE452)+'01_指標庫'!$H$14*ISNUMBER($I452)+'01_指標庫'!$H$15*ISNUMBER($AH452)+'01_指標庫'!$H$16*ISNUMBER($K452)+'01_指標庫'!$H$17*ISNUMBER($AI452)+'01_指標庫'!$H$18*ISNUMBER($AJ452)+'01_指標庫'!$H$19*ISNUMBER($AK452)+'01_指標庫'!$H$20*ISNUMBER($BB452)+'01_指標庫'!$H$21*ISNUMBER($BC452)</f>
        <v>51</v>
      </c>
      <c r="AX452">
        <f>IF(AW452=0,50,ROUND(('01_指標庫'!$H$4*IF(ISNUMBER($F452),L452,0)+'01_指標庫'!$H$5*IF(ISNUMBER($AA452),AL452,0)+'01_指標庫'!$H$6*IF(ISNUMBER($G452),M452,0)+'01_指標庫'!$H$7*IF(ISNUMBER($H452),N452,0)+'01_指標庫'!$H$8*IF(ISNUMBER($AF452),AQ452,0)+'01_指標庫'!$H$9*IF(ISNUMBER($AG452),AR452,0)+'01_指標庫'!$H$10*IF(ISNUMBER($AB452),AM452,0)+'01_指標庫'!$H$11*IF(ISNUMBER($AC452),AN452,0)+'01_指標庫'!$H$12*IF(ISNUMBER($AD452),AO452,0)+'01_指標庫'!$H$13*IF(ISNUMBER($AE452),AP452,0)+'01_指標庫'!$H$14*IF(ISNUMBER($I452),O452,0)+'01_指標庫'!$H$15*IF(ISNUMBER($AH452),AS452,0)+'01_指標庫'!$H$16*IF(ISNUMBER($K452),P452,0)+'01_指標庫'!$H$17*IF(ISNUMBER($AI452),AT452,0)+'01_指標庫'!$H$18*IF(ISNUMBER($AJ452),AU452,0)+'01_指標庫'!$H$19*IF(ISNUMBER($AK452),AV452,0)+'01_指標庫'!$H$20*IF(ISNUMBER($BB452),BB452,0)+'01_指標庫'!$H$21*IF(ISNUMBER($BC452),BC452,0))/AW452,1))</f>
        <v>90.2</v>
      </c>
      <c r="AY452" s="67"/>
      <c r="AZ452" s="67"/>
      <c r="BA452" s="66">
        <f t="shared" si="155"/>
        <v>1.3718487337929242E-2</v>
      </c>
      <c r="BB452">
        <f t="shared" si="156"/>
        <v>100</v>
      </c>
      <c r="BC452" t="str">
        <f t="shared" si="157"/>
        <v/>
      </c>
    </row>
    <row r="453" spans="1:55" ht="15" customHeight="1">
      <c r="A453" s="56">
        <v>449</v>
      </c>
      <c r="B453" s="57">
        <v>43209</v>
      </c>
      <c r="C453" s="56">
        <v>2018</v>
      </c>
      <c r="D453" s="58" t="s">
        <v>239</v>
      </c>
      <c r="E453" s="59">
        <v>6774.89</v>
      </c>
      <c r="F453" s="60">
        <v>7.0321999999999996E-2</v>
      </c>
      <c r="G453" s="60">
        <v>-4.9953999999999998E-2</v>
      </c>
      <c r="H453" s="61">
        <v>0.67349999999999999</v>
      </c>
      <c r="I453" s="62">
        <v>333</v>
      </c>
      <c r="J453" s="56" t="s">
        <v>235</v>
      </c>
      <c r="K453" s="63">
        <v>15.96</v>
      </c>
      <c r="L453" s="56">
        <f t="shared" ref="L453:L516" si="158">IF(COUNT(F453)=0,50,IF(F453&gt;=0,100,IF(F453&gt;=-0.02,50,0)))</f>
        <v>100</v>
      </c>
      <c r="M453" s="56">
        <f t="shared" ref="M453:M516" si="159">IF(COUNT(G453)=0,50,IF(G453&gt;-0.06,100,IF(G453&gt;-0.15,50,0)))</f>
        <v>100</v>
      </c>
      <c r="N453" s="56">
        <f t="shared" ref="N453:N516" si="160">IF(COUNT(H453)=0,50,IF(H453&gt;=0.6,100,IF(H453&gt;=0.4,50,0)))</f>
        <v>100</v>
      </c>
      <c r="O453" s="56">
        <f t="shared" ref="O453:O516" si="161">IF(COUNT(I453)=0,50,IF(J453="proxy_vix",50,IF(I453&lt;350,100,IF(I453&lt;=450,50,0))))</f>
        <v>100</v>
      </c>
      <c r="P453" s="56">
        <f t="shared" ref="P453:P516" si="162">IF(COUNT(K453)=0,50,IF(K453&lt;20,100,IF(K453&lt;=25,50,0)))</f>
        <v>100</v>
      </c>
      <c r="Q453" s="63"/>
      <c r="R453" s="56"/>
      <c r="S453" s="60">
        <f t="shared" si="152"/>
        <v>-8.5347881888599986E-3</v>
      </c>
      <c r="T453" s="64">
        <f t="shared" si="153"/>
        <v>2.3076923076923217E-2</v>
      </c>
      <c r="V453" s="65"/>
      <c r="W453" s="65"/>
      <c r="Y453" s="15" t="str">
        <f t="shared" ref="Y453:Y516" si="163">IF(AX453&gt;=70,"EASY",IF(AX453&gt;40,"UNCERTAIN","HARD"))</f>
        <v>EASY</v>
      </c>
      <c r="AA453" s="66">
        <f t="shared" si="154"/>
        <v>6.4167178388763846E-2</v>
      </c>
      <c r="AB453">
        <f>LOOKUP($B453,'07_L1政策步階'!$A$4:$A$14,'07_L1政策步階'!$C$4:$C$14)</f>
        <v>-1</v>
      </c>
      <c r="AC453" s="65"/>
      <c r="AD453" s="65"/>
      <c r="AE453" s="65"/>
      <c r="AF453" s="65"/>
      <c r="AG453" s="65"/>
      <c r="AH453" s="65"/>
      <c r="AI453" s="65"/>
      <c r="AJ453" s="65"/>
      <c r="AK453" s="65"/>
      <c r="AL453">
        <f t="shared" ref="AL453:AL516" si="164">IF(ISNUMBER($AA453),IF($AA453&gt;=0.005,100,IF($AA453&gt;=-0.015,50,0)),"")</f>
        <v>100</v>
      </c>
      <c r="AM453">
        <f t="shared" ref="AM453:AM516" si="165">IF(ISNUMBER($AB453),IF($AB453=1,100,IF($AB453=0,50,0)),"")</f>
        <v>0</v>
      </c>
      <c r="AN453" t="str">
        <f t="shared" ref="AN453:AN516" si="166">IF(ISNUMBER($AC453),IF($AC453&gt;=0.001,100,IF($AC453&gt;=-0.003,50,0)),"")</f>
        <v/>
      </c>
      <c r="AO453" t="str">
        <f t="shared" ref="AO453:AO516" si="167">IF(ISNUMBER($AD453),IF($AD453&gt;=0.04,100,IF($AD453&gt;=0,50,0)),"")</f>
        <v/>
      </c>
      <c r="AP453" t="str">
        <f t="shared" ref="AP453:AP516" si="168">IF(ISNUMBER($AE453),IF($AE453&gt;=25,100,IF($AE453&gt;=-75,50,0)),"")</f>
        <v/>
      </c>
      <c r="AQ453" t="str">
        <f t="shared" ref="AQ453:AQ516" si="169">IF(ISNUMBER($AF453),IF($AF453&gt;0,100,IF($AF453&gt;=-50,50,0)),"")</f>
        <v/>
      </c>
      <c r="AR453" t="str">
        <f t="shared" ref="AR453:AR516" si="170">IF(ISNUMBER($AG453),IF($AG453=1,100,IF($AG453=0,50,0)),"")</f>
        <v/>
      </c>
      <c r="AS453" t="str">
        <f t="shared" ref="AS453:AS516" si="171">IF(ISNUMBER($AH453),IF($AH453&lt;0,100,IF($AH453&lt;=20,50,0)),"")</f>
        <v/>
      </c>
      <c r="AT453" t="str">
        <f t="shared" ref="AT453:AT516" si="172">IF(ISNUMBER($AI453),IF($AI453&lt;0.95,100,IF($AI453&lt;=1,50,0)),"")</f>
        <v/>
      </c>
      <c r="AU453" t="str">
        <f t="shared" ref="AU453:AU516" si="173">IF(ISNUMBER($AJ453),IF($AJ453&lt;30,0,IF($AJ453&lt;40,50,IF($AJ453&lt;=90,100,50))),"")</f>
        <v/>
      </c>
      <c r="AV453" t="str">
        <f t="shared" ref="AV453:AV516" si="174">IF(ISNUMBER($AK453),IF($AK453&gt;-0.2,100,IF($AK453&gt;=-0.4,50,0)),"")</f>
        <v/>
      </c>
      <c r="AW453">
        <f>'01_指標庫'!$H$4*ISNUMBER($F453)+'01_指標庫'!$H$5*ISNUMBER($AA453)+'01_指標庫'!$H$6*ISNUMBER($G453)+'01_指標庫'!$H$7*ISNUMBER($H453)+'01_指標庫'!$H$8*ISNUMBER($AF453)+'01_指標庫'!$H$9*ISNUMBER($AG453)+'01_指標庫'!$H$10*ISNUMBER($AB453)+'01_指標庫'!$H$11*ISNUMBER($AC453)+'01_指標庫'!$H$12*ISNUMBER($AD453)+'01_指標庫'!$H$13*ISNUMBER($AE453)+'01_指標庫'!$H$14*ISNUMBER($I453)+'01_指標庫'!$H$15*ISNUMBER($AH453)+'01_指標庫'!$H$16*ISNUMBER($K453)+'01_指標庫'!$H$17*ISNUMBER($AI453)+'01_指標庫'!$H$18*ISNUMBER($AJ453)+'01_指標庫'!$H$19*ISNUMBER($AK453)+'01_指標庫'!$H$20*ISNUMBER($BB453)+'01_指標庫'!$H$21*ISNUMBER($BC453)</f>
        <v>51</v>
      </c>
      <c r="AX453">
        <f>IF(AW453=0,50,ROUND(('01_指標庫'!$H$4*IF(ISNUMBER($F453),L453,0)+'01_指標庫'!$H$5*IF(ISNUMBER($AA453),AL453,0)+'01_指標庫'!$H$6*IF(ISNUMBER($G453),M453,0)+'01_指標庫'!$H$7*IF(ISNUMBER($H453),N453,0)+'01_指標庫'!$H$8*IF(ISNUMBER($AF453),AQ453,0)+'01_指標庫'!$H$9*IF(ISNUMBER($AG453),AR453,0)+'01_指標庫'!$H$10*IF(ISNUMBER($AB453),AM453,0)+'01_指標庫'!$H$11*IF(ISNUMBER($AC453),AN453,0)+'01_指標庫'!$H$12*IF(ISNUMBER($AD453),AO453,0)+'01_指標庫'!$H$13*IF(ISNUMBER($AE453),AP453,0)+'01_指標庫'!$H$14*IF(ISNUMBER($I453),O453,0)+'01_指標庫'!$H$15*IF(ISNUMBER($AH453),AS453,0)+'01_指標庫'!$H$16*IF(ISNUMBER($K453),P453,0)+'01_指標庫'!$H$17*IF(ISNUMBER($AI453),AT453,0)+'01_指標庫'!$H$18*IF(ISNUMBER($AJ453),AU453,0)+'01_指標庫'!$H$19*IF(ISNUMBER($AK453),AV453,0)+'01_指標庫'!$H$20*IF(ISNUMBER($BB453),BB453,0)+'01_指標庫'!$H$21*IF(ISNUMBER($BC453),BC453,0))/AW453,1))</f>
        <v>90.2</v>
      </c>
      <c r="AY453" s="67"/>
      <c r="AZ453" s="67"/>
      <c r="BA453" s="66">
        <f t="shared" si="155"/>
        <v>1.4541779849361891E-2</v>
      </c>
      <c r="BB453">
        <f t="shared" si="156"/>
        <v>100</v>
      </c>
      <c r="BC453" t="str">
        <f t="shared" si="157"/>
        <v/>
      </c>
    </row>
    <row r="454" spans="1:55" ht="15" customHeight="1">
      <c r="A454" s="56">
        <v>450</v>
      </c>
      <c r="B454" s="57">
        <v>43210</v>
      </c>
      <c r="C454" s="56">
        <v>2018</v>
      </c>
      <c r="D454" s="58" t="s">
        <v>234</v>
      </c>
      <c r="E454" s="59">
        <v>6667.75</v>
      </c>
      <c r="F454" s="60">
        <v>5.2547999999999997E-2</v>
      </c>
      <c r="G454" s="60">
        <v>-6.4978999999999995E-2</v>
      </c>
      <c r="H454" s="61">
        <v>0.65310000000000001</v>
      </c>
      <c r="I454" s="62">
        <v>333</v>
      </c>
      <c r="J454" s="56" t="s">
        <v>235</v>
      </c>
      <c r="K454" s="63">
        <v>16.88</v>
      </c>
      <c r="L454" s="56">
        <f t="shared" si="158"/>
        <v>100</v>
      </c>
      <c r="M454" s="56">
        <f t="shared" si="159"/>
        <v>50</v>
      </c>
      <c r="N454" s="56">
        <f t="shared" si="160"/>
        <v>100</v>
      </c>
      <c r="O454" s="56">
        <f t="shared" si="161"/>
        <v>100</v>
      </c>
      <c r="P454" s="56">
        <f t="shared" si="162"/>
        <v>100</v>
      </c>
      <c r="Q454" s="63"/>
      <c r="R454" s="56"/>
      <c r="S454" s="60">
        <f t="shared" ref="S454:S517" si="175">$E454/$E453-1</f>
        <v>-1.5814278903421353E-2</v>
      </c>
      <c r="T454" s="64">
        <f t="shared" ref="T454:T517" si="176">$K454/$K453-1</f>
        <v>5.7644110275689053E-2</v>
      </c>
      <c r="V454" s="65"/>
      <c r="W454" s="65"/>
      <c r="Y454" s="15" t="str">
        <f t="shared" si="163"/>
        <v>EASY</v>
      </c>
      <c r="AA454" s="66">
        <f t="shared" si="154"/>
        <v>6.3582010536783251E-2</v>
      </c>
      <c r="AB454">
        <f>LOOKUP($B454,'07_L1政策步階'!$A$4:$A$14,'07_L1政策步階'!$C$4:$C$14)</f>
        <v>-1</v>
      </c>
      <c r="AC454" s="65"/>
      <c r="AD454" s="65"/>
      <c r="AE454" s="65"/>
      <c r="AF454" s="65"/>
      <c r="AG454" s="65"/>
      <c r="AH454" s="65"/>
      <c r="AI454" s="65"/>
      <c r="AJ454" s="65"/>
      <c r="AK454" s="65"/>
      <c r="AL454">
        <f t="shared" si="164"/>
        <v>100</v>
      </c>
      <c r="AM454">
        <f t="shared" si="165"/>
        <v>0</v>
      </c>
      <c r="AN454" t="str">
        <f t="shared" si="166"/>
        <v/>
      </c>
      <c r="AO454" t="str">
        <f t="shared" si="167"/>
        <v/>
      </c>
      <c r="AP454" t="str">
        <f t="shared" si="168"/>
        <v/>
      </c>
      <c r="AQ454" t="str">
        <f t="shared" si="169"/>
        <v/>
      </c>
      <c r="AR454" t="str">
        <f t="shared" si="170"/>
        <v/>
      </c>
      <c r="AS454" t="str">
        <f t="shared" si="171"/>
        <v/>
      </c>
      <c r="AT454" t="str">
        <f t="shared" si="172"/>
        <v/>
      </c>
      <c r="AU454" t="str">
        <f t="shared" si="173"/>
        <v/>
      </c>
      <c r="AV454" t="str">
        <f t="shared" si="174"/>
        <v/>
      </c>
      <c r="AW454">
        <f>'01_指標庫'!$H$4*ISNUMBER($F454)+'01_指標庫'!$H$5*ISNUMBER($AA454)+'01_指標庫'!$H$6*ISNUMBER($G454)+'01_指標庫'!$H$7*ISNUMBER($H454)+'01_指標庫'!$H$8*ISNUMBER($AF454)+'01_指標庫'!$H$9*ISNUMBER($AG454)+'01_指標庫'!$H$10*ISNUMBER($AB454)+'01_指標庫'!$H$11*ISNUMBER($AC454)+'01_指標庫'!$H$12*ISNUMBER($AD454)+'01_指標庫'!$H$13*ISNUMBER($AE454)+'01_指標庫'!$H$14*ISNUMBER($I454)+'01_指標庫'!$H$15*ISNUMBER($AH454)+'01_指標庫'!$H$16*ISNUMBER($K454)+'01_指標庫'!$H$17*ISNUMBER($AI454)+'01_指標庫'!$H$18*ISNUMBER($AJ454)+'01_指標庫'!$H$19*ISNUMBER($AK454)+'01_指標庫'!$H$20*ISNUMBER($BB454)+'01_指標庫'!$H$21*ISNUMBER($BC454)</f>
        <v>51</v>
      </c>
      <c r="AX454">
        <f>IF(AW454=0,50,ROUND(('01_指標庫'!$H$4*IF(ISNUMBER($F454),L454,0)+'01_指標庫'!$H$5*IF(ISNUMBER($AA454),AL454,0)+'01_指標庫'!$H$6*IF(ISNUMBER($G454),M454,0)+'01_指標庫'!$H$7*IF(ISNUMBER($H454),N454,0)+'01_指標庫'!$H$8*IF(ISNUMBER($AF454),AQ454,0)+'01_指標庫'!$H$9*IF(ISNUMBER($AG454),AR454,0)+'01_指標庫'!$H$10*IF(ISNUMBER($AB454),AM454,0)+'01_指標庫'!$H$11*IF(ISNUMBER($AC454),AN454,0)+'01_指標庫'!$H$12*IF(ISNUMBER($AD454),AO454,0)+'01_指標庫'!$H$13*IF(ISNUMBER($AE454),AP454,0)+'01_指標庫'!$H$14*IF(ISNUMBER($I454),O454,0)+'01_指標庫'!$H$15*IF(ISNUMBER($AH454),AS454,0)+'01_指標庫'!$H$16*IF(ISNUMBER($K454),P454,0)+'01_指標庫'!$H$17*IF(ISNUMBER($AI454),AT454,0)+'01_指標庫'!$H$18*IF(ISNUMBER($AJ454),AU454,0)+'01_指標庫'!$H$19*IF(ISNUMBER($AK454),AV454,0)+'01_指標庫'!$H$20*IF(ISNUMBER($BB454),BB454,0)+'01_指標庫'!$H$21*IF(ISNUMBER($BC454),BC454,0))/AW454,1))</f>
        <v>82.4</v>
      </c>
      <c r="AY454" s="67"/>
      <c r="AZ454" s="67"/>
      <c r="BA454" s="66">
        <f t="shared" si="155"/>
        <v>1.2156858924833758E-2</v>
      </c>
      <c r="BB454">
        <f t="shared" si="156"/>
        <v>100</v>
      </c>
      <c r="BC454" t="str">
        <f t="shared" si="157"/>
        <v/>
      </c>
    </row>
    <row r="455" spans="1:55" ht="15" customHeight="1">
      <c r="A455" s="56">
        <v>451</v>
      </c>
      <c r="B455" s="57">
        <v>43213</v>
      </c>
      <c r="C455" s="56">
        <v>2018</v>
      </c>
      <c r="D455" s="58" t="s">
        <v>236</v>
      </c>
      <c r="E455" s="59">
        <v>6648.8</v>
      </c>
      <c r="F455" s="60">
        <v>4.8687000000000001E-2</v>
      </c>
      <c r="G455" s="60">
        <v>-6.7636000000000002E-2</v>
      </c>
      <c r="H455" s="61">
        <v>0.65310000000000001</v>
      </c>
      <c r="I455" s="62">
        <v>336</v>
      </c>
      <c r="J455" s="56" t="s">
        <v>235</v>
      </c>
      <c r="K455" s="63">
        <v>16.34</v>
      </c>
      <c r="L455" s="56">
        <f t="shared" si="158"/>
        <v>100</v>
      </c>
      <c r="M455" s="56">
        <f t="shared" si="159"/>
        <v>50</v>
      </c>
      <c r="N455" s="56">
        <f t="shared" si="160"/>
        <v>100</v>
      </c>
      <c r="O455" s="56">
        <f t="shared" si="161"/>
        <v>100</v>
      </c>
      <c r="P455" s="56">
        <f t="shared" si="162"/>
        <v>100</v>
      </c>
      <c r="Q455" s="63"/>
      <c r="R455" s="56"/>
      <c r="S455" s="60">
        <f t="shared" si="175"/>
        <v>-2.8420381687975782E-3</v>
      </c>
      <c r="T455" s="64">
        <f t="shared" si="176"/>
        <v>-3.1990521327014187E-2</v>
      </c>
      <c r="V455" s="65"/>
      <c r="W455" s="65"/>
      <c r="Y455" s="15" t="str">
        <f t="shared" si="163"/>
        <v>EASY</v>
      </c>
      <c r="AA455" s="66">
        <f t="shared" si="154"/>
        <v>6.3781597994971184E-2</v>
      </c>
      <c r="AB455">
        <f>LOOKUP($B455,'07_L1政策步階'!$A$4:$A$14,'07_L1政策步階'!$C$4:$C$14)</f>
        <v>-1</v>
      </c>
      <c r="AC455" s="65"/>
      <c r="AD455" s="65"/>
      <c r="AE455" s="65"/>
      <c r="AF455" s="65"/>
      <c r="AG455" s="65"/>
      <c r="AH455" s="65"/>
      <c r="AI455" s="65"/>
      <c r="AJ455" s="65"/>
      <c r="AK455" s="65"/>
      <c r="AL455">
        <f t="shared" si="164"/>
        <v>100</v>
      </c>
      <c r="AM455">
        <f t="shared" si="165"/>
        <v>0</v>
      </c>
      <c r="AN455" t="str">
        <f t="shared" si="166"/>
        <v/>
      </c>
      <c r="AO455" t="str">
        <f t="shared" si="167"/>
        <v/>
      </c>
      <c r="AP455" t="str">
        <f t="shared" si="168"/>
        <v/>
      </c>
      <c r="AQ455" t="str">
        <f t="shared" si="169"/>
        <v/>
      </c>
      <c r="AR455" t="str">
        <f t="shared" si="170"/>
        <v/>
      </c>
      <c r="AS455" t="str">
        <f t="shared" si="171"/>
        <v/>
      </c>
      <c r="AT455" t="str">
        <f t="shared" si="172"/>
        <v/>
      </c>
      <c r="AU455" t="str">
        <f t="shared" si="173"/>
        <v/>
      </c>
      <c r="AV455" t="str">
        <f t="shared" si="174"/>
        <v/>
      </c>
      <c r="AW455">
        <f>'01_指標庫'!$H$4*ISNUMBER($F455)+'01_指標庫'!$H$5*ISNUMBER($AA455)+'01_指標庫'!$H$6*ISNUMBER($G455)+'01_指標庫'!$H$7*ISNUMBER($H455)+'01_指標庫'!$H$8*ISNUMBER($AF455)+'01_指標庫'!$H$9*ISNUMBER($AG455)+'01_指標庫'!$H$10*ISNUMBER($AB455)+'01_指標庫'!$H$11*ISNUMBER($AC455)+'01_指標庫'!$H$12*ISNUMBER($AD455)+'01_指標庫'!$H$13*ISNUMBER($AE455)+'01_指標庫'!$H$14*ISNUMBER($I455)+'01_指標庫'!$H$15*ISNUMBER($AH455)+'01_指標庫'!$H$16*ISNUMBER($K455)+'01_指標庫'!$H$17*ISNUMBER($AI455)+'01_指標庫'!$H$18*ISNUMBER($AJ455)+'01_指標庫'!$H$19*ISNUMBER($AK455)+'01_指標庫'!$H$20*ISNUMBER($BB455)+'01_指標庫'!$H$21*ISNUMBER($BC455)</f>
        <v>51</v>
      </c>
      <c r="AX455">
        <f>IF(AW455=0,50,ROUND(('01_指標庫'!$H$4*IF(ISNUMBER($F455),L455,0)+'01_指標庫'!$H$5*IF(ISNUMBER($AA455),AL455,0)+'01_指標庫'!$H$6*IF(ISNUMBER($G455),M455,0)+'01_指標庫'!$H$7*IF(ISNUMBER($H455),N455,0)+'01_指標庫'!$H$8*IF(ISNUMBER($AF455),AQ455,0)+'01_指標庫'!$H$9*IF(ISNUMBER($AG455),AR455,0)+'01_指標庫'!$H$10*IF(ISNUMBER($AB455),AM455,0)+'01_指標庫'!$H$11*IF(ISNUMBER($AC455),AN455,0)+'01_指標庫'!$H$12*IF(ISNUMBER($AD455),AO455,0)+'01_指標庫'!$H$13*IF(ISNUMBER($AE455),AP455,0)+'01_指標庫'!$H$14*IF(ISNUMBER($I455),O455,0)+'01_指標庫'!$H$15*IF(ISNUMBER($AH455),AS455,0)+'01_指標庫'!$H$16*IF(ISNUMBER($K455),P455,0)+'01_指標庫'!$H$17*IF(ISNUMBER($AI455),AT455,0)+'01_指標庫'!$H$18*IF(ISNUMBER($AJ455),AU455,0)+'01_指標庫'!$H$19*IF(ISNUMBER($AK455),AV455,0)+'01_指標庫'!$H$20*IF(ISNUMBER($BB455),BB455,0)+'01_指標庫'!$H$21*IF(ISNUMBER($BC455),BC455,0))/AW455,1))</f>
        <v>76.5</v>
      </c>
      <c r="AY455" s="67"/>
      <c r="AZ455" s="67"/>
      <c r="BA455" s="66">
        <f t="shared" si="155"/>
        <v>8.6984909292375789E-3</v>
      </c>
      <c r="BB455">
        <f t="shared" si="156"/>
        <v>50</v>
      </c>
      <c r="BC455" t="str">
        <f t="shared" si="157"/>
        <v/>
      </c>
    </row>
    <row r="456" spans="1:55" ht="15" customHeight="1">
      <c r="A456" s="56">
        <v>452</v>
      </c>
      <c r="B456" s="57">
        <v>43214</v>
      </c>
      <c r="C456" s="56">
        <v>2018</v>
      </c>
      <c r="D456" s="58" t="s">
        <v>237</v>
      </c>
      <c r="E456" s="59">
        <v>6509.05</v>
      </c>
      <c r="F456" s="60">
        <v>2.5954999999999999E-2</v>
      </c>
      <c r="G456" s="60">
        <v>-8.7233000000000005E-2</v>
      </c>
      <c r="H456" s="61">
        <v>0.57140000000000002</v>
      </c>
      <c r="I456" s="62">
        <v>341</v>
      </c>
      <c r="J456" s="56" t="s">
        <v>235</v>
      </c>
      <c r="K456" s="63">
        <v>18.02</v>
      </c>
      <c r="L456" s="56">
        <f t="shared" si="158"/>
        <v>100</v>
      </c>
      <c r="M456" s="56">
        <f t="shared" si="159"/>
        <v>50</v>
      </c>
      <c r="N456" s="56">
        <f t="shared" si="160"/>
        <v>50</v>
      </c>
      <c r="O456" s="56">
        <f t="shared" si="161"/>
        <v>100</v>
      </c>
      <c r="P456" s="56">
        <f t="shared" si="162"/>
        <v>100</v>
      </c>
      <c r="Q456" s="63"/>
      <c r="R456" s="56"/>
      <c r="S456" s="60">
        <f t="shared" si="175"/>
        <v>-2.1018830465647897E-2</v>
      </c>
      <c r="T456" s="64">
        <f t="shared" si="176"/>
        <v>0.10281517747858016</v>
      </c>
      <c r="V456" s="65"/>
      <c r="W456" s="65"/>
      <c r="Y456" s="15" t="str">
        <f t="shared" si="163"/>
        <v>UNCERTAIN</v>
      </c>
      <c r="AA456" s="66">
        <f t="shared" si="154"/>
        <v>6.3370621097575519E-2</v>
      </c>
      <c r="AB456">
        <f>LOOKUP($B456,'07_L1政策步階'!$A$4:$A$14,'07_L1政策步階'!$C$4:$C$14)</f>
        <v>-1</v>
      </c>
      <c r="AC456" s="65"/>
      <c r="AD456" s="65"/>
      <c r="AE456" s="65"/>
      <c r="AF456" s="65"/>
      <c r="AG456" s="65"/>
      <c r="AH456" s="65"/>
      <c r="AI456" s="65"/>
      <c r="AJ456" s="65"/>
      <c r="AK456" s="65"/>
      <c r="AL456">
        <f t="shared" si="164"/>
        <v>100</v>
      </c>
      <c r="AM456">
        <f t="shared" si="165"/>
        <v>0</v>
      </c>
      <c r="AN456" t="str">
        <f t="shared" si="166"/>
        <v/>
      </c>
      <c r="AO456" t="str">
        <f t="shared" si="167"/>
        <v/>
      </c>
      <c r="AP456" t="str">
        <f t="shared" si="168"/>
        <v/>
      </c>
      <c r="AQ456" t="str">
        <f t="shared" si="169"/>
        <v/>
      </c>
      <c r="AR456" t="str">
        <f t="shared" si="170"/>
        <v/>
      </c>
      <c r="AS456" t="str">
        <f t="shared" si="171"/>
        <v/>
      </c>
      <c r="AT456" t="str">
        <f t="shared" si="172"/>
        <v/>
      </c>
      <c r="AU456" t="str">
        <f t="shared" si="173"/>
        <v/>
      </c>
      <c r="AV456" t="str">
        <f t="shared" si="174"/>
        <v/>
      </c>
      <c r="AW456">
        <f>'01_指標庫'!$H$4*ISNUMBER($F456)+'01_指標庫'!$H$5*ISNUMBER($AA456)+'01_指標庫'!$H$6*ISNUMBER($G456)+'01_指標庫'!$H$7*ISNUMBER($H456)+'01_指標庫'!$H$8*ISNUMBER($AF456)+'01_指標庫'!$H$9*ISNUMBER($AG456)+'01_指標庫'!$H$10*ISNUMBER($AB456)+'01_指標庫'!$H$11*ISNUMBER($AC456)+'01_指標庫'!$H$12*ISNUMBER($AD456)+'01_指標庫'!$H$13*ISNUMBER($AE456)+'01_指標庫'!$H$14*ISNUMBER($I456)+'01_指標庫'!$H$15*ISNUMBER($AH456)+'01_指標庫'!$H$16*ISNUMBER($K456)+'01_指標庫'!$H$17*ISNUMBER($AI456)+'01_指標庫'!$H$18*ISNUMBER($AJ456)+'01_指標庫'!$H$19*ISNUMBER($AK456)+'01_指標庫'!$H$20*ISNUMBER($BB456)+'01_指標庫'!$H$21*ISNUMBER($BC456)</f>
        <v>51</v>
      </c>
      <c r="AX456">
        <f>IF(AW456=0,50,ROUND(('01_指標庫'!$H$4*IF(ISNUMBER($F456),L456,0)+'01_指標庫'!$H$5*IF(ISNUMBER($AA456),AL456,0)+'01_指標庫'!$H$6*IF(ISNUMBER($G456),M456,0)+'01_指標庫'!$H$7*IF(ISNUMBER($H456),N456,0)+'01_指標庫'!$H$8*IF(ISNUMBER($AF456),AQ456,0)+'01_指標庫'!$H$9*IF(ISNUMBER($AG456),AR456,0)+'01_指標庫'!$H$10*IF(ISNUMBER($AB456),AM456,0)+'01_指標庫'!$H$11*IF(ISNUMBER($AC456),AN456,0)+'01_指標庫'!$H$12*IF(ISNUMBER($AD456),AO456,0)+'01_指標庫'!$H$13*IF(ISNUMBER($AE456),AP456,0)+'01_指標庫'!$H$14*IF(ISNUMBER($I456),O456,0)+'01_指標庫'!$H$15*IF(ISNUMBER($AH456),AS456,0)+'01_指標庫'!$H$16*IF(ISNUMBER($K456),P456,0)+'01_指標庫'!$H$17*IF(ISNUMBER($AI456),AT456,0)+'01_指標庫'!$H$18*IF(ISNUMBER($AJ456),AU456,0)+'01_指標庫'!$H$19*IF(ISNUMBER($AK456),AV456,0)+'01_指標庫'!$H$20*IF(ISNUMBER($BB456),BB456,0)+'01_指標庫'!$H$21*IF(ISNUMBER($BC456),BC456,0))/AW456,1))</f>
        <v>68.599999999999994</v>
      </c>
      <c r="AY456" s="67"/>
      <c r="AZ456" s="67"/>
      <c r="BA456" s="66">
        <f t="shared" si="155"/>
        <v>1.1095425902809541E-3</v>
      </c>
      <c r="BB456">
        <f t="shared" si="156"/>
        <v>50</v>
      </c>
      <c r="BC456" t="str">
        <f t="shared" si="157"/>
        <v/>
      </c>
    </row>
    <row r="457" spans="1:55" ht="15" customHeight="1">
      <c r="A457" s="56">
        <v>453</v>
      </c>
      <c r="B457" s="57">
        <v>43215</v>
      </c>
      <c r="C457" s="56">
        <v>2018</v>
      </c>
      <c r="D457" s="58" t="s">
        <v>238</v>
      </c>
      <c r="E457" s="59">
        <v>6513.94</v>
      </c>
      <c r="F457" s="60">
        <v>2.6062999999999999E-2</v>
      </c>
      <c r="G457" s="60">
        <v>-8.6546999999999999E-2</v>
      </c>
      <c r="H457" s="61">
        <v>0.57140000000000002</v>
      </c>
      <c r="I457" s="62">
        <v>347</v>
      </c>
      <c r="J457" s="56" t="s">
        <v>235</v>
      </c>
      <c r="K457" s="63">
        <v>17.84</v>
      </c>
      <c r="L457" s="56">
        <f t="shared" si="158"/>
        <v>100</v>
      </c>
      <c r="M457" s="56">
        <f t="shared" si="159"/>
        <v>50</v>
      </c>
      <c r="N457" s="56">
        <f t="shared" si="160"/>
        <v>50</v>
      </c>
      <c r="O457" s="56">
        <f t="shared" si="161"/>
        <v>100</v>
      </c>
      <c r="P457" s="56">
        <f t="shared" si="162"/>
        <v>100</v>
      </c>
      <c r="Q457" s="63"/>
      <c r="R457" s="56"/>
      <c r="S457" s="60">
        <f t="shared" si="175"/>
        <v>7.5126170485706467E-4</v>
      </c>
      <c r="T457" s="64">
        <f t="shared" si="176"/>
        <v>-9.9889012208657091E-3</v>
      </c>
      <c r="V457" s="65"/>
      <c r="W457" s="65"/>
      <c r="Y457" s="15" t="str">
        <f t="shared" si="163"/>
        <v>UNCERTAIN</v>
      </c>
      <c r="AA457" s="66">
        <f t="shared" si="154"/>
        <v>6.2652826905230663E-2</v>
      </c>
      <c r="AB457">
        <f>LOOKUP($B457,'07_L1政策步階'!$A$4:$A$14,'07_L1政策步階'!$C$4:$C$14)</f>
        <v>-1</v>
      </c>
      <c r="AC457" s="65"/>
      <c r="AD457" s="65"/>
      <c r="AE457" s="65"/>
      <c r="AF457" s="65"/>
      <c r="AG457" s="65"/>
      <c r="AH457" s="65"/>
      <c r="AI457" s="65"/>
      <c r="AJ457" s="65"/>
      <c r="AK457" s="65"/>
      <c r="AL457">
        <f t="shared" si="164"/>
        <v>100</v>
      </c>
      <c r="AM457">
        <f t="shared" si="165"/>
        <v>0</v>
      </c>
      <c r="AN457" t="str">
        <f t="shared" si="166"/>
        <v/>
      </c>
      <c r="AO457" t="str">
        <f t="shared" si="167"/>
        <v/>
      </c>
      <c r="AP457" t="str">
        <f t="shared" si="168"/>
        <v/>
      </c>
      <c r="AQ457" t="str">
        <f t="shared" si="169"/>
        <v/>
      </c>
      <c r="AR457" t="str">
        <f t="shared" si="170"/>
        <v/>
      </c>
      <c r="AS457" t="str">
        <f t="shared" si="171"/>
        <v/>
      </c>
      <c r="AT457" t="str">
        <f t="shared" si="172"/>
        <v/>
      </c>
      <c r="AU457" t="str">
        <f t="shared" si="173"/>
        <v/>
      </c>
      <c r="AV457" t="str">
        <f t="shared" si="174"/>
        <v/>
      </c>
      <c r="AW457">
        <f>'01_指標庫'!$H$4*ISNUMBER($F457)+'01_指標庫'!$H$5*ISNUMBER($AA457)+'01_指標庫'!$H$6*ISNUMBER($G457)+'01_指標庫'!$H$7*ISNUMBER($H457)+'01_指標庫'!$H$8*ISNUMBER($AF457)+'01_指標庫'!$H$9*ISNUMBER($AG457)+'01_指標庫'!$H$10*ISNUMBER($AB457)+'01_指標庫'!$H$11*ISNUMBER($AC457)+'01_指標庫'!$H$12*ISNUMBER($AD457)+'01_指標庫'!$H$13*ISNUMBER($AE457)+'01_指標庫'!$H$14*ISNUMBER($I457)+'01_指標庫'!$H$15*ISNUMBER($AH457)+'01_指標庫'!$H$16*ISNUMBER($K457)+'01_指標庫'!$H$17*ISNUMBER($AI457)+'01_指標庫'!$H$18*ISNUMBER($AJ457)+'01_指標庫'!$H$19*ISNUMBER($AK457)+'01_指標庫'!$H$20*ISNUMBER($BB457)+'01_指標庫'!$H$21*ISNUMBER($BC457)</f>
        <v>51</v>
      </c>
      <c r="AX457">
        <f>IF(AW457=0,50,ROUND(('01_指標庫'!$H$4*IF(ISNUMBER($F457),L457,0)+'01_指標庫'!$H$5*IF(ISNUMBER($AA457),AL457,0)+'01_指標庫'!$H$6*IF(ISNUMBER($G457),M457,0)+'01_指標庫'!$H$7*IF(ISNUMBER($H457),N457,0)+'01_指標庫'!$H$8*IF(ISNUMBER($AF457),AQ457,0)+'01_指標庫'!$H$9*IF(ISNUMBER($AG457),AR457,0)+'01_指標庫'!$H$10*IF(ISNUMBER($AB457),AM457,0)+'01_指標庫'!$H$11*IF(ISNUMBER($AC457),AN457,0)+'01_指標庫'!$H$12*IF(ISNUMBER($AD457),AO457,0)+'01_指標庫'!$H$13*IF(ISNUMBER($AE457),AP457,0)+'01_指標庫'!$H$14*IF(ISNUMBER($I457),O457,0)+'01_指標庫'!$H$15*IF(ISNUMBER($AH457),AS457,0)+'01_指標庫'!$H$16*IF(ISNUMBER($K457),P457,0)+'01_指標庫'!$H$17*IF(ISNUMBER($AI457),AT457,0)+'01_指標庫'!$H$18*IF(ISNUMBER($AJ457),AU457,0)+'01_指標庫'!$H$19*IF(ISNUMBER($AK457),AV457,0)+'01_指標庫'!$H$20*IF(ISNUMBER($BB457),BB457,0)+'01_指標庫'!$H$21*IF(ISNUMBER($BC457),BC457,0))/AW457,1))</f>
        <v>62.7</v>
      </c>
      <c r="AY457" s="67"/>
      <c r="AZ457" s="67"/>
      <c r="BA457" s="66">
        <f t="shared" si="155"/>
        <v>-7.4175942343803758E-3</v>
      </c>
      <c r="BB457">
        <f t="shared" si="156"/>
        <v>0</v>
      </c>
      <c r="BC457" t="str">
        <f t="shared" si="157"/>
        <v/>
      </c>
    </row>
    <row r="458" spans="1:55" ht="15" customHeight="1">
      <c r="A458" s="56">
        <v>454</v>
      </c>
      <c r="B458" s="57">
        <v>43216</v>
      </c>
      <c r="C458" s="56">
        <v>2018</v>
      </c>
      <c r="D458" s="58" t="s">
        <v>239</v>
      </c>
      <c r="E458" s="59">
        <v>6649.65</v>
      </c>
      <c r="F458" s="60">
        <v>4.6664999999999998E-2</v>
      </c>
      <c r="G458" s="60">
        <v>-6.7516999999999994E-2</v>
      </c>
      <c r="H458" s="61">
        <v>0.67349999999999999</v>
      </c>
      <c r="I458" s="62">
        <v>343</v>
      </c>
      <c r="J458" s="56" t="s">
        <v>235</v>
      </c>
      <c r="K458" s="63">
        <v>16.239999999999998</v>
      </c>
      <c r="L458" s="56">
        <f t="shared" si="158"/>
        <v>100</v>
      </c>
      <c r="M458" s="56">
        <f t="shared" si="159"/>
        <v>50</v>
      </c>
      <c r="N458" s="56">
        <f t="shared" si="160"/>
        <v>100</v>
      </c>
      <c r="O458" s="56">
        <f t="shared" si="161"/>
        <v>100</v>
      </c>
      <c r="P458" s="56">
        <f t="shared" si="162"/>
        <v>100</v>
      </c>
      <c r="Q458" s="63"/>
      <c r="R458" s="56"/>
      <c r="S458" s="60">
        <f t="shared" si="175"/>
        <v>2.083378109101397E-2</v>
      </c>
      <c r="T458" s="64">
        <f t="shared" si="176"/>
        <v>-8.9686098654708557E-2</v>
      </c>
      <c r="V458" s="65"/>
      <c r="W458" s="65"/>
      <c r="Y458" s="15" t="str">
        <f t="shared" si="163"/>
        <v>EASY</v>
      </c>
      <c r="AA458" s="66">
        <f t="shared" si="154"/>
        <v>6.2168365418167504E-2</v>
      </c>
      <c r="AB458">
        <f>LOOKUP($B458,'07_L1政策步階'!$A$4:$A$14,'07_L1政策步階'!$C$4:$C$14)</f>
        <v>-1</v>
      </c>
      <c r="AC458" s="65"/>
      <c r="AD458" s="65"/>
      <c r="AE458" s="65"/>
      <c r="AF458" s="65"/>
      <c r="AG458" s="65"/>
      <c r="AH458" s="65"/>
      <c r="AI458" s="65"/>
      <c r="AJ458" s="65"/>
      <c r="AK458" s="65"/>
      <c r="AL458">
        <f t="shared" si="164"/>
        <v>100</v>
      </c>
      <c r="AM458">
        <f t="shared" si="165"/>
        <v>0</v>
      </c>
      <c r="AN458" t="str">
        <f t="shared" si="166"/>
        <v/>
      </c>
      <c r="AO458" t="str">
        <f t="shared" si="167"/>
        <v/>
      </c>
      <c r="AP458" t="str">
        <f t="shared" si="168"/>
        <v/>
      </c>
      <c r="AQ458" t="str">
        <f t="shared" si="169"/>
        <v/>
      </c>
      <c r="AR458" t="str">
        <f t="shared" si="170"/>
        <v/>
      </c>
      <c r="AS458" t="str">
        <f t="shared" si="171"/>
        <v/>
      </c>
      <c r="AT458" t="str">
        <f t="shared" si="172"/>
        <v/>
      </c>
      <c r="AU458" t="str">
        <f t="shared" si="173"/>
        <v/>
      </c>
      <c r="AV458" t="str">
        <f t="shared" si="174"/>
        <v/>
      </c>
      <c r="AW458">
        <f>'01_指標庫'!$H$4*ISNUMBER($F458)+'01_指標庫'!$H$5*ISNUMBER($AA458)+'01_指標庫'!$H$6*ISNUMBER($G458)+'01_指標庫'!$H$7*ISNUMBER($H458)+'01_指標庫'!$H$8*ISNUMBER($AF458)+'01_指標庫'!$H$9*ISNUMBER($AG458)+'01_指標庫'!$H$10*ISNUMBER($AB458)+'01_指標庫'!$H$11*ISNUMBER($AC458)+'01_指標庫'!$H$12*ISNUMBER($AD458)+'01_指標庫'!$H$13*ISNUMBER($AE458)+'01_指標庫'!$H$14*ISNUMBER($I458)+'01_指標庫'!$H$15*ISNUMBER($AH458)+'01_指標庫'!$H$16*ISNUMBER($K458)+'01_指標庫'!$H$17*ISNUMBER($AI458)+'01_指標庫'!$H$18*ISNUMBER($AJ458)+'01_指標庫'!$H$19*ISNUMBER($AK458)+'01_指標庫'!$H$20*ISNUMBER($BB458)+'01_指標庫'!$H$21*ISNUMBER($BC458)</f>
        <v>51</v>
      </c>
      <c r="AX458">
        <f>IF(AW458=0,50,ROUND(('01_指標庫'!$H$4*IF(ISNUMBER($F458),L458,0)+'01_指標庫'!$H$5*IF(ISNUMBER($AA458),AL458,0)+'01_指標庫'!$H$6*IF(ISNUMBER($G458),M458,0)+'01_指標庫'!$H$7*IF(ISNUMBER($H458),N458,0)+'01_指標庫'!$H$8*IF(ISNUMBER($AF458),AQ458,0)+'01_指標庫'!$H$9*IF(ISNUMBER($AG458),AR458,0)+'01_指標庫'!$H$10*IF(ISNUMBER($AB458),AM458,0)+'01_指標庫'!$H$11*IF(ISNUMBER($AC458),AN458,0)+'01_指標庫'!$H$12*IF(ISNUMBER($AD458),AO458,0)+'01_指標庫'!$H$13*IF(ISNUMBER($AE458),AP458,0)+'01_指標庫'!$H$14*IF(ISNUMBER($I458),O458,0)+'01_指標庫'!$H$15*IF(ISNUMBER($AH458),AS458,0)+'01_指標庫'!$H$16*IF(ISNUMBER($K458),P458,0)+'01_指標庫'!$H$17*IF(ISNUMBER($AI458),AT458,0)+'01_指標庫'!$H$18*IF(ISNUMBER($AJ458),AU458,0)+'01_指標庫'!$H$19*IF(ISNUMBER($AK458),AV458,0)+'01_指標庫'!$H$20*IF(ISNUMBER($BB458),BB458,0)+'01_指標庫'!$H$21*IF(ISNUMBER($BC458),BC458,0))/AW458,1))</f>
        <v>70.599999999999994</v>
      </c>
      <c r="AY458" s="67"/>
      <c r="AZ458" s="67"/>
      <c r="BA458" s="66">
        <f t="shared" si="155"/>
        <v>-1.10736095260624E-2</v>
      </c>
      <c r="BB458">
        <f t="shared" si="156"/>
        <v>0</v>
      </c>
      <c r="BC458" t="str">
        <f t="shared" si="157"/>
        <v/>
      </c>
    </row>
    <row r="459" spans="1:55" ht="15" customHeight="1">
      <c r="A459" s="56">
        <v>455</v>
      </c>
      <c r="B459" s="57">
        <v>43217</v>
      </c>
      <c r="C459" s="56">
        <v>2018</v>
      </c>
      <c r="D459" s="58" t="s">
        <v>234</v>
      </c>
      <c r="E459" s="59">
        <v>6656.35</v>
      </c>
      <c r="F459" s="60">
        <v>4.6996000000000003E-2</v>
      </c>
      <c r="G459" s="60">
        <v>-6.6576999999999997E-2</v>
      </c>
      <c r="H459" s="61">
        <v>0.65310000000000001</v>
      </c>
      <c r="I459" s="62">
        <v>344</v>
      </c>
      <c r="J459" s="56" t="s">
        <v>235</v>
      </c>
      <c r="K459" s="63">
        <v>15.41</v>
      </c>
      <c r="L459" s="56">
        <f t="shared" si="158"/>
        <v>100</v>
      </c>
      <c r="M459" s="56">
        <f t="shared" si="159"/>
        <v>50</v>
      </c>
      <c r="N459" s="56">
        <f t="shared" si="160"/>
        <v>100</v>
      </c>
      <c r="O459" s="56">
        <f t="shared" si="161"/>
        <v>100</v>
      </c>
      <c r="P459" s="56">
        <f t="shared" si="162"/>
        <v>100</v>
      </c>
      <c r="Q459" s="63"/>
      <c r="R459" s="56"/>
      <c r="S459" s="60">
        <f t="shared" si="175"/>
        <v>1.0075718270887712E-3</v>
      </c>
      <c r="T459" s="64">
        <f t="shared" si="176"/>
        <v>-5.1108374384236321E-2</v>
      </c>
      <c r="V459" s="65"/>
      <c r="W459" s="65"/>
      <c r="Y459" s="15" t="str">
        <f t="shared" si="163"/>
        <v>EASY</v>
      </c>
      <c r="AA459" s="66">
        <f t="shared" si="154"/>
        <v>6.1376658121390371E-2</v>
      </c>
      <c r="AB459">
        <f>LOOKUP($B459,'07_L1政策步階'!$A$4:$A$14,'07_L1政策步階'!$C$4:$C$14)</f>
        <v>-1</v>
      </c>
      <c r="AC459" s="65"/>
      <c r="AD459" s="65"/>
      <c r="AE459" s="65"/>
      <c r="AF459" s="65"/>
      <c r="AG459" s="65"/>
      <c r="AH459" s="65"/>
      <c r="AI459" s="65"/>
      <c r="AJ459" s="65"/>
      <c r="AK459" s="65"/>
      <c r="AL459">
        <f t="shared" si="164"/>
        <v>100</v>
      </c>
      <c r="AM459">
        <f t="shared" si="165"/>
        <v>0</v>
      </c>
      <c r="AN459" t="str">
        <f t="shared" si="166"/>
        <v/>
      </c>
      <c r="AO459" t="str">
        <f t="shared" si="167"/>
        <v/>
      </c>
      <c r="AP459" t="str">
        <f t="shared" si="168"/>
        <v/>
      </c>
      <c r="AQ459" t="str">
        <f t="shared" si="169"/>
        <v/>
      </c>
      <c r="AR459" t="str">
        <f t="shared" si="170"/>
        <v/>
      </c>
      <c r="AS459" t="str">
        <f t="shared" si="171"/>
        <v/>
      </c>
      <c r="AT459" t="str">
        <f t="shared" si="172"/>
        <v/>
      </c>
      <c r="AU459" t="str">
        <f t="shared" si="173"/>
        <v/>
      </c>
      <c r="AV459" t="str">
        <f t="shared" si="174"/>
        <v/>
      </c>
      <c r="AW459">
        <f>'01_指標庫'!$H$4*ISNUMBER($F459)+'01_指標庫'!$H$5*ISNUMBER($AA459)+'01_指標庫'!$H$6*ISNUMBER($G459)+'01_指標庫'!$H$7*ISNUMBER($H459)+'01_指標庫'!$H$8*ISNUMBER($AF459)+'01_指標庫'!$H$9*ISNUMBER($AG459)+'01_指標庫'!$H$10*ISNUMBER($AB459)+'01_指標庫'!$H$11*ISNUMBER($AC459)+'01_指標庫'!$H$12*ISNUMBER($AD459)+'01_指標庫'!$H$13*ISNUMBER($AE459)+'01_指標庫'!$H$14*ISNUMBER($I459)+'01_指標庫'!$H$15*ISNUMBER($AH459)+'01_指標庫'!$H$16*ISNUMBER($K459)+'01_指標庫'!$H$17*ISNUMBER($AI459)+'01_指標庫'!$H$18*ISNUMBER($AJ459)+'01_指標庫'!$H$19*ISNUMBER($AK459)+'01_指標庫'!$H$20*ISNUMBER($BB459)+'01_指標庫'!$H$21*ISNUMBER($BC459)</f>
        <v>51</v>
      </c>
      <c r="AX459">
        <f>IF(AW459=0,50,ROUND(('01_指標庫'!$H$4*IF(ISNUMBER($F459),L459,0)+'01_指標庫'!$H$5*IF(ISNUMBER($AA459),AL459,0)+'01_指標庫'!$H$6*IF(ISNUMBER($G459),M459,0)+'01_指標庫'!$H$7*IF(ISNUMBER($H459),N459,0)+'01_指標庫'!$H$8*IF(ISNUMBER($AF459),AQ459,0)+'01_指標庫'!$H$9*IF(ISNUMBER($AG459),AR459,0)+'01_指標庫'!$H$10*IF(ISNUMBER($AB459),AM459,0)+'01_指標庫'!$H$11*IF(ISNUMBER($AC459),AN459,0)+'01_指標庫'!$H$12*IF(ISNUMBER($AD459),AO459,0)+'01_指標庫'!$H$13*IF(ISNUMBER($AE459),AP459,0)+'01_指標庫'!$H$14*IF(ISNUMBER($I459),O459,0)+'01_指標庫'!$H$15*IF(ISNUMBER($AH459),AS459,0)+'01_指標庫'!$H$16*IF(ISNUMBER($K459),P459,0)+'01_指標庫'!$H$17*IF(ISNUMBER($AI459),AT459,0)+'01_指標庫'!$H$18*IF(ISNUMBER($AJ459),AU459,0)+'01_指標庫'!$H$19*IF(ISNUMBER($AK459),AV459,0)+'01_指標庫'!$H$20*IF(ISNUMBER($BB459),BB459,0)+'01_指標庫'!$H$21*IF(ISNUMBER($BC459),BC459,0))/AW459,1))</f>
        <v>70.599999999999994</v>
      </c>
      <c r="AY459" s="67"/>
      <c r="AZ459" s="67"/>
      <c r="BA459" s="66">
        <f t="shared" si="155"/>
        <v>-1.1830215780343156E-2</v>
      </c>
      <c r="BB459">
        <f t="shared" si="156"/>
        <v>0</v>
      </c>
      <c r="BC459" t="str">
        <f t="shared" si="157"/>
        <v/>
      </c>
    </row>
    <row r="460" spans="1:55" ht="15" customHeight="1">
      <c r="A460" s="56">
        <v>456</v>
      </c>
      <c r="B460" s="57">
        <v>43220</v>
      </c>
      <c r="C460" s="56">
        <v>2018</v>
      </c>
      <c r="D460" s="58" t="s">
        <v>236</v>
      </c>
      <c r="E460" s="59">
        <v>6605.57</v>
      </c>
      <c r="F460" s="60">
        <v>3.8345999999999998E-2</v>
      </c>
      <c r="G460" s="60">
        <v>-7.3698E-2</v>
      </c>
      <c r="H460" s="61">
        <v>0.53059999999999996</v>
      </c>
      <c r="I460" s="62">
        <v>346</v>
      </c>
      <c r="J460" s="56" t="s">
        <v>235</v>
      </c>
      <c r="K460" s="63">
        <v>15.93</v>
      </c>
      <c r="L460" s="56">
        <f t="shared" si="158"/>
        <v>100</v>
      </c>
      <c r="M460" s="56">
        <f t="shared" si="159"/>
        <v>50</v>
      </c>
      <c r="N460" s="56">
        <f t="shared" si="160"/>
        <v>50</v>
      </c>
      <c r="O460" s="56">
        <f t="shared" si="161"/>
        <v>100</v>
      </c>
      <c r="P460" s="56">
        <f t="shared" si="162"/>
        <v>100</v>
      </c>
      <c r="Q460" s="63"/>
      <c r="R460" s="56"/>
      <c r="S460" s="60">
        <f t="shared" si="175"/>
        <v>-7.6288055766299268E-3</v>
      </c>
      <c r="T460" s="64">
        <f t="shared" si="176"/>
        <v>3.3744321868916183E-2</v>
      </c>
      <c r="V460" s="65"/>
      <c r="W460" s="65"/>
      <c r="Y460" s="15" t="str">
        <f t="shared" si="163"/>
        <v>UNCERTAIN</v>
      </c>
      <c r="AA460" s="66">
        <f t="shared" ref="AA460:AA523" si="177">IF($A460&lt;200,"",AVERAGE($E411:$E460)/AVERAGE($E261:$E460)-1)</f>
        <v>6.0103823099637577E-2</v>
      </c>
      <c r="AB460">
        <f>LOOKUP($B460,'07_L1政策步階'!$A$4:$A$14,'07_L1政策步階'!$C$4:$C$14)</f>
        <v>-1</v>
      </c>
      <c r="AC460" s="65"/>
      <c r="AD460" s="65"/>
      <c r="AE460" s="65"/>
      <c r="AF460" s="65"/>
      <c r="AG460" s="65"/>
      <c r="AH460" s="65"/>
      <c r="AI460" s="65"/>
      <c r="AJ460" s="65"/>
      <c r="AK460" s="65"/>
      <c r="AL460">
        <f t="shared" si="164"/>
        <v>100</v>
      </c>
      <c r="AM460">
        <f t="shared" si="165"/>
        <v>0</v>
      </c>
      <c r="AN460" t="str">
        <f t="shared" si="166"/>
        <v/>
      </c>
      <c r="AO460" t="str">
        <f t="shared" si="167"/>
        <v/>
      </c>
      <c r="AP460" t="str">
        <f t="shared" si="168"/>
        <v/>
      </c>
      <c r="AQ460" t="str">
        <f t="shared" si="169"/>
        <v/>
      </c>
      <c r="AR460" t="str">
        <f t="shared" si="170"/>
        <v/>
      </c>
      <c r="AS460" t="str">
        <f t="shared" si="171"/>
        <v/>
      </c>
      <c r="AT460" t="str">
        <f t="shared" si="172"/>
        <v/>
      </c>
      <c r="AU460" t="str">
        <f t="shared" si="173"/>
        <v/>
      </c>
      <c r="AV460" t="str">
        <f t="shared" si="174"/>
        <v/>
      </c>
      <c r="AW460">
        <f>'01_指標庫'!$H$4*ISNUMBER($F460)+'01_指標庫'!$H$5*ISNUMBER($AA460)+'01_指標庫'!$H$6*ISNUMBER($G460)+'01_指標庫'!$H$7*ISNUMBER($H460)+'01_指標庫'!$H$8*ISNUMBER($AF460)+'01_指標庫'!$H$9*ISNUMBER($AG460)+'01_指標庫'!$H$10*ISNUMBER($AB460)+'01_指標庫'!$H$11*ISNUMBER($AC460)+'01_指標庫'!$H$12*ISNUMBER($AD460)+'01_指標庫'!$H$13*ISNUMBER($AE460)+'01_指標庫'!$H$14*ISNUMBER($I460)+'01_指標庫'!$H$15*ISNUMBER($AH460)+'01_指標庫'!$H$16*ISNUMBER($K460)+'01_指標庫'!$H$17*ISNUMBER($AI460)+'01_指標庫'!$H$18*ISNUMBER($AJ460)+'01_指標庫'!$H$19*ISNUMBER($AK460)+'01_指標庫'!$H$20*ISNUMBER($BB460)+'01_指標庫'!$H$21*ISNUMBER($BC460)</f>
        <v>51</v>
      </c>
      <c r="AX460">
        <f>IF(AW460=0,50,ROUND(('01_指標庫'!$H$4*IF(ISNUMBER($F460),L460,0)+'01_指標庫'!$H$5*IF(ISNUMBER($AA460),AL460,0)+'01_指標庫'!$H$6*IF(ISNUMBER($G460),M460,0)+'01_指標庫'!$H$7*IF(ISNUMBER($H460),N460,0)+'01_指標庫'!$H$8*IF(ISNUMBER($AF460),AQ460,0)+'01_指標庫'!$H$9*IF(ISNUMBER($AG460),AR460,0)+'01_指標庫'!$H$10*IF(ISNUMBER($AB460),AM460,0)+'01_指標庫'!$H$11*IF(ISNUMBER($AC460),AN460,0)+'01_指標庫'!$H$12*IF(ISNUMBER($AD460),AO460,0)+'01_指標庫'!$H$13*IF(ISNUMBER($AE460),AP460,0)+'01_指標庫'!$H$14*IF(ISNUMBER($I460),O460,0)+'01_指標庫'!$H$15*IF(ISNUMBER($AH460),AS460,0)+'01_指標庫'!$H$16*IF(ISNUMBER($K460),P460,0)+'01_指標庫'!$H$17*IF(ISNUMBER($AI460),AT460,0)+'01_指標庫'!$H$18*IF(ISNUMBER($AJ460),AU460,0)+'01_指標庫'!$H$19*IF(ISNUMBER($AK460),AV460,0)+'01_指標庫'!$H$20*IF(ISNUMBER($BB460),BB460,0)+'01_指標庫'!$H$21*IF(ISNUMBER($BC460),BC460,0))/AW460,1))</f>
        <v>62.7</v>
      </c>
      <c r="AY460" s="67"/>
      <c r="AZ460" s="67"/>
      <c r="BA460" s="66">
        <f t="shared" si="155"/>
        <v>-1.2095282860681844E-2</v>
      </c>
      <c r="BB460">
        <f t="shared" si="156"/>
        <v>0</v>
      </c>
      <c r="BC460" t="str">
        <f t="shared" si="157"/>
        <v/>
      </c>
    </row>
    <row r="461" spans="1:55" ht="15" customHeight="1">
      <c r="A461" s="56">
        <v>457</v>
      </c>
      <c r="B461" s="57">
        <v>43221</v>
      </c>
      <c r="C461" s="56">
        <v>2018</v>
      </c>
      <c r="D461" s="58" t="s">
        <v>237</v>
      </c>
      <c r="E461" s="59">
        <v>6681.96</v>
      </c>
      <c r="F461" s="60">
        <v>4.9657E-2</v>
      </c>
      <c r="G461" s="60">
        <v>-6.2986E-2</v>
      </c>
      <c r="H461" s="61">
        <v>0.63270000000000004</v>
      </c>
      <c r="I461" s="62">
        <v>347</v>
      </c>
      <c r="J461" s="56" t="s">
        <v>235</v>
      </c>
      <c r="K461" s="63">
        <v>15.49</v>
      </c>
      <c r="L461" s="56">
        <f t="shared" si="158"/>
        <v>100</v>
      </c>
      <c r="M461" s="56">
        <f t="shared" si="159"/>
        <v>50</v>
      </c>
      <c r="N461" s="56">
        <f t="shared" si="160"/>
        <v>100</v>
      </c>
      <c r="O461" s="56">
        <f t="shared" si="161"/>
        <v>100</v>
      </c>
      <c r="P461" s="56">
        <f t="shared" si="162"/>
        <v>100</v>
      </c>
      <c r="Q461" s="63"/>
      <c r="R461" s="56"/>
      <c r="S461" s="60">
        <f t="shared" si="175"/>
        <v>1.1564482701720058E-2</v>
      </c>
      <c r="T461" s="64">
        <f t="shared" si="176"/>
        <v>-2.7620841180163169E-2</v>
      </c>
      <c r="V461" s="65"/>
      <c r="W461" s="65"/>
      <c r="Y461" s="15" t="str">
        <f t="shared" si="163"/>
        <v>EASY</v>
      </c>
      <c r="AA461" s="66">
        <f t="shared" si="177"/>
        <v>5.912249240006906E-2</v>
      </c>
      <c r="AB461">
        <f>LOOKUP($B461,'07_L1政策步階'!$A$4:$A$14,'07_L1政策步階'!$C$4:$C$14)</f>
        <v>-1</v>
      </c>
      <c r="AC461" s="65"/>
      <c r="AD461" s="65"/>
      <c r="AE461" s="65"/>
      <c r="AF461" s="65"/>
      <c r="AG461" s="65"/>
      <c r="AH461" s="65"/>
      <c r="AI461" s="65"/>
      <c r="AJ461" s="65"/>
      <c r="AK461" s="65"/>
      <c r="AL461">
        <f t="shared" si="164"/>
        <v>100</v>
      </c>
      <c r="AM461">
        <f t="shared" si="165"/>
        <v>0</v>
      </c>
      <c r="AN461" t="str">
        <f t="shared" si="166"/>
        <v/>
      </c>
      <c r="AO461" t="str">
        <f t="shared" si="167"/>
        <v/>
      </c>
      <c r="AP461" t="str">
        <f t="shared" si="168"/>
        <v/>
      </c>
      <c r="AQ461" t="str">
        <f t="shared" si="169"/>
        <v/>
      </c>
      <c r="AR461" t="str">
        <f t="shared" si="170"/>
        <v/>
      </c>
      <c r="AS461" t="str">
        <f t="shared" si="171"/>
        <v/>
      </c>
      <c r="AT461" t="str">
        <f t="shared" si="172"/>
        <v/>
      </c>
      <c r="AU461" t="str">
        <f t="shared" si="173"/>
        <v/>
      </c>
      <c r="AV461" t="str">
        <f t="shared" si="174"/>
        <v/>
      </c>
      <c r="AW461">
        <f>'01_指標庫'!$H$4*ISNUMBER($F461)+'01_指標庫'!$H$5*ISNUMBER($AA461)+'01_指標庫'!$H$6*ISNUMBER($G461)+'01_指標庫'!$H$7*ISNUMBER($H461)+'01_指標庫'!$H$8*ISNUMBER($AF461)+'01_指標庫'!$H$9*ISNUMBER($AG461)+'01_指標庫'!$H$10*ISNUMBER($AB461)+'01_指標庫'!$H$11*ISNUMBER($AC461)+'01_指標庫'!$H$12*ISNUMBER($AD461)+'01_指標庫'!$H$13*ISNUMBER($AE461)+'01_指標庫'!$H$14*ISNUMBER($I461)+'01_指標庫'!$H$15*ISNUMBER($AH461)+'01_指標庫'!$H$16*ISNUMBER($K461)+'01_指標庫'!$H$17*ISNUMBER($AI461)+'01_指標庫'!$H$18*ISNUMBER($AJ461)+'01_指標庫'!$H$19*ISNUMBER($AK461)+'01_指標庫'!$H$20*ISNUMBER($BB461)+'01_指標庫'!$H$21*ISNUMBER($BC461)</f>
        <v>51</v>
      </c>
      <c r="AX461">
        <f>IF(AW461=0,50,ROUND(('01_指標庫'!$H$4*IF(ISNUMBER($F461),L461,0)+'01_指標庫'!$H$5*IF(ISNUMBER($AA461),AL461,0)+'01_指標庫'!$H$6*IF(ISNUMBER($G461),M461,0)+'01_指標庫'!$H$7*IF(ISNUMBER($H461),N461,0)+'01_指標庫'!$H$8*IF(ISNUMBER($AF461),AQ461,0)+'01_指標庫'!$H$9*IF(ISNUMBER($AG461),AR461,0)+'01_指標庫'!$H$10*IF(ISNUMBER($AB461),AM461,0)+'01_指標庫'!$H$11*IF(ISNUMBER($AC461),AN461,0)+'01_指標庫'!$H$12*IF(ISNUMBER($AD461),AO461,0)+'01_指標庫'!$H$13*IF(ISNUMBER($AE461),AP461,0)+'01_指標庫'!$H$14*IF(ISNUMBER($I461),O461,0)+'01_指標庫'!$H$15*IF(ISNUMBER($AH461),AS461,0)+'01_指標庫'!$H$16*IF(ISNUMBER($K461),P461,0)+'01_指標庫'!$H$17*IF(ISNUMBER($AI461),AT461,0)+'01_指標庫'!$H$18*IF(ISNUMBER($AJ461),AU461,0)+'01_指標庫'!$H$19*IF(ISNUMBER($AK461),AV461,0)+'01_指標庫'!$H$20*IF(ISNUMBER($BB461),BB461,0)+'01_指標庫'!$H$21*IF(ISNUMBER($BC461),BC461,0))/AW461,1))</f>
        <v>70.599999999999994</v>
      </c>
      <c r="AY461" s="67"/>
      <c r="AZ461" s="67"/>
      <c r="BA461" s="66">
        <f t="shared" si="155"/>
        <v>-4.9026790481742077E-3</v>
      </c>
      <c r="BB461">
        <f t="shared" si="156"/>
        <v>0</v>
      </c>
      <c r="BC461" t="str">
        <f t="shared" si="157"/>
        <v/>
      </c>
    </row>
    <row r="462" spans="1:55" ht="15" customHeight="1">
      <c r="A462" s="56">
        <v>458</v>
      </c>
      <c r="B462" s="57">
        <v>43222</v>
      </c>
      <c r="C462" s="56">
        <v>2018</v>
      </c>
      <c r="D462" s="58" t="s">
        <v>238</v>
      </c>
      <c r="E462" s="59">
        <v>6644.48</v>
      </c>
      <c r="F462" s="60">
        <v>4.3110000000000002E-2</v>
      </c>
      <c r="G462" s="60">
        <v>-6.8241999999999997E-2</v>
      </c>
      <c r="H462" s="61">
        <v>0.61219999999999997</v>
      </c>
      <c r="I462" s="62">
        <v>345</v>
      </c>
      <c r="J462" s="56" t="s">
        <v>235</v>
      </c>
      <c r="K462" s="63">
        <v>15.97</v>
      </c>
      <c r="L462" s="56">
        <f t="shared" si="158"/>
        <v>100</v>
      </c>
      <c r="M462" s="56">
        <f t="shared" si="159"/>
        <v>50</v>
      </c>
      <c r="N462" s="56">
        <f t="shared" si="160"/>
        <v>100</v>
      </c>
      <c r="O462" s="56">
        <f t="shared" si="161"/>
        <v>100</v>
      </c>
      <c r="P462" s="56">
        <f t="shared" si="162"/>
        <v>100</v>
      </c>
      <c r="Q462" s="63"/>
      <c r="R462" s="56"/>
      <c r="S462" s="60">
        <f t="shared" si="175"/>
        <v>-5.6091326497016425E-3</v>
      </c>
      <c r="T462" s="64">
        <f t="shared" si="176"/>
        <v>3.0987734021949764E-2</v>
      </c>
      <c r="V462" s="65"/>
      <c r="W462" s="65"/>
      <c r="Y462" s="15" t="str">
        <f t="shared" si="163"/>
        <v>EASY</v>
      </c>
      <c r="AA462" s="66">
        <f t="shared" si="177"/>
        <v>5.8028939578169902E-2</v>
      </c>
      <c r="AB462">
        <f>LOOKUP($B462,'07_L1政策步階'!$A$4:$A$14,'07_L1政策步階'!$C$4:$C$14)</f>
        <v>-1</v>
      </c>
      <c r="AC462" s="65"/>
      <c r="AD462" s="65"/>
      <c r="AE462" s="65"/>
      <c r="AF462" s="65"/>
      <c r="AG462" s="65"/>
      <c r="AH462" s="65"/>
      <c r="AI462" s="65"/>
      <c r="AJ462" s="65"/>
      <c r="AK462" s="65"/>
      <c r="AL462">
        <f t="shared" si="164"/>
        <v>100</v>
      </c>
      <c r="AM462">
        <f t="shared" si="165"/>
        <v>0</v>
      </c>
      <c r="AN462" t="str">
        <f t="shared" si="166"/>
        <v/>
      </c>
      <c r="AO462" t="str">
        <f t="shared" si="167"/>
        <v/>
      </c>
      <c r="AP462" t="str">
        <f t="shared" si="168"/>
        <v/>
      </c>
      <c r="AQ462" t="str">
        <f t="shared" si="169"/>
        <v/>
      </c>
      <c r="AR462" t="str">
        <f t="shared" si="170"/>
        <v/>
      </c>
      <c r="AS462" t="str">
        <f t="shared" si="171"/>
        <v/>
      </c>
      <c r="AT462" t="str">
        <f t="shared" si="172"/>
        <v/>
      </c>
      <c r="AU462" t="str">
        <f t="shared" si="173"/>
        <v/>
      </c>
      <c r="AV462" t="str">
        <f t="shared" si="174"/>
        <v/>
      </c>
      <c r="AW462">
        <f>'01_指標庫'!$H$4*ISNUMBER($F462)+'01_指標庫'!$H$5*ISNUMBER($AA462)+'01_指標庫'!$H$6*ISNUMBER($G462)+'01_指標庫'!$H$7*ISNUMBER($H462)+'01_指標庫'!$H$8*ISNUMBER($AF462)+'01_指標庫'!$H$9*ISNUMBER($AG462)+'01_指標庫'!$H$10*ISNUMBER($AB462)+'01_指標庫'!$H$11*ISNUMBER($AC462)+'01_指標庫'!$H$12*ISNUMBER($AD462)+'01_指標庫'!$H$13*ISNUMBER($AE462)+'01_指標庫'!$H$14*ISNUMBER($I462)+'01_指標庫'!$H$15*ISNUMBER($AH462)+'01_指標庫'!$H$16*ISNUMBER($K462)+'01_指標庫'!$H$17*ISNUMBER($AI462)+'01_指標庫'!$H$18*ISNUMBER($AJ462)+'01_指標庫'!$H$19*ISNUMBER($AK462)+'01_指標庫'!$H$20*ISNUMBER($BB462)+'01_指標庫'!$H$21*ISNUMBER($BC462)</f>
        <v>51</v>
      </c>
      <c r="AX462">
        <f>IF(AW462=0,50,ROUND(('01_指標庫'!$H$4*IF(ISNUMBER($F462),L462,0)+'01_指標庫'!$H$5*IF(ISNUMBER($AA462),AL462,0)+'01_指標庫'!$H$6*IF(ISNUMBER($G462),M462,0)+'01_指標庫'!$H$7*IF(ISNUMBER($H462),N462,0)+'01_指標庫'!$H$8*IF(ISNUMBER($AF462),AQ462,0)+'01_指標庫'!$H$9*IF(ISNUMBER($AG462),AR462,0)+'01_指標庫'!$H$10*IF(ISNUMBER($AB462),AM462,0)+'01_指標庫'!$H$11*IF(ISNUMBER($AC462),AN462,0)+'01_指標庫'!$H$12*IF(ISNUMBER($AD462),AO462,0)+'01_指標庫'!$H$13*IF(ISNUMBER($AE462),AP462,0)+'01_指標庫'!$H$14*IF(ISNUMBER($I462),O462,0)+'01_指標庫'!$H$15*IF(ISNUMBER($AH462),AS462,0)+'01_指標庫'!$H$16*IF(ISNUMBER($K462),P462,0)+'01_指標庫'!$H$17*IF(ISNUMBER($AI462),AT462,0)+'01_指標庫'!$H$18*IF(ISNUMBER($AJ462),AU462,0)+'01_指標庫'!$H$19*IF(ISNUMBER($AK462),AV462,0)+'01_指標庫'!$H$20*IF(ISNUMBER($BB462),BB462,0)+'01_指標庫'!$H$21*IF(ISNUMBER($BC462),BC462,0))/AW462,1))</f>
        <v>76.5</v>
      </c>
      <c r="AY462" s="67"/>
      <c r="AZ462" s="67"/>
      <c r="BA462" s="66">
        <f t="shared" ref="BA462:BA525" si="178">AVERAGE($E458:$E462)/AVERAGE($E453:$E462)-1</f>
        <v>1.8624786066643306E-3</v>
      </c>
      <c r="BB462">
        <f t="shared" ref="BB462:BB525" si="179">IF(ISNUMBER($BA462),IF(OR($S462&lt;=-0.03,$BA462&lt;-0.003),0,IF(OR($S462&lt;=-0.02,$BA462&lt;0.01),50,100)),"")</f>
        <v>50</v>
      </c>
      <c r="BC462" t="str">
        <f t="shared" ref="BC462:BC525" si="180">IF(OR(COUNT($AZ462)=0,COUNT($AZ461)=0),"",IF(OR($AY462/$AZ461-1&lt;=-0.03,$AZ462/$AZ461-1&lt;=-0.045,IF(COUNT($AZ453:$AZ462)=10,AVERAGE($AZ458:$AZ462)/AVERAGE($AZ453:$AZ462)-1&lt;-0.01,FALSE())),0,IF(OR($AZ462/$AZ461-1&lt;=-0.02,IF(COUNT($AZ453:$AZ462)=10,AVERAGE($AZ458:$AZ462)/AVERAGE($AZ453:$AZ462)-1&lt;0.005,FALSE())),50,100)))</f>
        <v/>
      </c>
    </row>
    <row r="463" spans="1:55" ht="15" customHeight="1">
      <c r="A463" s="56">
        <v>459</v>
      </c>
      <c r="B463" s="57">
        <v>43223</v>
      </c>
      <c r="C463" s="56">
        <v>2018</v>
      </c>
      <c r="D463" s="58" t="s">
        <v>239</v>
      </c>
      <c r="E463" s="59">
        <v>6643.48</v>
      </c>
      <c r="F463" s="60">
        <v>4.2328999999999999E-2</v>
      </c>
      <c r="G463" s="60">
        <v>-6.8381999999999998E-2</v>
      </c>
      <c r="H463" s="61">
        <v>0.57140000000000002</v>
      </c>
      <c r="I463" s="62">
        <v>350</v>
      </c>
      <c r="J463" s="56" t="s">
        <v>235</v>
      </c>
      <c r="K463" s="63">
        <v>15.9</v>
      </c>
      <c r="L463" s="56">
        <f t="shared" si="158"/>
        <v>100</v>
      </c>
      <c r="M463" s="56">
        <f t="shared" si="159"/>
        <v>50</v>
      </c>
      <c r="N463" s="56">
        <f t="shared" si="160"/>
        <v>50</v>
      </c>
      <c r="O463" s="56">
        <f t="shared" si="161"/>
        <v>50</v>
      </c>
      <c r="P463" s="56">
        <f t="shared" si="162"/>
        <v>100</v>
      </c>
      <c r="Q463" s="63"/>
      <c r="R463" s="56"/>
      <c r="S463" s="60">
        <f t="shared" si="175"/>
        <v>-1.5050086688495057E-4</v>
      </c>
      <c r="T463" s="64">
        <f t="shared" si="176"/>
        <v>-4.3832185347526531E-3</v>
      </c>
      <c r="V463" s="65"/>
      <c r="W463" s="65"/>
      <c r="Y463" s="15" t="str">
        <f t="shared" si="163"/>
        <v>UNCERTAIN</v>
      </c>
      <c r="AA463" s="66">
        <f t="shared" si="177"/>
        <v>5.703203008694091E-2</v>
      </c>
      <c r="AB463">
        <f>LOOKUP($B463,'07_L1政策步階'!$A$4:$A$14,'07_L1政策步階'!$C$4:$C$14)</f>
        <v>-1</v>
      </c>
      <c r="AC463" s="65"/>
      <c r="AD463" s="65"/>
      <c r="AE463" s="65"/>
      <c r="AF463" s="65"/>
      <c r="AG463" s="65"/>
      <c r="AH463" s="65"/>
      <c r="AI463" s="65"/>
      <c r="AJ463" s="65"/>
      <c r="AK463" s="65"/>
      <c r="AL463">
        <f t="shared" si="164"/>
        <v>100</v>
      </c>
      <c r="AM463">
        <f t="shared" si="165"/>
        <v>0</v>
      </c>
      <c r="AN463" t="str">
        <f t="shared" si="166"/>
        <v/>
      </c>
      <c r="AO463" t="str">
        <f t="shared" si="167"/>
        <v/>
      </c>
      <c r="AP463" t="str">
        <f t="shared" si="168"/>
        <v/>
      </c>
      <c r="AQ463" t="str">
        <f t="shared" si="169"/>
        <v/>
      </c>
      <c r="AR463" t="str">
        <f t="shared" si="170"/>
        <v/>
      </c>
      <c r="AS463" t="str">
        <f t="shared" si="171"/>
        <v/>
      </c>
      <c r="AT463" t="str">
        <f t="shared" si="172"/>
        <v/>
      </c>
      <c r="AU463" t="str">
        <f t="shared" si="173"/>
        <v/>
      </c>
      <c r="AV463" t="str">
        <f t="shared" si="174"/>
        <v/>
      </c>
      <c r="AW463">
        <f>'01_指標庫'!$H$4*ISNUMBER($F463)+'01_指標庫'!$H$5*ISNUMBER($AA463)+'01_指標庫'!$H$6*ISNUMBER($G463)+'01_指標庫'!$H$7*ISNUMBER($H463)+'01_指標庫'!$H$8*ISNUMBER($AF463)+'01_指標庫'!$H$9*ISNUMBER($AG463)+'01_指標庫'!$H$10*ISNUMBER($AB463)+'01_指標庫'!$H$11*ISNUMBER($AC463)+'01_指標庫'!$H$12*ISNUMBER($AD463)+'01_指標庫'!$H$13*ISNUMBER($AE463)+'01_指標庫'!$H$14*ISNUMBER($I463)+'01_指標庫'!$H$15*ISNUMBER($AH463)+'01_指標庫'!$H$16*ISNUMBER($K463)+'01_指標庫'!$H$17*ISNUMBER($AI463)+'01_指標庫'!$H$18*ISNUMBER($AJ463)+'01_指標庫'!$H$19*ISNUMBER($AK463)+'01_指標庫'!$H$20*ISNUMBER($BB463)+'01_指標庫'!$H$21*ISNUMBER($BC463)</f>
        <v>51</v>
      </c>
      <c r="AX463">
        <f>IF(AW463=0,50,ROUND(('01_指標庫'!$H$4*IF(ISNUMBER($F463),L463,0)+'01_指標庫'!$H$5*IF(ISNUMBER($AA463),AL463,0)+'01_指標庫'!$H$6*IF(ISNUMBER($G463),M463,0)+'01_指標庫'!$H$7*IF(ISNUMBER($H463),N463,0)+'01_指標庫'!$H$8*IF(ISNUMBER($AF463),AQ463,0)+'01_指標庫'!$H$9*IF(ISNUMBER($AG463),AR463,0)+'01_指標庫'!$H$10*IF(ISNUMBER($AB463),AM463,0)+'01_指標庫'!$H$11*IF(ISNUMBER($AC463),AN463,0)+'01_指標庫'!$H$12*IF(ISNUMBER($AD463),AO463,0)+'01_指標庫'!$H$13*IF(ISNUMBER($AE463),AP463,0)+'01_指標庫'!$H$14*IF(ISNUMBER($I463),O463,0)+'01_指標庫'!$H$15*IF(ISNUMBER($AH463),AS463,0)+'01_指標庫'!$H$16*IF(ISNUMBER($K463),P463,0)+'01_指標庫'!$H$17*IF(ISNUMBER($AI463),AT463,0)+'01_指標庫'!$H$18*IF(ISNUMBER($AJ463),AU463,0)+'01_指標庫'!$H$19*IF(ISNUMBER($AK463),AV463,0)+'01_指標庫'!$H$20*IF(ISNUMBER($BB463),BB463,0)+'01_指標庫'!$H$21*IF(ISNUMBER($BC463),BC463,0))/AW463,1))</f>
        <v>60.8</v>
      </c>
      <c r="AY463" s="67"/>
      <c r="AZ463" s="67"/>
      <c r="BA463" s="66">
        <f t="shared" si="178"/>
        <v>3.664243821034141E-3</v>
      </c>
      <c r="BB463">
        <f t="shared" si="179"/>
        <v>50</v>
      </c>
      <c r="BC463" t="str">
        <f t="shared" si="180"/>
        <v/>
      </c>
    </row>
    <row r="464" spans="1:55" ht="15" customHeight="1">
      <c r="A464" s="56">
        <v>460</v>
      </c>
      <c r="B464" s="57">
        <v>43224</v>
      </c>
      <c r="C464" s="56">
        <v>2018</v>
      </c>
      <c r="D464" s="58" t="s">
        <v>234</v>
      </c>
      <c r="E464" s="59">
        <v>6769.12</v>
      </c>
      <c r="F464" s="60">
        <v>6.1330999999999997E-2</v>
      </c>
      <c r="G464" s="60">
        <v>-5.0763000000000003E-2</v>
      </c>
      <c r="H464" s="61">
        <v>0.69389999999999996</v>
      </c>
      <c r="I464" s="62">
        <v>349</v>
      </c>
      <c r="J464" s="56" t="s">
        <v>235</v>
      </c>
      <c r="K464" s="63">
        <v>14.77</v>
      </c>
      <c r="L464" s="56">
        <f t="shared" si="158"/>
        <v>100</v>
      </c>
      <c r="M464" s="56">
        <f t="shared" si="159"/>
        <v>100</v>
      </c>
      <c r="N464" s="56">
        <f t="shared" si="160"/>
        <v>100</v>
      </c>
      <c r="O464" s="56">
        <f t="shared" si="161"/>
        <v>100</v>
      </c>
      <c r="P464" s="56">
        <f t="shared" si="162"/>
        <v>100</v>
      </c>
      <c r="Q464" s="63"/>
      <c r="R464" s="56"/>
      <c r="S464" s="60">
        <f t="shared" si="175"/>
        <v>1.8911775153985566E-2</v>
      </c>
      <c r="T464" s="64">
        <f t="shared" si="176"/>
        <v>-7.1069182389937202E-2</v>
      </c>
      <c r="V464" s="65"/>
      <c r="W464" s="65"/>
      <c r="Y464" s="15" t="str">
        <f t="shared" si="163"/>
        <v>EASY</v>
      </c>
      <c r="AA464" s="66">
        <f t="shared" si="177"/>
        <v>5.6348012828063787E-2</v>
      </c>
      <c r="AB464">
        <f>LOOKUP($B464,'07_L1政策步階'!$A$4:$A$14,'07_L1政策步階'!$C$4:$C$14)</f>
        <v>-1</v>
      </c>
      <c r="AC464" s="65"/>
      <c r="AD464" s="65"/>
      <c r="AE464" s="65"/>
      <c r="AF464" s="65"/>
      <c r="AG464" s="65"/>
      <c r="AH464" s="65"/>
      <c r="AI464" s="65"/>
      <c r="AJ464" s="65"/>
      <c r="AK464" s="65"/>
      <c r="AL464">
        <f t="shared" si="164"/>
        <v>100</v>
      </c>
      <c r="AM464">
        <f t="shared" si="165"/>
        <v>0</v>
      </c>
      <c r="AN464" t="str">
        <f t="shared" si="166"/>
        <v/>
      </c>
      <c r="AO464" t="str">
        <f t="shared" si="167"/>
        <v/>
      </c>
      <c r="AP464" t="str">
        <f t="shared" si="168"/>
        <v/>
      </c>
      <c r="AQ464" t="str">
        <f t="shared" si="169"/>
        <v/>
      </c>
      <c r="AR464" t="str">
        <f t="shared" si="170"/>
        <v/>
      </c>
      <c r="AS464" t="str">
        <f t="shared" si="171"/>
        <v/>
      </c>
      <c r="AT464" t="str">
        <f t="shared" si="172"/>
        <v/>
      </c>
      <c r="AU464" t="str">
        <f t="shared" si="173"/>
        <v/>
      </c>
      <c r="AV464" t="str">
        <f t="shared" si="174"/>
        <v/>
      </c>
      <c r="AW464">
        <f>'01_指標庫'!$H$4*ISNUMBER($F464)+'01_指標庫'!$H$5*ISNUMBER($AA464)+'01_指標庫'!$H$6*ISNUMBER($G464)+'01_指標庫'!$H$7*ISNUMBER($H464)+'01_指標庫'!$H$8*ISNUMBER($AF464)+'01_指標庫'!$H$9*ISNUMBER($AG464)+'01_指標庫'!$H$10*ISNUMBER($AB464)+'01_指標庫'!$H$11*ISNUMBER($AC464)+'01_指標庫'!$H$12*ISNUMBER($AD464)+'01_指標庫'!$H$13*ISNUMBER($AE464)+'01_指標庫'!$H$14*ISNUMBER($I464)+'01_指標庫'!$H$15*ISNUMBER($AH464)+'01_指標庫'!$H$16*ISNUMBER($K464)+'01_指標庫'!$H$17*ISNUMBER($AI464)+'01_指標庫'!$H$18*ISNUMBER($AJ464)+'01_指標庫'!$H$19*ISNUMBER($AK464)+'01_指標庫'!$H$20*ISNUMBER($BB464)+'01_指標庫'!$H$21*ISNUMBER($BC464)</f>
        <v>51</v>
      </c>
      <c r="AX464">
        <f>IF(AW464=0,50,ROUND(('01_指標庫'!$H$4*IF(ISNUMBER($F464),L464,0)+'01_指標庫'!$H$5*IF(ISNUMBER($AA464),AL464,0)+'01_指標庫'!$H$6*IF(ISNUMBER($G464),M464,0)+'01_指標庫'!$H$7*IF(ISNUMBER($H464),N464,0)+'01_指標庫'!$H$8*IF(ISNUMBER($AF464),AQ464,0)+'01_指標庫'!$H$9*IF(ISNUMBER($AG464),AR464,0)+'01_指標庫'!$H$10*IF(ISNUMBER($AB464),AM464,0)+'01_指標庫'!$H$11*IF(ISNUMBER($AC464),AN464,0)+'01_指標庫'!$H$12*IF(ISNUMBER($AD464),AO464,0)+'01_指標庫'!$H$13*IF(ISNUMBER($AE464),AP464,0)+'01_指標庫'!$H$14*IF(ISNUMBER($I464),O464,0)+'01_指標庫'!$H$15*IF(ISNUMBER($AH464),AS464,0)+'01_指標庫'!$H$16*IF(ISNUMBER($K464),P464,0)+'01_指標庫'!$H$17*IF(ISNUMBER($AI464),AT464,0)+'01_指標庫'!$H$18*IF(ISNUMBER($AJ464),AU464,0)+'01_指標庫'!$H$19*IF(ISNUMBER($AK464),AV464,0)+'01_指標庫'!$H$20*IF(ISNUMBER($BB464),BB464,0)+'01_指標庫'!$H$21*IF(ISNUMBER($BC464),BC464,0))/AW464,1))</f>
        <v>84.3</v>
      </c>
      <c r="AY464" s="67"/>
      <c r="AZ464" s="67"/>
      <c r="BA464" s="66">
        <f t="shared" si="178"/>
        <v>5.5308613681051E-3</v>
      </c>
      <c r="BB464">
        <f t="shared" si="179"/>
        <v>50</v>
      </c>
      <c r="BC464" t="str">
        <f t="shared" si="180"/>
        <v/>
      </c>
    </row>
    <row r="465" spans="1:55" ht="15" customHeight="1">
      <c r="A465" s="56">
        <v>461</v>
      </c>
      <c r="B465" s="57">
        <v>43227</v>
      </c>
      <c r="C465" s="56">
        <v>2018</v>
      </c>
      <c r="D465" s="58" t="s">
        <v>236</v>
      </c>
      <c r="E465" s="59">
        <v>6821.87</v>
      </c>
      <c r="F465" s="60">
        <v>6.8847000000000005E-2</v>
      </c>
      <c r="G465" s="60">
        <v>-4.3366000000000002E-2</v>
      </c>
      <c r="H465" s="61">
        <v>0.69389999999999996</v>
      </c>
      <c r="I465" s="62">
        <v>346</v>
      </c>
      <c r="J465" s="56" t="s">
        <v>235</v>
      </c>
      <c r="K465" s="63">
        <v>14.75</v>
      </c>
      <c r="L465" s="56">
        <f t="shared" si="158"/>
        <v>100</v>
      </c>
      <c r="M465" s="56">
        <f t="shared" si="159"/>
        <v>100</v>
      </c>
      <c r="N465" s="56">
        <f t="shared" si="160"/>
        <v>100</v>
      </c>
      <c r="O465" s="56">
        <f t="shared" si="161"/>
        <v>100</v>
      </c>
      <c r="P465" s="56">
        <f t="shared" si="162"/>
        <v>100</v>
      </c>
      <c r="Q465" s="63"/>
      <c r="R465" s="56"/>
      <c r="S465" s="60">
        <f t="shared" si="175"/>
        <v>7.7927411539462366E-3</v>
      </c>
      <c r="T465" s="64">
        <f t="shared" si="176"/>
        <v>-1.3540961408259333E-3</v>
      </c>
      <c r="V465" s="65"/>
      <c r="W465" s="65"/>
      <c r="Y465" s="15" t="str">
        <f t="shared" si="163"/>
        <v>EASY</v>
      </c>
      <c r="AA465" s="66">
        <f t="shared" si="177"/>
        <v>5.5368515507268068E-2</v>
      </c>
      <c r="AB465">
        <f>LOOKUP($B465,'07_L1政策步階'!$A$4:$A$14,'07_L1政策步階'!$C$4:$C$14)</f>
        <v>-1</v>
      </c>
      <c r="AC465" s="65"/>
      <c r="AD465" s="65"/>
      <c r="AE465" s="65"/>
      <c r="AF465" s="65"/>
      <c r="AG465" s="65"/>
      <c r="AH465" s="65"/>
      <c r="AI465" s="65"/>
      <c r="AJ465" s="65"/>
      <c r="AK465" s="65"/>
      <c r="AL465">
        <f t="shared" si="164"/>
        <v>100</v>
      </c>
      <c r="AM465">
        <f t="shared" si="165"/>
        <v>0</v>
      </c>
      <c r="AN465" t="str">
        <f t="shared" si="166"/>
        <v/>
      </c>
      <c r="AO465" t="str">
        <f t="shared" si="167"/>
        <v/>
      </c>
      <c r="AP465" t="str">
        <f t="shared" si="168"/>
        <v/>
      </c>
      <c r="AQ465" t="str">
        <f t="shared" si="169"/>
        <v/>
      </c>
      <c r="AR465" t="str">
        <f t="shared" si="170"/>
        <v/>
      </c>
      <c r="AS465" t="str">
        <f t="shared" si="171"/>
        <v/>
      </c>
      <c r="AT465" t="str">
        <f t="shared" si="172"/>
        <v/>
      </c>
      <c r="AU465" t="str">
        <f t="shared" si="173"/>
        <v/>
      </c>
      <c r="AV465" t="str">
        <f t="shared" si="174"/>
        <v/>
      </c>
      <c r="AW465">
        <f>'01_指標庫'!$H$4*ISNUMBER($F465)+'01_指標庫'!$H$5*ISNUMBER($AA465)+'01_指標庫'!$H$6*ISNUMBER($G465)+'01_指標庫'!$H$7*ISNUMBER($H465)+'01_指標庫'!$H$8*ISNUMBER($AF465)+'01_指標庫'!$H$9*ISNUMBER($AG465)+'01_指標庫'!$H$10*ISNUMBER($AB465)+'01_指標庫'!$H$11*ISNUMBER($AC465)+'01_指標庫'!$H$12*ISNUMBER($AD465)+'01_指標庫'!$H$13*ISNUMBER($AE465)+'01_指標庫'!$H$14*ISNUMBER($I465)+'01_指標庫'!$H$15*ISNUMBER($AH465)+'01_指標庫'!$H$16*ISNUMBER($K465)+'01_指標庫'!$H$17*ISNUMBER($AI465)+'01_指標庫'!$H$18*ISNUMBER($AJ465)+'01_指標庫'!$H$19*ISNUMBER($AK465)+'01_指標庫'!$H$20*ISNUMBER($BB465)+'01_指標庫'!$H$21*ISNUMBER($BC465)</f>
        <v>51</v>
      </c>
      <c r="AX465">
        <f>IF(AW465=0,50,ROUND(('01_指標庫'!$H$4*IF(ISNUMBER($F465),L465,0)+'01_指標庫'!$H$5*IF(ISNUMBER($AA465),AL465,0)+'01_指標庫'!$H$6*IF(ISNUMBER($G465),M465,0)+'01_指標庫'!$H$7*IF(ISNUMBER($H465),N465,0)+'01_指標庫'!$H$8*IF(ISNUMBER($AF465),AQ465,0)+'01_指標庫'!$H$9*IF(ISNUMBER($AG465),AR465,0)+'01_指標庫'!$H$10*IF(ISNUMBER($AB465),AM465,0)+'01_指標庫'!$H$11*IF(ISNUMBER($AC465),AN465,0)+'01_指標庫'!$H$12*IF(ISNUMBER($AD465),AO465,0)+'01_指標庫'!$H$13*IF(ISNUMBER($AE465),AP465,0)+'01_指標庫'!$H$14*IF(ISNUMBER($I465),O465,0)+'01_指標庫'!$H$15*IF(ISNUMBER($AH465),AS465,0)+'01_指標庫'!$H$16*IF(ISNUMBER($K465),P465,0)+'01_指標庫'!$H$17*IF(ISNUMBER($AI465),AT465,0)+'01_指標庫'!$H$18*IF(ISNUMBER($AJ465),AU465,0)+'01_指標庫'!$H$19*IF(ISNUMBER($AK465),AV465,0)+'01_指標庫'!$H$20*IF(ISNUMBER($BB465),BB465,0)+'01_指標庫'!$H$21*IF(ISNUMBER($BC465),BC465,0))/AW465,1))</f>
        <v>84.3</v>
      </c>
      <c r="AY465" s="67"/>
      <c r="AZ465" s="67"/>
      <c r="BA465" s="66">
        <f t="shared" si="178"/>
        <v>9.4194386474746317E-3</v>
      </c>
      <c r="BB465">
        <f t="shared" si="179"/>
        <v>50</v>
      </c>
      <c r="BC465" t="str">
        <f t="shared" si="180"/>
        <v/>
      </c>
    </row>
    <row r="466" spans="1:55" ht="15" customHeight="1">
      <c r="A466" s="56">
        <v>462</v>
      </c>
      <c r="B466" s="57">
        <v>43228</v>
      </c>
      <c r="C466" s="56">
        <v>2018</v>
      </c>
      <c r="D466" s="58" t="s">
        <v>237</v>
      </c>
      <c r="E466" s="59">
        <v>6815.48</v>
      </c>
      <c r="F466" s="60">
        <v>6.7099000000000006E-2</v>
      </c>
      <c r="G466" s="60">
        <v>-4.4262000000000003E-2</v>
      </c>
      <c r="H466" s="61">
        <v>0.69389999999999996</v>
      </c>
      <c r="I466" s="62">
        <v>346</v>
      </c>
      <c r="J466" s="56" t="s">
        <v>235</v>
      </c>
      <c r="K466" s="63">
        <v>14.71</v>
      </c>
      <c r="L466" s="56">
        <f t="shared" si="158"/>
        <v>100</v>
      </c>
      <c r="M466" s="56">
        <f t="shared" si="159"/>
        <v>100</v>
      </c>
      <c r="N466" s="56">
        <f t="shared" si="160"/>
        <v>100</v>
      </c>
      <c r="O466" s="56">
        <f t="shared" si="161"/>
        <v>100</v>
      </c>
      <c r="P466" s="56">
        <f t="shared" si="162"/>
        <v>100</v>
      </c>
      <c r="Q466" s="63"/>
      <c r="R466" s="56"/>
      <c r="S466" s="60">
        <f t="shared" si="175"/>
        <v>-9.3669331136481127E-4</v>
      </c>
      <c r="T466" s="64">
        <f t="shared" si="176"/>
        <v>-2.7118644067796183E-3</v>
      </c>
      <c r="V466" s="65"/>
      <c r="W466" s="65"/>
      <c r="Y466" s="15" t="str">
        <f t="shared" si="163"/>
        <v>EASY</v>
      </c>
      <c r="AA466" s="66">
        <f t="shared" si="177"/>
        <v>5.4086265969808256E-2</v>
      </c>
      <c r="AB466">
        <f>LOOKUP($B466,'07_L1政策步階'!$A$4:$A$14,'07_L1政策步階'!$C$4:$C$14)</f>
        <v>-1</v>
      </c>
      <c r="AC466" s="65"/>
      <c r="AD466" s="65"/>
      <c r="AE466" s="65"/>
      <c r="AF466" s="65"/>
      <c r="AG466" s="65"/>
      <c r="AH466" s="65"/>
      <c r="AI466" s="65"/>
      <c r="AJ466" s="65"/>
      <c r="AK466" s="65"/>
      <c r="AL466">
        <f t="shared" si="164"/>
        <v>100</v>
      </c>
      <c r="AM466">
        <f t="shared" si="165"/>
        <v>0</v>
      </c>
      <c r="AN466" t="str">
        <f t="shared" si="166"/>
        <v/>
      </c>
      <c r="AO466" t="str">
        <f t="shared" si="167"/>
        <v/>
      </c>
      <c r="AP466" t="str">
        <f t="shared" si="168"/>
        <v/>
      </c>
      <c r="AQ466" t="str">
        <f t="shared" si="169"/>
        <v/>
      </c>
      <c r="AR466" t="str">
        <f t="shared" si="170"/>
        <v/>
      </c>
      <c r="AS466" t="str">
        <f t="shared" si="171"/>
        <v/>
      </c>
      <c r="AT466" t="str">
        <f t="shared" si="172"/>
        <v/>
      </c>
      <c r="AU466" t="str">
        <f t="shared" si="173"/>
        <v/>
      </c>
      <c r="AV466" t="str">
        <f t="shared" si="174"/>
        <v/>
      </c>
      <c r="AW466">
        <f>'01_指標庫'!$H$4*ISNUMBER($F466)+'01_指標庫'!$H$5*ISNUMBER($AA466)+'01_指標庫'!$H$6*ISNUMBER($G466)+'01_指標庫'!$H$7*ISNUMBER($H466)+'01_指標庫'!$H$8*ISNUMBER($AF466)+'01_指標庫'!$H$9*ISNUMBER($AG466)+'01_指標庫'!$H$10*ISNUMBER($AB466)+'01_指標庫'!$H$11*ISNUMBER($AC466)+'01_指標庫'!$H$12*ISNUMBER($AD466)+'01_指標庫'!$H$13*ISNUMBER($AE466)+'01_指標庫'!$H$14*ISNUMBER($I466)+'01_指標庫'!$H$15*ISNUMBER($AH466)+'01_指標庫'!$H$16*ISNUMBER($K466)+'01_指標庫'!$H$17*ISNUMBER($AI466)+'01_指標庫'!$H$18*ISNUMBER($AJ466)+'01_指標庫'!$H$19*ISNUMBER($AK466)+'01_指標庫'!$H$20*ISNUMBER($BB466)+'01_指標庫'!$H$21*ISNUMBER($BC466)</f>
        <v>51</v>
      </c>
      <c r="AX466">
        <f>IF(AW466=0,50,ROUND(('01_指標庫'!$H$4*IF(ISNUMBER($F466),L466,0)+'01_指標庫'!$H$5*IF(ISNUMBER($AA466),AL466,0)+'01_指標庫'!$H$6*IF(ISNUMBER($G466),M466,0)+'01_指標庫'!$H$7*IF(ISNUMBER($H466),N466,0)+'01_指標庫'!$H$8*IF(ISNUMBER($AF466),AQ466,0)+'01_指標庫'!$H$9*IF(ISNUMBER($AG466),AR466,0)+'01_指標庫'!$H$10*IF(ISNUMBER($AB466),AM466,0)+'01_指標庫'!$H$11*IF(ISNUMBER($AC466),AN466,0)+'01_指標庫'!$H$12*IF(ISNUMBER($AD466),AO466,0)+'01_指標庫'!$H$13*IF(ISNUMBER($AE466),AP466,0)+'01_指標庫'!$H$14*IF(ISNUMBER($I466),O466,0)+'01_指標庫'!$H$15*IF(ISNUMBER($AH466),AS466,0)+'01_指標庫'!$H$16*IF(ISNUMBER($K466),P466,0)+'01_指標庫'!$H$17*IF(ISNUMBER($AI466),AT466,0)+'01_指標庫'!$H$18*IF(ISNUMBER($AJ466),AU466,0)+'01_指標庫'!$H$19*IF(ISNUMBER($AK466),AV466,0)+'01_指標庫'!$H$20*IF(ISNUMBER($BB466),BB466,0)+'01_指標庫'!$H$21*IF(ISNUMBER($BC466),BC466,0))/AW466,1))</f>
        <v>84.3</v>
      </c>
      <c r="AY466" s="67"/>
      <c r="AZ466" s="67"/>
      <c r="BA466" s="66">
        <f t="shared" si="178"/>
        <v>8.7865764297121451E-3</v>
      </c>
      <c r="BB466">
        <f t="shared" si="179"/>
        <v>50</v>
      </c>
      <c r="BC466" t="str">
        <f t="shared" si="180"/>
        <v/>
      </c>
    </row>
    <row r="467" spans="1:55" ht="15" customHeight="1">
      <c r="A467" s="56">
        <v>463</v>
      </c>
      <c r="B467" s="57">
        <v>43229</v>
      </c>
      <c r="C467" s="56">
        <v>2018</v>
      </c>
      <c r="D467" s="58" t="s">
        <v>238</v>
      </c>
      <c r="E467" s="59">
        <v>6893.21</v>
      </c>
      <c r="F467" s="60">
        <v>7.8464999999999993E-2</v>
      </c>
      <c r="G467" s="60">
        <v>-3.3362000000000003E-2</v>
      </c>
      <c r="H467" s="61">
        <v>0.73470000000000002</v>
      </c>
      <c r="I467" s="62">
        <v>343</v>
      </c>
      <c r="J467" s="56" t="s">
        <v>235</v>
      </c>
      <c r="K467" s="63">
        <v>13.42</v>
      </c>
      <c r="L467" s="56">
        <f t="shared" si="158"/>
        <v>100</v>
      </c>
      <c r="M467" s="56">
        <f t="shared" si="159"/>
        <v>100</v>
      </c>
      <c r="N467" s="56">
        <f t="shared" si="160"/>
        <v>100</v>
      </c>
      <c r="O467" s="56">
        <f t="shared" si="161"/>
        <v>100</v>
      </c>
      <c r="P467" s="56">
        <f t="shared" si="162"/>
        <v>100</v>
      </c>
      <c r="Q467" s="63"/>
      <c r="R467" s="56"/>
      <c r="S467" s="60">
        <f t="shared" si="175"/>
        <v>1.1404919389390145E-2</v>
      </c>
      <c r="T467" s="64">
        <f t="shared" si="176"/>
        <v>-8.7695445275322914E-2</v>
      </c>
      <c r="V467" s="65"/>
      <c r="W467" s="65"/>
      <c r="Y467" s="15" t="str">
        <f t="shared" si="163"/>
        <v>EASY</v>
      </c>
      <c r="AA467" s="66">
        <f t="shared" si="177"/>
        <v>5.3279059908702298E-2</v>
      </c>
      <c r="AB467">
        <f>LOOKUP($B467,'07_L1政策步階'!$A$4:$A$14,'07_L1政策步階'!$C$4:$C$14)</f>
        <v>-1</v>
      </c>
      <c r="AC467" s="65"/>
      <c r="AD467" s="65"/>
      <c r="AE467" s="65"/>
      <c r="AF467" s="65"/>
      <c r="AG467" s="65"/>
      <c r="AH467" s="65"/>
      <c r="AI467" s="65"/>
      <c r="AJ467" s="65"/>
      <c r="AK467" s="65"/>
      <c r="AL467">
        <f t="shared" si="164"/>
        <v>100</v>
      </c>
      <c r="AM467">
        <f t="shared" si="165"/>
        <v>0</v>
      </c>
      <c r="AN467" t="str">
        <f t="shared" si="166"/>
        <v/>
      </c>
      <c r="AO467" t="str">
        <f t="shared" si="167"/>
        <v/>
      </c>
      <c r="AP467" t="str">
        <f t="shared" si="168"/>
        <v/>
      </c>
      <c r="AQ467" t="str">
        <f t="shared" si="169"/>
        <v/>
      </c>
      <c r="AR467" t="str">
        <f t="shared" si="170"/>
        <v/>
      </c>
      <c r="AS467" t="str">
        <f t="shared" si="171"/>
        <v/>
      </c>
      <c r="AT467" t="str">
        <f t="shared" si="172"/>
        <v/>
      </c>
      <c r="AU467" t="str">
        <f t="shared" si="173"/>
        <v/>
      </c>
      <c r="AV467" t="str">
        <f t="shared" si="174"/>
        <v/>
      </c>
      <c r="AW467">
        <f>'01_指標庫'!$H$4*ISNUMBER($F467)+'01_指標庫'!$H$5*ISNUMBER($AA467)+'01_指標庫'!$H$6*ISNUMBER($G467)+'01_指標庫'!$H$7*ISNUMBER($H467)+'01_指標庫'!$H$8*ISNUMBER($AF467)+'01_指標庫'!$H$9*ISNUMBER($AG467)+'01_指標庫'!$H$10*ISNUMBER($AB467)+'01_指標庫'!$H$11*ISNUMBER($AC467)+'01_指標庫'!$H$12*ISNUMBER($AD467)+'01_指標庫'!$H$13*ISNUMBER($AE467)+'01_指標庫'!$H$14*ISNUMBER($I467)+'01_指標庫'!$H$15*ISNUMBER($AH467)+'01_指標庫'!$H$16*ISNUMBER($K467)+'01_指標庫'!$H$17*ISNUMBER($AI467)+'01_指標庫'!$H$18*ISNUMBER($AJ467)+'01_指標庫'!$H$19*ISNUMBER($AK467)+'01_指標庫'!$H$20*ISNUMBER($BB467)+'01_指標庫'!$H$21*ISNUMBER($BC467)</f>
        <v>51</v>
      </c>
      <c r="AX467">
        <f>IF(AW467=0,50,ROUND(('01_指標庫'!$H$4*IF(ISNUMBER($F467),L467,0)+'01_指標庫'!$H$5*IF(ISNUMBER($AA467),AL467,0)+'01_指標庫'!$H$6*IF(ISNUMBER($G467),M467,0)+'01_指標庫'!$H$7*IF(ISNUMBER($H467),N467,0)+'01_指標庫'!$H$8*IF(ISNUMBER($AF467),AQ467,0)+'01_指標庫'!$H$9*IF(ISNUMBER($AG467),AR467,0)+'01_指標庫'!$H$10*IF(ISNUMBER($AB467),AM467,0)+'01_指標庫'!$H$11*IF(ISNUMBER($AC467),AN467,0)+'01_指標庫'!$H$12*IF(ISNUMBER($AD467),AO467,0)+'01_指標庫'!$H$13*IF(ISNUMBER($AE467),AP467,0)+'01_指標庫'!$H$14*IF(ISNUMBER($I467),O467,0)+'01_指標庫'!$H$15*IF(ISNUMBER($AH467),AS467,0)+'01_指標庫'!$H$16*IF(ISNUMBER($K467),P467,0)+'01_指標庫'!$H$17*IF(ISNUMBER($AI467),AT467,0)+'01_指標庫'!$H$18*IF(ISNUMBER($AJ467),AU467,0)+'01_指標庫'!$H$19*IF(ISNUMBER($AK467),AV467,0)+'01_指標庫'!$H$20*IF(ISNUMBER($BB467),BB467,0)+'01_指標庫'!$H$21*IF(ISNUMBER($BC467),BC467,0))/AW467,1))</f>
        <v>90.2</v>
      </c>
      <c r="AY467" s="67"/>
      <c r="AZ467" s="67"/>
      <c r="BA467" s="66">
        <f t="shared" si="178"/>
        <v>1.0496244706664104E-2</v>
      </c>
      <c r="BB467">
        <f t="shared" si="179"/>
        <v>100</v>
      </c>
      <c r="BC467" t="str">
        <f t="shared" si="180"/>
        <v/>
      </c>
    </row>
    <row r="468" spans="1:55" ht="15" customHeight="1">
      <c r="A468" s="56">
        <v>464</v>
      </c>
      <c r="B468" s="57">
        <v>43230</v>
      </c>
      <c r="C468" s="56">
        <v>2018</v>
      </c>
      <c r="D468" s="58" t="s">
        <v>239</v>
      </c>
      <c r="E468" s="59">
        <v>6963.55</v>
      </c>
      <c r="F468" s="60">
        <v>8.8590000000000002E-2</v>
      </c>
      <c r="G468" s="60">
        <v>-2.3498000000000002E-2</v>
      </c>
      <c r="H468" s="61">
        <v>0.75509999999999999</v>
      </c>
      <c r="I468" s="62">
        <v>341</v>
      </c>
      <c r="J468" s="56" t="s">
        <v>235</v>
      </c>
      <c r="K468" s="63">
        <v>13.23</v>
      </c>
      <c r="L468" s="56">
        <f t="shared" si="158"/>
        <v>100</v>
      </c>
      <c r="M468" s="56">
        <f t="shared" si="159"/>
        <v>100</v>
      </c>
      <c r="N468" s="56">
        <f t="shared" si="160"/>
        <v>100</v>
      </c>
      <c r="O468" s="56">
        <f t="shared" si="161"/>
        <v>100</v>
      </c>
      <c r="P468" s="56">
        <f t="shared" si="162"/>
        <v>100</v>
      </c>
      <c r="Q468" s="63"/>
      <c r="R468" s="56"/>
      <c r="S468" s="60">
        <f t="shared" si="175"/>
        <v>1.0204244466656354E-2</v>
      </c>
      <c r="T468" s="64">
        <f t="shared" si="176"/>
        <v>-1.4157973174366623E-2</v>
      </c>
      <c r="V468" s="65"/>
      <c r="W468" s="65"/>
      <c r="Y468" s="15" t="str">
        <f t="shared" si="163"/>
        <v>EASY</v>
      </c>
      <c r="AA468" s="66">
        <f t="shared" si="177"/>
        <v>5.2769893732540485E-2</v>
      </c>
      <c r="AB468">
        <f>LOOKUP($B468,'07_L1政策步階'!$A$4:$A$14,'07_L1政策步階'!$C$4:$C$14)</f>
        <v>-1</v>
      </c>
      <c r="AC468" s="65"/>
      <c r="AD468" s="65"/>
      <c r="AE468" s="65"/>
      <c r="AF468" s="65"/>
      <c r="AG468" s="65"/>
      <c r="AH468" s="65"/>
      <c r="AI468" s="65"/>
      <c r="AJ468" s="65"/>
      <c r="AK468" s="65"/>
      <c r="AL468">
        <f t="shared" si="164"/>
        <v>100</v>
      </c>
      <c r="AM468">
        <f t="shared" si="165"/>
        <v>0</v>
      </c>
      <c r="AN468" t="str">
        <f t="shared" si="166"/>
        <v/>
      </c>
      <c r="AO468" t="str">
        <f t="shared" si="167"/>
        <v/>
      </c>
      <c r="AP468" t="str">
        <f t="shared" si="168"/>
        <v/>
      </c>
      <c r="AQ468" t="str">
        <f t="shared" si="169"/>
        <v/>
      </c>
      <c r="AR468" t="str">
        <f t="shared" si="170"/>
        <v/>
      </c>
      <c r="AS468" t="str">
        <f t="shared" si="171"/>
        <v/>
      </c>
      <c r="AT468" t="str">
        <f t="shared" si="172"/>
        <v/>
      </c>
      <c r="AU468" t="str">
        <f t="shared" si="173"/>
        <v/>
      </c>
      <c r="AV468" t="str">
        <f t="shared" si="174"/>
        <v/>
      </c>
      <c r="AW468">
        <f>'01_指標庫'!$H$4*ISNUMBER($F468)+'01_指標庫'!$H$5*ISNUMBER($AA468)+'01_指標庫'!$H$6*ISNUMBER($G468)+'01_指標庫'!$H$7*ISNUMBER($H468)+'01_指標庫'!$H$8*ISNUMBER($AF468)+'01_指標庫'!$H$9*ISNUMBER($AG468)+'01_指標庫'!$H$10*ISNUMBER($AB468)+'01_指標庫'!$H$11*ISNUMBER($AC468)+'01_指標庫'!$H$12*ISNUMBER($AD468)+'01_指標庫'!$H$13*ISNUMBER($AE468)+'01_指標庫'!$H$14*ISNUMBER($I468)+'01_指標庫'!$H$15*ISNUMBER($AH468)+'01_指標庫'!$H$16*ISNUMBER($K468)+'01_指標庫'!$H$17*ISNUMBER($AI468)+'01_指標庫'!$H$18*ISNUMBER($AJ468)+'01_指標庫'!$H$19*ISNUMBER($AK468)+'01_指標庫'!$H$20*ISNUMBER($BB468)+'01_指標庫'!$H$21*ISNUMBER($BC468)</f>
        <v>51</v>
      </c>
      <c r="AX468">
        <f>IF(AW468=0,50,ROUND(('01_指標庫'!$H$4*IF(ISNUMBER($F468),L468,0)+'01_指標庫'!$H$5*IF(ISNUMBER($AA468),AL468,0)+'01_指標庫'!$H$6*IF(ISNUMBER($G468),M468,0)+'01_指標庫'!$H$7*IF(ISNUMBER($H468),N468,0)+'01_指標庫'!$H$8*IF(ISNUMBER($AF468),AQ468,0)+'01_指標庫'!$H$9*IF(ISNUMBER($AG468),AR468,0)+'01_指標庫'!$H$10*IF(ISNUMBER($AB468),AM468,0)+'01_指標庫'!$H$11*IF(ISNUMBER($AC468),AN468,0)+'01_指標庫'!$H$12*IF(ISNUMBER($AD468),AO468,0)+'01_指標庫'!$H$13*IF(ISNUMBER($AE468),AP468,0)+'01_指標庫'!$H$14*IF(ISNUMBER($I468),O468,0)+'01_指標庫'!$H$15*IF(ISNUMBER($AH468),AS468,0)+'01_指標庫'!$H$16*IF(ISNUMBER($K468),P468,0)+'01_指標庫'!$H$17*IF(ISNUMBER($AI468),AT468,0)+'01_指標庫'!$H$18*IF(ISNUMBER($AJ468),AU468,0)+'01_指標庫'!$H$19*IF(ISNUMBER($AK468),AV468,0)+'01_指標庫'!$H$20*IF(ISNUMBER($BB468),BB468,0)+'01_指標庫'!$H$21*IF(ISNUMBER($BC468),BC468,0))/AW468,1))</f>
        <v>90.2</v>
      </c>
      <c r="AY468" s="67"/>
      <c r="AZ468" s="67"/>
      <c r="BA468" s="66">
        <f t="shared" si="178"/>
        <v>1.5280967928472666E-2</v>
      </c>
      <c r="BB468">
        <f t="shared" si="179"/>
        <v>100</v>
      </c>
      <c r="BC468" t="str">
        <f t="shared" si="180"/>
        <v/>
      </c>
    </row>
    <row r="469" spans="1:55" ht="15" customHeight="1">
      <c r="A469" s="56">
        <v>465</v>
      </c>
      <c r="B469" s="57">
        <v>43231</v>
      </c>
      <c r="C469" s="56">
        <v>2018</v>
      </c>
      <c r="D469" s="58" t="s">
        <v>234</v>
      </c>
      <c r="E469" s="59">
        <v>6952.56</v>
      </c>
      <c r="F469" s="60">
        <v>8.6022000000000001E-2</v>
      </c>
      <c r="G469" s="60">
        <v>-2.504E-2</v>
      </c>
      <c r="H469" s="61">
        <v>0.77549999999999997</v>
      </c>
      <c r="I469" s="62">
        <v>340</v>
      </c>
      <c r="J469" s="56" t="s">
        <v>235</v>
      </c>
      <c r="K469" s="63">
        <v>12.65</v>
      </c>
      <c r="L469" s="56">
        <f t="shared" si="158"/>
        <v>100</v>
      </c>
      <c r="M469" s="56">
        <f t="shared" si="159"/>
        <v>100</v>
      </c>
      <c r="N469" s="56">
        <f t="shared" si="160"/>
        <v>100</v>
      </c>
      <c r="O469" s="56">
        <f t="shared" si="161"/>
        <v>100</v>
      </c>
      <c r="P469" s="56">
        <f t="shared" si="162"/>
        <v>100</v>
      </c>
      <c r="Q469" s="63"/>
      <c r="R469" s="56"/>
      <c r="S469" s="60">
        <f t="shared" si="175"/>
        <v>-1.578218006620169E-3</v>
      </c>
      <c r="T469" s="64">
        <f t="shared" si="176"/>
        <v>-4.3839758125472361E-2</v>
      </c>
      <c r="V469" s="65"/>
      <c r="W469" s="65"/>
      <c r="Y469" s="15" t="str">
        <f t="shared" si="163"/>
        <v>EASY</v>
      </c>
      <c r="AA469" s="66">
        <f t="shared" si="177"/>
        <v>5.2577280576731056E-2</v>
      </c>
      <c r="AB469">
        <f>LOOKUP($B469,'07_L1政策步階'!$A$4:$A$14,'07_L1政策步階'!$C$4:$C$14)</f>
        <v>-1</v>
      </c>
      <c r="AC469" s="65"/>
      <c r="AD469" s="65"/>
      <c r="AE469" s="65"/>
      <c r="AF469" s="65"/>
      <c r="AG469" s="65"/>
      <c r="AH469" s="65"/>
      <c r="AI469" s="65"/>
      <c r="AJ469" s="65"/>
      <c r="AK469" s="65"/>
      <c r="AL469">
        <f t="shared" si="164"/>
        <v>100</v>
      </c>
      <c r="AM469">
        <f t="shared" si="165"/>
        <v>0</v>
      </c>
      <c r="AN469" t="str">
        <f t="shared" si="166"/>
        <v/>
      </c>
      <c r="AO469" t="str">
        <f t="shared" si="167"/>
        <v/>
      </c>
      <c r="AP469" t="str">
        <f t="shared" si="168"/>
        <v/>
      </c>
      <c r="AQ469" t="str">
        <f t="shared" si="169"/>
        <v/>
      </c>
      <c r="AR469" t="str">
        <f t="shared" si="170"/>
        <v/>
      </c>
      <c r="AS469" t="str">
        <f t="shared" si="171"/>
        <v/>
      </c>
      <c r="AT469" t="str">
        <f t="shared" si="172"/>
        <v/>
      </c>
      <c r="AU469" t="str">
        <f t="shared" si="173"/>
        <v/>
      </c>
      <c r="AV469" t="str">
        <f t="shared" si="174"/>
        <v/>
      </c>
      <c r="AW469">
        <f>'01_指標庫'!$H$4*ISNUMBER($F469)+'01_指標庫'!$H$5*ISNUMBER($AA469)+'01_指標庫'!$H$6*ISNUMBER($G469)+'01_指標庫'!$H$7*ISNUMBER($H469)+'01_指標庫'!$H$8*ISNUMBER($AF469)+'01_指標庫'!$H$9*ISNUMBER($AG469)+'01_指標庫'!$H$10*ISNUMBER($AB469)+'01_指標庫'!$H$11*ISNUMBER($AC469)+'01_指標庫'!$H$12*ISNUMBER($AD469)+'01_指標庫'!$H$13*ISNUMBER($AE469)+'01_指標庫'!$H$14*ISNUMBER($I469)+'01_指標庫'!$H$15*ISNUMBER($AH469)+'01_指標庫'!$H$16*ISNUMBER($K469)+'01_指標庫'!$H$17*ISNUMBER($AI469)+'01_指標庫'!$H$18*ISNUMBER($AJ469)+'01_指標庫'!$H$19*ISNUMBER($AK469)+'01_指標庫'!$H$20*ISNUMBER($BB469)+'01_指標庫'!$H$21*ISNUMBER($BC469)</f>
        <v>51</v>
      </c>
      <c r="AX469">
        <f>IF(AW469=0,50,ROUND(('01_指標庫'!$H$4*IF(ISNUMBER($F469),L469,0)+'01_指標庫'!$H$5*IF(ISNUMBER($AA469),AL469,0)+'01_指標庫'!$H$6*IF(ISNUMBER($G469),M469,0)+'01_指標庫'!$H$7*IF(ISNUMBER($H469),N469,0)+'01_指標庫'!$H$8*IF(ISNUMBER($AF469),AQ469,0)+'01_指標庫'!$H$9*IF(ISNUMBER($AG469),AR469,0)+'01_指標庫'!$H$10*IF(ISNUMBER($AB469),AM469,0)+'01_指標庫'!$H$11*IF(ISNUMBER($AC469),AN469,0)+'01_指標庫'!$H$12*IF(ISNUMBER($AD469),AO469,0)+'01_指標庫'!$H$13*IF(ISNUMBER($AE469),AP469,0)+'01_指標庫'!$H$14*IF(ISNUMBER($I469),O469,0)+'01_指標庫'!$H$15*IF(ISNUMBER($AH469),AS469,0)+'01_指標庫'!$H$16*IF(ISNUMBER($K469),P469,0)+'01_指標庫'!$H$17*IF(ISNUMBER($AI469),AT469,0)+'01_指標庫'!$H$18*IF(ISNUMBER($AJ469),AU469,0)+'01_指標庫'!$H$19*IF(ISNUMBER($AK469),AV469,0)+'01_指標庫'!$H$20*IF(ISNUMBER($BB469),BB469,0)+'01_指標庫'!$H$21*IF(ISNUMBER($BC469),BC469,0))/AW469,1))</f>
        <v>90.2</v>
      </c>
      <c r="AY469" s="67"/>
      <c r="AZ469" s="67"/>
      <c r="BA469" s="66">
        <f t="shared" si="178"/>
        <v>1.6256663098852542E-2</v>
      </c>
      <c r="BB469">
        <f t="shared" si="179"/>
        <v>100</v>
      </c>
      <c r="BC469" t="str">
        <f t="shared" si="180"/>
        <v/>
      </c>
    </row>
    <row r="470" spans="1:55" ht="15" customHeight="1">
      <c r="A470" s="56">
        <v>466</v>
      </c>
      <c r="B470" s="57">
        <v>43234</v>
      </c>
      <c r="C470" s="56">
        <v>2018</v>
      </c>
      <c r="D470" s="58" t="s">
        <v>236</v>
      </c>
      <c r="E470" s="59">
        <v>6964.37</v>
      </c>
      <c r="F470" s="60">
        <v>8.6978E-2</v>
      </c>
      <c r="G470" s="60">
        <v>-2.3383000000000001E-2</v>
      </c>
      <c r="H470" s="61">
        <v>0.75509999999999999</v>
      </c>
      <c r="I470" s="62">
        <v>337</v>
      </c>
      <c r="J470" s="56" t="s">
        <v>235</v>
      </c>
      <c r="K470" s="63">
        <v>12.93</v>
      </c>
      <c r="L470" s="56">
        <f t="shared" si="158"/>
        <v>100</v>
      </c>
      <c r="M470" s="56">
        <f t="shared" si="159"/>
        <v>100</v>
      </c>
      <c r="N470" s="56">
        <f t="shared" si="160"/>
        <v>100</v>
      </c>
      <c r="O470" s="56">
        <f t="shared" si="161"/>
        <v>100</v>
      </c>
      <c r="P470" s="56">
        <f t="shared" si="162"/>
        <v>100</v>
      </c>
      <c r="Q470" s="63"/>
      <c r="R470" s="56"/>
      <c r="S470" s="60">
        <f t="shared" si="175"/>
        <v>1.6986548839563742E-3</v>
      </c>
      <c r="T470" s="64">
        <f t="shared" si="176"/>
        <v>2.2134387351778528E-2</v>
      </c>
      <c r="V470" s="65"/>
      <c r="W470" s="65"/>
      <c r="Y470" s="15" t="str">
        <f t="shared" si="163"/>
        <v>EASY</v>
      </c>
      <c r="AA470" s="66">
        <f t="shared" si="177"/>
        <v>5.2195605093129815E-2</v>
      </c>
      <c r="AB470">
        <f>LOOKUP($B470,'07_L1政策步階'!$A$4:$A$14,'07_L1政策步階'!$C$4:$C$14)</f>
        <v>-1</v>
      </c>
      <c r="AC470" s="65"/>
      <c r="AD470" s="65"/>
      <c r="AE470" s="65"/>
      <c r="AF470" s="65"/>
      <c r="AG470" s="65"/>
      <c r="AH470" s="65"/>
      <c r="AI470" s="65"/>
      <c r="AJ470" s="65"/>
      <c r="AK470" s="65"/>
      <c r="AL470">
        <f t="shared" si="164"/>
        <v>100</v>
      </c>
      <c r="AM470">
        <f t="shared" si="165"/>
        <v>0</v>
      </c>
      <c r="AN470" t="str">
        <f t="shared" si="166"/>
        <v/>
      </c>
      <c r="AO470" t="str">
        <f t="shared" si="167"/>
        <v/>
      </c>
      <c r="AP470" t="str">
        <f t="shared" si="168"/>
        <v/>
      </c>
      <c r="AQ470" t="str">
        <f t="shared" si="169"/>
        <v/>
      </c>
      <c r="AR470" t="str">
        <f t="shared" si="170"/>
        <v/>
      </c>
      <c r="AS470" t="str">
        <f t="shared" si="171"/>
        <v/>
      </c>
      <c r="AT470" t="str">
        <f t="shared" si="172"/>
        <v/>
      </c>
      <c r="AU470" t="str">
        <f t="shared" si="173"/>
        <v/>
      </c>
      <c r="AV470" t="str">
        <f t="shared" si="174"/>
        <v/>
      </c>
      <c r="AW470">
        <f>'01_指標庫'!$H$4*ISNUMBER($F470)+'01_指標庫'!$H$5*ISNUMBER($AA470)+'01_指標庫'!$H$6*ISNUMBER($G470)+'01_指標庫'!$H$7*ISNUMBER($H470)+'01_指標庫'!$H$8*ISNUMBER($AF470)+'01_指標庫'!$H$9*ISNUMBER($AG470)+'01_指標庫'!$H$10*ISNUMBER($AB470)+'01_指標庫'!$H$11*ISNUMBER($AC470)+'01_指標庫'!$H$12*ISNUMBER($AD470)+'01_指標庫'!$H$13*ISNUMBER($AE470)+'01_指標庫'!$H$14*ISNUMBER($I470)+'01_指標庫'!$H$15*ISNUMBER($AH470)+'01_指標庫'!$H$16*ISNUMBER($K470)+'01_指標庫'!$H$17*ISNUMBER($AI470)+'01_指標庫'!$H$18*ISNUMBER($AJ470)+'01_指標庫'!$H$19*ISNUMBER($AK470)+'01_指標庫'!$H$20*ISNUMBER($BB470)+'01_指標庫'!$H$21*ISNUMBER($BC470)</f>
        <v>51</v>
      </c>
      <c r="AX470">
        <f>IF(AW470=0,50,ROUND(('01_指標庫'!$H$4*IF(ISNUMBER($F470),L470,0)+'01_指標庫'!$H$5*IF(ISNUMBER($AA470),AL470,0)+'01_指標庫'!$H$6*IF(ISNUMBER($G470),M470,0)+'01_指標庫'!$H$7*IF(ISNUMBER($H470),N470,0)+'01_指標庫'!$H$8*IF(ISNUMBER($AF470),AQ470,0)+'01_指標庫'!$H$9*IF(ISNUMBER($AG470),AR470,0)+'01_指標庫'!$H$10*IF(ISNUMBER($AB470),AM470,0)+'01_指標庫'!$H$11*IF(ISNUMBER($AC470),AN470,0)+'01_指標庫'!$H$12*IF(ISNUMBER($AD470),AO470,0)+'01_指標庫'!$H$13*IF(ISNUMBER($AE470),AP470,0)+'01_指標庫'!$H$14*IF(ISNUMBER($I470),O470,0)+'01_指標庫'!$H$15*IF(ISNUMBER($AH470),AS470,0)+'01_指標庫'!$H$16*IF(ISNUMBER($K470),P470,0)+'01_指標庫'!$H$17*IF(ISNUMBER($AI470),AT470,0)+'01_指標庫'!$H$18*IF(ISNUMBER($AJ470),AU470,0)+'01_指標庫'!$H$19*IF(ISNUMBER($AK470),AV470,0)+'01_指標庫'!$H$20*IF(ISNUMBER($BB470),BB470,0)+'01_指標庫'!$H$21*IF(ISNUMBER($BC470),BC470,0))/AW470,1))</f>
        <v>90.2</v>
      </c>
      <c r="AY470" s="67"/>
      <c r="AZ470" s="67"/>
      <c r="BA470" s="66">
        <f t="shared" si="178"/>
        <v>1.5088170109264665E-2</v>
      </c>
      <c r="BB470">
        <f t="shared" si="179"/>
        <v>100</v>
      </c>
      <c r="BC470" t="str">
        <f t="shared" si="180"/>
        <v/>
      </c>
    </row>
    <row r="471" spans="1:55" ht="15" customHeight="1">
      <c r="A471" s="56">
        <v>467</v>
      </c>
      <c r="B471" s="57">
        <v>43235</v>
      </c>
      <c r="C471" s="56">
        <v>2018</v>
      </c>
      <c r="D471" s="58" t="s">
        <v>237</v>
      </c>
      <c r="E471" s="59">
        <v>6888.54</v>
      </c>
      <c r="F471" s="60">
        <v>7.4320999999999998E-2</v>
      </c>
      <c r="G471" s="60">
        <v>-3.4016999999999999E-2</v>
      </c>
      <c r="H471" s="61">
        <v>0.75509999999999999</v>
      </c>
      <c r="I471" s="62">
        <v>336</v>
      </c>
      <c r="J471" s="56" t="s">
        <v>235</v>
      </c>
      <c r="K471" s="63">
        <v>14.63</v>
      </c>
      <c r="L471" s="56">
        <f t="shared" si="158"/>
        <v>100</v>
      </c>
      <c r="M471" s="56">
        <f t="shared" si="159"/>
        <v>100</v>
      </c>
      <c r="N471" s="56">
        <f t="shared" si="160"/>
        <v>100</v>
      </c>
      <c r="O471" s="56">
        <f t="shared" si="161"/>
        <v>100</v>
      </c>
      <c r="P471" s="56">
        <f t="shared" si="162"/>
        <v>100</v>
      </c>
      <c r="Q471" s="63"/>
      <c r="R471" s="56"/>
      <c r="S471" s="60">
        <f t="shared" si="175"/>
        <v>-1.0888278480321922E-2</v>
      </c>
      <c r="T471" s="64">
        <f t="shared" si="176"/>
        <v>0.13147718484145399</v>
      </c>
      <c r="V471" s="65"/>
      <c r="W471" s="65"/>
      <c r="Y471" s="15" t="str">
        <f t="shared" si="163"/>
        <v>EASY</v>
      </c>
      <c r="AA471" s="66">
        <f t="shared" si="177"/>
        <v>5.1414481583929694E-2</v>
      </c>
      <c r="AB471">
        <f>LOOKUP($B471,'07_L1政策步階'!$A$4:$A$14,'07_L1政策步階'!$C$4:$C$14)</f>
        <v>-1</v>
      </c>
      <c r="AC471" s="65"/>
      <c r="AD471" s="65"/>
      <c r="AE471" s="65"/>
      <c r="AF471" s="65"/>
      <c r="AG471" s="65"/>
      <c r="AH471" s="65"/>
      <c r="AI471" s="65"/>
      <c r="AJ471" s="65"/>
      <c r="AK471" s="65"/>
      <c r="AL471">
        <f t="shared" si="164"/>
        <v>100</v>
      </c>
      <c r="AM471">
        <f t="shared" si="165"/>
        <v>0</v>
      </c>
      <c r="AN471" t="str">
        <f t="shared" si="166"/>
        <v/>
      </c>
      <c r="AO471" t="str">
        <f t="shared" si="167"/>
        <v/>
      </c>
      <c r="AP471" t="str">
        <f t="shared" si="168"/>
        <v/>
      </c>
      <c r="AQ471" t="str">
        <f t="shared" si="169"/>
        <v/>
      </c>
      <c r="AR471" t="str">
        <f t="shared" si="170"/>
        <v/>
      </c>
      <c r="AS471" t="str">
        <f t="shared" si="171"/>
        <v/>
      </c>
      <c r="AT471" t="str">
        <f t="shared" si="172"/>
        <v/>
      </c>
      <c r="AU471" t="str">
        <f t="shared" si="173"/>
        <v/>
      </c>
      <c r="AV471" t="str">
        <f t="shared" si="174"/>
        <v/>
      </c>
      <c r="AW471">
        <f>'01_指標庫'!$H$4*ISNUMBER($F471)+'01_指標庫'!$H$5*ISNUMBER($AA471)+'01_指標庫'!$H$6*ISNUMBER($G471)+'01_指標庫'!$H$7*ISNUMBER($H471)+'01_指標庫'!$H$8*ISNUMBER($AF471)+'01_指標庫'!$H$9*ISNUMBER($AG471)+'01_指標庫'!$H$10*ISNUMBER($AB471)+'01_指標庫'!$H$11*ISNUMBER($AC471)+'01_指標庫'!$H$12*ISNUMBER($AD471)+'01_指標庫'!$H$13*ISNUMBER($AE471)+'01_指標庫'!$H$14*ISNUMBER($I471)+'01_指標庫'!$H$15*ISNUMBER($AH471)+'01_指標庫'!$H$16*ISNUMBER($K471)+'01_指標庫'!$H$17*ISNUMBER($AI471)+'01_指標庫'!$H$18*ISNUMBER($AJ471)+'01_指標庫'!$H$19*ISNUMBER($AK471)+'01_指標庫'!$H$20*ISNUMBER($BB471)+'01_指標庫'!$H$21*ISNUMBER($BC471)</f>
        <v>51</v>
      </c>
      <c r="AX471">
        <f>IF(AW471=0,50,ROUND(('01_指標庫'!$H$4*IF(ISNUMBER($F471),L471,0)+'01_指標庫'!$H$5*IF(ISNUMBER($AA471),AL471,0)+'01_指標庫'!$H$6*IF(ISNUMBER($G471),M471,0)+'01_指標庫'!$H$7*IF(ISNUMBER($H471),N471,0)+'01_指標庫'!$H$8*IF(ISNUMBER($AF471),AQ471,0)+'01_指標庫'!$H$9*IF(ISNUMBER($AG471),AR471,0)+'01_指標庫'!$H$10*IF(ISNUMBER($AB471),AM471,0)+'01_指標庫'!$H$11*IF(ISNUMBER($AC471),AN471,0)+'01_指標庫'!$H$12*IF(ISNUMBER($AD471),AO471,0)+'01_指標庫'!$H$13*IF(ISNUMBER($AE471),AP471,0)+'01_指標庫'!$H$14*IF(ISNUMBER($I471),O471,0)+'01_指標庫'!$H$15*IF(ISNUMBER($AH471),AS471,0)+'01_指標庫'!$H$16*IF(ISNUMBER($K471),P471,0)+'01_指標庫'!$H$17*IF(ISNUMBER($AI471),AT471,0)+'01_指標庫'!$H$18*IF(ISNUMBER($AJ471),AU471,0)+'01_指標庫'!$H$19*IF(ISNUMBER($AK471),AV471,0)+'01_指標庫'!$H$20*IF(ISNUMBER($BB471),BB471,0)+'01_指標庫'!$H$21*IF(ISNUMBER($BC471),BC471,0))/AW471,1))</f>
        <v>90.2</v>
      </c>
      <c r="AY471" s="67"/>
      <c r="AZ471" s="67"/>
      <c r="BA471" s="66">
        <f t="shared" si="178"/>
        <v>1.4158093739512712E-2</v>
      </c>
      <c r="BB471">
        <f t="shared" si="179"/>
        <v>100</v>
      </c>
      <c r="BC471" t="str">
        <f t="shared" si="180"/>
        <v/>
      </c>
    </row>
    <row r="472" spans="1:55" ht="15" customHeight="1">
      <c r="A472" s="56">
        <v>468</v>
      </c>
      <c r="B472" s="57">
        <v>43236</v>
      </c>
      <c r="C472" s="56">
        <v>2018</v>
      </c>
      <c r="D472" s="58" t="s">
        <v>238</v>
      </c>
      <c r="E472" s="59">
        <v>6929.97</v>
      </c>
      <c r="F472" s="60">
        <v>7.9897999999999997E-2</v>
      </c>
      <c r="G472" s="60">
        <v>-2.8206999999999999E-2</v>
      </c>
      <c r="H472" s="61">
        <v>0.75509999999999999</v>
      </c>
      <c r="I472" s="62">
        <v>337</v>
      </c>
      <c r="J472" s="56" t="s">
        <v>235</v>
      </c>
      <c r="K472" s="63">
        <v>13.42</v>
      </c>
      <c r="L472" s="56">
        <f t="shared" si="158"/>
        <v>100</v>
      </c>
      <c r="M472" s="56">
        <f t="shared" si="159"/>
        <v>100</v>
      </c>
      <c r="N472" s="56">
        <f t="shared" si="160"/>
        <v>100</v>
      </c>
      <c r="O472" s="56">
        <f t="shared" si="161"/>
        <v>100</v>
      </c>
      <c r="P472" s="56">
        <f t="shared" si="162"/>
        <v>100</v>
      </c>
      <c r="Q472" s="63"/>
      <c r="R472" s="56"/>
      <c r="S472" s="60">
        <f t="shared" si="175"/>
        <v>6.0143368551246468E-3</v>
      </c>
      <c r="T472" s="64">
        <f t="shared" si="176"/>
        <v>-8.2706766917293284E-2</v>
      </c>
      <c r="V472" s="65"/>
      <c r="W472" s="65"/>
      <c r="Y472" s="15" t="str">
        <f t="shared" si="163"/>
        <v>EASY</v>
      </c>
      <c r="AA472" s="66">
        <f t="shared" si="177"/>
        <v>5.0607431876206865E-2</v>
      </c>
      <c r="AB472">
        <f>LOOKUP($B472,'07_L1政策步階'!$A$4:$A$14,'07_L1政策步階'!$C$4:$C$14)</f>
        <v>-1</v>
      </c>
      <c r="AC472" s="65"/>
      <c r="AD472" s="65"/>
      <c r="AE472" s="65"/>
      <c r="AF472" s="65"/>
      <c r="AG472" s="65"/>
      <c r="AH472" s="65"/>
      <c r="AI472" s="65"/>
      <c r="AJ472" s="65"/>
      <c r="AK472" s="65"/>
      <c r="AL472">
        <f t="shared" si="164"/>
        <v>100</v>
      </c>
      <c r="AM472">
        <f t="shared" si="165"/>
        <v>0</v>
      </c>
      <c r="AN472" t="str">
        <f t="shared" si="166"/>
        <v/>
      </c>
      <c r="AO472" t="str">
        <f t="shared" si="167"/>
        <v/>
      </c>
      <c r="AP472" t="str">
        <f t="shared" si="168"/>
        <v/>
      </c>
      <c r="AQ472" t="str">
        <f t="shared" si="169"/>
        <v/>
      </c>
      <c r="AR472" t="str">
        <f t="shared" si="170"/>
        <v/>
      </c>
      <c r="AS472" t="str">
        <f t="shared" si="171"/>
        <v/>
      </c>
      <c r="AT472" t="str">
        <f t="shared" si="172"/>
        <v/>
      </c>
      <c r="AU472" t="str">
        <f t="shared" si="173"/>
        <v/>
      </c>
      <c r="AV472" t="str">
        <f t="shared" si="174"/>
        <v/>
      </c>
      <c r="AW472">
        <f>'01_指標庫'!$H$4*ISNUMBER($F472)+'01_指標庫'!$H$5*ISNUMBER($AA472)+'01_指標庫'!$H$6*ISNUMBER($G472)+'01_指標庫'!$H$7*ISNUMBER($H472)+'01_指標庫'!$H$8*ISNUMBER($AF472)+'01_指標庫'!$H$9*ISNUMBER($AG472)+'01_指標庫'!$H$10*ISNUMBER($AB472)+'01_指標庫'!$H$11*ISNUMBER($AC472)+'01_指標庫'!$H$12*ISNUMBER($AD472)+'01_指標庫'!$H$13*ISNUMBER($AE472)+'01_指標庫'!$H$14*ISNUMBER($I472)+'01_指標庫'!$H$15*ISNUMBER($AH472)+'01_指標庫'!$H$16*ISNUMBER($K472)+'01_指標庫'!$H$17*ISNUMBER($AI472)+'01_指標庫'!$H$18*ISNUMBER($AJ472)+'01_指標庫'!$H$19*ISNUMBER($AK472)+'01_指標庫'!$H$20*ISNUMBER($BB472)+'01_指標庫'!$H$21*ISNUMBER($BC472)</f>
        <v>51</v>
      </c>
      <c r="AX472">
        <f>IF(AW472=0,50,ROUND(('01_指標庫'!$H$4*IF(ISNUMBER($F472),L472,0)+'01_指標庫'!$H$5*IF(ISNUMBER($AA472),AL472,0)+'01_指標庫'!$H$6*IF(ISNUMBER($G472),M472,0)+'01_指標庫'!$H$7*IF(ISNUMBER($H472),N472,0)+'01_指標庫'!$H$8*IF(ISNUMBER($AF472),AQ472,0)+'01_指標庫'!$H$9*IF(ISNUMBER($AG472),AR472,0)+'01_指標庫'!$H$10*IF(ISNUMBER($AB472),AM472,0)+'01_指標庫'!$H$11*IF(ISNUMBER($AC472),AN472,0)+'01_指標庫'!$H$12*IF(ISNUMBER($AD472),AO472,0)+'01_指標庫'!$H$13*IF(ISNUMBER($AE472),AP472,0)+'01_指標庫'!$H$14*IF(ISNUMBER($I472),O472,0)+'01_指標庫'!$H$15*IF(ISNUMBER($AH472),AS472,0)+'01_指標庫'!$H$16*IF(ISNUMBER($K472),P472,0)+'01_指標庫'!$H$17*IF(ISNUMBER($AI472),AT472,0)+'01_指標庫'!$H$18*IF(ISNUMBER($AJ472),AU472,0)+'01_指標庫'!$H$19*IF(ISNUMBER($AK472),AV472,0)+'01_指標庫'!$H$20*IF(ISNUMBER($BB472),BB472,0)+'01_指標庫'!$H$21*IF(ISNUMBER($BC472),BC472,0))/AW472,1))</f>
        <v>90.2</v>
      </c>
      <c r="AY472" s="67"/>
      <c r="AZ472" s="67"/>
      <c r="BA472" s="66">
        <f t="shared" si="178"/>
        <v>1.1011164423025965E-2</v>
      </c>
      <c r="BB472">
        <f t="shared" si="179"/>
        <v>100</v>
      </c>
      <c r="BC472" t="str">
        <f t="shared" si="180"/>
        <v/>
      </c>
    </row>
    <row r="473" spans="1:55" ht="15" customHeight="1">
      <c r="A473" s="56">
        <v>469</v>
      </c>
      <c r="B473" s="57">
        <v>43237</v>
      </c>
      <c r="C473" s="56">
        <v>2018</v>
      </c>
      <c r="D473" s="58" t="s">
        <v>239</v>
      </c>
      <c r="E473" s="59">
        <v>6901.63</v>
      </c>
      <c r="F473" s="60">
        <v>7.4638999999999997E-2</v>
      </c>
      <c r="G473" s="60">
        <v>-3.2182000000000002E-2</v>
      </c>
      <c r="H473" s="61">
        <v>0.75509999999999999</v>
      </c>
      <c r="I473" s="62">
        <v>336</v>
      </c>
      <c r="J473" s="56" t="s">
        <v>235</v>
      </c>
      <c r="K473" s="63">
        <v>13.43</v>
      </c>
      <c r="L473" s="56">
        <f t="shared" si="158"/>
        <v>100</v>
      </c>
      <c r="M473" s="56">
        <f t="shared" si="159"/>
        <v>100</v>
      </c>
      <c r="N473" s="56">
        <f t="shared" si="160"/>
        <v>100</v>
      </c>
      <c r="O473" s="56">
        <f t="shared" si="161"/>
        <v>100</v>
      </c>
      <c r="P473" s="56">
        <f t="shared" si="162"/>
        <v>100</v>
      </c>
      <c r="Q473" s="63"/>
      <c r="R473" s="56"/>
      <c r="S473" s="60">
        <f t="shared" si="175"/>
        <v>-4.0894837928591166E-3</v>
      </c>
      <c r="T473" s="64">
        <f t="shared" si="176"/>
        <v>7.4515648286133107E-4</v>
      </c>
      <c r="V473" s="65"/>
      <c r="W473" s="65"/>
      <c r="Y473" s="15" t="str">
        <f t="shared" si="163"/>
        <v>EASY</v>
      </c>
      <c r="AA473" s="66">
        <f t="shared" si="177"/>
        <v>4.9697758561255023E-2</v>
      </c>
      <c r="AB473">
        <f>LOOKUP($B473,'07_L1政策步階'!$A$4:$A$14,'07_L1政策步階'!$C$4:$C$14)</f>
        <v>-1</v>
      </c>
      <c r="AC473" s="65"/>
      <c r="AD473" s="65"/>
      <c r="AE473" s="65"/>
      <c r="AF473" s="65"/>
      <c r="AG473" s="65"/>
      <c r="AH473" s="65"/>
      <c r="AI473" s="65"/>
      <c r="AJ473" s="65"/>
      <c r="AK473" s="65"/>
      <c r="AL473">
        <f t="shared" si="164"/>
        <v>100</v>
      </c>
      <c r="AM473">
        <f t="shared" si="165"/>
        <v>0</v>
      </c>
      <c r="AN473" t="str">
        <f t="shared" si="166"/>
        <v/>
      </c>
      <c r="AO473" t="str">
        <f t="shared" si="167"/>
        <v/>
      </c>
      <c r="AP473" t="str">
        <f t="shared" si="168"/>
        <v/>
      </c>
      <c r="AQ473" t="str">
        <f t="shared" si="169"/>
        <v/>
      </c>
      <c r="AR473" t="str">
        <f t="shared" si="170"/>
        <v/>
      </c>
      <c r="AS473" t="str">
        <f t="shared" si="171"/>
        <v/>
      </c>
      <c r="AT473" t="str">
        <f t="shared" si="172"/>
        <v/>
      </c>
      <c r="AU473" t="str">
        <f t="shared" si="173"/>
        <v/>
      </c>
      <c r="AV473" t="str">
        <f t="shared" si="174"/>
        <v/>
      </c>
      <c r="AW473">
        <f>'01_指標庫'!$H$4*ISNUMBER($F473)+'01_指標庫'!$H$5*ISNUMBER($AA473)+'01_指標庫'!$H$6*ISNUMBER($G473)+'01_指標庫'!$H$7*ISNUMBER($H473)+'01_指標庫'!$H$8*ISNUMBER($AF473)+'01_指標庫'!$H$9*ISNUMBER($AG473)+'01_指標庫'!$H$10*ISNUMBER($AB473)+'01_指標庫'!$H$11*ISNUMBER($AC473)+'01_指標庫'!$H$12*ISNUMBER($AD473)+'01_指標庫'!$H$13*ISNUMBER($AE473)+'01_指標庫'!$H$14*ISNUMBER($I473)+'01_指標庫'!$H$15*ISNUMBER($AH473)+'01_指標庫'!$H$16*ISNUMBER($K473)+'01_指標庫'!$H$17*ISNUMBER($AI473)+'01_指標庫'!$H$18*ISNUMBER($AJ473)+'01_指標庫'!$H$19*ISNUMBER($AK473)+'01_指標庫'!$H$20*ISNUMBER($BB473)+'01_指標庫'!$H$21*ISNUMBER($BC473)</f>
        <v>51</v>
      </c>
      <c r="AX473">
        <f>IF(AW473=0,50,ROUND(('01_指標庫'!$H$4*IF(ISNUMBER($F473),L473,0)+'01_指標庫'!$H$5*IF(ISNUMBER($AA473),AL473,0)+'01_指標庫'!$H$6*IF(ISNUMBER($G473),M473,0)+'01_指標庫'!$H$7*IF(ISNUMBER($H473),N473,0)+'01_指標庫'!$H$8*IF(ISNUMBER($AF473),AQ473,0)+'01_指標庫'!$H$9*IF(ISNUMBER($AG473),AR473,0)+'01_指標庫'!$H$10*IF(ISNUMBER($AB473),AM473,0)+'01_指標庫'!$H$11*IF(ISNUMBER($AC473),AN473,0)+'01_指標庫'!$H$12*IF(ISNUMBER($AD473),AO473,0)+'01_指標庫'!$H$13*IF(ISNUMBER($AE473),AP473,0)+'01_指標庫'!$H$14*IF(ISNUMBER($I473),O473,0)+'01_指標庫'!$H$15*IF(ISNUMBER($AH473),AS473,0)+'01_指標庫'!$H$16*IF(ISNUMBER($K473),P473,0)+'01_指標庫'!$H$17*IF(ISNUMBER($AI473),AT473,0)+'01_指標庫'!$H$18*IF(ISNUMBER($AJ473),AU473,0)+'01_指標庫'!$H$19*IF(ISNUMBER($AK473),AV473,0)+'01_指標庫'!$H$20*IF(ISNUMBER($BB473),BB473,0)+'01_指標庫'!$H$21*IF(ISNUMBER($BC473),BC473,0))/AW473,1))</f>
        <v>84.3</v>
      </c>
      <c r="AY473" s="67"/>
      <c r="AZ473" s="67"/>
      <c r="BA473" s="66">
        <f t="shared" si="178"/>
        <v>5.4258109180944647E-3</v>
      </c>
      <c r="BB473">
        <f t="shared" si="179"/>
        <v>50</v>
      </c>
      <c r="BC473" t="str">
        <f t="shared" si="180"/>
        <v/>
      </c>
    </row>
    <row r="474" spans="1:55" ht="15" customHeight="1">
      <c r="A474" s="56">
        <v>470</v>
      </c>
      <c r="B474" s="57">
        <v>43238</v>
      </c>
      <c r="C474" s="56">
        <v>2018</v>
      </c>
      <c r="D474" s="58" t="s">
        <v>234</v>
      </c>
      <c r="E474" s="59">
        <v>6866.25</v>
      </c>
      <c r="F474" s="60">
        <v>6.8338999999999997E-2</v>
      </c>
      <c r="G474" s="60">
        <v>-3.7143000000000002E-2</v>
      </c>
      <c r="H474" s="61">
        <v>0.73470000000000002</v>
      </c>
      <c r="I474" s="62">
        <v>341</v>
      </c>
      <c r="J474" s="56" t="s">
        <v>235</v>
      </c>
      <c r="K474" s="63">
        <v>13.42</v>
      </c>
      <c r="L474" s="56">
        <f t="shared" si="158"/>
        <v>100</v>
      </c>
      <c r="M474" s="56">
        <f t="shared" si="159"/>
        <v>100</v>
      </c>
      <c r="N474" s="56">
        <f t="shared" si="160"/>
        <v>100</v>
      </c>
      <c r="O474" s="56">
        <f t="shared" si="161"/>
        <v>100</v>
      </c>
      <c r="P474" s="56">
        <f t="shared" si="162"/>
        <v>100</v>
      </c>
      <c r="Q474" s="63"/>
      <c r="R474" s="56"/>
      <c r="S474" s="60">
        <f t="shared" si="175"/>
        <v>-5.1263252304165619E-3</v>
      </c>
      <c r="T474" s="64">
        <f t="shared" si="176"/>
        <v>-7.446016381236209E-4</v>
      </c>
      <c r="V474" s="65"/>
      <c r="W474" s="65"/>
      <c r="Y474" s="15" t="str">
        <f t="shared" si="163"/>
        <v>EASY</v>
      </c>
      <c r="AA474" s="66">
        <f t="shared" si="177"/>
        <v>4.8608567871964548E-2</v>
      </c>
      <c r="AB474">
        <f>LOOKUP($B474,'07_L1政策步階'!$A$4:$A$14,'07_L1政策步階'!$C$4:$C$14)</f>
        <v>-1</v>
      </c>
      <c r="AC474" s="65"/>
      <c r="AD474" s="65"/>
      <c r="AE474" s="65"/>
      <c r="AF474" s="65"/>
      <c r="AG474" s="65"/>
      <c r="AH474" s="65"/>
      <c r="AI474" s="65"/>
      <c r="AJ474" s="65"/>
      <c r="AK474" s="65"/>
      <c r="AL474">
        <f t="shared" si="164"/>
        <v>100</v>
      </c>
      <c r="AM474">
        <f t="shared" si="165"/>
        <v>0</v>
      </c>
      <c r="AN474" t="str">
        <f t="shared" si="166"/>
        <v/>
      </c>
      <c r="AO474" t="str">
        <f t="shared" si="167"/>
        <v/>
      </c>
      <c r="AP474" t="str">
        <f t="shared" si="168"/>
        <v/>
      </c>
      <c r="AQ474" t="str">
        <f t="shared" si="169"/>
        <v/>
      </c>
      <c r="AR474" t="str">
        <f t="shared" si="170"/>
        <v/>
      </c>
      <c r="AS474" t="str">
        <f t="shared" si="171"/>
        <v/>
      </c>
      <c r="AT474" t="str">
        <f t="shared" si="172"/>
        <v/>
      </c>
      <c r="AU474" t="str">
        <f t="shared" si="173"/>
        <v/>
      </c>
      <c r="AV474" t="str">
        <f t="shared" si="174"/>
        <v/>
      </c>
      <c r="AW474">
        <f>'01_指標庫'!$H$4*ISNUMBER($F474)+'01_指標庫'!$H$5*ISNUMBER($AA474)+'01_指標庫'!$H$6*ISNUMBER($G474)+'01_指標庫'!$H$7*ISNUMBER($H474)+'01_指標庫'!$H$8*ISNUMBER($AF474)+'01_指標庫'!$H$9*ISNUMBER($AG474)+'01_指標庫'!$H$10*ISNUMBER($AB474)+'01_指標庫'!$H$11*ISNUMBER($AC474)+'01_指標庫'!$H$12*ISNUMBER($AD474)+'01_指標庫'!$H$13*ISNUMBER($AE474)+'01_指標庫'!$H$14*ISNUMBER($I474)+'01_指標庫'!$H$15*ISNUMBER($AH474)+'01_指標庫'!$H$16*ISNUMBER($K474)+'01_指標庫'!$H$17*ISNUMBER($AI474)+'01_指標庫'!$H$18*ISNUMBER($AJ474)+'01_指標庫'!$H$19*ISNUMBER($AK474)+'01_指標庫'!$H$20*ISNUMBER($BB474)+'01_指標庫'!$H$21*ISNUMBER($BC474)</f>
        <v>51</v>
      </c>
      <c r="AX474">
        <f>IF(AW474=0,50,ROUND(('01_指標庫'!$H$4*IF(ISNUMBER($F474),L474,0)+'01_指標庫'!$H$5*IF(ISNUMBER($AA474),AL474,0)+'01_指標庫'!$H$6*IF(ISNUMBER($G474),M474,0)+'01_指標庫'!$H$7*IF(ISNUMBER($H474),N474,0)+'01_指標庫'!$H$8*IF(ISNUMBER($AF474),AQ474,0)+'01_指標庫'!$H$9*IF(ISNUMBER($AG474),AR474,0)+'01_指標庫'!$H$10*IF(ISNUMBER($AB474),AM474,0)+'01_指標庫'!$H$11*IF(ISNUMBER($AC474),AN474,0)+'01_指標庫'!$H$12*IF(ISNUMBER($AD474),AO474,0)+'01_指標庫'!$H$13*IF(ISNUMBER($AE474),AP474,0)+'01_指標庫'!$H$14*IF(ISNUMBER($I474),O474,0)+'01_指標庫'!$H$15*IF(ISNUMBER($AH474),AS474,0)+'01_指標庫'!$H$16*IF(ISNUMBER($K474),P474,0)+'01_指標庫'!$H$17*IF(ISNUMBER($AI474),AT474,0)+'01_指標庫'!$H$18*IF(ISNUMBER($AJ474),AU474,0)+'01_指標庫'!$H$19*IF(ISNUMBER($AK474),AV474,0)+'01_指標庫'!$H$20*IF(ISNUMBER($BB474),BB474,0)+'01_指標庫'!$H$21*IF(ISNUMBER($BC474),BC474,0))/AW474,1))</f>
        <v>84.3</v>
      </c>
      <c r="AY474" s="67"/>
      <c r="AZ474" s="67"/>
      <c r="BA474" s="66">
        <f t="shared" si="178"/>
        <v>1.5086069147793868E-3</v>
      </c>
      <c r="BB474">
        <f t="shared" si="179"/>
        <v>50</v>
      </c>
      <c r="BC474" t="str">
        <f t="shared" si="180"/>
        <v/>
      </c>
    </row>
    <row r="475" spans="1:55" ht="15" customHeight="1">
      <c r="A475" s="56">
        <v>471</v>
      </c>
      <c r="B475" s="57">
        <v>43241</v>
      </c>
      <c r="C475" s="56">
        <v>2018</v>
      </c>
      <c r="D475" s="58" t="s">
        <v>236</v>
      </c>
      <c r="E475" s="59">
        <v>6905.53</v>
      </c>
      <c r="F475" s="60">
        <v>7.3603000000000002E-2</v>
      </c>
      <c r="G475" s="60">
        <v>-3.1635000000000003E-2</v>
      </c>
      <c r="H475" s="61">
        <v>0.73470000000000002</v>
      </c>
      <c r="I475" s="62">
        <v>340</v>
      </c>
      <c r="J475" s="56" t="s">
        <v>235</v>
      </c>
      <c r="K475" s="63">
        <v>13.08</v>
      </c>
      <c r="L475" s="56">
        <f t="shared" si="158"/>
        <v>100</v>
      </c>
      <c r="M475" s="56">
        <f t="shared" si="159"/>
        <v>100</v>
      </c>
      <c r="N475" s="56">
        <f t="shared" si="160"/>
        <v>100</v>
      </c>
      <c r="O475" s="56">
        <f t="shared" si="161"/>
        <v>100</v>
      </c>
      <c r="P475" s="56">
        <f t="shared" si="162"/>
        <v>100</v>
      </c>
      <c r="Q475" s="63"/>
      <c r="R475" s="56"/>
      <c r="S475" s="60">
        <f t="shared" si="175"/>
        <v>5.7207354815218547E-3</v>
      </c>
      <c r="T475" s="64">
        <f t="shared" si="176"/>
        <v>-2.5335320417287588E-2</v>
      </c>
      <c r="V475" s="65"/>
      <c r="W475" s="65"/>
      <c r="Y475" s="15" t="str">
        <f t="shared" si="163"/>
        <v>EASY</v>
      </c>
      <c r="AA475" s="66">
        <f t="shared" si="177"/>
        <v>4.717339637250606E-2</v>
      </c>
      <c r="AB475">
        <f>LOOKUP($B475,'07_L1政策步階'!$A$4:$A$14,'07_L1政策步階'!$C$4:$C$14)</f>
        <v>-1</v>
      </c>
      <c r="AC475" s="65"/>
      <c r="AD475" s="65"/>
      <c r="AE475" s="65"/>
      <c r="AF475" s="65"/>
      <c r="AG475" s="65"/>
      <c r="AH475" s="65"/>
      <c r="AI475" s="65"/>
      <c r="AJ475" s="65"/>
      <c r="AK475" s="65"/>
      <c r="AL475">
        <f t="shared" si="164"/>
        <v>100</v>
      </c>
      <c r="AM475">
        <f t="shared" si="165"/>
        <v>0</v>
      </c>
      <c r="AN475" t="str">
        <f t="shared" si="166"/>
        <v/>
      </c>
      <c r="AO475" t="str">
        <f t="shared" si="167"/>
        <v/>
      </c>
      <c r="AP475" t="str">
        <f t="shared" si="168"/>
        <v/>
      </c>
      <c r="AQ475" t="str">
        <f t="shared" si="169"/>
        <v/>
      </c>
      <c r="AR475" t="str">
        <f t="shared" si="170"/>
        <v/>
      </c>
      <c r="AS475" t="str">
        <f t="shared" si="171"/>
        <v/>
      </c>
      <c r="AT475" t="str">
        <f t="shared" si="172"/>
        <v/>
      </c>
      <c r="AU475" t="str">
        <f t="shared" si="173"/>
        <v/>
      </c>
      <c r="AV475" t="str">
        <f t="shared" si="174"/>
        <v/>
      </c>
      <c r="AW475">
        <f>'01_指標庫'!$H$4*ISNUMBER($F475)+'01_指標庫'!$H$5*ISNUMBER($AA475)+'01_指標庫'!$H$6*ISNUMBER($G475)+'01_指標庫'!$H$7*ISNUMBER($H475)+'01_指標庫'!$H$8*ISNUMBER($AF475)+'01_指標庫'!$H$9*ISNUMBER($AG475)+'01_指標庫'!$H$10*ISNUMBER($AB475)+'01_指標庫'!$H$11*ISNUMBER($AC475)+'01_指標庫'!$H$12*ISNUMBER($AD475)+'01_指標庫'!$H$13*ISNUMBER($AE475)+'01_指標庫'!$H$14*ISNUMBER($I475)+'01_指標庫'!$H$15*ISNUMBER($AH475)+'01_指標庫'!$H$16*ISNUMBER($K475)+'01_指標庫'!$H$17*ISNUMBER($AI475)+'01_指標庫'!$H$18*ISNUMBER($AJ475)+'01_指標庫'!$H$19*ISNUMBER($AK475)+'01_指標庫'!$H$20*ISNUMBER($BB475)+'01_指標庫'!$H$21*ISNUMBER($BC475)</f>
        <v>51</v>
      </c>
      <c r="AX475">
        <f>IF(AW475=0,50,ROUND(('01_指標庫'!$H$4*IF(ISNUMBER($F475),L475,0)+'01_指標庫'!$H$5*IF(ISNUMBER($AA475),AL475,0)+'01_指標庫'!$H$6*IF(ISNUMBER($G475),M475,0)+'01_指標庫'!$H$7*IF(ISNUMBER($H475),N475,0)+'01_指標庫'!$H$8*IF(ISNUMBER($AF475),AQ475,0)+'01_指標庫'!$H$9*IF(ISNUMBER($AG475),AR475,0)+'01_指標庫'!$H$10*IF(ISNUMBER($AB475),AM475,0)+'01_指標庫'!$H$11*IF(ISNUMBER($AC475),AN475,0)+'01_指標庫'!$H$12*IF(ISNUMBER($AD475),AO475,0)+'01_指標庫'!$H$13*IF(ISNUMBER($AE475),AP475,0)+'01_指標庫'!$H$14*IF(ISNUMBER($I475),O475,0)+'01_指標庫'!$H$15*IF(ISNUMBER($AH475),AS475,0)+'01_指標庫'!$H$16*IF(ISNUMBER($K475),P475,0)+'01_指標庫'!$H$17*IF(ISNUMBER($AI475),AT475,0)+'01_指標庫'!$H$18*IF(ISNUMBER($AJ475),AU475,0)+'01_指標庫'!$H$19*IF(ISNUMBER($AK475),AV475,0)+'01_指標庫'!$H$20*IF(ISNUMBER($BB475),BB475,0)+'01_指標庫'!$H$21*IF(ISNUMBER($BC475),BC475,0))/AW475,1))</f>
        <v>84.3</v>
      </c>
      <c r="AY475" s="67"/>
      <c r="AZ475" s="67"/>
      <c r="BA475" s="66">
        <f t="shared" si="178"/>
        <v>-1.4077658589346509E-3</v>
      </c>
      <c r="BB475">
        <f t="shared" si="179"/>
        <v>50</v>
      </c>
      <c r="BC475" t="str">
        <f t="shared" si="180"/>
        <v/>
      </c>
    </row>
    <row r="476" spans="1:55" ht="15" customHeight="1">
      <c r="A476" s="56">
        <v>472</v>
      </c>
      <c r="B476" s="57">
        <v>43242</v>
      </c>
      <c r="C476" s="56">
        <v>2018</v>
      </c>
      <c r="D476" s="58" t="s">
        <v>237</v>
      </c>
      <c r="E476" s="59">
        <v>6893.62</v>
      </c>
      <c r="F476" s="60">
        <v>7.0924000000000001E-2</v>
      </c>
      <c r="G476" s="60">
        <v>-3.3305000000000001E-2</v>
      </c>
      <c r="H476" s="61">
        <v>0.75509999999999999</v>
      </c>
      <c r="I476" s="62">
        <v>339</v>
      </c>
      <c r="J476" s="56" t="s">
        <v>235</v>
      </c>
      <c r="K476" s="63">
        <v>13.22</v>
      </c>
      <c r="L476" s="56">
        <f t="shared" si="158"/>
        <v>100</v>
      </c>
      <c r="M476" s="56">
        <f t="shared" si="159"/>
        <v>100</v>
      </c>
      <c r="N476" s="56">
        <f t="shared" si="160"/>
        <v>100</v>
      </c>
      <c r="O476" s="56">
        <f t="shared" si="161"/>
        <v>100</v>
      </c>
      <c r="P476" s="56">
        <f t="shared" si="162"/>
        <v>100</v>
      </c>
      <c r="Q476" s="63"/>
      <c r="R476" s="56"/>
      <c r="S476" s="60">
        <f t="shared" si="175"/>
        <v>-1.7247046931951893E-3</v>
      </c>
      <c r="T476" s="64">
        <f t="shared" si="176"/>
        <v>1.070336391437321E-2</v>
      </c>
      <c r="V476" s="65"/>
      <c r="W476" s="65"/>
      <c r="Y476" s="15" t="str">
        <f t="shared" si="163"/>
        <v>EASY</v>
      </c>
      <c r="AA476" s="66">
        <f t="shared" si="177"/>
        <v>4.5627207519576052E-2</v>
      </c>
      <c r="AB476">
        <f>LOOKUP($B476,'07_L1政策步階'!$A$4:$A$14,'07_L1政策步階'!$C$4:$C$14)</f>
        <v>-1</v>
      </c>
      <c r="AC476" s="65"/>
      <c r="AD476" s="65"/>
      <c r="AE476" s="65"/>
      <c r="AF476" s="65"/>
      <c r="AG476" s="65"/>
      <c r="AH476" s="65"/>
      <c r="AI476" s="65"/>
      <c r="AJ476" s="65"/>
      <c r="AK476" s="65"/>
      <c r="AL476">
        <f t="shared" si="164"/>
        <v>100</v>
      </c>
      <c r="AM476">
        <f t="shared" si="165"/>
        <v>0</v>
      </c>
      <c r="AN476" t="str">
        <f t="shared" si="166"/>
        <v/>
      </c>
      <c r="AO476" t="str">
        <f t="shared" si="167"/>
        <v/>
      </c>
      <c r="AP476" t="str">
        <f t="shared" si="168"/>
        <v/>
      </c>
      <c r="AQ476" t="str">
        <f t="shared" si="169"/>
        <v/>
      </c>
      <c r="AR476" t="str">
        <f t="shared" si="170"/>
        <v/>
      </c>
      <c r="AS476" t="str">
        <f t="shared" si="171"/>
        <v/>
      </c>
      <c r="AT476" t="str">
        <f t="shared" si="172"/>
        <v/>
      </c>
      <c r="AU476" t="str">
        <f t="shared" si="173"/>
        <v/>
      </c>
      <c r="AV476" t="str">
        <f t="shared" si="174"/>
        <v/>
      </c>
      <c r="AW476">
        <f>'01_指標庫'!$H$4*ISNUMBER($F476)+'01_指標庫'!$H$5*ISNUMBER($AA476)+'01_指標庫'!$H$6*ISNUMBER($G476)+'01_指標庫'!$H$7*ISNUMBER($H476)+'01_指標庫'!$H$8*ISNUMBER($AF476)+'01_指標庫'!$H$9*ISNUMBER($AG476)+'01_指標庫'!$H$10*ISNUMBER($AB476)+'01_指標庫'!$H$11*ISNUMBER($AC476)+'01_指標庫'!$H$12*ISNUMBER($AD476)+'01_指標庫'!$H$13*ISNUMBER($AE476)+'01_指標庫'!$H$14*ISNUMBER($I476)+'01_指標庫'!$H$15*ISNUMBER($AH476)+'01_指標庫'!$H$16*ISNUMBER($K476)+'01_指標庫'!$H$17*ISNUMBER($AI476)+'01_指標庫'!$H$18*ISNUMBER($AJ476)+'01_指標庫'!$H$19*ISNUMBER($AK476)+'01_指標庫'!$H$20*ISNUMBER($BB476)+'01_指標庫'!$H$21*ISNUMBER($BC476)</f>
        <v>51</v>
      </c>
      <c r="AX476">
        <f>IF(AW476=0,50,ROUND(('01_指標庫'!$H$4*IF(ISNUMBER($F476),L476,0)+'01_指標庫'!$H$5*IF(ISNUMBER($AA476),AL476,0)+'01_指標庫'!$H$6*IF(ISNUMBER($G476),M476,0)+'01_指標庫'!$H$7*IF(ISNUMBER($H476),N476,0)+'01_指標庫'!$H$8*IF(ISNUMBER($AF476),AQ476,0)+'01_指標庫'!$H$9*IF(ISNUMBER($AG476),AR476,0)+'01_指標庫'!$H$10*IF(ISNUMBER($AB476),AM476,0)+'01_指標庫'!$H$11*IF(ISNUMBER($AC476),AN476,0)+'01_指標庫'!$H$12*IF(ISNUMBER($AD476),AO476,0)+'01_指標庫'!$H$13*IF(ISNUMBER($AE476),AP476,0)+'01_指標庫'!$H$14*IF(ISNUMBER($I476),O476,0)+'01_指標庫'!$H$15*IF(ISNUMBER($AH476),AS476,0)+'01_指標庫'!$H$16*IF(ISNUMBER($K476),P476,0)+'01_指標庫'!$H$17*IF(ISNUMBER($AI476),AT476,0)+'01_指標庫'!$H$18*IF(ISNUMBER($AJ476),AU476,0)+'01_指標庫'!$H$19*IF(ISNUMBER($AK476),AV476,0)+'01_指標庫'!$H$20*IF(ISNUMBER($BB476),BB476,0)+'01_指標庫'!$H$21*IF(ISNUMBER($BC476),BC476,0))/AW476,1))</f>
        <v>84.3</v>
      </c>
      <c r="AY476" s="67"/>
      <c r="AZ476" s="67"/>
      <c r="BA476" s="66">
        <f t="shared" si="178"/>
        <v>-2.3891243439234655E-3</v>
      </c>
      <c r="BB476">
        <f t="shared" si="179"/>
        <v>50</v>
      </c>
      <c r="BC476" t="str">
        <f t="shared" si="180"/>
        <v/>
      </c>
    </row>
    <row r="477" spans="1:55" ht="15" customHeight="1">
      <c r="A477" s="56">
        <v>473</v>
      </c>
      <c r="B477" s="57">
        <v>43243</v>
      </c>
      <c r="C477" s="56">
        <v>2018</v>
      </c>
      <c r="D477" s="58" t="s">
        <v>238</v>
      </c>
      <c r="E477" s="59">
        <v>6953.63</v>
      </c>
      <c r="F477" s="60">
        <v>7.9393000000000005E-2</v>
      </c>
      <c r="G477" s="60">
        <v>-2.4889999999999999E-2</v>
      </c>
      <c r="H477" s="61">
        <v>0.75509999999999999</v>
      </c>
      <c r="I477" s="62">
        <v>348</v>
      </c>
      <c r="J477" s="56" t="s">
        <v>235</v>
      </c>
      <c r="K477" s="63">
        <v>12.58</v>
      </c>
      <c r="L477" s="56">
        <f t="shared" si="158"/>
        <v>100</v>
      </c>
      <c r="M477" s="56">
        <f t="shared" si="159"/>
        <v>100</v>
      </c>
      <c r="N477" s="56">
        <f t="shared" si="160"/>
        <v>100</v>
      </c>
      <c r="O477" s="56">
        <f t="shared" si="161"/>
        <v>100</v>
      </c>
      <c r="P477" s="56">
        <f t="shared" si="162"/>
        <v>100</v>
      </c>
      <c r="Q477" s="63"/>
      <c r="R477" s="56"/>
      <c r="S477" s="60">
        <f t="shared" si="175"/>
        <v>8.7051505595028278E-3</v>
      </c>
      <c r="T477" s="64">
        <f t="shared" si="176"/>
        <v>-4.8411497730711073E-2</v>
      </c>
      <c r="V477" s="65"/>
      <c r="W477" s="65"/>
      <c r="Y477" s="15" t="str">
        <f t="shared" si="163"/>
        <v>EASY</v>
      </c>
      <c r="AA477" s="66">
        <f t="shared" si="177"/>
        <v>4.4511970179733851E-2</v>
      </c>
      <c r="AB477">
        <f>LOOKUP($B477,'07_L1政策步階'!$A$4:$A$14,'07_L1政策步階'!$C$4:$C$14)</f>
        <v>-1</v>
      </c>
      <c r="AC477" s="65"/>
      <c r="AD477" s="65"/>
      <c r="AE477" s="65"/>
      <c r="AF477" s="65"/>
      <c r="AG477" s="65"/>
      <c r="AH477" s="65"/>
      <c r="AI477" s="65"/>
      <c r="AJ477" s="65"/>
      <c r="AK477" s="65"/>
      <c r="AL477">
        <f t="shared" si="164"/>
        <v>100</v>
      </c>
      <c r="AM477">
        <f t="shared" si="165"/>
        <v>0</v>
      </c>
      <c r="AN477" t="str">
        <f t="shared" si="166"/>
        <v/>
      </c>
      <c r="AO477" t="str">
        <f t="shared" si="167"/>
        <v/>
      </c>
      <c r="AP477" t="str">
        <f t="shared" si="168"/>
        <v/>
      </c>
      <c r="AQ477" t="str">
        <f t="shared" si="169"/>
        <v/>
      </c>
      <c r="AR477" t="str">
        <f t="shared" si="170"/>
        <v/>
      </c>
      <c r="AS477" t="str">
        <f t="shared" si="171"/>
        <v/>
      </c>
      <c r="AT477" t="str">
        <f t="shared" si="172"/>
        <v/>
      </c>
      <c r="AU477" t="str">
        <f t="shared" si="173"/>
        <v/>
      </c>
      <c r="AV477" t="str">
        <f t="shared" si="174"/>
        <v/>
      </c>
      <c r="AW477">
        <f>'01_指標庫'!$H$4*ISNUMBER($F477)+'01_指標庫'!$H$5*ISNUMBER($AA477)+'01_指標庫'!$H$6*ISNUMBER($G477)+'01_指標庫'!$H$7*ISNUMBER($H477)+'01_指標庫'!$H$8*ISNUMBER($AF477)+'01_指標庫'!$H$9*ISNUMBER($AG477)+'01_指標庫'!$H$10*ISNUMBER($AB477)+'01_指標庫'!$H$11*ISNUMBER($AC477)+'01_指標庫'!$H$12*ISNUMBER($AD477)+'01_指標庫'!$H$13*ISNUMBER($AE477)+'01_指標庫'!$H$14*ISNUMBER($I477)+'01_指標庫'!$H$15*ISNUMBER($AH477)+'01_指標庫'!$H$16*ISNUMBER($K477)+'01_指標庫'!$H$17*ISNUMBER($AI477)+'01_指標庫'!$H$18*ISNUMBER($AJ477)+'01_指標庫'!$H$19*ISNUMBER($AK477)+'01_指標庫'!$H$20*ISNUMBER($BB477)+'01_指標庫'!$H$21*ISNUMBER($BC477)</f>
        <v>51</v>
      </c>
      <c r="AX477">
        <f>IF(AW477=0,50,ROUND(('01_指標庫'!$H$4*IF(ISNUMBER($F477),L477,0)+'01_指標庫'!$H$5*IF(ISNUMBER($AA477),AL477,0)+'01_指標庫'!$H$6*IF(ISNUMBER($G477),M477,0)+'01_指標庫'!$H$7*IF(ISNUMBER($H477),N477,0)+'01_指標庫'!$H$8*IF(ISNUMBER($AF477),AQ477,0)+'01_指標庫'!$H$9*IF(ISNUMBER($AG477),AR477,0)+'01_指標庫'!$H$10*IF(ISNUMBER($AB477),AM477,0)+'01_指標庫'!$H$11*IF(ISNUMBER($AC477),AN477,0)+'01_指標庫'!$H$12*IF(ISNUMBER($AD477),AO477,0)+'01_指標庫'!$H$13*IF(ISNUMBER($AE477),AP477,0)+'01_指標庫'!$H$14*IF(ISNUMBER($I477),O477,0)+'01_指標庫'!$H$15*IF(ISNUMBER($AH477),AS477,0)+'01_指標庫'!$H$16*IF(ISNUMBER($K477),P477,0)+'01_指標庫'!$H$17*IF(ISNUMBER($AI477),AT477,0)+'01_指標庫'!$H$18*IF(ISNUMBER($AJ477),AU477,0)+'01_指標庫'!$H$19*IF(ISNUMBER($AK477),AV477,0)+'01_指標庫'!$H$20*IF(ISNUMBER($BB477),BB477,0)+'01_指標庫'!$H$21*IF(ISNUMBER($BC477),BC477,0))/AW477,1))</f>
        <v>84.3</v>
      </c>
      <c r="AY477" s="67"/>
      <c r="AZ477" s="67"/>
      <c r="BA477" s="66">
        <f t="shared" si="178"/>
        <v>-2.5762915588275481E-3</v>
      </c>
      <c r="BB477">
        <f t="shared" si="179"/>
        <v>50</v>
      </c>
      <c r="BC477" t="str">
        <f t="shared" si="180"/>
        <v/>
      </c>
    </row>
    <row r="478" spans="1:55" ht="15" customHeight="1">
      <c r="A478" s="56">
        <v>474</v>
      </c>
      <c r="B478" s="57">
        <v>43244</v>
      </c>
      <c r="C478" s="56">
        <v>2018</v>
      </c>
      <c r="D478" s="58" t="s">
        <v>239</v>
      </c>
      <c r="E478" s="59">
        <v>6949.7</v>
      </c>
      <c r="F478" s="60">
        <v>7.7925999999999995E-2</v>
      </c>
      <c r="G478" s="60">
        <v>-2.5440999999999998E-2</v>
      </c>
      <c r="H478" s="61">
        <v>0.77549999999999997</v>
      </c>
      <c r="I478" s="62">
        <v>349</v>
      </c>
      <c r="J478" s="56" t="s">
        <v>235</v>
      </c>
      <c r="K478" s="63">
        <v>12.53</v>
      </c>
      <c r="L478" s="56">
        <f t="shared" si="158"/>
        <v>100</v>
      </c>
      <c r="M478" s="56">
        <f t="shared" si="159"/>
        <v>100</v>
      </c>
      <c r="N478" s="56">
        <f t="shared" si="160"/>
        <v>100</v>
      </c>
      <c r="O478" s="56">
        <f t="shared" si="161"/>
        <v>100</v>
      </c>
      <c r="P478" s="56">
        <f t="shared" si="162"/>
        <v>100</v>
      </c>
      <c r="Q478" s="63"/>
      <c r="R478" s="56"/>
      <c r="S478" s="60">
        <f t="shared" si="175"/>
        <v>-5.6517243511666759E-4</v>
      </c>
      <c r="T478" s="64">
        <f t="shared" si="176"/>
        <v>-3.9745627980922738E-3</v>
      </c>
      <c r="V478" s="65"/>
      <c r="W478" s="65"/>
      <c r="Y478" s="15" t="str">
        <f t="shared" si="163"/>
        <v>EASY</v>
      </c>
      <c r="AA478" s="66">
        <f t="shared" si="177"/>
        <v>4.3399857809939046E-2</v>
      </c>
      <c r="AB478">
        <f>LOOKUP($B478,'07_L1政策步階'!$A$4:$A$14,'07_L1政策步階'!$C$4:$C$14)</f>
        <v>-1</v>
      </c>
      <c r="AC478" s="65"/>
      <c r="AD478" s="65"/>
      <c r="AE478" s="65"/>
      <c r="AF478" s="65"/>
      <c r="AG478" s="65"/>
      <c r="AH478" s="65"/>
      <c r="AI478" s="65"/>
      <c r="AJ478" s="65"/>
      <c r="AK478" s="65"/>
      <c r="AL478">
        <f t="shared" si="164"/>
        <v>100</v>
      </c>
      <c r="AM478">
        <f t="shared" si="165"/>
        <v>0</v>
      </c>
      <c r="AN478" t="str">
        <f t="shared" si="166"/>
        <v/>
      </c>
      <c r="AO478" t="str">
        <f t="shared" si="167"/>
        <v/>
      </c>
      <c r="AP478" t="str">
        <f t="shared" si="168"/>
        <v/>
      </c>
      <c r="AQ478" t="str">
        <f t="shared" si="169"/>
        <v/>
      </c>
      <c r="AR478" t="str">
        <f t="shared" si="170"/>
        <v/>
      </c>
      <c r="AS478" t="str">
        <f t="shared" si="171"/>
        <v/>
      </c>
      <c r="AT478" t="str">
        <f t="shared" si="172"/>
        <v/>
      </c>
      <c r="AU478" t="str">
        <f t="shared" si="173"/>
        <v/>
      </c>
      <c r="AV478" t="str">
        <f t="shared" si="174"/>
        <v/>
      </c>
      <c r="AW478">
        <f>'01_指標庫'!$H$4*ISNUMBER($F478)+'01_指標庫'!$H$5*ISNUMBER($AA478)+'01_指標庫'!$H$6*ISNUMBER($G478)+'01_指標庫'!$H$7*ISNUMBER($H478)+'01_指標庫'!$H$8*ISNUMBER($AF478)+'01_指標庫'!$H$9*ISNUMBER($AG478)+'01_指標庫'!$H$10*ISNUMBER($AB478)+'01_指標庫'!$H$11*ISNUMBER($AC478)+'01_指標庫'!$H$12*ISNUMBER($AD478)+'01_指標庫'!$H$13*ISNUMBER($AE478)+'01_指標庫'!$H$14*ISNUMBER($I478)+'01_指標庫'!$H$15*ISNUMBER($AH478)+'01_指標庫'!$H$16*ISNUMBER($K478)+'01_指標庫'!$H$17*ISNUMBER($AI478)+'01_指標庫'!$H$18*ISNUMBER($AJ478)+'01_指標庫'!$H$19*ISNUMBER($AK478)+'01_指標庫'!$H$20*ISNUMBER($BB478)+'01_指標庫'!$H$21*ISNUMBER($BC478)</f>
        <v>51</v>
      </c>
      <c r="AX478">
        <f>IF(AW478=0,50,ROUND(('01_指標庫'!$H$4*IF(ISNUMBER($F478),L478,0)+'01_指標庫'!$H$5*IF(ISNUMBER($AA478),AL478,0)+'01_指標庫'!$H$6*IF(ISNUMBER($G478),M478,0)+'01_指標庫'!$H$7*IF(ISNUMBER($H478),N478,0)+'01_指標庫'!$H$8*IF(ISNUMBER($AF478),AQ478,0)+'01_指標庫'!$H$9*IF(ISNUMBER($AG478),AR478,0)+'01_指標庫'!$H$10*IF(ISNUMBER($AB478),AM478,0)+'01_指標庫'!$H$11*IF(ISNUMBER($AC478),AN478,0)+'01_指標庫'!$H$12*IF(ISNUMBER($AD478),AO478,0)+'01_指標庫'!$H$13*IF(ISNUMBER($AE478),AP478,0)+'01_指標庫'!$H$14*IF(ISNUMBER($I478),O478,0)+'01_指標庫'!$H$15*IF(ISNUMBER($AH478),AS478,0)+'01_指標庫'!$H$16*IF(ISNUMBER($K478),P478,0)+'01_指標庫'!$H$17*IF(ISNUMBER($AI478),AT478,0)+'01_指標庫'!$H$18*IF(ISNUMBER($AJ478),AU478,0)+'01_指標庫'!$H$19*IF(ISNUMBER($AK478),AV478,0)+'01_指標庫'!$H$20*IF(ISNUMBER($BB478),BB478,0)+'01_指標庫'!$H$21*IF(ISNUMBER($BC478),BC478,0))/AW478,1))</f>
        <v>84.3</v>
      </c>
      <c r="AY478" s="67"/>
      <c r="AZ478" s="67"/>
      <c r="BA478" s="66">
        <f t="shared" si="178"/>
        <v>-9.874894878754148E-4</v>
      </c>
      <c r="BB478">
        <f t="shared" si="179"/>
        <v>50</v>
      </c>
      <c r="BC478" t="str">
        <f t="shared" si="180"/>
        <v/>
      </c>
    </row>
    <row r="479" spans="1:55" ht="15" customHeight="1">
      <c r="A479" s="56">
        <v>475</v>
      </c>
      <c r="B479" s="57">
        <v>43245</v>
      </c>
      <c r="C479" s="56">
        <v>2018</v>
      </c>
      <c r="D479" s="58" t="s">
        <v>234</v>
      </c>
      <c r="E479" s="59">
        <v>6960.92</v>
      </c>
      <c r="F479" s="60">
        <v>7.8795000000000004E-2</v>
      </c>
      <c r="G479" s="60">
        <v>-2.3866999999999999E-2</v>
      </c>
      <c r="H479" s="61">
        <v>0.81630000000000003</v>
      </c>
      <c r="I479" s="62">
        <v>353</v>
      </c>
      <c r="J479" s="56" t="s">
        <v>235</v>
      </c>
      <c r="K479" s="63">
        <v>13.22</v>
      </c>
      <c r="L479" s="56">
        <f t="shared" si="158"/>
        <v>100</v>
      </c>
      <c r="M479" s="56">
        <f t="shared" si="159"/>
        <v>100</v>
      </c>
      <c r="N479" s="56">
        <f t="shared" si="160"/>
        <v>100</v>
      </c>
      <c r="O479" s="56">
        <f t="shared" si="161"/>
        <v>50</v>
      </c>
      <c r="P479" s="56">
        <f t="shared" si="162"/>
        <v>100</v>
      </c>
      <c r="Q479" s="63"/>
      <c r="R479" s="56"/>
      <c r="S479" s="60">
        <f t="shared" si="175"/>
        <v>1.6144581780508371E-3</v>
      </c>
      <c r="T479" s="64">
        <f t="shared" si="176"/>
        <v>5.5067837190742264E-2</v>
      </c>
      <c r="V479" s="65"/>
      <c r="W479" s="65"/>
      <c r="Y479" s="15" t="str">
        <f t="shared" si="163"/>
        <v>EASY</v>
      </c>
      <c r="AA479" s="66">
        <f t="shared" si="177"/>
        <v>4.2340629930869067E-2</v>
      </c>
      <c r="AB479">
        <f>LOOKUP($B479,'07_L1政策步階'!$A$4:$A$14,'07_L1政策步階'!$C$4:$C$14)</f>
        <v>-1</v>
      </c>
      <c r="AC479" s="65"/>
      <c r="AD479" s="65"/>
      <c r="AE479" s="65"/>
      <c r="AF479" s="65"/>
      <c r="AG479" s="65"/>
      <c r="AH479" s="65"/>
      <c r="AI479" s="65"/>
      <c r="AJ479" s="65"/>
      <c r="AK479" s="65"/>
      <c r="AL479">
        <f t="shared" si="164"/>
        <v>100</v>
      </c>
      <c r="AM479">
        <f t="shared" si="165"/>
        <v>0</v>
      </c>
      <c r="AN479" t="str">
        <f t="shared" si="166"/>
        <v/>
      </c>
      <c r="AO479" t="str">
        <f t="shared" si="167"/>
        <v/>
      </c>
      <c r="AP479" t="str">
        <f t="shared" si="168"/>
        <v/>
      </c>
      <c r="AQ479" t="str">
        <f t="shared" si="169"/>
        <v/>
      </c>
      <c r="AR479" t="str">
        <f t="shared" si="170"/>
        <v/>
      </c>
      <c r="AS479" t="str">
        <f t="shared" si="171"/>
        <v/>
      </c>
      <c r="AT479" t="str">
        <f t="shared" si="172"/>
        <v/>
      </c>
      <c r="AU479" t="str">
        <f t="shared" si="173"/>
        <v/>
      </c>
      <c r="AV479" t="str">
        <f t="shared" si="174"/>
        <v/>
      </c>
      <c r="AW479">
        <f>'01_指標庫'!$H$4*ISNUMBER($F479)+'01_指標庫'!$H$5*ISNUMBER($AA479)+'01_指標庫'!$H$6*ISNUMBER($G479)+'01_指標庫'!$H$7*ISNUMBER($H479)+'01_指標庫'!$H$8*ISNUMBER($AF479)+'01_指標庫'!$H$9*ISNUMBER($AG479)+'01_指標庫'!$H$10*ISNUMBER($AB479)+'01_指標庫'!$H$11*ISNUMBER($AC479)+'01_指標庫'!$H$12*ISNUMBER($AD479)+'01_指標庫'!$H$13*ISNUMBER($AE479)+'01_指標庫'!$H$14*ISNUMBER($I479)+'01_指標庫'!$H$15*ISNUMBER($AH479)+'01_指標庫'!$H$16*ISNUMBER($K479)+'01_指標庫'!$H$17*ISNUMBER($AI479)+'01_指標庫'!$H$18*ISNUMBER($AJ479)+'01_指標庫'!$H$19*ISNUMBER($AK479)+'01_指標庫'!$H$20*ISNUMBER($BB479)+'01_指標庫'!$H$21*ISNUMBER($BC479)</f>
        <v>51</v>
      </c>
      <c r="AX479">
        <f>IF(AW479=0,50,ROUND(('01_指標庫'!$H$4*IF(ISNUMBER($F479),L479,0)+'01_指標庫'!$H$5*IF(ISNUMBER($AA479),AL479,0)+'01_指標庫'!$H$6*IF(ISNUMBER($G479),M479,0)+'01_指標庫'!$H$7*IF(ISNUMBER($H479),N479,0)+'01_指標庫'!$H$8*IF(ISNUMBER($AF479),AQ479,0)+'01_指標庫'!$H$9*IF(ISNUMBER($AG479),AR479,0)+'01_指標庫'!$H$10*IF(ISNUMBER($AB479),AM479,0)+'01_指標庫'!$H$11*IF(ISNUMBER($AC479),AN479,0)+'01_指標庫'!$H$12*IF(ISNUMBER($AD479),AO479,0)+'01_指標庫'!$H$13*IF(ISNUMBER($AE479),AP479,0)+'01_指標庫'!$H$14*IF(ISNUMBER($I479),O479,0)+'01_指標庫'!$H$15*IF(ISNUMBER($AH479),AS479,0)+'01_指標庫'!$H$16*IF(ISNUMBER($K479),P479,0)+'01_指標庫'!$H$17*IF(ISNUMBER($AI479),AT479,0)+'01_指標庫'!$H$18*IF(ISNUMBER($AJ479),AU479,0)+'01_指標庫'!$H$19*IF(ISNUMBER($AK479),AV479,0)+'01_指標庫'!$H$20*IF(ISNUMBER($BB479),BB479,0)+'01_指標庫'!$H$21*IF(ISNUMBER($BC479),BC479,0))/AW479,1))</f>
        <v>76.5</v>
      </c>
      <c r="AY479" s="67"/>
      <c r="AZ479" s="67"/>
      <c r="BA479" s="66">
        <f t="shared" si="178"/>
        <v>1.627412656600935E-3</v>
      </c>
      <c r="BB479">
        <f t="shared" si="179"/>
        <v>50</v>
      </c>
      <c r="BC479" t="str">
        <f t="shared" si="180"/>
        <v/>
      </c>
    </row>
    <row r="480" spans="1:55" ht="15" customHeight="1">
      <c r="A480" s="56">
        <v>476</v>
      </c>
      <c r="B480" s="57">
        <v>43249</v>
      </c>
      <c r="C480" s="56">
        <v>2018</v>
      </c>
      <c r="D480" s="58" t="s">
        <v>237</v>
      </c>
      <c r="E480" s="59">
        <v>6926.54</v>
      </c>
      <c r="F480" s="60">
        <v>7.2521000000000002E-2</v>
      </c>
      <c r="G480" s="60">
        <v>-2.8688000000000002E-2</v>
      </c>
      <c r="H480" s="61">
        <v>0.77549999999999997</v>
      </c>
      <c r="I480" s="62">
        <v>375</v>
      </c>
      <c r="J480" s="56" t="s">
        <v>235</v>
      </c>
      <c r="K480" s="63">
        <v>17.02</v>
      </c>
      <c r="L480" s="56">
        <f t="shared" si="158"/>
        <v>100</v>
      </c>
      <c r="M480" s="56">
        <f t="shared" si="159"/>
        <v>100</v>
      </c>
      <c r="N480" s="56">
        <f t="shared" si="160"/>
        <v>100</v>
      </c>
      <c r="O480" s="56">
        <f t="shared" si="161"/>
        <v>50</v>
      </c>
      <c r="P480" s="56">
        <f t="shared" si="162"/>
        <v>100</v>
      </c>
      <c r="Q480" s="63"/>
      <c r="R480" s="56"/>
      <c r="S480" s="60">
        <f t="shared" si="175"/>
        <v>-4.9390023157858121E-3</v>
      </c>
      <c r="T480" s="64">
        <f t="shared" si="176"/>
        <v>0.28744326777609674</v>
      </c>
      <c r="V480" s="65"/>
      <c r="W480" s="65"/>
      <c r="Y480" s="15" t="str">
        <f t="shared" si="163"/>
        <v>EASY</v>
      </c>
      <c r="AA480" s="66">
        <f t="shared" si="177"/>
        <v>4.1132714444327201E-2</v>
      </c>
      <c r="AB480">
        <f>LOOKUP($B480,'07_L1政策步階'!$A$4:$A$14,'07_L1政策步階'!$C$4:$C$14)</f>
        <v>-1</v>
      </c>
      <c r="AC480" s="65"/>
      <c r="AD480" s="65"/>
      <c r="AE480" s="65"/>
      <c r="AF480" s="65"/>
      <c r="AG480" s="65"/>
      <c r="AH480" s="65"/>
      <c r="AI480" s="65"/>
      <c r="AJ480" s="65"/>
      <c r="AK480" s="65"/>
      <c r="AL480">
        <f t="shared" si="164"/>
        <v>100</v>
      </c>
      <c r="AM480">
        <f t="shared" si="165"/>
        <v>0</v>
      </c>
      <c r="AN480" t="str">
        <f t="shared" si="166"/>
        <v/>
      </c>
      <c r="AO480" t="str">
        <f t="shared" si="167"/>
        <v/>
      </c>
      <c r="AP480" t="str">
        <f t="shared" si="168"/>
        <v/>
      </c>
      <c r="AQ480" t="str">
        <f t="shared" si="169"/>
        <v/>
      </c>
      <c r="AR480" t="str">
        <f t="shared" si="170"/>
        <v/>
      </c>
      <c r="AS480" t="str">
        <f t="shared" si="171"/>
        <v/>
      </c>
      <c r="AT480" t="str">
        <f t="shared" si="172"/>
        <v/>
      </c>
      <c r="AU480" t="str">
        <f t="shared" si="173"/>
        <v/>
      </c>
      <c r="AV480" t="str">
        <f t="shared" si="174"/>
        <v/>
      </c>
      <c r="AW480">
        <f>'01_指標庫'!$H$4*ISNUMBER($F480)+'01_指標庫'!$H$5*ISNUMBER($AA480)+'01_指標庫'!$H$6*ISNUMBER($G480)+'01_指標庫'!$H$7*ISNUMBER($H480)+'01_指標庫'!$H$8*ISNUMBER($AF480)+'01_指標庫'!$H$9*ISNUMBER($AG480)+'01_指標庫'!$H$10*ISNUMBER($AB480)+'01_指標庫'!$H$11*ISNUMBER($AC480)+'01_指標庫'!$H$12*ISNUMBER($AD480)+'01_指標庫'!$H$13*ISNUMBER($AE480)+'01_指標庫'!$H$14*ISNUMBER($I480)+'01_指標庫'!$H$15*ISNUMBER($AH480)+'01_指標庫'!$H$16*ISNUMBER($K480)+'01_指標庫'!$H$17*ISNUMBER($AI480)+'01_指標庫'!$H$18*ISNUMBER($AJ480)+'01_指標庫'!$H$19*ISNUMBER($AK480)+'01_指標庫'!$H$20*ISNUMBER($BB480)+'01_指標庫'!$H$21*ISNUMBER($BC480)</f>
        <v>51</v>
      </c>
      <c r="AX480">
        <f>IF(AW480=0,50,ROUND(('01_指標庫'!$H$4*IF(ISNUMBER($F480),L480,0)+'01_指標庫'!$H$5*IF(ISNUMBER($AA480),AL480,0)+'01_指標庫'!$H$6*IF(ISNUMBER($G480),M480,0)+'01_指標庫'!$H$7*IF(ISNUMBER($H480),N480,0)+'01_指標庫'!$H$8*IF(ISNUMBER($AF480),AQ480,0)+'01_指標庫'!$H$9*IF(ISNUMBER($AG480),AR480,0)+'01_指標庫'!$H$10*IF(ISNUMBER($AB480),AM480,0)+'01_指標庫'!$H$11*IF(ISNUMBER($AC480),AN480,0)+'01_指標庫'!$H$12*IF(ISNUMBER($AD480),AO480,0)+'01_指標庫'!$H$13*IF(ISNUMBER($AE480),AP480,0)+'01_指標庫'!$H$14*IF(ISNUMBER($I480),O480,0)+'01_指標庫'!$H$15*IF(ISNUMBER($AH480),AS480,0)+'01_指標庫'!$H$16*IF(ISNUMBER($K480),P480,0)+'01_指標庫'!$H$17*IF(ISNUMBER($AI480),AT480,0)+'01_指標庫'!$H$18*IF(ISNUMBER($AJ480),AU480,0)+'01_指標庫'!$H$19*IF(ISNUMBER($AK480),AV480,0)+'01_指標庫'!$H$20*IF(ISNUMBER($BB480),BB480,0)+'01_指標庫'!$H$21*IF(ISNUMBER($BC480),BC480,0))/AW480,1))</f>
        <v>76.5</v>
      </c>
      <c r="AY480" s="67"/>
      <c r="AZ480" s="67"/>
      <c r="BA480" s="66">
        <f t="shared" si="178"/>
        <v>2.7825991925274352E-3</v>
      </c>
      <c r="BB480">
        <f t="shared" si="179"/>
        <v>50</v>
      </c>
      <c r="BC480" t="str">
        <f t="shared" si="180"/>
        <v/>
      </c>
    </row>
    <row r="481" spans="1:55" ht="15" customHeight="1">
      <c r="A481" s="56">
        <v>477</v>
      </c>
      <c r="B481" s="57">
        <v>43250</v>
      </c>
      <c r="C481" s="56">
        <v>2018</v>
      </c>
      <c r="D481" s="58" t="s">
        <v>238</v>
      </c>
      <c r="E481" s="59">
        <v>6976.37</v>
      </c>
      <c r="F481" s="60">
        <v>7.9280000000000003E-2</v>
      </c>
      <c r="G481" s="60">
        <v>-2.1701000000000002E-2</v>
      </c>
      <c r="H481" s="61">
        <v>0.79590000000000005</v>
      </c>
      <c r="I481" s="62">
        <v>364</v>
      </c>
      <c r="J481" s="56" t="s">
        <v>235</v>
      </c>
      <c r="K481" s="63">
        <v>14.94</v>
      </c>
      <c r="L481" s="56">
        <f t="shared" si="158"/>
        <v>100</v>
      </c>
      <c r="M481" s="56">
        <f t="shared" si="159"/>
        <v>100</v>
      </c>
      <c r="N481" s="56">
        <f t="shared" si="160"/>
        <v>100</v>
      </c>
      <c r="O481" s="56">
        <f t="shared" si="161"/>
        <v>50</v>
      </c>
      <c r="P481" s="56">
        <f t="shared" si="162"/>
        <v>100</v>
      </c>
      <c r="Q481" s="63"/>
      <c r="R481" s="56"/>
      <c r="S481" s="60">
        <f t="shared" si="175"/>
        <v>7.1940680339679375E-3</v>
      </c>
      <c r="T481" s="64">
        <f t="shared" si="176"/>
        <v>-0.12220916568742657</v>
      </c>
      <c r="V481" s="65"/>
      <c r="W481" s="65"/>
      <c r="Y481" s="15" t="str">
        <f t="shared" si="163"/>
        <v>EASY</v>
      </c>
      <c r="AA481" s="66">
        <f t="shared" si="177"/>
        <v>4.0555687218216452E-2</v>
      </c>
      <c r="AB481">
        <f>LOOKUP($B481,'07_L1政策步階'!$A$4:$A$14,'07_L1政策步階'!$C$4:$C$14)</f>
        <v>-1</v>
      </c>
      <c r="AC481" s="65"/>
      <c r="AD481" s="65"/>
      <c r="AE481" s="65"/>
      <c r="AF481" s="65"/>
      <c r="AG481" s="65"/>
      <c r="AH481" s="65"/>
      <c r="AI481" s="65"/>
      <c r="AJ481" s="65"/>
      <c r="AK481" s="65"/>
      <c r="AL481">
        <f t="shared" si="164"/>
        <v>100</v>
      </c>
      <c r="AM481">
        <f t="shared" si="165"/>
        <v>0</v>
      </c>
      <c r="AN481" t="str">
        <f t="shared" si="166"/>
        <v/>
      </c>
      <c r="AO481" t="str">
        <f t="shared" si="167"/>
        <v/>
      </c>
      <c r="AP481" t="str">
        <f t="shared" si="168"/>
        <v/>
      </c>
      <c r="AQ481" t="str">
        <f t="shared" si="169"/>
        <v/>
      </c>
      <c r="AR481" t="str">
        <f t="shared" si="170"/>
        <v/>
      </c>
      <c r="AS481" t="str">
        <f t="shared" si="171"/>
        <v/>
      </c>
      <c r="AT481" t="str">
        <f t="shared" si="172"/>
        <v/>
      </c>
      <c r="AU481" t="str">
        <f t="shared" si="173"/>
        <v/>
      </c>
      <c r="AV481" t="str">
        <f t="shared" si="174"/>
        <v/>
      </c>
      <c r="AW481">
        <f>'01_指標庫'!$H$4*ISNUMBER($F481)+'01_指標庫'!$H$5*ISNUMBER($AA481)+'01_指標庫'!$H$6*ISNUMBER($G481)+'01_指標庫'!$H$7*ISNUMBER($H481)+'01_指標庫'!$H$8*ISNUMBER($AF481)+'01_指標庫'!$H$9*ISNUMBER($AG481)+'01_指標庫'!$H$10*ISNUMBER($AB481)+'01_指標庫'!$H$11*ISNUMBER($AC481)+'01_指標庫'!$H$12*ISNUMBER($AD481)+'01_指標庫'!$H$13*ISNUMBER($AE481)+'01_指標庫'!$H$14*ISNUMBER($I481)+'01_指標庫'!$H$15*ISNUMBER($AH481)+'01_指標庫'!$H$16*ISNUMBER($K481)+'01_指標庫'!$H$17*ISNUMBER($AI481)+'01_指標庫'!$H$18*ISNUMBER($AJ481)+'01_指標庫'!$H$19*ISNUMBER($AK481)+'01_指標庫'!$H$20*ISNUMBER($BB481)+'01_指標庫'!$H$21*ISNUMBER($BC481)</f>
        <v>51</v>
      </c>
      <c r="AX481">
        <f>IF(AW481=0,50,ROUND(('01_指標庫'!$H$4*IF(ISNUMBER($F481),L481,0)+'01_指標庫'!$H$5*IF(ISNUMBER($AA481),AL481,0)+'01_指標庫'!$H$6*IF(ISNUMBER($G481),M481,0)+'01_指標庫'!$H$7*IF(ISNUMBER($H481),N481,0)+'01_指標庫'!$H$8*IF(ISNUMBER($AF481),AQ481,0)+'01_指標庫'!$H$9*IF(ISNUMBER($AG481),AR481,0)+'01_指標庫'!$H$10*IF(ISNUMBER($AB481),AM481,0)+'01_指標庫'!$H$11*IF(ISNUMBER($AC481),AN481,0)+'01_指標庫'!$H$12*IF(ISNUMBER($AD481),AO481,0)+'01_指標庫'!$H$13*IF(ISNUMBER($AE481),AP481,0)+'01_指標庫'!$H$14*IF(ISNUMBER($I481),O481,0)+'01_指標庫'!$H$15*IF(ISNUMBER($AH481),AS481,0)+'01_指標庫'!$H$16*IF(ISNUMBER($K481),P481,0)+'01_指標庫'!$H$17*IF(ISNUMBER($AI481),AT481,0)+'01_指標庫'!$H$18*IF(ISNUMBER($AJ481),AU481,0)+'01_指標庫'!$H$19*IF(ISNUMBER($AK481),AV481,0)+'01_指標庫'!$H$20*IF(ISNUMBER($BB481),BB481,0)+'01_指標庫'!$H$21*IF(ISNUMBER($BC481),BC481,0))/AW481,1))</f>
        <v>76.5</v>
      </c>
      <c r="AY481" s="67"/>
      <c r="AZ481" s="67"/>
      <c r="BA481" s="66">
        <f t="shared" si="178"/>
        <v>3.9004298904370405E-3</v>
      </c>
      <c r="BB481">
        <f t="shared" si="179"/>
        <v>50</v>
      </c>
      <c r="BC481" t="str">
        <f t="shared" si="180"/>
        <v/>
      </c>
    </row>
    <row r="482" spans="1:55" ht="15" customHeight="1">
      <c r="A482" s="56">
        <v>478</v>
      </c>
      <c r="B482" s="57">
        <v>43251</v>
      </c>
      <c r="C482" s="56">
        <v>2018</v>
      </c>
      <c r="D482" s="58" t="s">
        <v>239</v>
      </c>
      <c r="E482" s="59">
        <v>6967.73</v>
      </c>
      <c r="F482" s="60">
        <v>7.7061000000000004E-2</v>
      </c>
      <c r="G482" s="60">
        <v>-2.2911999999999998E-2</v>
      </c>
      <c r="H482" s="61">
        <v>0.75509999999999999</v>
      </c>
      <c r="I482" s="62">
        <v>363</v>
      </c>
      <c r="J482" s="56" t="s">
        <v>235</v>
      </c>
      <c r="K482" s="63">
        <v>15.43</v>
      </c>
      <c r="L482" s="56">
        <f t="shared" si="158"/>
        <v>100</v>
      </c>
      <c r="M482" s="56">
        <f t="shared" si="159"/>
        <v>100</v>
      </c>
      <c r="N482" s="56">
        <f t="shared" si="160"/>
        <v>100</v>
      </c>
      <c r="O482" s="56">
        <f t="shared" si="161"/>
        <v>50</v>
      </c>
      <c r="P482" s="56">
        <f t="shared" si="162"/>
        <v>100</v>
      </c>
      <c r="Q482" s="63"/>
      <c r="R482" s="56"/>
      <c r="S482" s="60">
        <f t="shared" si="175"/>
        <v>-1.2384664230825626E-3</v>
      </c>
      <c r="T482" s="64">
        <f t="shared" si="176"/>
        <v>3.2797858099062882E-2</v>
      </c>
      <c r="V482" s="65"/>
      <c r="W482" s="65"/>
      <c r="Y482" s="15" t="str">
        <f t="shared" si="163"/>
        <v>EASY</v>
      </c>
      <c r="AA482" s="66">
        <f t="shared" si="177"/>
        <v>3.9956470711442815E-2</v>
      </c>
      <c r="AB482">
        <f>LOOKUP($B482,'07_L1政策步階'!$A$4:$A$14,'07_L1政策步階'!$C$4:$C$14)</f>
        <v>-1</v>
      </c>
      <c r="AC482" s="65"/>
      <c r="AD482" s="65"/>
      <c r="AE482" s="65"/>
      <c r="AF482" s="65"/>
      <c r="AG482" s="65"/>
      <c r="AH482" s="65"/>
      <c r="AI482" s="65"/>
      <c r="AJ482" s="65"/>
      <c r="AK482" s="65"/>
      <c r="AL482">
        <f t="shared" si="164"/>
        <v>100</v>
      </c>
      <c r="AM482">
        <f t="shared" si="165"/>
        <v>0</v>
      </c>
      <c r="AN482" t="str">
        <f t="shared" si="166"/>
        <v/>
      </c>
      <c r="AO482" t="str">
        <f t="shared" si="167"/>
        <v/>
      </c>
      <c r="AP482" t="str">
        <f t="shared" si="168"/>
        <v/>
      </c>
      <c r="AQ482" t="str">
        <f t="shared" si="169"/>
        <v/>
      </c>
      <c r="AR482" t="str">
        <f t="shared" si="170"/>
        <v/>
      </c>
      <c r="AS482" t="str">
        <f t="shared" si="171"/>
        <v/>
      </c>
      <c r="AT482" t="str">
        <f t="shared" si="172"/>
        <v/>
      </c>
      <c r="AU482" t="str">
        <f t="shared" si="173"/>
        <v/>
      </c>
      <c r="AV482" t="str">
        <f t="shared" si="174"/>
        <v/>
      </c>
      <c r="AW482">
        <f>'01_指標庫'!$H$4*ISNUMBER($F482)+'01_指標庫'!$H$5*ISNUMBER($AA482)+'01_指標庫'!$H$6*ISNUMBER($G482)+'01_指標庫'!$H$7*ISNUMBER($H482)+'01_指標庫'!$H$8*ISNUMBER($AF482)+'01_指標庫'!$H$9*ISNUMBER($AG482)+'01_指標庫'!$H$10*ISNUMBER($AB482)+'01_指標庫'!$H$11*ISNUMBER($AC482)+'01_指標庫'!$H$12*ISNUMBER($AD482)+'01_指標庫'!$H$13*ISNUMBER($AE482)+'01_指標庫'!$H$14*ISNUMBER($I482)+'01_指標庫'!$H$15*ISNUMBER($AH482)+'01_指標庫'!$H$16*ISNUMBER($K482)+'01_指標庫'!$H$17*ISNUMBER($AI482)+'01_指標庫'!$H$18*ISNUMBER($AJ482)+'01_指標庫'!$H$19*ISNUMBER($AK482)+'01_指標庫'!$H$20*ISNUMBER($BB482)+'01_指標庫'!$H$21*ISNUMBER($BC482)</f>
        <v>51</v>
      </c>
      <c r="AX482">
        <f>IF(AW482=0,50,ROUND(('01_指標庫'!$H$4*IF(ISNUMBER($F482),L482,0)+'01_指標庫'!$H$5*IF(ISNUMBER($AA482),AL482,0)+'01_指標庫'!$H$6*IF(ISNUMBER($G482),M482,0)+'01_指標庫'!$H$7*IF(ISNUMBER($H482),N482,0)+'01_指標庫'!$H$8*IF(ISNUMBER($AF482),AQ482,0)+'01_指標庫'!$H$9*IF(ISNUMBER($AG482),AR482,0)+'01_指標庫'!$H$10*IF(ISNUMBER($AB482),AM482,0)+'01_指標庫'!$H$11*IF(ISNUMBER($AC482),AN482,0)+'01_指標庫'!$H$12*IF(ISNUMBER($AD482),AO482,0)+'01_指標庫'!$H$13*IF(ISNUMBER($AE482),AP482,0)+'01_指標庫'!$H$14*IF(ISNUMBER($I482),O482,0)+'01_指標庫'!$H$15*IF(ISNUMBER($AH482),AS482,0)+'01_指標庫'!$H$16*IF(ISNUMBER($K482),P482,0)+'01_指標庫'!$H$17*IF(ISNUMBER($AI482),AT482,0)+'01_指標庫'!$H$18*IF(ISNUMBER($AJ482),AU482,0)+'01_指標庫'!$H$19*IF(ISNUMBER($AK482),AV482,0)+'01_指標庫'!$H$20*IF(ISNUMBER($BB482),BB482,0)+'01_指標庫'!$H$21*IF(ISNUMBER($BC482),BC482,0))/AW482,1))</f>
        <v>76.5</v>
      </c>
      <c r="AY482" s="67"/>
      <c r="AZ482" s="67"/>
      <c r="BA482" s="66">
        <f t="shared" si="178"/>
        <v>3.7603575773945686E-3</v>
      </c>
      <c r="BB482">
        <f t="shared" si="179"/>
        <v>50</v>
      </c>
      <c r="BC482" t="str">
        <f t="shared" si="180"/>
        <v/>
      </c>
    </row>
    <row r="483" spans="1:55" ht="15" customHeight="1">
      <c r="A483" s="56">
        <v>479</v>
      </c>
      <c r="B483" s="57">
        <v>43252</v>
      </c>
      <c r="C483" s="56">
        <v>2018</v>
      </c>
      <c r="D483" s="58" t="s">
        <v>234</v>
      </c>
      <c r="E483" s="59">
        <v>7083.93</v>
      </c>
      <c r="F483" s="60">
        <v>9.4028E-2</v>
      </c>
      <c r="G483" s="60">
        <v>-6.6169999999999996E-3</v>
      </c>
      <c r="H483" s="61">
        <v>0.75509999999999999</v>
      </c>
      <c r="I483" s="62">
        <v>355</v>
      </c>
      <c r="J483" s="56" t="s">
        <v>235</v>
      </c>
      <c r="K483" s="63">
        <v>13.46</v>
      </c>
      <c r="L483" s="56">
        <f t="shared" si="158"/>
        <v>100</v>
      </c>
      <c r="M483" s="56">
        <f t="shared" si="159"/>
        <v>100</v>
      </c>
      <c r="N483" s="56">
        <f t="shared" si="160"/>
        <v>100</v>
      </c>
      <c r="O483" s="56">
        <f t="shared" si="161"/>
        <v>50</v>
      </c>
      <c r="P483" s="56">
        <f t="shared" si="162"/>
        <v>100</v>
      </c>
      <c r="Q483" s="63"/>
      <c r="R483" s="56"/>
      <c r="S483" s="60">
        <f t="shared" si="175"/>
        <v>1.66768804187305E-2</v>
      </c>
      <c r="T483" s="64">
        <f t="shared" si="176"/>
        <v>-0.12767336357744641</v>
      </c>
      <c r="V483" s="65"/>
      <c r="W483" s="65"/>
      <c r="Y483" s="15" t="str">
        <f t="shared" si="163"/>
        <v>EASY</v>
      </c>
      <c r="AA483" s="66">
        <f t="shared" si="177"/>
        <v>3.9723827712933479E-2</v>
      </c>
      <c r="AB483">
        <f>LOOKUP($B483,'07_L1政策步階'!$A$4:$A$14,'07_L1政策步階'!$C$4:$C$14)</f>
        <v>-1</v>
      </c>
      <c r="AC483" s="65"/>
      <c r="AD483" s="65"/>
      <c r="AE483" s="65"/>
      <c r="AF483" s="65"/>
      <c r="AG483" s="65"/>
      <c r="AH483" s="65"/>
      <c r="AI483" s="65"/>
      <c r="AJ483" s="65"/>
      <c r="AK483" s="65"/>
      <c r="AL483">
        <f t="shared" si="164"/>
        <v>100</v>
      </c>
      <c r="AM483">
        <f t="shared" si="165"/>
        <v>0</v>
      </c>
      <c r="AN483" t="str">
        <f t="shared" si="166"/>
        <v/>
      </c>
      <c r="AO483" t="str">
        <f t="shared" si="167"/>
        <v/>
      </c>
      <c r="AP483" t="str">
        <f t="shared" si="168"/>
        <v/>
      </c>
      <c r="AQ483" t="str">
        <f t="shared" si="169"/>
        <v/>
      </c>
      <c r="AR483" t="str">
        <f t="shared" si="170"/>
        <v/>
      </c>
      <c r="AS483" t="str">
        <f t="shared" si="171"/>
        <v/>
      </c>
      <c r="AT483" t="str">
        <f t="shared" si="172"/>
        <v/>
      </c>
      <c r="AU483" t="str">
        <f t="shared" si="173"/>
        <v/>
      </c>
      <c r="AV483" t="str">
        <f t="shared" si="174"/>
        <v/>
      </c>
      <c r="AW483">
        <f>'01_指標庫'!$H$4*ISNUMBER($F483)+'01_指標庫'!$H$5*ISNUMBER($AA483)+'01_指標庫'!$H$6*ISNUMBER($G483)+'01_指標庫'!$H$7*ISNUMBER($H483)+'01_指標庫'!$H$8*ISNUMBER($AF483)+'01_指標庫'!$H$9*ISNUMBER($AG483)+'01_指標庫'!$H$10*ISNUMBER($AB483)+'01_指標庫'!$H$11*ISNUMBER($AC483)+'01_指標庫'!$H$12*ISNUMBER($AD483)+'01_指標庫'!$H$13*ISNUMBER($AE483)+'01_指標庫'!$H$14*ISNUMBER($I483)+'01_指標庫'!$H$15*ISNUMBER($AH483)+'01_指標庫'!$H$16*ISNUMBER($K483)+'01_指標庫'!$H$17*ISNUMBER($AI483)+'01_指標庫'!$H$18*ISNUMBER($AJ483)+'01_指標庫'!$H$19*ISNUMBER($AK483)+'01_指標庫'!$H$20*ISNUMBER($BB483)+'01_指標庫'!$H$21*ISNUMBER($BC483)</f>
        <v>51</v>
      </c>
      <c r="AX483">
        <f>IF(AW483=0,50,ROUND(('01_指標庫'!$H$4*IF(ISNUMBER($F483),L483,0)+'01_指標庫'!$H$5*IF(ISNUMBER($AA483),AL483,0)+'01_指標庫'!$H$6*IF(ISNUMBER($G483),M483,0)+'01_指標庫'!$H$7*IF(ISNUMBER($H483),N483,0)+'01_指標庫'!$H$8*IF(ISNUMBER($AF483),AQ483,0)+'01_指標庫'!$H$9*IF(ISNUMBER($AG483),AR483,0)+'01_指標庫'!$H$10*IF(ISNUMBER($AB483),AM483,0)+'01_指標庫'!$H$11*IF(ISNUMBER($AC483),AN483,0)+'01_指標庫'!$H$12*IF(ISNUMBER($AD483),AO483,0)+'01_指標庫'!$H$13*IF(ISNUMBER($AE483),AP483,0)+'01_指標庫'!$H$14*IF(ISNUMBER($I483),O483,0)+'01_指標庫'!$H$15*IF(ISNUMBER($AH483),AS483,0)+'01_指標庫'!$H$16*IF(ISNUMBER($K483),P483,0)+'01_指標庫'!$H$17*IF(ISNUMBER($AI483),AT483,0)+'01_指標庫'!$H$18*IF(ISNUMBER($AJ483),AU483,0)+'01_指標庫'!$H$19*IF(ISNUMBER($AK483),AV483,0)+'01_指標庫'!$H$20*IF(ISNUMBER($BB483),BB483,0)+'01_指標庫'!$H$21*IF(ISNUMBER($BC483),BC483,0))/AW483,1))</f>
        <v>76.5</v>
      </c>
      <c r="AY483" s="67"/>
      <c r="AZ483" s="67"/>
      <c r="BA483" s="66">
        <f t="shared" si="178"/>
        <v>4.9904856095384087E-3</v>
      </c>
      <c r="BB483">
        <f t="shared" si="179"/>
        <v>50</v>
      </c>
      <c r="BC483" t="str">
        <f t="shared" si="180"/>
        <v/>
      </c>
    </row>
    <row r="484" spans="1:55" ht="15" customHeight="1">
      <c r="A484" s="56">
        <v>480</v>
      </c>
      <c r="B484" s="57">
        <v>43255</v>
      </c>
      <c r="C484" s="56">
        <v>2018</v>
      </c>
      <c r="D484" s="58" t="s">
        <v>236</v>
      </c>
      <c r="E484" s="59">
        <v>7143.57</v>
      </c>
      <c r="F484" s="60">
        <v>0.10219499999999999</v>
      </c>
      <c r="G484" s="60">
        <v>0</v>
      </c>
      <c r="H484" s="61">
        <v>0.75509999999999999</v>
      </c>
      <c r="I484" s="62">
        <v>349</v>
      </c>
      <c r="J484" s="56" t="s">
        <v>235</v>
      </c>
      <c r="K484" s="63">
        <v>12.74</v>
      </c>
      <c r="L484" s="56">
        <f t="shared" si="158"/>
        <v>100</v>
      </c>
      <c r="M484" s="56">
        <f t="shared" si="159"/>
        <v>100</v>
      </c>
      <c r="N484" s="56">
        <f t="shared" si="160"/>
        <v>100</v>
      </c>
      <c r="O484" s="56">
        <f t="shared" si="161"/>
        <v>100</v>
      </c>
      <c r="P484" s="56">
        <f t="shared" si="162"/>
        <v>100</v>
      </c>
      <c r="Q484" s="63"/>
      <c r="R484" s="56"/>
      <c r="S484" s="60">
        <f t="shared" si="175"/>
        <v>8.4190555242640297E-3</v>
      </c>
      <c r="T484" s="64">
        <f t="shared" si="176"/>
        <v>-5.3491827637444311E-2</v>
      </c>
      <c r="V484" s="65"/>
      <c r="W484" s="65"/>
      <c r="Y484" s="15" t="str">
        <f t="shared" si="163"/>
        <v>EASY</v>
      </c>
      <c r="AA484" s="66">
        <f t="shared" si="177"/>
        <v>4.0163854972194768E-2</v>
      </c>
      <c r="AB484">
        <f>LOOKUP($B484,'07_L1政策步階'!$A$4:$A$14,'07_L1政策步階'!$C$4:$C$14)</f>
        <v>-1</v>
      </c>
      <c r="AC484" s="65"/>
      <c r="AD484" s="65"/>
      <c r="AE484" s="65"/>
      <c r="AF484" s="65"/>
      <c r="AG484" s="65"/>
      <c r="AH484" s="65"/>
      <c r="AI484" s="65"/>
      <c r="AJ484" s="65"/>
      <c r="AK484" s="65"/>
      <c r="AL484">
        <f t="shared" si="164"/>
        <v>100</v>
      </c>
      <c r="AM484">
        <f t="shared" si="165"/>
        <v>0</v>
      </c>
      <c r="AN484" t="str">
        <f t="shared" si="166"/>
        <v/>
      </c>
      <c r="AO484" t="str">
        <f t="shared" si="167"/>
        <v/>
      </c>
      <c r="AP484" t="str">
        <f t="shared" si="168"/>
        <v/>
      </c>
      <c r="AQ484" t="str">
        <f t="shared" si="169"/>
        <v/>
      </c>
      <c r="AR484" t="str">
        <f t="shared" si="170"/>
        <v/>
      </c>
      <c r="AS484" t="str">
        <f t="shared" si="171"/>
        <v/>
      </c>
      <c r="AT484" t="str">
        <f t="shared" si="172"/>
        <v/>
      </c>
      <c r="AU484" t="str">
        <f t="shared" si="173"/>
        <v/>
      </c>
      <c r="AV484" t="str">
        <f t="shared" si="174"/>
        <v/>
      </c>
      <c r="AW484">
        <f>'01_指標庫'!$H$4*ISNUMBER($F484)+'01_指標庫'!$H$5*ISNUMBER($AA484)+'01_指標庫'!$H$6*ISNUMBER($G484)+'01_指標庫'!$H$7*ISNUMBER($H484)+'01_指標庫'!$H$8*ISNUMBER($AF484)+'01_指標庫'!$H$9*ISNUMBER($AG484)+'01_指標庫'!$H$10*ISNUMBER($AB484)+'01_指標庫'!$H$11*ISNUMBER($AC484)+'01_指標庫'!$H$12*ISNUMBER($AD484)+'01_指標庫'!$H$13*ISNUMBER($AE484)+'01_指標庫'!$H$14*ISNUMBER($I484)+'01_指標庫'!$H$15*ISNUMBER($AH484)+'01_指標庫'!$H$16*ISNUMBER($K484)+'01_指標庫'!$H$17*ISNUMBER($AI484)+'01_指標庫'!$H$18*ISNUMBER($AJ484)+'01_指標庫'!$H$19*ISNUMBER($AK484)+'01_指標庫'!$H$20*ISNUMBER($BB484)+'01_指標庫'!$H$21*ISNUMBER($BC484)</f>
        <v>51</v>
      </c>
      <c r="AX484">
        <f>IF(AW484=0,50,ROUND(('01_指標庫'!$H$4*IF(ISNUMBER($F484),L484,0)+'01_指標庫'!$H$5*IF(ISNUMBER($AA484),AL484,0)+'01_指標庫'!$H$6*IF(ISNUMBER($G484),M484,0)+'01_指標庫'!$H$7*IF(ISNUMBER($H484),N484,0)+'01_指標庫'!$H$8*IF(ISNUMBER($AF484),AQ484,0)+'01_指標庫'!$H$9*IF(ISNUMBER($AG484),AR484,0)+'01_指標庫'!$H$10*IF(ISNUMBER($AB484),AM484,0)+'01_指標庫'!$H$11*IF(ISNUMBER($AC484),AN484,0)+'01_指標庫'!$H$12*IF(ISNUMBER($AD484),AO484,0)+'01_指標庫'!$H$13*IF(ISNUMBER($AE484),AP484,0)+'01_指標庫'!$H$14*IF(ISNUMBER($I484),O484,0)+'01_指標庫'!$H$15*IF(ISNUMBER($AH484),AS484,0)+'01_指標庫'!$H$16*IF(ISNUMBER($K484),P484,0)+'01_指標庫'!$H$17*IF(ISNUMBER($AI484),AT484,0)+'01_指標庫'!$H$18*IF(ISNUMBER($AJ484),AU484,0)+'01_指標庫'!$H$19*IF(ISNUMBER($AK484),AV484,0)+'01_指標庫'!$H$20*IF(ISNUMBER($BB484),BB484,0)+'01_指標庫'!$H$21*IF(ISNUMBER($BC484),BC484,0))/AW484,1))</f>
        <v>84.3</v>
      </c>
      <c r="AY484" s="67"/>
      <c r="AZ484" s="67"/>
      <c r="BA484" s="66">
        <f t="shared" si="178"/>
        <v>6.2318005021104739E-3</v>
      </c>
      <c r="BB484">
        <f t="shared" si="179"/>
        <v>50</v>
      </c>
      <c r="BC484" t="str">
        <f t="shared" si="180"/>
        <v/>
      </c>
    </row>
    <row r="485" spans="1:55" ht="15" customHeight="1">
      <c r="A485" s="56">
        <v>481</v>
      </c>
      <c r="B485" s="57">
        <v>43256</v>
      </c>
      <c r="C485" s="56">
        <v>2018</v>
      </c>
      <c r="D485" s="58" t="s">
        <v>237</v>
      </c>
      <c r="E485" s="59">
        <v>7166.75</v>
      </c>
      <c r="F485" s="60">
        <v>0.104604</v>
      </c>
      <c r="G485" s="60">
        <v>0</v>
      </c>
      <c r="H485" s="61">
        <v>0.77549999999999997</v>
      </c>
      <c r="I485" s="62">
        <v>350</v>
      </c>
      <c r="J485" s="56" t="s">
        <v>235</v>
      </c>
      <c r="K485" s="63">
        <v>12.4</v>
      </c>
      <c r="L485" s="56">
        <f t="shared" si="158"/>
        <v>100</v>
      </c>
      <c r="M485" s="56">
        <f t="shared" si="159"/>
        <v>100</v>
      </c>
      <c r="N485" s="56">
        <f t="shared" si="160"/>
        <v>100</v>
      </c>
      <c r="O485" s="56">
        <f t="shared" si="161"/>
        <v>50</v>
      </c>
      <c r="P485" s="56">
        <f t="shared" si="162"/>
        <v>100</v>
      </c>
      <c r="Q485" s="63"/>
      <c r="R485" s="56"/>
      <c r="S485" s="60">
        <f t="shared" si="175"/>
        <v>3.2448761613590449E-3</v>
      </c>
      <c r="T485" s="64">
        <f t="shared" si="176"/>
        <v>-2.6687598116169498E-2</v>
      </c>
      <c r="V485" s="65"/>
      <c r="W485" s="65"/>
      <c r="Y485" s="15" t="str">
        <f t="shared" si="163"/>
        <v>EASY</v>
      </c>
      <c r="AA485" s="66">
        <f t="shared" si="177"/>
        <v>4.1095694477097711E-2</v>
      </c>
      <c r="AB485">
        <f>LOOKUP($B485,'07_L1政策步階'!$A$4:$A$14,'07_L1政策步階'!$C$4:$C$14)</f>
        <v>-1</v>
      </c>
      <c r="AC485" s="65"/>
      <c r="AD485" s="65"/>
      <c r="AE485" s="65"/>
      <c r="AF485" s="65"/>
      <c r="AG485" s="65"/>
      <c r="AH485" s="65"/>
      <c r="AI485" s="65"/>
      <c r="AJ485" s="65"/>
      <c r="AK485" s="65"/>
      <c r="AL485">
        <f t="shared" si="164"/>
        <v>100</v>
      </c>
      <c r="AM485">
        <f t="shared" si="165"/>
        <v>0</v>
      </c>
      <c r="AN485" t="str">
        <f t="shared" si="166"/>
        <v/>
      </c>
      <c r="AO485" t="str">
        <f t="shared" si="167"/>
        <v/>
      </c>
      <c r="AP485" t="str">
        <f t="shared" si="168"/>
        <v/>
      </c>
      <c r="AQ485" t="str">
        <f t="shared" si="169"/>
        <v/>
      </c>
      <c r="AR485" t="str">
        <f t="shared" si="170"/>
        <v/>
      </c>
      <c r="AS485" t="str">
        <f t="shared" si="171"/>
        <v/>
      </c>
      <c r="AT485" t="str">
        <f t="shared" si="172"/>
        <v/>
      </c>
      <c r="AU485" t="str">
        <f t="shared" si="173"/>
        <v/>
      </c>
      <c r="AV485" t="str">
        <f t="shared" si="174"/>
        <v/>
      </c>
      <c r="AW485">
        <f>'01_指標庫'!$H$4*ISNUMBER($F485)+'01_指標庫'!$H$5*ISNUMBER($AA485)+'01_指標庫'!$H$6*ISNUMBER($G485)+'01_指標庫'!$H$7*ISNUMBER($H485)+'01_指標庫'!$H$8*ISNUMBER($AF485)+'01_指標庫'!$H$9*ISNUMBER($AG485)+'01_指標庫'!$H$10*ISNUMBER($AB485)+'01_指標庫'!$H$11*ISNUMBER($AC485)+'01_指標庫'!$H$12*ISNUMBER($AD485)+'01_指標庫'!$H$13*ISNUMBER($AE485)+'01_指標庫'!$H$14*ISNUMBER($I485)+'01_指標庫'!$H$15*ISNUMBER($AH485)+'01_指標庫'!$H$16*ISNUMBER($K485)+'01_指標庫'!$H$17*ISNUMBER($AI485)+'01_指標庫'!$H$18*ISNUMBER($AJ485)+'01_指標庫'!$H$19*ISNUMBER($AK485)+'01_指標庫'!$H$20*ISNUMBER($BB485)+'01_指標庫'!$H$21*ISNUMBER($BC485)</f>
        <v>51</v>
      </c>
      <c r="AX485">
        <f>IF(AW485=0,50,ROUND(('01_指標庫'!$H$4*IF(ISNUMBER($F485),L485,0)+'01_指標庫'!$H$5*IF(ISNUMBER($AA485),AL485,0)+'01_指標庫'!$H$6*IF(ISNUMBER($G485),M485,0)+'01_指標庫'!$H$7*IF(ISNUMBER($H485),N485,0)+'01_指標庫'!$H$8*IF(ISNUMBER($AF485),AQ485,0)+'01_指標庫'!$H$9*IF(ISNUMBER($AG485),AR485,0)+'01_指標庫'!$H$10*IF(ISNUMBER($AB485),AM485,0)+'01_指標庫'!$H$11*IF(ISNUMBER($AC485),AN485,0)+'01_指標庫'!$H$12*IF(ISNUMBER($AD485),AO485,0)+'01_指標庫'!$H$13*IF(ISNUMBER($AE485),AP485,0)+'01_指標庫'!$H$14*IF(ISNUMBER($I485),O485,0)+'01_指標庫'!$H$15*IF(ISNUMBER($AH485),AS485,0)+'01_指標庫'!$H$16*IF(ISNUMBER($K485),P485,0)+'01_指標庫'!$H$17*IF(ISNUMBER($AI485),AT485,0)+'01_指標庫'!$H$18*IF(ISNUMBER($AJ485),AU485,0)+'01_指標庫'!$H$19*IF(ISNUMBER($AK485),AV485,0)+'01_指標庫'!$H$20*IF(ISNUMBER($BB485),BB485,0)+'01_指標庫'!$H$21*IF(ISNUMBER($BC485),BC485,0))/AW485,1))</f>
        <v>76.5</v>
      </c>
      <c r="AY485" s="67"/>
      <c r="AZ485" s="67"/>
      <c r="BA485" s="66">
        <f t="shared" si="178"/>
        <v>9.338963502723896E-3</v>
      </c>
      <c r="BB485">
        <f t="shared" si="179"/>
        <v>50</v>
      </c>
      <c r="BC485" t="str">
        <f t="shared" si="180"/>
        <v/>
      </c>
    </row>
    <row r="486" spans="1:55" ht="15" customHeight="1">
      <c r="A486" s="56">
        <v>482</v>
      </c>
      <c r="B486" s="57">
        <v>43257</v>
      </c>
      <c r="C486" s="56">
        <v>2018</v>
      </c>
      <c r="D486" s="58" t="s">
        <v>238</v>
      </c>
      <c r="E486" s="59">
        <v>7210.08</v>
      </c>
      <c r="F486" s="60">
        <v>0.110068</v>
      </c>
      <c r="G486" s="60">
        <v>0</v>
      </c>
      <c r="H486" s="61">
        <v>0.77549999999999997</v>
      </c>
      <c r="I486" s="62">
        <v>344</v>
      </c>
      <c r="J486" s="56" t="s">
        <v>235</v>
      </c>
      <c r="K486" s="63">
        <v>11.64</v>
      </c>
      <c r="L486" s="56">
        <f t="shared" si="158"/>
        <v>100</v>
      </c>
      <c r="M486" s="56">
        <f t="shared" si="159"/>
        <v>100</v>
      </c>
      <c r="N486" s="56">
        <f t="shared" si="160"/>
        <v>100</v>
      </c>
      <c r="O486" s="56">
        <f t="shared" si="161"/>
        <v>100</v>
      </c>
      <c r="P486" s="56">
        <f t="shared" si="162"/>
        <v>100</v>
      </c>
      <c r="Q486" s="63"/>
      <c r="R486" s="56"/>
      <c r="S486" s="60">
        <f t="shared" si="175"/>
        <v>6.0459762095790293E-3</v>
      </c>
      <c r="T486" s="64">
        <f t="shared" si="176"/>
        <v>-6.1290322580645151E-2</v>
      </c>
      <c r="V486" s="65"/>
      <c r="W486" s="65"/>
      <c r="Y486" s="15" t="str">
        <f t="shared" si="163"/>
        <v>EASY</v>
      </c>
      <c r="AA486" s="66">
        <f t="shared" si="177"/>
        <v>4.1363207390848533E-2</v>
      </c>
      <c r="AB486">
        <f>LOOKUP($B486,'07_L1政策步階'!$A$4:$A$14,'07_L1政策步階'!$C$4:$C$14)</f>
        <v>-1</v>
      </c>
      <c r="AC486" s="65"/>
      <c r="AD486" s="65"/>
      <c r="AE486" s="65"/>
      <c r="AF486" s="65"/>
      <c r="AG486" s="65"/>
      <c r="AH486" s="65"/>
      <c r="AI486" s="65"/>
      <c r="AJ486" s="65"/>
      <c r="AK486" s="65"/>
      <c r="AL486">
        <f t="shared" si="164"/>
        <v>100</v>
      </c>
      <c r="AM486">
        <f t="shared" si="165"/>
        <v>0</v>
      </c>
      <c r="AN486" t="str">
        <f t="shared" si="166"/>
        <v/>
      </c>
      <c r="AO486" t="str">
        <f t="shared" si="167"/>
        <v/>
      </c>
      <c r="AP486" t="str">
        <f t="shared" si="168"/>
        <v/>
      </c>
      <c r="AQ486" t="str">
        <f t="shared" si="169"/>
        <v/>
      </c>
      <c r="AR486" t="str">
        <f t="shared" si="170"/>
        <v/>
      </c>
      <c r="AS486" t="str">
        <f t="shared" si="171"/>
        <v/>
      </c>
      <c r="AT486" t="str">
        <f t="shared" si="172"/>
        <v/>
      </c>
      <c r="AU486" t="str">
        <f t="shared" si="173"/>
        <v/>
      </c>
      <c r="AV486" t="str">
        <f t="shared" si="174"/>
        <v/>
      </c>
      <c r="AW486">
        <f>'01_指標庫'!$H$4*ISNUMBER($F486)+'01_指標庫'!$H$5*ISNUMBER($AA486)+'01_指標庫'!$H$6*ISNUMBER($G486)+'01_指標庫'!$H$7*ISNUMBER($H486)+'01_指標庫'!$H$8*ISNUMBER($AF486)+'01_指標庫'!$H$9*ISNUMBER($AG486)+'01_指標庫'!$H$10*ISNUMBER($AB486)+'01_指標庫'!$H$11*ISNUMBER($AC486)+'01_指標庫'!$H$12*ISNUMBER($AD486)+'01_指標庫'!$H$13*ISNUMBER($AE486)+'01_指標庫'!$H$14*ISNUMBER($I486)+'01_指標庫'!$H$15*ISNUMBER($AH486)+'01_指標庫'!$H$16*ISNUMBER($K486)+'01_指標庫'!$H$17*ISNUMBER($AI486)+'01_指標庫'!$H$18*ISNUMBER($AJ486)+'01_指標庫'!$H$19*ISNUMBER($AK486)+'01_指標庫'!$H$20*ISNUMBER($BB486)+'01_指標庫'!$H$21*ISNUMBER($BC486)</f>
        <v>51</v>
      </c>
      <c r="AX486">
        <f>IF(AW486=0,50,ROUND(('01_指標庫'!$H$4*IF(ISNUMBER($F486),L486,0)+'01_指標庫'!$H$5*IF(ISNUMBER($AA486),AL486,0)+'01_指標庫'!$H$6*IF(ISNUMBER($G486),M486,0)+'01_指標庫'!$H$7*IF(ISNUMBER($H486),N486,0)+'01_指標庫'!$H$8*IF(ISNUMBER($AF486),AQ486,0)+'01_指標庫'!$H$9*IF(ISNUMBER($AG486),AR486,0)+'01_指標庫'!$H$10*IF(ISNUMBER($AB486),AM486,0)+'01_指標庫'!$H$11*IF(ISNUMBER($AC486),AN486,0)+'01_指標庫'!$H$12*IF(ISNUMBER($AD486),AO486,0)+'01_指標庫'!$H$13*IF(ISNUMBER($AE486),AP486,0)+'01_指標庫'!$H$14*IF(ISNUMBER($I486),O486,0)+'01_指標庫'!$H$15*IF(ISNUMBER($AH486),AS486,0)+'01_指標庫'!$H$16*IF(ISNUMBER($K486),P486,0)+'01_指標庫'!$H$17*IF(ISNUMBER($AI486),AT486,0)+'01_指標庫'!$H$18*IF(ISNUMBER($AJ486),AU486,0)+'01_指標庫'!$H$19*IF(ISNUMBER($AK486),AV486,0)+'01_指標庫'!$H$20*IF(ISNUMBER($BB486),BB486,0)+'01_指標庫'!$H$21*IF(ISNUMBER($BC486),BC486,0))/AW486,1))</f>
        <v>90.2</v>
      </c>
      <c r="AY486" s="67"/>
      <c r="AZ486" s="67"/>
      <c r="BA486" s="66">
        <f t="shared" si="178"/>
        <v>1.1443118078363623E-2</v>
      </c>
      <c r="BB486">
        <f t="shared" si="179"/>
        <v>100</v>
      </c>
      <c r="BC486" t="str">
        <f t="shared" si="180"/>
        <v/>
      </c>
    </row>
    <row r="487" spans="1:55" ht="15" customHeight="1">
      <c r="A487" s="56">
        <v>483</v>
      </c>
      <c r="B487" s="57">
        <v>43258</v>
      </c>
      <c r="C487" s="56">
        <v>2018</v>
      </c>
      <c r="D487" s="58" t="s">
        <v>239</v>
      </c>
      <c r="E487" s="59">
        <v>7152.83</v>
      </c>
      <c r="F487" s="60">
        <v>0.10009700000000001</v>
      </c>
      <c r="G487" s="60">
        <v>-7.9399999999999991E-3</v>
      </c>
      <c r="H487" s="61">
        <v>0.75509999999999999</v>
      </c>
      <c r="I487" s="62">
        <v>344</v>
      </c>
      <c r="J487" s="56" t="s">
        <v>235</v>
      </c>
      <c r="K487" s="63">
        <v>12.13</v>
      </c>
      <c r="L487" s="56">
        <f t="shared" si="158"/>
        <v>100</v>
      </c>
      <c r="M487" s="56">
        <f t="shared" si="159"/>
        <v>100</v>
      </c>
      <c r="N487" s="56">
        <f t="shared" si="160"/>
        <v>100</v>
      </c>
      <c r="O487" s="56">
        <f t="shared" si="161"/>
        <v>100</v>
      </c>
      <c r="P487" s="56">
        <f t="shared" si="162"/>
        <v>100</v>
      </c>
      <c r="Q487" s="63"/>
      <c r="R487" s="56"/>
      <c r="S487" s="60">
        <f t="shared" si="175"/>
        <v>-7.9402725073786096E-3</v>
      </c>
      <c r="T487" s="64">
        <f t="shared" si="176"/>
        <v>4.209621993127155E-2</v>
      </c>
      <c r="V487" s="65"/>
      <c r="W487" s="65"/>
      <c r="Y487" s="15" t="str">
        <f t="shared" si="163"/>
        <v>EASY</v>
      </c>
      <c r="AA487" s="66">
        <f t="shared" si="177"/>
        <v>4.2185382165640384E-2</v>
      </c>
      <c r="AB487">
        <f>LOOKUP($B487,'07_L1政策步階'!$A$4:$A$14,'07_L1政策步階'!$C$4:$C$14)</f>
        <v>-1</v>
      </c>
      <c r="AC487" s="65"/>
      <c r="AD487" s="65"/>
      <c r="AE487" s="65"/>
      <c r="AF487" s="65"/>
      <c r="AG487" s="65"/>
      <c r="AH487" s="65"/>
      <c r="AI487" s="65"/>
      <c r="AJ487" s="65"/>
      <c r="AK487" s="65"/>
      <c r="AL487">
        <f t="shared" si="164"/>
        <v>100</v>
      </c>
      <c r="AM487">
        <f t="shared" si="165"/>
        <v>0</v>
      </c>
      <c r="AN487" t="str">
        <f t="shared" si="166"/>
        <v/>
      </c>
      <c r="AO487" t="str">
        <f t="shared" si="167"/>
        <v/>
      </c>
      <c r="AP487" t="str">
        <f t="shared" si="168"/>
        <v/>
      </c>
      <c r="AQ487" t="str">
        <f t="shared" si="169"/>
        <v/>
      </c>
      <c r="AR487" t="str">
        <f t="shared" si="170"/>
        <v/>
      </c>
      <c r="AS487" t="str">
        <f t="shared" si="171"/>
        <v/>
      </c>
      <c r="AT487" t="str">
        <f t="shared" si="172"/>
        <v/>
      </c>
      <c r="AU487" t="str">
        <f t="shared" si="173"/>
        <v/>
      </c>
      <c r="AV487" t="str">
        <f t="shared" si="174"/>
        <v/>
      </c>
      <c r="AW487">
        <f>'01_指標庫'!$H$4*ISNUMBER($F487)+'01_指標庫'!$H$5*ISNUMBER($AA487)+'01_指標庫'!$H$6*ISNUMBER($G487)+'01_指標庫'!$H$7*ISNUMBER($H487)+'01_指標庫'!$H$8*ISNUMBER($AF487)+'01_指標庫'!$H$9*ISNUMBER($AG487)+'01_指標庫'!$H$10*ISNUMBER($AB487)+'01_指標庫'!$H$11*ISNUMBER($AC487)+'01_指標庫'!$H$12*ISNUMBER($AD487)+'01_指標庫'!$H$13*ISNUMBER($AE487)+'01_指標庫'!$H$14*ISNUMBER($I487)+'01_指標庫'!$H$15*ISNUMBER($AH487)+'01_指標庫'!$H$16*ISNUMBER($K487)+'01_指標庫'!$H$17*ISNUMBER($AI487)+'01_指標庫'!$H$18*ISNUMBER($AJ487)+'01_指標庫'!$H$19*ISNUMBER($AK487)+'01_指標庫'!$H$20*ISNUMBER($BB487)+'01_指標庫'!$H$21*ISNUMBER($BC487)</f>
        <v>51</v>
      </c>
      <c r="AX487">
        <f>IF(AW487=0,50,ROUND(('01_指標庫'!$H$4*IF(ISNUMBER($F487),L487,0)+'01_指標庫'!$H$5*IF(ISNUMBER($AA487),AL487,0)+'01_指標庫'!$H$6*IF(ISNUMBER($G487),M487,0)+'01_指標庫'!$H$7*IF(ISNUMBER($H487),N487,0)+'01_指標庫'!$H$8*IF(ISNUMBER($AF487),AQ487,0)+'01_指標庫'!$H$9*IF(ISNUMBER($AG487),AR487,0)+'01_指標庫'!$H$10*IF(ISNUMBER($AB487),AM487,0)+'01_指標庫'!$H$11*IF(ISNUMBER($AC487),AN487,0)+'01_指標庫'!$H$12*IF(ISNUMBER($AD487),AO487,0)+'01_指標庫'!$H$13*IF(ISNUMBER($AE487),AP487,0)+'01_指標庫'!$H$14*IF(ISNUMBER($I487),O487,0)+'01_指標庫'!$H$15*IF(ISNUMBER($AH487),AS487,0)+'01_指標庫'!$H$16*IF(ISNUMBER($K487),P487,0)+'01_指標庫'!$H$17*IF(ISNUMBER($AI487),AT487,0)+'01_指標庫'!$H$18*IF(ISNUMBER($AJ487),AU487,0)+'01_指標庫'!$H$19*IF(ISNUMBER($AK487),AV487,0)+'01_指標庫'!$H$20*IF(ISNUMBER($BB487),BB487,0)+'01_指標庫'!$H$21*IF(ISNUMBER($BC487),BC487,0))/AW487,1))</f>
        <v>90.2</v>
      </c>
      <c r="AY487" s="67"/>
      <c r="AZ487" s="67"/>
      <c r="BA487" s="66">
        <f t="shared" si="178"/>
        <v>1.3835013599680979E-2</v>
      </c>
      <c r="BB487">
        <f t="shared" si="179"/>
        <v>100</v>
      </c>
      <c r="BC487" t="str">
        <f t="shared" si="180"/>
        <v/>
      </c>
    </row>
    <row r="488" spans="1:55" ht="15" customHeight="1">
      <c r="A488" s="56">
        <v>484</v>
      </c>
      <c r="B488" s="57">
        <v>43259</v>
      </c>
      <c r="C488" s="56">
        <v>2018</v>
      </c>
      <c r="D488" s="58" t="s">
        <v>234</v>
      </c>
      <c r="E488" s="59">
        <v>7152.62</v>
      </c>
      <c r="F488" s="60">
        <v>9.8984000000000003E-2</v>
      </c>
      <c r="G488" s="60">
        <v>-7.9690000000000004E-3</v>
      </c>
      <c r="H488" s="61">
        <v>0.75509999999999999</v>
      </c>
      <c r="I488" s="62">
        <v>345</v>
      </c>
      <c r="J488" s="56" t="s">
        <v>235</v>
      </c>
      <c r="K488" s="63">
        <v>12.18</v>
      </c>
      <c r="L488" s="56">
        <f t="shared" si="158"/>
        <v>100</v>
      </c>
      <c r="M488" s="56">
        <f t="shared" si="159"/>
        <v>100</v>
      </c>
      <c r="N488" s="56">
        <f t="shared" si="160"/>
        <v>100</v>
      </c>
      <c r="O488" s="56">
        <f t="shared" si="161"/>
        <v>100</v>
      </c>
      <c r="P488" s="56">
        <f t="shared" si="162"/>
        <v>100</v>
      </c>
      <c r="Q488" s="63"/>
      <c r="R488" s="56"/>
      <c r="S488" s="60">
        <f t="shared" si="175"/>
        <v>-2.9359008951734822E-5</v>
      </c>
      <c r="T488" s="64">
        <f t="shared" si="176"/>
        <v>4.1220115416322756E-3</v>
      </c>
      <c r="V488" s="65"/>
      <c r="W488" s="65"/>
      <c r="Y488" s="15" t="str">
        <f t="shared" si="163"/>
        <v>EASY</v>
      </c>
      <c r="AA488" s="66">
        <f t="shared" si="177"/>
        <v>4.3287022915318163E-2</v>
      </c>
      <c r="AB488">
        <f>LOOKUP($B488,'07_L1政策步階'!$A$4:$A$14,'07_L1政策步階'!$C$4:$C$14)</f>
        <v>-1</v>
      </c>
      <c r="AC488" s="65"/>
      <c r="AD488" s="65"/>
      <c r="AE488" s="65"/>
      <c r="AF488" s="65"/>
      <c r="AG488" s="65"/>
      <c r="AH488" s="65"/>
      <c r="AI488" s="65"/>
      <c r="AJ488" s="65"/>
      <c r="AK488" s="65"/>
      <c r="AL488">
        <f t="shared" si="164"/>
        <v>100</v>
      </c>
      <c r="AM488">
        <f t="shared" si="165"/>
        <v>0</v>
      </c>
      <c r="AN488" t="str">
        <f t="shared" si="166"/>
        <v/>
      </c>
      <c r="AO488" t="str">
        <f t="shared" si="167"/>
        <v/>
      </c>
      <c r="AP488" t="str">
        <f t="shared" si="168"/>
        <v/>
      </c>
      <c r="AQ488" t="str">
        <f t="shared" si="169"/>
        <v/>
      </c>
      <c r="AR488" t="str">
        <f t="shared" si="170"/>
        <v/>
      </c>
      <c r="AS488" t="str">
        <f t="shared" si="171"/>
        <v/>
      </c>
      <c r="AT488" t="str">
        <f t="shared" si="172"/>
        <v/>
      </c>
      <c r="AU488" t="str">
        <f t="shared" si="173"/>
        <v/>
      </c>
      <c r="AV488" t="str">
        <f t="shared" si="174"/>
        <v/>
      </c>
      <c r="AW488">
        <f>'01_指標庫'!$H$4*ISNUMBER($F488)+'01_指標庫'!$H$5*ISNUMBER($AA488)+'01_指標庫'!$H$6*ISNUMBER($G488)+'01_指標庫'!$H$7*ISNUMBER($H488)+'01_指標庫'!$H$8*ISNUMBER($AF488)+'01_指標庫'!$H$9*ISNUMBER($AG488)+'01_指標庫'!$H$10*ISNUMBER($AB488)+'01_指標庫'!$H$11*ISNUMBER($AC488)+'01_指標庫'!$H$12*ISNUMBER($AD488)+'01_指標庫'!$H$13*ISNUMBER($AE488)+'01_指標庫'!$H$14*ISNUMBER($I488)+'01_指標庫'!$H$15*ISNUMBER($AH488)+'01_指標庫'!$H$16*ISNUMBER($K488)+'01_指標庫'!$H$17*ISNUMBER($AI488)+'01_指標庫'!$H$18*ISNUMBER($AJ488)+'01_指標庫'!$H$19*ISNUMBER($AK488)+'01_指標庫'!$H$20*ISNUMBER($BB488)+'01_指標庫'!$H$21*ISNUMBER($BC488)</f>
        <v>51</v>
      </c>
      <c r="AX488">
        <f>IF(AW488=0,50,ROUND(('01_指標庫'!$H$4*IF(ISNUMBER($F488),L488,0)+'01_指標庫'!$H$5*IF(ISNUMBER($AA488),AL488,0)+'01_指標庫'!$H$6*IF(ISNUMBER($G488),M488,0)+'01_指標庫'!$H$7*IF(ISNUMBER($H488),N488,0)+'01_指標庫'!$H$8*IF(ISNUMBER($AF488),AQ488,0)+'01_指標庫'!$H$9*IF(ISNUMBER($AG488),AR488,0)+'01_指標庫'!$H$10*IF(ISNUMBER($AB488),AM488,0)+'01_指標庫'!$H$11*IF(ISNUMBER($AC488),AN488,0)+'01_指標庫'!$H$12*IF(ISNUMBER($AD488),AO488,0)+'01_指標庫'!$H$13*IF(ISNUMBER($AE488),AP488,0)+'01_指標庫'!$H$14*IF(ISNUMBER($I488),O488,0)+'01_指標庫'!$H$15*IF(ISNUMBER($AH488),AS488,0)+'01_指標庫'!$H$16*IF(ISNUMBER($K488),P488,0)+'01_指標庫'!$H$17*IF(ISNUMBER($AI488),AT488,0)+'01_指標庫'!$H$18*IF(ISNUMBER($AJ488),AU488,0)+'01_指標庫'!$H$19*IF(ISNUMBER($AK488),AV488,0)+'01_指標庫'!$H$20*IF(ISNUMBER($BB488),BB488,0)+'01_指標庫'!$H$21*IF(ISNUMBER($BC488),BC488,0))/AW488,1))</f>
        <v>90.2</v>
      </c>
      <c r="AY488" s="67"/>
      <c r="AZ488" s="67"/>
      <c r="BA488" s="66">
        <f t="shared" si="178"/>
        <v>1.2868854336092639E-2</v>
      </c>
      <c r="BB488">
        <f t="shared" si="179"/>
        <v>100</v>
      </c>
      <c r="BC488" t="str">
        <f t="shared" si="180"/>
        <v/>
      </c>
    </row>
    <row r="489" spans="1:55" ht="15" customHeight="1">
      <c r="A489" s="56">
        <v>485</v>
      </c>
      <c r="B489" s="57">
        <v>43262</v>
      </c>
      <c r="C489" s="56">
        <v>2018</v>
      </c>
      <c r="D489" s="58" t="s">
        <v>236</v>
      </c>
      <c r="E489" s="59">
        <v>7168.48</v>
      </c>
      <c r="F489" s="60">
        <v>0.10030799999999999</v>
      </c>
      <c r="G489" s="60">
        <v>-5.77E-3</v>
      </c>
      <c r="H489" s="61">
        <v>0.77549999999999997</v>
      </c>
      <c r="I489" s="62">
        <v>339</v>
      </c>
      <c r="J489" s="56" t="s">
        <v>235</v>
      </c>
      <c r="K489" s="63">
        <v>12.35</v>
      </c>
      <c r="L489" s="56">
        <f t="shared" si="158"/>
        <v>100</v>
      </c>
      <c r="M489" s="56">
        <f t="shared" si="159"/>
        <v>100</v>
      </c>
      <c r="N489" s="56">
        <f t="shared" si="160"/>
        <v>100</v>
      </c>
      <c r="O489" s="56">
        <f t="shared" si="161"/>
        <v>100</v>
      </c>
      <c r="P489" s="56">
        <f t="shared" si="162"/>
        <v>100</v>
      </c>
      <c r="Q489" s="63"/>
      <c r="R489" s="56"/>
      <c r="S489" s="60">
        <f t="shared" si="175"/>
        <v>2.2173692996412253E-3</v>
      </c>
      <c r="T489" s="64">
        <f t="shared" si="176"/>
        <v>1.3957307060755264E-2</v>
      </c>
      <c r="V489" s="65"/>
      <c r="W489" s="65"/>
      <c r="Y489" s="15" t="str">
        <f t="shared" si="163"/>
        <v>EASY</v>
      </c>
      <c r="AA489" s="66">
        <f t="shared" si="177"/>
        <v>4.4035838858811127E-2</v>
      </c>
      <c r="AB489">
        <f>LOOKUP($B489,'07_L1政策步階'!$A$4:$A$14,'07_L1政策步階'!$C$4:$C$14)</f>
        <v>-1</v>
      </c>
      <c r="AC489" s="65"/>
      <c r="AD489" s="65"/>
      <c r="AE489" s="65"/>
      <c r="AF489" s="65"/>
      <c r="AG489" s="65"/>
      <c r="AH489" s="65"/>
      <c r="AI489" s="65"/>
      <c r="AJ489" s="65"/>
      <c r="AK489" s="65"/>
      <c r="AL489">
        <f t="shared" si="164"/>
        <v>100</v>
      </c>
      <c r="AM489">
        <f t="shared" si="165"/>
        <v>0</v>
      </c>
      <c r="AN489" t="str">
        <f t="shared" si="166"/>
        <v/>
      </c>
      <c r="AO489" t="str">
        <f t="shared" si="167"/>
        <v/>
      </c>
      <c r="AP489" t="str">
        <f t="shared" si="168"/>
        <v/>
      </c>
      <c r="AQ489" t="str">
        <f t="shared" si="169"/>
        <v/>
      </c>
      <c r="AR489" t="str">
        <f t="shared" si="170"/>
        <v/>
      </c>
      <c r="AS489" t="str">
        <f t="shared" si="171"/>
        <v/>
      </c>
      <c r="AT489" t="str">
        <f t="shared" si="172"/>
        <v/>
      </c>
      <c r="AU489" t="str">
        <f t="shared" si="173"/>
        <v/>
      </c>
      <c r="AV489" t="str">
        <f t="shared" si="174"/>
        <v/>
      </c>
      <c r="AW489">
        <f>'01_指標庫'!$H$4*ISNUMBER($F489)+'01_指標庫'!$H$5*ISNUMBER($AA489)+'01_指標庫'!$H$6*ISNUMBER($G489)+'01_指標庫'!$H$7*ISNUMBER($H489)+'01_指標庫'!$H$8*ISNUMBER($AF489)+'01_指標庫'!$H$9*ISNUMBER($AG489)+'01_指標庫'!$H$10*ISNUMBER($AB489)+'01_指標庫'!$H$11*ISNUMBER($AC489)+'01_指標庫'!$H$12*ISNUMBER($AD489)+'01_指標庫'!$H$13*ISNUMBER($AE489)+'01_指標庫'!$H$14*ISNUMBER($I489)+'01_指標庫'!$H$15*ISNUMBER($AH489)+'01_指標庫'!$H$16*ISNUMBER($K489)+'01_指標庫'!$H$17*ISNUMBER($AI489)+'01_指標庫'!$H$18*ISNUMBER($AJ489)+'01_指標庫'!$H$19*ISNUMBER($AK489)+'01_指標庫'!$H$20*ISNUMBER($BB489)+'01_指標庫'!$H$21*ISNUMBER($BC489)</f>
        <v>51</v>
      </c>
      <c r="AX489">
        <f>IF(AW489=0,50,ROUND(('01_指標庫'!$H$4*IF(ISNUMBER($F489),L489,0)+'01_指標庫'!$H$5*IF(ISNUMBER($AA489),AL489,0)+'01_指標庫'!$H$6*IF(ISNUMBER($G489),M489,0)+'01_指標庫'!$H$7*IF(ISNUMBER($H489),N489,0)+'01_指標庫'!$H$8*IF(ISNUMBER($AF489),AQ489,0)+'01_指標庫'!$H$9*IF(ISNUMBER($AG489),AR489,0)+'01_指標庫'!$H$10*IF(ISNUMBER($AB489),AM489,0)+'01_指標庫'!$H$11*IF(ISNUMBER($AC489),AN489,0)+'01_指標庫'!$H$12*IF(ISNUMBER($AD489),AO489,0)+'01_指標庫'!$H$13*IF(ISNUMBER($AE489),AP489,0)+'01_指標庫'!$H$14*IF(ISNUMBER($I489),O489,0)+'01_指標庫'!$H$15*IF(ISNUMBER($AH489),AS489,0)+'01_指標庫'!$H$16*IF(ISNUMBER($K489),P489,0)+'01_指標庫'!$H$17*IF(ISNUMBER($AI489),AT489,0)+'01_指標庫'!$H$18*IF(ISNUMBER($AJ489),AU489,0)+'01_指標庫'!$H$19*IF(ISNUMBER($AK489),AV489,0)+'01_指標庫'!$H$20*IF(ISNUMBER($BB489),BB489,0)+'01_指標庫'!$H$21*IF(ISNUMBER($BC489),BC489,0))/AW489,1))</f>
        <v>90.2</v>
      </c>
      <c r="AY489" s="67"/>
      <c r="AZ489" s="67"/>
      <c r="BA489" s="66">
        <f t="shared" si="178"/>
        <v>1.0607916401804474E-2</v>
      </c>
      <c r="BB489">
        <f t="shared" si="179"/>
        <v>100</v>
      </c>
      <c r="BC489" t="str">
        <f t="shared" si="180"/>
        <v/>
      </c>
    </row>
    <row r="490" spans="1:55" ht="15" customHeight="1">
      <c r="A490" s="56">
        <v>486</v>
      </c>
      <c r="B490" s="57">
        <v>43263</v>
      </c>
      <c r="C490" s="56">
        <v>2018</v>
      </c>
      <c r="D490" s="58" t="s">
        <v>237</v>
      </c>
      <c r="E490" s="59">
        <v>7209.18</v>
      </c>
      <c r="F490" s="60">
        <v>0.105388</v>
      </c>
      <c r="G490" s="60">
        <v>-1.25E-4</v>
      </c>
      <c r="H490" s="61">
        <v>0.73470000000000002</v>
      </c>
      <c r="I490" s="62">
        <v>338</v>
      </c>
      <c r="J490" s="56" t="s">
        <v>235</v>
      </c>
      <c r="K490" s="63">
        <v>12.34</v>
      </c>
      <c r="L490" s="56">
        <f t="shared" si="158"/>
        <v>100</v>
      </c>
      <c r="M490" s="56">
        <f t="shared" si="159"/>
        <v>100</v>
      </c>
      <c r="N490" s="56">
        <f t="shared" si="160"/>
        <v>100</v>
      </c>
      <c r="O490" s="56">
        <f t="shared" si="161"/>
        <v>100</v>
      </c>
      <c r="P490" s="56">
        <f t="shared" si="162"/>
        <v>100</v>
      </c>
      <c r="Q490" s="63"/>
      <c r="R490" s="56"/>
      <c r="S490" s="60">
        <f t="shared" si="175"/>
        <v>5.6776331942058889E-3</v>
      </c>
      <c r="T490" s="64">
        <f t="shared" si="176"/>
        <v>-8.0971659919026884E-4</v>
      </c>
      <c r="V490" s="65"/>
      <c r="W490" s="65"/>
      <c r="Y490" s="15" t="str">
        <f t="shared" si="163"/>
        <v>EASY</v>
      </c>
      <c r="AA490" s="66">
        <f t="shared" si="177"/>
        <v>4.5445010726131718E-2</v>
      </c>
      <c r="AB490">
        <f>LOOKUP($B490,'07_L1政策步階'!$A$4:$A$14,'07_L1政策步階'!$C$4:$C$14)</f>
        <v>-1</v>
      </c>
      <c r="AC490" s="65"/>
      <c r="AD490" s="65"/>
      <c r="AE490" s="65"/>
      <c r="AF490" s="65"/>
      <c r="AG490" s="65"/>
      <c r="AH490" s="65"/>
      <c r="AI490" s="65"/>
      <c r="AJ490" s="65"/>
      <c r="AK490" s="65"/>
      <c r="AL490">
        <f t="shared" si="164"/>
        <v>100</v>
      </c>
      <c r="AM490">
        <f t="shared" si="165"/>
        <v>0</v>
      </c>
      <c r="AN490" t="str">
        <f t="shared" si="166"/>
        <v/>
      </c>
      <c r="AO490" t="str">
        <f t="shared" si="167"/>
        <v/>
      </c>
      <c r="AP490" t="str">
        <f t="shared" si="168"/>
        <v/>
      </c>
      <c r="AQ490" t="str">
        <f t="shared" si="169"/>
        <v/>
      </c>
      <c r="AR490" t="str">
        <f t="shared" si="170"/>
        <v/>
      </c>
      <c r="AS490" t="str">
        <f t="shared" si="171"/>
        <v/>
      </c>
      <c r="AT490" t="str">
        <f t="shared" si="172"/>
        <v/>
      </c>
      <c r="AU490" t="str">
        <f t="shared" si="173"/>
        <v/>
      </c>
      <c r="AV490" t="str">
        <f t="shared" si="174"/>
        <v/>
      </c>
      <c r="AW490">
        <f>'01_指標庫'!$H$4*ISNUMBER($F490)+'01_指標庫'!$H$5*ISNUMBER($AA490)+'01_指標庫'!$H$6*ISNUMBER($G490)+'01_指標庫'!$H$7*ISNUMBER($H490)+'01_指標庫'!$H$8*ISNUMBER($AF490)+'01_指標庫'!$H$9*ISNUMBER($AG490)+'01_指標庫'!$H$10*ISNUMBER($AB490)+'01_指標庫'!$H$11*ISNUMBER($AC490)+'01_指標庫'!$H$12*ISNUMBER($AD490)+'01_指標庫'!$H$13*ISNUMBER($AE490)+'01_指標庫'!$H$14*ISNUMBER($I490)+'01_指標庫'!$H$15*ISNUMBER($AH490)+'01_指標庫'!$H$16*ISNUMBER($K490)+'01_指標庫'!$H$17*ISNUMBER($AI490)+'01_指標庫'!$H$18*ISNUMBER($AJ490)+'01_指標庫'!$H$19*ISNUMBER($AK490)+'01_指標庫'!$H$20*ISNUMBER($BB490)+'01_指標庫'!$H$21*ISNUMBER($BC490)</f>
        <v>51</v>
      </c>
      <c r="AX490">
        <f>IF(AW490=0,50,ROUND(('01_指標庫'!$H$4*IF(ISNUMBER($F490),L490,0)+'01_指標庫'!$H$5*IF(ISNUMBER($AA490),AL490,0)+'01_指標庫'!$H$6*IF(ISNUMBER($G490),M490,0)+'01_指標庫'!$H$7*IF(ISNUMBER($H490),N490,0)+'01_指標庫'!$H$8*IF(ISNUMBER($AF490),AQ490,0)+'01_指標庫'!$H$9*IF(ISNUMBER($AG490),AR490,0)+'01_指標庫'!$H$10*IF(ISNUMBER($AB490),AM490,0)+'01_指標庫'!$H$11*IF(ISNUMBER($AC490),AN490,0)+'01_指標庫'!$H$12*IF(ISNUMBER($AD490),AO490,0)+'01_指標庫'!$H$13*IF(ISNUMBER($AE490),AP490,0)+'01_指標庫'!$H$14*IF(ISNUMBER($I490),O490,0)+'01_指標庫'!$H$15*IF(ISNUMBER($AH490),AS490,0)+'01_指標庫'!$H$16*IF(ISNUMBER($K490),P490,0)+'01_指標庫'!$H$17*IF(ISNUMBER($AI490),AT490,0)+'01_指標庫'!$H$18*IF(ISNUMBER($AJ490),AU490,0)+'01_指標庫'!$H$19*IF(ISNUMBER($AK490),AV490,0)+'01_指標庫'!$H$20*IF(ISNUMBER($BB490),BB490,0)+'01_指標庫'!$H$21*IF(ISNUMBER($BC490),BC490,0))/AW490,1))</f>
        <v>84.3</v>
      </c>
      <c r="AY490" s="67"/>
      <c r="AZ490" s="67"/>
      <c r="BA490" s="66">
        <f t="shared" si="178"/>
        <v>7.7892461682003145E-3</v>
      </c>
      <c r="BB490">
        <f t="shared" si="179"/>
        <v>50</v>
      </c>
      <c r="BC490" t="str">
        <f t="shared" si="180"/>
        <v/>
      </c>
    </row>
    <row r="491" spans="1:55" ht="15" customHeight="1">
      <c r="A491" s="56">
        <v>487</v>
      </c>
      <c r="B491" s="57">
        <v>43264</v>
      </c>
      <c r="C491" s="56">
        <v>2018</v>
      </c>
      <c r="D491" s="58" t="s">
        <v>238</v>
      </c>
      <c r="E491" s="59">
        <v>7205.26</v>
      </c>
      <c r="F491" s="60">
        <v>0.103617</v>
      </c>
      <c r="G491" s="60">
        <v>-6.69E-4</v>
      </c>
      <c r="H491" s="61">
        <v>0.73470000000000002</v>
      </c>
      <c r="I491" s="62">
        <v>333</v>
      </c>
      <c r="J491" s="56" t="s">
        <v>235</v>
      </c>
      <c r="K491" s="63">
        <v>12.94</v>
      </c>
      <c r="L491" s="56">
        <f t="shared" si="158"/>
        <v>100</v>
      </c>
      <c r="M491" s="56">
        <f t="shared" si="159"/>
        <v>100</v>
      </c>
      <c r="N491" s="56">
        <f t="shared" si="160"/>
        <v>100</v>
      </c>
      <c r="O491" s="56">
        <f t="shared" si="161"/>
        <v>100</v>
      </c>
      <c r="P491" s="56">
        <f t="shared" si="162"/>
        <v>100</v>
      </c>
      <c r="Q491" s="63"/>
      <c r="R491" s="56"/>
      <c r="S491" s="60">
        <f t="shared" si="175"/>
        <v>-5.4375116171323512E-4</v>
      </c>
      <c r="T491" s="64">
        <f t="shared" si="176"/>
        <v>4.8622366288492591E-2</v>
      </c>
      <c r="V491" s="65"/>
      <c r="W491" s="65"/>
      <c r="Y491" s="15" t="str">
        <f t="shared" si="163"/>
        <v>EASY</v>
      </c>
      <c r="AA491" s="66">
        <f t="shared" si="177"/>
        <v>4.6624522919032074E-2</v>
      </c>
      <c r="AB491">
        <f>LOOKUP($B491,'07_L1政策步階'!$A$4:$A$14,'07_L1政策步階'!$C$4:$C$14)</f>
        <v>-1</v>
      </c>
      <c r="AC491" s="65"/>
      <c r="AD491" s="65"/>
      <c r="AE491" s="65"/>
      <c r="AF491" s="65"/>
      <c r="AG491" s="65"/>
      <c r="AH491" s="65"/>
      <c r="AI491" s="65"/>
      <c r="AJ491" s="65"/>
      <c r="AK491" s="65"/>
      <c r="AL491">
        <f t="shared" si="164"/>
        <v>100</v>
      </c>
      <c r="AM491">
        <f t="shared" si="165"/>
        <v>0</v>
      </c>
      <c r="AN491" t="str">
        <f t="shared" si="166"/>
        <v/>
      </c>
      <c r="AO491" t="str">
        <f t="shared" si="167"/>
        <v/>
      </c>
      <c r="AP491" t="str">
        <f t="shared" si="168"/>
        <v/>
      </c>
      <c r="AQ491" t="str">
        <f t="shared" si="169"/>
        <v/>
      </c>
      <c r="AR491" t="str">
        <f t="shared" si="170"/>
        <v/>
      </c>
      <c r="AS491" t="str">
        <f t="shared" si="171"/>
        <v/>
      </c>
      <c r="AT491" t="str">
        <f t="shared" si="172"/>
        <v/>
      </c>
      <c r="AU491" t="str">
        <f t="shared" si="173"/>
        <v/>
      </c>
      <c r="AV491" t="str">
        <f t="shared" si="174"/>
        <v/>
      </c>
      <c r="AW491">
        <f>'01_指標庫'!$H$4*ISNUMBER($F491)+'01_指標庫'!$H$5*ISNUMBER($AA491)+'01_指標庫'!$H$6*ISNUMBER($G491)+'01_指標庫'!$H$7*ISNUMBER($H491)+'01_指標庫'!$H$8*ISNUMBER($AF491)+'01_指標庫'!$H$9*ISNUMBER($AG491)+'01_指標庫'!$H$10*ISNUMBER($AB491)+'01_指標庫'!$H$11*ISNUMBER($AC491)+'01_指標庫'!$H$12*ISNUMBER($AD491)+'01_指標庫'!$H$13*ISNUMBER($AE491)+'01_指標庫'!$H$14*ISNUMBER($I491)+'01_指標庫'!$H$15*ISNUMBER($AH491)+'01_指標庫'!$H$16*ISNUMBER($K491)+'01_指標庫'!$H$17*ISNUMBER($AI491)+'01_指標庫'!$H$18*ISNUMBER($AJ491)+'01_指標庫'!$H$19*ISNUMBER($AK491)+'01_指標庫'!$H$20*ISNUMBER($BB491)+'01_指標庫'!$H$21*ISNUMBER($BC491)</f>
        <v>51</v>
      </c>
      <c r="AX491">
        <f>IF(AW491=0,50,ROUND(('01_指標庫'!$H$4*IF(ISNUMBER($F491),L491,0)+'01_指標庫'!$H$5*IF(ISNUMBER($AA491),AL491,0)+'01_指標庫'!$H$6*IF(ISNUMBER($G491),M491,0)+'01_指標庫'!$H$7*IF(ISNUMBER($H491),N491,0)+'01_指標庫'!$H$8*IF(ISNUMBER($AF491),AQ491,0)+'01_指標庫'!$H$9*IF(ISNUMBER($AG491),AR491,0)+'01_指標庫'!$H$10*IF(ISNUMBER($AB491),AM491,0)+'01_指標庫'!$H$11*IF(ISNUMBER($AC491),AN491,0)+'01_指標庫'!$H$12*IF(ISNUMBER($AD491),AO491,0)+'01_指標庫'!$H$13*IF(ISNUMBER($AE491),AP491,0)+'01_指標庫'!$H$14*IF(ISNUMBER($I491),O491,0)+'01_指標庫'!$H$15*IF(ISNUMBER($AH491),AS491,0)+'01_指標庫'!$H$16*IF(ISNUMBER($K491),P491,0)+'01_指標庫'!$H$17*IF(ISNUMBER($AI491),AT491,0)+'01_指標庫'!$H$18*IF(ISNUMBER($AJ491),AU491,0)+'01_指標庫'!$H$19*IF(ISNUMBER($AK491),AV491,0)+'01_指標庫'!$H$20*IF(ISNUMBER($BB491),BB491,0)+'01_指標庫'!$H$21*IF(ISNUMBER($BC491),BC491,0))/AW491,1))</f>
        <v>84.3</v>
      </c>
      <c r="AY491" s="67"/>
      <c r="AZ491" s="67"/>
      <c r="BA491" s="66">
        <f t="shared" si="178"/>
        <v>4.4263657523471167E-3</v>
      </c>
      <c r="BB491">
        <f t="shared" si="179"/>
        <v>50</v>
      </c>
      <c r="BC491" t="str">
        <f t="shared" si="180"/>
        <v/>
      </c>
    </row>
    <row r="492" spans="1:55" ht="15" customHeight="1">
      <c r="A492" s="56">
        <v>488</v>
      </c>
      <c r="B492" s="57">
        <v>43265</v>
      </c>
      <c r="C492" s="56">
        <v>2018</v>
      </c>
      <c r="D492" s="58" t="s">
        <v>239</v>
      </c>
      <c r="E492" s="59">
        <v>7279.59</v>
      </c>
      <c r="F492" s="60">
        <v>0.113773</v>
      </c>
      <c r="G492" s="60">
        <v>0</v>
      </c>
      <c r="H492" s="61">
        <v>0.75509999999999999</v>
      </c>
      <c r="I492" s="62">
        <v>331</v>
      </c>
      <c r="J492" s="56" t="s">
        <v>235</v>
      </c>
      <c r="K492" s="63">
        <v>12.12</v>
      </c>
      <c r="L492" s="56">
        <f t="shared" si="158"/>
        <v>100</v>
      </c>
      <c r="M492" s="56">
        <f t="shared" si="159"/>
        <v>100</v>
      </c>
      <c r="N492" s="56">
        <f t="shared" si="160"/>
        <v>100</v>
      </c>
      <c r="O492" s="56">
        <f t="shared" si="161"/>
        <v>100</v>
      </c>
      <c r="P492" s="56">
        <f t="shared" si="162"/>
        <v>100</v>
      </c>
      <c r="Q492" s="63"/>
      <c r="R492" s="56"/>
      <c r="S492" s="60">
        <f t="shared" si="175"/>
        <v>1.0316074645467355E-2</v>
      </c>
      <c r="T492" s="64">
        <f t="shared" si="176"/>
        <v>-6.3369397217928891E-2</v>
      </c>
      <c r="V492" s="65"/>
      <c r="W492" s="65"/>
      <c r="Y492" s="15" t="str">
        <f t="shared" si="163"/>
        <v>EASY</v>
      </c>
      <c r="AA492" s="66">
        <f t="shared" si="177"/>
        <v>4.7672109994998157E-2</v>
      </c>
      <c r="AB492">
        <f>LOOKUP($B492,'07_L1政策步階'!$A$4:$A$14,'07_L1政策步階'!$C$4:$C$14)</f>
        <v>-1</v>
      </c>
      <c r="AC492" s="65"/>
      <c r="AD492" s="65"/>
      <c r="AE492" s="65"/>
      <c r="AF492" s="65"/>
      <c r="AG492" s="65"/>
      <c r="AH492" s="65"/>
      <c r="AI492" s="65"/>
      <c r="AJ492" s="65"/>
      <c r="AK492" s="65"/>
      <c r="AL492">
        <f t="shared" si="164"/>
        <v>100</v>
      </c>
      <c r="AM492">
        <f t="shared" si="165"/>
        <v>0</v>
      </c>
      <c r="AN492" t="str">
        <f t="shared" si="166"/>
        <v/>
      </c>
      <c r="AO492" t="str">
        <f t="shared" si="167"/>
        <v/>
      </c>
      <c r="AP492" t="str">
        <f t="shared" si="168"/>
        <v/>
      </c>
      <c r="AQ492" t="str">
        <f t="shared" si="169"/>
        <v/>
      </c>
      <c r="AR492" t="str">
        <f t="shared" si="170"/>
        <v/>
      </c>
      <c r="AS492" t="str">
        <f t="shared" si="171"/>
        <v/>
      </c>
      <c r="AT492" t="str">
        <f t="shared" si="172"/>
        <v/>
      </c>
      <c r="AU492" t="str">
        <f t="shared" si="173"/>
        <v/>
      </c>
      <c r="AV492" t="str">
        <f t="shared" si="174"/>
        <v/>
      </c>
      <c r="AW492">
        <f>'01_指標庫'!$H$4*ISNUMBER($F492)+'01_指標庫'!$H$5*ISNUMBER($AA492)+'01_指標庫'!$H$6*ISNUMBER($G492)+'01_指標庫'!$H$7*ISNUMBER($H492)+'01_指標庫'!$H$8*ISNUMBER($AF492)+'01_指標庫'!$H$9*ISNUMBER($AG492)+'01_指標庫'!$H$10*ISNUMBER($AB492)+'01_指標庫'!$H$11*ISNUMBER($AC492)+'01_指標庫'!$H$12*ISNUMBER($AD492)+'01_指標庫'!$H$13*ISNUMBER($AE492)+'01_指標庫'!$H$14*ISNUMBER($I492)+'01_指標庫'!$H$15*ISNUMBER($AH492)+'01_指標庫'!$H$16*ISNUMBER($K492)+'01_指標庫'!$H$17*ISNUMBER($AI492)+'01_指標庫'!$H$18*ISNUMBER($AJ492)+'01_指標庫'!$H$19*ISNUMBER($AK492)+'01_指標庫'!$H$20*ISNUMBER($BB492)+'01_指標庫'!$H$21*ISNUMBER($BC492)</f>
        <v>51</v>
      </c>
      <c r="AX492">
        <f>IF(AW492=0,50,ROUND(('01_指標庫'!$H$4*IF(ISNUMBER($F492),L492,0)+'01_指標庫'!$H$5*IF(ISNUMBER($AA492),AL492,0)+'01_指標庫'!$H$6*IF(ISNUMBER($G492),M492,0)+'01_指標庫'!$H$7*IF(ISNUMBER($H492),N492,0)+'01_指標庫'!$H$8*IF(ISNUMBER($AF492),AQ492,0)+'01_指標庫'!$H$9*IF(ISNUMBER($AG492),AR492,0)+'01_指標庫'!$H$10*IF(ISNUMBER($AB492),AM492,0)+'01_指標庫'!$H$11*IF(ISNUMBER($AC492),AN492,0)+'01_指標庫'!$H$12*IF(ISNUMBER($AD492),AO492,0)+'01_指標庫'!$H$13*IF(ISNUMBER($AE492),AP492,0)+'01_指標庫'!$H$14*IF(ISNUMBER($I492),O492,0)+'01_指標庫'!$H$15*IF(ISNUMBER($AH492),AS492,0)+'01_指標庫'!$H$16*IF(ISNUMBER($K492),P492,0)+'01_指標庫'!$H$17*IF(ISNUMBER($AI492),AT492,0)+'01_指標庫'!$H$18*IF(ISNUMBER($AJ492),AU492,0)+'01_指標庫'!$H$19*IF(ISNUMBER($AK492),AV492,0)+'01_指標庫'!$H$20*IF(ISNUMBER($BB492),BB492,0)+'01_指標庫'!$H$21*IF(ISNUMBER($BC492),BC492,0))/AW492,1))</f>
        <v>84.3</v>
      </c>
      <c r="AY492" s="67"/>
      <c r="AZ492" s="67"/>
      <c r="BA492" s="66">
        <f t="shared" si="178"/>
        <v>3.5942840893050665E-3</v>
      </c>
      <c r="BB492">
        <f t="shared" si="179"/>
        <v>50</v>
      </c>
      <c r="BC492" t="str">
        <f t="shared" si="180"/>
        <v/>
      </c>
    </row>
    <row r="493" spans="1:55" ht="15" customHeight="1">
      <c r="A493" s="56">
        <v>489</v>
      </c>
      <c r="B493" s="57">
        <v>43266</v>
      </c>
      <c r="C493" s="56">
        <v>2018</v>
      </c>
      <c r="D493" s="58" t="s">
        <v>234</v>
      </c>
      <c r="E493" s="59">
        <v>7255.76</v>
      </c>
      <c r="F493" s="60">
        <v>0.108945</v>
      </c>
      <c r="G493" s="60">
        <v>-3.274E-3</v>
      </c>
      <c r="H493" s="61">
        <v>0.75509999999999999</v>
      </c>
      <c r="I493" s="62">
        <v>333</v>
      </c>
      <c r="J493" s="56" t="s">
        <v>235</v>
      </c>
      <c r="K493" s="63">
        <v>11.98</v>
      </c>
      <c r="L493" s="56">
        <f t="shared" si="158"/>
        <v>100</v>
      </c>
      <c r="M493" s="56">
        <f t="shared" si="159"/>
        <v>100</v>
      </c>
      <c r="N493" s="56">
        <f t="shared" si="160"/>
        <v>100</v>
      </c>
      <c r="O493" s="56">
        <f t="shared" si="161"/>
        <v>100</v>
      </c>
      <c r="P493" s="56">
        <f t="shared" si="162"/>
        <v>100</v>
      </c>
      <c r="Q493" s="63"/>
      <c r="R493" s="56"/>
      <c r="S493" s="60">
        <f t="shared" si="175"/>
        <v>-3.2735360095829114E-3</v>
      </c>
      <c r="T493" s="64">
        <f t="shared" si="176"/>
        <v>-1.1551155115511413E-2</v>
      </c>
      <c r="V493" s="65"/>
      <c r="W493" s="65"/>
      <c r="Y493" s="15" t="str">
        <f t="shared" si="163"/>
        <v>EASY</v>
      </c>
      <c r="AA493" s="66">
        <f t="shared" si="177"/>
        <v>4.8576613853800632E-2</v>
      </c>
      <c r="AB493">
        <f>LOOKUP($B493,'07_L1政策步階'!$A$4:$A$14,'07_L1政策步階'!$C$4:$C$14)</f>
        <v>-1</v>
      </c>
      <c r="AC493" s="65"/>
      <c r="AD493" s="65"/>
      <c r="AE493" s="65"/>
      <c r="AF493" s="65"/>
      <c r="AG493" s="65"/>
      <c r="AH493" s="65"/>
      <c r="AI493" s="65"/>
      <c r="AJ493" s="65"/>
      <c r="AK493" s="65"/>
      <c r="AL493">
        <f t="shared" si="164"/>
        <v>100</v>
      </c>
      <c r="AM493">
        <f t="shared" si="165"/>
        <v>0</v>
      </c>
      <c r="AN493" t="str">
        <f t="shared" si="166"/>
        <v/>
      </c>
      <c r="AO493" t="str">
        <f t="shared" si="167"/>
        <v/>
      </c>
      <c r="AP493" t="str">
        <f t="shared" si="168"/>
        <v/>
      </c>
      <c r="AQ493" t="str">
        <f t="shared" si="169"/>
        <v/>
      </c>
      <c r="AR493" t="str">
        <f t="shared" si="170"/>
        <v/>
      </c>
      <c r="AS493" t="str">
        <f t="shared" si="171"/>
        <v/>
      </c>
      <c r="AT493" t="str">
        <f t="shared" si="172"/>
        <v/>
      </c>
      <c r="AU493" t="str">
        <f t="shared" si="173"/>
        <v/>
      </c>
      <c r="AV493" t="str">
        <f t="shared" si="174"/>
        <v/>
      </c>
      <c r="AW493">
        <f>'01_指標庫'!$H$4*ISNUMBER($F493)+'01_指標庫'!$H$5*ISNUMBER($AA493)+'01_指標庫'!$H$6*ISNUMBER($G493)+'01_指標庫'!$H$7*ISNUMBER($H493)+'01_指標庫'!$H$8*ISNUMBER($AF493)+'01_指標庫'!$H$9*ISNUMBER($AG493)+'01_指標庫'!$H$10*ISNUMBER($AB493)+'01_指標庫'!$H$11*ISNUMBER($AC493)+'01_指標庫'!$H$12*ISNUMBER($AD493)+'01_指標庫'!$H$13*ISNUMBER($AE493)+'01_指標庫'!$H$14*ISNUMBER($I493)+'01_指標庫'!$H$15*ISNUMBER($AH493)+'01_指標庫'!$H$16*ISNUMBER($K493)+'01_指標庫'!$H$17*ISNUMBER($AI493)+'01_指標庫'!$H$18*ISNUMBER($AJ493)+'01_指標庫'!$H$19*ISNUMBER($AK493)+'01_指標庫'!$H$20*ISNUMBER($BB493)+'01_指標庫'!$H$21*ISNUMBER($BC493)</f>
        <v>51</v>
      </c>
      <c r="AX493">
        <f>IF(AW493=0,50,ROUND(('01_指標庫'!$H$4*IF(ISNUMBER($F493),L493,0)+'01_指標庫'!$H$5*IF(ISNUMBER($AA493),AL493,0)+'01_指標庫'!$H$6*IF(ISNUMBER($G493),M493,0)+'01_指標庫'!$H$7*IF(ISNUMBER($H493),N493,0)+'01_指標庫'!$H$8*IF(ISNUMBER($AF493),AQ493,0)+'01_指標庫'!$H$9*IF(ISNUMBER($AG493),AR493,0)+'01_指標庫'!$H$10*IF(ISNUMBER($AB493),AM493,0)+'01_指標庫'!$H$11*IF(ISNUMBER($AC493),AN493,0)+'01_指標庫'!$H$12*IF(ISNUMBER($AD493),AO493,0)+'01_指標庫'!$H$13*IF(ISNUMBER($AE493),AP493,0)+'01_指標庫'!$H$14*IF(ISNUMBER($I493),O493,0)+'01_指標庫'!$H$15*IF(ISNUMBER($AH493),AS493,0)+'01_指標庫'!$H$16*IF(ISNUMBER($K493),P493,0)+'01_指標庫'!$H$17*IF(ISNUMBER($AI493),AT493,0)+'01_指標庫'!$H$18*IF(ISNUMBER($AJ493),AU493,0)+'01_指標庫'!$H$19*IF(ISNUMBER($AK493),AV493,0)+'01_指標庫'!$H$20*IF(ISNUMBER($BB493),BB493,0)+'01_指標庫'!$H$21*IF(ISNUMBER($BC493),BC493,0))/AW493,1))</f>
        <v>84.3</v>
      </c>
      <c r="AY493" s="67"/>
      <c r="AZ493" s="67"/>
      <c r="BA493" s="66">
        <f t="shared" si="178"/>
        <v>4.0645434262036595E-3</v>
      </c>
      <c r="BB493">
        <f t="shared" si="179"/>
        <v>50</v>
      </c>
      <c r="BC493" t="str">
        <f t="shared" si="180"/>
        <v/>
      </c>
    </row>
    <row r="494" spans="1:55" ht="15" customHeight="1">
      <c r="A494" s="56">
        <v>490</v>
      </c>
      <c r="B494" s="57">
        <v>43269</v>
      </c>
      <c r="C494" s="56">
        <v>2018</v>
      </c>
      <c r="D494" s="58" t="s">
        <v>236</v>
      </c>
      <c r="E494" s="59">
        <v>7251.41</v>
      </c>
      <c r="F494" s="60">
        <v>0.107164</v>
      </c>
      <c r="G494" s="60">
        <v>-3.8709999999999999E-3</v>
      </c>
      <c r="H494" s="61">
        <v>0.75509999999999999</v>
      </c>
      <c r="I494" s="62">
        <v>334</v>
      </c>
      <c r="J494" s="56" t="s">
        <v>235</v>
      </c>
      <c r="K494" s="63">
        <v>12.31</v>
      </c>
      <c r="L494" s="56">
        <f t="shared" si="158"/>
        <v>100</v>
      </c>
      <c r="M494" s="56">
        <f t="shared" si="159"/>
        <v>100</v>
      </c>
      <c r="N494" s="56">
        <f t="shared" si="160"/>
        <v>100</v>
      </c>
      <c r="O494" s="56">
        <f t="shared" si="161"/>
        <v>100</v>
      </c>
      <c r="P494" s="56">
        <f t="shared" si="162"/>
        <v>100</v>
      </c>
      <c r="Q494" s="63"/>
      <c r="R494" s="56"/>
      <c r="S494" s="60">
        <f t="shared" si="175"/>
        <v>-5.9952368876592388E-4</v>
      </c>
      <c r="T494" s="64">
        <f t="shared" si="176"/>
        <v>2.7545909849749695E-2</v>
      </c>
      <c r="V494" s="65"/>
      <c r="W494" s="65"/>
      <c r="Y494" s="15" t="str">
        <f t="shared" si="163"/>
        <v>EASY</v>
      </c>
      <c r="AA494" s="66">
        <f t="shared" si="177"/>
        <v>5.0019648725553534E-2</v>
      </c>
      <c r="AB494">
        <f>LOOKUP($B494,'07_L1政策步階'!$A$4:$A$14,'07_L1政策步階'!$C$4:$C$14)</f>
        <v>-1</v>
      </c>
      <c r="AC494" s="65"/>
      <c r="AD494" s="65"/>
      <c r="AE494" s="65"/>
      <c r="AF494" s="65"/>
      <c r="AG494" s="65"/>
      <c r="AH494" s="65"/>
      <c r="AI494" s="65"/>
      <c r="AJ494" s="65"/>
      <c r="AK494" s="65"/>
      <c r="AL494">
        <f t="shared" si="164"/>
        <v>100</v>
      </c>
      <c r="AM494">
        <f t="shared" si="165"/>
        <v>0</v>
      </c>
      <c r="AN494" t="str">
        <f t="shared" si="166"/>
        <v/>
      </c>
      <c r="AO494" t="str">
        <f t="shared" si="167"/>
        <v/>
      </c>
      <c r="AP494" t="str">
        <f t="shared" si="168"/>
        <v/>
      </c>
      <c r="AQ494" t="str">
        <f t="shared" si="169"/>
        <v/>
      </c>
      <c r="AR494" t="str">
        <f t="shared" si="170"/>
        <v/>
      </c>
      <c r="AS494" t="str">
        <f t="shared" si="171"/>
        <v/>
      </c>
      <c r="AT494" t="str">
        <f t="shared" si="172"/>
        <v/>
      </c>
      <c r="AU494" t="str">
        <f t="shared" si="173"/>
        <v/>
      </c>
      <c r="AV494" t="str">
        <f t="shared" si="174"/>
        <v/>
      </c>
      <c r="AW494">
        <f>'01_指標庫'!$H$4*ISNUMBER($F494)+'01_指標庫'!$H$5*ISNUMBER($AA494)+'01_指標庫'!$H$6*ISNUMBER($G494)+'01_指標庫'!$H$7*ISNUMBER($H494)+'01_指標庫'!$H$8*ISNUMBER($AF494)+'01_指標庫'!$H$9*ISNUMBER($AG494)+'01_指標庫'!$H$10*ISNUMBER($AB494)+'01_指標庫'!$H$11*ISNUMBER($AC494)+'01_指標庫'!$H$12*ISNUMBER($AD494)+'01_指標庫'!$H$13*ISNUMBER($AE494)+'01_指標庫'!$H$14*ISNUMBER($I494)+'01_指標庫'!$H$15*ISNUMBER($AH494)+'01_指標庫'!$H$16*ISNUMBER($K494)+'01_指標庫'!$H$17*ISNUMBER($AI494)+'01_指標庫'!$H$18*ISNUMBER($AJ494)+'01_指標庫'!$H$19*ISNUMBER($AK494)+'01_指標庫'!$H$20*ISNUMBER($BB494)+'01_指標庫'!$H$21*ISNUMBER($BC494)</f>
        <v>51</v>
      </c>
      <c r="AX494">
        <f>IF(AW494=0,50,ROUND(('01_指標庫'!$H$4*IF(ISNUMBER($F494),L494,0)+'01_指標庫'!$H$5*IF(ISNUMBER($AA494),AL494,0)+'01_指標庫'!$H$6*IF(ISNUMBER($G494),M494,0)+'01_指標庫'!$H$7*IF(ISNUMBER($H494),N494,0)+'01_指標庫'!$H$8*IF(ISNUMBER($AF494),AQ494,0)+'01_指標庫'!$H$9*IF(ISNUMBER($AG494),AR494,0)+'01_指標庫'!$H$10*IF(ISNUMBER($AB494),AM494,0)+'01_指標庫'!$H$11*IF(ISNUMBER($AC494),AN494,0)+'01_指標庫'!$H$12*IF(ISNUMBER($AD494),AO494,0)+'01_指標庫'!$H$13*IF(ISNUMBER($AE494),AP494,0)+'01_指標庫'!$H$14*IF(ISNUMBER($I494),O494,0)+'01_指標庫'!$H$15*IF(ISNUMBER($AH494),AS494,0)+'01_指標庫'!$H$16*IF(ISNUMBER($K494),P494,0)+'01_指標庫'!$H$17*IF(ISNUMBER($AI494),AT494,0)+'01_指標庫'!$H$18*IF(ISNUMBER($AJ494),AU494,0)+'01_指標庫'!$H$19*IF(ISNUMBER($AK494),AV494,0)+'01_指標庫'!$H$20*IF(ISNUMBER($BB494),BB494,0)+'01_指標庫'!$H$21*IF(ISNUMBER($BC494),BC494,0))/AW494,1))</f>
        <v>84.3</v>
      </c>
      <c r="AY494" s="67"/>
      <c r="AZ494" s="67"/>
      <c r="BA494" s="66">
        <f t="shared" si="178"/>
        <v>4.8637122432202418E-3</v>
      </c>
      <c r="BB494">
        <f t="shared" si="179"/>
        <v>50</v>
      </c>
      <c r="BC494" t="str">
        <f t="shared" si="180"/>
        <v/>
      </c>
    </row>
    <row r="495" spans="1:55" ht="15" customHeight="1">
      <c r="A495" s="56">
        <v>491</v>
      </c>
      <c r="B495" s="57">
        <v>43270</v>
      </c>
      <c r="C495" s="56">
        <v>2018</v>
      </c>
      <c r="D495" s="58" t="s">
        <v>237</v>
      </c>
      <c r="E495" s="59">
        <v>7228.04</v>
      </c>
      <c r="F495" s="60">
        <v>0.10255300000000001</v>
      </c>
      <c r="G495" s="60">
        <v>-7.0809999999999996E-3</v>
      </c>
      <c r="H495" s="61">
        <v>0.73470000000000002</v>
      </c>
      <c r="I495" s="62">
        <v>340</v>
      </c>
      <c r="J495" s="56" t="s">
        <v>235</v>
      </c>
      <c r="K495" s="63">
        <v>13.35</v>
      </c>
      <c r="L495" s="56">
        <f t="shared" si="158"/>
        <v>100</v>
      </c>
      <c r="M495" s="56">
        <f t="shared" si="159"/>
        <v>100</v>
      </c>
      <c r="N495" s="56">
        <f t="shared" si="160"/>
        <v>100</v>
      </c>
      <c r="O495" s="56">
        <f t="shared" si="161"/>
        <v>100</v>
      </c>
      <c r="P495" s="56">
        <f t="shared" si="162"/>
        <v>100</v>
      </c>
      <c r="Q495" s="63"/>
      <c r="R495" s="56"/>
      <c r="S495" s="60">
        <f t="shared" si="175"/>
        <v>-3.2228214926476317E-3</v>
      </c>
      <c r="T495" s="64">
        <f t="shared" si="176"/>
        <v>8.4484159220146182E-2</v>
      </c>
      <c r="V495" s="65"/>
      <c r="W495" s="65"/>
      <c r="Y495" s="15" t="str">
        <f t="shared" si="163"/>
        <v>EASY</v>
      </c>
      <c r="AA495" s="66">
        <f t="shared" si="177"/>
        <v>5.1332517985712256E-2</v>
      </c>
      <c r="AB495">
        <f>LOOKUP($B495,'07_L1政策步階'!$A$4:$A$14,'07_L1政策步階'!$C$4:$C$14)</f>
        <v>-1</v>
      </c>
      <c r="AC495" s="65"/>
      <c r="AD495" s="65"/>
      <c r="AE495" s="65"/>
      <c r="AF495" s="65"/>
      <c r="AG495" s="65"/>
      <c r="AH495" s="65"/>
      <c r="AI495" s="65"/>
      <c r="AJ495" s="65"/>
      <c r="AK495" s="65"/>
      <c r="AL495">
        <f t="shared" si="164"/>
        <v>100</v>
      </c>
      <c r="AM495">
        <f t="shared" si="165"/>
        <v>0</v>
      </c>
      <c r="AN495" t="str">
        <f t="shared" si="166"/>
        <v/>
      </c>
      <c r="AO495" t="str">
        <f t="shared" si="167"/>
        <v/>
      </c>
      <c r="AP495" t="str">
        <f t="shared" si="168"/>
        <v/>
      </c>
      <c r="AQ495" t="str">
        <f t="shared" si="169"/>
        <v/>
      </c>
      <c r="AR495" t="str">
        <f t="shared" si="170"/>
        <v/>
      </c>
      <c r="AS495" t="str">
        <f t="shared" si="171"/>
        <v/>
      </c>
      <c r="AT495" t="str">
        <f t="shared" si="172"/>
        <v/>
      </c>
      <c r="AU495" t="str">
        <f t="shared" si="173"/>
        <v/>
      </c>
      <c r="AV495" t="str">
        <f t="shared" si="174"/>
        <v/>
      </c>
      <c r="AW495">
        <f>'01_指標庫'!$H$4*ISNUMBER($F495)+'01_指標庫'!$H$5*ISNUMBER($AA495)+'01_指標庫'!$H$6*ISNUMBER($G495)+'01_指標庫'!$H$7*ISNUMBER($H495)+'01_指標庫'!$H$8*ISNUMBER($AF495)+'01_指標庫'!$H$9*ISNUMBER($AG495)+'01_指標庫'!$H$10*ISNUMBER($AB495)+'01_指標庫'!$H$11*ISNUMBER($AC495)+'01_指標庫'!$H$12*ISNUMBER($AD495)+'01_指標庫'!$H$13*ISNUMBER($AE495)+'01_指標庫'!$H$14*ISNUMBER($I495)+'01_指標庫'!$H$15*ISNUMBER($AH495)+'01_指標庫'!$H$16*ISNUMBER($K495)+'01_指標庫'!$H$17*ISNUMBER($AI495)+'01_指標庫'!$H$18*ISNUMBER($AJ495)+'01_指標庫'!$H$19*ISNUMBER($AK495)+'01_指標庫'!$H$20*ISNUMBER($BB495)+'01_指標庫'!$H$21*ISNUMBER($BC495)</f>
        <v>51</v>
      </c>
      <c r="AX495">
        <f>IF(AW495=0,50,ROUND(('01_指標庫'!$H$4*IF(ISNUMBER($F495),L495,0)+'01_指標庫'!$H$5*IF(ISNUMBER($AA495),AL495,0)+'01_指標庫'!$H$6*IF(ISNUMBER($G495),M495,0)+'01_指標庫'!$H$7*IF(ISNUMBER($H495),N495,0)+'01_指標庫'!$H$8*IF(ISNUMBER($AF495),AQ495,0)+'01_指標庫'!$H$9*IF(ISNUMBER($AG495),AR495,0)+'01_指標庫'!$H$10*IF(ISNUMBER($AB495),AM495,0)+'01_指標庫'!$H$11*IF(ISNUMBER($AC495),AN495,0)+'01_指標庫'!$H$12*IF(ISNUMBER($AD495),AO495,0)+'01_指標庫'!$H$13*IF(ISNUMBER($AE495),AP495,0)+'01_指標庫'!$H$14*IF(ISNUMBER($I495),O495,0)+'01_指標庫'!$H$15*IF(ISNUMBER($AH495),AS495,0)+'01_指標庫'!$H$16*IF(ISNUMBER($K495),P495,0)+'01_指標庫'!$H$17*IF(ISNUMBER($AI495),AT495,0)+'01_指標庫'!$H$18*IF(ISNUMBER($AJ495),AU495,0)+'01_指標庫'!$H$19*IF(ISNUMBER($AK495),AV495,0)+'01_指標庫'!$H$20*IF(ISNUMBER($BB495),BB495,0)+'01_指標庫'!$H$21*IF(ISNUMBER($BC495),BC495,0))/AW495,1))</f>
        <v>84.3</v>
      </c>
      <c r="AY495" s="67"/>
      <c r="AZ495" s="67"/>
      <c r="BA495" s="66">
        <f t="shared" si="178"/>
        <v>4.532731502185694E-3</v>
      </c>
      <c r="BB495">
        <f t="shared" si="179"/>
        <v>50</v>
      </c>
      <c r="BC495" t="str">
        <f t="shared" si="180"/>
        <v/>
      </c>
    </row>
    <row r="496" spans="1:55" ht="15" customHeight="1">
      <c r="A496" s="56">
        <v>492</v>
      </c>
      <c r="B496" s="57">
        <v>43271</v>
      </c>
      <c r="C496" s="56">
        <v>2018</v>
      </c>
      <c r="D496" s="58" t="s">
        <v>238</v>
      </c>
      <c r="E496" s="59">
        <v>7280.7</v>
      </c>
      <c r="F496" s="60">
        <v>0.10949200000000001</v>
      </c>
      <c r="G496" s="60">
        <v>0</v>
      </c>
      <c r="H496" s="61">
        <v>0.73470000000000002</v>
      </c>
      <c r="I496" s="62">
        <v>334</v>
      </c>
      <c r="J496" s="56" t="s">
        <v>235</v>
      </c>
      <c r="K496" s="63">
        <v>12.79</v>
      </c>
      <c r="L496" s="56">
        <f t="shared" si="158"/>
        <v>100</v>
      </c>
      <c r="M496" s="56">
        <f t="shared" si="159"/>
        <v>100</v>
      </c>
      <c r="N496" s="56">
        <f t="shared" si="160"/>
        <v>100</v>
      </c>
      <c r="O496" s="56">
        <f t="shared" si="161"/>
        <v>100</v>
      </c>
      <c r="P496" s="56">
        <f t="shared" si="162"/>
        <v>100</v>
      </c>
      <c r="Q496" s="63"/>
      <c r="R496" s="56"/>
      <c r="S496" s="60">
        <f t="shared" si="175"/>
        <v>7.2855158521536456E-3</v>
      </c>
      <c r="T496" s="64">
        <f t="shared" si="176"/>
        <v>-4.1947565543071219E-2</v>
      </c>
      <c r="V496" s="65"/>
      <c r="W496" s="65"/>
      <c r="Y496" s="15" t="str">
        <f t="shared" si="163"/>
        <v>EASY</v>
      </c>
      <c r="AA496" s="66">
        <f t="shared" si="177"/>
        <v>5.2323160020501636E-2</v>
      </c>
      <c r="AB496">
        <f>LOOKUP($B496,'07_L1政策步階'!$A$4:$A$14,'07_L1政策步階'!$C$4:$C$14)</f>
        <v>-1</v>
      </c>
      <c r="AC496" s="65"/>
      <c r="AD496" s="65"/>
      <c r="AE496" s="65"/>
      <c r="AF496" s="65"/>
      <c r="AG496" s="65"/>
      <c r="AH496" s="65"/>
      <c r="AI496" s="65"/>
      <c r="AJ496" s="65"/>
      <c r="AK496" s="65"/>
      <c r="AL496">
        <f t="shared" si="164"/>
        <v>100</v>
      </c>
      <c r="AM496">
        <f t="shared" si="165"/>
        <v>0</v>
      </c>
      <c r="AN496" t="str">
        <f t="shared" si="166"/>
        <v/>
      </c>
      <c r="AO496" t="str">
        <f t="shared" si="167"/>
        <v/>
      </c>
      <c r="AP496" t="str">
        <f t="shared" si="168"/>
        <v/>
      </c>
      <c r="AQ496" t="str">
        <f t="shared" si="169"/>
        <v/>
      </c>
      <c r="AR496" t="str">
        <f t="shared" si="170"/>
        <v/>
      </c>
      <c r="AS496" t="str">
        <f t="shared" si="171"/>
        <v/>
      </c>
      <c r="AT496" t="str">
        <f t="shared" si="172"/>
        <v/>
      </c>
      <c r="AU496" t="str">
        <f t="shared" si="173"/>
        <v/>
      </c>
      <c r="AV496" t="str">
        <f t="shared" si="174"/>
        <v/>
      </c>
      <c r="AW496">
        <f>'01_指標庫'!$H$4*ISNUMBER($F496)+'01_指標庫'!$H$5*ISNUMBER($AA496)+'01_指標庫'!$H$6*ISNUMBER($G496)+'01_指標庫'!$H$7*ISNUMBER($H496)+'01_指標庫'!$H$8*ISNUMBER($AF496)+'01_指標庫'!$H$9*ISNUMBER($AG496)+'01_指標庫'!$H$10*ISNUMBER($AB496)+'01_指標庫'!$H$11*ISNUMBER($AC496)+'01_指標庫'!$H$12*ISNUMBER($AD496)+'01_指標庫'!$H$13*ISNUMBER($AE496)+'01_指標庫'!$H$14*ISNUMBER($I496)+'01_指標庫'!$H$15*ISNUMBER($AH496)+'01_指標庫'!$H$16*ISNUMBER($K496)+'01_指標庫'!$H$17*ISNUMBER($AI496)+'01_指標庫'!$H$18*ISNUMBER($AJ496)+'01_指標庫'!$H$19*ISNUMBER($AK496)+'01_指標庫'!$H$20*ISNUMBER($BB496)+'01_指標庫'!$H$21*ISNUMBER($BC496)</f>
        <v>51</v>
      </c>
      <c r="AX496">
        <f>IF(AW496=0,50,ROUND(('01_指標庫'!$H$4*IF(ISNUMBER($F496),L496,0)+'01_指標庫'!$H$5*IF(ISNUMBER($AA496),AL496,0)+'01_指標庫'!$H$6*IF(ISNUMBER($G496),M496,0)+'01_指標庫'!$H$7*IF(ISNUMBER($H496),N496,0)+'01_指標庫'!$H$8*IF(ISNUMBER($AF496),AQ496,0)+'01_指標庫'!$H$9*IF(ISNUMBER($AG496),AR496,0)+'01_指標庫'!$H$10*IF(ISNUMBER($AB496),AM496,0)+'01_指標庫'!$H$11*IF(ISNUMBER($AC496),AN496,0)+'01_指標庫'!$H$12*IF(ISNUMBER($AD496),AO496,0)+'01_指標庫'!$H$13*IF(ISNUMBER($AE496),AP496,0)+'01_指標庫'!$H$14*IF(ISNUMBER($I496),O496,0)+'01_指標庫'!$H$15*IF(ISNUMBER($AH496),AS496,0)+'01_指標庫'!$H$16*IF(ISNUMBER($K496),P496,0)+'01_指標庫'!$H$17*IF(ISNUMBER($AI496),AT496,0)+'01_指標庫'!$H$18*IF(ISNUMBER($AJ496),AU496,0)+'01_指標庫'!$H$19*IF(ISNUMBER($AK496),AV496,0)+'01_指標庫'!$H$20*IF(ISNUMBER($BB496),BB496,0)+'01_指標庫'!$H$21*IF(ISNUMBER($BC496),BC496,0))/AW496,1))</f>
        <v>84.3</v>
      </c>
      <c r="AY496" s="67"/>
      <c r="AZ496" s="67"/>
      <c r="BA496" s="66">
        <f t="shared" si="178"/>
        <v>5.6401797243621488E-3</v>
      </c>
      <c r="BB496">
        <f t="shared" si="179"/>
        <v>50</v>
      </c>
      <c r="BC496" t="str">
        <f t="shared" si="180"/>
        <v/>
      </c>
    </row>
    <row r="497" spans="1:55" ht="15" customHeight="1">
      <c r="A497" s="56">
        <v>493</v>
      </c>
      <c r="B497" s="57">
        <v>43272</v>
      </c>
      <c r="C497" s="56">
        <v>2018</v>
      </c>
      <c r="D497" s="58" t="s">
        <v>239</v>
      </c>
      <c r="E497" s="59">
        <v>7217.49</v>
      </c>
      <c r="F497" s="60">
        <v>9.8782999999999996E-2</v>
      </c>
      <c r="G497" s="60">
        <v>-8.6820000000000005E-3</v>
      </c>
      <c r="H497" s="61">
        <v>0.73470000000000002</v>
      </c>
      <c r="I497" s="62">
        <v>339</v>
      </c>
      <c r="J497" s="56" t="s">
        <v>235</v>
      </c>
      <c r="K497" s="63">
        <v>14.64</v>
      </c>
      <c r="L497" s="56">
        <f t="shared" si="158"/>
        <v>100</v>
      </c>
      <c r="M497" s="56">
        <f t="shared" si="159"/>
        <v>100</v>
      </c>
      <c r="N497" s="56">
        <f t="shared" si="160"/>
        <v>100</v>
      </c>
      <c r="O497" s="56">
        <f t="shared" si="161"/>
        <v>100</v>
      </c>
      <c r="P497" s="56">
        <f t="shared" si="162"/>
        <v>100</v>
      </c>
      <c r="Q497" s="63"/>
      <c r="R497" s="56"/>
      <c r="S497" s="60">
        <f t="shared" si="175"/>
        <v>-8.6818575137006526E-3</v>
      </c>
      <c r="T497" s="64">
        <f t="shared" si="176"/>
        <v>0.14464425332290864</v>
      </c>
      <c r="V497" s="65"/>
      <c r="W497" s="65"/>
      <c r="Y497" s="15" t="str">
        <f t="shared" si="163"/>
        <v>EASY</v>
      </c>
      <c r="AA497" s="66">
        <f t="shared" si="177"/>
        <v>5.3224580289263468E-2</v>
      </c>
      <c r="AB497">
        <f>LOOKUP($B497,'07_L1政策步階'!$A$4:$A$14,'07_L1政策步階'!$C$4:$C$14)</f>
        <v>-1</v>
      </c>
      <c r="AC497" s="65"/>
      <c r="AD497" s="65"/>
      <c r="AE497" s="65"/>
      <c r="AF497" s="65"/>
      <c r="AG497" s="65"/>
      <c r="AH497" s="65"/>
      <c r="AI497" s="65"/>
      <c r="AJ497" s="65"/>
      <c r="AK497" s="65"/>
      <c r="AL497">
        <f t="shared" si="164"/>
        <v>100</v>
      </c>
      <c r="AM497">
        <f t="shared" si="165"/>
        <v>0</v>
      </c>
      <c r="AN497" t="str">
        <f t="shared" si="166"/>
        <v/>
      </c>
      <c r="AO497" t="str">
        <f t="shared" si="167"/>
        <v/>
      </c>
      <c r="AP497" t="str">
        <f t="shared" si="168"/>
        <v/>
      </c>
      <c r="AQ497" t="str">
        <f t="shared" si="169"/>
        <v/>
      </c>
      <c r="AR497" t="str">
        <f t="shared" si="170"/>
        <v/>
      </c>
      <c r="AS497" t="str">
        <f t="shared" si="171"/>
        <v/>
      </c>
      <c r="AT497" t="str">
        <f t="shared" si="172"/>
        <v/>
      </c>
      <c r="AU497" t="str">
        <f t="shared" si="173"/>
        <v/>
      </c>
      <c r="AV497" t="str">
        <f t="shared" si="174"/>
        <v/>
      </c>
      <c r="AW497">
        <f>'01_指標庫'!$H$4*ISNUMBER($F497)+'01_指標庫'!$H$5*ISNUMBER($AA497)+'01_指標庫'!$H$6*ISNUMBER($G497)+'01_指標庫'!$H$7*ISNUMBER($H497)+'01_指標庫'!$H$8*ISNUMBER($AF497)+'01_指標庫'!$H$9*ISNUMBER($AG497)+'01_指標庫'!$H$10*ISNUMBER($AB497)+'01_指標庫'!$H$11*ISNUMBER($AC497)+'01_指標庫'!$H$12*ISNUMBER($AD497)+'01_指標庫'!$H$13*ISNUMBER($AE497)+'01_指標庫'!$H$14*ISNUMBER($I497)+'01_指標庫'!$H$15*ISNUMBER($AH497)+'01_指標庫'!$H$16*ISNUMBER($K497)+'01_指標庫'!$H$17*ISNUMBER($AI497)+'01_指標庫'!$H$18*ISNUMBER($AJ497)+'01_指標庫'!$H$19*ISNUMBER($AK497)+'01_指標庫'!$H$20*ISNUMBER($BB497)+'01_指標庫'!$H$21*ISNUMBER($BC497)</f>
        <v>51</v>
      </c>
      <c r="AX497">
        <f>IF(AW497=0,50,ROUND(('01_指標庫'!$H$4*IF(ISNUMBER($F497),L497,0)+'01_指標庫'!$H$5*IF(ISNUMBER($AA497),AL497,0)+'01_指標庫'!$H$6*IF(ISNUMBER($G497),M497,0)+'01_指標庫'!$H$7*IF(ISNUMBER($H497),N497,0)+'01_指標庫'!$H$8*IF(ISNUMBER($AF497),AQ497,0)+'01_指標庫'!$H$9*IF(ISNUMBER($AG497),AR497,0)+'01_指標庫'!$H$10*IF(ISNUMBER($AB497),AM497,0)+'01_指標庫'!$H$11*IF(ISNUMBER($AC497),AN497,0)+'01_指標庫'!$H$12*IF(ISNUMBER($AD497),AO497,0)+'01_指標庫'!$H$13*IF(ISNUMBER($AE497),AP497,0)+'01_指標庫'!$H$14*IF(ISNUMBER($I497),O497,0)+'01_指標庫'!$H$15*IF(ISNUMBER($AH497),AS497,0)+'01_指標庫'!$H$16*IF(ISNUMBER($K497),P497,0)+'01_指標庫'!$H$17*IF(ISNUMBER($AI497),AT497,0)+'01_指標庫'!$H$18*IF(ISNUMBER($AJ497),AU497,0)+'01_指標庫'!$H$19*IF(ISNUMBER($AK497),AV497,0)+'01_指標庫'!$H$20*IF(ISNUMBER($BB497),BB497,0)+'01_指標庫'!$H$21*IF(ISNUMBER($BC497),BC497,0))/AW497,1))</f>
        <v>84.3</v>
      </c>
      <c r="AY497" s="67"/>
      <c r="AZ497" s="67"/>
      <c r="BA497" s="66">
        <f t="shared" si="178"/>
        <v>3.0210995296375831E-3</v>
      </c>
      <c r="BB497">
        <f t="shared" si="179"/>
        <v>50</v>
      </c>
      <c r="BC497" t="str">
        <f t="shared" si="180"/>
        <v/>
      </c>
    </row>
    <row r="498" spans="1:55" ht="15" customHeight="1">
      <c r="A498" s="56">
        <v>494</v>
      </c>
      <c r="B498" s="57">
        <v>43273</v>
      </c>
      <c r="C498" s="56">
        <v>2018</v>
      </c>
      <c r="D498" s="58" t="s">
        <v>234</v>
      </c>
      <c r="E498" s="59">
        <v>7197.51</v>
      </c>
      <c r="F498" s="60">
        <v>9.4702999999999996E-2</v>
      </c>
      <c r="G498" s="60">
        <v>-1.1426E-2</v>
      </c>
      <c r="H498" s="61">
        <v>0.71430000000000005</v>
      </c>
      <c r="I498" s="62">
        <v>339</v>
      </c>
      <c r="J498" s="56" t="s">
        <v>235</v>
      </c>
      <c r="K498" s="63">
        <v>13.77</v>
      </c>
      <c r="L498" s="56">
        <f t="shared" si="158"/>
        <v>100</v>
      </c>
      <c r="M498" s="56">
        <f t="shared" si="159"/>
        <v>100</v>
      </c>
      <c r="N498" s="56">
        <f t="shared" si="160"/>
        <v>100</v>
      </c>
      <c r="O498" s="56">
        <f t="shared" si="161"/>
        <v>100</v>
      </c>
      <c r="P498" s="56">
        <f t="shared" si="162"/>
        <v>100</v>
      </c>
      <c r="Q498" s="63"/>
      <c r="R498" s="56"/>
      <c r="S498" s="60">
        <f t="shared" si="175"/>
        <v>-2.7682753976797647E-3</v>
      </c>
      <c r="T498" s="64">
        <f t="shared" si="176"/>
        <v>-5.942622950819676E-2</v>
      </c>
      <c r="V498" s="65"/>
      <c r="W498" s="65"/>
      <c r="Y498" s="15" t="str">
        <f t="shared" si="163"/>
        <v>EASY</v>
      </c>
      <c r="AA498" s="66">
        <f t="shared" si="177"/>
        <v>5.3872718121327434E-2</v>
      </c>
      <c r="AB498">
        <f>LOOKUP($B498,'07_L1政策步階'!$A$4:$A$14,'07_L1政策步階'!$C$4:$C$14)</f>
        <v>-1</v>
      </c>
      <c r="AC498" s="65"/>
      <c r="AD498" s="65"/>
      <c r="AE498" s="65"/>
      <c r="AF498" s="65"/>
      <c r="AG498" s="65"/>
      <c r="AH498" s="65"/>
      <c r="AI498" s="65"/>
      <c r="AJ498" s="65"/>
      <c r="AK498" s="65"/>
      <c r="AL498">
        <f t="shared" si="164"/>
        <v>100</v>
      </c>
      <c r="AM498">
        <f t="shared" si="165"/>
        <v>0</v>
      </c>
      <c r="AN498" t="str">
        <f t="shared" si="166"/>
        <v/>
      </c>
      <c r="AO498" t="str">
        <f t="shared" si="167"/>
        <v/>
      </c>
      <c r="AP498" t="str">
        <f t="shared" si="168"/>
        <v/>
      </c>
      <c r="AQ498" t="str">
        <f t="shared" si="169"/>
        <v/>
      </c>
      <c r="AR498" t="str">
        <f t="shared" si="170"/>
        <v/>
      </c>
      <c r="AS498" t="str">
        <f t="shared" si="171"/>
        <v/>
      </c>
      <c r="AT498" t="str">
        <f t="shared" si="172"/>
        <v/>
      </c>
      <c r="AU498" t="str">
        <f t="shared" si="173"/>
        <v/>
      </c>
      <c r="AV498" t="str">
        <f t="shared" si="174"/>
        <v/>
      </c>
      <c r="AW498">
        <f>'01_指標庫'!$H$4*ISNUMBER($F498)+'01_指標庫'!$H$5*ISNUMBER($AA498)+'01_指標庫'!$H$6*ISNUMBER($G498)+'01_指標庫'!$H$7*ISNUMBER($H498)+'01_指標庫'!$H$8*ISNUMBER($AF498)+'01_指標庫'!$H$9*ISNUMBER($AG498)+'01_指標庫'!$H$10*ISNUMBER($AB498)+'01_指標庫'!$H$11*ISNUMBER($AC498)+'01_指標庫'!$H$12*ISNUMBER($AD498)+'01_指標庫'!$H$13*ISNUMBER($AE498)+'01_指標庫'!$H$14*ISNUMBER($I498)+'01_指標庫'!$H$15*ISNUMBER($AH498)+'01_指標庫'!$H$16*ISNUMBER($K498)+'01_指標庫'!$H$17*ISNUMBER($AI498)+'01_指標庫'!$H$18*ISNUMBER($AJ498)+'01_指標庫'!$H$19*ISNUMBER($AK498)+'01_指標庫'!$H$20*ISNUMBER($BB498)+'01_指標庫'!$H$21*ISNUMBER($BC498)</f>
        <v>51</v>
      </c>
      <c r="AX498">
        <f>IF(AW498=0,50,ROUND(('01_指標庫'!$H$4*IF(ISNUMBER($F498),L498,0)+'01_指標庫'!$H$5*IF(ISNUMBER($AA498),AL498,0)+'01_指標庫'!$H$6*IF(ISNUMBER($G498),M498,0)+'01_指標庫'!$H$7*IF(ISNUMBER($H498),N498,0)+'01_指標庫'!$H$8*IF(ISNUMBER($AF498),AQ498,0)+'01_指標庫'!$H$9*IF(ISNUMBER($AG498),AR498,0)+'01_指標庫'!$H$10*IF(ISNUMBER($AB498),AM498,0)+'01_指標庫'!$H$11*IF(ISNUMBER($AC498),AN498,0)+'01_指標庫'!$H$12*IF(ISNUMBER($AD498),AO498,0)+'01_指標庫'!$H$13*IF(ISNUMBER($AE498),AP498,0)+'01_指標庫'!$H$14*IF(ISNUMBER($I498),O498,0)+'01_指標庫'!$H$15*IF(ISNUMBER($AH498),AS498,0)+'01_指標庫'!$H$16*IF(ISNUMBER($K498),P498,0)+'01_指標庫'!$H$17*IF(ISNUMBER($AI498),AT498,0)+'01_指標庫'!$H$18*IF(ISNUMBER($AJ498),AU498,0)+'01_指標庫'!$H$19*IF(ISNUMBER($AK498),AV498,0)+'01_指標庫'!$H$20*IF(ISNUMBER($BB498),BB498,0)+'01_指標庫'!$H$21*IF(ISNUMBER($BC498),BC498,0))/AW498,1))</f>
        <v>84.3</v>
      </c>
      <c r="AY498" s="67"/>
      <c r="AZ498" s="67"/>
      <c r="BA498" s="66">
        <f t="shared" si="178"/>
        <v>7.8679359753652811E-4</v>
      </c>
      <c r="BB498">
        <f t="shared" si="179"/>
        <v>50</v>
      </c>
      <c r="BC498" t="str">
        <f t="shared" si="180"/>
        <v/>
      </c>
    </row>
    <row r="499" spans="1:55" ht="15" customHeight="1">
      <c r="A499" s="56">
        <v>495</v>
      </c>
      <c r="B499" s="57">
        <v>43276</v>
      </c>
      <c r="C499" s="56">
        <v>2018</v>
      </c>
      <c r="D499" s="58" t="s">
        <v>236</v>
      </c>
      <c r="E499" s="59">
        <v>7038.17</v>
      </c>
      <c r="F499" s="60">
        <v>6.9595000000000004E-2</v>
      </c>
      <c r="G499" s="60">
        <v>-3.3311E-2</v>
      </c>
      <c r="H499" s="61">
        <v>0.67349999999999999</v>
      </c>
      <c r="I499" s="62">
        <v>347</v>
      </c>
      <c r="J499" s="56" t="s">
        <v>235</v>
      </c>
      <c r="K499" s="63">
        <v>17.329999999999998</v>
      </c>
      <c r="L499" s="56">
        <f t="shared" si="158"/>
        <v>100</v>
      </c>
      <c r="M499" s="56">
        <f t="shared" si="159"/>
        <v>100</v>
      </c>
      <c r="N499" s="56">
        <f t="shared" si="160"/>
        <v>100</v>
      </c>
      <c r="O499" s="56">
        <f t="shared" si="161"/>
        <v>100</v>
      </c>
      <c r="P499" s="56">
        <f t="shared" si="162"/>
        <v>100</v>
      </c>
      <c r="Q499" s="63"/>
      <c r="R499" s="56"/>
      <c r="S499" s="60">
        <f t="shared" si="175"/>
        <v>-2.2138211687097398E-2</v>
      </c>
      <c r="T499" s="64">
        <f t="shared" si="176"/>
        <v>0.25853304284676826</v>
      </c>
      <c r="V499" s="65"/>
      <c r="W499" s="65"/>
      <c r="Y499" s="15" t="str">
        <f t="shared" si="163"/>
        <v>EASY</v>
      </c>
      <c r="AA499" s="66">
        <f t="shared" si="177"/>
        <v>5.4258425751210204E-2</v>
      </c>
      <c r="AB499">
        <f>LOOKUP($B499,'07_L1政策步階'!$A$4:$A$14,'07_L1政策步階'!$C$4:$C$14)</f>
        <v>-1</v>
      </c>
      <c r="AC499" s="65"/>
      <c r="AD499" s="65"/>
      <c r="AE499" s="65"/>
      <c r="AF499" s="65"/>
      <c r="AG499" s="65"/>
      <c r="AH499" s="65"/>
      <c r="AI499" s="65"/>
      <c r="AJ499" s="65"/>
      <c r="AK499" s="65"/>
      <c r="AL499">
        <f t="shared" si="164"/>
        <v>100</v>
      </c>
      <c r="AM499">
        <f t="shared" si="165"/>
        <v>0</v>
      </c>
      <c r="AN499" t="str">
        <f t="shared" si="166"/>
        <v/>
      </c>
      <c r="AO499" t="str">
        <f t="shared" si="167"/>
        <v/>
      </c>
      <c r="AP499" t="str">
        <f t="shared" si="168"/>
        <v/>
      </c>
      <c r="AQ499" t="str">
        <f t="shared" si="169"/>
        <v/>
      </c>
      <c r="AR499" t="str">
        <f t="shared" si="170"/>
        <v/>
      </c>
      <c r="AS499" t="str">
        <f t="shared" si="171"/>
        <v/>
      </c>
      <c r="AT499" t="str">
        <f t="shared" si="172"/>
        <v/>
      </c>
      <c r="AU499" t="str">
        <f t="shared" si="173"/>
        <v/>
      </c>
      <c r="AV499" t="str">
        <f t="shared" si="174"/>
        <v/>
      </c>
      <c r="AW499">
        <f>'01_指標庫'!$H$4*ISNUMBER($F499)+'01_指標庫'!$H$5*ISNUMBER($AA499)+'01_指標庫'!$H$6*ISNUMBER($G499)+'01_指標庫'!$H$7*ISNUMBER($H499)+'01_指標庫'!$H$8*ISNUMBER($AF499)+'01_指標庫'!$H$9*ISNUMBER($AG499)+'01_指標庫'!$H$10*ISNUMBER($AB499)+'01_指標庫'!$H$11*ISNUMBER($AC499)+'01_指標庫'!$H$12*ISNUMBER($AD499)+'01_指標庫'!$H$13*ISNUMBER($AE499)+'01_指標庫'!$H$14*ISNUMBER($I499)+'01_指標庫'!$H$15*ISNUMBER($AH499)+'01_指標庫'!$H$16*ISNUMBER($K499)+'01_指標庫'!$H$17*ISNUMBER($AI499)+'01_指標庫'!$H$18*ISNUMBER($AJ499)+'01_指標庫'!$H$19*ISNUMBER($AK499)+'01_指標庫'!$H$20*ISNUMBER($BB499)+'01_指標庫'!$H$21*ISNUMBER($BC499)</f>
        <v>51</v>
      </c>
      <c r="AX499">
        <f>IF(AW499=0,50,ROUND(('01_指標庫'!$H$4*IF(ISNUMBER($F499),L499,0)+'01_指標庫'!$H$5*IF(ISNUMBER($AA499),AL499,0)+'01_指標庫'!$H$6*IF(ISNUMBER($G499),M499,0)+'01_指標庫'!$H$7*IF(ISNUMBER($H499),N499,0)+'01_指標庫'!$H$8*IF(ISNUMBER($AF499),AQ499,0)+'01_指標庫'!$H$9*IF(ISNUMBER($AG499),AR499,0)+'01_指標庫'!$H$10*IF(ISNUMBER($AB499),AM499,0)+'01_指標庫'!$H$11*IF(ISNUMBER($AC499),AN499,0)+'01_指標庫'!$H$12*IF(ISNUMBER($AD499),AO499,0)+'01_指標庫'!$H$13*IF(ISNUMBER($AE499),AP499,0)+'01_指標庫'!$H$14*IF(ISNUMBER($I499),O499,0)+'01_指標庫'!$H$15*IF(ISNUMBER($AH499),AS499,0)+'01_指標庫'!$H$16*IF(ISNUMBER($K499),P499,0)+'01_指標庫'!$H$17*IF(ISNUMBER($AI499),AT499,0)+'01_指標庫'!$H$18*IF(ISNUMBER($AJ499),AU499,0)+'01_指標庫'!$H$19*IF(ISNUMBER($AK499),AV499,0)+'01_指標庫'!$H$20*IF(ISNUMBER($BB499),BB499,0)+'01_指標庫'!$H$21*IF(ISNUMBER($BC499),BC499,0))/AW499,1))</f>
        <v>78.400000000000006</v>
      </c>
      <c r="AY499" s="67"/>
      <c r="AZ499" s="67"/>
      <c r="BA499" s="66">
        <f t="shared" si="178"/>
        <v>-3.3159601907400971E-3</v>
      </c>
      <c r="BB499">
        <f t="shared" si="179"/>
        <v>0</v>
      </c>
      <c r="BC499" t="str">
        <f t="shared" si="180"/>
        <v/>
      </c>
    </row>
    <row r="500" spans="1:55" ht="15" customHeight="1">
      <c r="A500" s="56">
        <v>496</v>
      </c>
      <c r="B500" s="57">
        <v>43277</v>
      </c>
      <c r="C500" s="56">
        <v>2018</v>
      </c>
      <c r="D500" s="58" t="s">
        <v>237</v>
      </c>
      <c r="E500" s="59">
        <v>7068.2</v>
      </c>
      <c r="F500" s="60">
        <v>7.3217000000000004E-2</v>
      </c>
      <c r="G500" s="60">
        <v>-2.9187000000000001E-2</v>
      </c>
      <c r="H500" s="61">
        <v>0.65310000000000001</v>
      </c>
      <c r="I500" s="62">
        <v>348</v>
      </c>
      <c r="J500" s="56" t="s">
        <v>235</v>
      </c>
      <c r="K500" s="63">
        <v>15.92</v>
      </c>
      <c r="L500" s="56">
        <f t="shared" si="158"/>
        <v>100</v>
      </c>
      <c r="M500" s="56">
        <f t="shared" si="159"/>
        <v>100</v>
      </c>
      <c r="N500" s="56">
        <f t="shared" si="160"/>
        <v>100</v>
      </c>
      <c r="O500" s="56">
        <f t="shared" si="161"/>
        <v>100</v>
      </c>
      <c r="P500" s="56">
        <f t="shared" si="162"/>
        <v>100</v>
      </c>
      <c r="Q500" s="63"/>
      <c r="R500" s="56"/>
      <c r="S500" s="60">
        <f t="shared" si="175"/>
        <v>4.26673410844014E-3</v>
      </c>
      <c r="T500" s="64">
        <f t="shared" si="176"/>
        <v>-8.1361800346220314E-2</v>
      </c>
      <c r="V500" s="65"/>
      <c r="W500" s="65"/>
      <c r="Y500" s="15" t="str">
        <f t="shared" si="163"/>
        <v>EASY</v>
      </c>
      <c r="AA500" s="66">
        <f t="shared" si="177"/>
        <v>5.4527626355233005E-2</v>
      </c>
      <c r="AB500">
        <f>LOOKUP($B500,'07_L1政策步階'!$A$4:$A$14,'07_L1政策步階'!$C$4:$C$14)</f>
        <v>-1</v>
      </c>
      <c r="AC500" s="65"/>
      <c r="AD500" s="65"/>
      <c r="AE500" s="65"/>
      <c r="AF500" s="65"/>
      <c r="AG500" s="65"/>
      <c r="AH500" s="65"/>
      <c r="AI500" s="65"/>
      <c r="AJ500" s="65"/>
      <c r="AK500" s="65"/>
      <c r="AL500">
        <f t="shared" si="164"/>
        <v>100</v>
      </c>
      <c r="AM500">
        <f t="shared" si="165"/>
        <v>0</v>
      </c>
      <c r="AN500" t="str">
        <f t="shared" si="166"/>
        <v/>
      </c>
      <c r="AO500" t="str">
        <f t="shared" si="167"/>
        <v/>
      </c>
      <c r="AP500" t="str">
        <f t="shared" si="168"/>
        <v/>
      </c>
      <c r="AQ500" t="str">
        <f t="shared" si="169"/>
        <v/>
      </c>
      <c r="AR500" t="str">
        <f t="shared" si="170"/>
        <v/>
      </c>
      <c r="AS500" t="str">
        <f t="shared" si="171"/>
        <v/>
      </c>
      <c r="AT500" t="str">
        <f t="shared" si="172"/>
        <v/>
      </c>
      <c r="AU500" t="str">
        <f t="shared" si="173"/>
        <v/>
      </c>
      <c r="AV500" t="str">
        <f t="shared" si="174"/>
        <v/>
      </c>
      <c r="AW500">
        <f>'01_指標庫'!$H$4*ISNUMBER($F500)+'01_指標庫'!$H$5*ISNUMBER($AA500)+'01_指標庫'!$H$6*ISNUMBER($G500)+'01_指標庫'!$H$7*ISNUMBER($H500)+'01_指標庫'!$H$8*ISNUMBER($AF500)+'01_指標庫'!$H$9*ISNUMBER($AG500)+'01_指標庫'!$H$10*ISNUMBER($AB500)+'01_指標庫'!$H$11*ISNUMBER($AC500)+'01_指標庫'!$H$12*ISNUMBER($AD500)+'01_指標庫'!$H$13*ISNUMBER($AE500)+'01_指標庫'!$H$14*ISNUMBER($I500)+'01_指標庫'!$H$15*ISNUMBER($AH500)+'01_指標庫'!$H$16*ISNUMBER($K500)+'01_指標庫'!$H$17*ISNUMBER($AI500)+'01_指標庫'!$H$18*ISNUMBER($AJ500)+'01_指標庫'!$H$19*ISNUMBER($AK500)+'01_指標庫'!$H$20*ISNUMBER($BB500)+'01_指標庫'!$H$21*ISNUMBER($BC500)</f>
        <v>51</v>
      </c>
      <c r="AX500">
        <f>IF(AW500=0,50,ROUND(('01_指標庫'!$H$4*IF(ISNUMBER($F500),L500,0)+'01_指標庫'!$H$5*IF(ISNUMBER($AA500),AL500,0)+'01_指標庫'!$H$6*IF(ISNUMBER($G500),M500,0)+'01_指標庫'!$H$7*IF(ISNUMBER($H500),N500,0)+'01_指標庫'!$H$8*IF(ISNUMBER($AF500),AQ500,0)+'01_指標庫'!$H$9*IF(ISNUMBER($AG500),AR500,0)+'01_指標庫'!$H$10*IF(ISNUMBER($AB500),AM500,0)+'01_指標庫'!$H$11*IF(ISNUMBER($AC500),AN500,0)+'01_指標庫'!$H$12*IF(ISNUMBER($AD500),AO500,0)+'01_指標庫'!$H$13*IF(ISNUMBER($AE500),AP500,0)+'01_指標庫'!$H$14*IF(ISNUMBER($I500),O500,0)+'01_指標庫'!$H$15*IF(ISNUMBER($AH500),AS500,0)+'01_指標庫'!$H$16*IF(ISNUMBER($K500),P500,0)+'01_指標庫'!$H$17*IF(ISNUMBER($AI500),AT500,0)+'01_指標庫'!$H$18*IF(ISNUMBER($AJ500),AU500,0)+'01_指標庫'!$H$19*IF(ISNUMBER($AK500),AV500,0)+'01_指標庫'!$H$20*IF(ISNUMBER($BB500),BB500,0)+'01_指標庫'!$H$21*IF(ISNUMBER($BC500),BC500,0))/AW500,1))</f>
        <v>78.400000000000006</v>
      </c>
      <c r="AY500" s="67"/>
      <c r="AZ500" s="67"/>
      <c r="BA500" s="66">
        <f t="shared" si="178"/>
        <v>-5.803632855623686E-3</v>
      </c>
      <c r="BB500">
        <f t="shared" si="179"/>
        <v>0</v>
      </c>
      <c r="BC500" t="str">
        <f t="shared" si="180"/>
        <v/>
      </c>
    </row>
    <row r="501" spans="1:55" ht="15" customHeight="1">
      <c r="A501" s="56">
        <v>497</v>
      </c>
      <c r="B501" s="57">
        <v>43278</v>
      </c>
      <c r="C501" s="56">
        <v>2018</v>
      </c>
      <c r="D501" s="58" t="s">
        <v>238</v>
      </c>
      <c r="E501" s="59">
        <v>6969.67</v>
      </c>
      <c r="F501" s="60">
        <v>5.7461999999999999E-2</v>
      </c>
      <c r="G501" s="60">
        <v>-4.2720000000000001E-2</v>
      </c>
      <c r="H501" s="61">
        <v>0.65310000000000001</v>
      </c>
      <c r="I501" s="62">
        <v>356</v>
      </c>
      <c r="J501" s="56" t="s">
        <v>235</v>
      </c>
      <c r="K501" s="63">
        <v>17.91</v>
      </c>
      <c r="L501" s="56">
        <f t="shared" si="158"/>
        <v>100</v>
      </c>
      <c r="M501" s="56">
        <f t="shared" si="159"/>
        <v>100</v>
      </c>
      <c r="N501" s="56">
        <f t="shared" si="160"/>
        <v>100</v>
      </c>
      <c r="O501" s="56">
        <f t="shared" si="161"/>
        <v>50</v>
      </c>
      <c r="P501" s="56">
        <f t="shared" si="162"/>
        <v>100</v>
      </c>
      <c r="Q501" s="63"/>
      <c r="R501" s="56"/>
      <c r="S501" s="60">
        <f t="shared" si="175"/>
        <v>-1.3939899833055103E-2</v>
      </c>
      <c r="T501" s="64">
        <f t="shared" si="176"/>
        <v>0.125</v>
      </c>
      <c r="V501" s="65"/>
      <c r="W501" s="65"/>
      <c r="Y501" s="15" t="str">
        <f t="shared" si="163"/>
        <v>EASY</v>
      </c>
      <c r="AA501" s="66">
        <f t="shared" si="177"/>
        <v>5.4201515481800966E-2</v>
      </c>
      <c r="AB501">
        <f>LOOKUP($B501,'07_L1政策步階'!$A$4:$A$14,'07_L1政策步階'!$C$4:$C$14)</f>
        <v>-1</v>
      </c>
      <c r="AC501" s="65"/>
      <c r="AD501" s="65"/>
      <c r="AE501" s="65"/>
      <c r="AF501" s="65"/>
      <c r="AG501" s="65"/>
      <c r="AH501" s="65"/>
      <c r="AI501" s="65"/>
      <c r="AJ501" s="65"/>
      <c r="AK501" s="65"/>
      <c r="AL501">
        <f t="shared" si="164"/>
        <v>100</v>
      </c>
      <c r="AM501">
        <f t="shared" si="165"/>
        <v>0</v>
      </c>
      <c r="AN501" t="str">
        <f t="shared" si="166"/>
        <v/>
      </c>
      <c r="AO501" t="str">
        <f t="shared" si="167"/>
        <v/>
      </c>
      <c r="AP501" t="str">
        <f t="shared" si="168"/>
        <v/>
      </c>
      <c r="AQ501" t="str">
        <f t="shared" si="169"/>
        <v/>
      </c>
      <c r="AR501" t="str">
        <f t="shared" si="170"/>
        <v/>
      </c>
      <c r="AS501" t="str">
        <f t="shared" si="171"/>
        <v/>
      </c>
      <c r="AT501" t="str">
        <f t="shared" si="172"/>
        <v/>
      </c>
      <c r="AU501" t="str">
        <f t="shared" si="173"/>
        <v/>
      </c>
      <c r="AV501" t="str">
        <f t="shared" si="174"/>
        <v/>
      </c>
      <c r="AW501">
        <f>'01_指標庫'!$H$4*ISNUMBER($F501)+'01_指標庫'!$H$5*ISNUMBER($AA501)+'01_指標庫'!$H$6*ISNUMBER($G501)+'01_指標庫'!$H$7*ISNUMBER($H501)+'01_指標庫'!$H$8*ISNUMBER($AF501)+'01_指標庫'!$H$9*ISNUMBER($AG501)+'01_指標庫'!$H$10*ISNUMBER($AB501)+'01_指標庫'!$H$11*ISNUMBER($AC501)+'01_指標庫'!$H$12*ISNUMBER($AD501)+'01_指標庫'!$H$13*ISNUMBER($AE501)+'01_指標庫'!$H$14*ISNUMBER($I501)+'01_指標庫'!$H$15*ISNUMBER($AH501)+'01_指標庫'!$H$16*ISNUMBER($K501)+'01_指標庫'!$H$17*ISNUMBER($AI501)+'01_指標庫'!$H$18*ISNUMBER($AJ501)+'01_指標庫'!$H$19*ISNUMBER($AK501)+'01_指標庫'!$H$20*ISNUMBER($BB501)+'01_指標庫'!$H$21*ISNUMBER($BC501)</f>
        <v>51</v>
      </c>
      <c r="AX501">
        <f>IF(AW501=0,50,ROUND(('01_指標庫'!$H$4*IF(ISNUMBER($F501),L501,0)+'01_指標庫'!$H$5*IF(ISNUMBER($AA501),AL501,0)+'01_指標庫'!$H$6*IF(ISNUMBER($G501),M501,0)+'01_指標庫'!$H$7*IF(ISNUMBER($H501),N501,0)+'01_指標庫'!$H$8*IF(ISNUMBER($AF501),AQ501,0)+'01_指標庫'!$H$9*IF(ISNUMBER($AG501),AR501,0)+'01_指標庫'!$H$10*IF(ISNUMBER($AB501),AM501,0)+'01_指標庫'!$H$11*IF(ISNUMBER($AC501),AN501,0)+'01_指標庫'!$H$12*IF(ISNUMBER($AD501),AO501,0)+'01_指標庫'!$H$13*IF(ISNUMBER($AE501),AP501,0)+'01_指標庫'!$H$14*IF(ISNUMBER($I501),O501,0)+'01_指標庫'!$H$15*IF(ISNUMBER($AH501),AS501,0)+'01_指標庫'!$H$16*IF(ISNUMBER($K501),P501,0)+'01_指標庫'!$H$17*IF(ISNUMBER($AI501),AT501,0)+'01_指標庫'!$H$18*IF(ISNUMBER($AJ501),AU501,0)+'01_指標庫'!$H$19*IF(ISNUMBER($AK501),AV501,0)+'01_指標庫'!$H$20*IF(ISNUMBER($BB501),BB501,0)+'01_指標庫'!$H$21*IF(ISNUMBER($BC501),BC501,0))/AW501,1))</f>
        <v>70.599999999999994</v>
      </c>
      <c r="AY501" s="67"/>
      <c r="AZ501" s="67"/>
      <c r="BA501" s="66">
        <f t="shared" si="178"/>
        <v>-1.12062790601134E-2</v>
      </c>
      <c r="BB501">
        <f t="shared" si="179"/>
        <v>0</v>
      </c>
      <c r="BC501" t="str">
        <f t="shared" si="180"/>
        <v/>
      </c>
    </row>
    <row r="502" spans="1:55" ht="15" customHeight="1">
      <c r="A502" s="56">
        <v>498</v>
      </c>
      <c r="B502" s="57">
        <v>43279</v>
      </c>
      <c r="C502" s="56">
        <v>2018</v>
      </c>
      <c r="D502" s="58" t="s">
        <v>239</v>
      </c>
      <c r="E502" s="59">
        <v>7031.6</v>
      </c>
      <c r="F502" s="60">
        <v>6.6020999999999996E-2</v>
      </c>
      <c r="G502" s="60">
        <v>-3.4214000000000001E-2</v>
      </c>
      <c r="H502" s="61">
        <v>0.63270000000000004</v>
      </c>
      <c r="I502" s="62">
        <v>364</v>
      </c>
      <c r="J502" s="56" t="s">
        <v>235</v>
      </c>
      <c r="K502" s="63">
        <v>16.850000000000001</v>
      </c>
      <c r="L502" s="56">
        <f t="shared" si="158"/>
        <v>100</v>
      </c>
      <c r="M502" s="56">
        <f t="shared" si="159"/>
        <v>100</v>
      </c>
      <c r="N502" s="56">
        <f t="shared" si="160"/>
        <v>100</v>
      </c>
      <c r="O502" s="56">
        <f t="shared" si="161"/>
        <v>50</v>
      </c>
      <c r="P502" s="56">
        <f t="shared" si="162"/>
        <v>100</v>
      </c>
      <c r="Q502" s="63"/>
      <c r="R502" s="56"/>
      <c r="S502" s="60">
        <f t="shared" si="175"/>
        <v>8.8856430792276786E-3</v>
      </c>
      <c r="T502" s="64">
        <f t="shared" si="176"/>
        <v>-5.9184812953657073E-2</v>
      </c>
      <c r="V502" s="65"/>
      <c r="W502" s="65"/>
      <c r="Y502" s="15" t="str">
        <f t="shared" si="163"/>
        <v>EASY</v>
      </c>
      <c r="AA502" s="66">
        <f t="shared" si="177"/>
        <v>5.3975207743527598E-2</v>
      </c>
      <c r="AB502">
        <f>LOOKUP($B502,'07_L1政策步階'!$A$4:$A$14,'07_L1政策步階'!$C$4:$C$14)</f>
        <v>-1</v>
      </c>
      <c r="AC502" s="65"/>
      <c r="AD502" s="65"/>
      <c r="AE502" s="65"/>
      <c r="AF502" s="65"/>
      <c r="AG502" s="65"/>
      <c r="AH502" s="65"/>
      <c r="AI502" s="65"/>
      <c r="AJ502" s="65"/>
      <c r="AK502" s="65"/>
      <c r="AL502">
        <f t="shared" si="164"/>
        <v>100</v>
      </c>
      <c r="AM502">
        <f t="shared" si="165"/>
        <v>0</v>
      </c>
      <c r="AN502" t="str">
        <f t="shared" si="166"/>
        <v/>
      </c>
      <c r="AO502" t="str">
        <f t="shared" si="167"/>
        <v/>
      </c>
      <c r="AP502" t="str">
        <f t="shared" si="168"/>
        <v/>
      </c>
      <c r="AQ502" t="str">
        <f t="shared" si="169"/>
        <v/>
      </c>
      <c r="AR502" t="str">
        <f t="shared" si="170"/>
        <v/>
      </c>
      <c r="AS502" t="str">
        <f t="shared" si="171"/>
        <v/>
      </c>
      <c r="AT502" t="str">
        <f t="shared" si="172"/>
        <v/>
      </c>
      <c r="AU502" t="str">
        <f t="shared" si="173"/>
        <v/>
      </c>
      <c r="AV502" t="str">
        <f t="shared" si="174"/>
        <v/>
      </c>
      <c r="AW502">
        <f>'01_指標庫'!$H$4*ISNUMBER($F502)+'01_指標庫'!$H$5*ISNUMBER($AA502)+'01_指標庫'!$H$6*ISNUMBER($G502)+'01_指標庫'!$H$7*ISNUMBER($H502)+'01_指標庫'!$H$8*ISNUMBER($AF502)+'01_指標庫'!$H$9*ISNUMBER($AG502)+'01_指標庫'!$H$10*ISNUMBER($AB502)+'01_指標庫'!$H$11*ISNUMBER($AC502)+'01_指標庫'!$H$12*ISNUMBER($AD502)+'01_指標庫'!$H$13*ISNUMBER($AE502)+'01_指標庫'!$H$14*ISNUMBER($I502)+'01_指標庫'!$H$15*ISNUMBER($AH502)+'01_指標庫'!$H$16*ISNUMBER($K502)+'01_指標庫'!$H$17*ISNUMBER($AI502)+'01_指標庫'!$H$18*ISNUMBER($AJ502)+'01_指標庫'!$H$19*ISNUMBER($AK502)+'01_指標庫'!$H$20*ISNUMBER($BB502)+'01_指標庫'!$H$21*ISNUMBER($BC502)</f>
        <v>51</v>
      </c>
      <c r="AX502">
        <f>IF(AW502=0,50,ROUND(('01_指標庫'!$H$4*IF(ISNUMBER($F502),L502,0)+'01_指標庫'!$H$5*IF(ISNUMBER($AA502),AL502,0)+'01_指標庫'!$H$6*IF(ISNUMBER($G502),M502,0)+'01_指標庫'!$H$7*IF(ISNUMBER($H502),N502,0)+'01_指標庫'!$H$8*IF(ISNUMBER($AF502),AQ502,0)+'01_指標庫'!$H$9*IF(ISNUMBER($AG502),AR502,0)+'01_指標庫'!$H$10*IF(ISNUMBER($AB502),AM502,0)+'01_指標庫'!$H$11*IF(ISNUMBER($AC502),AN502,0)+'01_指標庫'!$H$12*IF(ISNUMBER($AD502),AO502,0)+'01_指標庫'!$H$13*IF(ISNUMBER($AE502),AP502,0)+'01_指標庫'!$H$14*IF(ISNUMBER($I502),O502,0)+'01_指標庫'!$H$15*IF(ISNUMBER($AH502),AS502,0)+'01_指標庫'!$H$16*IF(ISNUMBER($K502),P502,0)+'01_指標庫'!$H$17*IF(ISNUMBER($AI502),AT502,0)+'01_指標庫'!$H$18*IF(ISNUMBER($AJ502),AU502,0)+'01_指標庫'!$H$19*IF(ISNUMBER($AK502),AV502,0)+'01_指標庫'!$H$20*IF(ISNUMBER($BB502),BB502,0)+'01_指標庫'!$H$21*IF(ISNUMBER($BC502),BC502,0))/AW502,1))</f>
        <v>70.599999999999994</v>
      </c>
      <c r="AY502" s="67"/>
      <c r="AZ502" s="67"/>
      <c r="BA502" s="66">
        <f t="shared" si="178"/>
        <v>-1.2975521589408734E-2</v>
      </c>
      <c r="BB502">
        <f t="shared" si="179"/>
        <v>0</v>
      </c>
      <c r="BC502" t="str">
        <f t="shared" si="180"/>
        <v/>
      </c>
    </row>
    <row r="503" spans="1:55" ht="15" customHeight="1">
      <c r="A503" s="56">
        <v>499</v>
      </c>
      <c r="B503" s="57">
        <v>43280</v>
      </c>
      <c r="C503" s="56">
        <v>2018</v>
      </c>
      <c r="D503" s="58" t="s">
        <v>234</v>
      </c>
      <c r="E503" s="59">
        <v>7040.8</v>
      </c>
      <c r="F503" s="60">
        <v>6.6576999999999997E-2</v>
      </c>
      <c r="G503" s="60">
        <v>-3.295E-2</v>
      </c>
      <c r="H503" s="61">
        <v>0.65310000000000001</v>
      </c>
      <c r="I503" s="62">
        <v>361</v>
      </c>
      <c r="J503" s="56" t="s">
        <v>235</v>
      </c>
      <c r="K503" s="63">
        <v>16.09</v>
      </c>
      <c r="L503" s="56">
        <f t="shared" si="158"/>
        <v>100</v>
      </c>
      <c r="M503" s="56">
        <f t="shared" si="159"/>
        <v>100</v>
      </c>
      <c r="N503" s="56">
        <f t="shared" si="160"/>
        <v>100</v>
      </c>
      <c r="O503" s="56">
        <f t="shared" si="161"/>
        <v>50</v>
      </c>
      <c r="P503" s="56">
        <f t="shared" si="162"/>
        <v>100</v>
      </c>
      <c r="Q503" s="63"/>
      <c r="R503" s="56"/>
      <c r="S503" s="60">
        <f t="shared" si="175"/>
        <v>1.3083793162296242E-3</v>
      </c>
      <c r="T503" s="64">
        <f t="shared" si="176"/>
        <v>-4.5103857566765715E-2</v>
      </c>
      <c r="V503" s="65"/>
      <c r="W503" s="65"/>
      <c r="Y503" s="15" t="str">
        <f t="shared" si="163"/>
        <v>EASY</v>
      </c>
      <c r="AA503" s="66">
        <f t="shared" si="177"/>
        <v>5.3953453713673438E-2</v>
      </c>
      <c r="AB503">
        <f>LOOKUP($B503,'07_L1政策步階'!$A$4:$A$14,'07_L1政策步階'!$C$4:$C$14)</f>
        <v>-1</v>
      </c>
      <c r="AC503" s="65"/>
      <c r="AD503" s="65"/>
      <c r="AE503" s="65"/>
      <c r="AF503" s="65"/>
      <c r="AG503" s="65"/>
      <c r="AH503" s="65"/>
      <c r="AI503" s="65"/>
      <c r="AJ503" s="65"/>
      <c r="AK503" s="65"/>
      <c r="AL503">
        <f t="shared" si="164"/>
        <v>100</v>
      </c>
      <c r="AM503">
        <f t="shared" si="165"/>
        <v>0</v>
      </c>
      <c r="AN503" t="str">
        <f t="shared" si="166"/>
        <v/>
      </c>
      <c r="AO503" t="str">
        <f t="shared" si="167"/>
        <v/>
      </c>
      <c r="AP503" t="str">
        <f t="shared" si="168"/>
        <v/>
      </c>
      <c r="AQ503" t="str">
        <f t="shared" si="169"/>
        <v/>
      </c>
      <c r="AR503" t="str">
        <f t="shared" si="170"/>
        <v/>
      </c>
      <c r="AS503" t="str">
        <f t="shared" si="171"/>
        <v/>
      </c>
      <c r="AT503" t="str">
        <f t="shared" si="172"/>
        <v/>
      </c>
      <c r="AU503" t="str">
        <f t="shared" si="173"/>
        <v/>
      </c>
      <c r="AV503" t="str">
        <f t="shared" si="174"/>
        <v/>
      </c>
      <c r="AW503">
        <f>'01_指標庫'!$H$4*ISNUMBER($F503)+'01_指標庫'!$H$5*ISNUMBER($AA503)+'01_指標庫'!$H$6*ISNUMBER($G503)+'01_指標庫'!$H$7*ISNUMBER($H503)+'01_指標庫'!$H$8*ISNUMBER($AF503)+'01_指標庫'!$H$9*ISNUMBER($AG503)+'01_指標庫'!$H$10*ISNUMBER($AB503)+'01_指標庫'!$H$11*ISNUMBER($AC503)+'01_指標庫'!$H$12*ISNUMBER($AD503)+'01_指標庫'!$H$13*ISNUMBER($AE503)+'01_指標庫'!$H$14*ISNUMBER($I503)+'01_指標庫'!$H$15*ISNUMBER($AH503)+'01_指標庫'!$H$16*ISNUMBER($K503)+'01_指標庫'!$H$17*ISNUMBER($AI503)+'01_指標庫'!$H$18*ISNUMBER($AJ503)+'01_指標庫'!$H$19*ISNUMBER($AK503)+'01_指標庫'!$H$20*ISNUMBER($BB503)+'01_指標庫'!$H$21*ISNUMBER($BC503)</f>
        <v>51</v>
      </c>
      <c r="AX503">
        <f>IF(AW503=0,50,ROUND(('01_指標庫'!$H$4*IF(ISNUMBER($F503),L503,0)+'01_指標庫'!$H$5*IF(ISNUMBER($AA503),AL503,0)+'01_指標庫'!$H$6*IF(ISNUMBER($G503),M503,0)+'01_指標庫'!$H$7*IF(ISNUMBER($H503),N503,0)+'01_指標庫'!$H$8*IF(ISNUMBER($AF503),AQ503,0)+'01_指標庫'!$H$9*IF(ISNUMBER($AG503),AR503,0)+'01_指標庫'!$H$10*IF(ISNUMBER($AB503),AM503,0)+'01_指標庫'!$H$11*IF(ISNUMBER($AC503),AN503,0)+'01_指標庫'!$H$12*IF(ISNUMBER($AD503),AO503,0)+'01_指標庫'!$H$13*IF(ISNUMBER($AE503),AP503,0)+'01_指標庫'!$H$14*IF(ISNUMBER($I503),O503,0)+'01_指標庫'!$H$15*IF(ISNUMBER($AH503),AS503,0)+'01_指標庫'!$H$16*IF(ISNUMBER($K503),P503,0)+'01_指標庫'!$H$17*IF(ISNUMBER($AI503),AT503,0)+'01_指標庫'!$H$18*IF(ISNUMBER($AJ503),AU503,0)+'01_指標庫'!$H$19*IF(ISNUMBER($AK503),AV503,0)+'01_指標庫'!$H$20*IF(ISNUMBER($BB503),BB503,0)+'01_指標庫'!$H$21*IF(ISNUMBER($BC503),BC503,0))/AW503,1))</f>
        <v>70.599999999999994</v>
      </c>
      <c r="AY503" s="67"/>
      <c r="AZ503" s="67"/>
      <c r="BA503" s="66">
        <f t="shared" si="178"/>
        <v>-1.4395097049938133E-2</v>
      </c>
      <c r="BB503">
        <f t="shared" si="179"/>
        <v>0</v>
      </c>
      <c r="BC503" t="str">
        <f t="shared" si="180"/>
        <v/>
      </c>
    </row>
    <row r="504" spans="1:55" ht="15" customHeight="1">
      <c r="A504" s="56">
        <v>500</v>
      </c>
      <c r="B504" s="57">
        <v>43283</v>
      </c>
      <c r="C504" s="56">
        <v>2018</v>
      </c>
      <c r="D504" s="58" t="s">
        <v>236</v>
      </c>
      <c r="E504" s="59">
        <v>7097.82</v>
      </c>
      <c r="F504" s="60">
        <v>7.4296000000000001E-2</v>
      </c>
      <c r="G504" s="60">
        <v>-2.5118999999999999E-2</v>
      </c>
      <c r="H504" s="61">
        <v>0.67349999999999999</v>
      </c>
      <c r="I504" s="62">
        <v>378</v>
      </c>
      <c r="J504" s="56" t="s">
        <v>235</v>
      </c>
      <c r="K504" s="63">
        <v>15.6</v>
      </c>
      <c r="L504" s="56">
        <f t="shared" si="158"/>
        <v>100</v>
      </c>
      <c r="M504" s="56">
        <f t="shared" si="159"/>
        <v>100</v>
      </c>
      <c r="N504" s="56">
        <f t="shared" si="160"/>
        <v>100</v>
      </c>
      <c r="O504" s="56">
        <f t="shared" si="161"/>
        <v>50</v>
      </c>
      <c r="P504" s="56">
        <f t="shared" si="162"/>
        <v>100</v>
      </c>
      <c r="Q504" s="63"/>
      <c r="R504" s="56"/>
      <c r="S504" s="60">
        <f t="shared" si="175"/>
        <v>8.0985115327802948E-3</v>
      </c>
      <c r="T504" s="64">
        <f t="shared" si="176"/>
        <v>-3.0453697949036629E-2</v>
      </c>
      <c r="V504" s="65"/>
      <c r="W504" s="65"/>
      <c r="Y504" s="15" t="str">
        <f t="shared" si="163"/>
        <v>EASY</v>
      </c>
      <c r="AA504" s="66">
        <f t="shared" si="177"/>
        <v>5.4354824073324037E-2</v>
      </c>
      <c r="AB504">
        <f>LOOKUP($B504,'07_L1政策步階'!$A$4:$A$14,'07_L1政策步階'!$C$4:$C$14)</f>
        <v>-1</v>
      </c>
      <c r="AC504" s="65"/>
      <c r="AD504" s="65"/>
      <c r="AE504" s="65"/>
      <c r="AF504" s="65"/>
      <c r="AG504" s="65"/>
      <c r="AH504" s="65"/>
      <c r="AI504" s="65"/>
      <c r="AJ504" s="65"/>
      <c r="AK504" s="65"/>
      <c r="AL504">
        <f t="shared" si="164"/>
        <v>100</v>
      </c>
      <c r="AM504">
        <f t="shared" si="165"/>
        <v>0</v>
      </c>
      <c r="AN504" t="str">
        <f t="shared" si="166"/>
        <v/>
      </c>
      <c r="AO504" t="str">
        <f t="shared" si="167"/>
        <v/>
      </c>
      <c r="AP504" t="str">
        <f t="shared" si="168"/>
        <v/>
      </c>
      <c r="AQ504" t="str">
        <f t="shared" si="169"/>
        <v/>
      </c>
      <c r="AR504" t="str">
        <f t="shared" si="170"/>
        <v/>
      </c>
      <c r="AS504" t="str">
        <f t="shared" si="171"/>
        <v/>
      </c>
      <c r="AT504" t="str">
        <f t="shared" si="172"/>
        <v/>
      </c>
      <c r="AU504" t="str">
        <f t="shared" si="173"/>
        <v/>
      </c>
      <c r="AV504" t="str">
        <f t="shared" si="174"/>
        <v/>
      </c>
      <c r="AW504">
        <f>'01_指標庫'!$H$4*ISNUMBER($F504)+'01_指標庫'!$H$5*ISNUMBER($AA504)+'01_指標庫'!$H$6*ISNUMBER($G504)+'01_指標庫'!$H$7*ISNUMBER($H504)+'01_指標庫'!$H$8*ISNUMBER($AF504)+'01_指標庫'!$H$9*ISNUMBER($AG504)+'01_指標庫'!$H$10*ISNUMBER($AB504)+'01_指標庫'!$H$11*ISNUMBER($AC504)+'01_指標庫'!$H$12*ISNUMBER($AD504)+'01_指標庫'!$H$13*ISNUMBER($AE504)+'01_指標庫'!$H$14*ISNUMBER($I504)+'01_指標庫'!$H$15*ISNUMBER($AH504)+'01_指標庫'!$H$16*ISNUMBER($K504)+'01_指標庫'!$H$17*ISNUMBER($AI504)+'01_指標庫'!$H$18*ISNUMBER($AJ504)+'01_指標庫'!$H$19*ISNUMBER($AK504)+'01_指標庫'!$H$20*ISNUMBER($BB504)+'01_指標庫'!$H$21*ISNUMBER($BC504)</f>
        <v>51</v>
      </c>
      <c r="AX504">
        <f>IF(AW504=0,50,ROUND(('01_指標庫'!$H$4*IF(ISNUMBER($F504),L504,0)+'01_指標庫'!$H$5*IF(ISNUMBER($AA504),AL504,0)+'01_指標庫'!$H$6*IF(ISNUMBER($G504),M504,0)+'01_指標庫'!$H$7*IF(ISNUMBER($H504),N504,0)+'01_指標庫'!$H$8*IF(ISNUMBER($AF504),AQ504,0)+'01_指標庫'!$H$9*IF(ISNUMBER($AG504),AR504,0)+'01_指標庫'!$H$10*IF(ISNUMBER($AB504),AM504,0)+'01_指標庫'!$H$11*IF(ISNUMBER($AC504),AN504,0)+'01_指標庫'!$H$12*IF(ISNUMBER($AD504),AO504,0)+'01_指標庫'!$H$13*IF(ISNUMBER($AE504),AP504,0)+'01_指標庫'!$H$14*IF(ISNUMBER($I504),O504,0)+'01_指標庫'!$H$15*IF(ISNUMBER($AH504),AS504,0)+'01_指標庫'!$H$16*IF(ISNUMBER($K504),P504,0)+'01_指標庫'!$H$17*IF(ISNUMBER($AI504),AT504,0)+'01_指標庫'!$H$18*IF(ISNUMBER($AJ504),AU504,0)+'01_指標庫'!$H$19*IF(ISNUMBER($AK504),AV504,0)+'01_指標庫'!$H$20*IF(ISNUMBER($BB504),BB504,0)+'01_指標庫'!$H$21*IF(ISNUMBER($BC504),BC504,0))/AW504,1))</f>
        <v>70.599999999999994</v>
      </c>
      <c r="AY504" s="67"/>
      <c r="AZ504" s="67"/>
      <c r="BA504" s="66">
        <f t="shared" si="178"/>
        <v>-1.0591822397077455E-2</v>
      </c>
      <c r="BB504">
        <f t="shared" si="179"/>
        <v>0</v>
      </c>
      <c r="BC504" t="str">
        <f t="shared" si="180"/>
        <v/>
      </c>
    </row>
    <row r="505" spans="1:55" ht="15" customHeight="1">
      <c r="A505" s="56">
        <v>501</v>
      </c>
      <c r="B505" s="57">
        <v>43284</v>
      </c>
      <c r="C505" s="56">
        <v>2018</v>
      </c>
      <c r="D505" s="58" t="s">
        <v>237</v>
      </c>
      <c r="E505" s="59">
        <v>7014.55</v>
      </c>
      <c r="F505" s="60">
        <v>6.0868999999999999E-2</v>
      </c>
      <c r="G505" s="60">
        <v>-3.6555999999999998E-2</v>
      </c>
      <c r="H505" s="61">
        <v>0.63270000000000004</v>
      </c>
      <c r="I505" s="62">
        <v>377</v>
      </c>
      <c r="J505" s="56" t="s">
        <v>235</v>
      </c>
      <c r="K505" s="63">
        <v>16.14</v>
      </c>
      <c r="L505" s="56">
        <f t="shared" si="158"/>
        <v>100</v>
      </c>
      <c r="M505" s="56">
        <f t="shared" si="159"/>
        <v>100</v>
      </c>
      <c r="N505" s="56">
        <f t="shared" si="160"/>
        <v>100</v>
      </c>
      <c r="O505" s="56">
        <f t="shared" si="161"/>
        <v>50</v>
      </c>
      <c r="P505" s="56">
        <f t="shared" si="162"/>
        <v>100</v>
      </c>
      <c r="Q505" s="63"/>
      <c r="R505" s="56"/>
      <c r="S505" s="60">
        <f t="shared" si="175"/>
        <v>-1.1731771163540294E-2</v>
      </c>
      <c r="T505" s="64">
        <f t="shared" si="176"/>
        <v>3.4615384615384714E-2</v>
      </c>
      <c r="V505" s="65"/>
      <c r="W505" s="65"/>
      <c r="Y505" s="15" t="str">
        <f t="shared" si="163"/>
        <v>EASY</v>
      </c>
      <c r="AA505" s="66">
        <f t="shared" si="177"/>
        <v>5.4642670001612936E-2</v>
      </c>
      <c r="AB505">
        <f>LOOKUP($B505,'07_L1政策步階'!$A$4:$A$14,'07_L1政策步階'!$C$4:$C$14)</f>
        <v>-1</v>
      </c>
      <c r="AC505" s="65"/>
      <c r="AD505" s="65"/>
      <c r="AE505" s="65"/>
      <c r="AF505" s="65"/>
      <c r="AG505" s="65"/>
      <c r="AH505" s="65"/>
      <c r="AI505" s="65"/>
      <c r="AJ505" s="65"/>
      <c r="AK505" s="65"/>
      <c r="AL505">
        <f t="shared" si="164"/>
        <v>100</v>
      </c>
      <c r="AM505">
        <f t="shared" si="165"/>
        <v>0</v>
      </c>
      <c r="AN505" t="str">
        <f t="shared" si="166"/>
        <v/>
      </c>
      <c r="AO505" t="str">
        <f t="shared" si="167"/>
        <v/>
      </c>
      <c r="AP505" t="str">
        <f t="shared" si="168"/>
        <v/>
      </c>
      <c r="AQ505" t="str">
        <f t="shared" si="169"/>
        <v/>
      </c>
      <c r="AR505" t="str">
        <f t="shared" si="170"/>
        <v/>
      </c>
      <c r="AS505" t="str">
        <f t="shared" si="171"/>
        <v/>
      </c>
      <c r="AT505" t="str">
        <f t="shared" si="172"/>
        <v/>
      </c>
      <c r="AU505" t="str">
        <f t="shared" si="173"/>
        <v/>
      </c>
      <c r="AV505" t="str">
        <f t="shared" si="174"/>
        <v/>
      </c>
      <c r="AW505">
        <f>'01_指標庫'!$H$4*ISNUMBER($F505)+'01_指標庫'!$H$5*ISNUMBER($AA505)+'01_指標庫'!$H$6*ISNUMBER($G505)+'01_指標庫'!$H$7*ISNUMBER($H505)+'01_指標庫'!$H$8*ISNUMBER($AF505)+'01_指標庫'!$H$9*ISNUMBER($AG505)+'01_指標庫'!$H$10*ISNUMBER($AB505)+'01_指標庫'!$H$11*ISNUMBER($AC505)+'01_指標庫'!$H$12*ISNUMBER($AD505)+'01_指標庫'!$H$13*ISNUMBER($AE505)+'01_指標庫'!$H$14*ISNUMBER($I505)+'01_指標庫'!$H$15*ISNUMBER($AH505)+'01_指標庫'!$H$16*ISNUMBER($K505)+'01_指標庫'!$H$17*ISNUMBER($AI505)+'01_指標庫'!$H$18*ISNUMBER($AJ505)+'01_指標庫'!$H$19*ISNUMBER($AK505)+'01_指標庫'!$H$20*ISNUMBER($BB505)+'01_指標庫'!$H$21*ISNUMBER($BC505)</f>
        <v>51</v>
      </c>
      <c r="AX505">
        <f>IF(AW505=0,50,ROUND(('01_指標庫'!$H$4*IF(ISNUMBER($F505),L505,0)+'01_指標庫'!$H$5*IF(ISNUMBER($AA505),AL505,0)+'01_指標庫'!$H$6*IF(ISNUMBER($G505),M505,0)+'01_指標庫'!$H$7*IF(ISNUMBER($H505),N505,0)+'01_指標庫'!$H$8*IF(ISNUMBER($AF505),AQ505,0)+'01_指標庫'!$H$9*IF(ISNUMBER($AG505),AR505,0)+'01_指標庫'!$H$10*IF(ISNUMBER($AB505),AM505,0)+'01_指標庫'!$H$11*IF(ISNUMBER($AC505),AN505,0)+'01_指標庫'!$H$12*IF(ISNUMBER($AD505),AO505,0)+'01_指標庫'!$H$13*IF(ISNUMBER($AE505),AP505,0)+'01_指標庫'!$H$14*IF(ISNUMBER($I505),O505,0)+'01_指標庫'!$H$15*IF(ISNUMBER($AH505),AS505,0)+'01_指標庫'!$H$16*IF(ISNUMBER($K505),P505,0)+'01_指標庫'!$H$17*IF(ISNUMBER($AI505),AT505,0)+'01_指標庫'!$H$18*IF(ISNUMBER($AJ505),AU505,0)+'01_指標庫'!$H$19*IF(ISNUMBER($AK505),AV505,0)+'01_指標庫'!$H$20*IF(ISNUMBER($BB505),BB505,0)+'01_指標庫'!$H$21*IF(ISNUMBER($BC505),BC505,0))/AW505,1))</f>
        <v>70.599999999999994</v>
      </c>
      <c r="AY505" s="67"/>
      <c r="AZ505" s="67"/>
      <c r="BA505" s="66">
        <f t="shared" si="178"/>
        <v>-9.1271399903968264E-3</v>
      </c>
      <c r="BB505">
        <f t="shared" si="179"/>
        <v>0</v>
      </c>
      <c r="BC505" t="str">
        <f t="shared" si="180"/>
        <v/>
      </c>
    </row>
    <row r="506" spans="1:55" ht="15" customHeight="1">
      <c r="A506" s="56">
        <v>502</v>
      </c>
      <c r="B506" s="57">
        <v>43286</v>
      </c>
      <c r="C506" s="56">
        <v>2018</v>
      </c>
      <c r="D506" s="58" t="s">
        <v>239</v>
      </c>
      <c r="E506" s="59">
        <v>7101.05</v>
      </c>
      <c r="F506" s="60">
        <v>7.3041999999999996E-2</v>
      </c>
      <c r="G506" s="60">
        <v>-2.4674999999999999E-2</v>
      </c>
      <c r="H506" s="61">
        <v>0.69389999999999996</v>
      </c>
      <c r="I506" s="62">
        <v>374</v>
      </c>
      <c r="J506" s="56" t="s">
        <v>235</v>
      </c>
      <c r="K506" s="63">
        <v>14.97</v>
      </c>
      <c r="L506" s="56">
        <f t="shared" si="158"/>
        <v>100</v>
      </c>
      <c r="M506" s="56">
        <f t="shared" si="159"/>
        <v>100</v>
      </c>
      <c r="N506" s="56">
        <f t="shared" si="160"/>
        <v>100</v>
      </c>
      <c r="O506" s="56">
        <f t="shared" si="161"/>
        <v>50</v>
      </c>
      <c r="P506" s="56">
        <f t="shared" si="162"/>
        <v>100</v>
      </c>
      <c r="Q506" s="63"/>
      <c r="R506" s="56"/>
      <c r="S506" s="60">
        <f t="shared" si="175"/>
        <v>1.2331510930850831E-2</v>
      </c>
      <c r="T506" s="64">
        <f t="shared" si="176"/>
        <v>-7.2490706319702558E-2</v>
      </c>
      <c r="V506" s="65"/>
      <c r="W506" s="65"/>
      <c r="Y506" s="15" t="str">
        <f t="shared" si="163"/>
        <v>EASY</v>
      </c>
      <c r="AA506" s="66">
        <f t="shared" si="177"/>
        <v>5.5539414869370418E-2</v>
      </c>
      <c r="AB506">
        <f>LOOKUP($B506,'07_L1政策步階'!$A$4:$A$14,'07_L1政策步階'!$C$4:$C$14)</f>
        <v>-1</v>
      </c>
      <c r="AC506" s="65"/>
      <c r="AD506" s="65"/>
      <c r="AE506" s="65"/>
      <c r="AF506" s="65"/>
      <c r="AG506" s="65"/>
      <c r="AH506" s="65"/>
      <c r="AI506" s="65"/>
      <c r="AJ506" s="65"/>
      <c r="AK506" s="65"/>
      <c r="AL506">
        <f t="shared" si="164"/>
        <v>100</v>
      </c>
      <c r="AM506">
        <f t="shared" si="165"/>
        <v>0</v>
      </c>
      <c r="AN506" t="str">
        <f t="shared" si="166"/>
        <v/>
      </c>
      <c r="AO506" t="str">
        <f t="shared" si="167"/>
        <v/>
      </c>
      <c r="AP506" t="str">
        <f t="shared" si="168"/>
        <v/>
      </c>
      <c r="AQ506" t="str">
        <f t="shared" si="169"/>
        <v/>
      </c>
      <c r="AR506" t="str">
        <f t="shared" si="170"/>
        <v/>
      </c>
      <c r="AS506" t="str">
        <f t="shared" si="171"/>
        <v/>
      </c>
      <c r="AT506" t="str">
        <f t="shared" si="172"/>
        <v/>
      </c>
      <c r="AU506" t="str">
        <f t="shared" si="173"/>
        <v/>
      </c>
      <c r="AV506" t="str">
        <f t="shared" si="174"/>
        <v/>
      </c>
      <c r="AW506">
        <f>'01_指標庫'!$H$4*ISNUMBER($F506)+'01_指標庫'!$H$5*ISNUMBER($AA506)+'01_指標庫'!$H$6*ISNUMBER($G506)+'01_指標庫'!$H$7*ISNUMBER($H506)+'01_指標庫'!$H$8*ISNUMBER($AF506)+'01_指標庫'!$H$9*ISNUMBER($AG506)+'01_指標庫'!$H$10*ISNUMBER($AB506)+'01_指標庫'!$H$11*ISNUMBER($AC506)+'01_指標庫'!$H$12*ISNUMBER($AD506)+'01_指標庫'!$H$13*ISNUMBER($AE506)+'01_指標庫'!$H$14*ISNUMBER($I506)+'01_指標庫'!$H$15*ISNUMBER($AH506)+'01_指標庫'!$H$16*ISNUMBER($K506)+'01_指標庫'!$H$17*ISNUMBER($AI506)+'01_指標庫'!$H$18*ISNUMBER($AJ506)+'01_指標庫'!$H$19*ISNUMBER($AK506)+'01_指標庫'!$H$20*ISNUMBER($BB506)+'01_指標庫'!$H$21*ISNUMBER($BC506)</f>
        <v>51</v>
      </c>
      <c r="AX506">
        <f>IF(AW506=0,50,ROUND(('01_指標庫'!$H$4*IF(ISNUMBER($F506),L506,0)+'01_指標庫'!$H$5*IF(ISNUMBER($AA506),AL506,0)+'01_指標庫'!$H$6*IF(ISNUMBER($G506),M506,0)+'01_指標庫'!$H$7*IF(ISNUMBER($H506),N506,0)+'01_指標庫'!$H$8*IF(ISNUMBER($AF506),AQ506,0)+'01_指標庫'!$H$9*IF(ISNUMBER($AG506),AR506,0)+'01_指標庫'!$H$10*IF(ISNUMBER($AB506),AM506,0)+'01_指標庫'!$H$11*IF(ISNUMBER($AC506),AN506,0)+'01_指標庫'!$H$12*IF(ISNUMBER($AD506),AO506,0)+'01_指標庫'!$H$13*IF(ISNUMBER($AE506),AP506,0)+'01_指標庫'!$H$14*IF(ISNUMBER($I506),O506,0)+'01_指標庫'!$H$15*IF(ISNUMBER($AH506),AS506,0)+'01_指標庫'!$H$16*IF(ISNUMBER($K506),P506,0)+'01_指標庫'!$H$17*IF(ISNUMBER($AI506),AT506,0)+'01_指標庫'!$H$18*IF(ISNUMBER($AJ506),AU506,0)+'01_指標庫'!$H$19*IF(ISNUMBER($AK506),AV506,0)+'01_指標庫'!$H$20*IF(ISNUMBER($BB506),BB506,0)+'01_指標庫'!$H$21*IF(ISNUMBER($BC506),BC506,0))/AW506,1))</f>
        <v>76.5</v>
      </c>
      <c r="AY506" s="67"/>
      <c r="AZ506" s="67"/>
      <c r="BA506" s="66">
        <f t="shared" si="178"/>
        <v>-2.8995352435809973E-3</v>
      </c>
      <c r="BB506">
        <f t="shared" si="179"/>
        <v>50</v>
      </c>
      <c r="BC506" t="str">
        <f t="shared" si="180"/>
        <v/>
      </c>
    </row>
    <row r="507" spans="1:55" ht="15" customHeight="1">
      <c r="A507" s="56">
        <v>503</v>
      </c>
      <c r="B507" s="57">
        <v>43287</v>
      </c>
      <c r="C507" s="56">
        <v>2018</v>
      </c>
      <c r="D507" s="58" t="s">
        <v>234</v>
      </c>
      <c r="E507" s="59">
        <v>7207.33</v>
      </c>
      <c r="F507" s="60">
        <v>8.8102E-2</v>
      </c>
      <c r="G507" s="60">
        <v>-1.0076999999999999E-2</v>
      </c>
      <c r="H507" s="61">
        <v>0.75509999999999999</v>
      </c>
      <c r="I507" s="62">
        <v>374</v>
      </c>
      <c r="J507" s="56" t="s">
        <v>235</v>
      </c>
      <c r="K507" s="63">
        <v>13.37</v>
      </c>
      <c r="L507" s="56">
        <f t="shared" si="158"/>
        <v>100</v>
      </c>
      <c r="M507" s="56">
        <f t="shared" si="159"/>
        <v>100</v>
      </c>
      <c r="N507" s="56">
        <f t="shared" si="160"/>
        <v>100</v>
      </c>
      <c r="O507" s="56">
        <f t="shared" si="161"/>
        <v>50</v>
      </c>
      <c r="P507" s="56">
        <f t="shared" si="162"/>
        <v>100</v>
      </c>
      <c r="Q507" s="63"/>
      <c r="R507" s="56"/>
      <c r="S507" s="60">
        <f t="shared" si="175"/>
        <v>1.4966800684405701E-2</v>
      </c>
      <c r="T507" s="64">
        <f t="shared" si="176"/>
        <v>-0.10688042752171023</v>
      </c>
      <c r="V507" s="65"/>
      <c r="W507" s="65"/>
      <c r="Y507" s="15" t="str">
        <f t="shared" si="163"/>
        <v>EASY</v>
      </c>
      <c r="AA507" s="66">
        <f t="shared" si="177"/>
        <v>5.6663972527510209E-2</v>
      </c>
      <c r="AB507">
        <f>LOOKUP($B507,'07_L1政策步階'!$A$4:$A$14,'07_L1政策步階'!$C$4:$C$14)</f>
        <v>-1</v>
      </c>
      <c r="AC507" s="65"/>
      <c r="AD507" s="65"/>
      <c r="AE507" s="65"/>
      <c r="AF507" s="65"/>
      <c r="AG507" s="65"/>
      <c r="AH507" s="65"/>
      <c r="AI507" s="65"/>
      <c r="AJ507" s="65"/>
      <c r="AK507" s="65"/>
      <c r="AL507">
        <f t="shared" si="164"/>
        <v>100</v>
      </c>
      <c r="AM507">
        <f t="shared" si="165"/>
        <v>0</v>
      </c>
      <c r="AN507" t="str">
        <f t="shared" si="166"/>
        <v/>
      </c>
      <c r="AO507" t="str">
        <f t="shared" si="167"/>
        <v/>
      </c>
      <c r="AP507" t="str">
        <f t="shared" si="168"/>
        <v/>
      </c>
      <c r="AQ507" t="str">
        <f t="shared" si="169"/>
        <v/>
      </c>
      <c r="AR507" t="str">
        <f t="shared" si="170"/>
        <v/>
      </c>
      <c r="AS507" t="str">
        <f t="shared" si="171"/>
        <v/>
      </c>
      <c r="AT507" t="str">
        <f t="shared" si="172"/>
        <v/>
      </c>
      <c r="AU507" t="str">
        <f t="shared" si="173"/>
        <v/>
      </c>
      <c r="AV507" t="str">
        <f t="shared" si="174"/>
        <v/>
      </c>
      <c r="AW507">
        <f>'01_指標庫'!$H$4*ISNUMBER($F507)+'01_指標庫'!$H$5*ISNUMBER($AA507)+'01_指標庫'!$H$6*ISNUMBER($G507)+'01_指標庫'!$H$7*ISNUMBER($H507)+'01_指標庫'!$H$8*ISNUMBER($AF507)+'01_指標庫'!$H$9*ISNUMBER($AG507)+'01_指標庫'!$H$10*ISNUMBER($AB507)+'01_指標庫'!$H$11*ISNUMBER($AC507)+'01_指標庫'!$H$12*ISNUMBER($AD507)+'01_指標庫'!$H$13*ISNUMBER($AE507)+'01_指標庫'!$H$14*ISNUMBER($I507)+'01_指標庫'!$H$15*ISNUMBER($AH507)+'01_指標庫'!$H$16*ISNUMBER($K507)+'01_指標庫'!$H$17*ISNUMBER($AI507)+'01_指標庫'!$H$18*ISNUMBER($AJ507)+'01_指標庫'!$H$19*ISNUMBER($AK507)+'01_指標庫'!$H$20*ISNUMBER($BB507)+'01_指標庫'!$H$21*ISNUMBER($BC507)</f>
        <v>51</v>
      </c>
      <c r="AX507">
        <f>IF(AW507=0,50,ROUND(('01_指標庫'!$H$4*IF(ISNUMBER($F507),L507,0)+'01_指標庫'!$H$5*IF(ISNUMBER($AA507),AL507,0)+'01_指標庫'!$H$6*IF(ISNUMBER($G507),M507,0)+'01_指標庫'!$H$7*IF(ISNUMBER($H507),N507,0)+'01_指標庫'!$H$8*IF(ISNUMBER($AF507),AQ507,0)+'01_指標庫'!$H$9*IF(ISNUMBER($AG507),AR507,0)+'01_指標庫'!$H$10*IF(ISNUMBER($AB507),AM507,0)+'01_指標庫'!$H$11*IF(ISNUMBER($AC507),AN507,0)+'01_指標庫'!$H$12*IF(ISNUMBER($AD507),AO507,0)+'01_指標庫'!$H$13*IF(ISNUMBER($AE507),AP507,0)+'01_指標庫'!$H$14*IF(ISNUMBER($I507),O507,0)+'01_指標庫'!$H$15*IF(ISNUMBER($AH507),AS507,0)+'01_指標庫'!$H$16*IF(ISNUMBER($K507),P507,0)+'01_指標庫'!$H$17*IF(ISNUMBER($AI507),AT507,0)+'01_指標庫'!$H$18*IF(ISNUMBER($AJ507),AU507,0)+'01_指標庫'!$H$19*IF(ISNUMBER($AK507),AV507,0)+'01_指標庫'!$H$20*IF(ISNUMBER($BB507),BB507,0)+'01_指標庫'!$H$21*IF(ISNUMBER($BC507),BC507,0))/AW507,1))</f>
        <v>76.5</v>
      </c>
      <c r="AY507" s="67"/>
      <c r="AZ507" s="67"/>
      <c r="BA507" s="66">
        <f t="shared" si="178"/>
        <v>2.2100790343477783E-3</v>
      </c>
      <c r="BB507">
        <f t="shared" si="179"/>
        <v>50</v>
      </c>
      <c r="BC507" t="str">
        <f t="shared" si="180"/>
        <v/>
      </c>
    </row>
    <row r="508" spans="1:55" ht="15" customHeight="1">
      <c r="A508" s="56">
        <v>504</v>
      </c>
      <c r="B508" s="57">
        <v>43290</v>
      </c>
      <c r="C508" s="56">
        <v>2018</v>
      </c>
      <c r="D508" s="58" t="s">
        <v>236</v>
      </c>
      <c r="E508" s="59">
        <v>7276</v>
      </c>
      <c r="F508" s="60">
        <v>9.7391000000000005E-2</v>
      </c>
      <c r="G508" s="60">
        <v>-6.4599999999999998E-4</v>
      </c>
      <c r="H508" s="61">
        <v>0.71430000000000005</v>
      </c>
      <c r="I508" s="62">
        <v>365</v>
      </c>
      <c r="J508" s="56" t="s">
        <v>235</v>
      </c>
      <c r="K508" s="63">
        <v>12.69</v>
      </c>
      <c r="L508" s="56">
        <f t="shared" si="158"/>
        <v>100</v>
      </c>
      <c r="M508" s="56">
        <f t="shared" si="159"/>
        <v>100</v>
      </c>
      <c r="N508" s="56">
        <f t="shared" si="160"/>
        <v>100</v>
      </c>
      <c r="O508" s="56">
        <f t="shared" si="161"/>
        <v>50</v>
      </c>
      <c r="P508" s="56">
        <f t="shared" si="162"/>
        <v>100</v>
      </c>
      <c r="Q508" s="63"/>
      <c r="R508" s="56"/>
      <c r="S508" s="60">
        <f t="shared" si="175"/>
        <v>9.5278001701046833E-3</v>
      </c>
      <c r="T508" s="64">
        <f t="shared" si="176"/>
        <v>-5.0860134629768128E-2</v>
      </c>
      <c r="V508" s="65"/>
      <c r="W508" s="65"/>
      <c r="Y508" s="15" t="str">
        <f t="shared" si="163"/>
        <v>EASY</v>
      </c>
      <c r="AA508" s="66">
        <f t="shared" si="177"/>
        <v>5.7515529809840649E-2</v>
      </c>
      <c r="AB508">
        <f>LOOKUP($B508,'07_L1政策步階'!$A$4:$A$14,'07_L1政策步階'!$C$4:$C$14)</f>
        <v>-1</v>
      </c>
      <c r="AC508" s="65"/>
      <c r="AD508" s="65"/>
      <c r="AE508" s="65"/>
      <c r="AF508" s="65"/>
      <c r="AG508" s="65"/>
      <c r="AH508" s="65"/>
      <c r="AI508" s="65"/>
      <c r="AJ508" s="65"/>
      <c r="AK508" s="65"/>
      <c r="AL508">
        <f t="shared" si="164"/>
        <v>100</v>
      </c>
      <c r="AM508">
        <f t="shared" si="165"/>
        <v>0</v>
      </c>
      <c r="AN508" t="str">
        <f t="shared" si="166"/>
        <v/>
      </c>
      <c r="AO508" t="str">
        <f t="shared" si="167"/>
        <v/>
      </c>
      <c r="AP508" t="str">
        <f t="shared" si="168"/>
        <v/>
      </c>
      <c r="AQ508" t="str">
        <f t="shared" si="169"/>
        <v/>
      </c>
      <c r="AR508" t="str">
        <f t="shared" si="170"/>
        <v/>
      </c>
      <c r="AS508" t="str">
        <f t="shared" si="171"/>
        <v/>
      </c>
      <c r="AT508" t="str">
        <f t="shared" si="172"/>
        <v/>
      </c>
      <c r="AU508" t="str">
        <f t="shared" si="173"/>
        <v/>
      </c>
      <c r="AV508" t="str">
        <f t="shared" si="174"/>
        <v/>
      </c>
      <c r="AW508">
        <f>'01_指標庫'!$H$4*ISNUMBER($F508)+'01_指標庫'!$H$5*ISNUMBER($AA508)+'01_指標庫'!$H$6*ISNUMBER($G508)+'01_指標庫'!$H$7*ISNUMBER($H508)+'01_指標庫'!$H$8*ISNUMBER($AF508)+'01_指標庫'!$H$9*ISNUMBER($AG508)+'01_指標庫'!$H$10*ISNUMBER($AB508)+'01_指標庫'!$H$11*ISNUMBER($AC508)+'01_指標庫'!$H$12*ISNUMBER($AD508)+'01_指標庫'!$H$13*ISNUMBER($AE508)+'01_指標庫'!$H$14*ISNUMBER($I508)+'01_指標庫'!$H$15*ISNUMBER($AH508)+'01_指標庫'!$H$16*ISNUMBER($K508)+'01_指標庫'!$H$17*ISNUMBER($AI508)+'01_指標庫'!$H$18*ISNUMBER($AJ508)+'01_指標庫'!$H$19*ISNUMBER($AK508)+'01_指標庫'!$H$20*ISNUMBER($BB508)+'01_指標庫'!$H$21*ISNUMBER($BC508)</f>
        <v>51</v>
      </c>
      <c r="AX508">
        <f>IF(AW508=0,50,ROUND(('01_指標庫'!$H$4*IF(ISNUMBER($F508),L508,0)+'01_指標庫'!$H$5*IF(ISNUMBER($AA508),AL508,0)+'01_指標庫'!$H$6*IF(ISNUMBER($G508),M508,0)+'01_指標庫'!$H$7*IF(ISNUMBER($H508),N508,0)+'01_指標庫'!$H$8*IF(ISNUMBER($AF508),AQ508,0)+'01_指標庫'!$H$9*IF(ISNUMBER($AG508),AR508,0)+'01_指標庫'!$H$10*IF(ISNUMBER($AB508),AM508,0)+'01_指標庫'!$H$11*IF(ISNUMBER($AC508),AN508,0)+'01_指標庫'!$H$12*IF(ISNUMBER($AD508),AO508,0)+'01_指標庫'!$H$13*IF(ISNUMBER($AE508),AP508,0)+'01_指標庫'!$H$14*IF(ISNUMBER($I508),O508,0)+'01_指標庫'!$H$15*IF(ISNUMBER($AH508),AS508,0)+'01_指標庫'!$H$16*IF(ISNUMBER($K508),P508,0)+'01_指標庫'!$H$17*IF(ISNUMBER($AI508),AT508,0)+'01_指標庫'!$H$18*IF(ISNUMBER($AJ508),AU508,0)+'01_指標庫'!$H$19*IF(ISNUMBER($AK508),AV508,0)+'01_指標庫'!$H$20*IF(ISNUMBER($BB508),BB508,0)+'01_指標庫'!$H$21*IF(ISNUMBER($BC508),BC508,0))/AW508,1))</f>
        <v>76.5</v>
      </c>
      <c r="AY508" s="67"/>
      <c r="AZ508" s="67"/>
      <c r="BA508" s="66">
        <f t="shared" si="178"/>
        <v>7.7395515489477873E-3</v>
      </c>
      <c r="BB508">
        <f t="shared" si="179"/>
        <v>50</v>
      </c>
      <c r="BC508" t="str">
        <f t="shared" si="180"/>
        <v/>
      </c>
    </row>
    <row r="509" spans="1:55" ht="15" customHeight="1">
      <c r="A509" s="56">
        <v>505</v>
      </c>
      <c r="B509" s="57">
        <v>43291</v>
      </c>
      <c r="C509" s="56">
        <v>2018</v>
      </c>
      <c r="D509" s="58" t="s">
        <v>237</v>
      </c>
      <c r="E509" s="59">
        <v>7282.6</v>
      </c>
      <c r="F509" s="60">
        <v>9.7270999999999996E-2</v>
      </c>
      <c r="G509" s="60">
        <v>0</v>
      </c>
      <c r="H509" s="61">
        <v>0.77549999999999997</v>
      </c>
      <c r="I509" s="62">
        <v>359</v>
      </c>
      <c r="J509" s="56" t="s">
        <v>235</v>
      </c>
      <c r="K509" s="63">
        <v>12.64</v>
      </c>
      <c r="L509" s="56">
        <f t="shared" si="158"/>
        <v>100</v>
      </c>
      <c r="M509" s="56">
        <f t="shared" si="159"/>
        <v>100</v>
      </c>
      <c r="N509" s="56">
        <f t="shared" si="160"/>
        <v>100</v>
      </c>
      <c r="O509" s="56">
        <f t="shared" si="161"/>
        <v>50</v>
      </c>
      <c r="P509" s="56">
        <f t="shared" si="162"/>
        <v>100</v>
      </c>
      <c r="Q509" s="63"/>
      <c r="R509" s="56"/>
      <c r="S509" s="60">
        <f t="shared" si="175"/>
        <v>9.070918086862001E-4</v>
      </c>
      <c r="T509" s="64">
        <f t="shared" si="176"/>
        <v>-3.9401103230889412E-3</v>
      </c>
      <c r="V509" s="65"/>
      <c r="W509" s="65"/>
      <c r="Y509" s="15" t="str">
        <f t="shared" si="163"/>
        <v>EASY</v>
      </c>
      <c r="AA509" s="66">
        <f t="shared" si="177"/>
        <v>5.8328996039662906E-2</v>
      </c>
      <c r="AB509">
        <f>LOOKUP($B509,'07_L1政策步階'!$A$4:$A$14,'07_L1政策步階'!$C$4:$C$14)</f>
        <v>-1</v>
      </c>
      <c r="AC509" s="65"/>
      <c r="AD509" s="65"/>
      <c r="AE509" s="65"/>
      <c r="AF509" s="65"/>
      <c r="AG509" s="65"/>
      <c r="AH509" s="65"/>
      <c r="AI509" s="65"/>
      <c r="AJ509" s="65"/>
      <c r="AK509" s="65"/>
      <c r="AL509">
        <f t="shared" si="164"/>
        <v>100</v>
      </c>
      <c r="AM509">
        <f t="shared" si="165"/>
        <v>0</v>
      </c>
      <c r="AN509" t="str">
        <f t="shared" si="166"/>
        <v/>
      </c>
      <c r="AO509" t="str">
        <f t="shared" si="167"/>
        <v/>
      </c>
      <c r="AP509" t="str">
        <f t="shared" si="168"/>
        <v/>
      </c>
      <c r="AQ509" t="str">
        <f t="shared" si="169"/>
        <v/>
      </c>
      <c r="AR509" t="str">
        <f t="shared" si="170"/>
        <v/>
      </c>
      <c r="AS509" t="str">
        <f t="shared" si="171"/>
        <v/>
      </c>
      <c r="AT509" t="str">
        <f t="shared" si="172"/>
        <v/>
      </c>
      <c r="AU509" t="str">
        <f t="shared" si="173"/>
        <v/>
      </c>
      <c r="AV509" t="str">
        <f t="shared" si="174"/>
        <v/>
      </c>
      <c r="AW509">
        <f>'01_指標庫'!$H$4*ISNUMBER($F509)+'01_指標庫'!$H$5*ISNUMBER($AA509)+'01_指標庫'!$H$6*ISNUMBER($G509)+'01_指標庫'!$H$7*ISNUMBER($H509)+'01_指標庫'!$H$8*ISNUMBER($AF509)+'01_指標庫'!$H$9*ISNUMBER($AG509)+'01_指標庫'!$H$10*ISNUMBER($AB509)+'01_指標庫'!$H$11*ISNUMBER($AC509)+'01_指標庫'!$H$12*ISNUMBER($AD509)+'01_指標庫'!$H$13*ISNUMBER($AE509)+'01_指標庫'!$H$14*ISNUMBER($I509)+'01_指標庫'!$H$15*ISNUMBER($AH509)+'01_指標庫'!$H$16*ISNUMBER($K509)+'01_指標庫'!$H$17*ISNUMBER($AI509)+'01_指標庫'!$H$18*ISNUMBER($AJ509)+'01_指標庫'!$H$19*ISNUMBER($AK509)+'01_指標庫'!$H$20*ISNUMBER($BB509)+'01_指標庫'!$H$21*ISNUMBER($BC509)</f>
        <v>51</v>
      </c>
      <c r="AX509">
        <f>IF(AW509=0,50,ROUND(('01_指標庫'!$H$4*IF(ISNUMBER($F509),L509,0)+'01_指標庫'!$H$5*IF(ISNUMBER($AA509),AL509,0)+'01_指標庫'!$H$6*IF(ISNUMBER($G509),M509,0)+'01_指標庫'!$H$7*IF(ISNUMBER($H509),N509,0)+'01_指標庫'!$H$8*IF(ISNUMBER($AF509),AQ509,0)+'01_指標庫'!$H$9*IF(ISNUMBER($AG509),AR509,0)+'01_指標庫'!$H$10*IF(ISNUMBER($AB509),AM509,0)+'01_指標庫'!$H$11*IF(ISNUMBER($AC509),AN509,0)+'01_指標庫'!$H$12*IF(ISNUMBER($AD509),AO509,0)+'01_指標庫'!$H$13*IF(ISNUMBER($AE509),AP509,0)+'01_指標庫'!$H$14*IF(ISNUMBER($I509),O509,0)+'01_指標庫'!$H$15*IF(ISNUMBER($AH509),AS509,0)+'01_指標庫'!$H$16*IF(ISNUMBER($K509),P509,0)+'01_指標庫'!$H$17*IF(ISNUMBER($AI509),AT509,0)+'01_指標庫'!$H$18*IF(ISNUMBER($AJ509),AU509,0)+'01_指標庫'!$H$19*IF(ISNUMBER($AK509),AV509,0)+'01_指標庫'!$H$20*IF(ISNUMBER($BB509),BB509,0)+'01_指標庫'!$H$21*IF(ISNUMBER($BC509),BC509,0))/AW509,1))</f>
        <v>76.5</v>
      </c>
      <c r="AY509" s="67"/>
      <c r="AZ509" s="67"/>
      <c r="BA509" s="66">
        <f t="shared" si="178"/>
        <v>9.4731129523548674E-3</v>
      </c>
      <c r="BB509">
        <f t="shared" si="179"/>
        <v>50</v>
      </c>
      <c r="BC509" t="str">
        <f t="shared" si="180"/>
        <v/>
      </c>
    </row>
    <row r="510" spans="1:55" ht="15" customHeight="1">
      <c r="A510" s="56">
        <v>506</v>
      </c>
      <c r="B510" s="57">
        <v>43292</v>
      </c>
      <c r="C510" s="56">
        <v>2018</v>
      </c>
      <c r="D510" s="58" t="s">
        <v>238</v>
      </c>
      <c r="E510" s="59">
        <v>7243.98</v>
      </c>
      <c r="F510" s="60">
        <v>9.0374999999999997E-2</v>
      </c>
      <c r="G510" s="60">
        <v>-5.3030000000000004E-3</v>
      </c>
      <c r="H510" s="61">
        <v>0.71430000000000005</v>
      </c>
      <c r="I510" s="62">
        <v>366</v>
      </c>
      <c r="J510" s="56" t="s">
        <v>235</v>
      </c>
      <c r="K510" s="63">
        <v>13.63</v>
      </c>
      <c r="L510" s="56">
        <f t="shared" si="158"/>
        <v>100</v>
      </c>
      <c r="M510" s="56">
        <f t="shared" si="159"/>
        <v>100</v>
      </c>
      <c r="N510" s="56">
        <f t="shared" si="160"/>
        <v>100</v>
      </c>
      <c r="O510" s="56">
        <f t="shared" si="161"/>
        <v>50</v>
      </c>
      <c r="P510" s="56">
        <f t="shared" si="162"/>
        <v>100</v>
      </c>
      <c r="Q510" s="63"/>
      <c r="R510" s="56"/>
      <c r="S510" s="60">
        <f t="shared" si="175"/>
        <v>-5.3030511081207932E-3</v>
      </c>
      <c r="T510" s="64">
        <f t="shared" si="176"/>
        <v>7.8322784810126667E-2</v>
      </c>
      <c r="V510" s="65"/>
      <c r="W510" s="65"/>
      <c r="Y510" s="15" t="str">
        <f t="shared" si="163"/>
        <v>EASY</v>
      </c>
      <c r="AA510" s="66">
        <f t="shared" si="177"/>
        <v>5.9206139109404532E-2</v>
      </c>
      <c r="AB510">
        <f>LOOKUP($B510,'07_L1政策步階'!$A$4:$A$14,'07_L1政策步階'!$C$4:$C$14)</f>
        <v>-1</v>
      </c>
      <c r="AC510" s="65"/>
      <c r="AD510" s="65"/>
      <c r="AE510" s="65"/>
      <c r="AF510" s="65"/>
      <c r="AG510" s="65"/>
      <c r="AH510" s="65"/>
      <c r="AI510" s="65"/>
      <c r="AJ510" s="65"/>
      <c r="AK510" s="65"/>
      <c r="AL510">
        <f t="shared" si="164"/>
        <v>100</v>
      </c>
      <c r="AM510">
        <f t="shared" si="165"/>
        <v>0</v>
      </c>
      <c r="AN510" t="str">
        <f t="shared" si="166"/>
        <v/>
      </c>
      <c r="AO510" t="str">
        <f t="shared" si="167"/>
        <v/>
      </c>
      <c r="AP510" t="str">
        <f t="shared" si="168"/>
        <v/>
      </c>
      <c r="AQ510" t="str">
        <f t="shared" si="169"/>
        <v/>
      </c>
      <c r="AR510" t="str">
        <f t="shared" si="170"/>
        <v/>
      </c>
      <c r="AS510" t="str">
        <f t="shared" si="171"/>
        <v/>
      </c>
      <c r="AT510" t="str">
        <f t="shared" si="172"/>
        <v/>
      </c>
      <c r="AU510" t="str">
        <f t="shared" si="173"/>
        <v/>
      </c>
      <c r="AV510" t="str">
        <f t="shared" si="174"/>
        <v/>
      </c>
      <c r="AW510">
        <f>'01_指標庫'!$H$4*ISNUMBER($F510)+'01_指標庫'!$H$5*ISNUMBER($AA510)+'01_指標庫'!$H$6*ISNUMBER($G510)+'01_指標庫'!$H$7*ISNUMBER($H510)+'01_指標庫'!$H$8*ISNUMBER($AF510)+'01_指標庫'!$H$9*ISNUMBER($AG510)+'01_指標庫'!$H$10*ISNUMBER($AB510)+'01_指標庫'!$H$11*ISNUMBER($AC510)+'01_指標庫'!$H$12*ISNUMBER($AD510)+'01_指標庫'!$H$13*ISNUMBER($AE510)+'01_指標庫'!$H$14*ISNUMBER($I510)+'01_指標庫'!$H$15*ISNUMBER($AH510)+'01_指標庫'!$H$16*ISNUMBER($K510)+'01_指標庫'!$H$17*ISNUMBER($AI510)+'01_指標庫'!$H$18*ISNUMBER($AJ510)+'01_指標庫'!$H$19*ISNUMBER($AK510)+'01_指標庫'!$H$20*ISNUMBER($BB510)+'01_指標庫'!$H$21*ISNUMBER($BC510)</f>
        <v>51</v>
      </c>
      <c r="AX510">
        <f>IF(AW510=0,50,ROUND(('01_指標庫'!$H$4*IF(ISNUMBER($F510),L510,0)+'01_指標庫'!$H$5*IF(ISNUMBER($AA510),AL510,0)+'01_指標庫'!$H$6*IF(ISNUMBER($G510),M510,0)+'01_指標庫'!$H$7*IF(ISNUMBER($H510),N510,0)+'01_指標庫'!$H$8*IF(ISNUMBER($AF510),AQ510,0)+'01_指標庫'!$H$9*IF(ISNUMBER($AG510),AR510,0)+'01_指標庫'!$H$10*IF(ISNUMBER($AB510),AM510,0)+'01_指標庫'!$H$11*IF(ISNUMBER($AC510),AN510,0)+'01_指標庫'!$H$12*IF(ISNUMBER($AD510),AO510,0)+'01_指標庫'!$H$13*IF(ISNUMBER($AE510),AP510,0)+'01_指標庫'!$H$14*IF(ISNUMBER($I510),O510,0)+'01_指標庫'!$H$15*IF(ISNUMBER($AH510),AS510,0)+'01_指標庫'!$H$16*IF(ISNUMBER($K510),P510,0)+'01_指標庫'!$H$17*IF(ISNUMBER($AI510),AT510,0)+'01_指標庫'!$H$18*IF(ISNUMBER($AJ510),AU510,0)+'01_指標庫'!$H$19*IF(ISNUMBER($AK510),AV510,0)+'01_指標庫'!$H$20*IF(ISNUMBER($BB510),BB510,0)+'01_指標庫'!$H$21*IF(ISNUMBER($BC510),BC510,0))/AW510,1))</f>
        <v>82.4</v>
      </c>
      <c r="AY510" s="67"/>
      <c r="AZ510" s="67"/>
      <c r="BA510" s="66">
        <f t="shared" si="178"/>
        <v>1.3421941082208289E-2</v>
      </c>
      <c r="BB510">
        <f t="shared" si="179"/>
        <v>100</v>
      </c>
      <c r="BC510" t="str">
        <f t="shared" si="180"/>
        <v/>
      </c>
    </row>
    <row r="511" spans="1:55" ht="15" customHeight="1">
      <c r="A511" s="56">
        <v>507</v>
      </c>
      <c r="B511" s="57">
        <v>43293</v>
      </c>
      <c r="C511" s="56">
        <v>2018</v>
      </c>
      <c r="D511" s="58" t="s">
        <v>239</v>
      </c>
      <c r="E511" s="59">
        <v>7366.25</v>
      </c>
      <c r="F511" s="60">
        <v>0.10753</v>
      </c>
      <c r="G511" s="60">
        <v>0</v>
      </c>
      <c r="H511" s="61">
        <v>0.75509999999999999</v>
      </c>
      <c r="I511" s="62">
        <v>361</v>
      </c>
      <c r="J511" s="56" t="s">
        <v>235</v>
      </c>
      <c r="K511" s="63">
        <v>12.58</v>
      </c>
      <c r="L511" s="56">
        <f t="shared" si="158"/>
        <v>100</v>
      </c>
      <c r="M511" s="56">
        <f t="shared" si="159"/>
        <v>100</v>
      </c>
      <c r="N511" s="56">
        <f t="shared" si="160"/>
        <v>100</v>
      </c>
      <c r="O511" s="56">
        <f t="shared" si="161"/>
        <v>50</v>
      </c>
      <c r="P511" s="56">
        <f t="shared" si="162"/>
        <v>100</v>
      </c>
      <c r="Q511" s="63"/>
      <c r="R511" s="56"/>
      <c r="S511" s="60">
        <f t="shared" si="175"/>
        <v>1.6878842846059783E-2</v>
      </c>
      <c r="T511" s="64">
        <f t="shared" si="176"/>
        <v>-7.7035950110051377E-2</v>
      </c>
      <c r="V511" s="65"/>
      <c r="W511" s="65"/>
      <c r="Y511" s="15" t="str">
        <f t="shared" si="163"/>
        <v>EASY</v>
      </c>
      <c r="AA511" s="66">
        <f t="shared" si="177"/>
        <v>6.0070298526671451E-2</v>
      </c>
      <c r="AB511">
        <f>LOOKUP($B511,'07_L1政策步階'!$A$4:$A$14,'07_L1政策步階'!$C$4:$C$14)</f>
        <v>-1</v>
      </c>
      <c r="AC511" s="65"/>
      <c r="AD511" s="65"/>
      <c r="AE511" s="65"/>
      <c r="AF511" s="65"/>
      <c r="AG511" s="65"/>
      <c r="AH511" s="65"/>
      <c r="AI511" s="65"/>
      <c r="AJ511" s="65"/>
      <c r="AK511" s="65"/>
      <c r="AL511">
        <f t="shared" si="164"/>
        <v>100</v>
      </c>
      <c r="AM511">
        <f t="shared" si="165"/>
        <v>0</v>
      </c>
      <c r="AN511" t="str">
        <f t="shared" si="166"/>
        <v/>
      </c>
      <c r="AO511" t="str">
        <f t="shared" si="167"/>
        <v/>
      </c>
      <c r="AP511" t="str">
        <f t="shared" si="168"/>
        <v/>
      </c>
      <c r="AQ511" t="str">
        <f t="shared" si="169"/>
        <v/>
      </c>
      <c r="AR511" t="str">
        <f t="shared" si="170"/>
        <v/>
      </c>
      <c r="AS511" t="str">
        <f t="shared" si="171"/>
        <v/>
      </c>
      <c r="AT511" t="str">
        <f t="shared" si="172"/>
        <v/>
      </c>
      <c r="AU511" t="str">
        <f t="shared" si="173"/>
        <v/>
      </c>
      <c r="AV511" t="str">
        <f t="shared" si="174"/>
        <v/>
      </c>
      <c r="AW511">
        <f>'01_指標庫'!$H$4*ISNUMBER($F511)+'01_指標庫'!$H$5*ISNUMBER($AA511)+'01_指標庫'!$H$6*ISNUMBER($G511)+'01_指標庫'!$H$7*ISNUMBER($H511)+'01_指標庫'!$H$8*ISNUMBER($AF511)+'01_指標庫'!$H$9*ISNUMBER($AG511)+'01_指標庫'!$H$10*ISNUMBER($AB511)+'01_指標庫'!$H$11*ISNUMBER($AC511)+'01_指標庫'!$H$12*ISNUMBER($AD511)+'01_指標庫'!$H$13*ISNUMBER($AE511)+'01_指標庫'!$H$14*ISNUMBER($I511)+'01_指標庫'!$H$15*ISNUMBER($AH511)+'01_指標庫'!$H$16*ISNUMBER($K511)+'01_指標庫'!$H$17*ISNUMBER($AI511)+'01_指標庫'!$H$18*ISNUMBER($AJ511)+'01_指標庫'!$H$19*ISNUMBER($AK511)+'01_指標庫'!$H$20*ISNUMBER($BB511)+'01_指標庫'!$H$21*ISNUMBER($BC511)</f>
        <v>51</v>
      </c>
      <c r="AX511">
        <f>IF(AW511=0,50,ROUND(('01_指標庫'!$H$4*IF(ISNUMBER($F511),L511,0)+'01_指標庫'!$H$5*IF(ISNUMBER($AA511),AL511,0)+'01_指標庫'!$H$6*IF(ISNUMBER($G511),M511,0)+'01_指標庫'!$H$7*IF(ISNUMBER($H511),N511,0)+'01_指標庫'!$H$8*IF(ISNUMBER($AF511),AQ511,0)+'01_指標庫'!$H$9*IF(ISNUMBER($AG511),AR511,0)+'01_指標庫'!$H$10*IF(ISNUMBER($AB511),AM511,0)+'01_指標庫'!$H$11*IF(ISNUMBER($AC511),AN511,0)+'01_指標庫'!$H$12*IF(ISNUMBER($AD511),AO511,0)+'01_指標庫'!$H$13*IF(ISNUMBER($AE511),AP511,0)+'01_指標庫'!$H$14*IF(ISNUMBER($I511),O511,0)+'01_指標庫'!$H$15*IF(ISNUMBER($AH511),AS511,0)+'01_指標庫'!$H$16*IF(ISNUMBER($K511),P511,0)+'01_指標庫'!$H$17*IF(ISNUMBER($AI511),AT511,0)+'01_指標庫'!$H$18*IF(ISNUMBER($AJ511),AU511,0)+'01_指標庫'!$H$19*IF(ISNUMBER($AK511),AV511,0)+'01_指標庫'!$H$20*IF(ISNUMBER($BB511),BB511,0)+'01_指標庫'!$H$21*IF(ISNUMBER($BC511),BC511,0))/AW511,1))</f>
        <v>82.4</v>
      </c>
      <c r="AY511" s="67"/>
      <c r="AZ511" s="67"/>
      <c r="BA511" s="66">
        <f t="shared" si="178"/>
        <v>1.5215041504574867E-2</v>
      </c>
      <c r="BB511">
        <f t="shared" si="179"/>
        <v>100</v>
      </c>
      <c r="BC511" t="str">
        <f t="shared" si="180"/>
        <v/>
      </c>
    </row>
    <row r="512" spans="1:55" ht="15" customHeight="1">
      <c r="A512" s="56">
        <v>508</v>
      </c>
      <c r="B512" s="57">
        <v>43294</v>
      </c>
      <c r="C512" s="56">
        <v>2018</v>
      </c>
      <c r="D512" s="58" t="s">
        <v>234</v>
      </c>
      <c r="E512" s="59">
        <v>7375.82</v>
      </c>
      <c r="F512" s="60">
        <v>0.107724</v>
      </c>
      <c r="G512" s="60">
        <v>0</v>
      </c>
      <c r="H512" s="61">
        <v>0.75509999999999999</v>
      </c>
      <c r="I512" s="62">
        <v>362</v>
      </c>
      <c r="J512" s="56" t="s">
        <v>235</v>
      </c>
      <c r="K512" s="63">
        <v>12.18</v>
      </c>
      <c r="L512" s="56">
        <f t="shared" si="158"/>
        <v>100</v>
      </c>
      <c r="M512" s="56">
        <f t="shared" si="159"/>
        <v>100</v>
      </c>
      <c r="N512" s="56">
        <f t="shared" si="160"/>
        <v>100</v>
      </c>
      <c r="O512" s="56">
        <f t="shared" si="161"/>
        <v>50</v>
      </c>
      <c r="P512" s="56">
        <f t="shared" si="162"/>
        <v>100</v>
      </c>
      <c r="Q512" s="63"/>
      <c r="R512" s="56"/>
      <c r="S512" s="60">
        <f t="shared" si="175"/>
        <v>1.2991685050058877E-3</v>
      </c>
      <c r="T512" s="64">
        <f t="shared" si="176"/>
        <v>-3.1796502384737746E-2</v>
      </c>
      <c r="V512" s="65"/>
      <c r="W512" s="65"/>
      <c r="Y512" s="15" t="str">
        <f t="shared" si="163"/>
        <v>EASY</v>
      </c>
      <c r="AA512" s="66">
        <f t="shared" si="177"/>
        <v>6.1077356279076289E-2</v>
      </c>
      <c r="AB512">
        <f>LOOKUP($B512,'07_L1政策步階'!$A$4:$A$14,'07_L1政策步階'!$C$4:$C$14)</f>
        <v>-1</v>
      </c>
      <c r="AC512" s="65"/>
      <c r="AD512" s="65"/>
      <c r="AE512" s="65"/>
      <c r="AF512" s="65"/>
      <c r="AG512" s="65"/>
      <c r="AH512" s="65"/>
      <c r="AI512" s="65"/>
      <c r="AJ512" s="65"/>
      <c r="AK512" s="65"/>
      <c r="AL512">
        <f t="shared" si="164"/>
        <v>100</v>
      </c>
      <c r="AM512">
        <f t="shared" si="165"/>
        <v>0</v>
      </c>
      <c r="AN512" t="str">
        <f t="shared" si="166"/>
        <v/>
      </c>
      <c r="AO512" t="str">
        <f t="shared" si="167"/>
        <v/>
      </c>
      <c r="AP512" t="str">
        <f t="shared" si="168"/>
        <v/>
      </c>
      <c r="AQ512" t="str">
        <f t="shared" si="169"/>
        <v/>
      </c>
      <c r="AR512" t="str">
        <f t="shared" si="170"/>
        <v/>
      </c>
      <c r="AS512" t="str">
        <f t="shared" si="171"/>
        <v/>
      </c>
      <c r="AT512" t="str">
        <f t="shared" si="172"/>
        <v/>
      </c>
      <c r="AU512" t="str">
        <f t="shared" si="173"/>
        <v/>
      </c>
      <c r="AV512" t="str">
        <f t="shared" si="174"/>
        <v/>
      </c>
      <c r="AW512">
        <f>'01_指標庫'!$H$4*ISNUMBER($F512)+'01_指標庫'!$H$5*ISNUMBER($AA512)+'01_指標庫'!$H$6*ISNUMBER($G512)+'01_指標庫'!$H$7*ISNUMBER($H512)+'01_指標庫'!$H$8*ISNUMBER($AF512)+'01_指標庫'!$H$9*ISNUMBER($AG512)+'01_指標庫'!$H$10*ISNUMBER($AB512)+'01_指標庫'!$H$11*ISNUMBER($AC512)+'01_指標庫'!$H$12*ISNUMBER($AD512)+'01_指標庫'!$H$13*ISNUMBER($AE512)+'01_指標庫'!$H$14*ISNUMBER($I512)+'01_指標庫'!$H$15*ISNUMBER($AH512)+'01_指標庫'!$H$16*ISNUMBER($K512)+'01_指標庫'!$H$17*ISNUMBER($AI512)+'01_指標庫'!$H$18*ISNUMBER($AJ512)+'01_指標庫'!$H$19*ISNUMBER($AK512)+'01_指標庫'!$H$20*ISNUMBER($BB512)+'01_指標庫'!$H$21*ISNUMBER($BC512)</f>
        <v>51</v>
      </c>
      <c r="AX512">
        <f>IF(AW512=0,50,ROUND(('01_指標庫'!$H$4*IF(ISNUMBER($F512),L512,0)+'01_指標庫'!$H$5*IF(ISNUMBER($AA512),AL512,0)+'01_指標庫'!$H$6*IF(ISNUMBER($G512),M512,0)+'01_指標庫'!$H$7*IF(ISNUMBER($H512),N512,0)+'01_指標庫'!$H$8*IF(ISNUMBER($AF512),AQ512,0)+'01_指標庫'!$H$9*IF(ISNUMBER($AG512),AR512,0)+'01_指標庫'!$H$10*IF(ISNUMBER($AB512),AM512,0)+'01_指標庫'!$H$11*IF(ISNUMBER($AC512),AN512,0)+'01_指標庫'!$H$12*IF(ISNUMBER($AD512),AO512,0)+'01_指標庫'!$H$13*IF(ISNUMBER($AE512),AP512,0)+'01_指標庫'!$H$14*IF(ISNUMBER($I512),O512,0)+'01_指標庫'!$H$15*IF(ISNUMBER($AH512),AS512,0)+'01_指標庫'!$H$16*IF(ISNUMBER($K512),P512,0)+'01_指標庫'!$H$17*IF(ISNUMBER($AI512),AT512,0)+'01_指標庫'!$H$18*IF(ISNUMBER($AJ512),AU512,0)+'01_指標庫'!$H$19*IF(ISNUMBER($AK512),AV512,0)+'01_指標庫'!$H$20*IF(ISNUMBER($BB512),BB512,0)+'01_指標庫'!$H$21*IF(ISNUMBER($BC512),BC512,0))/AW512,1))</f>
        <v>82.4</v>
      </c>
      <c r="AY512" s="67"/>
      <c r="AZ512" s="67"/>
      <c r="BA512" s="66">
        <f t="shared" si="178"/>
        <v>1.5041760292864081E-2</v>
      </c>
      <c r="BB512">
        <f t="shared" si="179"/>
        <v>100</v>
      </c>
      <c r="BC512" t="str">
        <f t="shared" si="180"/>
        <v/>
      </c>
    </row>
    <row r="513" spans="1:55" ht="15" customHeight="1">
      <c r="A513" s="56">
        <v>509</v>
      </c>
      <c r="B513" s="57">
        <v>43297</v>
      </c>
      <c r="C513" s="56">
        <v>2018</v>
      </c>
      <c r="D513" s="58" t="s">
        <v>236</v>
      </c>
      <c r="E513" s="59">
        <v>7357.9</v>
      </c>
      <c r="F513" s="60">
        <v>0.103855</v>
      </c>
      <c r="G513" s="60">
        <v>-2.4299999999999999E-3</v>
      </c>
      <c r="H513" s="61">
        <v>0.75509999999999999</v>
      </c>
      <c r="I513" s="62">
        <v>359</v>
      </c>
      <c r="J513" s="56" t="s">
        <v>235</v>
      </c>
      <c r="K513" s="63">
        <v>12.83</v>
      </c>
      <c r="L513" s="56">
        <f t="shared" si="158"/>
        <v>100</v>
      </c>
      <c r="M513" s="56">
        <f t="shared" si="159"/>
        <v>100</v>
      </c>
      <c r="N513" s="56">
        <f t="shared" si="160"/>
        <v>100</v>
      </c>
      <c r="O513" s="56">
        <f t="shared" si="161"/>
        <v>50</v>
      </c>
      <c r="P513" s="56">
        <f t="shared" si="162"/>
        <v>100</v>
      </c>
      <c r="Q513" s="63"/>
      <c r="R513" s="56"/>
      <c r="S513" s="60">
        <f t="shared" si="175"/>
        <v>-2.429560374304196E-3</v>
      </c>
      <c r="T513" s="64">
        <f t="shared" si="176"/>
        <v>5.336617405582933E-2</v>
      </c>
      <c r="V513" s="65"/>
      <c r="W513" s="65"/>
      <c r="Y513" s="15" t="str">
        <f t="shared" si="163"/>
        <v>EASY</v>
      </c>
      <c r="AA513" s="66">
        <f t="shared" si="177"/>
        <v>6.2090637864697706E-2</v>
      </c>
      <c r="AB513">
        <f>LOOKUP($B513,'07_L1政策步階'!$A$4:$A$14,'07_L1政策步階'!$C$4:$C$14)</f>
        <v>-1</v>
      </c>
      <c r="AC513" s="65"/>
      <c r="AD513" s="65"/>
      <c r="AE513" s="65"/>
      <c r="AF513" s="65"/>
      <c r="AG513" s="65"/>
      <c r="AH513" s="65"/>
      <c r="AI513" s="65"/>
      <c r="AJ513" s="65"/>
      <c r="AK513" s="65"/>
      <c r="AL513">
        <f t="shared" si="164"/>
        <v>100</v>
      </c>
      <c r="AM513">
        <f t="shared" si="165"/>
        <v>0</v>
      </c>
      <c r="AN513" t="str">
        <f t="shared" si="166"/>
        <v/>
      </c>
      <c r="AO513" t="str">
        <f t="shared" si="167"/>
        <v/>
      </c>
      <c r="AP513" t="str">
        <f t="shared" si="168"/>
        <v/>
      </c>
      <c r="AQ513" t="str">
        <f t="shared" si="169"/>
        <v/>
      </c>
      <c r="AR513" t="str">
        <f t="shared" si="170"/>
        <v/>
      </c>
      <c r="AS513" t="str">
        <f t="shared" si="171"/>
        <v/>
      </c>
      <c r="AT513" t="str">
        <f t="shared" si="172"/>
        <v/>
      </c>
      <c r="AU513" t="str">
        <f t="shared" si="173"/>
        <v/>
      </c>
      <c r="AV513" t="str">
        <f t="shared" si="174"/>
        <v/>
      </c>
      <c r="AW513">
        <f>'01_指標庫'!$H$4*ISNUMBER($F513)+'01_指標庫'!$H$5*ISNUMBER($AA513)+'01_指標庫'!$H$6*ISNUMBER($G513)+'01_指標庫'!$H$7*ISNUMBER($H513)+'01_指標庫'!$H$8*ISNUMBER($AF513)+'01_指標庫'!$H$9*ISNUMBER($AG513)+'01_指標庫'!$H$10*ISNUMBER($AB513)+'01_指標庫'!$H$11*ISNUMBER($AC513)+'01_指標庫'!$H$12*ISNUMBER($AD513)+'01_指標庫'!$H$13*ISNUMBER($AE513)+'01_指標庫'!$H$14*ISNUMBER($I513)+'01_指標庫'!$H$15*ISNUMBER($AH513)+'01_指標庫'!$H$16*ISNUMBER($K513)+'01_指標庫'!$H$17*ISNUMBER($AI513)+'01_指標庫'!$H$18*ISNUMBER($AJ513)+'01_指標庫'!$H$19*ISNUMBER($AK513)+'01_指標庫'!$H$20*ISNUMBER($BB513)+'01_指標庫'!$H$21*ISNUMBER($BC513)</f>
        <v>51</v>
      </c>
      <c r="AX513">
        <f>IF(AW513=0,50,ROUND(('01_指標庫'!$H$4*IF(ISNUMBER($F513),L513,0)+'01_指標庫'!$H$5*IF(ISNUMBER($AA513),AL513,0)+'01_指標庫'!$H$6*IF(ISNUMBER($G513),M513,0)+'01_指標庫'!$H$7*IF(ISNUMBER($H513),N513,0)+'01_指標庫'!$H$8*IF(ISNUMBER($AF513),AQ513,0)+'01_指標庫'!$H$9*IF(ISNUMBER($AG513),AR513,0)+'01_指標庫'!$H$10*IF(ISNUMBER($AB513),AM513,0)+'01_指標庫'!$H$11*IF(ISNUMBER($AC513),AN513,0)+'01_指標庫'!$H$12*IF(ISNUMBER($AD513),AO513,0)+'01_指標庫'!$H$13*IF(ISNUMBER($AE513),AP513,0)+'01_指標庫'!$H$14*IF(ISNUMBER($I513),O513,0)+'01_指標庫'!$H$15*IF(ISNUMBER($AH513),AS513,0)+'01_指標庫'!$H$16*IF(ISNUMBER($K513),P513,0)+'01_指標庫'!$H$17*IF(ISNUMBER($AI513),AT513,0)+'01_指標庫'!$H$18*IF(ISNUMBER($AJ513),AU513,0)+'01_指標庫'!$H$19*IF(ISNUMBER($AK513),AV513,0)+'01_指標庫'!$H$20*IF(ISNUMBER($BB513),BB513,0)+'01_指標庫'!$H$21*IF(ISNUMBER($BC513),BC513,0))/AW513,1))</f>
        <v>82.4</v>
      </c>
      <c r="AY513" s="67"/>
      <c r="AZ513" s="67"/>
      <c r="BA513" s="66">
        <f t="shared" si="178"/>
        <v>1.2856161154150891E-2</v>
      </c>
      <c r="BB513">
        <f t="shared" si="179"/>
        <v>100</v>
      </c>
      <c r="BC513" t="str">
        <f t="shared" si="180"/>
        <v/>
      </c>
    </row>
    <row r="514" spans="1:55" ht="15" customHeight="1">
      <c r="A514" s="56">
        <v>510</v>
      </c>
      <c r="B514" s="57">
        <v>43298</v>
      </c>
      <c r="C514" s="56">
        <v>2018</v>
      </c>
      <c r="D514" s="58" t="s">
        <v>237</v>
      </c>
      <c r="E514" s="59">
        <v>7403.89</v>
      </c>
      <c r="F514" s="60">
        <v>0.109531</v>
      </c>
      <c r="G514" s="60">
        <v>0</v>
      </c>
      <c r="H514" s="61">
        <v>0.79590000000000005</v>
      </c>
      <c r="I514" s="62">
        <v>358</v>
      </c>
      <c r="J514" s="56" t="s">
        <v>235</v>
      </c>
      <c r="K514" s="63">
        <v>12.06</v>
      </c>
      <c r="L514" s="56">
        <f t="shared" si="158"/>
        <v>100</v>
      </c>
      <c r="M514" s="56">
        <f t="shared" si="159"/>
        <v>100</v>
      </c>
      <c r="N514" s="56">
        <f t="shared" si="160"/>
        <v>100</v>
      </c>
      <c r="O514" s="56">
        <f t="shared" si="161"/>
        <v>50</v>
      </c>
      <c r="P514" s="56">
        <f t="shared" si="162"/>
        <v>100</v>
      </c>
      <c r="Q514" s="63"/>
      <c r="R514" s="56"/>
      <c r="S514" s="60">
        <f t="shared" si="175"/>
        <v>6.2504247135732882E-3</v>
      </c>
      <c r="T514" s="64">
        <f t="shared" si="176"/>
        <v>-6.0015588464536251E-2</v>
      </c>
      <c r="V514" s="65"/>
      <c r="W514" s="65"/>
      <c r="Y514" s="15" t="str">
        <f t="shared" si="163"/>
        <v>EASY</v>
      </c>
      <c r="AA514" s="66">
        <f t="shared" si="177"/>
        <v>6.2822645326341187E-2</v>
      </c>
      <c r="AB514">
        <f>LOOKUP($B514,'07_L1政策步階'!$A$4:$A$14,'07_L1政策步階'!$C$4:$C$14)</f>
        <v>-1</v>
      </c>
      <c r="AC514" s="65"/>
      <c r="AD514" s="65"/>
      <c r="AE514" s="65"/>
      <c r="AF514" s="65"/>
      <c r="AG514" s="65"/>
      <c r="AH514" s="65"/>
      <c r="AI514" s="65"/>
      <c r="AJ514" s="65"/>
      <c r="AK514" s="65"/>
      <c r="AL514">
        <f t="shared" si="164"/>
        <v>100</v>
      </c>
      <c r="AM514">
        <f t="shared" si="165"/>
        <v>0</v>
      </c>
      <c r="AN514" t="str">
        <f t="shared" si="166"/>
        <v/>
      </c>
      <c r="AO514" t="str">
        <f t="shared" si="167"/>
        <v/>
      </c>
      <c r="AP514" t="str">
        <f t="shared" si="168"/>
        <v/>
      </c>
      <c r="AQ514" t="str">
        <f t="shared" si="169"/>
        <v/>
      </c>
      <c r="AR514" t="str">
        <f t="shared" si="170"/>
        <v/>
      </c>
      <c r="AS514" t="str">
        <f t="shared" si="171"/>
        <v/>
      </c>
      <c r="AT514" t="str">
        <f t="shared" si="172"/>
        <v/>
      </c>
      <c r="AU514" t="str">
        <f t="shared" si="173"/>
        <v/>
      </c>
      <c r="AV514" t="str">
        <f t="shared" si="174"/>
        <v/>
      </c>
      <c r="AW514">
        <f>'01_指標庫'!$H$4*ISNUMBER($F514)+'01_指標庫'!$H$5*ISNUMBER($AA514)+'01_指標庫'!$H$6*ISNUMBER($G514)+'01_指標庫'!$H$7*ISNUMBER($H514)+'01_指標庫'!$H$8*ISNUMBER($AF514)+'01_指標庫'!$H$9*ISNUMBER($AG514)+'01_指標庫'!$H$10*ISNUMBER($AB514)+'01_指標庫'!$H$11*ISNUMBER($AC514)+'01_指標庫'!$H$12*ISNUMBER($AD514)+'01_指標庫'!$H$13*ISNUMBER($AE514)+'01_指標庫'!$H$14*ISNUMBER($I514)+'01_指標庫'!$H$15*ISNUMBER($AH514)+'01_指標庫'!$H$16*ISNUMBER($K514)+'01_指標庫'!$H$17*ISNUMBER($AI514)+'01_指標庫'!$H$18*ISNUMBER($AJ514)+'01_指標庫'!$H$19*ISNUMBER($AK514)+'01_指標庫'!$H$20*ISNUMBER($BB514)+'01_指標庫'!$H$21*ISNUMBER($BC514)</f>
        <v>51</v>
      </c>
      <c r="AX514">
        <f>IF(AW514=0,50,ROUND(('01_指標庫'!$H$4*IF(ISNUMBER($F514),L514,0)+'01_指標庫'!$H$5*IF(ISNUMBER($AA514),AL514,0)+'01_指標庫'!$H$6*IF(ISNUMBER($G514),M514,0)+'01_指標庫'!$H$7*IF(ISNUMBER($H514),N514,0)+'01_指標庫'!$H$8*IF(ISNUMBER($AF514),AQ514,0)+'01_指標庫'!$H$9*IF(ISNUMBER($AG514),AR514,0)+'01_指標庫'!$H$10*IF(ISNUMBER($AB514),AM514,0)+'01_指標庫'!$H$11*IF(ISNUMBER($AC514),AN514,0)+'01_指標庫'!$H$12*IF(ISNUMBER($AD514),AO514,0)+'01_指標庫'!$H$13*IF(ISNUMBER($AE514),AP514,0)+'01_指標庫'!$H$14*IF(ISNUMBER($I514),O514,0)+'01_指標庫'!$H$15*IF(ISNUMBER($AH514),AS514,0)+'01_指標庫'!$H$16*IF(ISNUMBER($K514),P514,0)+'01_指標庫'!$H$17*IF(ISNUMBER($AI514),AT514,0)+'01_指標庫'!$H$18*IF(ISNUMBER($AJ514),AU514,0)+'01_指標庫'!$H$19*IF(ISNUMBER($AK514),AV514,0)+'01_指標庫'!$H$20*IF(ISNUMBER($BB514),BB514,0)+'01_指標庫'!$H$21*IF(ISNUMBER($BC514),BC514,0))/AW514,1))</f>
        <v>82.4</v>
      </c>
      <c r="AY514" s="67"/>
      <c r="AZ514" s="67"/>
      <c r="BA514" s="66">
        <f t="shared" si="178"/>
        <v>1.1927819283025443E-2</v>
      </c>
      <c r="BB514">
        <f t="shared" si="179"/>
        <v>100</v>
      </c>
      <c r="BC514" t="str">
        <f t="shared" si="180"/>
        <v/>
      </c>
    </row>
    <row r="515" spans="1:55" ht="15" customHeight="1">
      <c r="A515" s="56">
        <v>511</v>
      </c>
      <c r="B515" s="57">
        <v>43299</v>
      </c>
      <c r="C515" s="56">
        <v>2018</v>
      </c>
      <c r="D515" s="58" t="s">
        <v>238</v>
      </c>
      <c r="E515" s="59">
        <v>7390.13</v>
      </c>
      <c r="F515" s="60">
        <v>0.106299</v>
      </c>
      <c r="G515" s="60">
        <v>-1.859E-3</v>
      </c>
      <c r="H515" s="61">
        <v>0.81630000000000003</v>
      </c>
      <c r="I515" s="62">
        <v>356</v>
      </c>
      <c r="J515" s="56" t="s">
        <v>235</v>
      </c>
      <c r="K515" s="63">
        <v>12.1</v>
      </c>
      <c r="L515" s="56">
        <f t="shared" si="158"/>
        <v>100</v>
      </c>
      <c r="M515" s="56">
        <f t="shared" si="159"/>
        <v>100</v>
      </c>
      <c r="N515" s="56">
        <f t="shared" si="160"/>
        <v>100</v>
      </c>
      <c r="O515" s="56">
        <f t="shared" si="161"/>
        <v>50</v>
      </c>
      <c r="P515" s="56">
        <f t="shared" si="162"/>
        <v>100</v>
      </c>
      <c r="Q515" s="63"/>
      <c r="R515" s="56"/>
      <c r="S515" s="60">
        <f t="shared" si="175"/>
        <v>-1.8584825004153149E-3</v>
      </c>
      <c r="T515" s="64">
        <f t="shared" si="176"/>
        <v>3.3167495854062867E-3</v>
      </c>
      <c r="V515" s="65"/>
      <c r="W515" s="65"/>
      <c r="Y515" s="15" t="str">
        <f t="shared" si="163"/>
        <v>EASY</v>
      </c>
      <c r="AA515" s="66">
        <f t="shared" si="177"/>
        <v>6.3401666803093004E-2</v>
      </c>
      <c r="AB515">
        <f>LOOKUP($B515,'07_L1政策步階'!$A$4:$A$14,'07_L1政策步階'!$C$4:$C$14)</f>
        <v>-1</v>
      </c>
      <c r="AC515" s="65"/>
      <c r="AD515" s="65"/>
      <c r="AE515" s="65"/>
      <c r="AF515" s="65"/>
      <c r="AG515" s="65"/>
      <c r="AH515" s="65"/>
      <c r="AI515" s="65"/>
      <c r="AJ515" s="65"/>
      <c r="AK515" s="65"/>
      <c r="AL515">
        <f t="shared" si="164"/>
        <v>100</v>
      </c>
      <c r="AM515">
        <f t="shared" si="165"/>
        <v>0</v>
      </c>
      <c r="AN515" t="str">
        <f t="shared" si="166"/>
        <v/>
      </c>
      <c r="AO515" t="str">
        <f t="shared" si="167"/>
        <v/>
      </c>
      <c r="AP515" t="str">
        <f t="shared" si="168"/>
        <v/>
      </c>
      <c r="AQ515" t="str">
        <f t="shared" si="169"/>
        <v/>
      </c>
      <c r="AR515" t="str">
        <f t="shared" si="170"/>
        <v/>
      </c>
      <c r="AS515" t="str">
        <f t="shared" si="171"/>
        <v/>
      </c>
      <c r="AT515" t="str">
        <f t="shared" si="172"/>
        <v/>
      </c>
      <c r="AU515" t="str">
        <f t="shared" si="173"/>
        <v/>
      </c>
      <c r="AV515" t="str">
        <f t="shared" si="174"/>
        <v/>
      </c>
      <c r="AW515">
        <f>'01_指標庫'!$H$4*ISNUMBER($F515)+'01_指標庫'!$H$5*ISNUMBER($AA515)+'01_指標庫'!$H$6*ISNUMBER($G515)+'01_指標庫'!$H$7*ISNUMBER($H515)+'01_指標庫'!$H$8*ISNUMBER($AF515)+'01_指標庫'!$H$9*ISNUMBER($AG515)+'01_指標庫'!$H$10*ISNUMBER($AB515)+'01_指標庫'!$H$11*ISNUMBER($AC515)+'01_指標庫'!$H$12*ISNUMBER($AD515)+'01_指標庫'!$H$13*ISNUMBER($AE515)+'01_指標庫'!$H$14*ISNUMBER($I515)+'01_指標庫'!$H$15*ISNUMBER($AH515)+'01_指標庫'!$H$16*ISNUMBER($K515)+'01_指標庫'!$H$17*ISNUMBER($AI515)+'01_指標庫'!$H$18*ISNUMBER($AJ515)+'01_指標庫'!$H$19*ISNUMBER($AK515)+'01_指標庫'!$H$20*ISNUMBER($BB515)+'01_指標庫'!$H$21*ISNUMBER($BC515)</f>
        <v>51</v>
      </c>
      <c r="AX515">
        <f>IF(AW515=0,50,ROUND(('01_指標庫'!$H$4*IF(ISNUMBER($F515),L515,0)+'01_指標庫'!$H$5*IF(ISNUMBER($AA515),AL515,0)+'01_指標庫'!$H$6*IF(ISNUMBER($G515),M515,0)+'01_指標庫'!$H$7*IF(ISNUMBER($H515),N515,0)+'01_指標庫'!$H$8*IF(ISNUMBER($AF515),AQ515,0)+'01_指標庫'!$H$9*IF(ISNUMBER($AG515),AR515,0)+'01_指標庫'!$H$10*IF(ISNUMBER($AB515),AM515,0)+'01_指標庫'!$H$11*IF(ISNUMBER($AC515),AN515,0)+'01_指標庫'!$H$12*IF(ISNUMBER($AD515),AO515,0)+'01_指標庫'!$H$13*IF(ISNUMBER($AE515),AP515,0)+'01_指標庫'!$H$14*IF(ISNUMBER($I515),O515,0)+'01_指標庫'!$H$15*IF(ISNUMBER($AH515),AS515,0)+'01_指標庫'!$H$16*IF(ISNUMBER($K515),P515,0)+'01_指標庫'!$H$17*IF(ISNUMBER($AI515),AT515,0)+'01_指標庫'!$H$18*IF(ISNUMBER($AJ515),AU515,0)+'01_指標庫'!$H$19*IF(ISNUMBER($AK515),AV515,0)+'01_指標庫'!$H$20*IF(ISNUMBER($BB515),BB515,0)+'01_指標庫'!$H$21*IF(ISNUMBER($BC515),BC515,0))/AW515,1))</f>
        <v>82.4</v>
      </c>
      <c r="AY515" s="67"/>
      <c r="AZ515" s="67"/>
      <c r="BA515" s="66">
        <f t="shared" si="178"/>
        <v>1.0725711064797583E-2</v>
      </c>
      <c r="BB515">
        <f t="shared" si="179"/>
        <v>100</v>
      </c>
      <c r="BC515" t="str">
        <f t="shared" si="180"/>
        <v/>
      </c>
    </row>
    <row r="516" spans="1:55" ht="15" customHeight="1">
      <c r="A516" s="56">
        <v>512</v>
      </c>
      <c r="B516" s="57">
        <v>43300</v>
      </c>
      <c r="C516" s="56">
        <v>2018</v>
      </c>
      <c r="D516" s="58" t="s">
        <v>239</v>
      </c>
      <c r="E516" s="59">
        <v>7352.36</v>
      </c>
      <c r="F516" s="60">
        <v>9.9516999999999994E-2</v>
      </c>
      <c r="G516" s="60">
        <v>-6.96E-3</v>
      </c>
      <c r="H516" s="61">
        <v>0.81630000000000003</v>
      </c>
      <c r="I516" s="62">
        <v>359</v>
      </c>
      <c r="J516" s="56" t="s">
        <v>235</v>
      </c>
      <c r="K516" s="63">
        <v>12.87</v>
      </c>
      <c r="L516" s="56">
        <f t="shared" si="158"/>
        <v>100</v>
      </c>
      <c r="M516" s="56">
        <f t="shared" si="159"/>
        <v>100</v>
      </c>
      <c r="N516" s="56">
        <f t="shared" si="160"/>
        <v>100</v>
      </c>
      <c r="O516" s="56">
        <f t="shared" si="161"/>
        <v>50</v>
      </c>
      <c r="P516" s="56">
        <f t="shared" si="162"/>
        <v>100</v>
      </c>
      <c r="Q516" s="63"/>
      <c r="R516" s="56"/>
      <c r="S516" s="60">
        <f t="shared" si="175"/>
        <v>-5.1108708507158207E-3</v>
      </c>
      <c r="T516" s="64">
        <f t="shared" si="176"/>
        <v>6.3636363636363713E-2</v>
      </c>
      <c r="V516" s="65"/>
      <c r="W516" s="65"/>
      <c r="Y516" s="15" t="str">
        <f t="shared" si="163"/>
        <v>EASY</v>
      </c>
      <c r="AA516" s="66">
        <f t="shared" si="177"/>
        <v>6.39177445731407E-2</v>
      </c>
      <c r="AB516">
        <f>LOOKUP($B516,'07_L1政策步階'!$A$4:$A$14,'07_L1政策步階'!$C$4:$C$14)</f>
        <v>-1</v>
      </c>
      <c r="AC516" s="65"/>
      <c r="AD516" s="65"/>
      <c r="AE516" s="65"/>
      <c r="AF516" s="65"/>
      <c r="AG516" s="65"/>
      <c r="AH516" s="65"/>
      <c r="AI516" s="65"/>
      <c r="AJ516" s="65"/>
      <c r="AK516" s="65"/>
      <c r="AL516">
        <f t="shared" si="164"/>
        <v>100</v>
      </c>
      <c r="AM516">
        <f t="shared" si="165"/>
        <v>0</v>
      </c>
      <c r="AN516" t="str">
        <f t="shared" si="166"/>
        <v/>
      </c>
      <c r="AO516" t="str">
        <f t="shared" si="167"/>
        <v/>
      </c>
      <c r="AP516" t="str">
        <f t="shared" si="168"/>
        <v/>
      </c>
      <c r="AQ516" t="str">
        <f t="shared" si="169"/>
        <v/>
      </c>
      <c r="AR516" t="str">
        <f t="shared" si="170"/>
        <v/>
      </c>
      <c r="AS516" t="str">
        <f t="shared" si="171"/>
        <v/>
      </c>
      <c r="AT516" t="str">
        <f t="shared" si="172"/>
        <v/>
      </c>
      <c r="AU516" t="str">
        <f t="shared" si="173"/>
        <v/>
      </c>
      <c r="AV516" t="str">
        <f t="shared" si="174"/>
        <v/>
      </c>
      <c r="AW516">
        <f>'01_指標庫'!$H$4*ISNUMBER($F516)+'01_指標庫'!$H$5*ISNUMBER($AA516)+'01_指標庫'!$H$6*ISNUMBER($G516)+'01_指標庫'!$H$7*ISNUMBER($H516)+'01_指標庫'!$H$8*ISNUMBER($AF516)+'01_指標庫'!$H$9*ISNUMBER($AG516)+'01_指標庫'!$H$10*ISNUMBER($AB516)+'01_指標庫'!$H$11*ISNUMBER($AC516)+'01_指標庫'!$H$12*ISNUMBER($AD516)+'01_指標庫'!$H$13*ISNUMBER($AE516)+'01_指標庫'!$H$14*ISNUMBER($I516)+'01_指標庫'!$H$15*ISNUMBER($AH516)+'01_指標庫'!$H$16*ISNUMBER($K516)+'01_指標庫'!$H$17*ISNUMBER($AI516)+'01_指標庫'!$H$18*ISNUMBER($AJ516)+'01_指標庫'!$H$19*ISNUMBER($AK516)+'01_指標庫'!$H$20*ISNUMBER($BB516)+'01_指標庫'!$H$21*ISNUMBER($BC516)</f>
        <v>51</v>
      </c>
      <c r="AX516">
        <f>IF(AW516=0,50,ROUND(('01_指標庫'!$H$4*IF(ISNUMBER($F516),L516,0)+'01_指標庫'!$H$5*IF(ISNUMBER($AA516),AL516,0)+'01_指標庫'!$H$6*IF(ISNUMBER($G516),M516,0)+'01_指標庫'!$H$7*IF(ISNUMBER($H516),N516,0)+'01_指標庫'!$H$8*IF(ISNUMBER($AF516),AQ516,0)+'01_指標庫'!$H$9*IF(ISNUMBER($AG516),AR516,0)+'01_指標庫'!$H$10*IF(ISNUMBER($AB516),AM516,0)+'01_指標庫'!$H$11*IF(ISNUMBER($AC516),AN516,0)+'01_指標庫'!$H$12*IF(ISNUMBER($AD516),AO516,0)+'01_指標庫'!$H$13*IF(ISNUMBER($AE516),AP516,0)+'01_指標庫'!$H$14*IF(ISNUMBER($I516),O516,0)+'01_指標庫'!$H$15*IF(ISNUMBER($AH516),AS516,0)+'01_指標庫'!$H$16*IF(ISNUMBER($K516),P516,0)+'01_指標庫'!$H$17*IF(ISNUMBER($AI516),AT516,0)+'01_指標庫'!$H$18*IF(ISNUMBER($AJ516),AU516,0)+'01_指標庫'!$H$19*IF(ISNUMBER($AK516),AV516,0)+'01_指標庫'!$H$20*IF(ISNUMBER($BB516),BB516,0)+'01_指標庫'!$H$21*IF(ISNUMBER($BC516),BC516,0))/AW516,1))</f>
        <v>76.5</v>
      </c>
      <c r="AY516" s="67"/>
      <c r="AZ516" s="67"/>
      <c r="BA516" s="66">
        <f t="shared" si="178"/>
        <v>6.8791390660674079E-3</v>
      </c>
      <c r="BB516">
        <f t="shared" si="179"/>
        <v>50</v>
      </c>
      <c r="BC516" t="str">
        <f t="shared" si="180"/>
        <v/>
      </c>
    </row>
    <row r="517" spans="1:55" ht="15" customHeight="1">
      <c r="A517" s="56">
        <v>513</v>
      </c>
      <c r="B517" s="57">
        <v>43301</v>
      </c>
      <c r="C517" s="56">
        <v>2018</v>
      </c>
      <c r="D517" s="58" t="s">
        <v>234</v>
      </c>
      <c r="E517" s="59">
        <v>7350.23</v>
      </c>
      <c r="F517" s="60">
        <v>9.8086000000000007E-2</v>
      </c>
      <c r="G517" s="60">
        <v>-7.2480000000000001E-3</v>
      </c>
      <c r="H517" s="61">
        <v>0.77549999999999997</v>
      </c>
      <c r="I517" s="62">
        <v>355</v>
      </c>
      <c r="J517" s="56" t="s">
        <v>235</v>
      </c>
      <c r="K517" s="63">
        <v>12.86</v>
      </c>
      <c r="L517" s="56">
        <f t="shared" ref="L517:L580" si="181">IF(COUNT(F517)=0,50,IF(F517&gt;=0,100,IF(F517&gt;=-0.02,50,0)))</f>
        <v>100</v>
      </c>
      <c r="M517" s="56">
        <f t="shared" ref="M517:M580" si="182">IF(COUNT(G517)=0,50,IF(G517&gt;-0.06,100,IF(G517&gt;-0.15,50,0)))</f>
        <v>100</v>
      </c>
      <c r="N517" s="56">
        <f t="shared" ref="N517:N580" si="183">IF(COUNT(H517)=0,50,IF(H517&gt;=0.6,100,IF(H517&gt;=0.4,50,0)))</f>
        <v>100</v>
      </c>
      <c r="O517" s="56">
        <f t="shared" ref="O517:O580" si="184">IF(COUNT(I517)=0,50,IF(J517="proxy_vix",50,IF(I517&lt;350,100,IF(I517&lt;=450,50,0))))</f>
        <v>50</v>
      </c>
      <c r="P517" s="56">
        <f t="shared" ref="P517:P580" si="185">IF(COUNT(K517)=0,50,IF(K517&lt;20,100,IF(K517&lt;=25,50,0)))</f>
        <v>100</v>
      </c>
      <c r="Q517" s="63"/>
      <c r="R517" s="56"/>
      <c r="S517" s="60">
        <f t="shared" si="175"/>
        <v>-2.8970289811702798E-4</v>
      </c>
      <c r="T517" s="64">
        <f t="shared" si="176"/>
        <v>-7.7700077700071368E-4</v>
      </c>
      <c r="V517" s="65"/>
      <c r="W517" s="65"/>
      <c r="Y517" s="15" t="str">
        <f t="shared" ref="Y517:Y580" si="186">IF(AX517&gt;=70,"EASY",IF(AX517&gt;40,"UNCERTAIN","HARD"))</f>
        <v>EASY</v>
      </c>
      <c r="AA517" s="66">
        <f t="shared" si="177"/>
        <v>6.4206293607175891E-2</v>
      </c>
      <c r="AB517">
        <f>LOOKUP($B517,'07_L1政策步階'!$A$4:$A$14,'07_L1政策步階'!$C$4:$C$14)</f>
        <v>-1</v>
      </c>
      <c r="AC517" s="65"/>
      <c r="AD517" s="65"/>
      <c r="AE517" s="65"/>
      <c r="AF517" s="65"/>
      <c r="AG517" s="65"/>
      <c r="AH517" s="65"/>
      <c r="AI517" s="65"/>
      <c r="AJ517" s="65"/>
      <c r="AK517" s="65"/>
      <c r="AL517">
        <f t="shared" ref="AL517:AL580" si="187">IF(ISNUMBER($AA517),IF($AA517&gt;=0.005,100,IF($AA517&gt;=-0.015,50,0)),"")</f>
        <v>100</v>
      </c>
      <c r="AM517">
        <f t="shared" ref="AM517:AM580" si="188">IF(ISNUMBER($AB517),IF($AB517=1,100,IF($AB517=0,50,0)),"")</f>
        <v>0</v>
      </c>
      <c r="AN517" t="str">
        <f t="shared" ref="AN517:AN580" si="189">IF(ISNUMBER($AC517),IF($AC517&gt;=0.001,100,IF($AC517&gt;=-0.003,50,0)),"")</f>
        <v/>
      </c>
      <c r="AO517" t="str">
        <f t="shared" ref="AO517:AO580" si="190">IF(ISNUMBER($AD517),IF($AD517&gt;=0.04,100,IF($AD517&gt;=0,50,0)),"")</f>
        <v/>
      </c>
      <c r="AP517" t="str">
        <f t="shared" ref="AP517:AP580" si="191">IF(ISNUMBER($AE517),IF($AE517&gt;=25,100,IF($AE517&gt;=-75,50,0)),"")</f>
        <v/>
      </c>
      <c r="AQ517" t="str">
        <f t="shared" ref="AQ517:AQ580" si="192">IF(ISNUMBER($AF517),IF($AF517&gt;0,100,IF($AF517&gt;=-50,50,0)),"")</f>
        <v/>
      </c>
      <c r="AR517" t="str">
        <f t="shared" ref="AR517:AR580" si="193">IF(ISNUMBER($AG517),IF($AG517=1,100,IF($AG517=0,50,0)),"")</f>
        <v/>
      </c>
      <c r="AS517" t="str">
        <f t="shared" ref="AS517:AS580" si="194">IF(ISNUMBER($AH517),IF($AH517&lt;0,100,IF($AH517&lt;=20,50,0)),"")</f>
        <v/>
      </c>
      <c r="AT517" t="str">
        <f t="shared" ref="AT517:AT580" si="195">IF(ISNUMBER($AI517),IF($AI517&lt;0.95,100,IF($AI517&lt;=1,50,0)),"")</f>
        <v/>
      </c>
      <c r="AU517" t="str">
        <f t="shared" ref="AU517:AU580" si="196">IF(ISNUMBER($AJ517),IF($AJ517&lt;30,0,IF($AJ517&lt;40,50,IF($AJ517&lt;=90,100,50))),"")</f>
        <v/>
      </c>
      <c r="AV517" t="str">
        <f t="shared" ref="AV517:AV580" si="197">IF(ISNUMBER($AK517),IF($AK517&gt;-0.2,100,IF($AK517&gt;=-0.4,50,0)),"")</f>
        <v/>
      </c>
      <c r="AW517">
        <f>'01_指標庫'!$H$4*ISNUMBER($F517)+'01_指標庫'!$H$5*ISNUMBER($AA517)+'01_指標庫'!$H$6*ISNUMBER($G517)+'01_指標庫'!$H$7*ISNUMBER($H517)+'01_指標庫'!$H$8*ISNUMBER($AF517)+'01_指標庫'!$H$9*ISNUMBER($AG517)+'01_指標庫'!$H$10*ISNUMBER($AB517)+'01_指標庫'!$H$11*ISNUMBER($AC517)+'01_指標庫'!$H$12*ISNUMBER($AD517)+'01_指標庫'!$H$13*ISNUMBER($AE517)+'01_指標庫'!$H$14*ISNUMBER($I517)+'01_指標庫'!$H$15*ISNUMBER($AH517)+'01_指標庫'!$H$16*ISNUMBER($K517)+'01_指標庫'!$H$17*ISNUMBER($AI517)+'01_指標庫'!$H$18*ISNUMBER($AJ517)+'01_指標庫'!$H$19*ISNUMBER($AK517)+'01_指標庫'!$H$20*ISNUMBER($BB517)+'01_指標庫'!$H$21*ISNUMBER($BC517)</f>
        <v>51</v>
      </c>
      <c r="AX517">
        <f>IF(AW517=0,50,ROUND(('01_指標庫'!$H$4*IF(ISNUMBER($F517),L517,0)+'01_指標庫'!$H$5*IF(ISNUMBER($AA517),AL517,0)+'01_指標庫'!$H$6*IF(ISNUMBER($G517),M517,0)+'01_指標庫'!$H$7*IF(ISNUMBER($H517),N517,0)+'01_指標庫'!$H$8*IF(ISNUMBER($AF517),AQ517,0)+'01_指標庫'!$H$9*IF(ISNUMBER($AG517),AR517,0)+'01_指標庫'!$H$10*IF(ISNUMBER($AB517),AM517,0)+'01_指標庫'!$H$11*IF(ISNUMBER($AC517),AN517,0)+'01_指標庫'!$H$12*IF(ISNUMBER($AD517),AO517,0)+'01_指標庫'!$H$13*IF(ISNUMBER($AE517),AP517,0)+'01_指標庫'!$H$14*IF(ISNUMBER($I517),O517,0)+'01_指標庫'!$H$15*IF(ISNUMBER($AH517),AS517,0)+'01_指標庫'!$H$16*IF(ISNUMBER($K517),P517,0)+'01_指標庫'!$H$17*IF(ISNUMBER($AI517),AT517,0)+'01_指標庫'!$H$18*IF(ISNUMBER($AJ517),AU517,0)+'01_指標庫'!$H$19*IF(ISNUMBER($AK517),AV517,0)+'01_指標庫'!$H$20*IF(ISNUMBER($BB517),BB517,0)+'01_指標庫'!$H$21*IF(ISNUMBER($BC517),BC517,0))/AW517,1))</f>
        <v>76.5</v>
      </c>
      <c r="AY517" s="67"/>
      <c r="AZ517" s="67"/>
      <c r="BA517" s="66">
        <f t="shared" si="178"/>
        <v>4.2215741978519628E-3</v>
      </c>
      <c r="BB517">
        <f t="shared" si="179"/>
        <v>50</v>
      </c>
      <c r="BC517" t="str">
        <f t="shared" si="180"/>
        <v/>
      </c>
    </row>
    <row r="518" spans="1:55" ht="15" customHeight="1">
      <c r="A518" s="56">
        <v>514</v>
      </c>
      <c r="B518" s="57">
        <v>43304</v>
      </c>
      <c r="C518" s="56">
        <v>2018</v>
      </c>
      <c r="D518" s="58" t="s">
        <v>236</v>
      </c>
      <c r="E518" s="59">
        <v>7371.78</v>
      </c>
      <c r="F518" s="60">
        <v>0.100177</v>
      </c>
      <c r="G518" s="60">
        <v>-4.3369999999999997E-3</v>
      </c>
      <c r="H518" s="61">
        <v>0.75509999999999999</v>
      </c>
      <c r="I518" s="62">
        <v>350</v>
      </c>
      <c r="J518" s="56" t="s">
        <v>235</v>
      </c>
      <c r="K518" s="63">
        <v>12.62</v>
      </c>
      <c r="L518" s="56">
        <f t="shared" si="181"/>
        <v>100</v>
      </c>
      <c r="M518" s="56">
        <f t="shared" si="182"/>
        <v>100</v>
      </c>
      <c r="N518" s="56">
        <f t="shared" si="183"/>
        <v>100</v>
      </c>
      <c r="O518" s="56">
        <f t="shared" si="184"/>
        <v>50</v>
      </c>
      <c r="P518" s="56">
        <f t="shared" si="185"/>
        <v>100</v>
      </c>
      <c r="Q518" s="63"/>
      <c r="R518" s="56"/>
      <c r="S518" s="60">
        <f t="shared" ref="S518:S581" si="198">$E518/$E517-1</f>
        <v>2.9318810431782083E-3</v>
      </c>
      <c r="T518" s="64">
        <f t="shared" ref="T518:T581" si="199">$K518/$K517-1</f>
        <v>-1.8662519440124425E-2</v>
      </c>
      <c r="V518" s="65"/>
      <c r="W518" s="65"/>
      <c r="Y518" s="15" t="str">
        <f t="shared" si="186"/>
        <v>EASY</v>
      </c>
      <c r="AA518" s="66">
        <f t="shared" si="177"/>
        <v>6.4334513619163758E-2</v>
      </c>
      <c r="AB518">
        <f>LOOKUP($B518,'07_L1政策步階'!$A$4:$A$14,'07_L1政策步階'!$C$4:$C$14)</f>
        <v>-1</v>
      </c>
      <c r="AC518" s="65"/>
      <c r="AD518" s="65"/>
      <c r="AE518" s="65"/>
      <c r="AF518" s="65"/>
      <c r="AG518" s="65"/>
      <c r="AH518" s="65"/>
      <c r="AI518" s="65"/>
      <c r="AJ518" s="65"/>
      <c r="AK518" s="65"/>
      <c r="AL518">
        <f t="shared" si="187"/>
        <v>100</v>
      </c>
      <c r="AM518">
        <f t="shared" si="188"/>
        <v>0</v>
      </c>
      <c r="AN518" t="str">
        <f t="shared" si="189"/>
        <v/>
      </c>
      <c r="AO518" t="str">
        <f t="shared" si="190"/>
        <v/>
      </c>
      <c r="AP518" t="str">
        <f t="shared" si="191"/>
        <v/>
      </c>
      <c r="AQ518" t="str">
        <f t="shared" si="192"/>
        <v/>
      </c>
      <c r="AR518" t="str">
        <f t="shared" si="193"/>
        <v/>
      </c>
      <c r="AS518" t="str">
        <f t="shared" si="194"/>
        <v/>
      </c>
      <c r="AT518" t="str">
        <f t="shared" si="195"/>
        <v/>
      </c>
      <c r="AU518" t="str">
        <f t="shared" si="196"/>
        <v/>
      </c>
      <c r="AV518" t="str">
        <f t="shared" si="197"/>
        <v/>
      </c>
      <c r="AW518">
        <f>'01_指標庫'!$H$4*ISNUMBER($F518)+'01_指標庫'!$H$5*ISNUMBER($AA518)+'01_指標庫'!$H$6*ISNUMBER($G518)+'01_指標庫'!$H$7*ISNUMBER($H518)+'01_指標庫'!$H$8*ISNUMBER($AF518)+'01_指標庫'!$H$9*ISNUMBER($AG518)+'01_指標庫'!$H$10*ISNUMBER($AB518)+'01_指標庫'!$H$11*ISNUMBER($AC518)+'01_指標庫'!$H$12*ISNUMBER($AD518)+'01_指標庫'!$H$13*ISNUMBER($AE518)+'01_指標庫'!$H$14*ISNUMBER($I518)+'01_指標庫'!$H$15*ISNUMBER($AH518)+'01_指標庫'!$H$16*ISNUMBER($K518)+'01_指標庫'!$H$17*ISNUMBER($AI518)+'01_指標庫'!$H$18*ISNUMBER($AJ518)+'01_指標庫'!$H$19*ISNUMBER($AK518)+'01_指標庫'!$H$20*ISNUMBER($BB518)+'01_指標庫'!$H$21*ISNUMBER($BC518)</f>
        <v>51</v>
      </c>
      <c r="AX518">
        <f>IF(AW518=0,50,ROUND(('01_指標庫'!$H$4*IF(ISNUMBER($F518),L518,0)+'01_指標庫'!$H$5*IF(ISNUMBER($AA518),AL518,0)+'01_指標庫'!$H$6*IF(ISNUMBER($G518),M518,0)+'01_指標庫'!$H$7*IF(ISNUMBER($H518),N518,0)+'01_指標庫'!$H$8*IF(ISNUMBER($AF518),AQ518,0)+'01_指標庫'!$H$9*IF(ISNUMBER($AG518),AR518,0)+'01_指標庫'!$H$10*IF(ISNUMBER($AB518),AM518,0)+'01_指標庫'!$H$11*IF(ISNUMBER($AC518),AN518,0)+'01_指標庫'!$H$12*IF(ISNUMBER($AD518),AO518,0)+'01_指標庫'!$H$13*IF(ISNUMBER($AE518),AP518,0)+'01_指標庫'!$H$14*IF(ISNUMBER($I518),O518,0)+'01_指標庫'!$H$15*IF(ISNUMBER($AH518),AS518,0)+'01_指標庫'!$H$16*IF(ISNUMBER($K518),P518,0)+'01_指標庫'!$H$17*IF(ISNUMBER($AI518),AT518,0)+'01_指標庫'!$H$18*IF(ISNUMBER($AJ518),AU518,0)+'01_指標庫'!$H$19*IF(ISNUMBER($AK518),AV518,0)+'01_指標庫'!$H$20*IF(ISNUMBER($BB518),BB518,0)+'01_指標庫'!$H$21*IF(ISNUMBER($BC518),BC518,0))/AW518,1))</f>
        <v>76.5</v>
      </c>
      <c r="AY518" s="67"/>
      <c r="AZ518" s="67"/>
      <c r="BA518" s="66">
        <f t="shared" si="178"/>
        <v>3.2905666703040293E-3</v>
      </c>
      <c r="BB518">
        <f t="shared" si="179"/>
        <v>50</v>
      </c>
      <c r="BC518" t="str">
        <f t="shared" si="180"/>
        <v/>
      </c>
    </row>
    <row r="519" spans="1:55" ht="15" customHeight="1">
      <c r="A519" s="56">
        <v>515</v>
      </c>
      <c r="B519" s="57">
        <v>43305</v>
      </c>
      <c r="C519" s="56">
        <v>2018</v>
      </c>
      <c r="D519" s="58" t="s">
        <v>237</v>
      </c>
      <c r="E519" s="59">
        <v>7406.25</v>
      </c>
      <c r="F519" s="60">
        <v>0.10421</v>
      </c>
      <c r="G519" s="60">
        <v>0</v>
      </c>
      <c r="H519" s="61">
        <v>0.75509999999999999</v>
      </c>
      <c r="I519" s="62">
        <v>347</v>
      </c>
      <c r="J519" s="56" t="s">
        <v>235</v>
      </c>
      <c r="K519" s="63">
        <v>12.41</v>
      </c>
      <c r="L519" s="56">
        <f t="shared" si="181"/>
        <v>100</v>
      </c>
      <c r="M519" s="56">
        <f t="shared" si="182"/>
        <v>100</v>
      </c>
      <c r="N519" s="56">
        <f t="shared" si="183"/>
        <v>100</v>
      </c>
      <c r="O519" s="56">
        <f t="shared" si="184"/>
        <v>100</v>
      </c>
      <c r="P519" s="56">
        <f t="shared" si="185"/>
        <v>100</v>
      </c>
      <c r="Q519" s="63"/>
      <c r="R519" s="56"/>
      <c r="S519" s="60">
        <f t="shared" si="198"/>
        <v>4.6759398679829811E-3</v>
      </c>
      <c r="T519" s="64">
        <f t="shared" si="199"/>
        <v>-1.6640253565768592E-2</v>
      </c>
      <c r="V519" s="65"/>
      <c r="W519" s="65"/>
      <c r="Y519" s="15" t="str">
        <f t="shared" si="186"/>
        <v>EASY</v>
      </c>
      <c r="AA519" s="66">
        <f t="shared" si="177"/>
        <v>6.4616934709856855E-2</v>
      </c>
      <c r="AB519">
        <f>LOOKUP($B519,'07_L1政策步階'!$A$4:$A$14,'07_L1政策步階'!$C$4:$C$14)</f>
        <v>-1</v>
      </c>
      <c r="AC519" s="65"/>
      <c r="AD519" s="65"/>
      <c r="AE519" s="65"/>
      <c r="AF519" s="65"/>
      <c r="AG519" s="65"/>
      <c r="AH519" s="65"/>
      <c r="AI519" s="65"/>
      <c r="AJ519" s="65"/>
      <c r="AK519" s="65"/>
      <c r="AL519">
        <f t="shared" si="187"/>
        <v>100</v>
      </c>
      <c r="AM519">
        <f t="shared" si="188"/>
        <v>0</v>
      </c>
      <c r="AN519" t="str">
        <f t="shared" si="189"/>
        <v/>
      </c>
      <c r="AO519" t="str">
        <f t="shared" si="190"/>
        <v/>
      </c>
      <c r="AP519" t="str">
        <f t="shared" si="191"/>
        <v/>
      </c>
      <c r="AQ519" t="str">
        <f t="shared" si="192"/>
        <v/>
      </c>
      <c r="AR519" t="str">
        <f t="shared" si="193"/>
        <v/>
      </c>
      <c r="AS519" t="str">
        <f t="shared" si="194"/>
        <v/>
      </c>
      <c r="AT519" t="str">
        <f t="shared" si="195"/>
        <v/>
      </c>
      <c r="AU519" t="str">
        <f t="shared" si="196"/>
        <v/>
      </c>
      <c r="AV519" t="str">
        <f t="shared" si="197"/>
        <v/>
      </c>
      <c r="AW519">
        <f>'01_指標庫'!$H$4*ISNUMBER($F519)+'01_指標庫'!$H$5*ISNUMBER($AA519)+'01_指標庫'!$H$6*ISNUMBER($G519)+'01_指標庫'!$H$7*ISNUMBER($H519)+'01_指標庫'!$H$8*ISNUMBER($AF519)+'01_指標庫'!$H$9*ISNUMBER($AG519)+'01_指標庫'!$H$10*ISNUMBER($AB519)+'01_指標庫'!$H$11*ISNUMBER($AC519)+'01_指標庫'!$H$12*ISNUMBER($AD519)+'01_指標庫'!$H$13*ISNUMBER($AE519)+'01_指標庫'!$H$14*ISNUMBER($I519)+'01_指標庫'!$H$15*ISNUMBER($AH519)+'01_指標庫'!$H$16*ISNUMBER($K519)+'01_指標庫'!$H$17*ISNUMBER($AI519)+'01_指標庫'!$H$18*ISNUMBER($AJ519)+'01_指標庫'!$H$19*ISNUMBER($AK519)+'01_指標庫'!$H$20*ISNUMBER($BB519)+'01_指標庫'!$H$21*ISNUMBER($BC519)</f>
        <v>51</v>
      </c>
      <c r="AX519">
        <f>IF(AW519=0,50,ROUND(('01_指標庫'!$H$4*IF(ISNUMBER($F519),L519,0)+'01_指標庫'!$H$5*IF(ISNUMBER($AA519),AL519,0)+'01_指標庫'!$H$6*IF(ISNUMBER($G519),M519,0)+'01_指標庫'!$H$7*IF(ISNUMBER($H519),N519,0)+'01_指標庫'!$H$8*IF(ISNUMBER($AF519),AQ519,0)+'01_指標庫'!$H$9*IF(ISNUMBER($AG519),AR519,0)+'01_指標庫'!$H$10*IF(ISNUMBER($AB519),AM519,0)+'01_指標庫'!$H$11*IF(ISNUMBER($AC519),AN519,0)+'01_指標庫'!$H$12*IF(ISNUMBER($AD519),AO519,0)+'01_指標庫'!$H$13*IF(ISNUMBER($AE519),AP519,0)+'01_指標庫'!$H$14*IF(ISNUMBER($I519),O519,0)+'01_指標庫'!$H$15*IF(ISNUMBER($AH519),AS519,0)+'01_指標庫'!$H$16*IF(ISNUMBER($K519),P519,0)+'01_指標庫'!$H$17*IF(ISNUMBER($AI519),AT519,0)+'01_指標庫'!$H$18*IF(ISNUMBER($AJ519),AU519,0)+'01_指標庫'!$H$19*IF(ISNUMBER($AK519),AV519,0)+'01_指標庫'!$H$20*IF(ISNUMBER($BB519),BB519,0)+'01_指標庫'!$H$21*IF(ISNUMBER($BC519),BC519,0))/AW519,1))</f>
        <v>84.3</v>
      </c>
      <c r="AY519" s="67"/>
      <c r="AZ519" s="67"/>
      <c r="BA519" s="66">
        <f t="shared" si="178"/>
        <v>1.6695511283224551E-3</v>
      </c>
      <c r="BB519">
        <f t="shared" si="179"/>
        <v>50</v>
      </c>
      <c r="BC519" t="str">
        <f t="shared" si="180"/>
        <v/>
      </c>
    </row>
    <row r="520" spans="1:55" ht="15" customHeight="1">
      <c r="A520" s="56">
        <v>516</v>
      </c>
      <c r="B520" s="57">
        <v>43306</v>
      </c>
      <c r="C520" s="56">
        <v>2018</v>
      </c>
      <c r="D520" s="58" t="s">
        <v>238</v>
      </c>
      <c r="E520" s="59">
        <v>7508.59</v>
      </c>
      <c r="F520" s="60">
        <v>0.11826399999999999</v>
      </c>
      <c r="G520" s="60">
        <v>0</v>
      </c>
      <c r="H520" s="61">
        <v>0.77549999999999997</v>
      </c>
      <c r="I520" s="62">
        <v>348</v>
      </c>
      <c r="J520" s="56" t="s">
        <v>235</v>
      </c>
      <c r="K520" s="63">
        <v>12.29</v>
      </c>
      <c r="L520" s="56">
        <f t="shared" si="181"/>
        <v>100</v>
      </c>
      <c r="M520" s="56">
        <f t="shared" si="182"/>
        <v>100</v>
      </c>
      <c r="N520" s="56">
        <f t="shared" si="183"/>
        <v>100</v>
      </c>
      <c r="O520" s="56">
        <f t="shared" si="184"/>
        <v>100</v>
      </c>
      <c r="P520" s="56">
        <f t="shared" si="185"/>
        <v>100</v>
      </c>
      <c r="Q520" s="63"/>
      <c r="R520" s="56"/>
      <c r="S520" s="60">
        <f t="shared" si="198"/>
        <v>1.381805907173006E-2</v>
      </c>
      <c r="T520" s="64">
        <f t="shared" si="199"/>
        <v>-9.6696212731668396E-3</v>
      </c>
      <c r="V520" s="65"/>
      <c r="W520" s="65"/>
      <c r="Y520" s="15" t="str">
        <f t="shared" si="186"/>
        <v>EASY</v>
      </c>
      <c r="AA520" s="66">
        <f t="shared" si="177"/>
        <v>6.5093181274040957E-2</v>
      </c>
      <c r="AB520">
        <f>LOOKUP($B520,'07_L1政策步階'!$A$4:$A$14,'07_L1政策步階'!$C$4:$C$14)</f>
        <v>-1</v>
      </c>
      <c r="AC520" s="65"/>
      <c r="AD520" s="65"/>
      <c r="AE520" s="65"/>
      <c r="AF520" s="65"/>
      <c r="AG520" s="65"/>
      <c r="AH520" s="65"/>
      <c r="AI520" s="65"/>
      <c r="AJ520" s="65"/>
      <c r="AK520" s="65"/>
      <c r="AL520">
        <f t="shared" si="187"/>
        <v>100</v>
      </c>
      <c r="AM520">
        <f t="shared" si="188"/>
        <v>0</v>
      </c>
      <c r="AN520" t="str">
        <f t="shared" si="189"/>
        <v/>
      </c>
      <c r="AO520" t="str">
        <f t="shared" si="190"/>
        <v/>
      </c>
      <c r="AP520" t="str">
        <f t="shared" si="191"/>
        <v/>
      </c>
      <c r="AQ520" t="str">
        <f t="shared" si="192"/>
        <v/>
      </c>
      <c r="AR520" t="str">
        <f t="shared" si="193"/>
        <v/>
      </c>
      <c r="AS520" t="str">
        <f t="shared" si="194"/>
        <v/>
      </c>
      <c r="AT520" t="str">
        <f t="shared" si="195"/>
        <v/>
      </c>
      <c r="AU520" t="str">
        <f t="shared" si="196"/>
        <v/>
      </c>
      <c r="AV520" t="str">
        <f t="shared" si="197"/>
        <v/>
      </c>
      <c r="AW520">
        <f>'01_指標庫'!$H$4*ISNUMBER($F520)+'01_指標庫'!$H$5*ISNUMBER($AA520)+'01_指標庫'!$H$6*ISNUMBER($G520)+'01_指標庫'!$H$7*ISNUMBER($H520)+'01_指標庫'!$H$8*ISNUMBER($AF520)+'01_指標庫'!$H$9*ISNUMBER($AG520)+'01_指標庫'!$H$10*ISNUMBER($AB520)+'01_指標庫'!$H$11*ISNUMBER($AC520)+'01_指標庫'!$H$12*ISNUMBER($AD520)+'01_指標庫'!$H$13*ISNUMBER($AE520)+'01_指標庫'!$H$14*ISNUMBER($I520)+'01_指標庫'!$H$15*ISNUMBER($AH520)+'01_指標庫'!$H$16*ISNUMBER($K520)+'01_指標庫'!$H$17*ISNUMBER($AI520)+'01_指標庫'!$H$18*ISNUMBER($AJ520)+'01_指標庫'!$H$19*ISNUMBER($AK520)+'01_指標庫'!$H$20*ISNUMBER($BB520)+'01_指標庫'!$H$21*ISNUMBER($BC520)</f>
        <v>51</v>
      </c>
      <c r="AX520">
        <f>IF(AW520=0,50,ROUND(('01_指標庫'!$H$4*IF(ISNUMBER($F520),L520,0)+'01_指標庫'!$H$5*IF(ISNUMBER($AA520),AL520,0)+'01_指標庫'!$H$6*IF(ISNUMBER($G520),M520,0)+'01_指標庫'!$H$7*IF(ISNUMBER($H520),N520,0)+'01_指標庫'!$H$8*IF(ISNUMBER($AF520),AQ520,0)+'01_指標庫'!$H$9*IF(ISNUMBER($AG520),AR520,0)+'01_指標庫'!$H$10*IF(ISNUMBER($AB520),AM520,0)+'01_指標庫'!$H$11*IF(ISNUMBER($AC520),AN520,0)+'01_指標庫'!$H$12*IF(ISNUMBER($AD520),AO520,0)+'01_指標庫'!$H$13*IF(ISNUMBER($AE520),AP520,0)+'01_指標庫'!$H$14*IF(ISNUMBER($I520),O520,0)+'01_指標庫'!$H$15*IF(ISNUMBER($AH520),AS520,0)+'01_指標庫'!$H$16*IF(ISNUMBER($K520),P520,0)+'01_指標庫'!$H$17*IF(ISNUMBER($AI520),AT520,0)+'01_指標庫'!$H$18*IF(ISNUMBER($AJ520),AU520,0)+'01_指標庫'!$H$19*IF(ISNUMBER($AK520),AV520,0)+'01_指標庫'!$H$20*IF(ISNUMBER($BB520),BB520,0)+'01_指標庫'!$H$21*IF(ISNUMBER($BC520),BC520,0))/AW520,1))</f>
        <v>84.3</v>
      </c>
      <c r="AY520" s="67"/>
      <c r="AZ520" s="67"/>
      <c r="BA520" s="66">
        <f t="shared" si="178"/>
        <v>1.2887909565368894E-3</v>
      </c>
      <c r="BB520">
        <f t="shared" si="179"/>
        <v>50</v>
      </c>
      <c r="BC520" t="str">
        <f t="shared" si="180"/>
        <v/>
      </c>
    </row>
    <row r="521" spans="1:55" ht="15" customHeight="1">
      <c r="A521" s="56">
        <v>517</v>
      </c>
      <c r="B521" s="57">
        <v>43307</v>
      </c>
      <c r="C521" s="56">
        <v>2018</v>
      </c>
      <c r="D521" s="58" t="s">
        <v>239</v>
      </c>
      <c r="E521" s="59">
        <v>7400.75</v>
      </c>
      <c r="F521" s="60">
        <v>0.101103</v>
      </c>
      <c r="G521" s="60">
        <v>-1.4362E-2</v>
      </c>
      <c r="H521" s="61">
        <v>0.75509999999999999</v>
      </c>
      <c r="I521" s="62">
        <v>342</v>
      </c>
      <c r="J521" s="56" t="s">
        <v>235</v>
      </c>
      <c r="K521" s="63">
        <v>12.14</v>
      </c>
      <c r="L521" s="56">
        <f t="shared" si="181"/>
        <v>100</v>
      </c>
      <c r="M521" s="56">
        <f t="shared" si="182"/>
        <v>100</v>
      </c>
      <c r="N521" s="56">
        <f t="shared" si="183"/>
        <v>100</v>
      </c>
      <c r="O521" s="56">
        <f t="shared" si="184"/>
        <v>100</v>
      </c>
      <c r="P521" s="56">
        <f t="shared" si="185"/>
        <v>100</v>
      </c>
      <c r="Q521" s="63"/>
      <c r="R521" s="56"/>
      <c r="S521" s="60">
        <f t="shared" si="198"/>
        <v>-1.4362217140634903E-2</v>
      </c>
      <c r="T521" s="64">
        <f t="shared" si="199"/>
        <v>-1.2205044751830596E-2</v>
      </c>
      <c r="V521" s="65"/>
      <c r="W521" s="65"/>
      <c r="Y521" s="15" t="str">
        <f t="shared" si="186"/>
        <v>EASY</v>
      </c>
      <c r="AA521" s="66">
        <f t="shared" si="177"/>
        <v>6.5553849961079269E-2</v>
      </c>
      <c r="AB521">
        <f>LOOKUP($B521,'07_L1政策步階'!$A$4:$A$14,'07_L1政策步階'!$C$4:$C$14)</f>
        <v>-1</v>
      </c>
      <c r="AC521" s="65"/>
      <c r="AD521" s="65"/>
      <c r="AE521" s="65"/>
      <c r="AF521" s="65"/>
      <c r="AG521" s="65"/>
      <c r="AH521" s="65"/>
      <c r="AI521" s="65"/>
      <c r="AJ521" s="65"/>
      <c r="AK521" s="65"/>
      <c r="AL521">
        <f t="shared" si="187"/>
        <v>100</v>
      </c>
      <c r="AM521">
        <f t="shared" si="188"/>
        <v>0</v>
      </c>
      <c r="AN521" t="str">
        <f t="shared" si="189"/>
        <v/>
      </c>
      <c r="AO521" t="str">
        <f t="shared" si="190"/>
        <v/>
      </c>
      <c r="AP521" t="str">
        <f t="shared" si="191"/>
        <v/>
      </c>
      <c r="AQ521" t="str">
        <f t="shared" si="192"/>
        <v/>
      </c>
      <c r="AR521" t="str">
        <f t="shared" si="193"/>
        <v/>
      </c>
      <c r="AS521" t="str">
        <f t="shared" si="194"/>
        <v/>
      </c>
      <c r="AT521" t="str">
        <f t="shared" si="195"/>
        <v/>
      </c>
      <c r="AU521" t="str">
        <f t="shared" si="196"/>
        <v/>
      </c>
      <c r="AV521" t="str">
        <f t="shared" si="197"/>
        <v/>
      </c>
      <c r="AW521">
        <f>'01_指標庫'!$H$4*ISNUMBER($F521)+'01_指標庫'!$H$5*ISNUMBER($AA521)+'01_指標庫'!$H$6*ISNUMBER($G521)+'01_指標庫'!$H$7*ISNUMBER($H521)+'01_指標庫'!$H$8*ISNUMBER($AF521)+'01_指標庫'!$H$9*ISNUMBER($AG521)+'01_指標庫'!$H$10*ISNUMBER($AB521)+'01_指標庫'!$H$11*ISNUMBER($AC521)+'01_指標庫'!$H$12*ISNUMBER($AD521)+'01_指標庫'!$H$13*ISNUMBER($AE521)+'01_指標庫'!$H$14*ISNUMBER($I521)+'01_指標庫'!$H$15*ISNUMBER($AH521)+'01_指標庫'!$H$16*ISNUMBER($K521)+'01_指標庫'!$H$17*ISNUMBER($AI521)+'01_指標庫'!$H$18*ISNUMBER($AJ521)+'01_指標庫'!$H$19*ISNUMBER($AK521)+'01_指標庫'!$H$20*ISNUMBER($BB521)+'01_指標庫'!$H$21*ISNUMBER($BC521)</f>
        <v>51</v>
      </c>
      <c r="AX521">
        <f>IF(AW521=0,50,ROUND(('01_指標庫'!$H$4*IF(ISNUMBER($F521),L521,0)+'01_指標庫'!$H$5*IF(ISNUMBER($AA521),AL521,0)+'01_指標庫'!$H$6*IF(ISNUMBER($G521),M521,0)+'01_指標庫'!$H$7*IF(ISNUMBER($H521),N521,0)+'01_指標庫'!$H$8*IF(ISNUMBER($AF521),AQ521,0)+'01_指標庫'!$H$9*IF(ISNUMBER($AG521),AR521,0)+'01_指標庫'!$H$10*IF(ISNUMBER($AB521),AM521,0)+'01_指標庫'!$H$11*IF(ISNUMBER($AC521),AN521,0)+'01_指標庫'!$H$12*IF(ISNUMBER($AD521),AO521,0)+'01_指標庫'!$H$13*IF(ISNUMBER($AE521),AP521,0)+'01_指標庫'!$H$14*IF(ISNUMBER($I521),O521,0)+'01_指標庫'!$H$15*IF(ISNUMBER($AH521),AS521,0)+'01_指標庫'!$H$16*IF(ISNUMBER($K521),P521,0)+'01_指標庫'!$H$17*IF(ISNUMBER($AI521),AT521,0)+'01_指標庫'!$H$18*IF(ISNUMBER($AJ521),AU521,0)+'01_指標庫'!$H$19*IF(ISNUMBER($AK521),AV521,0)+'01_指標庫'!$H$20*IF(ISNUMBER($BB521),BB521,0)+'01_指標庫'!$H$21*IF(ISNUMBER($BC521),BC521,0))/AW521,1))</f>
        <v>84.3</v>
      </c>
      <c r="AY521" s="67"/>
      <c r="AZ521" s="67"/>
      <c r="BA521" s="66">
        <f t="shared" si="178"/>
        <v>2.1307481158099328E-3</v>
      </c>
      <c r="BB521">
        <f t="shared" si="179"/>
        <v>50</v>
      </c>
      <c r="BC521" t="str">
        <f t="shared" si="180"/>
        <v/>
      </c>
    </row>
    <row r="522" spans="1:55" ht="15" customHeight="1">
      <c r="A522" s="56">
        <v>518</v>
      </c>
      <c r="B522" s="57">
        <v>43308</v>
      </c>
      <c r="C522" s="56">
        <v>2018</v>
      </c>
      <c r="D522" s="58" t="s">
        <v>234</v>
      </c>
      <c r="E522" s="59">
        <v>7296.78</v>
      </c>
      <c r="F522" s="60">
        <v>8.4639000000000006E-2</v>
      </c>
      <c r="G522" s="60">
        <v>-2.8209000000000001E-2</v>
      </c>
      <c r="H522" s="61">
        <v>0.75509999999999999</v>
      </c>
      <c r="I522" s="62">
        <v>342</v>
      </c>
      <c r="J522" s="56" t="s">
        <v>235</v>
      </c>
      <c r="K522" s="63">
        <v>13.03</v>
      </c>
      <c r="L522" s="56">
        <f t="shared" si="181"/>
        <v>100</v>
      </c>
      <c r="M522" s="56">
        <f t="shared" si="182"/>
        <v>100</v>
      </c>
      <c r="N522" s="56">
        <f t="shared" si="183"/>
        <v>100</v>
      </c>
      <c r="O522" s="56">
        <f t="shared" si="184"/>
        <v>100</v>
      </c>
      <c r="P522" s="56">
        <f t="shared" si="185"/>
        <v>100</v>
      </c>
      <c r="Q522" s="63"/>
      <c r="R522" s="56"/>
      <c r="S522" s="60">
        <f t="shared" si="198"/>
        <v>-1.4048576157821846E-2</v>
      </c>
      <c r="T522" s="64">
        <f t="shared" si="199"/>
        <v>7.33113673805601E-2</v>
      </c>
      <c r="V522" s="65"/>
      <c r="W522" s="65"/>
      <c r="Y522" s="15" t="str">
        <f t="shared" si="186"/>
        <v>EASY</v>
      </c>
      <c r="AA522" s="66">
        <f t="shared" si="177"/>
        <v>6.5667664727180108E-2</v>
      </c>
      <c r="AB522">
        <f>LOOKUP($B522,'07_L1政策步階'!$A$4:$A$14,'07_L1政策步階'!$C$4:$C$14)</f>
        <v>-1</v>
      </c>
      <c r="AC522" s="65"/>
      <c r="AD522" s="65"/>
      <c r="AE522" s="65"/>
      <c r="AF522" s="65"/>
      <c r="AG522" s="65"/>
      <c r="AH522" s="65"/>
      <c r="AI522" s="65"/>
      <c r="AJ522" s="65"/>
      <c r="AK522" s="65"/>
      <c r="AL522">
        <f t="shared" si="187"/>
        <v>100</v>
      </c>
      <c r="AM522">
        <f t="shared" si="188"/>
        <v>0</v>
      </c>
      <c r="AN522" t="str">
        <f t="shared" si="189"/>
        <v/>
      </c>
      <c r="AO522" t="str">
        <f t="shared" si="190"/>
        <v/>
      </c>
      <c r="AP522" t="str">
        <f t="shared" si="191"/>
        <v/>
      </c>
      <c r="AQ522" t="str">
        <f t="shared" si="192"/>
        <v/>
      </c>
      <c r="AR522" t="str">
        <f t="shared" si="193"/>
        <v/>
      </c>
      <c r="AS522" t="str">
        <f t="shared" si="194"/>
        <v/>
      </c>
      <c r="AT522" t="str">
        <f t="shared" si="195"/>
        <v/>
      </c>
      <c r="AU522" t="str">
        <f t="shared" si="196"/>
        <v/>
      </c>
      <c r="AV522" t="str">
        <f t="shared" si="197"/>
        <v/>
      </c>
      <c r="AW522">
        <f>'01_指標庫'!$H$4*ISNUMBER($F522)+'01_指標庫'!$H$5*ISNUMBER($AA522)+'01_指標庫'!$H$6*ISNUMBER($G522)+'01_指標庫'!$H$7*ISNUMBER($H522)+'01_指標庫'!$H$8*ISNUMBER($AF522)+'01_指標庫'!$H$9*ISNUMBER($AG522)+'01_指標庫'!$H$10*ISNUMBER($AB522)+'01_指標庫'!$H$11*ISNUMBER($AC522)+'01_指標庫'!$H$12*ISNUMBER($AD522)+'01_指標庫'!$H$13*ISNUMBER($AE522)+'01_指標庫'!$H$14*ISNUMBER($I522)+'01_指標庫'!$H$15*ISNUMBER($AH522)+'01_指標庫'!$H$16*ISNUMBER($K522)+'01_指標庫'!$H$17*ISNUMBER($AI522)+'01_指標庫'!$H$18*ISNUMBER($AJ522)+'01_指標庫'!$H$19*ISNUMBER($AK522)+'01_指標庫'!$H$20*ISNUMBER($BB522)+'01_指標庫'!$H$21*ISNUMBER($BC522)</f>
        <v>51</v>
      </c>
      <c r="AX522">
        <f>IF(AW522=0,50,ROUND(('01_指標庫'!$H$4*IF(ISNUMBER($F522),L522,0)+'01_指標庫'!$H$5*IF(ISNUMBER($AA522),AL522,0)+'01_指標庫'!$H$6*IF(ISNUMBER($G522),M522,0)+'01_指標庫'!$H$7*IF(ISNUMBER($H522),N522,0)+'01_指標庫'!$H$8*IF(ISNUMBER($AF522),AQ522,0)+'01_指標庫'!$H$9*IF(ISNUMBER($AG522),AR522,0)+'01_指標庫'!$H$10*IF(ISNUMBER($AB522),AM522,0)+'01_指標庫'!$H$11*IF(ISNUMBER($AC522),AN522,0)+'01_指標庫'!$H$12*IF(ISNUMBER($AD522),AO522,0)+'01_指標庫'!$H$13*IF(ISNUMBER($AE522),AP522,0)+'01_指標庫'!$H$14*IF(ISNUMBER($I522),O522,0)+'01_指標庫'!$H$15*IF(ISNUMBER($AH522),AS522,0)+'01_指標庫'!$H$16*IF(ISNUMBER($K522),P522,0)+'01_指標庫'!$H$17*IF(ISNUMBER($AI522),AT522,0)+'01_指標庫'!$H$18*IF(ISNUMBER($AJ522),AU522,0)+'01_指標庫'!$H$19*IF(ISNUMBER($AK522),AV522,0)+'01_指標庫'!$H$20*IF(ISNUMBER($BB522),BB522,0)+'01_指標庫'!$H$21*IF(ISNUMBER($BC522),BC522,0))/AW522,1))</f>
        <v>84.3</v>
      </c>
      <c r="AY522" s="67"/>
      <c r="AZ522" s="67"/>
      <c r="BA522" s="66">
        <f t="shared" si="178"/>
        <v>1.7557198356525916E-3</v>
      </c>
      <c r="BB522">
        <f t="shared" si="179"/>
        <v>50</v>
      </c>
      <c r="BC522" t="str">
        <f t="shared" si="180"/>
        <v/>
      </c>
    </row>
    <row r="523" spans="1:55" ht="15" customHeight="1">
      <c r="A523" s="56">
        <v>519</v>
      </c>
      <c r="B523" s="57">
        <v>43311</v>
      </c>
      <c r="C523" s="56">
        <v>2018</v>
      </c>
      <c r="D523" s="58" t="s">
        <v>236</v>
      </c>
      <c r="E523" s="59">
        <v>7193.1</v>
      </c>
      <c r="F523" s="60">
        <v>6.8345000000000003E-2</v>
      </c>
      <c r="G523" s="60">
        <v>-4.2016999999999999E-2</v>
      </c>
      <c r="H523" s="61">
        <v>0.73470000000000002</v>
      </c>
      <c r="I523" s="62">
        <v>343</v>
      </c>
      <c r="J523" s="56" t="s">
        <v>235</v>
      </c>
      <c r="K523" s="63">
        <v>14.26</v>
      </c>
      <c r="L523" s="56">
        <f t="shared" si="181"/>
        <v>100</v>
      </c>
      <c r="M523" s="56">
        <f t="shared" si="182"/>
        <v>100</v>
      </c>
      <c r="N523" s="56">
        <f t="shared" si="183"/>
        <v>100</v>
      </c>
      <c r="O523" s="56">
        <f t="shared" si="184"/>
        <v>100</v>
      </c>
      <c r="P523" s="56">
        <f t="shared" si="185"/>
        <v>100</v>
      </c>
      <c r="Q523" s="63"/>
      <c r="R523" s="56"/>
      <c r="S523" s="60">
        <f t="shared" si="198"/>
        <v>-1.4209007260736817E-2</v>
      </c>
      <c r="T523" s="64">
        <f t="shared" si="199"/>
        <v>9.4397544128933308E-2</v>
      </c>
      <c r="V523" s="65"/>
      <c r="W523" s="65"/>
      <c r="Y523" s="15" t="str">
        <f t="shared" si="186"/>
        <v>EASY</v>
      </c>
      <c r="AA523" s="66">
        <f t="shared" si="177"/>
        <v>6.5653567919305544E-2</v>
      </c>
      <c r="AB523">
        <f>LOOKUP($B523,'07_L1政策步階'!$A$4:$A$14,'07_L1政策步階'!$C$4:$C$14)</f>
        <v>-1</v>
      </c>
      <c r="AC523" s="65"/>
      <c r="AD523" s="65"/>
      <c r="AE523" s="65"/>
      <c r="AF523" s="65"/>
      <c r="AG523" s="65"/>
      <c r="AH523" s="65"/>
      <c r="AI523" s="65"/>
      <c r="AJ523" s="65"/>
      <c r="AK523" s="65"/>
      <c r="AL523">
        <f t="shared" si="187"/>
        <v>100</v>
      </c>
      <c r="AM523">
        <f t="shared" si="188"/>
        <v>0</v>
      </c>
      <c r="AN523" t="str">
        <f t="shared" si="189"/>
        <v/>
      </c>
      <c r="AO523" t="str">
        <f t="shared" si="190"/>
        <v/>
      </c>
      <c r="AP523" t="str">
        <f t="shared" si="191"/>
        <v/>
      </c>
      <c r="AQ523" t="str">
        <f t="shared" si="192"/>
        <v/>
      </c>
      <c r="AR523" t="str">
        <f t="shared" si="193"/>
        <v/>
      </c>
      <c r="AS523" t="str">
        <f t="shared" si="194"/>
        <v/>
      </c>
      <c r="AT523" t="str">
        <f t="shared" si="195"/>
        <v/>
      </c>
      <c r="AU523" t="str">
        <f t="shared" si="196"/>
        <v/>
      </c>
      <c r="AV523" t="str">
        <f t="shared" si="197"/>
        <v/>
      </c>
      <c r="AW523">
        <f>'01_指標庫'!$H$4*ISNUMBER($F523)+'01_指標庫'!$H$5*ISNUMBER($AA523)+'01_指標庫'!$H$6*ISNUMBER($G523)+'01_指標庫'!$H$7*ISNUMBER($H523)+'01_指標庫'!$H$8*ISNUMBER($AF523)+'01_指標庫'!$H$9*ISNUMBER($AG523)+'01_指標庫'!$H$10*ISNUMBER($AB523)+'01_指標庫'!$H$11*ISNUMBER($AC523)+'01_指標庫'!$H$12*ISNUMBER($AD523)+'01_指標庫'!$H$13*ISNUMBER($AE523)+'01_指標庫'!$H$14*ISNUMBER($I523)+'01_指標庫'!$H$15*ISNUMBER($AH523)+'01_指標庫'!$H$16*ISNUMBER($K523)+'01_指標庫'!$H$17*ISNUMBER($AI523)+'01_指標庫'!$H$18*ISNUMBER($AJ523)+'01_指標庫'!$H$19*ISNUMBER($AK523)+'01_指標庫'!$H$20*ISNUMBER($BB523)+'01_指標庫'!$H$21*ISNUMBER($BC523)</f>
        <v>51</v>
      </c>
      <c r="AX523">
        <f>IF(AW523=0,50,ROUND(('01_指標庫'!$H$4*IF(ISNUMBER($F523),L523,0)+'01_指標庫'!$H$5*IF(ISNUMBER($AA523),AL523,0)+'01_指標庫'!$H$6*IF(ISNUMBER($G523),M523,0)+'01_指標庫'!$H$7*IF(ISNUMBER($H523),N523,0)+'01_指標庫'!$H$8*IF(ISNUMBER($AF523),AQ523,0)+'01_指標庫'!$H$9*IF(ISNUMBER($AG523),AR523,0)+'01_指標庫'!$H$10*IF(ISNUMBER($AB523),AM523,0)+'01_指標庫'!$H$11*IF(ISNUMBER($AC523),AN523,0)+'01_指標庫'!$H$12*IF(ISNUMBER($AD523),AO523,0)+'01_指標庫'!$H$13*IF(ISNUMBER($AE523),AP523,0)+'01_指標庫'!$H$14*IF(ISNUMBER($I523),O523,0)+'01_指標庫'!$H$15*IF(ISNUMBER($AH523),AS523,0)+'01_指標庫'!$H$16*IF(ISNUMBER($K523),P523,0)+'01_指標庫'!$H$17*IF(ISNUMBER($AI523),AT523,0)+'01_指標庫'!$H$18*IF(ISNUMBER($AJ523),AU523,0)+'01_指標庫'!$H$19*IF(ISNUMBER($AK523),AV523,0)+'01_指標庫'!$H$20*IF(ISNUMBER($BB523),BB523,0)+'01_指標庫'!$H$21*IF(ISNUMBER($BC523),BC523,0))/AW523,1))</f>
        <v>84.3</v>
      </c>
      <c r="AY523" s="67"/>
      <c r="AZ523" s="67"/>
      <c r="BA523" s="66">
        <f t="shared" si="178"/>
        <v>-8.5403425312591263E-4</v>
      </c>
      <c r="BB523">
        <f t="shared" si="179"/>
        <v>50</v>
      </c>
      <c r="BC523" t="str">
        <f t="shared" si="180"/>
        <v/>
      </c>
    </row>
    <row r="524" spans="1:55" ht="15" customHeight="1">
      <c r="A524" s="56">
        <v>520</v>
      </c>
      <c r="B524" s="57">
        <v>43312</v>
      </c>
      <c r="C524" s="56">
        <v>2018</v>
      </c>
      <c r="D524" s="58" t="s">
        <v>237</v>
      </c>
      <c r="E524" s="59">
        <v>7231.98</v>
      </c>
      <c r="F524" s="60">
        <v>7.3192999999999994E-2</v>
      </c>
      <c r="G524" s="60">
        <v>-3.6838999999999997E-2</v>
      </c>
      <c r="H524" s="61">
        <v>0.77549999999999997</v>
      </c>
      <c r="I524" s="62">
        <v>346</v>
      </c>
      <c r="J524" s="56" t="s">
        <v>235</v>
      </c>
      <c r="K524" s="63">
        <v>12.83</v>
      </c>
      <c r="L524" s="56">
        <f t="shared" si="181"/>
        <v>100</v>
      </c>
      <c r="M524" s="56">
        <f t="shared" si="182"/>
        <v>100</v>
      </c>
      <c r="N524" s="56">
        <f t="shared" si="183"/>
        <v>100</v>
      </c>
      <c r="O524" s="56">
        <f t="shared" si="184"/>
        <v>100</v>
      </c>
      <c r="P524" s="56">
        <f t="shared" si="185"/>
        <v>100</v>
      </c>
      <c r="Q524" s="63"/>
      <c r="R524" s="56"/>
      <c r="S524" s="60">
        <f t="shared" si="198"/>
        <v>5.4051799641321452E-3</v>
      </c>
      <c r="T524" s="64">
        <f t="shared" si="199"/>
        <v>-0.10028050490883589</v>
      </c>
      <c r="V524" s="65"/>
      <c r="W524" s="65"/>
      <c r="Y524" s="15" t="str">
        <f t="shared" si="186"/>
        <v>EASY</v>
      </c>
      <c r="AA524" s="66">
        <f t="shared" ref="AA524:AA587" si="200">IF($A524&lt;200,"",AVERAGE($E475:$E524)/AVERAGE($E325:$E524)-1)</f>
        <v>6.5820246608933486E-2</v>
      </c>
      <c r="AB524">
        <f>LOOKUP($B524,'07_L1政策步階'!$A$4:$A$14,'07_L1政策步階'!$C$4:$C$14)</f>
        <v>-1</v>
      </c>
      <c r="AC524" s="65"/>
      <c r="AD524" s="65"/>
      <c r="AE524" s="65"/>
      <c r="AF524" s="65"/>
      <c r="AG524" s="65"/>
      <c r="AH524" s="65"/>
      <c r="AI524" s="65"/>
      <c r="AJ524" s="65"/>
      <c r="AK524" s="65"/>
      <c r="AL524">
        <f t="shared" si="187"/>
        <v>100</v>
      </c>
      <c r="AM524">
        <f t="shared" si="188"/>
        <v>0</v>
      </c>
      <c r="AN524" t="str">
        <f t="shared" si="189"/>
        <v/>
      </c>
      <c r="AO524" t="str">
        <f t="shared" si="190"/>
        <v/>
      </c>
      <c r="AP524" t="str">
        <f t="shared" si="191"/>
        <v/>
      </c>
      <c r="AQ524" t="str">
        <f t="shared" si="192"/>
        <v/>
      </c>
      <c r="AR524" t="str">
        <f t="shared" si="193"/>
        <v/>
      </c>
      <c r="AS524" t="str">
        <f t="shared" si="194"/>
        <v/>
      </c>
      <c r="AT524" t="str">
        <f t="shared" si="195"/>
        <v/>
      </c>
      <c r="AU524" t="str">
        <f t="shared" si="196"/>
        <v/>
      </c>
      <c r="AV524" t="str">
        <f t="shared" si="197"/>
        <v/>
      </c>
      <c r="AW524">
        <f>'01_指標庫'!$H$4*ISNUMBER($F524)+'01_指標庫'!$H$5*ISNUMBER($AA524)+'01_指標庫'!$H$6*ISNUMBER($G524)+'01_指標庫'!$H$7*ISNUMBER($H524)+'01_指標庫'!$H$8*ISNUMBER($AF524)+'01_指標庫'!$H$9*ISNUMBER($AG524)+'01_指標庫'!$H$10*ISNUMBER($AB524)+'01_指標庫'!$H$11*ISNUMBER($AC524)+'01_指標庫'!$H$12*ISNUMBER($AD524)+'01_指標庫'!$H$13*ISNUMBER($AE524)+'01_指標庫'!$H$14*ISNUMBER($I524)+'01_指標庫'!$H$15*ISNUMBER($AH524)+'01_指標庫'!$H$16*ISNUMBER($K524)+'01_指標庫'!$H$17*ISNUMBER($AI524)+'01_指標庫'!$H$18*ISNUMBER($AJ524)+'01_指標庫'!$H$19*ISNUMBER($AK524)+'01_指標庫'!$H$20*ISNUMBER($BB524)+'01_指標庫'!$H$21*ISNUMBER($BC524)</f>
        <v>51</v>
      </c>
      <c r="AX524">
        <f>IF(AW524=0,50,ROUND(('01_指標庫'!$H$4*IF(ISNUMBER($F524),L524,0)+'01_指標庫'!$H$5*IF(ISNUMBER($AA524),AL524,0)+'01_指標庫'!$H$6*IF(ISNUMBER($G524),M524,0)+'01_指標庫'!$H$7*IF(ISNUMBER($H524),N524,0)+'01_指標庫'!$H$8*IF(ISNUMBER($AF524),AQ524,0)+'01_指標庫'!$H$9*IF(ISNUMBER($AG524),AR524,0)+'01_指標庫'!$H$10*IF(ISNUMBER($AB524),AM524,0)+'01_指標庫'!$H$11*IF(ISNUMBER($AC524),AN524,0)+'01_指標庫'!$H$12*IF(ISNUMBER($AD524),AO524,0)+'01_指標庫'!$H$13*IF(ISNUMBER($AE524),AP524,0)+'01_指標庫'!$H$14*IF(ISNUMBER($I524),O524,0)+'01_指標庫'!$H$15*IF(ISNUMBER($AH524),AS524,0)+'01_指標庫'!$H$16*IF(ISNUMBER($K524),P524,0)+'01_指標庫'!$H$17*IF(ISNUMBER($AI524),AT524,0)+'01_指標庫'!$H$18*IF(ISNUMBER($AJ524),AU524,0)+'01_指標庫'!$H$19*IF(ISNUMBER($AK524),AV524,0)+'01_指標庫'!$H$20*IF(ISNUMBER($BB524),BB524,0)+'01_指標庫'!$H$21*IF(ISNUMBER($BC524),BC524,0))/AW524,1))</f>
        <v>78.400000000000006</v>
      </c>
      <c r="AY524" s="67"/>
      <c r="AZ524" s="67"/>
      <c r="BA524" s="66">
        <f t="shared" si="178"/>
        <v>-3.2590972076250724E-3</v>
      </c>
      <c r="BB524">
        <f t="shared" si="179"/>
        <v>0</v>
      </c>
      <c r="BC524" t="str">
        <f t="shared" si="180"/>
        <v/>
      </c>
    </row>
    <row r="525" spans="1:55" ht="15" customHeight="1">
      <c r="A525" s="56">
        <v>521</v>
      </c>
      <c r="B525" s="57">
        <v>43313</v>
      </c>
      <c r="C525" s="56">
        <v>2018</v>
      </c>
      <c r="D525" s="58" t="s">
        <v>238</v>
      </c>
      <c r="E525" s="59">
        <v>7272.89</v>
      </c>
      <c r="F525" s="60">
        <v>7.8319E-2</v>
      </c>
      <c r="G525" s="60">
        <v>-3.1391000000000002E-2</v>
      </c>
      <c r="H525" s="61">
        <v>0.77549999999999997</v>
      </c>
      <c r="I525" s="62">
        <v>343</v>
      </c>
      <c r="J525" s="56" t="s">
        <v>235</v>
      </c>
      <c r="K525" s="63">
        <v>13.15</v>
      </c>
      <c r="L525" s="56">
        <f t="shared" si="181"/>
        <v>100</v>
      </c>
      <c r="M525" s="56">
        <f t="shared" si="182"/>
        <v>100</v>
      </c>
      <c r="N525" s="56">
        <f t="shared" si="183"/>
        <v>100</v>
      </c>
      <c r="O525" s="56">
        <f t="shared" si="184"/>
        <v>100</v>
      </c>
      <c r="P525" s="56">
        <f t="shared" si="185"/>
        <v>100</v>
      </c>
      <c r="Q525" s="63"/>
      <c r="R525" s="56"/>
      <c r="S525" s="60">
        <f t="shared" si="198"/>
        <v>5.6568187412022741E-3</v>
      </c>
      <c r="T525" s="64">
        <f t="shared" si="199"/>
        <v>2.4941543257989141E-2</v>
      </c>
      <c r="V525" s="65"/>
      <c r="W525" s="65"/>
      <c r="Y525" s="15" t="str">
        <f t="shared" si="186"/>
        <v>EASY</v>
      </c>
      <c r="AA525" s="66">
        <f t="shared" si="200"/>
        <v>6.5976891559304196E-2</v>
      </c>
      <c r="AB525">
        <f>LOOKUP($B525,'07_L1政策步階'!$A$4:$A$14,'07_L1政策步階'!$C$4:$C$14)</f>
        <v>-1</v>
      </c>
      <c r="AC525" s="65"/>
      <c r="AD525" s="65"/>
      <c r="AE525" s="65"/>
      <c r="AF525" s="65"/>
      <c r="AG525" s="65"/>
      <c r="AH525" s="65"/>
      <c r="AI525" s="65"/>
      <c r="AJ525" s="65"/>
      <c r="AK525" s="65"/>
      <c r="AL525">
        <f t="shared" si="187"/>
        <v>100</v>
      </c>
      <c r="AM525">
        <f t="shared" si="188"/>
        <v>0</v>
      </c>
      <c r="AN525" t="str">
        <f t="shared" si="189"/>
        <v/>
      </c>
      <c r="AO525" t="str">
        <f t="shared" si="190"/>
        <v/>
      </c>
      <c r="AP525" t="str">
        <f t="shared" si="191"/>
        <v/>
      </c>
      <c r="AQ525" t="str">
        <f t="shared" si="192"/>
        <v/>
      </c>
      <c r="AR525" t="str">
        <f t="shared" si="193"/>
        <v/>
      </c>
      <c r="AS525" t="str">
        <f t="shared" si="194"/>
        <v/>
      </c>
      <c r="AT525" t="str">
        <f t="shared" si="195"/>
        <v/>
      </c>
      <c r="AU525" t="str">
        <f t="shared" si="196"/>
        <v/>
      </c>
      <c r="AV525" t="str">
        <f t="shared" si="197"/>
        <v/>
      </c>
      <c r="AW525">
        <f>'01_指標庫'!$H$4*ISNUMBER($F525)+'01_指標庫'!$H$5*ISNUMBER($AA525)+'01_指標庫'!$H$6*ISNUMBER($G525)+'01_指標庫'!$H$7*ISNUMBER($H525)+'01_指標庫'!$H$8*ISNUMBER($AF525)+'01_指標庫'!$H$9*ISNUMBER($AG525)+'01_指標庫'!$H$10*ISNUMBER($AB525)+'01_指標庫'!$H$11*ISNUMBER($AC525)+'01_指標庫'!$H$12*ISNUMBER($AD525)+'01_指標庫'!$H$13*ISNUMBER($AE525)+'01_指標庫'!$H$14*ISNUMBER($I525)+'01_指標庫'!$H$15*ISNUMBER($AH525)+'01_指標庫'!$H$16*ISNUMBER($K525)+'01_指標庫'!$H$17*ISNUMBER($AI525)+'01_指標庫'!$H$18*ISNUMBER($AJ525)+'01_指標庫'!$H$19*ISNUMBER($AK525)+'01_指標庫'!$H$20*ISNUMBER($BB525)+'01_指標庫'!$H$21*ISNUMBER($BC525)</f>
        <v>51</v>
      </c>
      <c r="AX525">
        <f>IF(AW525=0,50,ROUND(('01_指標庫'!$H$4*IF(ISNUMBER($F525),L525,0)+'01_指標庫'!$H$5*IF(ISNUMBER($AA525),AL525,0)+'01_指標庫'!$H$6*IF(ISNUMBER($G525),M525,0)+'01_指標庫'!$H$7*IF(ISNUMBER($H525),N525,0)+'01_指標庫'!$H$8*IF(ISNUMBER($AF525),AQ525,0)+'01_指標庫'!$H$9*IF(ISNUMBER($AG525),AR525,0)+'01_指標庫'!$H$10*IF(ISNUMBER($AB525),AM525,0)+'01_指標庫'!$H$11*IF(ISNUMBER($AC525),AN525,0)+'01_指標庫'!$H$12*IF(ISNUMBER($AD525),AO525,0)+'01_指標庫'!$H$13*IF(ISNUMBER($AE525),AP525,0)+'01_指標庫'!$H$14*IF(ISNUMBER($I525),O525,0)+'01_指標庫'!$H$15*IF(ISNUMBER($AH525),AS525,0)+'01_指標庫'!$H$16*IF(ISNUMBER($K525),P525,0)+'01_指標庫'!$H$17*IF(ISNUMBER($AI525),AT525,0)+'01_指標庫'!$H$18*IF(ISNUMBER($AJ525),AU525,0)+'01_指標庫'!$H$19*IF(ISNUMBER($AK525),AV525,0)+'01_指標庫'!$H$20*IF(ISNUMBER($BB525),BB525,0)+'01_指標庫'!$H$21*IF(ISNUMBER($BC525),BC525,0))/AW525,1))</f>
        <v>78.400000000000006</v>
      </c>
      <c r="AY525" s="67"/>
      <c r="AZ525" s="67"/>
      <c r="BA525" s="66">
        <f t="shared" si="178"/>
        <v>-8.0903774096809933E-3</v>
      </c>
      <c r="BB525">
        <f t="shared" si="179"/>
        <v>0</v>
      </c>
      <c r="BC525" t="str">
        <f t="shared" si="180"/>
        <v/>
      </c>
    </row>
    <row r="526" spans="1:55" ht="15" customHeight="1">
      <c r="A526" s="56">
        <v>522</v>
      </c>
      <c r="B526" s="57">
        <v>43314</v>
      </c>
      <c r="C526" s="56">
        <v>2018</v>
      </c>
      <c r="D526" s="58" t="s">
        <v>239</v>
      </c>
      <c r="E526" s="59">
        <v>7372.15</v>
      </c>
      <c r="F526" s="60">
        <v>9.2018000000000003E-2</v>
      </c>
      <c r="G526" s="60">
        <v>-1.8171E-2</v>
      </c>
      <c r="H526" s="61">
        <v>0.81630000000000003</v>
      </c>
      <c r="I526" s="62">
        <v>343</v>
      </c>
      <c r="J526" s="56" t="s">
        <v>235</v>
      </c>
      <c r="K526" s="63">
        <v>12.19</v>
      </c>
      <c r="L526" s="56">
        <f t="shared" si="181"/>
        <v>100</v>
      </c>
      <c r="M526" s="56">
        <f t="shared" si="182"/>
        <v>100</v>
      </c>
      <c r="N526" s="56">
        <f t="shared" si="183"/>
        <v>100</v>
      </c>
      <c r="O526" s="56">
        <f t="shared" si="184"/>
        <v>100</v>
      </c>
      <c r="P526" s="56">
        <f t="shared" si="185"/>
        <v>100</v>
      </c>
      <c r="Q526" s="63"/>
      <c r="R526" s="56"/>
      <c r="S526" s="60">
        <f t="shared" si="198"/>
        <v>1.3647944627238839E-2</v>
      </c>
      <c r="T526" s="64">
        <f t="shared" si="199"/>
        <v>-7.3003802281368935E-2</v>
      </c>
      <c r="V526" s="65"/>
      <c r="W526" s="65"/>
      <c r="Y526" s="15" t="str">
        <f t="shared" si="186"/>
        <v>EASY</v>
      </c>
      <c r="AA526" s="66">
        <f t="shared" si="200"/>
        <v>6.6401666552978966E-2</v>
      </c>
      <c r="AB526">
        <f>LOOKUP($B526,'07_L1政策步階'!$A$4:$A$14,'07_L1政策步階'!$C$4:$C$14)</f>
        <v>-1</v>
      </c>
      <c r="AC526" s="65"/>
      <c r="AD526" s="65"/>
      <c r="AE526" s="65"/>
      <c r="AF526" s="65"/>
      <c r="AG526" s="65"/>
      <c r="AH526" s="65"/>
      <c r="AI526" s="65"/>
      <c r="AJ526" s="65"/>
      <c r="AK526" s="65"/>
      <c r="AL526">
        <f t="shared" si="187"/>
        <v>100</v>
      </c>
      <c r="AM526">
        <f t="shared" si="188"/>
        <v>0</v>
      </c>
      <c r="AN526" t="str">
        <f t="shared" si="189"/>
        <v/>
      </c>
      <c r="AO526" t="str">
        <f t="shared" si="190"/>
        <v/>
      </c>
      <c r="AP526" t="str">
        <f t="shared" si="191"/>
        <v/>
      </c>
      <c r="AQ526" t="str">
        <f t="shared" si="192"/>
        <v/>
      </c>
      <c r="AR526" t="str">
        <f t="shared" si="193"/>
        <v/>
      </c>
      <c r="AS526" t="str">
        <f t="shared" si="194"/>
        <v/>
      </c>
      <c r="AT526" t="str">
        <f t="shared" si="195"/>
        <v/>
      </c>
      <c r="AU526" t="str">
        <f t="shared" si="196"/>
        <v/>
      </c>
      <c r="AV526" t="str">
        <f t="shared" si="197"/>
        <v/>
      </c>
      <c r="AW526">
        <f>'01_指標庫'!$H$4*ISNUMBER($F526)+'01_指標庫'!$H$5*ISNUMBER($AA526)+'01_指標庫'!$H$6*ISNUMBER($G526)+'01_指標庫'!$H$7*ISNUMBER($H526)+'01_指標庫'!$H$8*ISNUMBER($AF526)+'01_指標庫'!$H$9*ISNUMBER($AG526)+'01_指標庫'!$H$10*ISNUMBER($AB526)+'01_指標庫'!$H$11*ISNUMBER($AC526)+'01_指標庫'!$H$12*ISNUMBER($AD526)+'01_指標庫'!$H$13*ISNUMBER($AE526)+'01_指標庫'!$H$14*ISNUMBER($I526)+'01_指標庫'!$H$15*ISNUMBER($AH526)+'01_指標庫'!$H$16*ISNUMBER($K526)+'01_指標庫'!$H$17*ISNUMBER($AI526)+'01_指標庫'!$H$18*ISNUMBER($AJ526)+'01_指標庫'!$H$19*ISNUMBER($AK526)+'01_指標庫'!$H$20*ISNUMBER($BB526)+'01_指標庫'!$H$21*ISNUMBER($BC526)</f>
        <v>51</v>
      </c>
      <c r="AX526">
        <f>IF(AW526=0,50,ROUND(('01_指標庫'!$H$4*IF(ISNUMBER($F526),L526,0)+'01_指標庫'!$H$5*IF(ISNUMBER($AA526),AL526,0)+'01_指標庫'!$H$6*IF(ISNUMBER($G526),M526,0)+'01_指標庫'!$H$7*IF(ISNUMBER($H526),N526,0)+'01_指標庫'!$H$8*IF(ISNUMBER($AF526),AQ526,0)+'01_指標庫'!$H$9*IF(ISNUMBER($AG526),AR526,0)+'01_指標庫'!$H$10*IF(ISNUMBER($AB526),AM526,0)+'01_指標庫'!$H$11*IF(ISNUMBER($AC526),AN526,0)+'01_指標庫'!$H$12*IF(ISNUMBER($AD526),AO526,0)+'01_指標庫'!$H$13*IF(ISNUMBER($AE526),AP526,0)+'01_指標庫'!$H$14*IF(ISNUMBER($I526),O526,0)+'01_指標庫'!$H$15*IF(ISNUMBER($AH526),AS526,0)+'01_指標庫'!$H$16*IF(ISNUMBER($K526),P526,0)+'01_指標庫'!$H$17*IF(ISNUMBER($AI526),AT526,0)+'01_指標庫'!$H$18*IF(ISNUMBER($AJ526),AU526,0)+'01_指標庫'!$H$19*IF(ISNUMBER($AK526),AV526,0)+'01_指標庫'!$H$20*IF(ISNUMBER($BB526),BB526,0)+'01_指標庫'!$H$21*IF(ISNUMBER($BC526),BC526,0))/AW526,1))</f>
        <v>78.400000000000006</v>
      </c>
      <c r="AY526" s="67"/>
      <c r="AZ526" s="67"/>
      <c r="BA526" s="66">
        <f t="shared" ref="BA526:BA589" si="201">AVERAGE($E522:$E526)/AVERAGE($E517:$E526)-1</f>
        <v>-9.1370420069613045E-3</v>
      </c>
      <c r="BB526">
        <f t="shared" ref="BB526:BB589" si="202">IF(ISNUMBER($BA526),IF(OR($S526&lt;=-0.03,$BA526&lt;-0.003),0,IF(OR($S526&lt;=-0.02,$BA526&lt;0.01),50,100)),"")</f>
        <v>0</v>
      </c>
      <c r="BC526" t="str">
        <f t="shared" ref="BC526:BC589" si="203">IF(OR(COUNT($AZ526)=0,COUNT($AZ525)=0),"",IF(OR($AY526/$AZ525-1&lt;=-0.03,$AZ526/$AZ525-1&lt;=-0.045,IF(COUNT($AZ517:$AZ526)=10,AVERAGE($AZ522:$AZ526)/AVERAGE($AZ517:$AZ526)-1&lt;-0.01,FALSE())),0,IF(OR($AZ526/$AZ525-1&lt;=-0.02,IF(COUNT($AZ517:$AZ526)=10,AVERAGE($AZ522:$AZ526)/AVERAGE($AZ517:$AZ526)-1&lt;0.005,FALSE())),50,100)))</f>
        <v/>
      </c>
    </row>
    <row r="527" spans="1:55" ht="15" customHeight="1">
      <c r="A527" s="56">
        <v>523</v>
      </c>
      <c r="B527" s="57">
        <v>43315</v>
      </c>
      <c r="C527" s="56">
        <v>2018</v>
      </c>
      <c r="D527" s="58" t="s">
        <v>234</v>
      </c>
      <c r="E527" s="59">
        <v>7395.49</v>
      </c>
      <c r="F527" s="60">
        <v>9.4444E-2</v>
      </c>
      <c r="G527" s="60">
        <v>-1.5063E-2</v>
      </c>
      <c r="H527" s="61">
        <v>0.81630000000000003</v>
      </c>
      <c r="I527" s="62">
        <v>343</v>
      </c>
      <c r="J527" s="56" t="s">
        <v>235</v>
      </c>
      <c r="K527" s="63">
        <v>11.64</v>
      </c>
      <c r="L527" s="56">
        <f t="shared" si="181"/>
        <v>100</v>
      </c>
      <c r="M527" s="56">
        <f t="shared" si="182"/>
        <v>100</v>
      </c>
      <c r="N527" s="56">
        <f t="shared" si="183"/>
        <v>100</v>
      </c>
      <c r="O527" s="56">
        <f t="shared" si="184"/>
        <v>100</v>
      </c>
      <c r="P527" s="56">
        <f t="shared" si="185"/>
        <v>100</v>
      </c>
      <c r="Q527" s="63"/>
      <c r="R527" s="56"/>
      <c r="S527" s="60">
        <f t="shared" si="198"/>
        <v>3.1659692220045166E-3</v>
      </c>
      <c r="T527" s="64">
        <f t="shared" si="199"/>
        <v>-4.511894995898269E-2</v>
      </c>
      <c r="V527" s="65"/>
      <c r="W527" s="65"/>
      <c r="Y527" s="15" t="str">
        <f t="shared" si="186"/>
        <v>EASY</v>
      </c>
      <c r="AA527" s="66">
        <f t="shared" si="200"/>
        <v>6.6705070537811606E-2</v>
      </c>
      <c r="AB527">
        <f>LOOKUP($B527,'07_L1政策步階'!$A$4:$A$14,'07_L1政策步階'!$C$4:$C$14)</f>
        <v>-1</v>
      </c>
      <c r="AC527" s="65"/>
      <c r="AD527" s="65"/>
      <c r="AE527" s="65"/>
      <c r="AF527" s="65"/>
      <c r="AG527" s="65"/>
      <c r="AH527" s="65"/>
      <c r="AI527" s="65"/>
      <c r="AJ527" s="65"/>
      <c r="AK527" s="65"/>
      <c r="AL527">
        <f t="shared" si="187"/>
        <v>100</v>
      </c>
      <c r="AM527">
        <f t="shared" si="188"/>
        <v>0</v>
      </c>
      <c r="AN527" t="str">
        <f t="shared" si="189"/>
        <v/>
      </c>
      <c r="AO527" t="str">
        <f t="shared" si="190"/>
        <v/>
      </c>
      <c r="AP527" t="str">
        <f t="shared" si="191"/>
        <v/>
      </c>
      <c r="AQ527" t="str">
        <f t="shared" si="192"/>
        <v/>
      </c>
      <c r="AR527" t="str">
        <f t="shared" si="193"/>
        <v/>
      </c>
      <c r="AS527" t="str">
        <f t="shared" si="194"/>
        <v/>
      </c>
      <c r="AT527" t="str">
        <f t="shared" si="195"/>
        <v/>
      </c>
      <c r="AU527" t="str">
        <f t="shared" si="196"/>
        <v/>
      </c>
      <c r="AV527" t="str">
        <f t="shared" si="197"/>
        <v/>
      </c>
      <c r="AW527">
        <f>'01_指標庫'!$H$4*ISNUMBER($F527)+'01_指標庫'!$H$5*ISNUMBER($AA527)+'01_指標庫'!$H$6*ISNUMBER($G527)+'01_指標庫'!$H$7*ISNUMBER($H527)+'01_指標庫'!$H$8*ISNUMBER($AF527)+'01_指標庫'!$H$9*ISNUMBER($AG527)+'01_指標庫'!$H$10*ISNUMBER($AB527)+'01_指標庫'!$H$11*ISNUMBER($AC527)+'01_指標庫'!$H$12*ISNUMBER($AD527)+'01_指標庫'!$H$13*ISNUMBER($AE527)+'01_指標庫'!$H$14*ISNUMBER($I527)+'01_指標庫'!$H$15*ISNUMBER($AH527)+'01_指標庫'!$H$16*ISNUMBER($K527)+'01_指標庫'!$H$17*ISNUMBER($AI527)+'01_指標庫'!$H$18*ISNUMBER($AJ527)+'01_指標庫'!$H$19*ISNUMBER($AK527)+'01_指標庫'!$H$20*ISNUMBER($BB527)+'01_指標庫'!$H$21*ISNUMBER($BC527)</f>
        <v>51</v>
      </c>
      <c r="AX527">
        <f>IF(AW527=0,50,ROUND(('01_指標庫'!$H$4*IF(ISNUMBER($F527),L527,0)+'01_指標庫'!$H$5*IF(ISNUMBER($AA527),AL527,0)+'01_指標庫'!$H$6*IF(ISNUMBER($G527),M527,0)+'01_指標庫'!$H$7*IF(ISNUMBER($H527),N527,0)+'01_指標庫'!$H$8*IF(ISNUMBER($AF527),AQ527,0)+'01_指標庫'!$H$9*IF(ISNUMBER($AG527),AR527,0)+'01_指標庫'!$H$10*IF(ISNUMBER($AB527),AM527,0)+'01_指標庫'!$H$11*IF(ISNUMBER($AC527),AN527,0)+'01_指標庫'!$H$12*IF(ISNUMBER($AD527),AO527,0)+'01_指標庫'!$H$13*IF(ISNUMBER($AE527),AP527,0)+'01_指標庫'!$H$14*IF(ISNUMBER($I527),O527,0)+'01_指標庫'!$H$15*IF(ISNUMBER($AH527),AS527,0)+'01_指標庫'!$H$16*IF(ISNUMBER($K527),P527,0)+'01_指標庫'!$H$17*IF(ISNUMBER($AI527),AT527,0)+'01_指標庫'!$H$18*IF(ISNUMBER($AJ527),AU527,0)+'01_指標庫'!$H$19*IF(ISNUMBER($AK527),AV527,0)+'01_指標庫'!$H$20*IF(ISNUMBER($BB527),BB527,0)+'01_指標庫'!$H$21*IF(ISNUMBER($BC527),BC527,0))/AW527,1))</f>
        <v>78.400000000000006</v>
      </c>
      <c r="AY527" s="67"/>
      <c r="AZ527" s="67"/>
      <c r="BA527" s="66">
        <f t="shared" si="201"/>
        <v>-7.059791618107325E-3</v>
      </c>
      <c r="BB527">
        <f t="shared" si="202"/>
        <v>0</v>
      </c>
      <c r="BC527" t="str">
        <f t="shared" si="203"/>
        <v/>
      </c>
    </row>
    <row r="528" spans="1:55" ht="15" customHeight="1">
      <c r="A528" s="56">
        <v>524</v>
      </c>
      <c r="B528" s="57">
        <v>43318</v>
      </c>
      <c r="C528" s="56">
        <v>2018</v>
      </c>
      <c r="D528" s="58" t="s">
        <v>236</v>
      </c>
      <c r="E528" s="59">
        <v>7438.99</v>
      </c>
      <c r="F528" s="60">
        <v>9.9803000000000003E-2</v>
      </c>
      <c r="G528" s="60">
        <v>-9.2689999999999995E-3</v>
      </c>
      <c r="H528" s="61">
        <v>0.8367</v>
      </c>
      <c r="I528" s="62">
        <v>343</v>
      </c>
      <c r="J528" s="56" t="s">
        <v>235</v>
      </c>
      <c r="K528" s="63">
        <v>11.27</v>
      </c>
      <c r="L528" s="56">
        <f t="shared" si="181"/>
        <v>100</v>
      </c>
      <c r="M528" s="56">
        <f t="shared" si="182"/>
        <v>100</v>
      </c>
      <c r="N528" s="56">
        <f t="shared" si="183"/>
        <v>100</v>
      </c>
      <c r="O528" s="56">
        <f t="shared" si="184"/>
        <v>100</v>
      </c>
      <c r="P528" s="56">
        <f t="shared" si="185"/>
        <v>100</v>
      </c>
      <c r="Q528" s="63"/>
      <c r="R528" s="56"/>
      <c r="S528" s="60">
        <f t="shared" si="198"/>
        <v>5.8819631964885932E-3</v>
      </c>
      <c r="T528" s="64">
        <f t="shared" si="199"/>
        <v>-3.1786941580756123E-2</v>
      </c>
      <c r="V528" s="65"/>
      <c r="W528" s="65"/>
      <c r="Y528" s="15" t="str">
        <f t="shared" si="186"/>
        <v>EASY</v>
      </c>
      <c r="AA528" s="66">
        <f t="shared" si="200"/>
        <v>6.7107321853406621E-2</v>
      </c>
      <c r="AB528">
        <f>LOOKUP($B528,'07_L1政策步階'!$A$4:$A$14,'07_L1政策步階'!$C$4:$C$14)</f>
        <v>-1</v>
      </c>
      <c r="AC528" s="65"/>
      <c r="AD528" s="65"/>
      <c r="AE528" s="65"/>
      <c r="AF528" s="65"/>
      <c r="AG528" s="65"/>
      <c r="AH528" s="65"/>
      <c r="AI528" s="65"/>
      <c r="AJ528" s="65"/>
      <c r="AK528" s="65"/>
      <c r="AL528">
        <f t="shared" si="187"/>
        <v>100</v>
      </c>
      <c r="AM528">
        <f t="shared" si="188"/>
        <v>0</v>
      </c>
      <c r="AN528" t="str">
        <f t="shared" si="189"/>
        <v/>
      </c>
      <c r="AO528" t="str">
        <f t="shared" si="190"/>
        <v/>
      </c>
      <c r="AP528" t="str">
        <f t="shared" si="191"/>
        <v/>
      </c>
      <c r="AQ528" t="str">
        <f t="shared" si="192"/>
        <v/>
      </c>
      <c r="AR528" t="str">
        <f t="shared" si="193"/>
        <v/>
      </c>
      <c r="AS528" t="str">
        <f t="shared" si="194"/>
        <v/>
      </c>
      <c r="AT528" t="str">
        <f t="shared" si="195"/>
        <v/>
      </c>
      <c r="AU528" t="str">
        <f t="shared" si="196"/>
        <v/>
      </c>
      <c r="AV528" t="str">
        <f t="shared" si="197"/>
        <v/>
      </c>
      <c r="AW528">
        <f>'01_指標庫'!$H$4*ISNUMBER($F528)+'01_指標庫'!$H$5*ISNUMBER($AA528)+'01_指標庫'!$H$6*ISNUMBER($G528)+'01_指標庫'!$H$7*ISNUMBER($H528)+'01_指標庫'!$H$8*ISNUMBER($AF528)+'01_指標庫'!$H$9*ISNUMBER($AG528)+'01_指標庫'!$H$10*ISNUMBER($AB528)+'01_指標庫'!$H$11*ISNUMBER($AC528)+'01_指標庫'!$H$12*ISNUMBER($AD528)+'01_指標庫'!$H$13*ISNUMBER($AE528)+'01_指標庫'!$H$14*ISNUMBER($I528)+'01_指標庫'!$H$15*ISNUMBER($AH528)+'01_指標庫'!$H$16*ISNUMBER($K528)+'01_指標庫'!$H$17*ISNUMBER($AI528)+'01_指標庫'!$H$18*ISNUMBER($AJ528)+'01_指標庫'!$H$19*ISNUMBER($AK528)+'01_指標庫'!$H$20*ISNUMBER($BB528)+'01_指標庫'!$H$21*ISNUMBER($BC528)</f>
        <v>51</v>
      </c>
      <c r="AX528">
        <f>IF(AW528=0,50,ROUND(('01_指標庫'!$H$4*IF(ISNUMBER($F528),L528,0)+'01_指標庫'!$H$5*IF(ISNUMBER($AA528),AL528,0)+'01_指標庫'!$H$6*IF(ISNUMBER($G528),M528,0)+'01_指標庫'!$H$7*IF(ISNUMBER($H528),N528,0)+'01_指標庫'!$H$8*IF(ISNUMBER($AF528),AQ528,0)+'01_指標庫'!$H$9*IF(ISNUMBER($AG528),AR528,0)+'01_指標庫'!$H$10*IF(ISNUMBER($AB528),AM528,0)+'01_指標庫'!$H$11*IF(ISNUMBER($AC528),AN528,0)+'01_指標庫'!$H$12*IF(ISNUMBER($AD528),AO528,0)+'01_指標庫'!$H$13*IF(ISNUMBER($AE528),AP528,0)+'01_指標庫'!$H$14*IF(ISNUMBER($I528),O528,0)+'01_指標庫'!$H$15*IF(ISNUMBER($AH528),AS528,0)+'01_指標庫'!$H$16*IF(ISNUMBER($K528),P528,0)+'01_指標庫'!$H$17*IF(ISNUMBER($AI528),AT528,0)+'01_指標庫'!$H$18*IF(ISNUMBER($AJ528),AU528,0)+'01_指標庫'!$H$19*IF(ISNUMBER($AK528),AV528,0)+'01_指標庫'!$H$20*IF(ISNUMBER($BB528),BB528,0)+'01_指標庫'!$H$21*IF(ISNUMBER($BC528),BC528,0))/AW528,1))</f>
        <v>84.3</v>
      </c>
      <c r="AY528" s="67"/>
      <c r="AZ528" s="67"/>
      <c r="BA528" s="66">
        <f t="shared" si="201"/>
        <v>-1.2782082830673502E-3</v>
      </c>
      <c r="BB528">
        <f t="shared" si="202"/>
        <v>50</v>
      </c>
      <c r="BC528" t="str">
        <f t="shared" si="203"/>
        <v/>
      </c>
    </row>
    <row r="529" spans="1:55" ht="15" customHeight="1">
      <c r="A529" s="56">
        <v>525</v>
      </c>
      <c r="B529" s="57">
        <v>43319</v>
      </c>
      <c r="C529" s="56">
        <v>2018</v>
      </c>
      <c r="D529" s="58" t="s">
        <v>237</v>
      </c>
      <c r="E529" s="59">
        <v>7462.65</v>
      </c>
      <c r="F529" s="60">
        <v>0.102185</v>
      </c>
      <c r="G529" s="60">
        <v>-6.1180000000000002E-3</v>
      </c>
      <c r="H529" s="61">
        <v>0.8367</v>
      </c>
      <c r="I529" s="62">
        <v>335</v>
      </c>
      <c r="J529" s="56" t="s">
        <v>235</v>
      </c>
      <c r="K529" s="63">
        <v>10.93</v>
      </c>
      <c r="L529" s="56">
        <f t="shared" si="181"/>
        <v>100</v>
      </c>
      <c r="M529" s="56">
        <f t="shared" si="182"/>
        <v>100</v>
      </c>
      <c r="N529" s="56">
        <f t="shared" si="183"/>
        <v>100</v>
      </c>
      <c r="O529" s="56">
        <f t="shared" si="184"/>
        <v>100</v>
      </c>
      <c r="P529" s="56">
        <f t="shared" si="185"/>
        <v>100</v>
      </c>
      <c r="Q529" s="63"/>
      <c r="R529" s="56"/>
      <c r="S529" s="60">
        <f t="shared" si="198"/>
        <v>3.1805392936405941E-3</v>
      </c>
      <c r="T529" s="64">
        <f t="shared" si="199"/>
        <v>-3.0168589174800364E-2</v>
      </c>
      <c r="V529" s="65"/>
      <c r="W529" s="65"/>
      <c r="Y529" s="15" t="str">
        <f t="shared" si="186"/>
        <v>EASY</v>
      </c>
      <c r="AA529" s="66">
        <f t="shared" si="200"/>
        <v>6.7509750448554895E-2</v>
      </c>
      <c r="AB529">
        <f>LOOKUP($B529,'07_L1政策步階'!$A$4:$A$14,'07_L1政策步階'!$C$4:$C$14)</f>
        <v>-1</v>
      </c>
      <c r="AC529" s="65"/>
      <c r="AD529" s="65"/>
      <c r="AE529" s="65"/>
      <c r="AF529" s="65"/>
      <c r="AG529" s="65"/>
      <c r="AH529" s="65"/>
      <c r="AI529" s="65"/>
      <c r="AJ529" s="65"/>
      <c r="AK529" s="65"/>
      <c r="AL529">
        <f t="shared" si="187"/>
        <v>100</v>
      </c>
      <c r="AM529">
        <f t="shared" si="188"/>
        <v>0</v>
      </c>
      <c r="AN529" t="str">
        <f t="shared" si="189"/>
        <v/>
      </c>
      <c r="AO529" t="str">
        <f t="shared" si="190"/>
        <v/>
      </c>
      <c r="AP529" t="str">
        <f t="shared" si="191"/>
        <v/>
      </c>
      <c r="AQ529" t="str">
        <f t="shared" si="192"/>
        <v/>
      </c>
      <c r="AR529" t="str">
        <f t="shared" si="193"/>
        <v/>
      </c>
      <c r="AS529" t="str">
        <f t="shared" si="194"/>
        <v/>
      </c>
      <c r="AT529" t="str">
        <f t="shared" si="195"/>
        <v/>
      </c>
      <c r="AU529" t="str">
        <f t="shared" si="196"/>
        <v/>
      </c>
      <c r="AV529" t="str">
        <f t="shared" si="197"/>
        <v/>
      </c>
      <c r="AW529">
        <f>'01_指標庫'!$H$4*ISNUMBER($F529)+'01_指標庫'!$H$5*ISNUMBER($AA529)+'01_指標庫'!$H$6*ISNUMBER($G529)+'01_指標庫'!$H$7*ISNUMBER($H529)+'01_指標庫'!$H$8*ISNUMBER($AF529)+'01_指標庫'!$H$9*ISNUMBER($AG529)+'01_指標庫'!$H$10*ISNUMBER($AB529)+'01_指標庫'!$H$11*ISNUMBER($AC529)+'01_指標庫'!$H$12*ISNUMBER($AD529)+'01_指標庫'!$H$13*ISNUMBER($AE529)+'01_指標庫'!$H$14*ISNUMBER($I529)+'01_指標庫'!$H$15*ISNUMBER($AH529)+'01_指標庫'!$H$16*ISNUMBER($K529)+'01_指標庫'!$H$17*ISNUMBER($AI529)+'01_指標庫'!$H$18*ISNUMBER($AJ529)+'01_指標庫'!$H$19*ISNUMBER($AK529)+'01_指標庫'!$H$20*ISNUMBER($BB529)+'01_指標庫'!$H$21*ISNUMBER($BC529)</f>
        <v>51</v>
      </c>
      <c r="AX529">
        <f>IF(AW529=0,50,ROUND(('01_指標庫'!$H$4*IF(ISNUMBER($F529),L529,0)+'01_指標庫'!$H$5*IF(ISNUMBER($AA529),AL529,0)+'01_指標庫'!$H$6*IF(ISNUMBER($G529),M529,0)+'01_指標庫'!$H$7*IF(ISNUMBER($H529),N529,0)+'01_指標庫'!$H$8*IF(ISNUMBER($AF529),AQ529,0)+'01_指標庫'!$H$9*IF(ISNUMBER($AG529),AR529,0)+'01_指標庫'!$H$10*IF(ISNUMBER($AB529),AM529,0)+'01_指標庫'!$H$11*IF(ISNUMBER($AC529),AN529,0)+'01_指標庫'!$H$12*IF(ISNUMBER($AD529),AO529,0)+'01_指標庫'!$H$13*IF(ISNUMBER($AE529),AP529,0)+'01_指標庫'!$H$14*IF(ISNUMBER($I529),O529,0)+'01_指標庫'!$H$15*IF(ISNUMBER($AH529),AS529,0)+'01_指標庫'!$H$16*IF(ISNUMBER($K529),P529,0)+'01_指標庫'!$H$17*IF(ISNUMBER($AI529),AT529,0)+'01_指標庫'!$H$18*IF(ISNUMBER($AJ529),AU529,0)+'01_指標庫'!$H$19*IF(ISNUMBER($AK529),AV529,0)+'01_指標庫'!$H$20*IF(ISNUMBER($BB529),BB529,0)+'01_指標庫'!$H$21*IF(ISNUMBER($BC529),BC529,0))/AW529,1))</f>
        <v>84.3</v>
      </c>
      <c r="AY529" s="67"/>
      <c r="AZ529" s="67"/>
      <c r="BA529" s="66">
        <f t="shared" si="201"/>
        <v>4.2266651643114717E-3</v>
      </c>
      <c r="BB529">
        <f t="shared" si="202"/>
        <v>50</v>
      </c>
      <c r="BC529" t="str">
        <f t="shared" si="203"/>
        <v/>
      </c>
    </row>
    <row r="530" spans="1:55" ht="15" customHeight="1">
      <c r="A530" s="56">
        <v>526</v>
      </c>
      <c r="B530" s="57">
        <v>43320</v>
      </c>
      <c r="C530" s="56">
        <v>2018</v>
      </c>
      <c r="D530" s="58" t="s">
        <v>238</v>
      </c>
      <c r="E530" s="59">
        <v>7469.55</v>
      </c>
      <c r="F530" s="60">
        <v>0.10209699999999999</v>
      </c>
      <c r="G530" s="60">
        <v>-5.1989999999999996E-3</v>
      </c>
      <c r="H530" s="61">
        <v>0.8367</v>
      </c>
      <c r="I530" s="62">
        <v>337</v>
      </c>
      <c r="J530" s="56" t="s">
        <v>235</v>
      </c>
      <c r="K530" s="63">
        <v>10.85</v>
      </c>
      <c r="L530" s="56">
        <f t="shared" si="181"/>
        <v>100</v>
      </c>
      <c r="M530" s="56">
        <f t="shared" si="182"/>
        <v>100</v>
      </c>
      <c r="N530" s="56">
        <f t="shared" si="183"/>
        <v>100</v>
      </c>
      <c r="O530" s="56">
        <f t="shared" si="184"/>
        <v>100</v>
      </c>
      <c r="P530" s="56">
        <f t="shared" si="185"/>
        <v>100</v>
      </c>
      <c r="Q530" s="63"/>
      <c r="R530" s="56"/>
      <c r="S530" s="60">
        <f t="shared" si="198"/>
        <v>9.2460453056220082E-4</v>
      </c>
      <c r="T530" s="64">
        <f t="shared" si="199"/>
        <v>-7.3193046660566807E-3</v>
      </c>
      <c r="V530" s="65"/>
      <c r="W530" s="65"/>
      <c r="Y530" s="15" t="str">
        <f t="shared" si="186"/>
        <v>EASY</v>
      </c>
      <c r="AA530" s="66">
        <f t="shared" si="200"/>
        <v>6.8040505714878075E-2</v>
      </c>
      <c r="AB530">
        <f>LOOKUP($B530,'07_L1政策步階'!$A$4:$A$14,'07_L1政策步階'!$C$4:$C$14)</f>
        <v>-1</v>
      </c>
      <c r="AC530" s="65"/>
      <c r="AD530" s="65"/>
      <c r="AE530" s="65"/>
      <c r="AF530" s="65"/>
      <c r="AG530" s="65"/>
      <c r="AH530" s="65"/>
      <c r="AI530" s="65"/>
      <c r="AJ530" s="65"/>
      <c r="AK530" s="65"/>
      <c r="AL530">
        <f t="shared" si="187"/>
        <v>100</v>
      </c>
      <c r="AM530">
        <f t="shared" si="188"/>
        <v>0</v>
      </c>
      <c r="AN530" t="str">
        <f t="shared" si="189"/>
        <v/>
      </c>
      <c r="AO530" t="str">
        <f t="shared" si="190"/>
        <v/>
      </c>
      <c r="AP530" t="str">
        <f t="shared" si="191"/>
        <v/>
      </c>
      <c r="AQ530" t="str">
        <f t="shared" si="192"/>
        <v/>
      </c>
      <c r="AR530" t="str">
        <f t="shared" si="193"/>
        <v/>
      </c>
      <c r="AS530" t="str">
        <f t="shared" si="194"/>
        <v/>
      </c>
      <c r="AT530" t="str">
        <f t="shared" si="195"/>
        <v/>
      </c>
      <c r="AU530" t="str">
        <f t="shared" si="196"/>
        <v/>
      </c>
      <c r="AV530" t="str">
        <f t="shared" si="197"/>
        <v/>
      </c>
      <c r="AW530">
        <f>'01_指標庫'!$H$4*ISNUMBER($F530)+'01_指標庫'!$H$5*ISNUMBER($AA530)+'01_指標庫'!$H$6*ISNUMBER($G530)+'01_指標庫'!$H$7*ISNUMBER($H530)+'01_指標庫'!$H$8*ISNUMBER($AF530)+'01_指標庫'!$H$9*ISNUMBER($AG530)+'01_指標庫'!$H$10*ISNUMBER($AB530)+'01_指標庫'!$H$11*ISNUMBER($AC530)+'01_指標庫'!$H$12*ISNUMBER($AD530)+'01_指標庫'!$H$13*ISNUMBER($AE530)+'01_指標庫'!$H$14*ISNUMBER($I530)+'01_指標庫'!$H$15*ISNUMBER($AH530)+'01_指標庫'!$H$16*ISNUMBER($K530)+'01_指標庫'!$H$17*ISNUMBER($AI530)+'01_指標庫'!$H$18*ISNUMBER($AJ530)+'01_指標庫'!$H$19*ISNUMBER($AK530)+'01_指標庫'!$H$20*ISNUMBER($BB530)+'01_指標庫'!$H$21*ISNUMBER($BC530)</f>
        <v>51</v>
      </c>
      <c r="AX530">
        <f>IF(AW530=0,50,ROUND(('01_指標庫'!$H$4*IF(ISNUMBER($F530),L530,0)+'01_指標庫'!$H$5*IF(ISNUMBER($AA530),AL530,0)+'01_指標庫'!$H$6*IF(ISNUMBER($G530),M530,0)+'01_指標庫'!$H$7*IF(ISNUMBER($H530),N530,0)+'01_指標庫'!$H$8*IF(ISNUMBER($AF530),AQ530,0)+'01_指標庫'!$H$9*IF(ISNUMBER($AG530),AR530,0)+'01_指標庫'!$H$10*IF(ISNUMBER($AB530),AM530,0)+'01_指標庫'!$H$11*IF(ISNUMBER($AC530),AN530,0)+'01_指標庫'!$H$12*IF(ISNUMBER($AD530),AO530,0)+'01_指標庫'!$H$13*IF(ISNUMBER($AE530),AP530,0)+'01_指標庫'!$H$14*IF(ISNUMBER($I530),O530,0)+'01_指標庫'!$H$15*IF(ISNUMBER($AH530),AS530,0)+'01_指標庫'!$H$16*IF(ISNUMBER($K530),P530,0)+'01_指標庫'!$H$17*IF(ISNUMBER($AI530),AT530,0)+'01_指標庫'!$H$18*IF(ISNUMBER($AJ530),AU530,0)+'01_指標庫'!$H$19*IF(ISNUMBER($AK530),AV530,0)+'01_指標庫'!$H$20*IF(ISNUMBER($BB530),BB530,0)+'01_指標庫'!$H$21*IF(ISNUMBER($BC530),BC530,0))/AW530,1))</f>
        <v>90.2</v>
      </c>
      <c r="AY530" s="67"/>
      <c r="AZ530" s="67"/>
      <c r="BA530" s="66">
        <f t="shared" si="201"/>
        <v>1.0108611855170313E-2</v>
      </c>
      <c r="BB530">
        <f t="shared" si="202"/>
        <v>100</v>
      </c>
      <c r="BC530" t="str">
        <f t="shared" si="203"/>
        <v/>
      </c>
    </row>
    <row r="531" spans="1:55" ht="15" customHeight="1">
      <c r="A531" s="56">
        <v>527</v>
      </c>
      <c r="B531" s="57">
        <v>43321</v>
      </c>
      <c r="C531" s="56">
        <v>2018</v>
      </c>
      <c r="D531" s="58" t="s">
        <v>239</v>
      </c>
      <c r="E531" s="59">
        <v>7466.96</v>
      </c>
      <c r="F531" s="60">
        <v>0.100578</v>
      </c>
      <c r="G531" s="60">
        <v>-5.5440000000000003E-3</v>
      </c>
      <c r="H531" s="61">
        <v>0.81630000000000003</v>
      </c>
      <c r="I531" s="62">
        <v>338</v>
      </c>
      <c r="J531" s="56" t="s">
        <v>235</v>
      </c>
      <c r="K531" s="63">
        <v>11.27</v>
      </c>
      <c r="L531" s="56">
        <f t="shared" si="181"/>
        <v>100</v>
      </c>
      <c r="M531" s="56">
        <f t="shared" si="182"/>
        <v>100</v>
      </c>
      <c r="N531" s="56">
        <f t="shared" si="183"/>
        <v>100</v>
      </c>
      <c r="O531" s="56">
        <f t="shared" si="184"/>
        <v>100</v>
      </c>
      <c r="P531" s="56">
        <f t="shared" si="185"/>
        <v>100</v>
      </c>
      <c r="Q531" s="63"/>
      <c r="R531" s="56"/>
      <c r="S531" s="60">
        <f t="shared" si="198"/>
        <v>-3.4674110220833665E-4</v>
      </c>
      <c r="T531" s="64">
        <f t="shared" si="199"/>
        <v>3.8709677419354938E-2</v>
      </c>
      <c r="V531" s="65"/>
      <c r="W531" s="65"/>
      <c r="Y531" s="15" t="str">
        <f t="shared" si="186"/>
        <v>EASY</v>
      </c>
      <c r="AA531" s="66">
        <f t="shared" si="200"/>
        <v>6.8385429539382869E-2</v>
      </c>
      <c r="AB531">
        <f>LOOKUP($B531,'07_L1政策步階'!$A$4:$A$14,'07_L1政策步階'!$C$4:$C$14)</f>
        <v>-1</v>
      </c>
      <c r="AC531" s="65"/>
      <c r="AD531" s="65"/>
      <c r="AE531" s="65"/>
      <c r="AF531" s="65"/>
      <c r="AG531" s="65"/>
      <c r="AH531" s="65"/>
      <c r="AI531" s="65"/>
      <c r="AJ531" s="65"/>
      <c r="AK531" s="65"/>
      <c r="AL531">
        <f t="shared" si="187"/>
        <v>100</v>
      </c>
      <c r="AM531">
        <f t="shared" si="188"/>
        <v>0</v>
      </c>
      <c r="AN531" t="str">
        <f t="shared" si="189"/>
        <v/>
      </c>
      <c r="AO531" t="str">
        <f t="shared" si="190"/>
        <v/>
      </c>
      <c r="AP531" t="str">
        <f t="shared" si="191"/>
        <v/>
      </c>
      <c r="AQ531" t="str">
        <f t="shared" si="192"/>
        <v/>
      </c>
      <c r="AR531" t="str">
        <f t="shared" si="193"/>
        <v/>
      </c>
      <c r="AS531" t="str">
        <f t="shared" si="194"/>
        <v/>
      </c>
      <c r="AT531" t="str">
        <f t="shared" si="195"/>
        <v/>
      </c>
      <c r="AU531" t="str">
        <f t="shared" si="196"/>
        <v/>
      </c>
      <c r="AV531" t="str">
        <f t="shared" si="197"/>
        <v/>
      </c>
      <c r="AW531">
        <f>'01_指標庫'!$H$4*ISNUMBER($F531)+'01_指標庫'!$H$5*ISNUMBER($AA531)+'01_指標庫'!$H$6*ISNUMBER($G531)+'01_指標庫'!$H$7*ISNUMBER($H531)+'01_指標庫'!$H$8*ISNUMBER($AF531)+'01_指標庫'!$H$9*ISNUMBER($AG531)+'01_指標庫'!$H$10*ISNUMBER($AB531)+'01_指標庫'!$H$11*ISNUMBER($AC531)+'01_指標庫'!$H$12*ISNUMBER($AD531)+'01_指標庫'!$H$13*ISNUMBER($AE531)+'01_指標庫'!$H$14*ISNUMBER($I531)+'01_指標庫'!$H$15*ISNUMBER($AH531)+'01_指標庫'!$H$16*ISNUMBER($K531)+'01_指標庫'!$H$17*ISNUMBER($AI531)+'01_指標庫'!$H$18*ISNUMBER($AJ531)+'01_指標庫'!$H$19*ISNUMBER($AK531)+'01_指標庫'!$H$20*ISNUMBER($BB531)+'01_指標庫'!$H$21*ISNUMBER($BC531)</f>
        <v>51</v>
      </c>
      <c r="AX531">
        <f>IF(AW531=0,50,ROUND(('01_指標庫'!$H$4*IF(ISNUMBER($F531),L531,0)+'01_指標庫'!$H$5*IF(ISNUMBER($AA531),AL531,0)+'01_指標庫'!$H$6*IF(ISNUMBER($G531),M531,0)+'01_指標庫'!$H$7*IF(ISNUMBER($H531),N531,0)+'01_指標庫'!$H$8*IF(ISNUMBER($AF531),AQ531,0)+'01_指標庫'!$H$9*IF(ISNUMBER($AG531),AR531,0)+'01_指標庫'!$H$10*IF(ISNUMBER($AB531),AM531,0)+'01_指標庫'!$H$11*IF(ISNUMBER($AC531),AN531,0)+'01_指標庫'!$H$12*IF(ISNUMBER($AD531),AO531,0)+'01_指標庫'!$H$13*IF(ISNUMBER($AE531),AP531,0)+'01_指標庫'!$H$14*IF(ISNUMBER($I531),O531,0)+'01_指標庫'!$H$15*IF(ISNUMBER($AH531),AS531,0)+'01_指標庫'!$H$16*IF(ISNUMBER($K531),P531,0)+'01_指標庫'!$H$17*IF(ISNUMBER($AI531),AT531,0)+'01_指標庫'!$H$18*IF(ISNUMBER($AJ531),AU531,0)+'01_指標庫'!$H$19*IF(ISNUMBER($AK531),AV531,0)+'01_指標庫'!$H$20*IF(ISNUMBER($BB531),BB531,0)+'01_指標庫'!$H$21*IF(ISNUMBER($BC531),BC531,0))/AW531,1))</f>
        <v>90.2</v>
      </c>
      <c r="AY531" s="67"/>
      <c r="AZ531" s="67"/>
      <c r="BA531" s="66">
        <f t="shared" si="201"/>
        <v>1.17762722936543E-2</v>
      </c>
      <c r="BB531">
        <f t="shared" si="202"/>
        <v>100</v>
      </c>
      <c r="BC531" t="str">
        <f t="shared" si="203"/>
        <v/>
      </c>
    </row>
    <row r="532" spans="1:55" ht="15" customHeight="1">
      <c r="A532" s="56">
        <v>528</v>
      </c>
      <c r="B532" s="57">
        <v>43322</v>
      </c>
      <c r="C532" s="56">
        <v>2018</v>
      </c>
      <c r="D532" s="58" t="s">
        <v>234</v>
      </c>
      <c r="E532" s="59">
        <v>7408.3</v>
      </c>
      <c r="F532" s="60">
        <v>9.0865000000000001E-2</v>
      </c>
      <c r="G532" s="60">
        <v>-1.3357000000000001E-2</v>
      </c>
      <c r="H532" s="61">
        <v>0.79590000000000005</v>
      </c>
      <c r="I532" s="62">
        <v>350</v>
      </c>
      <c r="J532" s="56" t="s">
        <v>235</v>
      </c>
      <c r="K532" s="63">
        <v>13.16</v>
      </c>
      <c r="L532" s="56">
        <f t="shared" si="181"/>
        <v>100</v>
      </c>
      <c r="M532" s="56">
        <f t="shared" si="182"/>
        <v>100</v>
      </c>
      <c r="N532" s="56">
        <f t="shared" si="183"/>
        <v>100</v>
      </c>
      <c r="O532" s="56">
        <f t="shared" si="184"/>
        <v>50</v>
      </c>
      <c r="P532" s="56">
        <f t="shared" si="185"/>
        <v>100</v>
      </c>
      <c r="Q532" s="63"/>
      <c r="R532" s="56"/>
      <c r="S532" s="60">
        <f t="shared" si="198"/>
        <v>-7.8559413737316897E-3</v>
      </c>
      <c r="T532" s="64">
        <f t="shared" si="199"/>
        <v>0.16770186335403725</v>
      </c>
      <c r="V532" s="65"/>
      <c r="W532" s="65"/>
      <c r="Y532" s="15" t="str">
        <f t="shared" si="186"/>
        <v>EASY</v>
      </c>
      <c r="AA532" s="66">
        <f t="shared" si="200"/>
        <v>6.8638240361583724E-2</v>
      </c>
      <c r="AB532">
        <f>LOOKUP($B532,'07_L1政策步階'!$A$4:$A$14,'07_L1政策步階'!$C$4:$C$14)</f>
        <v>-1</v>
      </c>
      <c r="AC532" s="65"/>
      <c r="AD532" s="65"/>
      <c r="AE532" s="65"/>
      <c r="AF532" s="65"/>
      <c r="AG532" s="65"/>
      <c r="AH532" s="65"/>
      <c r="AI532" s="65"/>
      <c r="AJ532" s="65"/>
      <c r="AK532" s="65"/>
      <c r="AL532">
        <f t="shared" si="187"/>
        <v>100</v>
      </c>
      <c r="AM532">
        <f t="shared" si="188"/>
        <v>0</v>
      </c>
      <c r="AN532" t="str">
        <f t="shared" si="189"/>
        <v/>
      </c>
      <c r="AO532" t="str">
        <f t="shared" si="190"/>
        <v/>
      </c>
      <c r="AP532" t="str">
        <f t="shared" si="191"/>
        <v/>
      </c>
      <c r="AQ532" t="str">
        <f t="shared" si="192"/>
        <v/>
      </c>
      <c r="AR532" t="str">
        <f t="shared" si="193"/>
        <v/>
      </c>
      <c r="AS532" t="str">
        <f t="shared" si="194"/>
        <v/>
      </c>
      <c r="AT532" t="str">
        <f t="shared" si="195"/>
        <v/>
      </c>
      <c r="AU532" t="str">
        <f t="shared" si="196"/>
        <v/>
      </c>
      <c r="AV532" t="str">
        <f t="shared" si="197"/>
        <v/>
      </c>
      <c r="AW532">
        <f>'01_指標庫'!$H$4*ISNUMBER($F532)+'01_指標庫'!$H$5*ISNUMBER($AA532)+'01_指標庫'!$H$6*ISNUMBER($G532)+'01_指標庫'!$H$7*ISNUMBER($H532)+'01_指標庫'!$H$8*ISNUMBER($AF532)+'01_指標庫'!$H$9*ISNUMBER($AG532)+'01_指標庫'!$H$10*ISNUMBER($AB532)+'01_指標庫'!$H$11*ISNUMBER($AC532)+'01_指標庫'!$H$12*ISNUMBER($AD532)+'01_指標庫'!$H$13*ISNUMBER($AE532)+'01_指標庫'!$H$14*ISNUMBER($I532)+'01_指標庫'!$H$15*ISNUMBER($AH532)+'01_指標庫'!$H$16*ISNUMBER($K532)+'01_指標庫'!$H$17*ISNUMBER($AI532)+'01_指標庫'!$H$18*ISNUMBER($AJ532)+'01_指標庫'!$H$19*ISNUMBER($AK532)+'01_指標庫'!$H$20*ISNUMBER($BB532)+'01_指標庫'!$H$21*ISNUMBER($BC532)</f>
        <v>51</v>
      </c>
      <c r="AX532">
        <f>IF(AW532=0,50,ROUND(('01_指標庫'!$H$4*IF(ISNUMBER($F532),L532,0)+'01_指標庫'!$H$5*IF(ISNUMBER($AA532),AL532,0)+'01_指標庫'!$H$6*IF(ISNUMBER($G532),M532,0)+'01_指標庫'!$H$7*IF(ISNUMBER($H532),N532,0)+'01_指標庫'!$H$8*IF(ISNUMBER($AF532),AQ532,0)+'01_指標庫'!$H$9*IF(ISNUMBER($AG532),AR532,0)+'01_指標庫'!$H$10*IF(ISNUMBER($AB532),AM532,0)+'01_指標庫'!$H$11*IF(ISNUMBER($AC532),AN532,0)+'01_指標庫'!$H$12*IF(ISNUMBER($AD532),AO532,0)+'01_指標庫'!$H$13*IF(ISNUMBER($AE532),AP532,0)+'01_指標庫'!$H$14*IF(ISNUMBER($I532),O532,0)+'01_指標庫'!$H$15*IF(ISNUMBER($AH532),AS532,0)+'01_指標庫'!$H$16*IF(ISNUMBER($K532),P532,0)+'01_指標庫'!$H$17*IF(ISNUMBER($AI532),AT532,0)+'01_指標庫'!$H$18*IF(ISNUMBER($AJ532),AU532,0)+'01_指標庫'!$H$19*IF(ISNUMBER($AK532),AV532,0)+'01_指標庫'!$H$20*IF(ISNUMBER($BB532),BB532,0)+'01_指標庫'!$H$21*IF(ISNUMBER($BC532),BC532,0))/AW532,1))</f>
        <v>82.4</v>
      </c>
      <c r="AY532" s="67"/>
      <c r="AZ532" s="67"/>
      <c r="BA532" s="66">
        <f t="shared" si="201"/>
        <v>1.059311054391876E-2</v>
      </c>
      <c r="BB532">
        <f t="shared" si="202"/>
        <v>100</v>
      </c>
      <c r="BC532" t="str">
        <f t="shared" si="203"/>
        <v/>
      </c>
    </row>
    <row r="533" spans="1:55" ht="15" customHeight="1">
      <c r="A533" s="56">
        <v>529</v>
      </c>
      <c r="B533" s="57">
        <v>43325</v>
      </c>
      <c r="C533" s="56">
        <v>2018</v>
      </c>
      <c r="D533" s="58" t="s">
        <v>236</v>
      </c>
      <c r="E533" s="59">
        <v>7401.17</v>
      </c>
      <c r="F533" s="60">
        <v>8.8735999999999995E-2</v>
      </c>
      <c r="G533" s="60">
        <v>-1.4305999999999999E-2</v>
      </c>
      <c r="H533" s="61">
        <v>0.77549999999999997</v>
      </c>
      <c r="I533" s="62">
        <v>352</v>
      </c>
      <c r="J533" s="56" t="s">
        <v>235</v>
      </c>
      <c r="K533" s="63">
        <v>14.78</v>
      </c>
      <c r="L533" s="56">
        <f t="shared" si="181"/>
        <v>100</v>
      </c>
      <c r="M533" s="56">
        <f t="shared" si="182"/>
        <v>100</v>
      </c>
      <c r="N533" s="56">
        <f t="shared" si="183"/>
        <v>100</v>
      </c>
      <c r="O533" s="56">
        <f t="shared" si="184"/>
        <v>50</v>
      </c>
      <c r="P533" s="56">
        <f t="shared" si="185"/>
        <v>100</v>
      </c>
      <c r="Q533" s="63"/>
      <c r="R533" s="56"/>
      <c r="S533" s="60">
        <f t="shared" si="198"/>
        <v>-9.6243402669982103E-4</v>
      </c>
      <c r="T533" s="64">
        <f t="shared" si="199"/>
        <v>0.12310030395136762</v>
      </c>
      <c r="V533" s="65"/>
      <c r="W533" s="65"/>
      <c r="Y533" s="15" t="str">
        <f t="shared" si="186"/>
        <v>EASY</v>
      </c>
      <c r="AA533" s="66">
        <f t="shared" si="200"/>
        <v>6.8513521858638571E-2</v>
      </c>
      <c r="AB533">
        <f>LOOKUP($B533,'07_L1政策步階'!$A$4:$A$14,'07_L1政策步階'!$C$4:$C$14)</f>
        <v>-1</v>
      </c>
      <c r="AC533" s="65"/>
      <c r="AD533" s="65"/>
      <c r="AE533" s="65"/>
      <c r="AF533" s="65"/>
      <c r="AG533" s="65"/>
      <c r="AH533" s="65"/>
      <c r="AI533" s="65"/>
      <c r="AJ533" s="65"/>
      <c r="AK533" s="65"/>
      <c r="AL533">
        <f t="shared" si="187"/>
        <v>100</v>
      </c>
      <c r="AM533">
        <f t="shared" si="188"/>
        <v>0</v>
      </c>
      <c r="AN533" t="str">
        <f t="shared" si="189"/>
        <v/>
      </c>
      <c r="AO533" t="str">
        <f t="shared" si="190"/>
        <v/>
      </c>
      <c r="AP533" t="str">
        <f t="shared" si="191"/>
        <v/>
      </c>
      <c r="AQ533" t="str">
        <f t="shared" si="192"/>
        <v/>
      </c>
      <c r="AR533" t="str">
        <f t="shared" si="193"/>
        <v/>
      </c>
      <c r="AS533" t="str">
        <f t="shared" si="194"/>
        <v/>
      </c>
      <c r="AT533" t="str">
        <f t="shared" si="195"/>
        <v/>
      </c>
      <c r="AU533" t="str">
        <f t="shared" si="196"/>
        <v/>
      </c>
      <c r="AV533" t="str">
        <f t="shared" si="197"/>
        <v/>
      </c>
      <c r="AW533">
        <f>'01_指標庫'!$H$4*ISNUMBER($F533)+'01_指標庫'!$H$5*ISNUMBER($AA533)+'01_指標庫'!$H$6*ISNUMBER($G533)+'01_指標庫'!$H$7*ISNUMBER($H533)+'01_指標庫'!$H$8*ISNUMBER($AF533)+'01_指標庫'!$H$9*ISNUMBER($AG533)+'01_指標庫'!$H$10*ISNUMBER($AB533)+'01_指標庫'!$H$11*ISNUMBER($AC533)+'01_指標庫'!$H$12*ISNUMBER($AD533)+'01_指標庫'!$H$13*ISNUMBER($AE533)+'01_指標庫'!$H$14*ISNUMBER($I533)+'01_指標庫'!$H$15*ISNUMBER($AH533)+'01_指標庫'!$H$16*ISNUMBER($K533)+'01_指標庫'!$H$17*ISNUMBER($AI533)+'01_指標庫'!$H$18*ISNUMBER($AJ533)+'01_指標庫'!$H$19*ISNUMBER($AK533)+'01_指標庫'!$H$20*ISNUMBER($BB533)+'01_指標庫'!$H$21*ISNUMBER($BC533)</f>
        <v>51</v>
      </c>
      <c r="AX533">
        <f>IF(AW533=0,50,ROUND(('01_指標庫'!$H$4*IF(ISNUMBER($F533),L533,0)+'01_指標庫'!$H$5*IF(ISNUMBER($AA533),AL533,0)+'01_指標庫'!$H$6*IF(ISNUMBER($G533),M533,0)+'01_指標庫'!$H$7*IF(ISNUMBER($H533),N533,0)+'01_指標庫'!$H$8*IF(ISNUMBER($AF533),AQ533,0)+'01_指標庫'!$H$9*IF(ISNUMBER($AG533),AR533,0)+'01_指標庫'!$H$10*IF(ISNUMBER($AB533),AM533,0)+'01_指標庫'!$H$11*IF(ISNUMBER($AC533),AN533,0)+'01_指標庫'!$H$12*IF(ISNUMBER($AD533),AO533,0)+'01_指標庫'!$H$13*IF(ISNUMBER($AE533),AP533,0)+'01_指標庫'!$H$14*IF(ISNUMBER($I533),O533,0)+'01_指標庫'!$H$15*IF(ISNUMBER($AH533),AS533,0)+'01_指標庫'!$H$16*IF(ISNUMBER($K533),P533,0)+'01_指標庫'!$H$17*IF(ISNUMBER($AI533),AT533,0)+'01_指標庫'!$H$18*IF(ISNUMBER($AJ533),AU533,0)+'01_指標庫'!$H$19*IF(ISNUMBER($AK533),AV533,0)+'01_指標庫'!$H$20*IF(ISNUMBER($BB533),BB533,0)+'01_指標庫'!$H$21*IF(ISNUMBER($BC533),BC533,0))/AW533,1))</f>
        <v>76.5</v>
      </c>
      <c r="AY533" s="67"/>
      <c r="AZ533" s="67"/>
      <c r="BA533" s="66">
        <f t="shared" si="201"/>
        <v>6.7252316791110989E-3</v>
      </c>
      <c r="BB533">
        <f t="shared" si="202"/>
        <v>50</v>
      </c>
      <c r="BC533" t="str">
        <f t="shared" si="203"/>
        <v/>
      </c>
    </row>
    <row r="534" spans="1:55" ht="15" customHeight="1">
      <c r="A534" s="56">
        <v>530</v>
      </c>
      <c r="B534" s="57">
        <v>43326</v>
      </c>
      <c r="C534" s="56">
        <v>2018</v>
      </c>
      <c r="D534" s="58" t="s">
        <v>237</v>
      </c>
      <c r="E534" s="59">
        <v>7447.17</v>
      </c>
      <c r="F534" s="60">
        <v>9.4367999999999994E-2</v>
      </c>
      <c r="G534" s="60">
        <v>-8.1799999999999998E-3</v>
      </c>
      <c r="H534" s="61">
        <v>0.77549999999999997</v>
      </c>
      <c r="I534" s="62">
        <v>348</v>
      </c>
      <c r="J534" s="56" t="s">
        <v>235</v>
      </c>
      <c r="K534" s="63">
        <v>13.31</v>
      </c>
      <c r="L534" s="56">
        <f t="shared" si="181"/>
        <v>100</v>
      </c>
      <c r="M534" s="56">
        <f t="shared" si="182"/>
        <v>100</v>
      </c>
      <c r="N534" s="56">
        <f t="shared" si="183"/>
        <v>100</v>
      </c>
      <c r="O534" s="56">
        <f t="shared" si="184"/>
        <v>100</v>
      </c>
      <c r="P534" s="56">
        <f t="shared" si="185"/>
        <v>100</v>
      </c>
      <c r="Q534" s="63"/>
      <c r="R534" s="56"/>
      <c r="S534" s="60">
        <f t="shared" si="198"/>
        <v>6.2152335374001666E-3</v>
      </c>
      <c r="T534" s="64">
        <f t="shared" si="199"/>
        <v>-9.9458728010825337E-2</v>
      </c>
      <c r="V534" s="65"/>
      <c r="W534" s="65"/>
      <c r="Y534" s="15" t="str">
        <f t="shared" si="186"/>
        <v>EASY</v>
      </c>
      <c r="AA534" s="66">
        <f t="shared" si="200"/>
        <v>6.8299373206014868E-2</v>
      </c>
      <c r="AB534">
        <f>LOOKUP($B534,'07_L1政策步階'!$A$4:$A$14,'07_L1政策步階'!$C$4:$C$14)</f>
        <v>-1</v>
      </c>
      <c r="AC534" s="65"/>
      <c r="AD534" s="65"/>
      <c r="AE534" s="65"/>
      <c r="AF534" s="65"/>
      <c r="AG534" s="65"/>
      <c r="AH534" s="65"/>
      <c r="AI534" s="65"/>
      <c r="AJ534" s="65"/>
      <c r="AK534" s="65"/>
      <c r="AL534">
        <f t="shared" si="187"/>
        <v>100</v>
      </c>
      <c r="AM534">
        <f t="shared" si="188"/>
        <v>0</v>
      </c>
      <c r="AN534" t="str">
        <f t="shared" si="189"/>
        <v/>
      </c>
      <c r="AO534" t="str">
        <f t="shared" si="190"/>
        <v/>
      </c>
      <c r="AP534" t="str">
        <f t="shared" si="191"/>
        <v/>
      </c>
      <c r="AQ534" t="str">
        <f t="shared" si="192"/>
        <v/>
      </c>
      <c r="AR534" t="str">
        <f t="shared" si="193"/>
        <v/>
      </c>
      <c r="AS534" t="str">
        <f t="shared" si="194"/>
        <v/>
      </c>
      <c r="AT534" t="str">
        <f t="shared" si="195"/>
        <v/>
      </c>
      <c r="AU534" t="str">
        <f t="shared" si="196"/>
        <v/>
      </c>
      <c r="AV534" t="str">
        <f t="shared" si="197"/>
        <v/>
      </c>
      <c r="AW534">
        <f>'01_指標庫'!$H$4*ISNUMBER($F534)+'01_指標庫'!$H$5*ISNUMBER($AA534)+'01_指標庫'!$H$6*ISNUMBER($G534)+'01_指標庫'!$H$7*ISNUMBER($H534)+'01_指標庫'!$H$8*ISNUMBER($AF534)+'01_指標庫'!$H$9*ISNUMBER($AG534)+'01_指標庫'!$H$10*ISNUMBER($AB534)+'01_指標庫'!$H$11*ISNUMBER($AC534)+'01_指標庫'!$H$12*ISNUMBER($AD534)+'01_指標庫'!$H$13*ISNUMBER($AE534)+'01_指標庫'!$H$14*ISNUMBER($I534)+'01_指標庫'!$H$15*ISNUMBER($AH534)+'01_指標庫'!$H$16*ISNUMBER($K534)+'01_指標庫'!$H$17*ISNUMBER($AI534)+'01_指標庫'!$H$18*ISNUMBER($AJ534)+'01_指標庫'!$H$19*ISNUMBER($AK534)+'01_指標庫'!$H$20*ISNUMBER($BB534)+'01_指標庫'!$H$21*ISNUMBER($BC534)</f>
        <v>51</v>
      </c>
      <c r="AX534">
        <f>IF(AW534=0,50,ROUND(('01_指標庫'!$H$4*IF(ISNUMBER($F534),L534,0)+'01_指標庫'!$H$5*IF(ISNUMBER($AA534),AL534,0)+'01_指標庫'!$H$6*IF(ISNUMBER($G534),M534,0)+'01_指標庫'!$H$7*IF(ISNUMBER($H534),N534,0)+'01_指標庫'!$H$8*IF(ISNUMBER($AF534),AQ534,0)+'01_指標庫'!$H$9*IF(ISNUMBER($AG534),AR534,0)+'01_指標庫'!$H$10*IF(ISNUMBER($AB534),AM534,0)+'01_指標庫'!$H$11*IF(ISNUMBER($AC534),AN534,0)+'01_指標庫'!$H$12*IF(ISNUMBER($AD534),AO534,0)+'01_指標庫'!$H$13*IF(ISNUMBER($AE534),AP534,0)+'01_指標庫'!$H$14*IF(ISNUMBER($I534),O534,0)+'01_指標庫'!$H$15*IF(ISNUMBER($AH534),AS534,0)+'01_指標庫'!$H$16*IF(ISNUMBER($K534),P534,0)+'01_指標庫'!$H$17*IF(ISNUMBER($AI534),AT534,0)+'01_指標庫'!$H$18*IF(ISNUMBER($AJ534),AU534,0)+'01_指標庫'!$H$19*IF(ISNUMBER($AK534),AV534,0)+'01_指標庫'!$H$20*IF(ISNUMBER($BB534),BB534,0)+'01_指標庫'!$H$21*IF(ISNUMBER($BC534),BC534,0))/AW534,1))</f>
        <v>84.3</v>
      </c>
      <c r="AY534" s="67"/>
      <c r="AZ534" s="67"/>
      <c r="BA534" s="66">
        <f t="shared" si="201"/>
        <v>3.3854308580578696E-3</v>
      </c>
      <c r="BB534">
        <f t="shared" si="202"/>
        <v>50</v>
      </c>
      <c r="BC534" t="str">
        <f t="shared" si="203"/>
        <v/>
      </c>
    </row>
    <row r="535" spans="1:55" ht="15" customHeight="1">
      <c r="A535" s="56">
        <v>531</v>
      </c>
      <c r="B535" s="57">
        <v>43327</v>
      </c>
      <c r="C535" s="56">
        <v>2018</v>
      </c>
      <c r="D535" s="58" t="s">
        <v>238</v>
      </c>
      <c r="E535" s="59">
        <v>7354.66</v>
      </c>
      <c r="F535" s="60">
        <v>7.9867999999999995E-2</v>
      </c>
      <c r="G535" s="60">
        <v>-2.0500000000000001E-2</v>
      </c>
      <c r="H535" s="61">
        <v>0.75509999999999999</v>
      </c>
      <c r="I535" s="62">
        <v>355</v>
      </c>
      <c r="J535" s="56" t="s">
        <v>235</v>
      </c>
      <c r="K535" s="63">
        <v>14.64</v>
      </c>
      <c r="L535" s="56">
        <f t="shared" si="181"/>
        <v>100</v>
      </c>
      <c r="M535" s="56">
        <f t="shared" si="182"/>
        <v>100</v>
      </c>
      <c r="N535" s="56">
        <f t="shared" si="183"/>
        <v>100</v>
      </c>
      <c r="O535" s="56">
        <f t="shared" si="184"/>
        <v>50</v>
      </c>
      <c r="P535" s="56">
        <f t="shared" si="185"/>
        <v>100</v>
      </c>
      <c r="Q535" s="63"/>
      <c r="R535" s="56"/>
      <c r="S535" s="60">
        <f t="shared" si="198"/>
        <v>-1.2422168421024393E-2</v>
      </c>
      <c r="T535" s="64">
        <f t="shared" si="199"/>
        <v>9.9924868519909893E-2</v>
      </c>
      <c r="V535" s="65"/>
      <c r="W535" s="65"/>
      <c r="Y535" s="15" t="str">
        <f t="shared" si="186"/>
        <v>EASY</v>
      </c>
      <c r="AA535" s="66">
        <f t="shared" si="200"/>
        <v>6.79561687706145E-2</v>
      </c>
      <c r="AB535">
        <f>LOOKUP($B535,'07_L1政策步階'!$A$4:$A$14,'07_L1政策步階'!$C$4:$C$14)</f>
        <v>-1</v>
      </c>
      <c r="AC535" s="65"/>
      <c r="AD535" s="65"/>
      <c r="AE535" s="65"/>
      <c r="AF535" s="65"/>
      <c r="AG535" s="65"/>
      <c r="AH535" s="65"/>
      <c r="AI535" s="65"/>
      <c r="AJ535" s="65"/>
      <c r="AK535" s="65"/>
      <c r="AL535">
        <f t="shared" si="187"/>
        <v>100</v>
      </c>
      <c r="AM535">
        <f t="shared" si="188"/>
        <v>0</v>
      </c>
      <c r="AN535" t="str">
        <f t="shared" si="189"/>
        <v/>
      </c>
      <c r="AO535" t="str">
        <f t="shared" si="190"/>
        <v/>
      </c>
      <c r="AP535" t="str">
        <f t="shared" si="191"/>
        <v/>
      </c>
      <c r="AQ535" t="str">
        <f t="shared" si="192"/>
        <v/>
      </c>
      <c r="AR535" t="str">
        <f t="shared" si="193"/>
        <v/>
      </c>
      <c r="AS535" t="str">
        <f t="shared" si="194"/>
        <v/>
      </c>
      <c r="AT535" t="str">
        <f t="shared" si="195"/>
        <v/>
      </c>
      <c r="AU535" t="str">
        <f t="shared" si="196"/>
        <v/>
      </c>
      <c r="AV535" t="str">
        <f t="shared" si="197"/>
        <v/>
      </c>
      <c r="AW535">
        <f>'01_指標庫'!$H$4*ISNUMBER($F535)+'01_指標庫'!$H$5*ISNUMBER($AA535)+'01_指標庫'!$H$6*ISNUMBER($G535)+'01_指標庫'!$H$7*ISNUMBER($H535)+'01_指標庫'!$H$8*ISNUMBER($AF535)+'01_指標庫'!$H$9*ISNUMBER($AG535)+'01_指標庫'!$H$10*ISNUMBER($AB535)+'01_指標庫'!$H$11*ISNUMBER($AC535)+'01_指標庫'!$H$12*ISNUMBER($AD535)+'01_指標庫'!$H$13*ISNUMBER($AE535)+'01_指標庫'!$H$14*ISNUMBER($I535)+'01_指標庫'!$H$15*ISNUMBER($AH535)+'01_指標庫'!$H$16*ISNUMBER($K535)+'01_指標庫'!$H$17*ISNUMBER($AI535)+'01_指標庫'!$H$18*ISNUMBER($AJ535)+'01_指標庫'!$H$19*ISNUMBER($AK535)+'01_指標庫'!$H$20*ISNUMBER($BB535)+'01_指標庫'!$H$21*ISNUMBER($BC535)</f>
        <v>51</v>
      </c>
      <c r="AX535">
        <f>IF(AW535=0,50,ROUND(('01_指標庫'!$H$4*IF(ISNUMBER($F535),L535,0)+'01_指標庫'!$H$5*IF(ISNUMBER($AA535),AL535,0)+'01_指標庫'!$H$6*IF(ISNUMBER($G535),M535,0)+'01_指標庫'!$H$7*IF(ISNUMBER($H535),N535,0)+'01_指標庫'!$H$8*IF(ISNUMBER($AF535),AQ535,0)+'01_指標庫'!$H$9*IF(ISNUMBER($AG535),AR535,0)+'01_指標庫'!$H$10*IF(ISNUMBER($AB535),AM535,0)+'01_指標庫'!$H$11*IF(ISNUMBER($AC535),AN535,0)+'01_指標庫'!$H$12*IF(ISNUMBER($AD535),AO535,0)+'01_指標庫'!$H$13*IF(ISNUMBER($AE535),AP535,0)+'01_指標庫'!$H$14*IF(ISNUMBER($I535),O535,0)+'01_指標庫'!$H$15*IF(ISNUMBER($AH535),AS535,0)+'01_指標庫'!$H$16*IF(ISNUMBER($K535),P535,0)+'01_指標庫'!$H$17*IF(ISNUMBER($AI535),AT535,0)+'01_指標庫'!$H$18*IF(ISNUMBER($AJ535),AU535,0)+'01_指標庫'!$H$19*IF(ISNUMBER($AK535),AV535,0)+'01_指標庫'!$H$20*IF(ISNUMBER($BB535),BB535,0)+'01_指標庫'!$H$21*IF(ISNUMBER($BC535),BC535,0))/AW535,1))</f>
        <v>76.5</v>
      </c>
      <c r="AY535" s="67"/>
      <c r="AZ535" s="67"/>
      <c r="BA535" s="66">
        <f t="shared" si="201"/>
        <v>-8.1611930621394713E-4</v>
      </c>
      <c r="BB535">
        <f t="shared" si="202"/>
        <v>50</v>
      </c>
      <c r="BC535" t="str">
        <f t="shared" si="203"/>
        <v/>
      </c>
    </row>
    <row r="536" spans="1:55" ht="15" customHeight="1">
      <c r="A536" s="56">
        <v>532</v>
      </c>
      <c r="B536" s="57">
        <v>43328</v>
      </c>
      <c r="C536" s="56">
        <v>2018</v>
      </c>
      <c r="D536" s="58" t="s">
        <v>239</v>
      </c>
      <c r="E536" s="59">
        <v>7374.29</v>
      </c>
      <c r="F536" s="60">
        <v>8.1839999999999996E-2</v>
      </c>
      <c r="G536" s="60">
        <v>-1.7885999999999999E-2</v>
      </c>
      <c r="H536" s="61">
        <v>0.77549999999999997</v>
      </c>
      <c r="I536" s="62">
        <v>349</v>
      </c>
      <c r="J536" s="56" t="s">
        <v>235</v>
      </c>
      <c r="K536" s="63">
        <v>13.45</v>
      </c>
      <c r="L536" s="56">
        <f t="shared" si="181"/>
        <v>100</v>
      </c>
      <c r="M536" s="56">
        <f t="shared" si="182"/>
        <v>100</v>
      </c>
      <c r="N536" s="56">
        <f t="shared" si="183"/>
        <v>100</v>
      </c>
      <c r="O536" s="56">
        <f t="shared" si="184"/>
        <v>100</v>
      </c>
      <c r="P536" s="56">
        <f t="shared" si="185"/>
        <v>100</v>
      </c>
      <c r="Q536" s="63"/>
      <c r="R536" s="56"/>
      <c r="S536" s="60">
        <f t="shared" si="198"/>
        <v>2.669056081450405E-3</v>
      </c>
      <c r="T536" s="64">
        <f t="shared" si="199"/>
        <v>-8.1284153005464543E-2</v>
      </c>
      <c r="V536" s="65"/>
      <c r="W536" s="65"/>
      <c r="Y536" s="15" t="str">
        <f t="shared" si="186"/>
        <v>EASY</v>
      </c>
      <c r="AA536" s="66">
        <f t="shared" si="200"/>
        <v>6.7539686125204668E-2</v>
      </c>
      <c r="AB536">
        <f>LOOKUP($B536,'07_L1政策步階'!$A$4:$A$14,'07_L1政策步階'!$C$4:$C$14)</f>
        <v>-1</v>
      </c>
      <c r="AC536" s="65"/>
      <c r="AD536" s="65"/>
      <c r="AE536" s="65"/>
      <c r="AF536" s="65"/>
      <c r="AG536" s="65"/>
      <c r="AH536" s="65"/>
      <c r="AI536" s="65"/>
      <c r="AJ536" s="65"/>
      <c r="AK536" s="65"/>
      <c r="AL536">
        <f t="shared" si="187"/>
        <v>100</v>
      </c>
      <c r="AM536">
        <f t="shared" si="188"/>
        <v>0</v>
      </c>
      <c r="AN536" t="str">
        <f t="shared" si="189"/>
        <v/>
      </c>
      <c r="AO536" t="str">
        <f t="shared" si="190"/>
        <v/>
      </c>
      <c r="AP536" t="str">
        <f t="shared" si="191"/>
        <v/>
      </c>
      <c r="AQ536" t="str">
        <f t="shared" si="192"/>
        <v/>
      </c>
      <c r="AR536" t="str">
        <f t="shared" si="193"/>
        <v/>
      </c>
      <c r="AS536" t="str">
        <f t="shared" si="194"/>
        <v/>
      </c>
      <c r="AT536" t="str">
        <f t="shared" si="195"/>
        <v/>
      </c>
      <c r="AU536" t="str">
        <f t="shared" si="196"/>
        <v/>
      </c>
      <c r="AV536" t="str">
        <f t="shared" si="197"/>
        <v/>
      </c>
      <c r="AW536">
        <f>'01_指標庫'!$H$4*ISNUMBER($F536)+'01_指標庫'!$H$5*ISNUMBER($AA536)+'01_指標庫'!$H$6*ISNUMBER($G536)+'01_指標庫'!$H$7*ISNUMBER($H536)+'01_指標庫'!$H$8*ISNUMBER($AF536)+'01_指標庫'!$H$9*ISNUMBER($AG536)+'01_指標庫'!$H$10*ISNUMBER($AB536)+'01_指標庫'!$H$11*ISNUMBER($AC536)+'01_指標庫'!$H$12*ISNUMBER($AD536)+'01_指標庫'!$H$13*ISNUMBER($AE536)+'01_指標庫'!$H$14*ISNUMBER($I536)+'01_指標庫'!$H$15*ISNUMBER($AH536)+'01_指標庫'!$H$16*ISNUMBER($K536)+'01_指標庫'!$H$17*ISNUMBER($AI536)+'01_指標庫'!$H$18*ISNUMBER($AJ536)+'01_指標庫'!$H$19*ISNUMBER($AK536)+'01_指標庫'!$H$20*ISNUMBER($BB536)+'01_指標庫'!$H$21*ISNUMBER($BC536)</f>
        <v>51</v>
      </c>
      <c r="AX536">
        <f>IF(AW536=0,50,ROUND(('01_指標庫'!$H$4*IF(ISNUMBER($F536),L536,0)+'01_指標庫'!$H$5*IF(ISNUMBER($AA536),AL536,0)+'01_指標庫'!$H$6*IF(ISNUMBER($G536),M536,0)+'01_指標庫'!$H$7*IF(ISNUMBER($H536),N536,0)+'01_指標庫'!$H$8*IF(ISNUMBER($AF536),AQ536,0)+'01_指標庫'!$H$9*IF(ISNUMBER($AG536),AR536,0)+'01_指標庫'!$H$10*IF(ISNUMBER($AB536),AM536,0)+'01_指標庫'!$H$11*IF(ISNUMBER($AC536),AN536,0)+'01_指標庫'!$H$12*IF(ISNUMBER($AD536),AO536,0)+'01_指標庫'!$H$13*IF(ISNUMBER($AE536),AP536,0)+'01_指標庫'!$H$14*IF(ISNUMBER($I536),O536,0)+'01_指標庫'!$H$15*IF(ISNUMBER($AH536),AS536,0)+'01_指標庫'!$H$16*IF(ISNUMBER($K536),P536,0)+'01_指標庫'!$H$17*IF(ISNUMBER($AI536),AT536,0)+'01_指標庫'!$H$18*IF(ISNUMBER($AJ536),AU536,0)+'01_指標庫'!$H$19*IF(ISNUMBER($AK536),AV536,0)+'01_指標庫'!$H$20*IF(ISNUMBER($BB536),BB536,0)+'01_指標庫'!$H$21*IF(ISNUMBER($BC536),BC536,0))/AW536,1))</f>
        <v>78.400000000000006</v>
      </c>
      <c r="AY536" s="67"/>
      <c r="AZ536" s="67"/>
      <c r="BA536" s="66">
        <f t="shared" si="201"/>
        <v>-3.3421257536625504E-3</v>
      </c>
      <c r="BB536">
        <f t="shared" si="202"/>
        <v>0</v>
      </c>
      <c r="BC536" t="str">
        <f t="shared" si="203"/>
        <v/>
      </c>
    </row>
    <row r="537" spans="1:55" ht="15" customHeight="1">
      <c r="A537" s="56">
        <v>533</v>
      </c>
      <c r="B537" s="57">
        <v>43329</v>
      </c>
      <c r="C537" s="56">
        <v>2018</v>
      </c>
      <c r="D537" s="58" t="s">
        <v>234</v>
      </c>
      <c r="E537" s="59">
        <v>7377.54</v>
      </c>
      <c r="F537" s="60">
        <v>8.1420999999999993E-2</v>
      </c>
      <c r="G537" s="60">
        <v>-1.7453E-2</v>
      </c>
      <c r="H537" s="61">
        <v>0.73470000000000002</v>
      </c>
      <c r="I537" s="62">
        <v>349</v>
      </c>
      <c r="J537" s="56" t="s">
        <v>235</v>
      </c>
      <c r="K537" s="63">
        <v>12.64</v>
      </c>
      <c r="L537" s="56">
        <f t="shared" si="181"/>
        <v>100</v>
      </c>
      <c r="M537" s="56">
        <f t="shared" si="182"/>
        <v>100</v>
      </c>
      <c r="N537" s="56">
        <f t="shared" si="183"/>
        <v>100</v>
      </c>
      <c r="O537" s="56">
        <f t="shared" si="184"/>
        <v>100</v>
      </c>
      <c r="P537" s="56">
        <f t="shared" si="185"/>
        <v>100</v>
      </c>
      <c r="Q537" s="63"/>
      <c r="R537" s="56"/>
      <c r="S537" s="60">
        <f t="shared" si="198"/>
        <v>4.4072039477693892E-4</v>
      </c>
      <c r="T537" s="64">
        <f t="shared" si="199"/>
        <v>-6.022304832713743E-2</v>
      </c>
      <c r="V537" s="65"/>
      <c r="W537" s="65"/>
      <c r="Y537" s="15" t="str">
        <f t="shared" si="186"/>
        <v>EASY</v>
      </c>
      <c r="AA537" s="66">
        <f t="shared" si="200"/>
        <v>6.7315127794356E-2</v>
      </c>
      <c r="AB537">
        <f>LOOKUP($B537,'07_L1政策步階'!$A$4:$A$14,'07_L1政策步階'!$C$4:$C$14)</f>
        <v>-1</v>
      </c>
      <c r="AC537" s="65"/>
      <c r="AD537" s="65"/>
      <c r="AE537" s="65"/>
      <c r="AF537" s="65"/>
      <c r="AG537" s="65"/>
      <c r="AH537" s="65"/>
      <c r="AI537" s="65"/>
      <c r="AJ537" s="65"/>
      <c r="AK537" s="65"/>
      <c r="AL537">
        <f t="shared" si="187"/>
        <v>100</v>
      </c>
      <c r="AM537">
        <f t="shared" si="188"/>
        <v>0</v>
      </c>
      <c r="AN537" t="str">
        <f t="shared" si="189"/>
        <v/>
      </c>
      <c r="AO537" t="str">
        <f t="shared" si="190"/>
        <v/>
      </c>
      <c r="AP537" t="str">
        <f t="shared" si="191"/>
        <v/>
      </c>
      <c r="AQ537" t="str">
        <f t="shared" si="192"/>
        <v/>
      </c>
      <c r="AR537" t="str">
        <f t="shared" si="193"/>
        <v/>
      </c>
      <c r="AS537" t="str">
        <f t="shared" si="194"/>
        <v/>
      </c>
      <c r="AT537" t="str">
        <f t="shared" si="195"/>
        <v/>
      </c>
      <c r="AU537" t="str">
        <f t="shared" si="196"/>
        <v/>
      </c>
      <c r="AV537" t="str">
        <f t="shared" si="197"/>
        <v/>
      </c>
      <c r="AW537">
        <f>'01_指標庫'!$H$4*ISNUMBER($F537)+'01_指標庫'!$H$5*ISNUMBER($AA537)+'01_指標庫'!$H$6*ISNUMBER($G537)+'01_指標庫'!$H$7*ISNUMBER($H537)+'01_指標庫'!$H$8*ISNUMBER($AF537)+'01_指標庫'!$H$9*ISNUMBER($AG537)+'01_指標庫'!$H$10*ISNUMBER($AB537)+'01_指標庫'!$H$11*ISNUMBER($AC537)+'01_指標庫'!$H$12*ISNUMBER($AD537)+'01_指標庫'!$H$13*ISNUMBER($AE537)+'01_指標庫'!$H$14*ISNUMBER($I537)+'01_指標庫'!$H$15*ISNUMBER($AH537)+'01_指標庫'!$H$16*ISNUMBER($K537)+'01_指標庫'!$H$17*ISNUMBER($AI537)+'01_指標庫'!$H$18*ISNUMBER($AJ537)+'01_指標庫'!$H$19*ISNUMBER($AK537)+'01_指標庫'!$H$20*ISNUMBER($BB537)+'01_指標庫'!$H$21*ISNUMBER($BC537)</f>
        <v>51</v>
      </c>
      <c r="AX537">
        <f>IF(AW537=0,50,ROUND(('01_指標庫'!$H$4*IF(ISNUMBER($F537),L537,0)+'01_指標庫'!$H$5*IF(ISNUMBER($AA537),AL537,0)+'01_指標庫'!$H$6*IF(ISNUMBER($G537),M537,0)+'01_指標庫'!$H$7*IF(ISNUMBER($H537),N537,0)+'01_指標庫'!$H$8*IF(ISNUMBER($AF537),AQ537,0)+'01_指標庫'!$H$9*IF(ISNUMBER($AG537),AR537,0)+'01_指標庫'!$H$10*IF(ISNUMBER($AB537),AM537,0)+'01_指標庫'!$H$11*IF(ISNUMBER($AC537),AN537,0)+'01_指標庫'!$H$12*IF(ISNUMBER($AD537),AO537,0)+'01_指標庫'!$H$13*IF(ISNUMBER($AE537),AP537,0)+'01_指標庫'!$H$14*IF(ISNUMBER($I537),O537,0)+'01_指標庫'!$H$15*IF(ISNUMBER($AH537),AS537,0)+'01_指標庫'!$H$16*IF(ISNUMBER($K537),P537,0)+'01_指標庫'!$H$17*IF(ISNUMBER($AI537),AT537,0)+'01_指標庫'!$H$18*IF(ISNUMBER($AJ537),AU537,0)+'01_指標庫'!$H$19*IF(ISNUMBER($AK537),AV537,0)+'01_指標庫'!$H$20*IF(ISNUMBER($BB537),BB537,0)+'01_指標庫'!$H$21*IF(ISNUMBER($BC537),BC537,0))/AW537,1))</f>
        <v>78.400000000000006</v>
      </c>
      <c r="AY537" s="67"/>
      <c r="AZ537" s="67"/>
      <c r="BA537" s="66">
        <f t="shared" si="201"/>
        <v>-3.9301208820115008E-3</v>
      </c>
      <c r="BB537">
        <f t="shared" si="202"/>
        <v>0</v>
      </c>
      <c r="BC537" t="str">
        <f t="shared" si="203"/>
        <v/>
      </c>
    </row>
    <row r="538" spans="1:55" ht="15" customHeight="1">
      <c r="A538" s="56">
        <v>534</v>
      </c>
      <c r="B538" s="57">
        <v>43332</v>
      </c>
      <c r="C538" s="56">
        <v>2018</v>
      </c>
      <c r="D538" s="58" t="s">
        <v>236</v>
      </c>
      <c r="E538" s="59">
        <v>7371.42</v>
      </c>
      <c r="F538" s="60">
        <v>7.9634999999999997E-2</v>
      </c>
      <c r="G538" s="60">
        <v>-1.8268E-2</v>
      </c>
      <c r="H538" s="61">
        <v>0.71430000000000005</v>
      </c>
      <c r="I538" s="62">
        <v>352</v>
      </c>
      <c r="J538" s="56" t="s">
        <v>235</v>
      </c>
      <c r="K538" s="63">
        <v>12.49</v>
      </c>
      <c r="L538" s="56">
        <f t="shared" si="181"/>
        <v>100</v>
      </c>
      <c r="M538" s="56">
        <f t="shared" si="182"/>
        <v>100</v>
      </c>
      <c r="N538" s="56">
        <f t="shared" si="183"/>
        <v>100</v>
      </c>
      <c r="O538" s="56">
        <f t="shared" si="184"/>
        <v>50</v>
      </c>
      <c r="P538" s="56">
        <f t="shared" si="185"/>
        <v>100</v>
      </c>
      <c r="Q538" s="63"/>
      <c r="R538" s="56"/>
      <c r="S538" s="60">
        <f t="shared" si="198"/>
        <v>-8.2954480761876503E-4</v>
      </c>
      <c r="T538" s="64">
        <f t="shared" si="199"/>
        <v>-1.1867088607595E-2</v>
      </c>
      <c r="V538" s="65"/>
      <c r="W538" s="65"/>
      <c r="Y538" s="15" t="str">
        <f t="shared" si="186"/>
        <v>EASY</v>
      </c>
      <c r="AA538" s="66">
        <f t="shared" si="200"/>
        <v>6.7078481688684244E-2</v>
      </c>
      <c r="AB538">
        <f>LOOKUP($B538,'07_L1政策步階'!$A$4:$A$14,'07_L1政策步階'!$C$4:$C$14)</f>
        <v>-1</v>
      </c>
      <c r="AC538" s="65"/>
      <c r="AD538" s="65"/>
      <c r="AE538" s="65"/>
      <c r="AF538" s="65"/>
      <c r="AG538" s="65"/>
      <c r="AH538" s="65"/>
      <c r="AI538" s="65"/>
      <c r="AJ538" s="65"/>
      <c r="AK538" s="65"/>
      <c r="AL538">
        <f t="shared" si="187"/>
        <v>100</v>
      </c>
      <c r="AM538">
        <f t="shared" si="188"/>
        <v>0</v>
      </c>
      <c r="AN538" t="str">
        <f t="shared" si="189"/>
        <v/>
      </c>
      <c r="AO538" t="str">
        <f t="shared" si="190"/>
        <v/>
      </c>
      <c r="AP538" t="str">
        <f t="shared" si="191"/>
        <v/>
      </c>
      <c r="AQ538" t="str">
        <f t="shared" si="192"/>
        <v/>
      </c>
      <c r="AR538" t="str">
        <f t="shared" si="193"/>
        <v/>
      </c>
      <c r="AS538" t="str">
        <f t="shared" si="194"/>
        <v/>
      </c>
      <c r="AT538" t="str">
        <f t="shared" si="195"/>
        <v/>
      </c>
      <c r="AU538" t="str">
        <f t="shared" si="196"/>
        <v/>
      </c>
      <c r="AV538" t="str">
        <f t="shared" si="197"/>
        <v/>
      </c>
      <c r="AW538">
        <f>'01_指標庫'!$H$4*ISNUMBER($F538)+'01_指標庫'!$H$5*ISNUMBER($AA538)+'01_指標庫'!$H$6*ISNUMBER($G538)+'01_指標庫'!$H$7*ISNUMBER($H538)+'01_指標庫'!$H$8*ISNUMBER($AF538)+'01_指標庫'!$H$9*ISNUMBER($AG538)+'01_指標庫'!$H$10*ISNUMBER($AB538)+'01_指標庫'!$H$11*ISNUMBER($AC538)+'01_指標庫'!$H$12*ISNUMBER($AD538)+'01_指標庫'!$H$13*ISNUMBER($AE538)+'01_指標庫'!$H$14*ISNUMBER($I538)+'01_指標庫'!$H$15*ISNUMBER($AH538)+'01_指標庫'!$H$16*ISNUMBER($K538)+'01_指標庫'!$H$17*ISNUMBER($AI538)+'01_指標庫'!$H$18*ISNUMBER($AJ538)+'01_指標庫'!$H$19*ISNUMBER($AK538)+'01_指標庫'!$H$20*ISNUMBER($BB538)+'01_指標庫'!$H$21*ISNUMBER($BC538)</f>
        <v>51</v>
      </c>
      <c r="AX538">
        <f>IF(AW538=0,50,ROUND(('01_指標庫'!$H$4*IF(ISNUMBER($F538),L538,0)+'01_指標庫'!$H$5*IF(ISNUMBER($AA538),AL538,0)+'01_指標庫'!$H$6*IF(ISNUMBER($G538),M538,0)+'01_指標庫'!$H$7*IF(ISNUMBER($H538),N538,0)+'01_指標庫'!$H$8*IF(ISNUMBER($AF538),AQ538,0)+'01_指標庫'!$H$9*IF(ISNUMBER($AG538),AR538,0)+'01_指標庫'!$H$10*IF(ISNUMBER($AB538),AM538,0)+'01_指標庫'!$H$11*IF(ISNUMBER($AC538),AN538,0)+'01_指標庫'!$H$12*IF(ISNUMBER($AD538),AO538,0)+'01_指標庫'!$H$13*IF(ISNUMBER($AE538),AP538,0)+'01_指標庫'!$H$14*IF(ISNUMBER($I538),O538,0)+'01_指標庫'!$H$15*IF(ISNUMBER($AH538),AS538,0)+'01_指標庫'!$H$16*IF(ISNUMBER($K538),P538,0)+'01_指標庫'!$H$17*IF(ISNUMBER($AI538),AT538,0)+'01_指標庫'!$H$18*IF(ISNUMBER($AJ538),AU538,0)+'01_指標庫'!$H$19*IF(ISNUMBER($AK538),AV538,0)+'01_指標庫'!$H$20*IF(ISNUMBER($BB538),BB538,0)+'01_指標庫'!$H$21*IF(ISNUMBER($BC538),BC538,0))/AW538,1))</f>
        <v>70.599999999999994</v>
      </c>
      <c r="AY538" s="67"/>
      <c r="AZ538" s="67"/>
      <c r="BA538" s="66">
        <f t="shared" si="201"/>
        <v>-3.8248456741202252E-3</v>
      </c>
      <c r="BB538">
        <f t="shared" si="202"/>
        <v>0</v>
      </c>
      <c r="BC538" t="str">
        <f t="shared" si="203"/>
        <v/>
      </c>
    </row>
    <row r="539" spans="1:55" ht="15" customHeight="1">
      <c r="A539" s="56">
        <v>535</v>
      </c>
      <c r="B539" s="57">
        <v>43333</v>
      </c>
      <c r="C539" s="56">
        <v>2018</v>
      </c>
      <c r="D539" s="58" t="s">
        <v>237</v>
      </c>
      <c r="E539" s="59">
        <v>7397.23</v>
      </c>
      <c r="F539" s="60">
        <v>8.2494999999999999E-2</v>
      </c>
      <c r="G539" s="60">
        <v>-1.4831E-2</v>
      </c>
      <c r="H539" s="61">
        <v>0.75509999999999999</v>
      </c>
      <c r="I539" s="62">
        <v>348</v>
      </c>
      <c r="J539" s="56" t="s">
        <v>235</v>
      </c>
      <c r="K539" s="63">
        <v>12.86</v>
      </c>
      <c r="L539" s="56">
        <f t="shared" si="181"/>
        <v>100</v>
      </c>
      <c r="M539" s="56">
        <f t="shared" si="182"/>
        <v>100</v>
      </c>
      <c r="N539" s="56">
        <f t="shared" si="183"/>
        <v>100</v>
      </c>
      <c r="O539" s="56">
        <f t="shared" si="184"/>
        <v>100</v>
      </c>
      <c r="P539" s="56">
        <f t="shared" si="185"/>
        <v>100</v>
      </c>
      <c r="Q539" s="63"/>
      <c r="R539" s="56"/>
      <c r="S539" s="60">
        <f t="shared" si="198"/>
        <v>3.5013606604967773E-3</v>
      </c>
      <c r="T539" s="64">
        <f t="shared" si="199"/>
        <v>2.9623698959167166E-2</v>
      </c>
      <c r="V539" s="65"/>
      <c r="W539" s="65"/>
      <c r="Y539" s="15" t="str">
        <f t="shared" si="186"/>
        <v>EASY</v>
      </c>
      <c r="AA539" s="66">
        <f t="shared" si="200"/>
        <v>6.6841628316978374E-2</v>
      </c>
      <c r="AB539">
        <f>LOOKUP($B539,'07_L1政策步階'!$A$4:$A$14,'07_L1政策步階'!$C$4:$C$14)</f>
        <v>-1</v>
      </c>
      <c r="AC539" s="65"/>
      <c r="AD539" s="65"/>
      <c r="AE539" s="65"/>
      <c r="AF539" s="65"/>
      <c r="AG539" s="65"/>
      <c r="AH539" s="65"/>
      <c r="AI539" s="65"/>
      <c r="AJ539" s="65"/>
      <c r="AK539" s="65"/>
      <c r="AL539">
        <f t="shared" si="187"/>
        <v>100</v>
      </c>
      <c r="AM539">
        <f t="shared" si="188"/>
        <v>0</v>
      </c>
      <c r="AN539" t="str">
        <f t="shared" si="189"/>
        <v/>
      </c>
      <c r="AO539" t="str">
        <f t="shared" si="190"/>
        <v/>
      </c>
      <c r="AP539" t="str">
        <f t="shared" si="191"/>
        <v/>
      </c>
      <c r="AQ539" t="str">
        <f t="shared" si="192"/>
        <v/>
      </c>
      <c r="AR539" t="str">
        <f t="shared" si="193"/>
        <v/>
      </c>
      <c r="AS539" t="str">
        <f t="shared" si="194"/>
        <v/>
      </c>
      <c r="AT539" t="str">
        <f t="shared" si="195"/>
        <v/>
      </c>
      <c r="AU539" t="str">
        <f t="shared" si="196"/>
        <v/>
      </c>
      <c r="AV539" t="str">
        <f t="shared" si="197"/>
        <v/>
      </c>
      <c r="AW539">
        <f>'01_指標庫'!$H$4*ISNUMBER($F539)+'01_指標庫'!$H$5*ISNUMBER($AA539)+'01_指標庫'!$H$6*ISNUMBER($G539)+'01_指標庫'!$H$7*ISNUMBER($H539)+'01_指標庫'!$H$8*ISNUMBER($AF539)+'01_指標庫'!$H$9*ISNUMBER($AG539)+'01_指標庫'!$H$10*ISNUMBER($AB539)+'01_指標庫'!$H$11*ISNUMBER($AC539)+'01_指標庫'!$H$12*ISNUMBER($AD539)+'01_指標庫'!$H$13*ISNUMBER($AE539)+'01_指標庫'!$H$14*ISNUMBER($I539)+'01_指標庫'!$H$15*ISNUMBER($AH539)+'01_指標庫'!$H$16*ISNUMBER($K539)+'01_指標庫'!$H$17*ISNUMBER($AI539)+'01_指標庫'!$H$18*ISNUMBER($AJ539)+'01_指標庫'!$H$19*ISNUMBER($AK539)+'01_指標庫'!$H$20*ISNUMBER($BB539)+'01_指標庫'!$H$21*ISNUMBER($BC539)</f>
        <v>51</v>
      </c>
      <c r="AX539">
        <f>IF(AW539=0,50,ROUND(('01_指標庫'!$H$4*IF(ISNUMBER($F539),L539,0)+'01_指標庫'!$H$5*IF(ISNUMBER($AA539),AL539,0)+'01_指標庫'!$H$6*IF(ISNUMBER($G539),M539,0)+'01_指標庫'!$H$7*IF(ISNUMBER($H539),N539,0)+'01_指標庫'!$H$8*IF(ISNUMBER($AF539),AQ539,0)+'01_指標庫'!$H$9*IF(ISNUMBER($AG539),AR539,0)+'01_指標庫'!$H$10*IF(ISNUMBER($AB539),AM539,0)+'01_指標庫'!$H$11*IF(ISNUMBER($AC539),AN539,0)+'01_指標庫'!$H$12*IF(ISNUMBER($AD539),AO539,0)+'01_指標庫'!$H$13*IF(ISNUMBER($AE539),AP539,0)+'01_指標庫'!$H$14*IF(ISNUMBER($I539),O539,0)+'01_指標庫'!$H$15*IF(ISNUMBER($AH539),AS539,0)+'01_指標庫'!$H$16*IF(ISNUMBER($K539),P539,0)+'01_指標庫'!$H$17*IF(ISNUMBER($AI539),AT539,0)+'01_指標庫'!$H$18*IF(ISNUMBER($AJ539),AU539,0)+'01_指標庫'!$H$19*IF(ISNUMBER($AK539),AV539,0)+'01_指標庫'!$H$20*IF(ISNUMBER($BB539),BB539,0)+'01_指標庫'!$H$21*IF(ISNUMBER($BC539),BC539,0))/AW539,1))</f>
        <v>78.400000000000006</v>
      </c>
      <c r="AY539" s="67"/>
      <c r="AZ539" s="67"/>
      <c r="BA539" s="66">
        <f t="shared" si="201"/>
        <v>-4.2934702556248761E-3</v>
      </c>
      <c r="BB539">
        <f t="shared" si="202"/>
        <v>0</v>
      </c>
      <c r="BC539" t="str">
        <f t="shared" si="203"/>
        <v/>
      </c>
    </row>
    <row r="540" spans="1:55" ht="15" customHeight="1">
      <c r="A540" s="56">
        <v>536</v>
      </c>
      <c r="B540" s="57">
        <v>43334</v>
      </c>
      <c r="C540" s="56">
        <v>2018</v>
      </c>
      <c r="D540" s="58" t="s">
        <v>238</v>
      </c>
      <c r="E540" s="59">
        <v>7424.6</v>
      </c>
      <c r="F540" s="60">
        <v>8.5604E-2</v>
      </c>
      <c r="G540" s="60">
        <v>-1.1186E-2</v>
      </c>
      <c r="H540" s="61">
        <v>0.77549999999999997</v>
      </c>
      <c r="I540" s="62">
        <v>348</v>
      </c>
      <c r="J540" s="56" t="s">
        <v>235</v>
      </c>
      <c r="K540" s="63">
        <v>12.25</v>
      </c>
      <c r="L540" s="56">
        <f t="shared" si="181"/>
        <v>100</v>
      </c>
      <c r="M540" s="56">
        <f t="shared" si="182"/>
        <v>100</v>
      </c>
      <c r="N540" s="56">
        <f t="shared" si="183"/>
        <v>100</v>
      </c>
      <c r="O540" s="56">
        <f t="shared" si="184"/>
        <v>100</v>
      </c>
      <c r="P540" s="56">
        <f t="shared" si="185"/>
        <v>100</v>
      </c>
      <c r="Q540" s="63"/>
      <c r="R540" s="56"/>
      <c r="S540" s="60">
        <f t="shared" si="198"/>
        <v>3.700033661248936E-3</v>
      </c>
      <c r="T540" s="64">
        <f t="shared" si="199"/>
        <v>-4.743390357698285E-2</v>
      </c>
      <c r="V540" s="65"/>
      <c r="W540" s="65"/>
      <c r="Y540" s="15" t="str">
        <f t="shared" si="186"/>
        <v>EASY</v>
      </c>
      <c r="AA540" s="66">
        <f t="shared" si="200"/>
        <v>6.6591008059987189E-2</v>
      </c>
      <c r="AB540">
        <f>LOOKUP($B540,'07_L1政策步階'!$A$4:$A$14,'07_L1政策步階'!$C$4:$C$14)</f>
        <v>-1</v>
      </c>
      <c r="AC540" s="65"/>
      <c r="AD540" s="65"/>
      <c r="AE540" s="65"/>
      <c r="AF540" s="65"/>
      <c r="AG540" s="65"/>
      <c r="AH540" s="65"/>
      <c r="AI540" s="65"/>
      <c r="AJ540" s="65"/>
      <c r="AK540" s="65"/>
      <c r="AL540">
        <f t="shared" si="187"/>
        <v>100</v>
      </c>
      <c r="AM540">
        <f t="shared" si="188"/>
        <v>0</v>
      </c>
      <c r="AN540" t="str">
        <f t="shared" si="189"/>
        <v/>
      </c>
      <c r="AO540" t="str">
        <f t="shared" si="190"/>
        <v/>
      </c>
      <c r="AP540" t="str">
        <f t="shared" si="191"/>
        <v/>
      </c>
      <c r="AQ540" t="str">
        <f t="shared" si="192"/>
        <v/>
      </c>
      <c r="AR540" t="str">
        <f t="shared" si="193"/>
        <v/>
      </c>
      <c r="AS540" t="str">
        <f t="shared" si="194"/>
        <v/>
      </c>
      <c r="AT540" t="str">
        <f t="shared" si="195"/>
        <v/>
      </c>
      <c r="AU540" t="str">
        <f t="shared" si="196"/>
        <v/>
      </c>
      <c r="AV540" t="str">
        <f t="shared" si="197"/>
        <v/>
      </c>
      <c r="AW540">
        <f>'01_指標庫'!$H$4*ISNUMBER($F540)+'01_指標庫'!$H$5*ISNUMBER($AA540)+'01_指標庫'!$H$6*ISNUMBER($G540)+'01_指標庫'!$H$7*ISNUMBER($H540)+'01_指標庫'!$H$8*ISNUMBER($AF540)+'01_指標庫'!$H$9*ISNUMBER($AG540)+'01_指標庫'!$H$10*ISNUMBER($AB540)+'01_指標庫'!$H$11*ISNUMBER($AC540)+'01_指標庫'!$H$12*ISNUMBER($AD540)+'01_指標庫'!$H$13*ISNUMBER($AE540)+'01_指標庫'!$H$14*ISNUMBER($I540)+'01_指標庫'!$H$15*ISNUMBER($AH540)+'01_指標庫'!$H$16*ISNUMBER($K540)+'01_指標庫'!$H$17*ISNUMBER($AI540)+'01_指標庫'!$H$18*ISNUMBER($AJ540)+'01_指標庫'!$H$19*ISNUMBER($AK540)+'01_指標庫'!$H$20*ISNUMBER($BB540)+'01_指標庫'!$H$21*ISNUMBER($BC540)</f>
        <v>51</v>
      </c>
      <c r="AX540">
        <f>IF(AW540=0,50,ROUND(('01_指標庫'!$H$4*IF(ISNUMBER($F540),L540,0)+'01_指標庫'!$H$5*IF(ISNUMBER($AA540),AL540,0)+'01_指標庫'!$H$6*IF(ISNUMBER($G540),M540,0)+'01_指標庫'!$H$7*IF(ISNUMBER($H540),N540,0)+'01_指標庫'!$H$8*IF(ISNUMBER($AF540),AQ540,0)+'01_指標庫'!$H$9*IF(ISNUMBER($AG540),AR540,0)+'01_指標庫'!$H$10*IF(ISNUMBER($AB540),AM540,0)+'01_指標庫'!$H$11*IF(ISNUMBER($AC540),AN540,0)+'01_指標庫'!$H$12*IF(ISNUMBER($AD540),AO540,0)+'01_指標庫'!$H$13*IF(ISNUMBER($AE540),AP540,0)+'01_指標庫'!$H$14*IF(ISNUMBER($I540),O540,0)+'01_指標庫'!$H$15*IF(ISNUMBER($AH540),AS540,0)+'01_指標庫'!$H$16*IF(ISNUMBER($K540),P540,0)+'01_指標庫'!$H$17*IF(ISNUMBER($AI540),AT540,0)+'01_指標庫'!$H$18*IF(ISNUMBER($AJ540),AU540,0)+'01_指標庫'!$H$19*IF(ISNUMBER($AK540),AV540,0)+'01_指標庫'!$H$20*IF(ISNUMBER($BB540),BB540,0)+'01_指標庫'!$H$21*IF(ISNUMBER($BC540),BC540,0))/AW540,1))</f>
        <v>84.3</v>
      </c>
      <c r="AY540" s="67"/>
      <c r="AZ540" s="67"/>
      <c r="BA540" s="66">
        <f t="shared" si="201"/>
        <v>-1.7991622642262728E-3</v>
      </c>
      <c r="BB540">
        <f t="shared" si="202"/>
        <v>50</v>
      </c>
      <c r="BC540" t="str">
        <f t="shared" si="203"/>
        <v/>
      </c>
    </row>
    <row r="541" spans="1:55" ht="15" customHeight="1">
      <c r="A541" s="56">
        <v>537</v>
      </c>
      <c r="B541" s="57">
        <v>43335</v>
      </c>
      <c r="C541" s="56">
        <v>2018</v>
      </c>
      <c r="D541" s="58" t="s">
        <v>239</v>
      </c>
      <c r="E541" s="59">
        <v>7413.84</v>
      </c>
      <c r="F541" s="60">
        <v>8.3158999999999997E-2</v>
      </c>
      <c r="G541" s="60">
        <v>-1.2619E-2</v>
      </c>
      <c r="H541" s="61">
        <v>0.73470000000000002</v>
      </c>
      <c r="I541" s="62">
        <v>347</v>
      </c>
      <c r="J541" s="56" t="s">
        <v>235</v>
      </c>
      <c r="K541" s="63">
        <v>12.41</v>
      </c>
      <c r="L541" s="56">
        <f t="shared" si="181"/>
        <v>100</v>
      </c>
      <c r="M541" s="56">
        <f t="shared" si="182"/>
        <v>100</v>
      </c>
      <c r="N541" s="56">
        <f t="shared" si="183"/>
        <v>100</v>
      </c>
      <c r="O541" s="56">
        <f t="shared" si="184"/>
        <v>100</v>
      </c>
      <c r="P541" s="56">
        <f t="shared" si="185"/>
        <v>100</v>
      </c>
      <c r="Q541" s="63"/>
      <c r="R541" s="56"/>
      <c r="S541" s="60">
        <f t="shared" si="198"/>
        <v>-1.4492363224954952E-3</v>
      </c>
      <c r="T541" s="64">
        <f t="shared" si="199"/>
        <v>1.3061224489795853E-2</v>
      </c>
      <c r="V541" s="65"/>
      <c r="W541" s="65"/>
      <c r="Y541" s="15" t="str">
        <f t="shared" si="186"/>
        <v>EASY</v>
      </c>
      <c r="AA541" s="66">
        <f t="shared" si="200"/>
        <v>6.6343241019666044E-2</v>
      </c>
      <c r="AB541">
        <f>LOOKUP($B541,'07_L1政策步階'!$A$4:$A$14,'07_L1政策步階'!$C$4:$C$14)</f>
        <v>-1</v>
      </c>
      <c r="AC541" s="65"/>
      <c r="AD541" s="65"/>
      <c r="AE541" s="65"/>
      <c r="AF541" s="65"/>
      <c r="AG541" s="65"/>
      <c r="AH541" s="65"/>
      <c r="AI541" s="65"/>
      <c r="AJ541" s="65"/>
      <c r="AK541" s="65"/>
      <c r="AL541">
        <f t="shared" si="187"/>
        <v>100</v>
      </c>
      <c r="AM541">
        <f t="shared" si="188"/>
        <v>0</v>
      </c>
      <c r="AN541" t="str">
        <f t="shared" si="189"/>
        <v/>
      </c>
      <c r="AO541" t="str">
        <f t="shared" si="190"/>
        <v/>
      </c>
      <c r="AP541" t="str">
        <f t="shared" si="191"/>
        <v/>
      </c>
      <c r="AQ541" t="str">
        <f t="shared" si="192"/>
        <v/>
      </c>
      <c r="AR541" t="str">
        <f t="shared" si="193"/>
        <v/>
      </c>
      <c r="AS541" t="str">
        <f t="shared" si="194"/>
        <v/>
      </c>
      <c r="AT541" t="str">
        <f t="shared" si="195"/>
        <v/>
      </c>
      <c r="AU541" t="str">
        <f t="shared" si="196"/>
        <v/>
      </c>
      <c r="AV541" t="str">
        <f t="shared" si="197"/>
        <v/>
      </c>
      <c r="AW541">
        <f>'01_指標庫'!$H$4*ISNUMBER($F541)+'01_指標庫'!$H$5*ISNUMBER($AA541)+'01_指標庫'!$H$6*ISNUMBER($G541)+'01_指標庫'!$H$7*ISNUMBER($H541)+'01_指標庫'!$H$8*ISNUMBER($AF541)+'01_指標庫'!$H$9*ISNUMBER($AG541)+'01_指標庫'!$H$10*ISNUMBER($AB541)+'01_指標庫'!$H$11*ISNUMBER($AC541)+'01_指標庫'!$H$12*ISNUMBER($AD541)+'01_指標庫'!$H$13*ISNUMBER($AE541)+'01_指標庫'!$H$14*ISNUMBER($I541)+'01_指標庫'!$H$15*ISNUMBER($AH541)+'01_指標庫'!$H$16*ISNUMBER($K541)+'01_指標庫'!$H$17*ISNUMBER($AI541)+'01_指標庫'!$H$18*ISNUMBER($AJ541)+'01_指標庫'!$H$19*ISNUMBER($AK541)+'01_指標庫'!$H$20*ISNUMBER($BB541)+'01_指標庫'!$H$21*ISNUMBER($BC541)</f>
        <v>51</v>
      </c>
      <c r="AX541">
        <f>IF(AW541=0,50,ROUND(('01_指標庫'!$H$4*IF(ISNUMBER($F541),L541,0)+'01_指標庫'!$H$5*IF(ISNUMBER($AA541),AL541,0)+'01_指標庫'!$H$6*IF(ISNUMBER($G541),M541,0)+'01_指標庫'!$H$7*IF(ISNUMBER($H541),N541,0)+'01_指標庫'!$H$8*IF(ISNUMBER($AF541),AQ541,0)+'01_指標庫'!$H$9*IF(ISNUMBER($AG541),AR541,0)+'01_指標庫'!$H$10*IF(ISNUMBER($AB541),AM541,0)+'01_指標庫'!$H$11*IF(ISNUMBER($AC541),AN541,0)+'01_指標庫'!$H$12*IF(ISNUMBER($AD541),AO541,0)+'01_指標庫'!$H$13*IF(ISNUMBER($AE541),AP541,0)+'01_指標庫'!$H$14*IF(ISNUMBER($I541),O541,0)+'01_指標庫'!$H$15*IF(ISNUMBER($AH541),AS541,0)+'01_指標庫'!$H$16*IF(ISNUMBER($K541),P541,0)+'01_指標庫'!$H$17*IF(ISNUMBER($AI541),AT541,0)+'01_指標庫'!$H$18*IF(ISNUMBER($AJ541),AU541,0)+'01_指標庫'!$H$19*IF(ISNUMBER($AK541),AV541,0)+'01_指標庫'!$H$20*IF(ISNUMBER($BB541),BB541,0)+'01_指標庫'!$H$21*IF(ISNUMBER($BC541),BC541,0))/AW541,1))</f>
        <v>84.3</v>
      </c>
      <c r="AY541" s="67"/>
      <c r="AZ541" s="67"/>
      <c r="BA541" s="66">
        <f t="shared" si="201"/>
        <v>-1.2978195819690619E-5</v>
      </c>
      <c r="BB541">
        <f t="shared" si="202"/>
        <v>50</v>
      </c>
      <c r="BC541" t="str">
        <f t="shared" si="203"/>
        <v/>
      </c>
    </row>
    <row r="542" spans="1:55" ht="15" customHeight="1">
      <c r="A542" s="56">
        <v>538</v>
      </c>
      <c r="B542" s="57">
        <v>43336</v>
      </c>
      <c r="C542" s="56">
        <v>2018</v>
      </c>
      <c r="D542" s="58" t="s">
        <v>234</v>
      </c>
      <c r="E542" s="59">
        <v>7485.4</v>
      </c>
      <c r="F542" s="60">
        <v>9.2685000000000003E-2</v>
      </c>
      <c r="G542" s="60">
        <v>-3.088E-3</v>
      </c>
      <c r="H542" s="61">
        <v>0.79590000000000005</v>
      </c>
      <c r="I542" s="62">
        <v>346</v>
      </c>
      <c r="J542" s="56" t="s">
        <v>235</v>
      </c>
      <c r="K542" s="63">
        <v>11.99</v>
      </c>
      <c r="L542" s="56">
        <f t="shared" si="181"/>
        <v>100</v>
      </c>
      <c r="M542" s="56">
        <f t="shared" si="182"/>
        <v>100</v>
      </c>
      <c r="N542" s="56">
        <f t="shared" si="183"/>
        <v>100</v>
      </c>
      <c r="O542" s="56">
        <f t="shared" si="184"/>
        <v>100</v>
      </c>
      <c r="P542" s="56">
        <f t="shared" si="185"/>
        <v>100</v>
      </c>
      <c r="Q542" s="63"/>
      <c r="R542" s="56"/>
      <c r="S542" s="60">
        <f t="shared" si="198"/>
        <v>9.6522180138767233E-3</v>
      </c>
      <c r="T542" s="64">
        <f t="shared" si="199"/>
        <v>-3.3843674456083828E-2</v>
      </c>
      <c r="V542" s="65"/>
      <c r="W542" s="65"/>
      <c r="Y542" s="15" t="str">
        <f t="shared" si="186"/>
        <v>EASY</v>
      </c>
      <c r="AA542" s="66">
        <f t="shared" si="200"/>
        <v>6.6037681796825565E-2</v>
      </c>
      <c r="AB542">
        <f>LOOKUP($B542,'07_L1政策步階'!$A$4:$A$14,'07_L1政策步階'!$C$4:$C$14)</f>
        <v>-1</v>
      </c>
      <c r="AC542" s="65"/>
      <c r="AD542" s="65"/>
      <c r="AE542" s="65"/>
      <c r="AF542" s="65"/>
      <c r="AG542" s="65"/>
      <c r="AH542" s="65"/>
      <c r="AI542" s="65"/>
      <c r="AJ542" s="65"/>
      <c r="AK542" s="65"/>
      <c r="AL542">
        <f t="shared" si="187"/>
        <v>100</v>
      </c>
      <c r="AM542">
        <f t="shared" si="188"/>
        <v>0</v>
      </c>
      <c r="AN542" t="str">
        <f t="shared" si="189"/>
        <v/>
      </c>
      <c r="AO542" t="str">
        <f t="shared" si="190"/>
        <v/>
      </c>
      <c r="AP542" t="str">
        <f t="shared" si="191"/>
        <v/>
      </c>
      <c r="AQ542" t="str">
        <f t="shared" si="192"/>
        <v/>
      </c>
      <c r="AR542" t="str">
        <f t="shared" si="193"/>
        <v/>
      </c>
      <c r="AS542" t="str">
        <f t="shared" si="194"/>
        <v/>
      </c>
      <c r="AT542" t="str">
        <f t="shared" si="195"/>
        <v/>
      </c>
      <c r="AU542" t="str">
        <f t="shared" si="196"/>
        <v/>
      </c>
      <c r="AV542" t="str">
        <f t="shared" si="197"/>
        <v/>
      </c>
      <c r="AW542">
        <f>'01_指標庫'!$H$4*ISNUMBER($F542)+'01_指標庫'!$H$5*ISNUMBER($AA542)+'01_指標庫'!$H$6*ISNUMBER($G542)+'01_指標庫'!$H$7*ISNUMBER($H542)+'01_指標庫'!$H$8*ISNUMBER($AF542)+'01_指標庫'!$H$9*ISNUMBER($AG542)+'01_指標庫'!$H$10*ISNUMBER($AB542)+'01_指標庫'!$H$11*ISNUMBER($AC542)+'01_指標庫'!$H$12*ISNUMBER($AD542)+'01_指標庫'!$H$13*ISNUMBER($AE542)+'01_指標庫'!$H$14*ISNUMBER($I542)+'01_指標庫'!$H$15*ISNUMBER($AH542)+'01_指標庫'!$H$16*ISNUMBER($K542)+'01_指標庫'!$H$17*ISNUMBER($AI542)+'01_指標庫'!$H$18*ISNUMBER($AJ542)+'01_指標庫'!$H$19*ISNUMBER($AK542)+'01_指標庫'!$H$20*ISNUMBER($BB542)+'01_指標庫'!$H$21*ISNUMBER($BC542)</f>
        <v>51</v>
      </c>
      <c r="AX542">
        <f>IF(AW542=0,50,ROUND(('01_指標庫'!$H$4*IF(ISNUMBER($F542),L542,0)+'01_指標庫'!$H$5*IF(ISNUMBER($AA542),AL542,0)+'01_指標庫'!$H$6*IF(ISNUMBER($G542),M542,0)+'01_指標庫'!$H$7*IF(ISNUMBER($H542),N542,0)+'01_指標庫'!$H$8*IF(ISNUMBER($AF542),AQ542,0)+'01_指標庫'!$H$9*IF(ISNUMBER($AG542),AR542,0)+'01_指標庫'!$H$10*IF(ISNUMBER($AB542),AM542,0)+'01_指標庫'!$H$11*IF(ISNUMBER($AC542),AN542,0)+'01_指標庫'!$H$12*IF(ISNUMBER($AD542),AO542,0)+'01_指標庫'!$H$13*IF(ISNUMBER($AE542),AP542,0)+'01_指標庫'!$H$14*IF(ISNUMBER($I542),O542,0)+'01_指標庫'!$H$15*IF(ISNUMBER($AH542),AS542,0)+'01_指標庫'!$H$16*IF(ISNUMBER($K542),P542,0)+'01_指標庫'!$H$17*IF(ISNUMBER($AI542),AT542,0)+'01_指標庫'!$H$18*IF(ISNUMBER($AJ542),AU542,0)+'01_指標庫'!$H$19*IF(ISNUMBER($AK542),AV542,0)+'01_指標庫'!$H$20*IF(ISNUMBER($BB542),BB542,0)+'01_指標庫'!$H$21*IF(ISNUMBER($BC542),BC542,0))/AW542,1))</f>
        <v>84.3</v>
      </c>
      <c r="AY542" s="67"/>
      <c r="AZ542" s="67"/>
      <c r="BA542" s="66">
        <f t="shared" si="201"/>
        <v>1.859081463042811E-3</v>
      </c>
      <c r="BB542">
        <f t="shared" si="202"/>
        <v>50</v>
      </c>
      <c r="BC542" t="str">
        <f t="shared" si="203"/>
        <v/>
      </c>
    </row>
    <row r="543" spans="1:55" ht="15" customHeight="1">
      <c r="A543" s="56">
        <v>539</v>
      </c>
      <c r="B543" s="57">
        <v>43339</v>
      </c>
      <c r="C543" s="56">
        <v>2018</v>
      </c>
      <c r="D543" s="58" t="s">
        <v>236</v>
      </c>
      <c r="E543" s="59">
        <v>7559.13</v>
      </c>
      <c r="F543" s="60">
        <v>0.10247100000000001</v>
      </c>
      <c r="G543" s="60">
        <v>0</v>
      </c>
      <c r="H543" s="61">
        <v>0.81630000000000003</v>
      </c>
      <c r="I543" s="62">
        <v>343</v>
      </c>
      <c r="J543" s="56" t="s">
        <v>235</v>
      </c>
      <c r="K543" s="63">
        <v>12.16</v>
      </c>
      <c r="L543" s="56">
        <f t="shared" si="181"/>
        <v>100</v>
      </c>
      <c r="M543" s="56">
        <f t="shared" si="182"/>
        <v>100</v>
      </c>
      <c r="N543" s="56">
        <f t="shared" si="183"/>
        <v>100</v>
      </c>
      <c r="O543" s="56">
        <f t="shared" si="184"/>
        <v>100</v>
      </c>
      <c r="P543" s="56">
        <f t="shared" si="185"/>
        <v>100</v>
      </c>
      <c r="Q543" s="63"/>
      <c r="R543" s="56"/>
      <c r="S543" s="60">
        <f t="shared" si="198"/>
        <v>9.8498410238598844E-3</v>
      </c>
      <c r="T543" s="64">
        <f t="shared" si="199"/>
        <v>1.4178482068390341E-2</v>
      </c>
      <c r="V543" s="65"/>
      <c r="W543" s="65"/>
      <c r="Y543" s="15" t="str">
        <f t="shared" si="186"/>
        <v>EASY</v>
      </c>
      <c r="AA543" s="66">
        <f t="shared" si="200"/>
        <v>6.5979368918560599E-2</v>
      </c>
      <c r="AB543">
        <f>LOOKUP($B543,'07_L1政策步階'!$A$4:$A$14,'07_L1政策步階'!$C$4:$C$14)</f>
        <v>-1</v>
      </c>
      <c r="AC543" s="65"/>
      <c r="AD543" s="65"/>
      <c r="AE543" s="65"/>
      <c r="AF543" s="65"/>
      <c r="AG543" s="65"/>
      <c r="AH543" s="65"/>
      <c r="AI543" s="65"/>
      <c r="AJ543" s="65"/>
      <c r="AK543" s="65"/>
      <c r="AL543">
        <f t="shared" si="187"/>
        <v>100</v>
      </c>
      <c r="AM543">
        <f t="shared" si="188"/>
        <v>0</v>
      </c>
      <c r="AN543" t="str">
        <f t="shared" si="189"/>
        <v/>
      </c>
      <c r="AO543" t="str">
        <f t="shared" si="190"/>
        <v/>
      </c>
      <c r="AP543" t="str">
        <f t="shared" si="191"/>
        <v/>
      </c>
      <c r="AQ543" t="str">
        <f t="shared" si="192"/>
        <v/>
      </c>
      <c r="AR543" t="str">
        <f t="shared" si="193"/>
        <v/>
      </c>
      <c r="AS543" t="str">
        <f t="shared" si="194"/>
        <v/>
      </c>
      <c r="AT543" t="str">
        <f t="shared" si="195"/>
        <v/>
      </c>
      <c r="AU543" t="str">
        <f t="shared" si="196"/>
        <v/>
      </c>
      <c r="AV543" t="str">
        <f t="shared" si="197"/>
        <v/>
      </c>
      <c r="AW543">
        <f>'01_指標庫'!$H$4*ISNUMBER($F543)+'01_指標庫'!$H$5*ISNUMBER($AA543)+'01_指標庫'!$H$6*ISNUMBER($G543)+'01_指標庫'!$H$7*ISNUMBER($H543)+'01_指標庫'!$H$8*ISNUMBER($AF543)+'01_指標庫'!$H$9*ISNUMBER($AG543)+'01_指標庫'!$H$10*ISNUMBER($AB543)+'01_指標庫'!$H$11*ISNUMBER($AC543)+'01_指標庫'!$H$12*ISNUMBER($AD543)+'01_指標庫'!$H$13*ISNUMBER($AE543)+'01_指標庫'!$H$14*ISNUMBER($I543)+'01_指標庫'!$H$15*ISNUMBER($AH543)+'01_指標庫'!$H$16*ISNUMBER($K543)+'01_指標庫'!$H$17*ISNUMBER($AI543)+'01_指標庫'!$H$18*ISNUMBER($AJ543)+'01_指標庫'!$H$19*ISNUMBER($AK543)+'01_指標庫'!$H$20*ISNUMBER($BB543)+'01_指標庫'!$H$21*ISNUMBER($BC543)</f>
        <v>51</v>
      </c>
      <c r="AX543">
        <f>IF(AW543=0,50,ROUND(('01_指標庫'!$H$4*IF(ISNUMBER($F543),L543,0)+'01_指標庫'!$H$5*IF(ISNUMBER($AA543),AL543,0)+'01_指標庫'!$H$6*IF(ISNUMBER($G543),M543,0)+'01_指標庫'!$H$7*IF(ISNUMBER($H543),N543,0)+'01_指標庫'!$H$8*IF(ISNUMBER($AF543),AQ543,0)+'01_指標庫'!$H$9*IF(ISNUMBER($AG543),AR543,0)+'01_指標庫'!$H$10*IF(ISNUMBER($AB543),AM543,0)+'01_指標庫'!$H$11*IF(ISNUMBER($AC543),AN543,0)+'01_指標庫'!$H$12*IF(ISNUMBER($AD543),AO543,0)+'01_指標庫'!$H$13*IF(ISNUMBER($AE543),AP543,0)+'01_指標庫'!$H$14*IF(ISNUMBER($I543),O543,0)+'01_指標庫'!$H$15*IF(ISNUMBER($AH543),AS543,0)+'01_指標庫'!$H$16*IF(ISNUMBER($K543),P543,0)+'01_指標庫'!$H$17*IF(ISNUMBER($AI543),AT543,0)+'01_指標庫'!$H$18*IF(ISNUMBER($AJ543),AU543,0)+'01_指標庫'!$H$19*IF(ISNUMBER($AK543),AV543,0)+'01_指標庫'!$H$20*IF(ISNUMBER($BB543),BB543,0)+'01_指標庫'!$H$21*IF(ISNUMBER($BC543),BC543,0))/AW543,1))</f>
        <v>84.3</v>
      </c>
      <c r="AY543" s="67"/>
      <c r="AZ543" s="67"/>
      <c r="BA543" s="66">
        <f t="shared" si="201"/>
        <v>4.785643285760699E-3</v>
      </c>
      <c r="BB543">
        <f t="shared" si="202"/>
        <v>50</v>
      </c>
      <c r="BC543" t="str">
        <f t="shared" si="203"/>
        <v/>
      </c>
    </row>
    <row r="544" spans="1:55" ht="15" customHeight="1">
      <c r="A544" s="56">
        <v>540</v>
      </c>
      <c r="B544" s="57">
        <v>43340</v>
      </c>
      <c r="C544" s="56">
        <v>2018</v>
      </c>
      <c r="D544" s="58" t="s">
        <v>237</v>
      </c>
      <c r="E544" s="59">
        <v>7570.25</v>
      </c>
      <c r="F544" s="60">
        <v>0.10308100000000001</v>
      </c>
      <c r="G544" s="60">
        <v>0</v>
      </c>
      <c r="H544" s="61">
        <v>0.79590000000000005</v>
      </c>
      <c r="I544" s="62">
        <v>340</v>
      </c>
      <c r="J544" s="56" t="s">
        <v>235</v>
      </c>
      <c r="K544" s="63">
        <v>12.5</v>
      </c>
      <c r="L544" s="56">
        <f t="shared" si="181"/>
        <v>100</v>
      </c>
      <c r="M544" s="56">
        <f t="shared" si="182"/>
        <v>100</v>
      </c>
      <c r="N544" s="56">
        <f t="shared" si="183"/>
        <v>100</v>
      </c>
      <c r="O544" s="56">
        <f t="shared" si="184"/>
        <v>100</v>
      </c>
      <c r="P544" s="56">
        <f t="shared" si="185"/>
        <v>100</v>
      </c>
      <c r="Q544" s="63"/>
      <c r="R544" s="56"/>
      <c r="S544" s="60">
        <f t="shared" si="198"/>
        <v>1.4710687605583583E-3</v>
      </c>
      <c r="T544" s="64">
        <f t="shared" si="199"/>
        <v>2.796052631578938E-2</v>
      </c>
      <c r="V544" s="65"/>
      <c r="W544" s="65"/>
      <c r="Y544" s="15" t="str">
        <f t="shared" si="186"/>
        <v>EASY</v>
      </c>
      <c r="AA544" s="66">
        <f t="shared" si="200"/>
        <v>6.5931513481334969E-2</v>
      </c>
      <c r="AB544">
        <f>LOOKUP($B544,'07_L1政策步階'!$A$4:$A$14,'07_L1政策步階'!$C$4:$C$14)</f>
        <v>-1</v>
      </c>
      <c r="AC544" s="65"/>
      <c r="AD544" s="65"/>
      <c r="AE544" s="65"/>
      <c r="AF544" s="65"/>
      <c r="AG544" s="65"/>
      <c r="AH544" s="65"/>
      <c r="AI544" s="65"/>
      <c r="AJ544" s="65"/>
      <c r="AK544" s="65"/>
      <c r="AL544">
        <f t="shared" si="187"/>
        <v>100</v>
      </c>
      <c r="AM544">
        <f t="shared" si="188"/>
        <v>0</v>
      </c>
      <c r="AN544" t="str">
        <f t="shared" si="189"/>
        <v/>
      </c>
      <c r="AO544" t="str">
        <f t="shared" si="190"/>
        <v/>
      </c>
      <c r="AP544" t="str">
        <f t="shared" si="191"/>
        <v/>
      </c>
      <c r="AQ544" t="str">
        <f t="shared" si="192"/>
        <v/>
      </c>
      <c r="AR544" t="str">
        <f t="shared" si="193"/>
        <v/>
      </c>
      <c r="AS544" t="str">
        <f t="shared" si="194"/>
        <v/>
      </c>
      <c r="AT544" t="str">
        <f t="shared" si="195"/>
        <v/>
      </c>
      <c r="AU544" t="str">
        <f t="shared" si="196"/>
        <v/>
      </c>
      <c r="AV544" t="str">
        <f t="shared" si="197"/>
        <v/>
      </c>
      <c r="AW544">
        <f>'01_指標庫'!$H$4*ISNUMBER($F544)+'01_指標庫'!$H$5*ISNUMBER($AA544)+'01_指標庫'!$H$6*ISNUMBER($G544)+'01_指標庫'!$H$7*ISNUMBER($H544)+'01_指標庫'!$H$8*ISNUMBER($AF544)+'01_指標庫'!$H$9*ISNUMBER($AG544)+'01_指標庫'!$H$10*ISNUMBER($AB544)+'01_指標庫'!$H$11*ISNUMBER($AC544)+'01_指標庫'!$H$12*ISNUMBER($AD544)+'01_指標庫'!$H$13*ISNUMBER($AE544)+'01_指標庫'!$H$14*ISNUMBER($I544)+'01_指標庫'!$H$15*ISNUMBER($AH544)+'01_指標庫'!$H$16*ISNUMBER($K544)+'01_指標庫'!$H$17*ISNUMBER($AI544)+'01_指標庫'!$H$18*ISNUMBER($AJ544)+'01_指標庫'!$H$19*ISNUMBER($AK544)+'01_指標庫'!$H$20*ISNUMBER($BB544)+'01_指標庫'!$H$21*ISNUMBER($BC544)</f>
        <v>51</v>
      </c>
      <c r="AX544">
        <f>IF(AW544=0,50,ROUND(('01_指標庫'!$H$4*IF(ISNUMBER($F544),L544,0)+'01_指標庫'!$H$5*IF(ISNUMBER($AA544),AL544,0)+'01_指標庫'!$H$6*IF(ISNUMBER($G544),M544,0)+'01_指標庫'!$H$7*IF(ISNUMBER($H544),N544,0)+'01_指標庫'!$H$8*IF(ISNUMBER($AF544),AQ544,0)+'01_指標庫'!$H$9*IF(ISNUMBER($AG544),AR544,0)+'01_指標庫'!$H$10*IF(ISNUMBER($AB544),AM544,0)+'01_指標庫'!$H$11*IF(ISNUMBER($AC544),AN544,0)+'01_指標庫'!$H$12*IF(ISNUMBER($AD544),AO544,0)+'01_指標庫'!$H$13*IF(ISNUMBER($AE544),AP544,0)+'01_指標庫'!$H$14*IF(ISNUMBER($I544),O544,0)+'01_指標庫'!$H$15*IF(ISNUMBER($AH544),AS544,0)+'01_指標庫'!$H$16*IF(ISNUMBER($K544),P544,0)+'01_指標庫'!$H$17*IF(ISNUMBER($AI544),AT544,0)+'01_指標庫'!$H$18*IF(ISNUMBER($AJ544),AU544,0)+'01_指標庫'!$H$19*IF(ISNUMBER($AK544),AV544,0)+'01_指標庫'!$H$20*IF(ISNUMBER($BB544),BB544,0)+'01_指標庫'!$H$21*IF(ISNUMBER($BC544),BC544,0))/AW544,1))</f>
        <v>84.3</v>
      </c>
      <c r="AY544" s="67"/>
      <c r="AZ544" s="67"/>
      <c r="BA544" s="66">
        <f t="shared" si="201"/>
        <v>7.7773813386976531E-3</v>
      </c>
      <c r="BB544">
        <f t="shared" si="202"/>
        <v>50</v>
      </c>
      <c r="BC544" t="str">
        <f t="shared" si="203"/>
        <v/>
      </c>
    </row>
    <row r="545" spans="1:55" ht="15" customHeight="1">
      <c r="A545" s="56">
        <v>541</v>
      </c>
      <c r="B545" s="57">
        <v>43341</v>
      </c>
      <c r="C545" s="56">
        <v>2018</v>
      </c>
      <c r="D545" s="58" t="s">
        <v>238</v>
      </c>
      <c r="E545" s="59">
        <v>7660.18</v>
      </c>
      <c r="F545" s="60">
        <v>0.11508699999999999</v>
      </c>
      <c r="G545" s="60">
        <v>0</v>
      </c>
      <c r="H545" s="61">
        <v>0.79590000000000005</v>
      </c>
      <c r="I545" s="62">
        <v>339</v>
      </c>
      <c r="J545" s="56" t="s">
        <v>235</v>
      </c>
      <c r="K545" s="63">
        <v>12.25</v>
      </c>
      <c r="L545" s="56">
        <f t="shared" si="181"/>
        <v>100</v>
      </c>
      <c r="M545" s="56">
        <f t="shared" si="182"/>
        <v>100</v>
      </c>
      <c r="N545" s="56">
        <f t="shared" si="183"/>
        <v>100</v>
      </c>
      <c r="O545" s="56">
        <f t="shared" si="184"/>
        <v>100</v>
      </c>
      <c r="P545" s="56">
        <f t="shared" si="185"/>
        <v>100</v>
      </c>
      <c r="Q545" s="63"/>
      <c r="R545" s="56"/>
      <c r="S545" s="60">
        <f t="shared" si="198"/>
        <v>1.1879396321125446E-2</v>
      </c>
      <c r="T545" s="64">
        <f t="shared" si="199"/>
        <v>-2.0000000000000018E-2</v>
      </c>
      <c r="V545" s="65"/>
      <c r="W545" s="65"/>
      <c r="Y545" s="15" t="str">
        <f t="shared" si="186"/>
        <v>EASY</v>
      </c>
      <c r="AA545" s="66">
        <f t="shared" si="200"/>
        <v>6.6141402081804523E-2</v>
      </c>
      <c r="AB545">
        <f>LOOKUP($B545,'07_L1政策步階'!$A$4:$A$14,'07_L1政策步階'!$C$4:$C$14)</f>
        <v>-1</v>
      </c>
      <c r="AC545" s="65"/>
      <c r="AD545" s="65"/>
      <c r="AE545" s="65"/>
      <c r="AF545" s="65"/>
      <c r="AG545" s="65"/>
      <c r="AH545" s="65"/>
      <c r="AI545" s="65"/>
      <c r="AJ545" s="65"/>
      <c r="AK545" s="65"/>
      <c r="AL545">
        <f t="shared" si="187"/>
        <v>100</v>
      </c>
      <c r="AM545">
        <f t="shared" si="188"/>
        <v>0</v>
      </c>
      <c r="AN545" t="str">
        <f t="shared" si="189"/>
        <v/>
      </c>
      <c r="AO545" t="str">
        <f t="shared" si="190"/>
        <v/>
      </c>
      <c r="AP545" t="str">
        <f t="shared" si="191"/>
        <v/>
      </c>
      <c r="AQ545" t="str">
        <f t="shared" si="192"/>
        <v/>
      </c>
      <c r="AR545" t="str">
        <f t="shared" si="193"/>
        <v/>
      </c>
      <c r="AS545" t="str">
        <f t="shared" si="194"/>
        <v/>
      </c>
      <c r="AT545" t="str">
        <f t="shared" si="195"/>
        <v/>
      </c>
      <c r="AU545" t="str">
        <f t="shared" si="196"/>
        <v/>
      </c>
      <c r="AV545" t="str">
        <f t="shared" si="197"/>
        <v/>
      </c>
      <c r="AW545">
        <f>'01_指標庫'!$H$4*ISNUMBER($F545)+'01_指標庫'!$H$5*ISNUMBER($AA545)+'01_指標庫'!$H$6*ISNUMBER($G545)+'01_指標庫'!$H$7*ISNUMBER($H545)+'01_指標庫'!$H$8*ISNUMBER($AF545)+'01_指標庫'!$H$9*ISNUMBER($AG545)+'01_指標庫'!$H$10*ISNUMBER($AB545)+'01_指標庫'!$H$11*ISNUMBER($AC545)+'01_指標庫'!$H$12*ISNUMBER($AD545)+'01_指標庫'!$H$13*ISNUMBER($AE545)+'01_指標庫'!$H$14*ISNUMBER($I545)+'01_指標庫'!$H$15*ISNUMBER($AH545)+'01_指標庫'!$H$16*ISNUMBER($K545)+'01_指標庫'!$H$17*ISNUMBER($AI545)+'01_指標庫'!$H$18*ISNUMBER($AJ545)+'01_指標庫'!$H$19*ISNUMBER($AK545)+'01_指標庫'!$H$20*ISNUMBER($BB545)+'01_指標庫'!$H$21*ISNUMBER($BC545)</f>
        <v>51</v>
      </c>
      <c r="AX545">
        <f>IF(AW545=0,50,ROUND(('01_指標庫'!$H$4*IF(ISNUMBER($F545),L545,0)+'01_指標庫'!$H$5*IF(ISNUMBER($AA545),AL545,0)+'01_指標庫'!$H$6*IF(ISNUMBER($G545),M545,0)+'01_指標庫'!$H$7*IF(ISNUMBER($H545),N545,0)+'01_指標庫'!$H$8*IF(ISNUMBER($AF545),AQ545,0)+'01_指標庫'!$H$9*IF(ISNUMBER($AG545),AR545,0)+'01_指標庫'!$H$10*IF(ISNUMBER($AB545),AM545,0)+'01_指標庫'!$H$11*IF(ISNUMBER($AC545),AN545,0)+'01_指標庫'!$H$12*IF(ISNUMBER($AD545),AO545,0)+'01_指標庫'!$H$13*IF(ISNUMBER($AE545),AP545,0)+'01_指標庫'!$H$14*IF(ISNUMBER($I545),O545,0)+'01_指標庫'!$H$15*IF(ISNUMBER($AH545),AS545,0)+'01_指標庫'!$H$16*IF(ISNUMBER($K545),P545,0)+'01_指標庫'!$H$17*IF(ISNUMBER($AI545),AT545,0)+'01_指標庫'!$H$18*IF(ISNUMBER($AJ545),AU545,0)+'01_指標庫'!$H$19*IF(ISNUMBER($AK545),AV545,0)+'01_指標庫'!$H$20*IF(ISNUMBER($BB545),BB545,0)+'01_指標庫'!$H$21*IF(ISNUMBER($BC545),BC545,0))/AW545,1))</f>
        <v>84.3</v>
      </c>
      <c r="AY545" s="67"/>
      <c r="AZ545" s="67"/>
      <c r="BA545" s="66">
        <f t="shared" si="201"/>
        <v>9.9649113780497789E-3</v>
      </c>
      <c r="BB545">
        <f t="shared" si="202"/>
        <v>50</v>
      </c>
      <c r="BC545" t="str">
        <f t="shared" si="203"/>
        <v/>
      </c>
    </row>
    <row r="546" spans="1:55" ht="15" customHeight="1">
      <c r="A546" s="56">
        <v>542</v>
      </c>
      <c r="B546" s="57">
        <v>43342</v>
      </c>
      <c r="C546" s="56">
        <v>2018</v>
      </c>
      <c r="D546" s="58" t="s">
        <v>239</v>
      </c>
      <c r="E546" s="59">
        <v>7642.67</v>
      </c>
      <c r="F546" s="60">
        <v>0.11146499999999999</v>
      </c>
      <c r="G546" s="60">
        <v>-2.2859999999999998E-3</v>
      </c>
      <c r="H546" s="61">
        <v>0.79590000000000005</v>
      </c>
      <c r="I546" s="62">
        <v>344</v>
      </c>
      <c r="J546" s="56" t="s">
        <v>235</v>
      </c>
      <c r="K546" s="63">
        <v>13.53</v>
      </c>
      <c r="L546" s="56">
        <f t="shared" si="181"/>
        <v>100</v>
      </c>
      <c r="M546" s="56">
        <f t="shared" si="182"/>
        <v>100</v>
      </c>
      <c r="N546" s="56">
        <f t="shared" si="183"/>
        <v>100</v>
      </c>
      <c r="O546" s="56">
        <f t="shared" si="184"/>
        <v>100</v>
      </c>
      <c r="P546" s="56">
        <f t="shared" si="185"/>
        <v>100</v>
      </c>
      <c r="Q546" s="63"/>
      <c r="R546" s="56"/>
      <c r="S546" s="60">
        <f t="shared" si="198"/>
        <v>-2.2858470688678079E-3</v>
      </c>
      <c r="T546" s="64">
        <f t="shared" si="199"/>
        <v>0.10448979591836727</v>
      </c>
      <c r="V546" s="65"/>
      <c r="W546" s="65"/>
      <c r="Y546" s="15" t="str">
        <f t="shared" si="186"/>
        <v>EASY</v>
      </c>
      <c r="AA546" s="66">
        <f t="shared" si="200"/>
        <v>6.6165873471913939E-2</v>
      </c>
      <c r="AB546">
        <f>LOOKUP($B546,'07_L1政策步階'!$A$4:$A$14,'07_L1政策步階'!$C$4:$C$14)</f>
        <v>-1</v>
      </c>
      <c r="AC546" s="65"/>
      <c r="AD546" s="65"/>
      <c r="AE546" s="65"/>
      <c r="AF546" s="65"/>
      <c r="AG546" s="65"/>
      <c r="AH546" s="65"/>
      <c r="AI546" s="65"/>
      <c r="AJ546" s="65"/>
      <c r="AK546" s="65"/>
      <c r="AL546">
        <f t="shared" si="187"/>
        <v>100</v>
      </c>
      <c r="AM546">
        <f t="shared" si="188"/>
        <v>0</v>
      </c>
      <c r="AN546" t="str">
        <f t="shared" si="189"/>
        <v/>
      </c>
      <c r="AO546" t="str">
        <f t="shared" si="190"/>
        <v/>
      </c>
      <c r="AP546" t="str">
        <f t="shared" si="191"/>
        <v/>
      </c>
      <c r="AQ546" t="str">
        <f t="shared" si="192"/>
        <v/>
      </c>
      <c r="AR546" t="str">
        <f t="shared" si="193"/>
        <v/>
      </c>
      <c r="AS546" t="str">
        <f t="shared" si="194"/>
        <v/>
      </c>
      <c r="AT546" t="str">
        <f t="shared" si="195"/>
        <v/>
      </c>
      <c r="AU546" t="str">
        <f t="shared" si="196"/>
        <v/>
      </c>
      <c r="AV546" t="str">
        <f t="shared" si="197"/>
        <v/>
      </c>
      <c r="AW546">
        <f>'01_指標庫'!$H$4*ISNUMBER($F546)+'01_指標庫'!$H$5*ISNUMBER($AA546)+'01_指標庫'!$H$6*ISNUMBER($G546)+'01_指標庫'!$H$7*ISNUMBER($H546)+'01_指標庫'!$H$8*ISNUMBER($AF546)+'01_指標庫'!$H$9*ISNUMBER($AG546)+'01_指標庫'!$H$10*ISNUMBER($AB546)+'01_指標庫'!$H$11*ISNUMBER($AC546)+'01_指標庫'!$H$12*ISNUMBER($AD546)+'01_指標庫'!$H$13*ISNUMBER($AE546)+'01_指標庫'!$H$14*ISNUMBER($I546)+'01_指標庫'!$H$15*ISNUMBER($AH546)+'01_指標庫'!$H$16*ISNUMBER($K546)+'01_指標庫'!$H$17*ISNUMBER($AI546)+'01_指標庫'!$H$18*ISNUMBER($AJ546)+'01_指標庫'!$H$19*ISNUMBER($AK546)+'01_指標庫'!$H$20*ISNUMBER($BB546)+'01_指標庫'!$H$21*ISNUMBER($BC546)</f>
        <v>51</v>
      </c>
      <c r="AX546">
        <f>IF(AW546=0,50,ROUND(('01_指標庫'!$H$4*IF(ISNUMBER($F546),L546,0)+'01_指標庫'!$H$5*IF(ISNUMBER($AA546),AL546,0)+'01_指標庫'!$H$6*IF(ISNUMBER($G546),M546,0)+'01_指標庫'!$H$7*IF(ISNUMBER($H546),N546,0)+'01_指標庫'!$H$8*IF(ISNUMBER($AF546),AQ546,0)+'01_指標庫'!$H$9*IF(ISNUMBER($AG546),AR546,0)+'01_指標庫'!$H$10*IF(ISNUMBER($AB546),AM546,0)+'01_指標庫'!$H$11*IF(ISNUMBER($AC546),AN546,0)+'01_指標庫'!$H$12*IF(ISNUMBER($AD546),AO546,0)+'01_指標庫'!$H$13*IF(ISNUMBER($AE546),AP546,0)+'01_指標庫'!$H$14*IF(ISNUMBER($I546),O546,0)+'01_指標庫'!$H$15*IF(ISNUMBER($AH546),AS546,0)+'01_指標庫'!$H$16*IF(ISNUMBER($K546),P546,0)+'01_指標庫'!$H$17*IF(ISNUMBER($AI546),AT546,0)+'01_指標庫'!$H$18*IF(ISNUMBER($AJ546),AU546,0)+'01_指標庫'!$H$19*IF(ISNUMBER($AK546),AV546,0)+'01_指標庫'!$H$20*IF(ISNUMBER($BB546),BB546,0)+'01_指標庫'!$H$21*IF(ISNUMBER($BC546),BC546,0))/AW546,1))</f>
        <v>90.2</v>
      </c>
      <c r="AY546" s="67"/>
      <c r="AZ546" s="67"/>
      <c r="BA546" s="66">
        <f t="shared" si="201"/>
        <v>1.2456232962797076E-2</v>
      </c>
      <c r="BB546">
        <f t="shared" si="202"/>
        <v>100</v>
      </c>
      <c r="BC546" t="str">
        <f t="shared" si="203"/>
        <v/>
      </c>
    </row>
    <row r="547" spans="1:55" ht="15" customHeight="1">
      <c r="A547" s="56">
        <v>543</v>
      </c>
      <c r="B547" s="57">
        <v>43343</v>
      </c>
      <c r="C547" s="56">
        <v>2018</v>
      </c>
      <c r="D547" s="58" t="s">
        <v>234</v>
      </c>
      <c r="E547" s="59">
        <v>7654.55</v>
      </c>
      <c r="F547" s="60">
        <v>0.112092</v>
      </c>
      <c r="G547" s="60">
        <v>-7.3499999999999998E-4</v>
      </c>
      <c r="H547" s="61">
        <v>0.79590000000000005</v>
      </c>
      <c r="I547" s="62">
        <v>349</v>
      </c>
      <c r="J547" s="56" t="s">
        <v>235</v>
      </c>
      <c r="K547" s="63">
        <v>12.86</v>
      </c>
      <c r="L547" s="56">
        <f t="shared" si="181"/>
        <v>100</v>
      </c>
      <c r="M547" s="56">
        <f t="shared" si="182"/>
        <v>100</v>
      </c>
      <c r="N547" s="56">
        <f t="shared" si="183"/>
        <v>100</v>
      </c>
      <c r="O547" s="56">
        <f t="shared" si="184"/>
        <v>100</v>
      </c>
      <c r="P547" s="56">
        <f t="shared" si="185"/>
        <v>100</v>
      </c>
      <c r="Q547" s="63"/>
      <c r="R547" s="56"/>
      <c r="S547" s="60">
        <f t="shared" si="198"/>
        <v>1.5544305851227236E-3</v>
      </c>
      <c r="T547" s="64">
        <f t="shared" si="199"/>
        <v>-4.9519586104951996E-2</v>
      </c>
      <c r="V547" s="65"/>
      <c r="W547" s="65"/>
      <c r="Y547" s="15" t="str">
        <f t="shared" si="186"/>
        <v>EASY</v>
      </c>
      <c r="AA547" s="66">
        <f t="shared" si="200"/>
        <v>6.6381828361816275E-2</v>
      </c>
      <c r="AB547">
        <f>LOOKUP($B547,'07_L1政策步階'!$A$4:$A$14,'07_L1政策步階'!$C$4:$C$14)</f>
        <v>-1</v>
      </c>
      <c r="AC547" s="65"/>
      <c r="AD547" s="65"/>
      <c r="AE547" s="65"/>
      <c r="AF547" s="65"/>
      <c r="AG547" s="65"/>
      <c r="AH547" s="65"/>
      <c r="AI547" s="65"/>
      <c r="AJ547" s="65"/>
      <c r="AK547" s="65"/>
      <c r="AL547">
        <f t="shared" si="187"/>
        <v>100</v>
      </c>
      <c r="AM547">
        <f t="shared" si="188"/>
        <v>0</v>
      </c>
      <c r="AN547" t="str">
        <f t="shared" si="189"/>
        <v/>
      </c>
      <c r="AO547" t="str">
        <f t="shared" si="190"/>
        <v/>
      </c>
      <c r="AP547" t="str">
        <f t="shared" si="191"/>
        <v/>
      </c>
      <c r="AQ547" t="str">
        <f t="shared" si="192"/>
        <v/>
      </c>
      <c r="AR547" t="str">
        <f t="shared" si="193"/>
        <v/>
      </c>
      <c r="AS547" t="str">
        <f t="shared" si="194"/>
        <v/>
      </c>
      <c r="AT547" t="str">
        <f t="shared" si="195"/>
        <v/>
      </c>
      <c r="AU547" t="str">
        <f t="shared" si="196"/>
        <v/>
      </c>
      <c r="AV547" t="str">
        <f t="shared" si="197"/>
        <v/>
      </c>
      <c r="AW547">
        <f>'01_指標庫'!$H$4*ISNUMBER($F547)+'01_指標庫'!$H$5*ISNUMBER($AA547)+'01_指標庫'!$H$6*ISNUMBER($G547)+'01_指標庫'!$H$7*ISNUMBER($H547)+'01_指標庫'!$H$8*ISNUMBER($AF547)+'01_指標庫'!$H$9*ISNUMBER($AG547)+'01_指標庫'!$H$10*ISNUMBER($AB547)+'01_指標庫'!$H$11*ISNUMBER($AC547)+'01_指標庫'!$H$12*ISNUMBER($AD547)+'01_指標庫'!$H$13*ISNUMBER($AE547)+'01_指標庫'!$H$14*ISNUMBER($I547)+'01_指標庫'!$H$15*ISNUMBER($AH547)+'01_指標庫'!$H$16*ISNUMBER($K547)+'01_指標庫'!$H$17*ISNUMBER($AI547)+'01_指標庫'!$H$18*ISNUMBER($AJ547)+'01_指標庫'!$H$19*ISNUMBER($AK547)+'01_指標庫'!$H$20*ISNUMBER($BB547)+'01_指標庫'!$H$21*ISNUMBER($BC547)</f>
        <v>51</v>
      </c>
      <c r="AX547">
        <f>IF(AW547=0,50,ROUND(('01_指標庫'!$H$4*IF(ISNUMBER($F547),L547,0)+'01_指標庫'!$H$5*IF(ISNUMBER($AA547),AL547,0)+'01_指標庫'!$H$6*IF(ISNUMBER($G547),M547,0)+'01_指標庫'!$H$7*IF(ISNUMBER($H547),N547,0)+'01_指標庫'!$H$8*IF(ISNUMBER($AF547),AQ547,0)+'01_指標庫'!$H$9*IF(ISNUMBER($AG547),AR547,0)+'01_指標庫'!$H$10*IF(ISNUMBER($AB547),AM547,0)+'01_指標庫'!$H$11*IF(ISNUMBER($AC547),AN547,0)+'01_指標庫'!$H$12*IF(ISNUMBER($AD547),AO547,0)+'01_指標庫'!$H$13*IF(ISNUMBER($AE547),AP547,0)+'01_指標庫'!$H$14*IF(ISNUMBER($I547),O547,0)+'01_指標庫'!$H$15*IF(ISNUMBER($AH547),AS547,0)+'01_指標庫'!$H$16*IF(ISNUMBER($K547),P547,0)+'01_指標庫'!$H$17*IF(ISNUMBER($AI547),AT547,0)+'01_指標庫'!$H$18*IF(ISNUMBER($AJ547),AU547,0)+'01_指標庫'!$H$19*IF(ISNUMBER($AK547),AV547,0)+'01_指標庫'!$H$20*IF(ISNUMBER($BB547),BB547,0)+'01_指標庫'!$H$21*IF(ISNUMBER($BC547),BC547,0))/AW547,1))</f>
        <v>90.2</v>
      </c>
      <c r="AY547" s="67"/>
      <c r="AZ547" s="67"/>
      <c r="BA547" s="66">
        <f t="shared" si="201"/>
        <v>1.3225587319483312E-2</v>
      </c>
      <c r="BB547">
        <f t="shared" si="202"/>
        <v>100</v>
      </c>
      <c r="BC547" t="str">
        <f t="shared" si="203"/>
        <v/>
      </c>
    </row>
    <row r="548" spans="1:55" ht="15" customHeight="1">
      <c r="A548" s="56">
        <v>544</v>
      </c>
      <c r="B548" s="57">
        <v>43347</v>
      </c>
      <c r="C548" s="56">
        <v>2018</v>
      </c>
      <c r="D548" s="58" t="s">
        <v>237</v>
      </c>
      <c r="E548" s="59">
        <v>7622.32</v>
      </c>
      <c r="F548" s="60">
        <v>0.10631400000000001</v>
      </c>
      <c r="G548" s="60">
        <v>-4.9420000000000002E-3</v>
      </c>
      <c r="H548" s="61">
        <v>0.77549999999999997</v>
      </c>
      <c r="I548" s="62">
        <v>346</v>
      </c>
      <c r="J548" s="56" t="s">
        <v>235</v>
      </c>
      <c r="K548" s="63">
        <v>13.16</v>
      </c>
      <c r="L548" s="56">
        <f t="shared" si="181"/>
        <v>100</v>
      </c>
      <c r="M548" s="56">
        <f t="shared" si="182"/>
        <v>100</v>
      </c>
      <c r="N548" s="56">
        <f t="shared" si="183"/>
        <v>100</v>
      </c>
      <c r="O548" s="56">
        <f t="shared" si="184"/>
        <v>100</v>
      </c>
      <c r="P548" s="56">
        <f t="shared" si="185"/>
        <v>100</v>
      </c>
      <c r="Q548" s="63"/>
      <c r="R548" s="56"/>
      <c r="S548" s="60">
        <f t="shared" si="198"/>
        <v>-4.2105675709219748E-3</v>
      </c>
      <c r="T548" s="64">
        <f t="shared" si="199"/>
        <v>2.3328149300155587E-2</v>
      </c>
      <c r="V548" s="65"/>
      <c r="W548" s="65"/>
      <c r="Y548" s="15" t="str">
        <f t="shared" si="186"/>
        <v>EASY</v>
      </c>
      <c r="AA548" s="66">
        <f t="shared" si="200"/>
        <v>6.6559436247829673E-2</v>
      </c>
      <c r="AB548">
        <f>LOOKUP($B548,'07_L1政策步階'!$A$4:$A$14,'07_L1政策步階'!$C$4:$C$14)</f>
        <v>-1</v>
      </c>
      <c r="AC548" s="65"/>
      <c r="AD548" s="65"/>
      <c r="AE548" s="65"/>
      <c r="AF548" s="65"/>
      <c r="AG548" s="65"/>
      <c r="AH548" s="65"/>
      <c r="AI548" s="65"/>
      <c r="AJ548" s="65"/>
      <c r="AK548" s="65"/>
      <c r="AL548">
        <f t="shared" si="187"/>
        <v>100</v>
      </c>
      <c r="AM548">
        <f t="shared" si="188"/>
        <v>0</v>
      </c>
      <c r="AN548" t="str">
        <f t="shared" si="189"/>
        <v/>
      </c>
      <c r="AO548" t="str">
        <f t="shared" si="190"/>
        <v/>
      </c>
      <c r="AP548" t="str">
        <f t="shared" si="191"/>
        <v/>
      </c>
      <c r="AQ548" t="str">
        <f t="shared" si="192"/>
        <v/>
      </c>
      <c r="AR548" t="str">
        <f t="shared" si="193"/>
        <v/>
      </c>
      <c r="AS548" t="str">
        <f t="shared" si="194"/>
        <v/>
      </c>
      <c r="AT548" t="str">
        <f t="shared" si="195"/>
        <v/>
      </c>
      <c r="AU548" t="str">
        <f t="shared" si="196"/>
        <v/>
      </c>
      <c r="AV548" t="str">
        <f t="shared" si="197"/>
        <v/>
      </c>
      <c r="AW548">
        <f>'01_指標庫'!$H$4*ISNUMBER($F548)+'01_指標庫'!$H$5*ISNUMBER($AA548)+'01_指標庫'!$H$6*ISNUMBER($G548)+'01_指標庫'!$H$7*ISNUMBER($H548)+'01_指標庫'!$H$8*ISNUMBER($AF548)+'01_指標庫'!$H$9*ISNUMBER($AG548)+'01_指標庫'!$H$10*ISNUMBER($AB548)+'01_指標庫'!$H$11*ISNUMBER($AC548)+'01_指標庫'!$H$12*ISNUMBER($AD548)+'01_指標庫'!$H$13*ISNUMBER($AE548)+'01_指標庫'!$H$14*ISNUMBER($I548)+'01_指標庫'!$H$15*ISNUMBER($AH548)+'01_指標庫'!$H$16*ISNUMBER($K548)+'01_指標庫'!$H$17*ISNUMBER($AI548)+'01_指標庫'!$H$18*ISNUMBER($AJ548)+'01_指標庫'!$H$19*ISNUMBER($AK548)+'01_指標庫'!$H$20*ISNUMBER($BB548)+'01_指標庫'!$H$21*ISNUMBER($BC548)</f>
        <v>51</v>
      </c>
      <c r="AX548">
        <f>IF(AW548=0,50,ROUND(('01_指標庫'!$H$4*IF(ISNUMBER($F548),L548,0)+'01_指標庫'!$H$5*IF(ISNUMBER($AA548),AL548,0)+'01_指標庫'!$H$6*IF(ISNUMBER($G548),M548,0)+'01_指標庫'!$H$7*IF(ISNUMBER($H548),N548,0)+'01_指標庫'!$H$8*IF(ISNUMBER($AF548),AQ548,0)+'01_指標庫'!$H$9*IF(ISNUMBER($AG548),AR548,0)+'01_指標庫'!$H$10*IF(ISNUMBER($AB548),AM548,0)+'01_指標庫'!$H$11*IF(ISNUMBER($AC548),AN548,0)+'01_指標庫'!$H$12*IF(ISNUMBER($AD548),AO548,0)+'01_指標庫'!$H$13*IF(ISNUMBER($AE548),AP548,0)+'01_指標庫'!$H$14*IF(ISNUMBER($I548),O548,0)+'01_指標庫'!$H$15*IF(ISNUMBER($AH548),AS548,0)+'01_指標庫'!$H$16*IF(ISNUMBER($K548),P548,0)+'01_指標庫'!$H$17*IF(ISNUMBER($AI548),AT548,0)+'01_指標庫'!$H$18*IF(ISNUMBER($AJ548),AU548,0)+'01_指標庫'!$H$19*IF(ISNUMBER($AK548),AV548,0)+'01_指標庫'!$H$20*IF(ISNUMBER($BB548),BB548,0)+'01_指標庫'!$H$21*IF(ISNUMBER($BC548),BC548,0))/AW548,1))</f>
        <v>90.2</v>
      </c>
      <c r="AY548" s="67"/>
      <c r="AZ548" s="67"/>
      <c r="BA548" s="66">
        <f t="shared" si="201"/>
        <v>1.1530797292383488E-2</v>
      </c>
      <c r="BB548">
        <f t="shared" si="202"/>
        <v>100</v>
      </c>
      <c r="BC548" t="str">
        <f t="shared" si="203"/>
        <v/>
      </c>
    </row>
    <row r="549" spans="1:55" ht="15" customHeight="1">
      <c r="A549" s="56">
        <v>545</v>
      </c>
      <c r="B549" s="57">
        <v>43348</v>
      </c>
      <c r="C549" s="56">
        <v>2018</v>
      </c>
      <c r="D549" s="58" t="s">
        <v>238</v>
      </c>
      <c r="E549" s="59">
        <v>7523.26</v>
      </c>
      <c r="F549" s="60">
        <v>9.0997999999999996E-2</v>
      </c>
      <c r="G549" s="60">
        <v>-1.7874000000000001E-2</v>
      </c>
      <c r="H549" s="61">
        <v>0.73470000000000002</v>
      </c>
      <c r="I549" s="62">
        <v>349</v>
      </c>
      <c r="J549" s="56" t="s">
        <v>235</v>
      </c>
      <c r="K549" s="63">
        <v>13.91</v>
      </c>
      <c r="L549" s="56">
        <f t="shared" si="181"/>
        <v>100</v>
      </c>
      <c r="M549" s="56">
        <f t="shared" si="182"/>
        <v>100</v>
      </c>
      <c r="N549" s="56">
        <f t="shared" si="183"/>
        <v>100</v>
      </c>
      <c r="O549" s="56">
        <f t="shared" si="184"/>
        <v>100</v>
      </c>
      <c r="P549" s="56">
        <f t="shared" si="185"/>
        <v>100</v>
      </c>
      <c r="Q549" s="63"/>
      <c r="R549" s="56"/>
      <c r="S549" s="60">
        <f t="shared" si="198"/>
        <v>-1.2996043199445806E-2</v>
      </c>
      <c r="T549" s="64">
        <f t="shared" si="199"/>
        <v>5.699088145896658E-2</v>
      </c>
      <c r="V549" s="65"/>
      <c r="W549" s="65"/>
      <c r="Y549" s="15" t="str">
        <f t="shared" si="186"/>
        <v>EASY</v>
      </c>
      <c r="AA549" s="66">
        <f t="shared" si="200"/>
        <v>6.705062646787785E-2</v>
      </c>
      <c r="AB549">
        <f>LOOKUP($B549,'07_L1政策步階'!$A$4:$A$14,'07_L1政策步階'!$C$4:$C$14)</f>
        <v>-1</v>
      </c>
      <c r="AC549" s="65"/>
      <c r="AD549" s="65"/>
      <c r="AE549" s="65"/>
      <c r="AF549" s="65"/>
      <c r="AG549" s="65"/>
      <c r="AH549" s="65"/>
      <c r="AI549" s="65"/>
      <c r="AJ549" s="65"/>
      <c r="AK549" s="65"/>
      <c r="AL549">
        <f t="shared" si="187"/>
        <v>100</v>
      </c>
      <c r="AM549">
        <f t="shared" si="188"/>
        <v>0</v>
      </c>
      <c r="AN549" t="str">
        <f t="shared" si="189"/>
        <v/>
      </c>
      <c r="AO549" t="str">
        <f t="shared" si="190"/>
        <v/>
      </c>
      <c r="AP549" t="str">
        <f t="shared" si="191"/>
        <v/>
      </c>
      <c r="AQ549" t="str">
        <f t="shared" si="192"/>
        <v/>
      </c>
      <c r="AR549" t="str">
        <f t="shared" si="193"/>
        <v/>
      </c>
      <c r="AS549" t="str">
        <f t="shared" si="194"/>
        <v/>
      </c>
      <c r="AT549" t="str">
        <f t="shared" si="195"/>
        <v/>
      </c>
      <c r="AU549" t="str">
        <f t="shared" si="196"/>
        <v/>
      </c>
      <c r="AV549" t="str">
        <f t="shared" si="197"/>
        <v/>
      </c>
      <c r="AW549">
        <f>'01_指標庫'!$H$4*ISNUMBER($F549)+'01_指標庫'!$H$5*ISNUMBER($AA549)+'01_指標庫'!$H$6*ISNUMBER($G549)+'01_指標庫'!$H$7*ISNUMBER($H549)+'01_指標庫'!$H$8*ISNUMBER($AF549)+'01_指標庫'!$H$9*ISNUMBER($AG549)+'01_指標庫'!$H$10*ISNUMBER($AB549)+'01_指標庫'!$H$11*ISNUMBER($AC549)+'01_指標庫'!$H$12*ISNUMBER($AD549)+'01_指標庫'!$H$13*ISNUMBER($AE549)+'01_指標庫'!$H$14*ISNUMBER($I549)+'01_指標庫'!$H$15*ISNUMBER($AH549)+'01_指標庫'!$H$16*ISNUMBER($K549)+'01_指標庫'!$H$17*ISNUMBER($AI549)+'01_指標庫'!$H$18*ISNUMBER($AJ549)+'01_指標庫'!$H$19*ISNUMBER($AK549)+'01_指標庫'!$H$20*ISNUMBER($BB549)+'01_指標庫'!$H$21*ISNUMBER($BC549)</f>
        <v>51</v>
      </c>
      <c r="AX549">
        <f>IF(AW549=0,50,ROUND(('01_指標庫'!$H$4*IF(ISNUMBER($F549),L549,0)+'01_指標庫'!$H$5*IF(ISNUMBER($AA549),AL549,0)+'01_指標庫'!$H$6*IF(ISNUMBER($G549),M549,0)+'01_指標庫'!$H$7*IF(ISNUMBER($H549),N549,0)+'01_指標庫'!$H$8*IF(ISNUMBER($AF549),AQ549,0)+'01_指標庫'!$H$9*IF(ISNUMBER($AG549),AR549,0)+'01_指標庫'!$H$10*IF(ISNUMBER($AB549),AM549,0)+'01_指標庫'!$H$11*IF(ISNUMBER($AC549),AN549,0)+'01_指標庫'!$H$12*IF(ISNUMBER($AD549),AO549,0)+'01_指標庫'!$H$13*IF(ISNUMBER($AE549),AP549,0)+'01_指標庫'!$H$14*IF(ISNUMBER($I549),O549,0)+'01_指標庫'!$H$15*IF(ISNUMBER($AH549),AS549,0)+'01_指標庫'!$H$16*IF(ISNUMBER($K549),P549,0)+'01_指標庫'!$H$17*IF(ISNUMBER($AI549),AT549,0)+'01_指標庫'!$H$18*IF(ISNUMBER($AJ549),AU549,0)+'01_指標庫'!$H$19*IF(ISNUMBER($AK549),AV549,0)+'01_指標庫'!$H$20*IF(ISNUMBER($BB549),BB549,0)+'01_指標庫'!$H$21*IF(ISNUMBER($BC549),BC549,0))/AW549,1))</f>
        <v>84.3</v>
      </c>
      <c r="AY549" s="67"/>
      <c r="AZ549" s="67"/>
      <c r="BA549" s="66">
        <f t="shared" si="201"/>
        <v>8.599691355573702E-3</v>
      </c>
      <c r="BB549">
        <f t="shared" si="202"/>
        <v>50</v>
      </c>
      <c r="BC549" t="str">
        <f t="shared" si="203"/>
        <v/>
      </c>
    </row>
    <row r="550" spans="1:55" ht="15" customHeight="1">
      <c r="A550" s="56">
        <v>546</v>
      </c>
      <c r="B550" s="57">
        <v>43349</v>
      </c>
      <c r="C550" s="56">
        <v>2018</v>
      </c>
      <c r="D550" s="58" t="s">
        <v>239</v>
      </c>
      <c r="E550" s="59">
        <v>7453.17</v>
      </c>
      <c r="F550" s="60">
        <v>7.9943E-2</v>
      </c>
      <c r="G550" s="60">
        <v>-2.7023999999999999E-2</v>
      </c>
      <c r="H550" s="61">
        <v>0.69389999999999996</v>
      </c>
      <c r="I550" s="62">
        <v>352</v>
      </c>
      <c r="J550" s="56" t="s">
        <v>235</v>
      </c>
      <c r="K550" s="63">
        <v>14.65</v>
      </c>
      <c r="L550" s="56">
        <f t="shared" si="181"/>
        <v>100</v>
      </c>
      <c r="M550" s="56">
        <f t="shared" si="182"/>
        <v>100</v>
      </c>
      <c r="N550" s="56">
        <f t="shared" si="183"/>
        <v>100</v>
      </c>
      <c r="O550" s="56">
        <f t="shared" si="184"/>
        <v>50</v>
      </c>
      <c r="P550" s="56">
        <f t="shared" si="185"/>
        <v>100</v>
      </c>
      <c r="Q550" s="63"/>
      <c r="R550" s="56"/>
      <c r="S550" s="60">
        <f t="shared" si="198"/>
        <v>-9.3164399475759163E-3</v>
      </c>
      <c r="T550" s="64">
        <f t="shared" si="199"/>
        <v>5.3199137311286782E-2</v>
      </c>
      <c r="V550" s="65"/>
      <c r="W550" s="65"/>
      <c r="Y550" s="15" t="str">
        <f t="shared" si="186"/>
        <v>EASY</v>
      </c>
      <c r="AA550" s="66">
        <f t="shared" si="200"/>
        <v>6.7285991600113393E-2</v>
      </c>
      <c r="AB550">
        <f>LOOKUP($B550,'07_L1政策步階'!$A$4:$A$14,'07_L1政策步階'!$C$4:$C$14)</f>
        <v>-1</v>
      </c>
      <c r="AC550" s="65"/>
      <c r="AD550" s="65"/>
      <c r="AE550" s="65"/>
      <c r="AF550" s="65"/>
      <c r="AG550" s="65"/>
      <c r="AH550" s="65"/>
      <c r="AI550" s="65"/>
      <c r="AJ550" s="65"/>
      <c r="AK550" s="65"/>
      <c r="AL550">
        <f t="shared" si="187"/>
        <v>100</v>
      </c>
      <c r="AM550">
        <f t="shared" si="188"/>
        <v>0</v>
      </c>
      <c r="AN550" t="str">
        <f t="shared" si="189"/>
        <v/>
      </c>
      <c r="AO550" t="str">
        <f t="shared" si="190"/>
        <v/>
      </c>
      <c r="AP550" t="str">
        <f t="shared" si="191"/>
        <v/>
      </c>
      <c r="AQ550" t="str">
        <f t="shared" si="192"/>
        <v/>
      </c>
      <c r="AR550" t="str">
        <f t="shared" si="193"/>
        <v/>
      </c>
      <c r="AS550" t="str">
        <f t="shared" si="194"/>
        <v/>
      </c>
      <c r="AT550" t="str">
        <f t="shared" si="195"/>
        <v/>
      </c>
      <c r="AU550" t="str">
        <f t="shared" si="196"/>
        <v/>
      </c>
      <c r="AV550" t="str">
        <f t="shared" si="197"/>
        <v/>
      </c>
      <c r="AW550">
        <f>'01_指標庫'!$H$4*ISNUMBER($F550)+'01_指標庫'!$H$5*ISNUMBER($AA550)+'01_指標庫'!$H$6*ISNUMBER($G550)+'01_指標庫'!$H$7*ISNUMBER($H550)+'01_指標庫'!$H$8*ISNUMBER($AF550)+'01_指標庫'!$H$9*ISNUMBER($AG550)+'01_指標庫'!$H$10*ISNUMBER($AB550)+'01_指標庫'!$H$11*ISNUMBER($AC550)+'01_指標庫'!$H$12*ISNUMBER($AD550)+'01_指標庫'!$H$13*ISNUMBER($AE550)+'01_指標庫'!$H$14*ISNUMBER($I550)+'01_指標庫'!$H$15*ISNUMBER($AH550)+'01_指標庫'!$H$16*ISNUMBER($K550)+'01_指標庫'!$H$17*ISNUMBER($AI550)+'01_指標庫'!$H$18*ISNUMBER($AJ550)+'01_指標庫'!$H$19*ISNUMBER($AK550)+'01_指標庫'!$H$20*ISNUMBER($BB550)+'01_指標庫'!$H$21*ISNUMBER($BC550)</f>
        <v>51</v>
      </c>
      <c r="AX550">
        <f>IF(AW550=0,50,ROUND(('01_指標庫'!$H$4*IF(ISNUMBER($F550),L550,0)+'01_指標庫'!$H$5*IF(ISNUMBER($AA550),AL550,0)+'01_指標庫'!$H$6*IF(ISNUMBER($G550),M550,0)+'01_指標庫'!$H$7*IF(ISNUMBER($H550),N550,0)+'01_指標庫'!$H$8*IF(ISNUMBER($AF550),AQ550,0)+'01_指標庫'!$H$9*IF(ISNUMBER($AG550),AR550,0)+'01_指標庫'!$H$10*IF(ISNUMBER($AB550),AM550,0)+'01_指標庫'!$H$11*IF(ISNUMBER($AC550),AN550,0)+'01_指標庫'!$H$12*IF(ISNUMBER($AD550),AO550,0)+'01_指標庫'!$H$13*IF(ISNUMBER($AE550),AP550,0)+'01_指標庫'!$H$14*IF(ISNUMBER($I550),O550,0)+'01_指標庫'!$H$15*IF(ISNUMBER($AH550),AS550,0)+'01_指標庫'!$H$16*IF(ISNUMBER($K550),P550,0)+'01_指標庫'!$H$17*IF(ISNUMBER($AI550),AT550,0)+'01_指標庫'!$H$18*IF(ISNUMBER($AJ550),AU550,0)+'01_指標庫'!$H$19*IF(ISNUMBER($AK550),AV550,0)+'01_指標庫'!$H$20*IF(ISNUMBER($BB550),BB550,0)+'01_指標庫'!$H$21*IF(ISNUMBER($BC550),BC550,0))/AW550,1))</f>
        <v>76.5</v>
      </c>
      <c r="AY550" s="67"/>
      <c r="AZ550" s="67"/>
      <c r="BA550" s="66">
        <f t="shared" si="201"/>
        <v>2.7408960826367235E-3</v>
      </c>
      <c r="BB550">
        <f t="shared" si="202"/>
        <v>50</v>
      </c>
      <c r="BC550" t="str">
        <f t="shared" si="203"/>
        <v/>
      </c>
    </row>
    <row r="551" spans="1:55" ht="15" customHeight="1">
      <c r="A551" s="56">
        <v>547</v>
      </c>
      <c r="B551" s="57">
        <v>43350</v>
      </c>
      <c r="C551" s="56">
        <v>2018</v>
      </c>
      <c r="D551" s="58" t="s">
        <v>234</v>
      </c>
      <c r="E551" s="59">
        <v>7430.26</v>
      </c>
      <c r="F551" s="60">
        <v>7.5748999999999997E-2</v>
      </c>
      <c r="G551" s="60">
        <v>-3.0015E-2</v>
      </c>
      <c r="H551" s="61">
        <v>0.69389999999999996</v>
      </c>
      <c r="I551" s="62">
        <v>348</v>
      </c>
      <c r="J551" s="56" t="s">
        <v>235</v>
      </c>
      <c r="K551" s="63">
        <v>14.88</v>
      </c>
      <c r="L551" s="56">
        <f t="shared" si="181"/>
        <v>100</v>
      </c>
      <c r="M551" s="56">
        <f t="shared" si="182"/>
        <v>100</v>
      </c>
      <c r="N551" s="56">
        <f t="shared" si="183"/>
        <v>100</v>
      </c>
      <c r="O551" s="56">
        <f t="shared" si="184"/>
        <v>100</v>
      </c>
      <c r="P551" s="56">
        <f t="shared" si="185"/>
        <v>100</v>
      </c>
      <c r="Q551" s="63"/>
      <c r="R551" s="56"/>
      <c r="S551" s="60">
        <f t="shared" si="198"/>
        <v>-3.0738598475548162E-3</v>
      </c>
      <c r="T551" s="64">
        <f t="shared" si="199"/>
        <v>1.5699658703071773E-2</v>
      </c>
      <c r="V551" s="65"/>
      <c r="W551" s="65"/>
      <c r="Y551" s="15" t="str">
        <f t="shared" si="186"/>
        <v>EASY</v>
      </c>
      <c r="AA551" s="66">
        <f t="shared" si="200"/>
        <v>6.775307805972397E-2</v>
      </c>
      <c r="AB551">
        <f>LOOKUP($B551,'07_L1政策步階'!$A$4:$A$14,'07_L1政策步階'!$C$4:$C$14)</f>
        <v>-1</v>
      </c>
      <c r="AC551" s="65"/>
      <c r="AD551" s="65"/>
      <c r="AE551" s="65"/>
      <c r="AF551" s="65"/>
      <c r="AG551" s="65"/>
      <c r="AH551" s="65"/>
      <c r="AI551" s="65"/>
      <c r="AJ551" s="65"/>
      <c r="AK551" s="65"/>
      <c r="AL551">
        <f t="shared" si="187"/>
        <v>100</v>
      </c>
      <c r="AM551">
        <f t="shared" si="188"/>
        <v>0</v>
      </c>
      <c r="AN551" t="str">
        <f t="shared" si="189"/>
        <v/>
      </c>
      <c r="AO551" t="str">
        <f t="shared" si="190"/>
        <v/>
      </c>
      <c r="AP551" t="str">
        <f t="shared" si="191"/>
        <v/>
      </c>
      <c r="AQ551" t="str">
        <f t="shared" si="192"/>
        <v/>
      </c>
      <c r="AR551" t="str">
        <f t="shared" si="193"/>
        <v/>
      </c>
      <c r="AS551" t="str">
        <f t="shared" si="194"/>
        <v/>
      </c>
      <c r="AT551" t="str">
        <f t="shared" si="195"/>
        <v/>
      </c>
      <c r="AU551" t="str">
        <f t="shared" si="196"/>
        <v/>
      </c>
      <c r="AV551" t="str">
        <f t="shared" si="197"/>
        <v/>
      </c>
      <c r="AW551">
        <f>'01_指標庫'!$H$4*ISNUMBER($F551)+'01_指標庫'!$H$5*ISNUMBER($AA551)+'01_指標庫'!$H$6*ISNUMBER($G551)+'01_指標庫'!$H$7*ISNUMBER($H551)+'01_指標庫'!$H$8*ISNUMBER($AF551)+'01_指標庫'!$H$9*ISNUMBER($AG551)+'01_指標庫'!$H$10*ISNUMBER($AB551)+'01_指標庫'!$H$11*ISNUMBER($AC551)+'01_指標庫'!$H$12*ISNUMBER($AD551)+'01_指標庫'!$H$13*ISNUMBER($AE551)+'01_指標庫'!$H$14*ISNUMBER($I551)+'01_指標庫'!$H$15*ISNUMBER($AH551)+'01_指標庫'!$H$16*ISNUMBER($K551)+'01_指標庫'!$H$17*ISNUMBER($AI551)+'01_指標庫'!$H$18*ISNUMBER($AJ551)+'01_指標庫'!$H$19*ISNUMBER($AK551)+'01_指標庫'!$H$20*ISNUMBER($BB551)+'01_指標庫'!$H$21*ISNUMBER($BC551)</f>
        <v>51</v>
      </c>
      <c r="AX551">
        <f>IF(AW551=0,50,ROUND(('01_指標庫'!$H$4*IF(ISNUMBER($F551),L551,0)+'01_指標庫'!$H$5*IF(ISNUMBER($AA551),AL551,0)+'01_指標庫'!$H$6*IF(ISNUMBER($G551),M551,0)+'01_指標庫'!$H$7*IF(ISNUMBER($H551),N551,0)+'01_指標庫'!$H$8*IF(ISNUMBER($AF551),AQ551,0)+'01_指標庫'!$H$9*IF(ISNUMBER($AG551),AR551,0)+'01_指標庫'!$H$10*IF(ISNUMBER($AB551),AM551,0)+'01_指標庫'!$H$11*IF(ISNUMBER($AC551),AN551,0)+'01_指標庫'!$H$12*IF(ISNUMBER($AD551),AO551,0)+'01_指標庫'!$H$13*IF(ISNUMBER($AE551),AP551,0)+'01_指標庫'!$H$14*IF(ISNUMBER($I551),O551,0)+'01_指標庫'!$H$15*IF(ISNUMBER($AH551),AS551,0)+'01_指標庫'!$H$16*IF(ISNUMBER($K551),P551,0)+'01_指標庫'!$H$17*IF(ISNUMBER($AI551),AT551,0)+'01_指標庫'!$H$18*IF(ISNUMBER($AJ551),AU551,0)+'01_指標庫'!$H$19*IF(ISNUMBER($AK551),AV551,0)+'01_指標庫'!$H$20*IF(ISNUMBER($BB551),BB551,0)+'01_指標庫'!$H$21*IF(ISNUMBER($BC551),BC551,0))/AW551,1))</f>
        <v>78.400000000000006</v>
      </c>
      <c r="AY551" s="67"/>
      <c r="AZ551" s="67"/>
      <c r="BA551" s="66">
        <f t="shared" si="201"/>
        <v>-3.0961152860161656E-3</v>
      </c>
      <c r="BB551">
        <f t="shared" si="202"/>
        <v>0</v>
      </c>
      <c r="BC551" t="str">
        <f t="shared" si="203"/>
        <v/>
      </c>
    </row>
    <row r="552" spans="1:55" ht="15" customHeight="1">
      <c r="A552" s="56">
        <v>548</v>
      </c>
      <c r="B552" s="57">
        <v>43353</v>
      </c>
      <c r="C552" s="56">
        <v>2018</v>
      </c>
      <c r="D552" s="58" t="s">
        <v>236</v>
      </c>
      <c r="E552" s="59">
        <v>7447.68</v>
      </c>
      <c r="F552" s="60">
        <v>7.7437000000000006E-2</v>
      </c>
      <c r="G552" s="60">
        <v>-2.7740999999999998E-2</v>
      </c>
      <c r="H552" s="61">
        <v>0.71430000000000005</v>
      </c>
      <c r="I552" s="62">
        <v>346</v>
      </c>
      <c r="J552" s="56" t="s">
        <v>235</v>
      </c>
      <c r="K552" s="63">
        <v>14.16</v>
      </c>
      <c r="L552" s="56">
        <f t="shared" si="181"/>
        <v>100</v>
      </c>
      <c r="M552" s="56">
        <f t="shared" si="182"/>
        <v>100</v>
      </c>
      <c r="N552" s="56">
        <f t="shared" si="183"/>
        <v>100</v>
      </c>
      <c r="O552" s="56">
        <f t="shared" si="184"/>
        <v>100</v>
      </c>
      <c r="P552" s="56">
        <f t="shared" si="185"/>
        <v>100</v>
      </c>
      <c r="Q552" s="63"/>
      <c r="R552" s="56"/>
      <c r="S552" s="60">
        <f t="shared" si="198"/>
        <v>2.3444670845973459E-3</v>
      </c>
      <c r="T552" s="64">
        <f t="shared" si="199"/>
        <v>-4.8387096774193616E-2</v>
      </c>
      <c r="V552" s="65"/>
      <c r="W552" s="65"/>
      <c r="Y552" s="15" t="str">
        <f t="shared" si="186"/>
        <v>EASY</v>
      </c>
      <c r="AA552" s="66">
        <f t="shared" si="200"/>
        <v>6.8131266760271147E-2</v>
      </c>
      <c r="AB552">
        <f>LOOKUP($B552,'07_L1政策步階'!$A$4:$A$14,'07_L1政策步階'!$C$4:$C$14)</f>
        <v>-1</v>
      </c>
      <c r="AC552" s="65"/>
      <c r="AD552" s="65"/>
      <c r="AE552" s="65"/>
      <c r="AF552" s="65"/>
      <c r="AG552" s="65"/>
      <c r="AH552" s="65"/>
      <c r="AI552" s="65"/>
      <c r="AJ552" s="65"/>
      <c r="AK552" s="65"/>
      <c r="AL552">
        <f t="shared" si="187"/>
        <v>100</v>
      </c>
      <c r="AM552">
        <f t="shared" si="188"/>
        <v>0</v>
      </c>
      <c r="AN552" t="str">
        <f t="shared" si="189"/>
        <v/>
      </c>
      <c r="AO552" t="str">
        <f t="shared" si="190"/>
        <v/>
      </c>
      <c r="AP552" t="str">
        <f t="shared" si="191"/>
        <v/>
      </c>
      <c r="AQ552" t="str">
        <f t="shared" si="192"/>
        <v/>
      </c>
      <c r="AR552" t="str">
        <f t="shared" si="193"/>
        <v/>
      </c>
      <c r="AS552" t="str">
        <f t="shared" si="194"/>
        <v/>
      </c>
      <c r="AT552" t="str">
        <f t="shared" si="195"/>
        <v/>
      </c>
      <c r="AU552" t="str">
        <f t="shared" si="196"/>
        <v/>
      </c>
      <c r="AV552" t="str">
        <f t="shared" si="197"/>
        <v/>
      </c>
      <c r="AW552">
        <f>'01_指標庫'!$H$4*ISNUMBER($F552)+'01_指標庫'!$H$5*ISNUMBER($AA552)+'01_指標庫'!$H$6*ISNUMBER($G552)+'01_指標庫'!$H$7*ISNUMBER($H552)+'01_指標庫'!$H$8*ISNUMBER($AF552)+'01_指標庫'!$H$9*ISNUMBER($AG552)+'01_指標庫'!$H$10*ISNUMBER($AB552)+'01_指標庫'!$H$11*ISNUMBER($AC552)+'01_指標庫'!$H$12*ISNUMBER($AD552)+'01_指標庫'!$H$13*ISNUMBER($AE552)+'01_指標庫'!$H$14*ISNUMBER($I552)+'01_指標庫'!$H$15*ISNUMBER($AH552)+'01_指標庫'!$H$16*ISNUMBER($K552)+'01_指標庫'!$H$17*ISNUMBER($AI552)+'01_指標庫'!$H$18*ISNUMBER($AJ552)+'01_指標庫'!$H$19*ISNUMBER($AK552)+'01_指標庫'!$H$20*ISNUMBER($BB552)+'01_指標庫'!$H$21*ISNUMBER($BC552)</f>
        <v>51</v>
      </c>
      <c r="AX552">
        <f>IF(AW552=0,50,ROUND(('01_指標庫'!$H$4*IF(ISNUMBER($F552),L552,0)+'01_指標庫'!$H$5*IF(ISNUMBER($AA552),AL552,0)+'01_指標庫'!$H$6*IF(ISNUMBER($G552),M552,0)+'01_指標庫'!$H$7*IF(ISNUMBER($H552),N552,0)+'01_指標庫'!$H$8*IF(ISNUMBER($AF552),AQ552,0)+'01_指標庫'!$H$9*IF(ISNUMBER($AG552),AR552,0)+'01_指標庫'!$H$10*IF(ISNUMBER($AB552),AM552,0)+'01_指標庫'!$H$11*IF(ISNUMBER($AC552),AN552,0)+'01_指標庫'!$H$12*IF(ISNUMBER($AD552),AO552,0)+'01_指標庫'!$H$13*IF(ISNUMBER($AE552),AP552,0)+'01_指標庫'!$H$14*IF(ISNUMBER($I552),O552,0)+'01_指標庫'!$H$15*IF(ISNUMBER($AH552),AS552,0)+'01_指標庫'!$H$16*IF(ISNUMBER($K552),P552,0)+'01_指標庫'!$H$17*IF(ISNUMBER($AI552),AT552,0)+'01_指標庫'!$H$18*IF(ISNUMBER($AJ552),AU552,0)+'01_指標庫'!$H$19*IF(ISNUMBER($AK552),AV552,0)+'01_指標庫'!$H$20*IF(ISNUMBER($BB552),BB552,0)+'01_指標庫'!$H$21*IF(ISNUMBER($BC552),BC552,0))/AW552,1))</f>
        <v>78.400000000000006</v>
      </c>
      <c r="AY552" s="67"/>
      <c r="AZ552" s="67"/>
      <c r="BA552" s="66">
        <f t="shared" si="201"/>
        <v>-8.0738748498446755E-3</v>
      </c>
      <c r="BB552">
        <f t="shared" si="202"/>
        <v>0</v>
      </c>
      <c r="BC552" t="str">
        <f t="shared" si="203"/>
        <v/>
      </c>
    </row>
    <row r="553" spans="1:55" ht="15" customHeight="1">
      <c r="A553" s="56">
        <v>549</v>
      </c>
      <c r="B553" s="57">
        <v>43354</v>
      </c>
      <c r="C553" s="56">
        <v>2018</v>
      </c>
      <c r="D553" s="58" t="s">
        <v>237</v>
      </c>
      <c r="E553" s="59">
        <v>7507.87</v>
      </c>
      <c r="F553" s="60">
        <v>8.5264000000000006E-2</v>
      </c>
      <c r="G553" s="60">
        <v>-1.9883000000000001E-2</v>
      </c>
      <c r="H553" s="61">
        <v>0.67349999999999999</v>
      </c>
      <c r="I553" s="62">
        <v>340</v>
      </c>
      <c r="J553" s="56" t="s">
        <v>235</v>
      </c>
      <c r="K553" s="63">
        <v>13.22</v>
      </c>
      <c r="L553" s="56">
        <f t="shared" si="181"/>
        <v>100</v>
      </c>
      <c r="M553" s="56">
        <f t="shared" si="182"/>
        <v>100</v>
      </c>
      <c r="N553" s="56">
        <f t="shared" si="183"/>
        <v>100</v>
      </c>
      <c r="O553" s="56">
        <f t="shared" si="184"/>
        <v>100</v>
      </c>
      <c r="P553" s="56">
        <f t="shared" si="185"/>
        <v>100</v>
      </c>
      <c r="Q553" s="63"/>
      <c r="R553" s="56"/>
      <c r="S553" s="60">
        <f t="shared" si="198"/>
        <v>8.0817113517228645E-3</v>
      </c>
      <c r="T553" s="64">
        <f t="shared" si="199"/>
        <v>-6.6384180790960423E-2</v>
      </c>
      <c r="V553" s="65"/>
      <c r="W553" s="65"/>
      <c r="Y553" s="15" t="str">
        <f t="shared" si="186"/>
        <v>EASY</v>
      </c>
      <c r="AA553" s="66">
        <f t="shared" si="200"/>
        <v>6.8615584897463E-2</v>
      </c>
      <c r="AB553">
        <f>LOOKUP($B553,'07_L1政策步階'!$A$4:$A$14,'07_L1政策步階'!$C$4:$C$14)</f>
        <v>-1</v>
      </c>
      <c r="AC553" s="65"/>
      <c r="AD553" s="65"/>
      <c r="AE553" s="65"/>
      <c r="AF553" s="65"/>
      <c r="AG553" s="65"/>
      <c r="AH553" s="65"/>
      <c r="AI553" s="65"/>
      <c r="AJ553" s="65"/>
      <c r="AK553" s="65"/>
      <c r="AL553">
        <f t="shared" si="187"/>
        <v>100</v>
      </c>
      <c r="AM553">
        <f t="shared" si="188"/>
        <v>0</v>
      </c>
      <c r="AN553" t="str">
        <f t="shared" si="189"/>
        <v/>
      </c>
      <c r="AO553" t="str">
        <f t="shared" si="190"/>
        <v/>
      </c>
      <c r="AP553" t="str">
        <f t="shared" si="191"/>
        <v/>
      </c>
      <c r="AQ553" t="str">
        <f t="shared" si="192"/>
        <v/>
      </c>
      <c r="AR553" t="str">
        <f t="shared" si="193"/>
        <v/>
      </c>
      <c r="AS553" t="str">
        <f t="shared" si="194"/>
        <v/>
      </c>
      <c r="AT553" t="str">
        <f t="shared" si="195"/>
        <v/>
      </c>
      <c r="AU553" t="str">
        <f t="shared" si="196"/>
        <v/>
      </c>
      <c r="AV553" t="str">
        <f t="shared" si="197"/>
        <v/>
      </c>
      <c r="AW553">
        <f>'01_指標庫'!$H$4*ISNUMBER($F553)+'01_指標庫'!$H$5*ISNUMBER($AA553)+'01_指標庫'!$H$6*ISNUMBER($G553)+'01_指標庫'!$H$7*ISNUMBER($H553)+'01_指標庫'!$H$8*ISNUMBER($AF553)+'01_指標庫'!$H$9*ISNUMBER($AG553)+'01_指標庫'!$H$10*ISNUMBER($AB553)+'01_指標庫'!$H$11*ISNUMBER($AC553)+'01_指標庫'!$H$12*ISNUMBER($AD553)+'01_指標庫'!$H$13*ISNUMBER($AE553)+'01_指標庫'!$H$14*ISNUMBER($I553)+'01_指標庫'!$H$15*ISNUMBER($AH553)+'01_指標庫'!$H$16*ISNUMBER($K553)+'01_指標庫'!$H$17*ISNUMBER($AI553)+'01_指標庫'!$H$18*ISNUMBER($AJ553)+'01_指標庫'!$H$19*ISNUMBER($AK553)+'01_指標庫'!$H$20*ISNUMBER($BB553)+'01_指標庫'!$H$21*ISNUMBER($BC553)</f>
        <v>51</v>
      </c>
      <c r="AX553">
        <f>IF(AW553=0,50,ROUND(('01_指標庫'!$H$4*IF(ISNUMBER($F553),L553,0)+'01_指標庫'!$H$5*IF(ISNUMBER($AA553),AL553,0)+'01_指標庫'!$H$6*IF(ISNUMBER($G553),M553,0)+'01_指標庫'!$H$7*IF(ISNUMBER($H553),N553,0)+'01_指標庫'!$H$8*IF(ISNUMBER($AF553),AQ553,0)+'01_指標庫'!$H$9*IF(ISNUMBER($AG553),AR553,0)+'01_指標庫'!$H$10*IF(ISNUMBER($AB553),AM553,0)+'01_指標庫'!$H$11*IF(ISNUMBER($AC553),AN553,0)+'01_指標庫'!$H$12*IF(ISNUMBER($AD553),AO553,0)+'01_指標庫'!$H$13*IF(ISNUMBER($AE553),AP553,0)+'01_指標庫'!$H$14*IF(ISNUMBER($I553),O553,0)+'01_指標庫'!$H$15*IF(ISNUMBER($AH553),AS553,0)+'01_指標庫'!$H$16*IF(ISNUMBER($K553),P553,0)+'01_指標庫'!$H$17*IF(ISNUMBER($AI553),AT553,0)+'01_指標庫'!$H$18*IF(ISNUMBER($AJ553),AU553,0)+'01_指標庫'!$H$19*IF(ISNUMBER($AK553),AV553,0)+'01_指標庫'!$H$20*IF(ISNUMBER($BB553),BB553,0)+'01_指標庫'!$H$21*IF(ISNUMBER($BC553),BC553,0))/AW553,1))</f>
        <v>78.400000000000006</v>
      </c>
      <c r="AY553" s="67"/>
      <c r="AZ553" s="67"/>
      <c r="BA553" s="66">
        <f t="shared" si="201"/>
        <v>-1.0431822880034636E-2</v>
      </c>
      <c r="BB553">
        <f t="shared" si="202"/>
        <v>0</v>
      </c>
      <c r="BC553" t="str">
        <f t="shared" si="203"/>
        <v/>
      </c>
    </row>
    <row r="554" spans="1:55" ht="15" customHeight="1">
      <c r="A554" s="56">
        <v>550</v>
      </c>
      <c r="B554" s="57">
        <v>43355</v>
      </c>
      <c r="C554" s="56">
        <v>2018</v>
      </c>
      <c r="D554" s="58" t="s">
        <v>238</v>
      </c>
      <c r="E554" s="59">
        <v>7488.06</v>
      </c>
      <c r="F554" s="60">
        <v>8.1557000000000004E-2</v>
      </c>
      <c r="G554" s="60">
        <v>-2.2468999999999999E-2</v>
      </c>
      <c r="H554" s="61">
        <v>0.65310000000000001</v>
      </c>
      <c r="I554" s="62">
        <v>338</v>
      </c>
      <c r="J554" s="56" t="s">
        <v>235</v>
      </c>
      <c r="K554" s="63">
        <v>13.14</v>
      </c>
      <c r="L554" s="56">
        <f t="shared" si="181"/>
        <v>100</v>
      </c>
      <c r="M554" s="56">
        <f t="shared" si="182"/>
        <v>100</v>
      </c>
      <c r="N554" s="56">
        <f t="shared" si="183"/>
        <v>100</v>
      </c>
      <c r="O554" s="56">
        <f t="shared" si="184"/>
        <v>100</v>
      </c>
      <c r="P554" s="56">
        <f t="shared" si="185"/>
        <v>100</v>
      </c>
      <c r="Q554" s="63"/>
      <c r="R554" s="56"/>
      <c r="S554" s="60">
        <f t="shared" si="198"/>
        <v>-2.638564599546811E-3</v>
      </c>
      <c r="T554" s="64">
        <f t="shared" si="199"/>
        <v>-6.0514372163389396E-3</v>
      </c>
      <c r="V554" s="65"/>
      <c r="W554" s="65"/>
      <c r="Y554" s="15" t="str">
        <f t="shared" si="186"/>
        <v>EASY</v>
      </c>
      <c r="AA554" s="66">
        <f t="shared" si="200"/>
        <v>6.8910360016443573E-2</v>
      </c>
      <c r="AB554">
        <f>LOOKUP($B554,'07_L1政策步階'!$A$4:$A$14,'07_L1政策步階'!$C$4:$C$14)</f>
        <v>-1</v>
      </c>
      <c r="AC554" s="65"/>
      <c r="AD554" s="65"/>
      <c r="AE554" s="65"/>
      <c r="AF554" s="65"/>
      <c r="AG554" s="65"/>
      <c r="AH554" s="65"/>
      <c r="AI554" s="65"/>
      <c r="AJ554" s="65"/>
      <c r="AK554" s="65"/>
      <c r="AL554">
        <f t="shared" si="187"/>
        <v>100</v>
      </c>
      <c r="AM554">
        <f t="shared" si="188"/>
        <v>0</v>
      </c>
      <c r="AN554" t="str">
        <f t="shared" si="189"/>
        <v/>
      </c>
      <c r="AO554" t="str">
        <f t="shared" si="190"/>
        <v/>
      </c>
      <c r="AP554" t="str">
        <f t="shared" si="191"/>
        <v/>
      </c>
      <c r="AQ554" t="str">
        <f t="shared" si="192"/>
        <v/>
      </c>
      <c r="AR554" t="str">
        <f t="shared" si="193"/>
        <v/>
      </c>
      <c r="AS554" t="str">
        <f t="shared" si="194"/>
        <v/>
      </c>
      <c r="AT554" t="str">
        <f t="shared" si="195"/>
        <v/>
      </c>
      <c r="AU554" t="str">
        <f t="shared" si="196"/>
        <v/>
      </c>
      <c r="AV554" t="str">
        <f t="shared" si="197"/>
        <v/>
      </c>
      <c r="AW554">
        <f>'01_指標庫'!$H$4*ISNUMBER($F554)+'01_指標庫'!$H$5*ISNUMBER($AA554)+'01_指標庫'!$H$6*ISNUMBER($G554)+'01_指標庫'!$H$7*ISNUMBER($H554)+'01_指標庫'!$H$8*ISNUMBER($AF554)+'01_指標庫'!$H$9*ISNUMBER($AG554)+'01_指標庫'!$H$10*ISNUMBER($AB554)+'01_指標庫'!$H$11*ISNUMBER($AC554)+'01_指標庫'!$H$12*ISNUMBER($AD554)+'01_指標庫'!$H$13*ISNUMBER($AE554)+'01_指標庫'!$H$14*ISNUMBER($I554)+'01_指標庫'!$H$15*ISNUMBER($AH554)+'01_指標庫'!$H$16*ISNUMBER($K554)+'01_指標庫'!$H$17*ISNUMBER($AI554)+'01_指標庫'!$H$18*ISNUMBER($AJ554)+'01_指標庫'!$H$19*ISNUMBER($AK554)+'01_指標庫'!$H$20*ISNUMBER($BB554)+'01_指標庫'!$H$21*ISNUMBER($BC554)</f>
        <v>51</v>
      </c>
      <c r="AX554">
        <f>IF(AW554=0,50,ROUND(('01_指標庫'!$H$4*IF(ISNUMBER($F554),L554,0)+'01_指標庫'!$H$5*IF(ISNUMBER($AA554),AL554,0)+'01_指標庫'!$H$6*IF(ISNUMBER($G554),M554,0)+'01_指標庫'!$H$7*IF(ISNUMBER($H554),N554,0)+'01_指標庫'!$H$8*IF(ISNUMBER($AF554),AQ554,0)+'01_指標庫'!$H$9*IF(ISNUMBER($AG554),AR554,0)+'01_指標庫'!$H$10*IF(ISNUMBER($AB554),AM554,0)+'01_指標庫'!$H$11*IF(ISNUMBER($AC554),AN554,0)+'01_指標庫'!$H$12*IF(ISNUMBER($AD554),AO554,0)+'01_指標庫'!$H$13*IF(ISNUMBER($AE554),AP554,0)+'01_指標庫'!$H$14*IF(ISNUMBER($I554),O554,0)+'01_指標庫'!$H$15*IF(ISNUMBER($AH554),AS554,0)+'01_指標庫'!$H$16*IF(ISNUMBER($K554),P554,0)+'01_指標庫'!$H$17*IF(ISNUMBER($AI554),AT554,0)+'01_指標庫'!$H$18*IF(ISNUMBER($AJ554),AU554,0)+'01_指標庫'!$H$19*IF(ISNUMBER($AK554),AV554,0)+'01_指標庫'!$H$20*IF(ISNUMBER($BB554),BB554,0)+'01_指標庫'!$H$21*IF(ISNUMBER($BC554),BC554,0))/AW554,1))</f>
        <v>78.400000000000006</v>
      </c>
      <c r="AY554" s="67"/>
      <c r="AZ554" s="67"/>
      <c r="BA554" s="66">
        <f t="shared" si="201"/>
        <v>-1.0286885778367783E-2</v>
      </c>
      <c r="BB554">
        <f t="shared" si="202"/>
        <v>0</v>
      </c>
      <c r="BC554" t="str">
        <f t="shared" si="203"/>
        <v/>
      </c>
    </row>
    <row r="555" spans="1:55" ht="15" customHeight="1">
      <c r="A555" s="56">
        <v>551</v>
      </c>
      <c r="B555" s="57">
        <v>43356</v>
      </c>
      <c r="C555" s="56">
        <v>2018</v>
      </c>
      <c r="D555" s="58" t="s">
        <v>239</v>
      </c>
      <c r="E555" s="59">
        <v>7561.69</v>
      </c>
      <c r="F555" s="60">
        <v>9.1281000000000001E-2</v>
      </c>
      <c r="G555" s="60">
        <v>-1.2857E-2</v>
      </c>
      <c r="H555" s="61">
        <v>0.69389999999999996</v>
      </c>
      <c r="I555" s="62">
        <v>335</v>
      </c>
      <c r="J555" s="56" t="s">
        <v>235</v>
      </c>
      <c r="K555" s="63">
        <v>12.37</v>
      </c>
      <c r="L555" s="56">
        <f t="shared" si="181"/>
        <v>100</v>
      </c>
      <c r="M555" s="56">
        <f t="shared" si="182"/>
        <v>100</v>
      </c>
      <c r="N555" s="56">
        <f t="shared" si="183"/>
        <v>100</v>
      </c>
      <c r="O555" s="56">
        <f t="shared" si="184"/>
        <v>100</v>
      </c>
      <c r="P555" s="56">
        <f t="shared" si="185"/>
        <v>100</v>
      </c>
      <c r="Q555" s="63"/>
      <c r="R555" s="56"/>
      <c r="S555" s="60">
        <f t="shared" si="198"/>
        <v>9.8329874493525704E-3</v>
      </c>
      <c r="T555" s="64">
        <f t="shared" si="199"/>
        <v>-5.8599695585997091E-2</v>
      </c>
      <c r="V555" s="65"/>
      <c r="W555" s="65"/>
      <c r="Y555" s="15" t="str">
        <f t="shared" si="186"/>
        <v>EASY</v>
      </c>
      <c r="AA555" s="66">
        <f t="shared" si="200"/>
        <v>6.9598174653913158E-2</v>
      </c>
      <c r="AB555">
        <f>LOOKUP($B555,'07_L1政策步階'!$A$4:$A$14,'07_L1政策步階'!$C$4:$C$14)</f>
        <v>-1</v>
      </c>
      <c r="AC555" s="65"/>
      <c r="AD555" s="65"/>
      <c r="AE555" s="65"/>
      <c r="AF555" s="65"/>
      <c r="AG555" s="65"/>
      <c r="AH555" s="65"/>
      <c r="AI555" s="65"/>
      <c r="AJ555" s="65"/>
      <c r="AK555" s="65"/>
      <c r="AL555">
        <f t="shared" si="187"/>
        <v>100</v>
      </c>
      <c r="AM555">
        <f t="shared" si="188"/>
        <v>0</v>
      </c>
      <c r="AN555" t="str">
        <f t="shared" si="189"/>
        <v/>
      </c>
      <c r="AO555" t="str">
        <f t="shared" si="190"/>
        <v/>
      </c>
      <c r="AP555" t="str">
        <f t="shared" si="191"/>
        <v/>
      </c>
      <c r="AQ555" t="str">
        <f t="shared" si="192"/>
        <v/>
      </c>
      <c r="AR555" t="str">
        <f t="shared" si="193"/>
        <v/>
      </c>
      <c r="AS555" t="str">
        <f t="shared" si="194"/>
        <v/>
      </c>
      <c r="AT555" t="str">
        <f t="shared" si="195"/>
        <v/>
      </c>
      <c r="AU555" t="str">
        <f t="shared" si="196"/>
        <v/>
      </c>
      <c r="AV555" t="str">
        <f t="shared" si="197"/>
        <v/>
      </c>
      <c r="AW555">
        <f>'01_指標庫'!$H$4*ISNUMBER($F555)+'01_指標庫'!$H$5*ISNUMBER($AA555)+'01_指標庫'!$H$6*ISNUMBER($G555)+'01_指標庫'!$H$7*ISNUMBER($H555)+'01_指標庫'!$H$8*ISNUMBER($AF555)+'01_指標庫'!$H$9*ISNUMBER($AG555)+'01_指標庫'!$H$10*ISNUMBER($AB555)+'01_指標庫'!$H$11*ISNUMBER($AC555)+'01_指標庫'!$H$12*ISNUMBER($AD555)+'01_指標庫'!$H$13*ISNUMBER($AE555)+'01_指標庫'!$H$14*ISNUMBER($I555)+'01_指標庫'!$H$15*ISNUMBER($AH555)+'01_指標庫'!$H$16*ISNUMBER($K555)+'01_指標庫'!$H$17*ISNUMBER($AI555)+'01_指標庫'!$H$18*ISNUMBER($AJ555)+'01_指標庫'!$H$19*ISNUMBER($AK555)+'01_指標庫'!$H$20*ISNUMBER($BB555)+'01_指標庫'!$H$21*ISNUMBER($BC555)</f>
        <v>51</v>
      </c>
      <c r="AX555">
        <f>IF(AW555=0,50,ROUND(('01_指標庫'!$H$4*IF(ISNUMBER($F555),L555,0)+'01_指標庫'!$H$5*IF(ISNUMBER($AA555),AL555,0)+'01_指標庫'!$H$6*IF(ISNUMBER($G555),M555,0)+'01_指標庫'!$H$7*IF(ISNUMBER($H555),N555,0)+'01_指標庫'!$H$8*IF(ISNUMBER($AF555),AQ555,0)+'01_指標庫'!$H$9*IF(ISNUMBER($AG555),AR555,0)+'01_指標庫'!$H$10*IF(ISNUMBER($AB555),AM555,0)+'01_指標庫'!$H$11*IF(ISNUMBER($AC555),AN555,0)+'01_指標庫'!$H$12*IF(ISNUMBER($AD555),AO555,0)+'01_指標庫'!$H$13*IF(ISNUMBER($AE555),AP555,0)+'01_指標庫'!$H$14*IF(ISNUMBER($I555),O555,0)+'01_指標庫'!$H$15*IF(ISNUMBER($AH555),AS555,0)+'01_指標庫'!$H$16*IF(ISNUMBER($K555),P555,0)+'01_指標庫'!$H$17*IF(ISNUMBER($AI555),AT555,0)+'01_指標庫'!$H$18*IF(ISNUMBER($AJ555),AU555,0)+'01_指標庫'!$H$19*IF(ISNUMBER($AK555),AV555,0)+'01_指標庫'!$H$20*IF(ISNUMBER($BB555),BB555,0)+'01_指標庫'!$H$21*IF(ISNUMBER($BC555),BC555,0))/AW555,1))</f>
        <v>78.400000000000006</v>
      </c>
      <c r="AY555" s="67"/>
      <c r="AZ555" s="67"/>
      <c r="BA555" s="66">
        <f t="shared" si="201"/>
        <v>-6.111783472338872E-3</v>
      </c>
      <c r="BB555">
        <f t="shared" si="202"/>
        <v>0</v>
      </c>
      <c r="BC555" t="str">
        <f t="shared" si="203"/>
        <v/>
      </c>
    </row>
    <row r="556" spans="1:55" ht="15" customHeight="1">
      <c r="A556" s="56">
        <v>552</v>
      </c>
      <c r="B556" s="57">
        <v>43357</v>
      </c>
      <c r="C556" s="56">
        <v>2018</v>
      </c>
      <c r="D556" s="58" t="s">
        <v>234</v>
      </c>
      <c r="E556" s="59">
        <v>7545.5</v>
      </c>
      <c r="F556" s="60">
        <v>8.8063000000000002E-2</v>
      </c>
      <c r="G556" s="60">
        <v>-1.4971E-2</v>
      </c>
      <c r="H556" s="61">
        <v>0.67349999999999999</v>
      </c>
      <c r="I556" s="62">
        <v>329</v>
      </c>
      <c r="J556" s="56" t="s">
        <v>235</v>
      </c>
      <c r="K556" s="63">
        <v>12.07</v>
      </c>
      <c r="L556" s="56">
        <f t="shared" si="181"/>
        <v>100</v>
      </c>
      <c r="M556" s="56">
        <f t="shared" si="182"/>
        <v>100</v>
      </c>
      <c r="N556" s="56">
        <f t="shared" si="183"/>
        <v>100</v>
      </c>
      <c r="O556" s="56">
        <f t="shared" si="184"/>
        <v>100</v>
      </c>
      <c r="P556" s="56">
        <f t="shared" si="185"/>
        <v>100</v>
      </c>
      <c r="Q556" s="63"/>
      <c r="R556" s="56"/>
      <c r="S556" s="60">
        <f t="shared" si="198"/>
        <v>-2.1410557692790322E-3</v>
      </c>
      <c r="T556" s="64">
        <f t="shared" si="199"/>
        <v>-2.425222312045261E-2</v>
      </c>
      <c r="V556" s="65"/>
      <c r="W556" s="65"/>
      <c r="Y556" s="15" t="str">
        <f t="shared" si="186"/>
        <v>EASY</v>
      </c>
      <c r="AA556" s="66">
        <f t="shared" si="200"/>
        <v>7.0013980072935134E-2</v>
      </c>
      <c r="AB556">
        <f>LOOKUP($B556,'07_L1政策步階'!$A$4:$A$14,'07_L1政策步階'!$C$4:$C$14)</f>
        <v>-1</v>
      </c>
      <c r="AC556" s="65"/>
      <c r="AD556" s="65"/>
      <c r="AE556" s="65"/>
      <c r="AF556" s="65"/>
      <c r="AG556" s="65"/>
      <c r="AH556" s="65"/>
      <c r="AI556" s="65"/>
      <c r="AJ556" s="65"/>
      <c r="AK556" s="65"/>
      <c r="AL556">
        <f t="shared" si="187"/>
        <v>100</v>
      </c>
      <c r="AM556">
        <f t="shared" si="188"/>
        <v>0</v>
      </c>
      <c r="AN556" t="str">
        <f t="shared" si="189"/>
        <v/>
      </c>
      <c r="AO556" t="str">
        <f t="shared" si="190"/>
        <v/>
      </c>
      <c r="AP556" t="str">
        <f t="shared" si="191"/>
        <v/>
      </c>
      <c r="AQ556" t="str">
        <f t="shared" si="192"/>
        <v/>
      </c>
      <c r="AR556" t="str">
        <f t="shared" si="193"/>
        <v/>
      </c>
      <c r="AS556" t="str">
        <f t="shared" si="194"/>
        <v/>
      </c>
      <c r="AT556" t="str">
        <f t="shared" si="195"/>
        <v/>
      </c>
      <c r="AU556" t="str">
        <f t="shared" si="196"/>
        <v/>
      </c>
      <c r="AV556" t="str">
        <f t="shared" si="197"/>
        <v/>
      </c>
      <c r="AW556">
        <f>'01_指標庫'!$H$4*ISNUMBER($F556)+'01_指標庫'!$H$5*ISNUMBER($AA556)+'01_指標庫'!$H$6*ISNUMBER($G556)+'01_指標庫'!$H$7*ISNUMBER($H556)+'01_指標庫'!$H$8*ISNUMBER($AF556)+'01_指標庫'!$H$9*ISNUMBER($AG556)+'01_指標庫'!$H$10*ISNUMBER($AB556)+'01_指標庫'!$H$11*ISNUMBER($AC556)+'01_指標庫'!$H$12*ISNUMBER($AD556)+'01_指標庫'!$H$13*ISNUMBER($AE556)+'01_指標庫'!$H$14*ISNUMBER($I556)+'01_指標庫'!$H$15*ISNUMBER($AH556)+'01_指標庫'!$H$16*ISNUMBER($K556)+'01_指標庫'!$H$17*ISNUMBER($AI556)+'01_指標庫'!$H$18*ISNUMBER($AJ556)+'01_指標庫'!$H$19*ISNUMBER($AK556)+'01_指標庫'!$H$20*ISNUMBER($BB556)+'01_指標庫'!$H$21*ISNUMBER($BC556)</f>
        <v>51</v>
      </c>
      <c r="AX556">
        <f>IF(AW556=0,50,ROUND(('01_指標庫'!$H$4*IF(ISNUMBER($F556),L556,0)+'01_指標庫'!$H$5*IF(ISNUMBER($AA556),AL556,0)+'01_指標庫'!$H$6*IF(ISNUMBER($G556),M556,0)+'01_指標庫'!$H$7*IF(ISNUMBER($H556),N556,0)+'01_指標庫'!$H$8*IF(ISNUMBER($AF556),AQ556,0)+'01_指標庫'!$H$9*IF(ISNUMBER($AG556),AR556,0)+'01_指標庫'!$H$10*IF(ISNUMBER($AB556),AM556,0)+'01_指標庫'!$H$11*IF(ISNUMBER($AC556),AN556,0)+'01_指標庫'!$H$12*IF(ISNUMBER($AD556),AO556,0)+'01_指標庫'!$H$13*IF(ISNUMBER($AE556),AP556,0)+'01_指標庫'!$H$14*IF(ISNUMBER($I556),O556,0)+'01_指標庫'!$H$15*IF(ISNUMBER($AH556),AS556,0)+'01_指標庫'!$H$16*IF(ISNUMBER($K556),P556,0)+'01_指標庫'!$H$17*IF(ISNUMBER($AI556),AT556,0)+'01_指標庫'!$H$18*IF(ISNUMBER($AJ556),AU556,0)+'01_指標庫'!$H$19*IF(ISNUMBER($AK556),AV556,0)+'01_指標庫'!$H$20*IF(ISNUMBER($BB556),BB556,0)+'01_指標庫'!$H$21*IF(ISNUMBER($BC556),BC556,0))/AW556,1))</f>
        <v>84.3</v>
      </c>
      <c r="AY556" s="67"/>
      <c r="AZ556" s="67"/>
      <c r="BA556" s="66">
        <f t="shared" si="201"/>
        <v>-1.7646192510973879E-3</v>
      </c>
      <c r="BB556">
        <f t="shared" si="202"/>
        <v>50</v>
      </c>
      <c r="BC556" t="str">
        <f t="shared" si="203"/>
        <v/>
      </c>
    </row>
    <row r="557" spans="1:55" ht="15" customHeight="1">
      <c r="A557" s="56">
        <v>553</v>
      </c>
      <c r="B557" s="57">
        <v>43360</v>
      </c>
      <c r="C557" s="56">
        <v>2018</v>
      </c>
      <c r="D557" s="58" t="s">
        <v>236</v>
      </c>
      <c r="E557" s="59">
        <v>7434.73</v>
      </c>
      <c r="F557" s="60">
        <v>7.1222999999999995E-2</v>
      </c>
      <c r="G557" s="60">
        <v>-2.9430999999999999E-2</v>
      </c>
      <c r="H557" s="61">
        <v>0.65310000000000001</v>
      </c>
      <c r="I557" s="62">
        <v>329</v>
      </c>
      <c r="J557" s="56" t="s">
        <v>235</v>
      </c>
      <c r="K557" s="63">
        <v>13.68</v>
      </c>
      <c r="L557" s="56">
        <f t="shared" si="181"/>
        <v>100</v>
      </c>
      <c r="M557" s="56">
        <f t="shared" si="182"/>
        <v>100</v>
      </c>
      <c r="N557" s="56">
        <f t="shared" si="183"/>
        <v>100</v>
      </c>
      <c r="O557" s="56">
        <f t="shared" si="184"/>
        <v>100</v>
      </c>
      <c r="P557" s="56">
        <f t="shared" si="185"/>
        <v>100</v>
      </c>
      <c r="Q557" s="63"/>
      <c r="R557" s="56"/>
      <c r="S557" s="60">
        <f t="shared" si="198"/>
        <v>-1.4680273010403644E-2</v>
      </c>
      <c r="T557" s="64">
        <f t="shared" si="199"/>
        <v>0.13338856669428334</v>
      </c>
      <c r="V557" s="65"/>
      <c r="W557" s="65"/>
      <c r="Y557" s="15" t="str">
        <f t="shared" si="186"/>
        <v>EASY</v>
      </c>
      <c r="AA557" s="66">
        <f t="shared" si="200"/>
        <v>6.980332972977954E-2</v>
      </c>
      <c r="AB557">
        <f>LOOKUP($B557,'07_L1政策步階'!$A$4:$A$14,'07_L1政策步階'!$C$4:$C$14)</f>
        <v>-1</v>
      </c>
      <c r="AC557" s="65"/>
      <c r="AD557" s="65"/>
      <c r="AE557" s="65"/>
      <c r="AF557" s="65"/>
      <c r="AG557" s="65"/>
      <c r="AH557" s="65"/>
      <c r="AI557" s="65"/>
      <c r="AJ557" s="65"/>
      <c r="AK557" s="65"/>
      <c r="AL557">
        <f t="shared" si="187"/>
        <v>100</v>
      </c>
      <c r="AM557">
        <f t="shared" si="188"/>
        <v>0</v>
      </c>
      <c r="AN557" t="str">
        <f t="shared" si="189"/>
        <v/>
      </c>
      <c r="AO557" t="str">
        <f t="shared" si="190"/>
        <v/>
      </c>
      <c r="AP557" t="str">
        <f t="shared" si="191"/>
        <v/>
      </c>
      <c r="AQ557" t="str">
        <f t="shared" si="192"/>
        <v/>
      </c>
      <c r="AR557" t="str">
        <f t="shared" si="193"/>
        <v/>
      </c>
      <c r="AS557" t="str">
        <f t="shared" si="194"/>
        <v/>
      </c>
      <c r="AT557" t="str">
        <f t="shared" si="195"/>
        <v/>
      </c>
      <c r="AU557" t="str">
        <f t="shared" si="196"/>
        <v/>
      </c>
      <c r="AV557" t="str">
        <f t="shared" si="197"/>
        <v/>
      </c>
      <c r="AW557">
        <f>'01_指標庫'!$H$4*ISNUMBER($F557)+'01_指標庫'!$H$5*ISNUMBER($AA557)+'01_指標庫'!$H$6*ISNUMBER($G557)+'01_指標庫'!$H$7*ISNUMBER($H557)+'01_指標庫'!$H$8*ISNUMBER($AF557)+'01_指標庫'!$H$9*ISNUMBER($AG557)+'01_指標庫'!$H$10*ISNUMBER($AB557)+'01_指標庫'!$H$11*ISNUMBER($AC557)+'01_指標庫'!$H$12*ISNUMBER($AD557)+'01_指標庫'!$H$13*ISNUMBER($AE557)+'01_指標庫'!$H$14*ISNUMBER($I557)+'01_指標庫'!$H$15*ISNUMBER($AH557)+'01_指標庫'!$H$16*ISNUMBER($K557)+'01_指標庫'!$H$17*ISNUMBER($AI557)+'01_指標庫'!$H$18*ISNUMBER($AJ557)+'01_指標庫'!$H$19*ISNUMBER($AK557)+'01_指標庫'!$H$20*ISNUMBER($BB557)+'01_指標庫'!$H$21*ISNUMBER($BC557)</f>
        <v>51</v>
      </c>
      <c r="AX557">
        <f>IF(AW557=0,50,ROUND(('01_指標庫'!$H$4*IF(ISNUMBER($F557),L557,0)+'01_指標庫'!$H$5*IF(ISNUMBER($AA557),AL557,0)+'01_指標庫'!$H$6*IF(ISNUMBER($G557),M557,0)+'01_指標庫'!$H$7*IF(ISNUMBER($H557),N557,0)+'01_指標庫'!$H$8*IF(ISNUMBER($AF557),AQ557,0)+'01_指標庫'!$H$9*IF(ISNUMBER($AG557),AR557,0)+'01_指標庫'!$H$10*IF(ISNUMBER($AB557),AM557,0)+'01_指標庫'!$H$11*IF(ISNUMBER($AC557),AN557,0)+'01_指標庫'!$H$12*IF(ISNUMBER($AD557),AO557,0)+'01_指標庫'!$H$13*IF(ISNUMBER($AE557),AP557,0)+'01_指標庫'!$H$14*IF(ISNUMBER($I557),O557,0)+'01_指標庫'!$H$15*IF(ISNUMBER($AH557),AS557,0)+'01_指標庫'!$H$16*IF(ISNUMBER($K557),P557,0)+'01_指標庫'!$H$17*IF(ISNUMBER($AI557),AT557,0)+'01_指標庫'!$H$18*IF(ISNUMBER($AJ557),AU557,0)+'01_指標庫'!$H$19*IF(ISNUMBER($AK557),AV557,0)+'01_指標庫'!$H$20*IF(ISNUMBER($BB557),BB557,0)+'01_指標庫'!$H$21*IF(ISNUMBER($BC557),BC557,0))/AW557,1))</f>
        <v>84.3</v>
      </c>
      <c r="AY557" s="67"/>
      <c r="AZ557" s="67"/>
      <c r="BA557" s="66">
        <f t="shared" si="201"/>
        <v>8.1530860550493855E-4</v>
      </c>
      <c r="BB557">
        <f t="shared" si="202"/>
        <v>50</v>
      </c>
      <c r="BC557" t="str">
        <f t="shared" si="203"/>
        <v/>
      </c>
    </row>
    <row r="558" spans="1:55" ht="15" customHeight="1">
      <c r="A558" s="56">
        <v>554</v>
      </c>
      <c r="B558" s="57">
        <v>43361</v>
      </c>
      <c r="C558" s="56">
        <v>2018</v>
      </c>
      <c r="D558" s="58" t="s">
        <v>237</v>
      </c>
      <c r="E558" s="59">
        <v>7494.4</v>
      </c>
      <c r="F558" s="60">
        <v>7.8942999999999999E-2</v>
      </c>
      <c r="G558" s="60">
        <v>-2.1642000000000002E-2</v>
      </c>
      <c r="H558" s="61">
        <v>0.67349999999999999</v>
      </c>
      <c r="I558" s="62">
        <v>324</v>
      </c>
      <c r="J558" s="56" t="s">
        <v>235</v>
      </c>
      <c r="K558" s="63">
        <v>12.79</v>
      </c>
      <c r="L558" s="56">
        <f t="shared" si="181"/>
        <v>100</v>
      </c>
      <c r="M558" s="56">
        <f t="shared" si="182"/>
        <v>100</v>
      </c>
      <c r="N558" s="56">
        <f t="shared" si="183"/>
        <v>100</v>
      </c>
      <c r="O558" s="56">
        <f t="shared" si="184"/>
        <v>100</v>
      </c>
      <c r="P558" s="56">
        <f t="shared" si="185"/>
        <v>100</v>
      </c>
      <c r="Q558" s="63"/>
      <c r="R558" s="56"/>
      <c r="S558" s="60">
        <f t="shared" si="198"/>
        <v>8.0258462647602169E-3</v>
      </c>
      <c r="T558" s="64">
        <f t="shared" si="199"/>
        <v>-6.5058479532163815E-2</v>
      </c>
      <c r="V558" s="65"/>
      <c r="W558" s="65"/>
      <c r="Y558" s="15" t="str">
        <f t="shared" si="186"/>
        <v>EASY</v>
      </c>
      <c r="AA558" s="66">
        <f t="shared" si="200"/>
        <v>6.9562879187522908E-2</v>
      </c>
      <c r="AB558">
        <f>LOOKUP($B558,'07_L1政策步階'!$A$4:$A$14,'07_L1政策步階'!$C$4:$C$14)</f>
        <v>-1</v>
      </c>
      <c r="AC558" s="65"/>
      <c r="AD558" s="65"/>
      <c r="AE558" s="65"/>
      <c r="AF558" s="65"/>
      <c r="AG558" s="65"/>
      <c r="AH558" s="65"/>
      <c r="AI558" s="65"/>
      <c r="AJ558" s="65"/>
      <c r="AK558" s="65"/>
      <c r="AL558">
        <f t="shared" si="187"/>
        <v>100</v>
      </c>
      <c r="AM558">
        <f t="shared" si="188"/>
        <v>0</v>
      </c>
      <c r="AN558" t="str">
        <f t="shared" si="189"/>
        <v/>
      </c>
      <c r="AO558" t="str">
        <f t="shared" si="190"/>
        <v/>
      </c>
      <c r="AP558" t="str">
        <f t="shared" si="191"/>
        <v/>
      </c>
      <c r="AQ558" t="str">
        <f t="shared" si="192"/>
        <v/>
      </c>
      <c r="AR558" t="str">
        <f t="shared" si="193"/>
        <v/>
      </c>
      <c r="AS558" t="str">
        <f t="shared" si="194"/>
        <v/>
      </c>
      <c r="AT558" t="str">
        <f t="shared" si="195"/>
        <v/>
      </c>
      <c r="AU558" t="str">
        <f t="shared" si="196"/>
        <v/>
      </c>
      <c r="AV558" t="str">
        <f t="shared" si="197"/>
        <v/>
      </c>
      <c r="AW558">
        <f>'01_指標庫'!$H$4*ISNUMBER($F558)+'01_指標庫'!$H$5*ISNUMBER($AA558)+'01_指標庫'!$H$6*ISNUMBER($G558)+'01_指標庫'!$H$7*ISNUMBER($H558)+'01_指標庫'!$H$8*ISNUMBER($AF558)+'01_指標庫'!$H$9*ISNUMBER($AG558)+'01_指標庫'!$H$10*ISNUMBER($AB558)+'01_指標庫'!$H$11*ISNUMBER($AC558)+'01_指標庫'!$H$12*ISNUMBER($AD558)+'01_指標庫'!$H$13*ISNUMBER($AE558)+'01_指標庫'!$H$14*ISNUMBER($I558)+'01_指標庫'!$H$15*ISNUMBER($AH558)+'01_指標庫'!$H$16*ISNUMBER($K558)+'01_指標庫'!$H$17*ISNUMBER($AI558)+'01_指標庫'!$H$18*ISNUMBER($AJ558)+'01_指標庫'!$H$19*ISNUMBER($AK558)+'01_指標庫'!$H$20*ISNUMBER($BB558)+'01_指標庫'!$H$21*ISNUMBER($BC558)</f>
        <v>51</v>
      </c>
      <c r="AX558">
        <f>IF(AW558=0,50,ROUND(('01_指標庫'!$H$4*IF(ISNUMBER($F558),L558,0)+'01_指標庫'!$H$5*IF(ISNUMBER($AA558),AL558,0)+'01_指標庫'!$H$6*IF(ISNUMBER($G558),M558,0)+'01_指標庫'!$H$7*IF(ISNUMBER($H558),N558,0)+'01_指標庫'!$H$8*IF(ISNUMBER($AF558),AQ558,0)+'01_指標庫'!$H$9*IF(ISNUMBER($AG558),AR558,0)+'01_指標庫'!$H$10*IF(ISNUMBER($AB558),AM558,0)+'01_指標庫'!$H$11*IF(ISNUMBER($AC558),AN558,0)+'01_指標庫'!$H$12*IF(ISNUMBER($AD558),AO558,0)+'01_指標庫'!$H$13*IF(ISNUMBER($AE558),AP558,0)+'01_指標庫'!$H$14*IF(ISNUMBER($I558),O558,0)+'01_指標庫'!$H$15*IF(ISNUMBER($AH558),AS558,0)+'01_指標庫'!$H$16*IF(ISNUMBER($K558),P558,0)+'01_指標庫'!$H$17*IF(ISNUMBER($AI558),AT558,0)+'01_指標庫'!$H$18*IF(ISNUMBER($AJ558),AU558,0)+'01_指標庫'!$H$19*IF(ISNUMBER($AK558),AV558,0)+'01_指標庫'!$H$20*IF(ISNUMBER($BB558),BB558,0)+'01_指標庫'!$H$21*IF(ISNUMBER($BC558),BC558,0))/AW558,1))</f>
        <v>84.3</v>
      </c>
      <c r="AY558" s="67"/>
      <c r="AZ558" s="67"/>
      <c r="BA558" s="66">
        <f t="shared" si="201"/>
        <v>2.1651397806443651E-3</v>
      </c>
      <c r="BB558">
        <f t="shared" si="202"/>
        <v>50</v>
      </c>
      <c r="BC558" t="str">
        <f t="shared" si="203"/>
        <v/>
      </c>
    </row>
    <row r="559" spans="1:55" ht="15" customHeight="1">
      <c r="A559" s="56">
        <v>555</v>
      </c>
      <c r="B559" s="57">
        <v>43362</v>
      </c>
      <c r="C559" s="56">
        <v>2018</v>
      </c>
      <c r="D559" s="58" t="s">
        <v>238</v>
      </c>
      <c r="E559" s="59">
        <v>7490.32</v>
      </c>
      <c r="F559" s="60">
        <v>7.7461000000000002E-2</v>
      </c>
      <c r="G559" s="60">
        <v>-2.2173999999999999E-2</v>
      </c>
      <c r="H559" s="61">
        <v>0.71430000000000005</v>
      </c>
      <c r="I559" s="62">
        <v>324</v>
      </c>
      <c r="J559" s="56" t="s">
        <v>235</v>
      </c>
      <c r="K559" s="63">
        <v>11.75</v>
      </c>
      <c r="L559" s="56">
        <f t="shared" si="181"/>
        <v>100</v>
      </c>
      <c r="M559" s="56">
        <f t="shared" si="182"/>
        <v>100</v>
      </c>
      <c r="N559" s="56">
        <f t="shared" si="183"/>
        <v>100</v>
      </c>
      <c r="O559" s="56">
        <f t="shared" si="184"/>
        <v>100</v>
      </c>
      <c r="P559" s="56">
        <f t="shared" si="185"/>
        <v>100</v>
      </c>
      <c r="Q559" s="63"/>
      <c r="R559" s="56"/>
      <c r="S559" s="60">
        <f t="shared" si="198"/>
        <v>-5.4440649017928333E-4</v>
      </c>
      <c r="T559" s="64">
        <f t="shared" si="199"/>
        <v>-8.1313526192337671E-2</v>
      </c>
      <c r="V559" s="65"/>
      <c r="W559" s="65"/>
      <c r="Y559" s="15" t="str">
        <f t="shared" si="186"/>
        <v>EASY</v>
      </c>
      <c r="AA559" s="66">
        <f t="shared" si="200"/>
        <v>6.9273935000498721E-2</v>
      </c>
      <c r="AB559">
        <f>LOOKUP($B559,'07_L1政策步階'!$A$4:$A$14,'07_L1政策步階'!$C$4:$C$14)</f>
        <v>-1</v>
      </c>
      <c r="AC559" s="65"/>
      <c r="AD559" s="65"/>
      <c r="AE559" s="65"/>
      <c r="AF559" s="65"/>
      <c r="AG559" s="65"/>
      <c r="AH559" s="65"/>
      <c r="AI559" s="65"/>
      <c r="AJ559" s="65"/>
      <c r="AK559" s="65"/>
      <c r="AL559">
        <f t="shared" si="187"/>
        <v>100</v>
      </c>
      <c r="AM559">
        <f t="shared" si="188"/>
        <v>0</v>
      </c>
      <c r="AN559" t="str">
        <f t="shared" si="189"/>
        <v/>
      </c>
      <c r="AO559" t="str">
        <f t="shared" si="190"/>
        <v/>
      </c>
      <c r="AP559" t="str">
        <f t="shared" si="191"/>
        <v/>
      </c>
      <c r="AQ559" t="str">
        <f t="shared" si="192"/>
        <v/>
      </c>
      <c r="AR559" t="str">
        <f t="shared" si="193"/>
        <v/>
      </c>
      <c r="AS559" t="str">
        <f t="shared" si="194"/>
        <v/>
      </c>
      <c r="AT559" t="str">
        <f t="shared" si="195"/>
        <v/>
      </c>
      <c r="AU559" t="str">
        <f t="shared" si="196"/>
        <v/>
      </c>
      <c r="AV559" t="str">
        <f t="shared" si="197"/>
        <v/>
      </c>
      <c r="AW559">
        <f>'01_指標庫'!$H$4*ISNUMBER($F559)+'01_指標庫'!$H$5*ISNUMBER($AA559)+'01_指標庫'!$H$6*ISNUMBER($G559)+'01_指標庫'!$H$7*ISNUMBER($H559)+'01_指標庫'!$H$8*ISNUMBER($AF559)+'01_指標庫'!$H$9*ISNUMBER($AG559)+'01_指標庫'!$H$10*ISNUMBER($AB559)+'01_指標庫'!$H$11*ISNUMBER($AC559)+'01_指標庫'!$H$12*ISNUMBER($AD559)+'01_指標庫'!$H$13*ISNUMBER($AE559)+'01_指標庫'!$H$14*ISNUMBER($I559)+'01_指標庫'!$H$15*ISNUMBER($AH559)+'01_指標庫'!$H$16*ISNUMBER($K559)+'01_指標庫'!$H$17*ISNUMBER($AI559)+'01_指標庫'!$H$18*ISNUMBER($AJ559)+'01_指標庫'!$H$19*ISNUMBER($AK559)+'01_指標庫'!$H$20*ISNUMBER($BB559)+'01_指標庫'!$H$21*ISNUMBER($BC559)</f>
        <v>51</v>
      </c>
      <c r="AX559">
        <f>IF(AW559=0,50,ROUND(('01_指標庫'!$H$4*IF(ISNUMBER($F559),L559,0)+'01_指標庫'!$H$5*IF(ISNUMBER($AA559),AL559,0)+'01_指標庫'!$H$6*IF(ISNUMBER($G559),M559,0)+'01_指標庫'!$H$7*IF(ISNUMBER($H559),N559,0)+'01_指標庫'!$H$8*IF(ISNUMBER($AF559),AQ559,0)+'01_指標庫'!$H$9*IF(ISNUMBER($AG559),AR559,0)+'01_指標庫'!$H$10*IF(ISNUMBER($AB559),AM559,0)+'01_指標庫'!$H$11*IF(ISNUMBER($AC559),AN559,0)+'01_指標庫'!$H$12*IF(ISNUMBER($AD559),AO559,0)+'01_指標庫'!$H$13*IF(ISNUMBER($AE559),AP559,0)+'01_指標庫'!$H$14*IF(ISNUMBER($I559),O559,0)+'01_指標庫'!$H$15*IF(ISNUMBER($AH559),AS559,0)+'01_指標庫'!$H$16*IF(ISNUMBER($K559),P559,0)+'01_指標庫'!$H$17*IF(ISNUMBER($AI559),AT559,0)+'01_指標庫'!$H$18*IF(ISNUMBER($AJ559),AU559,0)+'01_指標庫'!$H$19*IF(ISNUMBER($AK559),AV559,0)+'01_指標庫'!$H$20*IF(ISNUMBER($BB559),BB559,0)+'01_指標庫'!$H$21*IF(ISNUMBER($BC559),BC559,0))/AW559,1))</f>
        <v>84.3</v>
      </c>
      <c r="AY559" s="67"/>
      <c r="AZ559" s="67"/>
      <c r="BA559" s="66">
        <f t="shared" si="201"/>
        <v>2.6665355664543533E-3</v>
      </c>
      <c r="BB559">
        <f t="shared" si="202"/>
        <v>50</v>
      </c>
      <c r="BC559" t="str">
        <f t="shared" si="203"/>
        <v/>
      </c>
    </row>
    <row r="560" spans="1:55" ht="15" customHeight="1">
      <c r="A560" s="56">
        <v>556</v>
      </c>
      <c r="B560" s="57">
        <v>43363</v>
      </c>
      <c r="C560" s="56">
        <v>2018</v>
      </c>
      <c r="D560" s="58" t="s">
        <v>239</v>
      </c>
      <c r="E560" s="59">
        <v>7569.03</v>
      </c>
      <c r="F560" s="60">
        <v>8.7762000000000007E-2</v>
      </c>
      <c r="G560" s="60">
        <v>-1.1899E-2</v>
      </c>
      <c r="H560" s="61">
        <v>0.75509999999999999</v>
      </c>
      <c r="I560" s="62">
        <v>325</v>
      </c>
      <c r="J560" s="56" t="s">
        <v>235</v>
      </c>
      <c r="K560" s="63">
        <v>11.8</v>
      </c>
      <c r="L560" s="56">
        <f t="shared" si="181"/>
        <v>100</v>
      </c>
      <c r="M560" s="56">
        <f t="shared" si="182"/>
        <v>100</v>
      </c>
      <c r="N560" s="56">
        <f t="shared" si="183"/>
        <v>100</v>
      </c>
      <c r="O560" s="56">
        <f t="shared" si="184"/>
        <v>100</v>
      </c>
      <c r="P560" s="56">
        <f t="shared" si="185"/>
        <v>100</v>
      </c>
      <c r="Q560" s="63"/>
      <c r="R560" s="56"/>
      <c r="S560" s="60">
        <f t="shared" si="198"/>
        <v>1.0508229287934379E-2</v>
      </c>
      <c r="T560" s="64">
        <f t="shared" si="199"/>
        <v>4.2553191489362874E-3</v>
      </c>
      <c r="V560" s="65"/>
      <c r="W560" s="65"/>
      <c r="Y560" s="15" t="str">
        <f t="shared" si="186"/>
        <v>EASY</v>
      </c>
      <c r="AA560" s="66">
        <f t="shared" si="200"/>
        <v>6.9205272632806292E-2</v>
      </c>
      <c r="AB560">
        <f>LOOKUP($B560,'07_L1政策步階'!$A$4:$A$14,'07_L1政策步階'!$C$4:$C$14)</f>
        <v>-1</v>
      </c>
      <c r="AC560" s="65"/>
      <c r="AD560" s="65"/>
      <c r="AE560" s="65"/>
      <c r="AF560" s="65"/>
      <c r="AG560" s="65"/>
      <c r="AH560" s="65"/>
      <c r="AI560" s="65"/>
      <c r="AJ560" s="65"/>
      <c r="AK560" s="65"/>
      <c r="AL560">
        <f t="shared" si="187"/>
        <v>100</v>
      </c>
      <c r="AM560">
        <f t="shared" si="188"/>
        <v>0</v>
      </c>
      <c r="AN560" t="str">
        <f t="shared" si="189"/>
        <v/>
      </c>
      <c r="AO560" t="str">
        <f t="shared" si="190"/>
        <v/>
      </c>
      <c r="AP560" t="str">
        <f t="shared" si="191"/>
        <v/>
      </c>
      <c r="AQ560" t="str">
        <f t="shared" si="192"/>
        <v/>
      </c>
      <c r="AR560" t="str">
        <f t="shared" si="193"/>
        <v/>
      </c>
      <c r="AS560" t="str">
        <f t="shared" si="194"/>
        <v/>
      </c>
      <c r="AT560" t="str">
        <f t="shared" si="195"/>
        <v/>
      </c>
      <c r="AU560" t="str">
        <f t="shared" si="196"/>
        <v/>
      </c>
      <c r="AV560" t="str">
        <f t="shared" si="197"/>
        <v/>
      </c>
      <c r="AW560">
        <f>'01_指標庫'!$H$4*ISNUMBER($F560)+'01_指標庫'!$H$5*ISNUMBER($AA560)+'01_指標庫'!$H$6*ISNUMBER($G560)+'01_指標庫'!$H$7*ISNUMBER($H560)+'01_指標庫'!$H$8*ISNUMBER($AF560)+'01_指標庫'!$H$9*ISNUMBER($AG560)+'01_指標庫'!$H$10*ISNUMBER($AB560)+'01_指標庫'!$H$11*ISNUMBER($AC560)+'01_指標庫'!$H$12*ISNUMBER($AD560)+'01_指標庫'!$H$13*ISNUMBER($AE560)+'01_指標庫'!$H$14*ISNUMBER($I560)+'01_指標庫'!$H$15*ISNUMBER($AH560)+'01_指標庫'!$H$16*ISNUMBER($K560)+'01_指標庫'!$H$17*ISNUMBER($AI560)+'01_指標庫'!$H$18*ISNUMBER($AJ560)+'01_指標庫'!$H$19*ISNUMBER($AK560)+'01_指標庫'!$H$20*ISNUMBER($BB560)+'01_指標庫'!$H$21*ISNUMBER($BC560)</f>
        <v>51</v>
      </c>
      <c r="AX560">
        <f>IF(AW560=0,50,ROUND(('01_指標庫'!$H$4*IF(ISNUMBER($F560),L560,0)+'01_指標庫'!$H$5*IF(ISNUMBER($AA560),AL560,0)+'01_指標庫'!$H$6*IF(ISNUMBER($G560),M560,0)+'01_指標庫'!$H$7*IF(ISNUMBER($H560),N560,0)+'01_指標庫'!$H$8*IF(ISNUMBER($AF560),AQ560,0)+'01_指標庫'!$H$9*IF(ISNUMBER($AG560),AR560,0)+'01_指標庫'!$H$10*IF(ISNUMBER($AB560),AM560,0)+'01_指標庫'!$H$11*IF(ISNUMBER($AC560),AN560,0)+'01_指標庫'!$H$12*IF(ISNUMBER($AD560),AO560,0)+'01_指標庫'!$H$13*IF(ISNUMBER($AE560),AP560,0)+'01_指標庫'!$H$14*IF(ISNUMBER($I560),O560,0)+'01_指標庫'!$H$15*IF(ISNUMBER($AH560),AS560,0)+'01_指標庫'!$H$16*IF(ISNUMBER($K560),P560,0)+'01_指標庫'!$H$17*IF(ISNUMBER($AI560),AT560,0)+'01_指標庫'!$H$18*IF(ISNUMBER($AJ560),AU560,0)+'01_指標庫'!$H$19*IF(ISNUMBER($AK560),AV560,0)+'01_指標庫'!$H$20*IF(ISNUMBER($BB560),BB560,0)+'01_指標庫'!$H$21*IF(ISNUMBER($BC560),BC560,0))/AW560,1))</f>
        <v>84.3</v>
      </c>
      <c r="AY560" s="67"/>
      <c r="AZ560" s="67"/>
      <c r="BA560" s="66">
        <f t="shared" si="201"/>
        <v>1.3127998384407924E-3</v>
      </c>
      <c r="BB560">
        <f t="shared" si="202"/>
        <v>50</v>
      </c>
      <c r="BC560" t="str">
        <f t="shared" si="203"/>
        <v/>
      </c>
    </row>
    <row r="561" spans="1:55" ht="15" customHeight="1">
      <c r="A561" s="56">
        <v>557</v>
      </c>
      <c r="B561" s="57">
        <v>43364</v>
      </c>
      <c r="C561" s="56">
        <v>2018</v>
      </c>
      <c r="D561" s="58" t="s">
        <v>234</v>
      </c>
      <c r="E561" s="59">
        <v>7531.07</v>
      </c>
      <c r="F561" s="60">
        <v>8.1323000000000006E-2</v>
      </c>
      <c r="G561" s="60">
        <v>-1.6854999999999998E-2</v>
      </c>
      <c r="H561" s="61">
        <v>0.75509999999999999</v>
      </c>
      <c r="I561" s="62">
        <v>325</v>
      </c>
      <c r="J561" s="56" t="s">
        <v>235</v>
      </c>
      <c r="K561" s="63">
        <v>11.68</v>
      </c>
      <c r="L561" s="56">
        <f t="shared" si="181"/>
        <v>100</v>
      </c>
      <c r="M561" s="56">
        <f t="shared" si="182"/>
        <v>100</v>
      </c>
      <c r="N561" s="56">
        <f t="shared" si="183"/>
        <v>100</v>
      </c>
      <c r="O561" s="56">
        <f t="shared" si="184"/>
        <v>100</v>
      </c>
      <c r="P561" s="56">
        <f t="shared" si="185"/>
        <v>100</v>
      </c>
      <c r="Q561" s="63"/>
      <c r="R561" s="56"/>
      <c r="S561" s="60">
        <f t="shared" si="198"/>
        <v>-5.0151736748301756E-3</v>
      </c>
      <c r="T561" s="64">
        <f t="shared" si="199"/>
        <v>-1.0169491525423791E-2</v>
      </c>
      <c r="V561" s="65"/>
      <c r="W561" s="65"/>
      <c r="Y561" s="15" t="str">
        <f t="shared" si="186"/>
        <v>EASY</v>
      </c>
      <c r="AA561" s="66">
        <f t="shared" si="200"/>
        <v>6.8706835366762364E-2</v>
      </c>
      <c r="AB561">
        <f>LOOKUP($B561,'07_L1政策步階'!$A$4:$A$14,'07_L1政策步階'!$C$4:$C$14)</f>
        <v>-1</v>
      </c>
      <c r="AC561" s="65"/>
      <c r="AD561" s="65"/>
      <c r="AE561" s="65"/>
      <c r="AF561" s="65"/>
      <c r="AG561" s="65"/>
      <c r="AH561" s="65"/>
      <c r="AI561" s="65"/>
      <c r="AJ561" s="65"/>
      <c r="AK561" s="65"/>
      <c r="AL561">
        <f t="shared" si="187"/>
        <v>100</v>
      </c>
      <c r="AM561">
        <f t="shared" si="188"/>
        <v>0</v>
      </c>
      <c r="AN561" t="str">
        <f t="shared" si="189"/>
        <v/>
      </c>
      <c r="AO561" t="str">
        <f t="shared" si="190"/>
        <v/>
      </c>
      <c r="AP561" t="str">
        <f t="shared" si="191"/>
        <v/>
      </c>
      <c r="AQ561" t="str">
        <f t="shared" si="192"/>
        <v/>
      </c>
      <c r="AR561" t="str">
        <f t="shared" si="193"/>
        <v/>
      </c>
      <c r="AS561" t="str">
        <f t="shared" si="194"/>
        <v/>
      </c>
      <c r="AT561" t="str">
        <f t="shared" si="195"/>
        <v/>
      </c>
      <c r="AU561" t="str">
        <f t="shared" si="196"/>
        <v/>
      </c>
      <c r="AV561" t="str">
        <f t="shared" si="197"/>
        <v/>
      </c>
      <c r="AW561">
        <f>'01_指標庫'!$H$4*ISNUMBER($F561)+'01_指標庫'!$H$5*ISNUMBER($AA561)+'01_指標庫'!$H$6*ISNUMBER($G561)+'01_指標庫'!$H$7*ISNUMBER($H561)+'01_指標庫'!$H$8*ISNUMBER($AF561)+'01_指標庫'!$H$9*ISNUMBER($AG561)+'01_指標庫'!$H$10*ISNUMBER($AB561)+'01_指標庫'!$H$11*ISNUMBER($AC561)+'01_指標庫'!$H$12*ISNUMBER($AD561)+'01_指標庫'!$H$13*ISNUMBER($AE561)+'01_指標庫'!$H$14*ISNUMBER($I561)+'01_指標庫'!$H$15*ISNUMBER($AH561)+'01_指標庫'!$H$16*ISNUMBER($K561)+'01_指標庫'!$H$17*ISNUMBER($AI561)+'01_指標庫'!$H$18*ISNUMBER($AJ561)+'01_指標庫'!$H$19*ISNUMBER($AK561)+'01_指標庫'!$H$20*ISNUMBER($BB561)+'01_指標庫'!$H$21*ISNUMBER($BC561)</f>
        <v>51</v>
      </c>
      <c r="AX561">
        <f>IF(AW561=0,50,ROUND(('01_指標庫'!$H$4*IF(ISNUMBER($F561),L561,0)+'01_指標庫'!$H$5*IF(ISNUMBER($AA561),AL561,0)+'01_指標庫'!$H$6*IF(ISNUMBER($G561),M561,0)+'01_指標庫'!$H$7*IF(ISNUMBER($H561),N561,0)+'01_指標庫'!$H$8*IF(ISNUMBER($AF561),AQ561,0)+'01_指標庫'!$H$9*IF(ISNUMBER($AG561),AR561,0)+'01_指標庫'!$H$10*IF(ISNUMBER($AB561),AM561,0)+'01_指標庫'!$H$11*IF(ISNUMBER($AC561),AN561,0)+'01_指標庫'!$H$12*IF(ISNUMBER($AD561),AO561,0)+'01_指標庫'!$H$13*IF(ISNUMBER($AE561),AP561,0)+'01_指標庫'!$H$14*IF(ISNUMBER($I561),O561,0)+'01_指標庫'!$H$15*IF(ISNUMBER($AH561),AS561,0)+'01_指標庫'!$H$16*IF(ISNUMBER($K561),P561,0)+'01_指標庫'!$H$17*IF(ISNUMBER($AI561),AT561,0)+'01_指標庫'!$H$18*IF(ISNUMBER($AJ561),AU561,0)+'01_指標庫'!$H$19*IF(ISNUMBER($AK561),AV561,0)+'01_指標庫'!$H$20*IF(ISNUMBER($BB561),BB561,0)+'01_指標庫'!$H$21*IF(ISNUMBER($BC561),BC561,0))/AW561,1))</f>
        <v>84.3</v>
      </c>
      <c r="AY561" s="67"/>
      <c r="AZ561" s="67"/>
      <c r="BA561" s="66">
        <f t="shared" si="201"/>
        <v>-4.1627619959172524E-4</v>
      </c>
      <c r="BB561">
        <f t="shared" si="202"/>
        <v>50</v>
      </c>
      <c r="BC561" t="str">
        <f t="shared" si="203"/>
        <v/>
      </c>
    </row>
    <row r="562" spans="1:55" ht="15" customHeight="1">
      <c r="A562" s="56">
        <v>558</v>
      </c>
      <c r="B562" s="57">
        <v>43367</v>
      </c>
      <c r="C562" s="56">
        <v>2018</v>
      </c>
      <c r="D562" s="58" t="s">
        <v>236</v>
      </c>
      <c r="E562" s="59">
        <v>7548.75</v>
      </c>
      <c r="F562" s="60">
        <v>8.2886000000000001E-2</v>
      </c>
      <c r="G562" s="60">
        <v>-1.4546999999999999E-2</v>
      </c>
      <c r="H562" s="61">
        <v>0.75509999999999999</v>
      </c>
      <c r="I562" s="62">
        <v>328</v>
      </c>
      <c r="J562" s="56" t="s">
        <v>235</v>
      </c>
      <c r="K562" s="63">
        <v>12.2</v>
      </c>
      <c r="L562" s="56">
        <f t="shared" si="181"/>
        <v>100</v>
      </c>
      <c r="M562" s="56">
        <f t="shared" si="182"/>
        <v>100</v>
      </c>
      <c r="N562" s="56">
        <f t="shared" si="183"/>
        <v>100</v>
      </c>
      <c r="O562" s="56">
        <f t="shared" si="184"/>
        <v>100</v>
      </c>
      <c r="P562" s="56">
        <f t="shared" si="185"/>
        <v>100</v>
      </c>
      <c r="Q562" s="63"/>
      <c r="R562" s="56"/>
      <c r="S562" s="60">
        <f t="shared" si="198"/>
        <v>2.3476079760247348E-3</v>
      </c>
      <c r="T562" s="64">
        <f t="shared" si="199"/>
        <v>4.4520547945205546E-2</v>
      </c>
      <c r="V562" s="65"/>
      <c r="W562" s="65"/>
      <c r="Y562" s="15" t="str">
        <f t="shared" si="186"/>
        <v>EASY</v>
      </c>
      <c r="AA562" s="66">
        <f t="shared" si="200"/>
        <v>6.8240432309625287E-2</v>
      </c>
      <c r="AB562">
        <f>LOOKUP($B562,'07_L1政策步階'!$A$4:$A$14,'07_L1政策步階'!$C$4:$C$14)</f>
        <v>-1</v>
      </c>
      <c r="AC562" s="65"/>
      <c r="AD562" s="65"/>
      <c r="AE562" s="65"/>
      <c r="AF562" s="65"/>
      <c r="AG562" s="65"/>
      <c r="AH562" s="65"/>
      <c r="AI562" s="65"/>
      <c r="AJ562" s="65"/>
      <c r="AK562" s="65"/>
      <c r="AL562">
        <f t="shared" si="187"/>
        <v>100</v>
      </c>
      <c r="AM562">
        <f t="shared" si="188"/>
        <v>0</v>
      </c>
      <c r="AN562" t="str">
        <f t="shared" si="189"/>
        <v/>
      </c>
      <c r="AO562" t="str">
        <f t="shared" si="190"/>
        <v/>
      </c>
      <c r="AP562" t="str">
        <f t="shared" si="191"/>
        <v/>
      </c>
      <c r="AQ562" t="str">
        <f t="shared" si="192"/>
        <v/>
      </c>
      <c r="AR562" t="str">
        <f t="shared" si="193"/>
        <v/>
      </c>
      <c r="AS562" t="str">
        <f t="shared" si="194"/>
        <v/>
      </c>
      <c r="AT562" t="str">
        <f t="shared" si="195"/>
        <v/>
      </c>
      <c r="AU562" t="str">
        <f t="shared" si="196"/>
        <v/>
      </c>
      <c r="AV562" t="str">
        <f t="shared" si="197"/>
        <v/>
      </c>
      <c r="AW562">
        <f>'01_指標庫'!$H$4*ISNUMBER($F562)+'01_指標庫'!$H$5*ISNUMBER($AA562)+'01_指標庫'!$H$6*ISNUMBER($G562)+'01_指標庫'!$H$7*ISNUMBER($H562)+'01_指標庫'!$H$8*ISNUMBER($AF562)+'01_指標庫'!$H$9*ISNUMBER($AG562)+'01_指標庫'!$H$10*ISNUMBER($AB562)+'01_指標庫'!$H$11*ISNUMBER($AC562)+'01_指標庫'!$H$12*ISNUMBER($AD562)+'01_指標庫'!$H$13*ISNUMBER($AE562)+'01_指標庫'!$H$14*ISNUMBER($I562)+'01_指標庫'!$H$15*ISNUMBER($AH562)+'01_指標庫'!$H$16*ISNUMBER($K562)+'01_指標庫'!$H$17*ISNUMBER($AI562)+'01_指標庫'!$H$18*ISNUMBER($AJ562)+'01_指標庫'!$H$19*ISNUMBER($AK562)+'01_指標庫'!$H$20*ISNUMBER($BB562)+'01_指標庫'!$H$21*ISNUMBER($BC562)</f>
        <v>51</v>
      </c>
      <c r="AX562">
        <f>IF(AW562=0,50,ROUND(('01_指標庫'!$H$4*IF(ISNUMBER($F562),L562,0)+'01_指標庫'!$H$5*IF(ISNUMBER($AA562),AL562,0)+'01_指標庫'!$H$6*IF(ISNUMBER($G562),M562,0)+'01_指標庫'!$H$7*IF(ISNUMBER($H562),N562,0)+'01_指標庫'!$H$8*IF(ISNUMBER($AF562),AQ562,0)+'01_指標庫'!$H$9*IF(ISNUMBER($AG562),AR562,0)+'01_指標庫'!$H$10*IF(ISNUMBER($AB562),AM562,0)+'01_指標庫'!$H$11*IF(ISNUMBER($AC562),AN562,0)+'01_指標庫'!$H$12*IF(ISNUMBER($AD562),AO562,0)+'01_指標庫'!$H$13*IF(ISNUMBER($AE562),AP562,0)+'01_指標庫'!$H$14*IF(ISNUMBER($I562),O562,0)+'01_指標庫'!$H$15*IF(ISNUMBER($AH562),AS562,0)+'01_指標庫'!$H$16*IF(ISNUMBER($K562),P562,0)+'01_指標庫'!$H$17*IF(ISNUMBER($AI562),AT562,0)+'01_指標庫'!$H$18*IF(ISNUMBER($AJ562),AU562,0)+'01_指標庫'!$H$19*IF(ISNUMBER($AK562),AV562,0)+'01_指標庫'!$H$20*IF(ISNUMBER($BB562),BB562,0)+'01_指標庫'!$H$21*IF(ISNUMBER($BC562),BC562,0))/AW562,1))</f>
        <v>84.3</v>
      </c>
      <c r="AY562" s="67"/>
      <c r="AZ562" s="67"/>
      <c r="BA562" s="66">
        <f t="shared" si="201"/>
        <v>1.2733562835449685E-3</v>
      </c>
      <c r="BB562">
        <f t="shared" si="202"/>
        <v>50</v>
      </c>
      <c r="BC562" t="str">
        <f t="shared" si="203"/>
        <v/>
      </c>
    </row>
    <row r="563" spans="1:55" ht="15" customHeight="1">
      <c r="A563" s="56">
        <v>559</v>
      </c>
      <c r="B563" s="57">
        <v>43368</v>
      </c>
      <c r="C563" s="56">
        <v>2018</v>
      </c>
      <c r="D563" s="58" t="s">
        <v>237</v>
      </c>
      <c r="E563" s="59">
        <v>7563.19</v>
      </c>
      <c r="F563" s="60">
        <v>8.3987999999999993E-2</v>
      </c>
      <c r="G563" s="60">
        <v>-1.2662E-2</v>
      </c>
      <c r="H563" s="61">
        <v>0.69389999999999996</v>
      </c>
      <c r="I563" s="62">
        <v>326</v>
      </c>
      <c r="J563" s="56" t="s">
        <v>235</v>
      </c>
      <c r="K563" s="63">
        <v>12.42</v>
      </c>
      <c r="L563" s="56">
        <f t="shared" si="181"/>
        <v>100</v>
      </c>
      <c r="M563" s="56">
        <f t="shared" si="182"/>
        <v>100</v>
      </c>
      <c r="N563" s="56">
        <f t="shared" si="183"/>
        <v>100</v>
      </c>
      <c r="O563" s="56">
        <f t="shared" si="184"/>
        <v>100</v>
      </c>
      <c r="P563" s="56">
        <f t="shared" si="185"/>
        <v>100</v>
      </c>
      <c r="Q563" s="63"/>
      <c r="R563" s="56"/>
      <c r="S563" s="60">
        <f t="shared" si="198"/>
        <v>1.91289948666995E-3</v>
      </c>
      <c r="T563" s="64">
        <f t="shared" si="199"/>
        <v>1.8032786885245899E-2</v>
      </c>
      <c r="V563" s="65"/>
      <c r="W563" s="65"/>
      <c r="Y563" s="15" t="str">
        <f t="shared" si="186"/>
        <v>EASY</v>
      </c>
      <c r="AA563" s="66">
        <f t="shared" si="200"/>
        <v>6.787435403812947E-2</v>
      </c>
      <c r="AB563">
        <f>LOOKUP($B563,'07_L1政策步階'!$A$4:$A$14,'07_L1政策步階'!$C$4:$C$14)</f>
        <v>-1</v>
      </c>
      <c r="AC563" s="65"/>
      <c r="AD563" s="65"/>
      <c r="AE563" s="65"/>
      <c r="AF563" s="65"/>
      <c r="AG563" s="65"/>
      <c r="AH563" s="65"/>
      <c r="AI563" s="65"/>
      <c r="AJ563" s="65"/>
      <c r="AK563" s="65"/>
      <c r="AL563">
        <f t="shared" si="187"/>
        <v>100</v>
      </c>
      <c r="AM563">
        <f t="shared" si="188"/>
        <v>0</v>
      </c>
      <c r="AN563" t="str">
        <f t="shared" si="189"/>
        <v/>
      </c>
      <c r="AO563" t="str">
        <f t="shared" si="190"/>
        <v/>
      </c>
      <c r="AP563" t="str">
        <f t="shared" si="191"/>
        <v/>
      </c>
      <c r="AQ563" t="str">
        <f t="shared" si="192"/>
        <v/>
      </c>
      <c r="AR563" t="str">
        <f t="shared" si="193"/>
        <v/>
      </c>
      <c r="AS563" t="str">
        <f t="shared" si="194"/>
        <v/>
      </c>
      <c r="AT563" t="str">
        <f t="shared" si="195"/>
        <v/>
      </c>
      <c r="AU563" t="str">
        <f t="shared" si="196"/>
        <v/>
      </c>
      <c r="AV563" t="str">
        <f t="shared" si="197"/>
        <v/>
      </c>
      <c r="AW563">
        <f>'01_指標庫'!$H$4*ISNUMBER($F563)+'01_指標庫'!$H$5*ISNUMBER($AA563)+'01_指標庫'!$H$6*ISNUMBER($G563)+'01_指標庫'!$H$7*ISNUMBER($H563)+'01_指標庫'!$H$8*ISNUMBER($AF563)+'01_指標庫'!$H$9*ISNUMBER($AG563)+'01_指標庫'!$H$10*ISNUMBER($AB563)+'01_指標庫'!$H$11*ISNUMBER($AC563)+'01_指標庫'!$H$12*ISNUMBER($AD563)+'01_指標庫'!$H$13*ISNUMBER($AE563)+'01_指標庫'!$H$14*ISNUMBER($I563)+'01_指標庫'!$H$15*ISNUMBER($AH563)+'01_指標庫'!$H$16*ISNUMBER($K563)+'01_指標庫'!$H$17*ISNUMBER($AI563)+'01_指標庫'!$H$18*ISNUMBER($AJ563)+'01_指標庫'!$H$19*ISNUMBER($AK563)+'01_指標庫'!$H$20*ISNUMBER($BB563)+'01_指標庫'!$H$21*ISNUMBER($BC563)</f>
        <v>51</v>
      </c>
      <c r="AX563">
        <f>IF(AW563=0,50,ROUND(('01_指標庫'!$H$4*IF(ISNUMBER($F563),L563,0)+'01_指標庫'!$H$5*IF(ISNUMBER($AA563),AL563,0)+'01_指標庫'!$H$6*IF(ISNUMBER($G563),M563,0)+'01_指標庫'!$H$7*IF(ISNUMBER($H563),N563,0)+'01_指標庫'!$H$8*IF(ISNUMBER($AF563),AQ563,0)+'01_指標庫'!$H$9*IF(ISNUMBER($AG563),AR563,0)+'01_指標庫'!$H$10*IF(ISNUMBER($AB563),AM563,0)+'01_指標庫'!$H$11*IF(ISNUMBER($AC563),AN563,0)+'01_指標庫'!$H$12*IF(ISNUMBER($AD563),AO563,0)+'01_指標庫'!$H$13*IF(ISNUMBER($AE563),AP563,0)+'01_指標庫'!$H$14*IF(ISNUMBER($I563),O563,0)+'01_指標庫'!$H$15*IF(ISNUMBER($AH563),AS563,0)+'01_指標庫'!$H$16*IF(ISNUMBER($K563),P563,0)+'01_指標庫'!$H$17*IF(ISNUMBER($AI563),AT563,0)+'01_指標庫'!$H$18*IF(ISNUMBER($AJ563),AU563,0)+'01_指標庫'!$H$19*IF(ISNUMBER($AK563),AV563,0)+'01_指標庫'!$H$20*IF(ISNUMBER($BB563),BB563,0)+'01_指標庫'!$H$21*IF(ISNUMBER($BC563),BC563,0))/AW563,1))</f>
        <v>84.3</v>
      </c>
      <c r="AY563" s="67"/>
      <c r="AZ563" s="67"/>
      <c r="BA563" s="66">
        <f t="shared" si="201"/>
        <v>2.3659140353551322E-3</v>
      </c>
      <c r="BB563">
        <f t="shared" si="202"/>
        <v>50</v>
      </c>
      <c r="BC563" t="str">
        <f t="shared" si="203"/>
        <v/>
      </c>
    </row>
    <row r="564" spans="1:55" ht="15" customHeight="1">
      <c r="A564" s="56">
        <v>560</v>
      </c>
      <c r="B564" s="57">
        <v>43369</v>
      </c>
      <c r="C564" s="56">
        <v>2018</v>
      </c>
      <c r="D564" s="58" t="s">
        <v>238</v>
      </c>
      <c r="E564" s="59">
        <v>7563.09</v>
      </c>
      <c r="F564" s="60">
        <v>8.3028000000000005E-2</v>
      </c>
      <c r="G564" s="60">
        <v>-1.2675000000000001E-2</v>
      </c>
      <c r="H564" s="61">
        <v>0.69389999999999996</v>
      </c>
      <c r="I564" s="62">
        <v>327</v>
      </c>
      <c r="J564" s="56" t="s">
        <v>235</v>
      </c>
      <c r="K564" s="63">
        <v>12.89</v>
      </c>
      <c r="L564" s="56">
        <f t="shared" si="181"/>
        <v>100</v>
      </c>
      <c r="M564" s="56">
        <f t="shared" si="182"/>
        <v>100</v>
      </c>
      <c r="N564" s="56">
        <f t="shared" si="183"/>
        <v>100</v>
      </c>
      <c r="O564" s="56">
        <f t="shared" si="184"/>
        <v>100</v>
      </c>
      <c r="P564" s="56">
        <f t="shared" si="185"/>
        <v>100</v>
      </c>
      <c r="Q564" s="63"/>
      <c r="R564" s="56"/>
      <c r="S564" s="60">
        <f t="shared" si="198"/>
        <v>-1.3221934130891455E-5</v>
      </c>
      <c r="T564" s="64">
        <f t="shared" si="199"/>
        <v>3.7842190016103006E-2</v>
      </c>
      <c r="V564" s="65"/>
      <c r="W564" s="65"/>
      <c r="Y564" s="15" t="str">
        <f t="shared" si="186"/>
        <v>EASY</v>
      </c>
      <c r="AA564" s="66">
        <f t="shared" si="200"/>
        <v>6.7398627860592475E-2</v>
      </c>
      <c r="AB564">
        <f>LOOKUP($B564,'07_L1政策步階'!$A$4:$A$14,'07_L1政策步階'!$C$4:$C$14)</f>
        <v>-1</v>
      </c>
      <c r="AC564" s="65"/>
      <c r="AD564" s="65"/>
      <c r="AE564" s="65"/>
      <c r="AF564" s="65"/>
      <c r="AG564" s="65"/>
      <c r="AH564" s="65"/>
      <c r="AI564" s="65"/>
      <c r="AJ564" s="65"/>
      <c r="AK564" s="65"/>
      <c r="AL564">
        <f t="shared" si="187"/>
        <v>100</v>
      </c>
      <c r="AM564">
        <f t="shared" si="188"/>
        <v>0</v>
      </c>
      <c r="AN564" t="str">
        <f t="shared" si="189"/>
        <v/>
      </c>
      <c r="AO564" t="str">
        <f t="shared" si="190"/>
        <v/>
      </c>
      <c r="AP564" t="str">
        <f t="shared" si="191"/>
        <v/>
      </c>
      <c r="AQ564" t="str">
        <f t="shared" si="192"/>
        <v/>
      </c>
      <c r="AR564" t="str">
        <f t="shared" si="193"/>
        <v/>
      </c>
      <c r="AS564" t="str">
        <f t="shared" si="194"/>
        <v/>
      </c>
      <c r="AT564" t="str">
        <f t="shared" si="195"/>
        <v/>
      </c>
      <c r="AU564" t="str">
        <f t="shared" si="196"/>
        <v/>
      </c>
      <c r="AV564" t="str">
        <f t="shared" si="197"/>
        <v/>
      </c>
      <c r="AW564">
        <f>'01_指標庫'!$H$4*ISNUMBER($F564)+'01_指標庫'!$H$5*ISNUMBER($AA564)+'01_指標庫'!$H$6*ISNUMBER($G564)+'01_指標庫'!$H$7*ISNUMBER($H564)+'01_指標庫'!$H$8*ISNUMBER($AF564)+'01_指標庫'!$H$9*ISNUMBER($AG564)+'01_指標庫'!$H$10*ISNUMBER($AB564)+'01_指標庫'!$H$11*ISNUMBER($AC564)+'01_指標庫'!$H$12*ISNUMBER($AD564)+'01_指標庫'!$H$13*ISNUMBER($AE564)+'01_指標庫'!$H$14*ISNUMBER($I564)+'01_指標庫'!$H$15*ISNUMBER($AH564)+'01_指標庫'!$H$16*ISNUMBER($K564)+'01_指標庫'!$H$17*ISNUMBER($AI564)+'01_指標庫'!$H$18*ISNUMBER($AJ564)+'01_指標庫'!$H$19*ISNUMBER($AK564)+'01_指標庫'!$H$20*ISNUMBER($BB564)+'01_指標庫'!$H$21*ISNUMBER($BC564)</f>
        <v>51</v>
      </c>
      <c r="AX564">
        <f>IF(AW564=0,50,ROUND(('01_指標庫'!$H$4*IF(ISNUMBER($F564),L564,0)+'01_指標庫'!$H$5*IF(ISNUMBER($AA564),AL564,0)+'01_指標庫'!$H$6*IF(ISNUMBER($G564),M564,0)+'01_指標庫'!$H$7*IF(ISNUMBER($H564),N564,0)+'01_指標庫'!$H$8*IF(ISNUMBER($AF564),AQ564,0)+'01_指標庫'!$H$9*IF(ISNUMBER($AG564),AR564,0)+'01_指標庫'!$H$10*IF(ISNUMBER($AB564),AM564,0)+'01_指標庫'!$H$11*IF(ISNUMBER($AC564),AN564,0)+'01_指標庫'!$H$12*IF(ISNUMBER($AD564),AO564,0)+'01_指標庫'!$H$13*IF(ISNUMBER($AE564),AP564,0)+'01_指標庫'!$H$14*IF(ISNUMBER($I564),O564,0)+'01_指標庫'!$H$15*IF(ISNUMBER($AH564),AS564,0)+'01_指標庫'!$H$16*IF(ISNUMBER($K564),P564,0)+'01_指標庫'!$H$17*IF(ISNUMBER($AI564),AT564,0)+'01_指標庫'!$H$18*IF(ISNUMBER($AJ564),AU564,0)+'01_指標庫'!$H$19*IF(ISNUMBER($AK564),AV564,0)+'01_指標庫'!$H$20*IF(ISNUMBER($BB564),BB564,0)+'01_指標庫'!$H$21*IF(ISNUMBER($BC564),BC564,0))/AW564,1))</f>
        <v>84.3</v>
      </c>
      <c r="AY564" s="67"/>
      <c r="AZ564" s="67"/>
      <c r="BA564" s="66">
        <f t="shared" si="201"/>
        <v>3.2999224321024201E-3</v>
      </c>
      <c r="BB564">
        <f t="shared" si="202"/>
        <v>50</v>
      </c>
      <c r="BC564" t="str">
        <f t="shared" si="203"/>
        <v/>
      </c>
    </row>
    <row r="565" spans="1:55" ht="15" customHeight="1">
      <c r="A565" s="56">
        <v>561</v>
      </c>
      <c r="B565" s="57">
        <v>43370</v>
      </c>
      <c r="C565" s="56">
        <v>2018</v>
      </c>
      <c r="D565" s="58" t="s">
        <v>239</v>
      </c>
      <c r="E565" s="59">
        <v>7629.57</v>
      </c>
      <c r="F565" s="60">
        <v>9.1581999999999997E-2</v>
      </c>
      <c r="G565" s="60">
        <v>-3.9960000000000004E-3</v>
      </c>
      <c r="H565" s="61">
        <v>0.71430000000000005</v>
      </c>
      <c r="I565" s="62">
        <v>325</v>
      </c>
      <c r="J565" s="56" t="s">
        <v>235</v>
      </c>
      <c r="K565" s="63">
        <v>12.41</v>
      </c>
      <c r="L565" s="56">
        <f t="shared" si="181"/>
        <v>100</v>
      </c>
      <c r="M565" s="56">
        <f t="shared" si="182"/>
        <v>100</v>
      </c>
      <c r="N565" s="56">
        <f t="shared" si="183"/>
        <v>100</v>
      </c>
      <c r="O565" s="56">
        <f t="shared" si="184"/>
        <v>100</v>
      </c>
      <c r="P565" s="56">
        <f t="shared" si="185"/>
        <v>100</v>
      </c>
      <c r="Q565" s="63"/>
      <c r="R565" s="56"/>
      <c r="S565" s="60">
        <f t="shared" si="198"/>
        <v>8.7900580318360788E-3</v>
      </c>
      <c r="T565" s="64">
        <f t="shared" si="199"/>
        <v>-3.7238169123351428E-2</v>
      </c>
      <c r="V565" s="65"/>
      <c r="W565" s="65"/>
      <c r="Y565" s="15" t="str">
        <f t="shared" si="186"/>
        <v>EASY</v>
      </c>
      <c r="AA565" s="66">
        <f t="shared" si="200"/>
        <v>6.7140236667681874E-2</v>
      </c>
      <c r="AB565">
        <f>LOOKUP($B565,'07_L1政策步階'!$A$4:$A$14,'07_L1政策步階'!$C$4:$C$14)</f>
        <v>-1</v>
      </c>
      <c r="AC565" s="65"/>
      <c r="AD565" s="65"/>
      <c r="AE565" s="65"/>
      <c r="AF565" s="65"/>
      <c r="AG565" s="65"/>
      <c r="AH565" s="65"/>
      <c r="AI565" s="65"/>
      <c r="AJ565" s="65"/>
      <c r="AK565" s="65"/>
      <c r="AL565">
        <f t="shared" si="187"/>
        <v>100</v>
      </c>
      <c r="AM565">
        <f t="shared" si="188"/>
        <v>0</v>
      </c>
      <c r="AN565" t="str">
        <f t="shared" si="189"/>
        <v/>
      </c>
      <c r="AO565" t="str">
        <f t="shared" si="190"/>
        <v/>
      </c>
      <c r="AP565" t="str">
        <f t="shared" si="191"/>
        <v/>
      </c>
      <c r="AQ565" t="str">
        <f t="shared" si="192"/>
        <v/>
      </c>
      <c r="AR565" t="str">
        <f t="shared" si="193"/>
        <v/>
      </c>
      <c r="AS565" t="str">
        <f t="shared" si="194"/>
        <v/>
      </c>
      <c r="AT565" t="str">
        <f t="shared" si="195"/>
        <v/>
      </c>
      <c r="AU565" t="str">
        <f t="shared" si="196"/>
        <v/>
      </c>
      <c r="AV565" t="str">
        <f t="shared" si="197"/>
        <v/>
      </c>
      <c r="AW565">
        <f>'01_指標庫'!$H$4*ISNUMBER($F565)+'01_指標庫'!$H$5*ISNUMBER($AA565)+'01_指標庫'!$H$6*ISNUMBER($G565)+'01_指標庫'!$H$7*ISNUMBER($H565)+'01_指標庫'!$H$8*ISNUMBER($AF565)+'01_指標庫'!$H$9*ISNUMBER($AG565)+'01_指標庫'!$H$10*ISNUMBER($AB565)+'01_指標庫'!$H$11*ISNUMBER($AC565)+'01_指標庫'!$H$12*ISNUMBER($AD565)+'01_指標庫'!$H$13*ISNUMBER($AE565)+'01_指標庫'!$H$14*ISNUMBER($I565)+'01_指標庫'!$H$15*ISNUMBER($AH565)+'01_指標庫'!$H$16*ISNUMBER($K565)+'01_指標庫'!$H$17*ISNUMBER($AI565)+'01_指標庫'!$H$18*ISNUMBER($AJ565)+'01_指標庫'!$H$19*ISNUMBER($AK565)+'01_指標庫'!$H$20*ISNUMBER($BB565)+'01_指標庫'!$H$21*ISNUMBER($BC565)</f>
        <v>51</v>
      </c>
      <c r="AX565">
        <f>IF(AW565=0,50,ROUND(('01_指標庫'!$H$4*IF(ISNUMBER($F565),L565,0)+'01_指標庫'!$H$5*IF(ISNUMBER($AA565),AL565,0)+'01_指標庫'!$H$6*IF(ISNUMBER($G565),M565,0)+'01_指標庫'!$H$7*IF(ISNUMBER($H565),N565,0)+'01_指標庫'!$H$8*IF(ISNUMBER($AF565),AQ565,0)+'01_指標庫'!$H$9*IF(ISNUMBER($AG565),AR565,0)+'01_指標庫'!$H$10*IF(ISNUMBER($AB565),AM565,0)+'01_指標庫'!$H$11*IF(ISNUMBER($AC565),AN565,0)+'01_指標庫'!$H$12*IF(ISNUMBER($AD565),AO565,0)+'01_指標庫'!$H$13*IF(ISNUMBER($AE565),AP565,0)+'01_指標庫'!$H$14*IF(ISNUMBER($I565),O565,0)+'01_指標庫'!$H$15*IF(ISNUMBER($AH565),AS565,0)+'01_指標庫'!$H$16*IF(ISNUMBER($K565),P565,0)+'01_指標庫'!$H$17*IF(ISNUMBER($AI565),AT565,0)+'01_指標庫'!$H$18*IF(ISNUMBER($AJ565),AU565,0)+'01_指標庫'!$H$19*IF(ISNUMBER($AK565),AV565,0)+'01_指標庫'!$H$20*IF(ISNUMBER($BB565),BB565,0)+'01_指標庫'!$H$21*IF(ISNUMBER($BC565),BC565,0))/AW565,1))</f>
        <v>84.3</v>
      </c>
      <c r="AY565" s="67"/>
      <c r="AZ565" s="67"/>
      <c r="BA565" s="66">
        <f t="shared" si="201"/>
        <v>4.0028048425329033E-3</v>
      </c>
      <c r="BB565">
        <f t="shared" si="202"/>
        <v>50</v>
      </c>
      <c r="BC565" t="str">
        <f t="shared" si="203"/>
        <v/>
      </c>
    </row>
    <row r="566" spans="1:55" ht="15" customHeight="1">
      <c r="A566" s="56">
        <v>562</v>
      </c>
      <c r="B566" s="57">
        <v>43371</v>
      </c>
      <c r="C566" s="56">
        <v>2018</v>
      </c>
      <c r="D566" s="58" t="s">
        <v>234</v>
      </c>
      <c r="E566" s="59">
        <v>7627.65</v>
      </c>
      <c r="F566" s="60">
        <v>9.0337000000000001E-2</v>
      </c>
      <c r="G566" s="60">
        <v>-4.2469999999999999E-3</v>
      </c>
      <c r="H566" s="61">
        <v>0.71430000000000005</v>
      </c>
      <c r="I566" s="62">
        <v>324</v>
      </c>
      <c r="J566" s="56" t="s">
        <v>235</v>
      </c>
      <c r="K566" s="63">
        <v>12.12</v>
      </c>
      <c r="L566" s="56">
        <f t="shared" si="181"/>
        <v>100</v>
      </c>
      <c r="M566" s="56">
        <f t="shared" si="182"/>
        <v>100</v>
      </c>
      <c r="N566" s="56">
        <f t="shared" si="183"/>
        <v>100</v>
      </c>
      <c r="O566" s="56">
        <f t="shared" si="184"/>
        <v>100</v>
      </c>
      <c r="P566" s="56">
        <f t="shared" si="185"/>
        <v>100</v>
      </c>
      <c r="Q566" s="63"/>
      <c r="R566" s="56"/>
      <c r="S566" s="60">
        <f t="shared" si="198"/>
        <v>-2.5165245223524035E-4</v>
      </c>
      <c r="T566" s="64">
        <f t="shared" si="199"/>
        <v>-2.3368251410153196E-2</v>
      </c>
      <c r="V566" s="65"/>
      <c r="W566" s="65"/>
      <c r="Y566" s="15" t="str">
        <f t="shared" si="186"/>
        <v>EASY</v>
      </c>
      <c r="AA566" s="66">
        <f t="shared" si="200"/>
        <v>6.6978449423738429E-2</v>
      </c>
      <c r="AB566">
        <f>LOOKUP($B566,'07_L1政策步階'!$A$4:$A$14,'07_L1政策步階'!$C$4:$C$14)</f>
        <v>-1</v>
      </c>
      <c r="AC566" s="65"/>
      <c r="AD566" s="65"/>
      <c r="AE566" s="65"/>
      <c r="AF566" s="65"/>
      <c r="AG566" s="65"/>
      <c r="AH566" s="65"/>
      <c r="AI566" s="65"/>
      <c r="AJ566" s="65"/>
      <c r="AK566" s="65"/>
      <c r="AL566">
        <f t="shared" si="187"/>
        <v>100</v>
      </c>
      <c r="AM566">
        <f t="shared" si="188"/>
        <v>0</v>
      </c>
      <c r="AN566" t="str">
        <f t="shared" si="189"/>
        <v/>
      </c>
      <c r="AO566" t="str">
        <f t="shared" si="190"/>
        <v/>
      </c>
      <c r="AP566" t="str">
        <f t="shared" si="191"/>
        <v/>
      </c>
      <c r="AQ566" t="str">
        <f t="shared" si="192"/>
        <v/>
      </c>
      <c r="AR566" t="str">
        <f t="shared" si="193"/>
        <v/>
      </c>
      <c r="AS566" t="str">
        <f t="shared" si="194"/>
        <v/>
      </c>
      <c r="AT566" t="str">
        <f t="shared" si="195"/>
        <v/>
      </c>
      <c r="AU566" t="str">
        <f t="shared" si="196"/>
        <v/>
      </c>
      <c r="AV566" t="str">
        <f t="shared" si="197"/>
        <v/>
      </c>
      <c r="AW566">
        <f>'01_指標庫'!$H$4*ISNUMBER($F566)+'01_指標庫'!$H$5*ISNUMBER($AA566)+'01_指標庫'!$H$6*ISNUMBER($G566)+'01_指標庫'!$H$7*ISNUMBER($H566)+'01_指標庫'!$H$8*ISNUMBER($AF566)+'01_指標庫'!$H$9*ISNUMBER($AG566)+'01_指標庫'!$H$10*ISNUMBER($AB566)+'01_指標庫'!$H$11*ISNUMBER($AC566)+'01_指標庫'!$H$12*ISNUMBER($AD566)+'01_指標庫'!$H$13*ISNUMBER($AE566)+'01_指標庫'!$H$14*ISNUMBER($I566)+'01_指標庫'!$H$15*ISNUMBER($AH566)+'01_指標庫'!$H$16*ISNUMBER($K566)+'01_指標庫'!$H$17*ISNUMBER($AI566)+'01_指標庫'!$H$18*ISNUMBER($AJ566)+'01_指標庫'!$H$19*ISNUMBER($AK566)+'01_指標庫'!$H$20*ISNUMBER($BB566)+'01_指標庫'!$H$21*ISNUMBER($BC566)</f>
        <v>51</v>
      </c>
      <c r="AX566">
        <f>IF(AW566=0,50,ROUND(('01_指標庫'!$H$4*IF(ISNUMBER($F566),L566,0)+'01_指標庫'!$H$5*IF(ISNUMBER($AA566),AL566,0)+'01_指標庫'!$H$6*IF(ISNUMBER($G566),M566,0)+'01_指標庫'!$H$7*IF(ISNUMBER($H566),N566,0)+'01_指標庫'!$H$8*IF(ISNUMBER($AF566),AQ566,0)+'01_指標庫'!$H$9*IF(ISNUMBER($AG566),AR566,0)+'01_指標庫'!$H$10*IF(ISNUMBER($AB566),AM566,0)+'01_指標庫'!$H$11*IF(ISNUMBER($AC566),AN566,0)+'01_指標庫'!$H$12*IF(ISNUMBER($AD566),AO566,0)+'01_指標庫'!$H$13*IF(ISNUMBER($AE566),AP566,0)+'01_指標庫'!$H$14*IF(ISNUMBER($I566),O566,0)+'01_指標庫'!$H$15*IF(ISNUMBER($AH566),AS566,0)+'01_指標庫'!$H$16*IF(ISNUMBER($K566),P566,0)+'01_指標庫'!$H$17*IF(ISNUMBER($AI566),AT566,0)+'01_指標庫'!$H$18*IF(ISNUMBER($AJ566),AU566,0)+'01_指標庫'!$H$19*IF(ISNUMBER($AK566),AV566,0)+'01_指標庫'!$H$20*IF(ISNUMBER($BB566),BB566,0)+'01_指標庫'!$H$21*IF(ISNUMBER($BC566),BC566,0))/AW566,1))</f>
        <v>84.3</v>
      </c>
      <c r="AY566" s="67"/>
      <c r="AZ566" s="67"/>
      <c r="BA566" s="66">
        <f t="shared" si="201"/>
        <v>5.4697170909112636E-3</v>
      </c>
      <c r="BB566">
        <f t="shared" si="202"/>
        <v>50</v>
      </c>
      <c r="BC566" t="str">
        <f t="shared" si="203"/>
        <v/>
      </c>
    </row>
    <row r="567" spans="1:55" ht="15" customHeight="1">
      <c r="A567" s="56">
        <v>563</v>
      </c>
      <c r="B567" s="57">
        <v>43374</v>
      </c>
      <c r="C567" s="56">
        <v>2018</v>
      </c>
      <c r="D567" s="58" t="s">
        <v>236</v>
      </c>
      <c r="E567" s="59">
        <v>7645.45</v>
      </c>
      <c r="F567" s="60">
        <v>9.1905000000000001E-2</v>
      </c>
      <c r="G567" s="60">
        <v>-1.923E-3</v>
      </c>
      <c r="H567" s="61">
        <v>0.69389999999999996</v>
      </c>
      <c r="I567" s="62">
        <v>322</v>
      </c>
      <c r="J567" s="56" t="s">
        <v>235</v>
      </c>
      <c r="K567" s="63">
        <v>12</v>
      </c>
      <c r="L567" s="56">
        <f t="shared" si="181"/>
        <v>100</v>
      </c>
      <c r="M567" s="56">
        <f t="shared" si="182"/>
        <v>100</v>
      </c>
      <c r="N567" s="56">
        <f t="shared" si="183"/>
        <v>100</v>
      </c>
      <c r="O567" s="56">
        <f t="shared" si="184"/>
        <v>100</v>
      </c>
      <c r="P567" s="56">
        <f t="shared" si="185"/>
        <v>100</v>
      </c>
      <c r="Q567" s="63"/>
      <c r="R567" s="56"/>
      <c r="S567" s="60">
        <f t="shared" si="198"/>
        <v>2.3336152025854595E-3</v>
      </c>
      <c r="T567" s="64">
        <f t="shared" si="199"/>
        <v>-9.9009900990097988E-3</v>
      </c>
      <c r="V567" s="65"/>
      <c r="W567" s="65"/>
      <c r="Y567" s="15" t="str">
        <f t="shared" si="186"/>
        <v>EASY</v>
      </c>
      <c r="AA567" s="66">
        <f t="shared" si="200"/>
        <v>6.6868711713184315E-2</v>
      </c>
      <c r="AB567">
        <f>LOOKUP($B567,'07_L1政策步階'!$A$4:$A$14,'07_L1政策步階'!$C$4:$C$14)</f>
        <v>-1</v>
      </c>
      <c r="AC567" s="65"/>
      <c r="AD567" s="65"/>
      <c r="AE567" s="65"/>
      <c r="AF567" s="65"/>
      <c r="AG567" s="65"/>
      <c r="AH567" s="65"/>
      <c r="AI567" s="65"/>
      <c r="AJ567" s="65"/>
      <c r="AK567" s="65"/>
      <c r="AL567">
        <f t="shared" si="187"/>
        <v>100</v>
      </c>
      <c r="AM567">
        <f t="shared" si="188"/>
        <v>0</v>
      </c>
      <c r="AN567" t="str">
        <f t="shared" si="189"/>
        <v/>
      </c>
      <c r="AO567" t="str">
        <f t="shared" si="190"/>
        <v/>
      </c>
      <c r="AP567" t="str">
        <f t="shared" si="191"/>
        <v/>
      </c>
      <c r="AQ567" t="str">
        <f t="shared" si="192"/>
        <v/>
      </c>
      <c r="AR567" t="str">
        <f t="shared" si="193"/>
        <v/>
      </c>
      <c r="AS567" t="str">
        <f t="shared" si="194"/>
        <v/>
      </c>
      <c r="AT567" t="str">
        <f t="shared" si="195"/>
        <v/>
      </c>
      <c r="AU567" t="str">
        <f t="shared" si="196"/>
        <v/>
      </c>
      <c r="AV567" t="str">
        <f t="shared" si="197"/>
        <v/>
      </c>
      <c r="AW567">
        <f>'01_指標庫'!$H$4*ISNUMBER($F567)+'01_指標庫'!$H$5*ISNUMBER($AA567)+'01_指標庫'!$H$6*ISNUMBER($G567)+'01_指標庫'!$H$7*ISNUMBER($H567)+'01_指標庫'!$H$8*ISNUMBER($AF567)+'01_指標庫'!$H$9*ISNUMBER($AG567)+'01_指標庫'!$H$10*ISNUMBER($AB567)+'01_指標庫'!$H$11*ISNUMBER($AC567)+'01_指標庫'!$H$12*ISNUMBER($AD567)+'01_指標庫'!$H$13*ISNUMBER($AE567)+'01_指標庫'!$H$14*ISNUMBER($I567)+'01_指標庫'!$H$15*ISNUMBER($AH567)+'01_指標庫'!$H$16*ISNUMBER($K567)+'01_指標庫'!$H$17*ISNUMBER($AI567)+'01_指標庫'!$H$18*ISNUMBER($AJ567)+'01_指標庫'!$H$19*ISNUMBER($AK567)+'01_指標庫'!$H$20*ISNUMBER($BB567)+'01_指標庫'!$H$21*ISNUMBER($BC567)</f>
        <v>51</v>
      </c>
      <c r="AX567">
        <f>IF(AW567=0,50,ROUND(('01_指標庫'!$H$4*IF(ISNUMBER($F567),L567,0)+'01_指標庫'!$H$5*IF(ISNUMBER($AA567),AL567,0)+'01_指標庫'!$H$6*IF(ISNUMBER($G567),M567,0)+'01_指標庫'!$H$7*IF(ISNUMBER($H567),N567,0)+'01_指標庫'!$H$8*IF(ISNUMBER($AF567),AQ567,0)+'01_指標庫'!$H$9*IF(ISNUMBER($AG567),AR567,0)+'01_指標庫'!$H$10*IF(ISNUMBER($AB567),AM567,0)+'01_指標庫'!$H$11*IF(ISNUMBER($AC567),AN567,0)+'01_指標庫'!$H$12*IF(ISNUMBER($AD567),AO567,0)+'01_指標庫'!$H$13*IF(ISNUMBER($AE567),AP567,0)+'01_指標庫'!$H$14*IF(ISNUMBER($I567),O567,0)+'01_指標庫'!$H$15*IF(ISNUMBER($AH567),AS567,0)+'01_指標庫'!$H$16*IF(ISNUMBER($K567),P567,0)+'01_指標庫'!$H$17*IF(ISNUMBER($AI567),AT567,0)+'01_指標庫'!$H$18*IF(ISNUMBER($AJ567),AU567,0)+'01_指標庫'!$H$19*IF(ISNUMBER($AK567),AV567,0)+'01_指標庫'!$H$20*IF(ISNUMBER($BB567),BB567,0)+'01_指標庫'!$H$21*IF(ISNUMBER($BC567),BC567,0))/AW567,1))</f>
        <v>84.3</v>
      </c>
      <c r="AY567" s="67"/>
      <c r="AZ567" s="67"/>
      <c r="BA567" s="66">
        <f t="shared" si="201"/>
        <v>5.2255727142049846E-3</v>
      </c>
      <c r="BB567">
        <f t="shared" si="202"/>
        <v>50</v>
      </c>
      <c r="BC567" t="str">
        <f t="shared" si="203"/>
        <v/>
      </c>
    </row>
    <row r="568" spans="1:55" ht="15" customHeight="1">
      <c r="A568" s="56">
        <v>564</v>
      </c>
      <c r="B568" s="57">
        <v>43375</v>
      </c>
      <c r="C568" s="56">
        <v>2018</v>
      </c>
      <c r="D568" s="58" t="s">
        <v>237</v>
      </c>
      <c r="E568" s="59">
        <v>7628.28</v>
      </c>
      <c r="F568" s="60">
        <v>8.8489999999999999E-2</v>
      </c>
      <c r="G568" s="60">
        <v>-4.1640000000000002E-3</v>
      </c>
      <c r="H568" s="61">
        <v>0.73470000000000002</v>
      </c>
      <c r="I568" s="62">
        <v>322</v>
      </c>
      <c r="J568" s="56" t="s">
        <v>235</v>
      </c>
      <c r="K568" s="63">
        <v>12.05</v>
      </c>
      <c r="L568" s="56">
        <f t="shared" si="181"/>
        <v>100</v>
      </c>
      <c r="M568" s="56">
        <f t="shared" si="182"/>
        <v>100</v>
      </c>
      <c r="N568" s="56">
        <f t="shared" si="183"/>
        <v>100</v>
      </c>
      <c r="O568" s="56">
        <f t="shared" si="184"/>
        <v>100</v>
      </c>
      <c r="P568" s="56">
        <f t="shared" si="185"/>
        <v>100</v>
      </c>
      <c r="Q568" s="63"/>
      <c r="R568" s="56"/>
      <c r="S568" s="60">
        <f t="shared" si="198"/>
        <v>-2.245780169904954E-3</v>
      </c>
      <c r="T568" s="64">
        <f t="shared" si="199"/>
        <v>4.1666666666666519E-3</v>
      </c>
      <c r="V568" s="65"/>
      <c r="W568" s="65"/>
      <c r="Y568" s="15" t="str">
        <f t="shared" si="186"/>
        <v>EASY</v>
      </c>
      <c r="AA568" s="66">
        <f t="shared" si="200"/>
        <v>6.6658114692885295E-2</v>
      </c>
      <c r="AB568">
        <f>LOOKUP($B568,'07_L1政策步階'!$A$4:$A$14,'07_L1政策步階'!$C$4:$C$14)</f>
        <v>-1</v>
      </c>
      <c r="AC568" s="65"/>
      <c r="AD568" s="65"/>
      <c r="AE568" s="65"/>
      <c r="AF568" s="65"/>
      <c r="AG568" s="65"/>
      <c r="AH568" s="65"/>
      <c r="AI568" s="65"/>
      <c r="AJ568" s="65"/>
      <c r="AK568" s="65"/>
      <c r="AL568">
        <f t="shared" si="187"/>
        <v>100</v>
      </c>
      <c r="AM568">
        <f t="shared" si="188"/>
        <v>0</v>
      </c>
      <c r="AN568" t="str">
        <f t="shared" si="189"/>
        <v/>
      </c>
      <c r="AO568" t="str">
        <f t="shared" si="190"/>
        <v/>
      </c>
      <c r="AP568" t="str">
        <f t="shared" si="191"/>
        <v/>
      </c>
      <c r="AQ568" t="str">
        <f t="shared" si="192"/>
        <v/>
      </c>
      <c r="AR568" t="str">
        <f t="shared" si="193"/>
        <v/>
      </c>
      <c r="AS568" t="str">
        <f t="shared" si="194"/>
        <v/>
      </c>
      <c r="AT568" t="str">
        <f t="shared" si="195"/>
        <v/>
      </c>
      <c r="AU568" t="str">
        <f t="shared" si="196"/>
        <v/>
      </c>
      <c r="AV568" t="str">
        <f t="shared" si="197"/>
        <v/>
      </c>
      <c r="AW568">
        <f>'01_指標庫'!$H$4*ISNUMBER($F568)+'01_指標庫'!$H$5*ISNUMBER($AA568)+'01_指標庫'!$H$6*ISNUMBER($G568)+'01_指標庫'!$H$7*ISNUMBER($H568)+'01_指標庫'!$H$8*ISNUMBER($AF568)+'01_指標庫'!$H$9*ISNUMBER($AG568)+'01_指標庫'!$H$10*ISNUMBER($AB568)+'01_指標庫'!$H$11*ISNUMBER($AC568)+'01_指標庫'!$H$12*ISNUMBER($AD568)+'01_指標庫'!$H$13*ISNUMBER($AE568)+'01_指標庫'!$H$14*ISNUMBER($I568)+'01_指標庫'!$H$15*ISNUMBER($AH568)+'01_指標庫'!$H$16*ISNUMBER($K568)+'01_指標庫'!$H$17*ISNUMBER($AI568)+'01_指標庫'!$H$18*ISNUMBER($AJ568)+'01_指標庫'!$H$19*ISNUMBER($AK568)+'01_指標庫'!$H$20*ISNUMBER($BB568)+'01_指標庫'!$H$21*ISNUMBER($BC568)</f>
        <v>51</v>
      </c>
      <c r="AX568">
        <f>IF(AW568=0,50,ROUND(('01_指標庫'!$H$4*IF(ISNUMBER($F568),L568,0)+'01_指標庫'!$H$5*IF(ISNUMBER($AA568),AL568,0)+'01_指標庫'!$H$6*IF(ISNUMBER($G568),M568,0)+'01_指標庫'!$H$7*IF(ISNUMBER($H568),N568,0)+'01_指標庫'!$H$8*IF(ISNUMBER($AF568),AQ568,0)+'01_指標庫'!$H$9*IF(ISNUMBER($AG568),AR568,0)+'01_指標庫'!$H$10*IF(ISNUMBER($AB568),AM568,0)+'01_指標庫'!$H$11*IF(ISNUMBER($AC568),AN568,0)+'01_指標庫'!$H$12*IF(ISNUMBER($AD568),AO568,0)+'01_指標庫'!$H$13*IF(ISNUMBER($AE568),AP568,0)+'01_指標庫'!$H$14*IF(ISNUMBER($I568),O568,0)+'01_指標庫'!$H$15*IF(ISNUMBER($AH568),AS568,0)+'01_指標庫'!$H$16*IF(ISNUMBER($K568),P568,0)+'01_指標庫'!$H$17*IF(ISNUMBER($AI568),AT568,0)+'01_指標庫'!$H$18*IF(ISNUMBER($AJ568),AU568,0)+'01_指標庫'!$H$19*IF(ISNUMBER($AK568),AV568,0)+'01_指標庫'!$H$20*IF(ISNUMBER($BB568),BB568,0)+'01_指標庫'!$H$21*IF(ISNUMBER($BC568),BC568,0))/AW568,1))</f>
        <v>84.3</v>
      </c>
      <c r="AY568" s="67"/>
      <c r="AZ568" s="67"/>
      <c r="BA568" s="66">
        <f t="shared" si="201"/>
        <v>5.1675277453810953E-3</v>
      </c>
      <c r="BB568">
        <f t="shared" si="202"/>
        <v>50</v>
      </c>
      <c r="BC568" t="str">
        <f t="shared" si="203"/>
        <v/>
      </c>
    </row>
    <row r="569" spans="1:55" ht="15" customHeight="1">
      <c r="A569" s="56">
        <v>565</v>
      </c>
      <c r="B569" s="57">
        <v>43376</v>
      </c>
      <c r="C569" s="56">
        <v>2018</v>
      </c>
      <c r="D569" s="58" t="s">
        <v>238</v>
      </c>
      <c r="E569" s="59">
        <v>7637.43</v>
      </c>
      <c r="F569" s="60">
        <v>8.8886000000000007E-2</v>
      </c>
      <c r="G569" s="60">
        <v>-2.97E-3</v>
      </c>
      <c r="H569" s="61">
        <v>0.71430000000000005</v>
      </c>
      <c r="I569" s="62">
        <v>316</v>
      </c>
      <c r="J569" s="56" t="s">
        <v>235</v>
      </c>
      <c r="K569" s="63">
        <v>11.61</v>
      </c>
      <c r="L569" s="56">
        <f t="shared" si="181"/>
        <v>100</v>
      </c>
      <c r="M569" s="56">
        <f t="shared" si="182"/>
        <v>100</v>
      </c>
      <c r="N569" s="56">
        <f t="shared" si="183"/>
        <v>100</v>
      </c>
      <c r="O569" s="56">
        <f t="shared" si="184"/>
        <v>100</v>
      </c>
      <c r="P569" s="56">
        <f t="shared" si="185"/>
        <v>100</v>
      </c>
      <c r="Q569" s="63"/>
      <c r="R569" s="56"/>
      <c r="S569" s="60">
        <f t="shared" si="198"/>
        <v>1.1994840252325112E-3</v>
      </c>
      <c r="T569" s="64">
        <f t="shared" si="199"/>
        <v>-3.6514522821576856E-2</v>
      </c>
      <c r="V569" s="65"/>
      <c r="W569" s="65"/>
      <c r="Y569" s="15" t="str">
        <f t="shared" si="186"/>
        <v>EASY</v>
      </c>
      <c r="AA569" s="66">
        <f t="shared" si="200"/>
        <v>6.6426823909486954E-2</v>
      </c>
      <c r="AB569">
        <f>LOOKUP($B569,'07_L1政策步階'!$A$4:$A$14,'07_L1政策步階'!$C$4:$C$14)</f>
        <v>-1</v>
      </c>
      <c r="AC569" s="65"/>
      <c r="AD569" s="65"/>
      <c r="AE569" s="65"/>
      <c r="AF569" s="65"/>
      <c r="AG569" s="65"/>
      <c r="AH569" s="65"/>
      <c r="AI569" s="65"/>
      <c r="AJ569" s="65"/>
      <c r="AK569" s="65"/>
      <c r="AL569">
        <f t="shared" si="187"/>
        <v>100</v>
      </c>
      <c r="AM569">
        <f t="shared" si="188"/>
        <v>0</v>
      </c>
      <c r="AN569" t="str">
        <f t="shared" si="189"/>
        <v/>
      </c>
      <c r="AO569" t="str">
        <f t="shared" si="190"/>
        <v/>
      </c>
      <c r="AP569" t="str">
        <f t="shared" si="191"/>
        <v/>
      </c>
      <c r="AQ569" t="str">
        <f t="shared" si="192"/>
        <v/>
      </c>
      <c r="AR569" t="str">
        <f t="shared" si="193"/>
        <v/>
      </c>
      <c r="AS569" t="str">
        <f t="shared" si="194"/>
        <v/>
      </c>
      <c r="AT569" t="str">
        <f t="shared" si="195"/>
        <v/>
      </c>
      <c r="AU569" t="str">
        <f t="shared" si="196"/>
        <v/>
      </c>
      <c r="AV569" t="str">
        <f t="shared" si="197"/>
        <v/>
      </c>
      <c r="AW569">
        <f>'01_指標庫'!$H$4*ISNUMBER($F569)+'01_指標庫'!$H$5*ISNUMBER($AA569)+'01_指標庫'!$H$6*ISNUMBER($G569)+'01_指標庫'!$H$7*ISNUMBER($H569)+'01_指標庫'!$H$8*ISNUMBER($AF569)+'01_指標庫'!$H$9*ISNUMBER($AG569)+'01_指標庫'!$H$10*ISNUMBER($AB569)+'01_指標庫'!$H$11*ISNUMBER($AC569)+'01_指標庫'!$H$12*ISNUMBER($AD569)+'01_指標庫'!$H$13*ISNUMBER($AE569)+'01_指標庫'!$H$14*ISNUMBER($I569)+'01_指標庫'!$H$15*ISNUMBER($AH569)+'01_指標庫'!$H$16*ISNUMBER($K569)+'01_指標庫'!$H$17*ISNUMBER($AI569)+'01_指標庫'!$H$18*ISNUMBER($AJ569)+'01_指標庫'!$H$19*ISNUMBER($AK569)+'01_指標庫'!$H$20*ISNUMBER($BB569)+'01_指標庫'!$H$21*ISNUMBER($BC569)</f>
        <v>51</v>
      </c>
      <c r="AX569">
        <f>IF(AW569=0,50,ROUND(('01_指標庫'!$H$4*IF(ISNUMBER($F569),L569,0)+'01_指標庫'!$H$5*IF(ISNUMBER($AA569),AL569,0)+'01_指標庫'!$H$6*IF(ISNUMBER($G569),M569,0)+'01_指標庫'!$H$7*IF(ISNUMBER($H569),N569,0)+'01_指標庫'!$H$8*IF(ISNUMBER($AF569),AQ569,0)+'01_指標庫'!$H$9*IF(ISNUMBER($AG569),AR569,0)+'01_指標庫'!$H$10*IF(ISNUMBER($AB569),AM569,0)+'01_指標庫'!$H$11*IF(ISNUMBER($AC569),AN569,0)+'01_指標庫'!$H$12*IF(ISNUMBER($AD569),AO569,0)+'01_指標庫'!$H$13*IF(ISNUMBER($AE569),AP569,0)+'01_指標庫'!$H$14*IF(ISNUMBER($I569),O569,0)+'01_指標庫'!$H$15*IF(ISNUMBER($AH569),AS569,0)+'01_指標庫'!$H$16*IF(ISNUMBER($K569),P569,0)+'01_指標庫'!$H$17*IF(ISNUMBER($AI569),AT569,0)+'01_指標庫'!$H$18*IF(ISNUMBER($AJ569),AU569,0)+'01_指標庫'!$H$19*IF(ISNUMBER($AK569),AV569,0)+'01_指標庫'!$H$20*IF(ISNUMBER($BB569),BB569,0)+'01_指標庫'!$H$21*IF(ISNUMBER($BC569),BC569,0))/AW569,1))</f>
        <v>84.3</v>
      </c>
      <c r="AY569" s="67"/>
      <c r="AZ569" s="67"/>
      <c r="BA569" s="66">
        <f t="shared" si="201"/>
        <v>5.1781910001260645E-3</v>
      </c>
      <c r="BB569">
        <f t="shared" si="202"/>
        <v>50</v>
      </c>
      <c r="BC569" t="str">
        <f t="shared" si="203"/>
        <v/>
      </c>
    </row>
    <row r="570" spans="1:55" ht="15" customHeight="1">
      <c r="A570" s="56">
        <v>566</v>
      </c>
      <c r="B570" s="57">
        <v>43377</v>
      </c>
      <c r="C570" s="56">
        <v>2018</v>
      </c>
      <c r="D570" s="58" t="s">
        <v>239</v>
      </c>
      <c r="E570" s="59">
        <v>7490</v>
      </c>
      <c r="F570" s="60">
        <v>6.7124000000000003E-2</v>
      </c>
      <c r="G570" s="60">
        <v>-2.2216E-2</v>
      </c>
      <c r="H570" s="61">
        <v>0.69389999999999996</v>
      </c>
      <c r="I570" s="62">
        <v>329</v>
      </c>
      <c r="J570" s="56" t="s">
        <v>235</v>
      </c>
      <c r="K570" s="63">
        <v>14.22</v>
      </c>
      <c r="L570" s="56">
        <f t="shared" si="181"/>
        <v>100</v>
      </c>
      <c r="M570" s="56">
        <f t="shared" si="182"/>
        <v>100</v>
      </c>
      <c r="N570" s="56">
        <f t="shared" si="183"/>
        <v>100</v>
      </c>
      <c r="O570" s="56">
        <f t="shared" si="184"/>
        <v>100</v>
      </c>
      <c r="P570" s="56">
        <f t="shared" si="185"/>
        <v>100</v>
      </c>
      <c r="Q570" s="63"/>
      <c r="R570" s="56"/>
      <c r="S570" s="60">
        <f t="shared" si="198"/>
        <v>-1.9303613912009743E-2</v>
      </c>
      <c r="T570" s="64">
        <f t="shared" si="199"/>
        <v>0.22480620155038777</v>
      </c>
      <c r="V570" s="65"/>
      <c r="W570" s="65"/>
      <c r="Y570" s="15" t="str">
        <f t="shared" si="186"/>
        <v>EASY</v>
      </c>
      <c r="AA570" s="66">
        <f t="shared" si="200"/>
        <v>6.5631844519885352E-2</v>
      </c>
      <c r="AB570">
        <f>LOOKUP($B570,'07_L1政策步階'!$A$4:$A$14,'07_L1政策步階'!$C$4:$C$14)</f>
        <v>-1</v>
      </c>
      <c r="AC570" s="65"/>
      <c r="AD570" s="65"/>
      <c r="AE570" s="65"/>
      <c r="AF570" s="65"/>
      <c r="AG570" s="65"/>
      <c r="AH570" s="65"/>
      <c r="AI570" s="65"/>
      <c r="AJ570" s="65"/>
      <c r="AK570" s="65"/>
      <c r="AL570">
        <f t="shared" si="187"/>
        <v>100</v>
      </c>
      <c r="AM570">
        <f t="shared" si="188"/>
        <v>0</v>
      </c>
      <c r="AN570" t="str">
        <f t="shared" si="189"/>
        <v/>
      </c>
      <c r="AO570" t="str">
        <f t="shared" si="190"/>
        <v/>
      </c>
      <c r="AP570" t="str">
        <f t="shared" si="191"/>
        <v/>
      </c>
      <c r="AQ570" t="str">
        <f t="shared" si="192"/>
        <v/>
      </c>
      <c r="AR570" t="str">
        <f t="shared" si="193"/>
        <v/>
      </c>
      <c r="AS570" t="str">
        <f t="shared" si="194"/>
        <v/>
      </c>
      <c r="AT570" t="str">
        <f t="shared" si="195"/>
        <v/>
      </c>
      <c r="AU570" t="str">
        <f t="shared" si="196"/>
        <v/>
      </c>
      <c r="AV570" t="str">
        <f t="shared" si="197"/>
        <v/>
      </c>
      <c r="AW570">
        <f>'01_指標庫'!$H$4*ISNUMBER($F570)+'01_指標庫'!$H$5*ISNUMBER($AA570)+'01_指標庫'!$H$6*ISNUMBER($G570)+'01_指標庫'!$H$7*ISNUMBER($H570)+'01_指標庫'!$H$8*ISNUMBER($AF570)+'01_指標庫'!$H$9*ISNUMBER($AG570)+'01_指標庫'!$H$10*ISNUMBER($AB570)+'01_指標庫'!$H$11*ISNUMBER($AC570)+'01_指標庫'!$H$12*ISNUMBER($AD570)+'01_指標庫'!$H$13*ISNUMBER($AE570)+'01_指標庫'!$H$14*ISNUMBER($I570)+'01_指標庫'!$H$15*ISNUMBER($AH570)+'01_指標庫'!$H$16*ISNUMBER($K570)+'01_指標庫'!$H$17*ISNUMBER($AI570)+'01_指標庫'!$H$18*ISNUMBER($AJ570)+'01_指標庫'!$H$19*ISNUMBER($AK570)+'01_指標庫'!$H$20*ISNUMBER($BB570)+'01_指標庫'!$H$21*ISNUMBER($BC570)</f>
        <v>51</v>
      </c>
      <c r="AX570">
        <f>IF(AW570=0,50,ROUND(('01_指標庫'!$H$4*IF(ISNUMBER($F570),L570,0)+'01_指標庫'!$H$5*IF(ISNUMBER($AA570),AL570,0)+'01_指標庫'!$H$6*IF(ISNUMBER($G570),M570,0)+'01_指標庫'!$H$7*IF(ISNUMBER($H570),N570,0)+'01_指標庫'!$H$8*IF(ISNUMBER($AF570),AQ570,0)+'01_指標庫'!$H$9*IF(ISNUMBER($AG570),AR570,0)+'01_指標庫'!$H$10*IF(ISNUMBER($AB570),AM570,0)+'01_指標庫'!$H$11*IF(ISNUMBER($AC570),AN570,0)+'01_指標庫'!$H$12*IF(ISNUMBER($AD570),AO570,0)+'01_指標庫'!$H$13*IF(ISNUMBER($AE570),AP570,0)+'01_指標庫'!$H$14*IF(ISNUMBER($I570),O570,0)+'01_指標庫'!$H$15*IF(ISNUMBER($AH570),AS570,0)+'01_指標庫'!$H$16*IF(ISNUMBER($K570),P570,0)+'01_指標庫'!$H$17*IF(ISNUMBER($AI570),AT570,0)+'01_指標庫'!$H$18*IF(ISNUMBER($AJ570),AU570,0)+'01_指標庫'!$H$19*IF(ISNUMBER($AK570),AV570,0)+'01_指標庫'!$H$20*IF(ISNUMBER($BB570),BB570,0)+'01_指標庫'!$H$21*IF(ISNUMBER($BC570),BC570,0))/AW570,1))</f>
        <v>84.3</v>
      </c>
      <c r="AY570" s="67"/>
      <c r="AZ570" s="67"/>
      <c r="BA570" s="66">
        <f t="shared" si="201"/>
        <v>2.5458554517212573E-3</v>
      </c>
      <c r="BB570">
        <f t="shared" si="202"/>
        <v>50</v>
      </c>
      <c r="BC570" t="str">
        <f t="shared" si="203"/>
        <v/>
      </c>
    </row>
    <row r="571" spans="1:55" ht="15" customHeight="1">
      <c r="A571" s="56">
        <v>567</v>
      </c>
      <c r="B571" s="57">
        <v>43378</v>
      </c>
      <c r="C571" s="56">
        <v>2018</v>
      </c>
      <c r="D571" s="58" t="s">
        <v>234</v>
      </c>
      <c r="E571" s="59">
        <v>7399.01</v>
      </c>
      <c r="F571" s="60">
        <v>5.3470999999999998E-2</v>
      </c>
      <c r="G571" s="60">
        <v>-3.4095E-2</v>
      </c>
      <c r="H571" s="61">
        <v>0.67349999999999999</v>
      </c>
      <c r="I571" s="62">
        <v>332</v>
      </c>
      <c r="J571" s="56" t="s">
        <v>235</v>
      </c>
      <c r="K571" s="63">
        <v>14.82</v>
      </c>
      <c r="L571" s="56">
        <f t="shared" si="181"/>
        <v>100</v>
      </c>
      <c r="M571" s="56">
        <f t="shared" si="182"/>
        <v>100</v>
      </c>
      <c r="N571" s="56">
        <f t="shared" si="183"/>
        <v>100</v>
      </c>
      <c r="O571" s="56">
        <f t="shared" si="184"/>
        <v>100</v>
      </c>
      <c r="P571" s="56">
        <f t="shared" si="185"/>
        <v>100</v>
      </c>
      <c r="Q571" s="63"/>
      <c r="R571" s="56"/>
      <c r="S571" s="60">
        <f t="shared" si="198"/>
        <v>-1.2148197596795751E-2</v>
      </c>
      <c r="T571" s="64">
        <f t="shared" si="199"/>
        <v>4.2194092827004148E-2</v>
      </c>
      <c r="V571" s="65"/>
      <c r="W571" s="65"/>
      <c r="Y571" s="15" t="str">
        <f t="shared" si="186"/>
        <v>EASY</v>
      </c>
      <c r="AA571" s="66">
        <f t="shared" si="200"/>
        <v>6.493021569505375E-2</v>
      </c>
      <c r="AB571">
        <f>LOOKUP($B571,'07_L1政策步階'!$A$4:$A$14,'07_L1政策步階'!$C$4:$C$14)</f>
        <v>-1</v>
      </c>
      <c r="AC571" s="65"/>
      <c r="AD571" s="65"/>
      <c r="AE571" s="65"/>
      <c r="AF571" s="65"/>
      <c r="AG571" s="65"/>
      <c r="AH571" s="65"/>
      <c r="AI571" s="65"/>
      <c r="AJ571" s="65"/>
      <c r="AK571" s="65"/>
      <c r="AL571">
        <f t="shared" si="187"/>
        <v>100</v>
      </c>
      <c r="AM571">
        <f t="shared" si="188"/>
        <v>0</v>
      </c>
      <c r="AN571" t="str">
        <f t="shared" si="189"/>
        <v/>
      </c>
      <c r="AO571" t="str">
        <f t="shared" si="190"/>
        <v/>
      </c>
      <c r="AP571" t="str">
        <f t="shared" si="191"/>
        <v/>
      </c>
      <c r="AQ571" t="str">
        <f t="shared" si="192"/>
        <v/>
      </c>
      <c r="AR571" t="str">
        <f t="shared" si="193"/>
        <v/>
      </c>
      <c r="AS571" t="str">
        <f t="shared" si="194"/>
        <v/>
      </c>
      <c r="AT571" t="str">
        <f t="shared" si="195"/>
        <v/>
      </c>
      <c r="AU571" t="str">
        <f t="shared" si="196"/>
        <v/>
      </c>
      <c r="AV571" t="str">
        <f t="shared" si="197"/>
        <v/>
      </c>
      <c r="AW571">
        <f>'01_指標庫'!$H$4*ISNUMBER($F571)+'01_指標庫'!$H$5*ISNUMBER($AA571)+'01_指標庫'!$H$6*ISNUMBER($G571)+'01_指標庫'!$H$7*ISNUMBER($H571)+'01_指標庫'!$H$8*ISNUMBER($AF571)+'01_指標庫'!$H$9*ISNUMBER($AG571)+'01_指標庫'!$H$10*ISNUMBER($AB571)+'01_指標庫'!$H$11*ISNUMBER($AC571)+'01_指標庫'!$H$12*ISNUMBER($AD571)+'01_指標庫'!$H$13*ISNUMBER($AE571)+'01_指標庫'!$H$14*ISNUMBER($I571)+'01_指標庫'!$H$15*ISNUMBER($AH571)+'01_指標庫'!$H$16*ISNUMBER($K571)+'01_指標庫'!$H$17*ISNUMBER($AI571)+'01_指標庫'!$H$18*ISNUMBER($AJ571)+'01_指標庫'!$H$19*ISNUMBER($AK571)+'01_指標庫'!$H$20*ISNUMBER($BB571)+'01_指標庫'!$H$21*ISNUMBER($BC571)</f>
        <v>51</v>
      </c>
      <c r="AX571">
        <f>IF(AW571=0,50,ROUND(('01_指標庫'!$H$4*IF(ISNUMBER($F571),L571,0)+'01_指標庫'!$H$5*IF(ISNUMBER($AA571),AL571,0)+'01_指標庫'!$H$6*IF(ISNUMBER($G571),M571,0)+'01_指標庫'!$H$7*IF(ISNUMBER($H571),N571,0)+'01_指標庫'!$H$8*IF(ISNUMBER($AF571),AQ571,0)+'01_指標庫'!$H$9*IF(ISNUMBER($AG571),AR571,0)+'01_指標庫'!$H$10*IF(ISNUMBER($AB571),AM571,0)+'01_指標庫'!$H$11*IF(ISNUMBER($AC571),AN571,0)+'01_指標庫'!$H$12*IF(ISNUMBER($AD571),AO571,0)+'01_指標庫'!$H$13*IF(ISNUMBER($AE571),AP571,0)+'01_指標庫'!$H$14*IF(ISNUMBER($I571),O571,0)+'01_指標庫'!$H$15*IF(ISNUMBER($AH571),AS571,0)+'01_指標庫'!$H$16*IF(ISNUMBER($K571),P571,0)+'01_指標庫'!$H$17*IF(ISNUMBER($AI571),AT571,0)+'01_指標庫'!$H$18*IF(ISNUMBER($AJ571),AU571,0)+'01_指標庫'!$H$19*IF(ISNUMBER($AK571),AV571,0)+'01_指標庫'!$H$20*IF(ISNUMBER($BB571),BB571,0)+'01_指標庫'!$H$21*IF(ISNUMBER($BC571),BC571,0))/AW571,1))</f>
        <v>84.3</v>
      </c>
      <c r="AY571" s="67"/>
      <c r="AZ571" s="67"/>
      <c r="BA571" s="66">
        <f t="shared" si="201"/>
        <v>-1.7440351173250157E-3</v>
      </c>
      <c r="BB571">
        <f t="shared" si="202"/>
        <v>50</v>
      </c>
      <c r="BC571" t="str">
        <f t="shared" si="203"/>
        <v/>
      </c>
    </row>
    <row r="572" spans="1:55" ht="15" customHeight="1">
      <c r="A572" s="56">
        <v>568</v>
      </c>
      <c r="B572" s="57">
        <v>43381</v>
      </c>
      <c r="C572" s="56">
        <v>2018</v>
      </c>
      <c r="D572" s="58" t="s">
        <v>236</v>
      </c>
      <c r="E572" s="59">
        <v>7352.82</v>
      </c>
      <c r="F572" s="60">
        <v>4.6239000000000002E-2</v>
      </c>
      <c r="G572" s="60">
        <v>-4.0124E-2</v>
      </c>
      <c r="H572" s="61">
        <v>0.67349999999999999</v>
      </c>
      <c r="I572" s="62">
        <v>332</v>
      </c>
      <c r="J572" s="56" t="s">
        <v>235</v>
      </c>
      <c r="K572" s="63">
        <v>15.69</v>
      </c>
      <c r="L572" s="56">
        <f t="shared" si="181"/>
        <v>100</v>
      </c>
      <c r="M572" s="56">
        <f t="shared" si="182"/>
        <v>100</v>
      </c>
      <c r="N572" s="56">
        <f t="shared" si="183"/>
        <v>100</v>
      </c>
      <c r="O572" s="56">
        <f t="shared" si="184"/>
        <v>100</v>
      </c>
      <c r="P572" s="56">
        <f t="shared" si="185"/>
        <v>100</v>
      </c>
      <c r="Q572" s="63"/>
      <c r="R572" s="56"/>
      <c r="S572" s="60">
        <f t="shared" si="198"/>
        <v>-6.2427270675401436E-3</v>
      </c>
      <c r="T572" s="64">
        <f t="shared" si="199"/>
        <v>5.870445344129549E-2</v>
      </c>
      <c r="V572" s="65"/>
      <c r="W572" s="65"/>
      <c r="Y572" s="15" t="str">
        <f t="shared" si="186"/>
        <v>EASY</v>
      </c>
      <c r="AA572" s="66">
        <f t="shared" si="200"/>
        <v>6.442270663179861E-2</v>
      </c>
      <c r="AB572">
        <f>LOOKUP($B572,'07_L1政策步階'!$A$4:$A$14,'07_L1政策步階'!$C$4:$C$14)</f>
        <v>-1</v>
      </c>
      <c r="AC572" s="65"/>
      <c r="AD572" s="65"/>
      <c r="AE572" s="65"/>
      <c r="AF572" s="65"/>
      <c r="AG572" s="65"/>
      <c r="AH572" s="65"/>
      <c r="AI572" s="65"/>
      <c r="AJ572" s="65"/>
      <c r="AK572" s="65"/>
      <c r="AL572">
        <f t="shared" si="187"/>
        <v>100</v>
      </c>
      <c r="AM572">
        <f t="shared" si="188"/>
        <v>0</v>
      </c>
      <c r="AN572" t="str">
        <f t="shared" si="189"/>
        <v/>
      </c>
      <c r="AO572" t="str">
        <f t="shared" si="190"/>
        <v/>
      </c>
      <c r="AP572" t="str">
        <f t="shared" si="191"/>
        <v/>
      </c>
      <c r="AQ572" t="str">
        <f t="shared" si="192"/>
        <v/>
      </c>
      <c r="AR572" t="str">
        <f t="shared" si="193"/>
        <v/>
      </c>
      <c r="AS572" t="str">
        <f t="shared" si="194"/>
        <v/>
      </c>
      <c r="AT572" t="str">
        <f t="shared" si="195"/>
        <v/>
      </c>
      <c r="AU572" t="str">
        <f t="shared" si="196"/>
        <v/>
      </c>
      <c r="AV572" t="str">
        <f t="shared" si="197"/>
        <v/>
      </c>
      <c r="AW572">
        <f>'01_指標庫'!$H$4*ISNUMBER($F572)+'01_指標庫'!$H$5*ISNUMBER($AA572)+'01_指標庫'!$H$6*ISNUMBER($G572)+'01_指標庫'!$H$7*ISNUMBER($H572)+'01_指標庫'!$H$8*ISNUMBER($AF572)+'01_指標庫'!$H$9*ISNUMBER($AG572)+'01_指標庫'!$H$10*ISNUMBER($AB572)+'01_指標庫'!$H$11*ISNUMBER($AC572)+'01_指標庫'!$H$12*ISNUMBER($AD572)+'01_指標庫'!$H$13*ISNUMBER($AE572)+'01_指標庫'!$H$14*ISNUMBER($I572)+'01_指標庫'!$H$15*ISNUMBER($AH572)+'01_指標庫'!$H$16*ISNUMBER($K572)+'01_指標庫'!$H$17*ISNUMBER($AI572)+'01_指標庫'!$H$18*ISNUMBER($AJ572)+'01_指標庫'!$H$19*ISNUMBER($AK572)+'01_指標庫'!$H$20*ISNUMBER($BB572)+'01_指標庫'!$H$21*ISNUMBER($BC572)</f>
        <v>51</v>
      </c>
      <c r="AX572">
        <f>IF(AW572=0,50,ROUND(('01_指標庫'!$H$4*IF(ISNUMBER($F572),L572,0)+'01_指標庫'!$H$5*IF(ISNUMBER($AA572),AL572,0)+'01_指標庫'!$H$6*IF(ISNUMBER($G572),M572,0)+'01_指標庫'!$H$7*IF(ISNUMBER($H572),N572,0)+'01_指標庫'!$H$8*IF(ISNUMBER($AF572),AQ572,0)+'01_指標庫'!$H$9*IF(ISNUMBER($AG572),AR572,0)+'01_指標庫'!$H$10*IF(ISNUMBER($AB572),AM572,0)+'01_指標庫'!$H$11*IF(ISNUMBER($AC572),AN572,0)+'01_指標庫'!$H$12*IF(ISNUMBER($AD572),AO572,0)+'01_指標庫'!$H$13*IF(ISNUMBER($AE572),AP572,0)+'01_指標庫'!$H$14*IF(ISNUMBER($I572),O572,0)+'01_指標庫'!$H$15*IF(ISNUMBER($AH572),AS572,0)+'01_指標庫'!$H$16*IF(ISNUMBER($K572),P572,0)+'01_指標庫'!$H$17*IF(ISNUMBER($AI572),AT572,0)+'01_指標庫'!$H$18*IF(ISNUMBER($AJ572),AU572,0)+'01_指標庫'!$H$19*IF(ISNUMBER($AK572),AV572,0)+'01_指標庫'!$H$20*IF(ISNUMBER($BB572),BB572,0)+'01_指標庫'!$H$21*IF(ISNUMBER($BC572),BC572,0))/AW572,1))</f>
        <v>78.400000000000006</v>
      </c>
      <c r="AY572" s="67"/>
      <c r="AZ572" s="67"/>
      <c r="BA572" s="66">
        <f t="shared" si="201"/>
        <v>-6.9027565352850484E-3</v>
      </c>
      <c r="BB572">
        <f t="shared" si="202"/>
        <v>0</v>
      </c>
      <c r="BC572" t="str">
        <f t="shared" si="203"/>
        <v/>
      </c>
    </row>
    <row r="573" spans="1:55" ht="15" customHeight="1">
      <c r="A573" s="56">
        <v>569</v>
      </c>
      <c r="B573" s="57">
        <v>43382</v>
      </c>
      <c r="C573" s="56">
        <v>2018</v>
      </c>
      <c r="D573" s="58" t="s">
        <v>237</v>
      </c>
      <c r="E573" s="59">
        <v>7371.62</v>
      </c>
      <c r="F573" s="60">
        <v>4.8243000000000001E-2</v>
      </c>
      <c r="G573" s="60">
        <v>-3.7670000000000002E-2</v>
      </c>
      <c r="H573" s="61">
        <v>0.67349999999999999</v>
      </c>
      <c r="I573" s="62">
        <v>341</v>
      </c>
      <c r="J573" s="56" t="s">
        <v>235</v>
      </c>
      <c r="K573" s="63">
        <v>15.95</v>
      </c>
      <c r="L573" s="56">
        <f t="shared" si="181"/>
        <v>100</v>
      </c>
      <c r="M573" s="56">
        <f t="shared" si="182"/>
        <v>100</v>
      </c>
      <c r="N573" s="56">
        <f t="shared" si="183"/>
        <v>100</v>
      </c>
      <c r="O573" s="56">
        <f t="shared" si="184"/>
        <v>100</v>
      </c>
      <c r="P573" s="56">
        <f t="shared" si="185"/>
        <v>100</v>
      </c>
      <c r="Q573" s="63"/>
      <c r="R573" s="56"/>
      <c r="S573" s="60">
        <f t="shared" si="198"/>
        <v>2.5568421367583305E-3</v>
      </c>
      <c r="T573" s="64">
        <f t="shared" si="199"/>
        <v>1.6571064372211675E-2</v>
      </c>
      <c r="V573" s="65"/>
      <c r="W573" s="65"/>
      <c r="Y573" s="15" t="str">
        <f t="shared" si="186"/>
        <v>EASY</v>
      </c>
      <c r="AA573" s="66">
        <f t="shared" si="200"/>
        <v>6.4250103379294821E-2</v>
      </c>
      <c r="AB573">
        <f>LOOKUP($B573,'07_L1政策步階'!$A$4:$A$14,'07_L1政策步階'!$C$4:$C$14)</f>
        <v>-1</v>
      </c>
      <c r="AC573" s="65"/>
      <c r="AD573" s="65"/>
      <c r="AE573" s="65"/>
      <c r="AF573" s="65"/>
      <c r="AG573" s="65"/>
      <c r="AH573" s="65"/>
      <c r="AI573" s="65"/>
      <c r="AJ573" s="65"/>
      <c r="AK573" s="65"/>
      <c r="AL573">
        <f t="shared" si="187"/>
        <v>100</v>
      </c>
      <c r="AM573">
        <f t="shared" si="188"/>
        <v>0</v>
      </c>
      <c r="AN573" t="str">
        <f t="shared" si="189"/>
        <v/>
      </c>
      <c r="AO573" t="str">
        <f t="shared" si="190"/>
        <v/>
      </c>
      <c r="AP573" t="str">
        <f t="shared" si="191"/>
        <v/>
      </c>
      <c r="AQ573" t="str">
        <f t="shared" si="192"/>
        <v/>
      </c>
      <c r="AR573" t="str">
        <f t="shared" si="193"/>
        <v/>
      </c>
      <c r="AS573" t="str">
        <f t="shared" si="194"/>
        <v/>
      </c>
      <c r="AT573" t="str">
        <f t="shared" si="195"/>
        <v/>
      </c>
      <c r="AU573" t="str">
        <f t="shared" si="196"/>
        <v/>
      </c>
      <c r="AV573" t="str">
        <f t="shared" si="197"/>
        <v/>
      </c>
      <c r="AW573">
        <f>'01_指標庫'!$H$4*ISNUMBER($F573)+'01_指標庫'!$H$5*ISNUMBER($AA573)+'01_指標庫'!$H$6*ISNUMBER($G573)+'01_指標庫'!$H$7*ISNUMBER($H573)+'01_指標庫'!$H$8*ISNUMBER($AF573)+'01_指標庫'!$H$9*ISNUMBER($AG573)+'01_指標庫'!$H$10*ISNUMBER($AB573)+'01_指標庫'!$H$11*ISNUMBER($AC573)+'01_指標庫'!$H$12*ISNUMBER($AD573)+'01_指標庫'!$H$13*ISNUMBER($AE573)+'01_指標庫'!$H$14*ISNUMBER($I573)+'01_指標庫'!$H$15*ISNUMBER($AH573)+'01_指標庫'!$H$16*ISNUMBER($K573)+'01_指標庫'!$H$17*ISNUMBER($AI573)+'01_指標庫'!$H$18*ISNUMBER($AJ573)+'01_指標庫'!$H$19*ISNUMBER($AK573)+'01_指標庫'!$H$20*ISNUMBER($BB573)+'01_指標庫'!$H$21*ISNUMBER($BC573)</f>
        <v>51</v>
      </c>
      <c r="AX573">
        <f>IF(AW573=0,50,ROUND(('01_指標庫'!$H$4*IF(ISNUMBER($F573),L573,0)+'01_指標庫'!$H$5*IF(ISNUMBER($AA573),AL573,0)+'01_指標庫'!$H$6*IF(ISNUMBER($G573),M573,0)+'01_指標庫'!$H$7*IF(ISNUMBER($H573),N573,0)+'01_指標庫'!$H$8*IF(ISNUMBER($AF573),AQ573,0)+'01_指標庫'!$H$9*IF(ISNUMBER($AG573),AR573,0)+'01_指標庫'!$H$10*IF(ISNUMBER($AB573),AM573,0)+'01_指標庫'!$H$11*IF(ISNUMBER($AC573),AN573,0)+'01_指標庫'!$H$12*IF(ISNUMBER($AD573),AO573,0)+'01_指標庫'!$H$13*IF(ISNUMBER($AE573),AP573,0)+'01_指標庫'!$H$14*IF(ISNUMBER($I573),O573,0)+'01_指標庫'!$H$15*IF(ISNUMBER($AH573),AS573,0)+'01_指標庫'!$H$16*IF(ISNUMBER($K573),P573,0)+'01_指標庫'!$H$17*IF(ISNUMBER($AI573),AT573,0)+'01_指標庫'!$H$18*IF(ISNUMBER($AJ573),AU573,0)+'01_指標庫'!$H$19*IF(ISNUMBER($AK573),AV573,0)+'01_指標庫'!$H$20*IF(ISNUMBER($BB573),BB573,0)+'01_指標庫'!$H$21*IF(ISNUMBER($BC573),BC573,0))/AW573,1))</f>
        <v>78.400000000000006</v>
      </c>
      <c r="AY573" s="67"/>
      <c r="AZ573" s="67"/>
      <c r="BA573" s="66">
        <f t="shared" si="201"/>
        <v>-1.1190668196342735E-2</v>
      </c>
      <c r="BB573">
        <f t="shared" si="202"/>
        <v>0</v>
      </c>
      <c r="BC573" t="str">
        <f t="shared" si="203"/>
        <v/>
      </c>
    </row>
    <row r="574" spans="1:55" ht="15" customHeight="1">
      <c r="A574" s="56">
        <v>570</v>
      </c>
      <c r="B574" s="57">
        <v>43383</v>
      </c>
      <c r="C574" s="56">
        <v>2018</v>
      </c>
      <c r="D574" s="58" t="s">
        <v>238</v>
      </c>
      <c r="E574" s="59">
        <v>7044.5</v>
      </c>
      <c r="F574" s="60">
        <v>1.3140000000000001E-3</v>
      </c>
      <c r="G574" s="60">
        <v>-8.0374000000000001E-2</v>
      </c>
      <c r="H574" s="61">
        <v>0.51019999999999999</v>
      </c>
      <c r="I574" s="62">
        <v>351</v>
      </c>
      <c r="J574" s="56" t="s">
        <v>235</v>
      </c>
      <c r="K574" s="63">
        <v>22.96</v>
      </c>
      <c r="L574" s="56">
        <f t="shared" si="181"/>
        <v>100</v>
      </c>
      <c r="M574" s="56">
        <f t="shared" si="182"/>
        <v>50</v>
      </c>
      <c r="N574" s="56">
        <f t="shared" si="183"/>
        <v>50</v>
      </c>
      <c r="O574" s="56">
        <f t="shared" si="184"/>
        <v>50</v>
      </c>
      <c r="P574" s="56">
        <f t="shared" si="185"/>
        <v>50</v>
      </c>
      <c r="Q574" s="63"/>
      <c r="R574" s="56"/>
      <c r="S574" s="60">
        <f t="shared" si="198"/>
        <v>-4.4375591796647074E-2</v>
      </c>
      <c r="T574" s="64">
        <f t="shared" si="199"/>
        <v>0.43949843260188093</v>
      </c>
      <c r="V574" s="65"/>
      <c r="W574" s="65"/>
      <c r="Y574" s="15" t="str">
        <f t="shared" si="186"/>
        <v>UNCERTAIN</v>
      </c>
      <c r="AA574" s="66">
        <f t="shared" si="200"/>
        <v>6.3278942796745508E-2</v>
      </c>
      <c r="AB574">
        <f>LOOKUP($B574,'07_L1政策步階'!$A$4:$A$14,'07_L1政策步階'!$C$4:$C$14)</f>
        <v>-1</v>
      </c>
      <c r="AC574" s="65"/>
      <c r="AD574" s="65"/>
      <c r="AE574" s="65"/>
      <c r="AF574" s="65"/>
      <c r="AG574" s="65"/>
      <c r="AH574" s="65"/>
      <c r="AI574" s="65"/>
      <c r="AJ574" s="65"/>
      <c r="AK574" s="65"/>
      <c r="AL574">
        <f t="shared" si="187"/>
        <v>100</v>
      </c>
      <c r="AM574">
        <f t="shared" si="188"/>
        <v>0</v>
      </c>
      <c r="AN574" t="str">
        <f t="shared" si="189"/>
        <v/>
      </c>
      <c r="AO574" t="str">
        <f t="shared" si="190"/>
        <v/>
      </c>
      <c r="AP574" t="str">
        <f t="shared" si="191"/>
        <v/>
      </c>
      <c r="AQ574" t="str">
        <f t="shared" si="192"/>
        <v/>
      </c>
      <c r="AR574" t="str">
        <f t="shared" si="193"/>
        <v/>
      </c>
      <c r="AS574" t="str">
        <f t="shared" si="194"/>
        <v/>
      </c>
      <c r="AT574" t="str">
        <f t="shared" si="195"/>
        <v/>
      </c>
      <c r="AU574" t="str">
        <f t="shared" si="196"/>
        <v/>
      </c>
      <c r="AV574" t="str">
        <f t="shared" si="197"/>
        <v/>
      </c>
      <c r="AW574">
        <f>'01_指標庫'!$H$4*ISNUMBER($F574)+'01_指標庫'!$H$5*ISNUMBER($AA574)+'01_指標庫'!$H$6*ISNUMBER($G574)+'01_指標庫'!$H$7*ISNUMBER($H574)+'01_指標庫'!$H$8*ISNUMBER($AF574)+'01_指標庫'!$H$9*ISNUMBER($AG574)+'01_指標庫'!$H$10*ISNUMBER($AB574)+'01_指標庫'!$H$11*ISNUMBER($AC574)+'01_指標庫'!$H$12*ISNUMBER($AD574)+'01_指標庫'!$H$13*ISNUMBER($AE574)+'01_指標庫'!$H$14*ISNUMBER($I574)+'01_指標庫'!$H$15*ISNUMBER($AH574)+'01_指標庫'!$H$16*ISNUMBER($K574)+'01_指標庫'!$H$17*ISNUMBER($AI574)+'01_指標庫'!$H$18*ISNUMBER($AJ574)+'01_指標庫'!$H$19*ISNUMBER($AK574)+'01_指標庫'!$H$20*ISNUMBER($BB574)+'01_指標庫'!$H$21*ISNUMBER($BC574)</f>
        <v>51</v>
      </c>
      <c r="AX574">
        <f>IF(AW574=0,50,ROUND(('01_指標庫'!$H$4*IF(ISNUMBER($F574),L574,0)+'01_指標庫'!$H$5*IF(ISNUMBER($AA574),AL574,0)+'01_指標庫'!$H$6*IF(ISNUMBER($G574),M574,0)+'01_指標庫'!$H$7*IF(ISNUMBER($H574),N574,0)+'01_指標庫'!$H$8*IF(ISNUMBER($AF574),AQ574,0)+'01_指標庫'!$H$9*IF(ISNUMBER($AG574),AR574,0)+'01_指標庫'!$H$10*IF(ISNUMBER($AB574),AM574,0)+'01_指標庫'!$H$11*IF(ISNUMBER($AC574),AN574,0)+'01_指標庫'!$H$12*IF(ISNUMBER($AD574),AO574,0)+'01_指標庫'!$H$13*IF(ISNUMBER($AE574),AP574,0)+'01_指標庫'!$H$14*IF(ISNUMBER($I574),O574,0)+'01_指標庫'!$H$15*IF(ISNUMBER($AH574),AS574,0)+'01_指標庫'!$H$16*IF(ISNUMBER($K574),P574,0)+'01_指標庫'!$H$17*IF(ISNUMBER($AI574),AT574,0)+'01_指標庫'!$H$18*IF(ISNUMBER($AJ574),AU574,0)+'01_指標庫'!$H$19*IF(ISNUMBER($AK574),AV574,0)+'01_指標庫'!$H$20*IF(ISNUMBER($BB574),BB574,0)+'01_指標庫'!$H$21*IF(ISNUMBER($BC574),BC574,0))/AW574,1))</f>
        <v>49</v>
      </c>
      <c r="AY574" s="67"/>
      <c r="AZ574" s="67"/>
      <c r="BA574" s="66">
        <f t="shared" si="201"/>
        <v>-2.0185808925815341E-2</v>
      </c>
      <c r="BB574">
        <f t="shared" si="202"/>
        <v>0</v>
      </c>
      <c r="BC574" t="str">
        <f t="shared" si="203"/>
        <v/>
      </c>
    </row>
    <row r="575" spans="1:55" ht="15" customHeight="1">
      <c r="A575" s="56">
        <v>571</v>
      </c>
      <c r="B575" s="57">
        <v>43384</v>
      </c>
      <c r="C575" s="56">
        <v>2018</v>
      </c>
      <c r="D575" s="58" t="s">
        <v>239</v>
      </c>
      <c r="E575" s="59">
        <v>6964.03</v>
      </c>
      <c r="F575" s="60">
        <v>-1.0496999999999999E-2</v>
      </c>
      <c r="G575" s="60">
        <v>-9.0879000000000001E-2</v>
      </c>
      <c r="H575" s="61">
        <v>0.42859999999999998</v>
      </c>
      <c r="I575" s="62">
        <v>358</v>
      </c>
      <c r="J575" s="56" t="s">
        <v>235</v>
      </c>
      <c r="K575" s="63">
        <v>24.98</v>
      </c>
      <c r="L575" s="56">
        <f t="shared" si="181"/>
        <v>50</v>
      </c>
      <c r="M575" s="56">
        <f t="shared" si="182"/>
        <v>50</v>
      </c>
      <c r="N575" s="56">
        <f t="shared" si="183"/>
        <v>50</v>
      </c>
      <c r="O575" s="56">
        <f t="shared" si="184"/>
        <v>50</v>
      </c>
      <c r="P575" s="56">
        <f t="shared" si="185"/>
        <v>50</v>
      </c>
      <c r="Q575" s="63"/>
      <c r="R575" s="56"/>
      <c r="S575" s="60">
        <f t="shared" si="198"/>
        <v>-1.1423096032365687E-2</v>
      </c>
      <c r="T575" s="64">
        <f t="shared" si="199"/>
        <v>8.797909407665494E-2</v>
      </c>
      <c r="V575" s="65"/>
      <c r="W575" s="65"/>
      <c r="Y575" s="15" t="str">
        <f t="shared" si="186"/>
        <v>UNCERTAIN</v>
      </c>
      <c r="AA575" s="66">
        <f t="shared" si="200"/>
        <v>6.2000222509334568E-2</v>
      </c>
      <c r="AB575">
        <f>LOOKUP($B575,'07_L1政策步階'!$A$4:$A$14,'07_L1政策步階'!$C$4:$C$14)</f>
        <v>-1</v>
      </c>
      <c r="AC575" s="65"/>
      <c r="AD575" s="65"/>
      <c r="AE575" s="65"/>
      <c r="AF575" s="65"/>
      <c r="AG575" s="65"/>
      <c r="AH575" s="65"/>
      <c r="AI575" s="65"/>
      <c r="AJ575" s="65"/>
      <c r="AK575" s="65"/>
      <c r="AL575">
        <f t="shared" si="187"/>
        <v>100</v>
      </c>
      <c r="AM575">
        <f t="shared" si="188"/>
        <v>0</v>
      </c>
      <c r="AN575" t="str">
        <f t="shared" si="189"/>
        <v/>
      </c>
      <c r="AO575" t="str">
        <f t="shared" si="190"/>
        <v/>
      </c>
      <c r="AP575" t="str">
        <f t="shared" si="191"/>
        <v/>
      </c>
      <c r="AQ575" t="str">
        <f t="shared" si="192"/>
        <v/>
      </c>
      <c r="AR575" t="str">
        <f t="shared" si="193"/>
        <v/>
      </c>
      <c r="AS575" t="str">
        <f t="shared" si="194"/>
        <v/>
      </c>
      <c r="AT575" t="str">
        <f t="shared" si="195"/>
        <v/>
      </c>
      <c r="AU575" t="str">
        <f t="shared" si="196"/>
        <v/>
      </c>
      <c r="AV575" t="str">
        <f t="shared" si="197"/>
        <v/>
      </c>
      <c r="AW575">
        <f>'01_指標庫'!$H$4*ISNUMBER($F575)+'01_指標庫'!$H$5*ISNUMBER($AA575)+'01_指標庫'!$H$6*ISNUMBER($G575)+'01_指標庫'!$H$7*ISNUMBER($H575)+'01_指標庫'!$H$8*ISNUMBER($AF575)+'01_指標庫'!$H$9*ISNUMBER($AG575)+'01_指標庫'!$H$10*ISNUMBER($AB575)+'01_指標庫'!$H$11*ISNUMBER($AC575)+'01_指標庫'!$H$12*ISNUMBER($AD575)+'01_指標庫'!$H$13*ISNUMBER($AE575)+'01_指標庫'!$H$14*ISNUMBER($I575)+'01_指標庫'!$H$15*ISNUMBER($AH575)+'01_指標庫'!$H$16*ISNUMBER($K575)+'01_指標庫'!$H$17*ISNUMBER($AI575)+'01_指標庫'!$H$18*ISNUMBER($AJ575)+'01_指標庫'!$H$19*ISNUMBER($AK575)+'01_指標庫'!$H$20*ISNUMBER($BB575)+'01_指標庫'!$H$21*ISNUMBER($BC575)</f>
        <v>51</v>
      </c>
      <c r="AX575">
        <f>IF(AW575=0,50,ROUND(('01_指標庫'!$H$4*IF(ISNUMBER($F575),L575,0)+'01_指標庫'!$H$5*IF(ISNUMBER($AA575),AL575,0)+'01_指標庫'!$H$6*IF(ISNUMBER($G575),M575,0)+'01_指標庫'!$H$7*IF(ISNUMBER($H575),N575,0)+'01_指標庫'!$H$8*IF(ISNUMBER($AF575),AQ575,0)+'01_指標庫'!$H$9*IF(ISNUMBER($AG575),AR575,0)+'01_指標庫'!$H$10*IF(ISNUMBER($AB575),AM575,0)+'01_指標庫'!$H$11*IF(ISNUMBER($AC575),AN575,0)+'01_指標庫'!$H$12*IF(ISNUMBER($AD575),AO575,0)+'01_指標庫'!$H$13*IF(ISNUMBER($AE575),AP575,0)+'01_指標庫'!$H$14*IF(ISNUMBER($I575),O575,0)+'01_指標庫'!$H$15*IF(ISNUMBER($AH575),AS575,0)+'01_指標庫'!$H$16*IF(ISNUMBER($K575),P575,0)+'01_指標庫'!$H$17*IF(ISNUMBER($AI575),AT575,0)+'01_指標庫'!$H$18*IF(ISNUMBER($AJ575),AU575,0)+'01_指標庫'!$H$19*IF(ISNUMBER($AK575),AV575,0)+'01_指標庫'!$H$20*IF(ISNUMBER($BB575),BB575,0)+'01_指標庫'!$H$21*IF(ISNUMBER($BC575),BC575,0))/AW575,1))</f>
        <v>41.2</v>
      </c>
      <c r="AY575" s="67"/>
      <c r="AZ575" s="67"/>
      <c r="BA575" s="66">
        <f t="shared" si="201"/>
        <v>-2.5577262593885486E-2</v>
      </c>
      <c r="BB575">
        <f t="shared" si="202"/>
        <v>0</v>
      </c>
      <c r="BC575" t="str">
        <f t="shared" si="203"/>
        <v/>
      </c>
    </row>
    <row r="576" spans="1:55" ht="15" customHeight="1">
      <c r="A576" s="56">
        <v>572</v>
      </c>
      <c r="B576" s="57">
        <v>43385</v>
      </c>
      <c r="C576" s="56">
        <v>2018</v>
      </c>
      <c r="D576" s="58" t="s">
        <v>234</v>
      </c>
      <c r="E576" s="59">
        <v>7157.21</v>
      </c>
      <c r="F576" s="60">
        <v>1.643E-2</v>
      </c>
      <c r="G576" s="60">
        <v>-6.5659999999999996E-2</v>
      </c>
      <c r="H576" s="61">
        <v>0.51019999999999999</v>
      </c>
      <c r="I576" s="62">
        <v>354</v>
      </c>
      <c r="J576" s="56" t="s">
        <v>235</v>
      </c>
      <c r="K576" s="63">
        <v>21.31</v>
      </c>
      <c r="L576" s="56">
        <f t="shared" si="181"/>
        <v>100</v>
      </c>
      <c r="M576" s="56">
        <f t="shared" si="182"/>
        <v>50</v>
      </c>
      <c r="N576" s="56">
        <f t="shared" si="183"/>
        <v>50</v>
      </c>
      <c r="O576" s="56">
        <f t="shared" si="184"/>
        <v>50</v>
      </c>
      <c r="P576" s="56">
        <f t="shared" si="185"/>
        <v>50</v>
      </c>
      <c r="Q576" s="63"/>
      <c r="R576" s="56"/>
      <c r="S576" s="60">
        <f t="shared" si="198"/>
        <v>2.7739685211005671E-2</v>
      </c>
      <c r="T576" s="64">
        <f t="shared" si="199"/>
        <v>-0.14691753402722185</v>
      </c>
      <c r="V576" s="65"/>
      <c r="W576" s="65"/>
      <c r="Y576" s="15" t="str">
        <f t="shared" si="186"/>
        <v>UNCERTAIN</v>
      </c>
      <c r="AA576" s="66">
        <f t="shared" si="200"/>
        <v>6.0845224366629536E-2</v>
      </c>
      <c r="AB576">
        <f>LOOKUP($B576,'07_L1政策步階'!$A$4:$A$14,'07_L1政策步階'!$C$4:$C$14)</f>
        <v>-1</v>
      </c>
      <c r="AC576" s="65"/>
      <c r="AD576" s="65"/>
      <c r="AE576" s="65"/>
      <c r="AF576" s="65"/>
      <c r="AG576" s="65"/>
      <c r="AH576" s="65"/>
      <c r="AI576" s="65"/>
      <c r="AJ576" s="65"/>
      <c r="AK576" s="65"/>
      <c r="AL576">
        <f t="shared" si="187"/>
        <v>100</v>
      </c>
      <c r="AM576">
        <f t="shared" si="188"/>
        <v>0</v>
      </c>
      <c r="AN576" t="str">
        <f t="shared" si="189"/>
        <v/>
      </c>
      <c r="AO576" t="str">
        <f t="shared" si="190"/>
        <v/>
      </c>
      <c r="AP576" t="str">
        <f t="shared" si="191"/>
        <v/>
      </c>
      <c r="AQ576" t="str">
        <f t="shared" si="192"/>
        <v/>
      </c>
      <c r="AR576" t="str">
        <f t="shared" si="193"/>
        <v/>
      </c>
      <c r="AS576" t="str">
        <f t="shared" si="194"/>
        <v/>
      </c>
      <c r="AT576" t="str">
        <f t="shared" si="195"/>
        <v/>
      </c>
      <c r="AU576" t="str">
        <f t="shared" si="196"/>
        <v/>
      </c>
      <c r="AV576" t="str">
        <f t="shared" si="197"/>
        <v/>
      </c>
      <c r="AW576">
        <f>'01_指標庫'!$H$4*ISNUMBER($F576)+'01_指標庫'!$H$5*ISNUMBER($AA576)+'01_指標庫'!$H$6*ISNUMBER($G576)+'01_指標庫'!$H$7*ISNUMBER($H576)+'01_指標庫'!$H$8*ISNUMBER($AF576)+'01_指標庫'!$H$9*ISNUMBER($AG576)+'01_指標庫'!$H$10*ISNUMBER($AB576)+'01_指標庫'!$H$11*ISNUMBER($AC576)+'01_指標庫'!$H$12*ISNUMBER($AD576)+'01_指標庫'!$H$13*ISNUMBER($AE576)+'01_指標庫'!$H$14*ISNUMBER($I576)+'01_指標庫'!$H$15*ISNUMBER($AH576)+'01_指標庫'!$H$16*ISNUMBER($K576)+'01_指標庫'!$H$17*ISNUMBER($AI576)+'01_指標庫'!$H$18*ISNUMBER($AJ576)+'01_指標庫'!$H$19*ISNUMBER($AK576)+'01_指標庫'!$H$20*ISNUMBER($BB576)+'01_指標庫'!$H$21*ISNUMBER($BC576)</f>
        <v>51</v>
      </c>
      <c r="AX576">
        <f>IF(AW576=0,50,ROUND(('01_指標庫'!$H$4*IF(ISNUMBER($F576),L576,0)+'01_指標庫'!$H$5*IF(ISNUMBER($AA576),AL576,0)+'01_指標庫'!$H$6*IF(ISNUMBER($G576),M576,0)+'01_指標庫'!$H$7*IF(ISNUMBER($H576),N576,0)+'01_指標庫'!$H$8*IF(ISNUMBER($AF576),AQ576,0)+'01_指標庫'!$H$9*IF(ISNUMBER($AG576),AR576,0)+'01_指標庫'!$H$10*IF(ISNUMBER($AB576),AM576,0)+'01_指標庫'!$H$11*IF(ISNUMBER($AC576),AN576,0)+'01_指標庫'!$H$12*IF(ISNUMBER($AD576),AO576,0)+'01_指標庫'!$H$13*IF(ISNUMBER($AE576),AP576,0)+'01_指標庫'!$H$14*IF(ISNUMBER($I576),O576,0)+'01_指標庫'!$H$15*IF(ISNUMBER($AH576),AS576,0)+'01_指標庫'!$H$16*IF(ISNUMBER($K576),P576,0)+'01_指標庫'!$H$17*IF(ISNUMBER($AI576),AT576,0)+'01_指標庫'!$H$18*IF(ISNUMBER($AJ576),AU576,0)+'01_指標庫'!$H$19*IF(ISNUMBER($AK576),AV576,0)+'01_指標庫'!$H$20*IF(ISNUMBER($BB576),BB576,0)+'01_指標庫'!$H$21*IF(ISNUMBER($BC576),BC576,0))/AW576,1))</f>
        <v>49</v>
      </c>
      <c r="AY576" s="67"/>
      <c r="AZ576" s="67"/>
      <c r="BA576" s="66">
        <f t="shared" si="201"/>
        <v>-2.5919133237934266E-2</v>
      </c>
      <c r="BB576">
        <f t="shared" si="202"/>
        <v>0</v>
      </c>
      <c r="BC576" t="str">
        <f t="shared" si="203"/>
        <v/>
      </c>
    </row>
    <row r="577" spans="1:55" ht="15" customHeight="1">
      <c r="A577" s="56">
        <v>573</v>
      </c>
      <c r="B577" s="57">
        <v>43388</v>
      </c>
      <c r="C577" s="56">
        <v>2018</v>
      </c>
      <c r="D577" s="58" t="s">
        <v>236</v>
      </c>
      <c r="E577" s="59">
        <v>7068.67</v>
      </c>
      <c r="F577" s="60">
        <v>3.4090000000000001E-3</v>
      </c>
      <c r="G577" s="60">
        <v>-7.7218999999999996E-2</v>
      </c>
      <c r="H577" s="61">
        <v>0.46939999999999998</v>
      </c>
      <c r="I577" s="62">
        <v>349</v>
      </c>
      <c r="J577" s="56" t="s">
        <v>235</v>
      </c>
      <c r="K577" s="63">
        <v>21.3</v>
      </c>
      <c r="L577" s="56">
        <f t="shared" si="181"/>
        <v>100</v>
      </c>
      <c r="M577" s="56">
        <f t="shared" si="182"/>
        <v>50</v>
      </c>
      <c r="N577" s="56">
        <f t="shared" si="183"/>
        <v>50</v>
      </c>
      <c r="O577" s="56">
        <f t="shared" si="184"/>
        <v>100</v>
      </c>
      <c r="P577" s="56">
        <f t="shared" si="185"/>
        <v>50</v>
      </c>
      <c r="Q577" s="63"/>
      <c r="R577" s="56"/>
      <c r="S577" s="60">
        <f t="shared" si="198"/>
        <v>-1.2370742230561893E-2</v>
      </c>
      <c r="T577" s="64">
        <f t="shared" si="199"/>
        <v>-4.6926325668694702E-4</v>
      </c>
      <c r="V577" s="65"/>
      <c r="W577" s="65"/>
      <c r="Y577" s="15" t="str">
        <f t="shared" si="186"/>
        <v>UNCERTAIN</v>
      </c>
      <c r="AA577" s="66">
        <f t="shared" si="200"/>
        <v>5.9445087970295463E-2</v>
      </c>
      <c r="AB577">
        <f>LOOKUP($B577,'07_L1政策步階'!$A$4:$A$14,'07_L1政策步階'!$C$4:$C$14)</f>
        <v>-1</v>
      </c>
      <c r="AC577" s="65"/>
      <c r="AD577" s="65"/>
      <c r="AE577" s="65"/>
      <c r="AF577" s="65"/>
      <c r="AG577" s="65"/>
      <c r="AH577" s="65"/>
      <c r="AI577" s="65"/>
      <c r="AJ577" s="65"/>
      <c r="AK577" s="65"/>
      <c r="AL577">
        <f t="shared" si="187"/>
        <v>100</v>
      </c>
      <c r="AM577">
        <f t="shared" si="188"/>
        <v>0</v>
      </c>
      <c r="AN577" t="str">
        <f t="shared" si="189"/>
        <v/>
      </c>
      <c r="AO577" t="str">
        <f t="shared" si="190"/>
        <v/>
      </c>
      <c r="AP577" t="str">
        <f t="shared" si="191"/>
        <v/>
      </c>
      <c r="AQ577" t="str">
        <f t="shared" si="192"/>
        <v/>
      </c>
      <c r="AR577" t="str">
        <f t="shared" si="193"/>
        <v/>
      </c>
      <c r="AS577" t="str">
        <f t="shared" si="194"/>
        <v/>
      </c>
      <c r="AT577" t="str">
        <f t="shared" si="195"/>
        <v/>
      </c>
      <c r="AU577" t="str">
        <f t="shared" si="196"/>
        <v/>
      </c>
      <c r="AV577" t="str">
        <f t="shared" si="197"/>
        <v/>
      </c>
      <c r="AW577">
        <f>'01_指標庫'!$H$4*ISNUMBER($F577)+'01_指標庫'!$H$5*ISNUMBER($AA577)+'01_指標庫'!$H$6*ISNUMBER($G577)+'01_指標庫'!$H$7*ISNUMBER($H577)+'01_指標庫'!$H$8*ISNUMBER($AF577)+'01_指標庫'!$H$9*ISNUMBER($AG577)+'01_指標庫'!$H$10*ISNUMBER($AB577)+'01_指標庫'!$H$11*ISNUMBER($AC577)+'01_指標庫'!$H$12*ISNUMBER($AD577)+'01_指標庫'!$H$13*ISNUMBER($AE577)+'01_指標庫'!$H$14*ISNUMBER($I577)+'01_指標庫'!$H$15*ISNUMBER($AH577)+'01_指標庫'!$H$16*ISNUMBER($K577)+'01_指標庫'!$H$17*ISNUMBER($AI577)+'01_指標庫'!$H$18*ISNUMBER($AJ577)+'01_指標庫'!$H$19*ISNUMBER($AK577)+'01_指標庫'!$H$20*ISNUMBER($BB577)+'01_指標庫'!$H$21*ISNUMBER($BC577)</f>
        <v>51</v>
      </c>
      <c r="AX577">
        <f>IF(AW577=0,50,ROUND(('01_指標庫'!$H$4*IF(ISNUMBER($F577),L577,0)+'01_指標庫'!$H$5*IF(ISNUMBER($AA577),AL577,0)+'01_指標庫'!$H$6*IF(ISNUMBER($G577),M577,0)+'01_指標庫'!$H$7*IF(ISNUMBER($H577),N577,0)+'01_指標庫'!$H$8*IF(ISNUMBER($AF577),AQ577,0)+'01_指標庫'!$H$9*IF(ISNUMBER($AG577),AR577,0)+'01_指標庫'!$H$10*IF(ISNUMBER($AB577),AM577,0)+'01_指標庫'!$H$11*IF(ISNUMBER($AC577),AN577,0)+'01_指標庫'!$H$12*IF(ISNUMBER($AD577),AO577,0)+'01_指標庫'!$H$13*IF(ISNUMBER($AE577),AP577,0)+'01_指標庫'!$H$14*IF(ISNUMBER($I577),O577,0)+'01_指標庫'!$H$15*IF(ISNUMBER($AH577),AS577,0)+'01_指標庫'!$H$16*IF(ISNUMBER($K577),P577,0)+'01_指標庫'!$H$17*IF(ISNUMBER($AI577),AT577,0)+'01_指標庫'!$H$18*IF(ISNUMBER($AJ577),AU577,0)+'01_指標庫'!$H$19*IF(ISNUMBER($AK577),AV577,0)+'01_指標庫'!$H$20*IF(ISNUMBER($BB577),BB577,0)+'01_指標庫'!$H$21*IF(ISNUMBER($BC577),BC577,0))/AW577,1))</f>
        <v>56.9</v>
      </c>
      <c r="AY577" s="67"/>
      <c r="AZ577" s="67"/>
      <c r="BA577" s="66">
        <f t="shared" si="201"/>
        <v>-2.6007620746737015E-2</v>
      </c>
      <c r="BB577">
        <f t="shared" si="202"/>
        <v>0</v>
      </c>
      <c r="BC577" t="str">
        <f t="shared" si="203"/>
        <v/>
      </c>
    </row>
    <row r="578" spans="1:55" ht="15" customHeight="1">
      <c r="A578" s="56">
        <v>574</v>
      </c>
      <c r="B578" s="57">
        <v>43389</v>
      </c>
      <c r="C578" s="56">
        <v>2018</v>
      </c>
      <c r="D578" s="58" t="s">
        <v>237</v>
      </c>
      <c r="E578" s="59">
        <v>7276.43</v>
      </c>
      <c r="F578" s="60">
        <v>3.2256E-2</v>
      </c>
      <c r="G578" s="60">
        <v>-5.0097000000000003E-2</v>
      </c>
      <c r="H578" s="61">
        <v>0.55100000000000005</v>
      </c>
      <c r="I578" s="62">
        <v>345</v>
      </c>
      <c r="J578" s="56" t="s">
        <v>235</v>
      </c>
      <c r="K578" s="63">
        <v>17.62</v>
      </c>
      <c r="L578" s="56">
        <f t="shared" si="181"/>
        <v>100</v>
      </c>
      <c r="M578" s="56">
        <f t="shared" si="182"/>
        <v>100</v>
      </c>
      <c r="N578" s="56">
        <f t="shared" si="183"/>
        <v>50</v>
      </c>
      <c r="O578" s="56">
        <f t="shared" si="184"/>
        <v>100</v>
      </c>
      <c r="P578" s="56">
        <f t="shared" si="185"/>
        <v>100</v>
      </c>
      <c r="Q578" s="63"/>
      <c r="R578" s="56"/>
      <c r="S578" s="60">
        <f t="shared" si="198"/>
        <v>2.939166773947588E-2</v>
      </c>
      <c r="T578" s="64">
        <f t="shared" si="199"/>
        <v>-0.17276995305164322</v>
      </c>
      <c r="V578" s="65"/>
      <c r="W578" s="65"/>
      <c r="Y578" s="15" t="str">
        <f t="shared" si="186"/>
        <v>EASY</v>
      </c>
      <c r="AA578" s="66">
        <f t="shared" si="200"/>
        <v>5.8322552689910712E-2</v>
      </c>
      <c r="AB578">
        <f>LOOKUP($B578,'07_L1政策步階'!$A$4:$A$14,'07_L1政策步階'!$C$4:$C$14)</f>
        <v>-1</v>
      </c>
      <c r="AC578" s="65"/>
      <c r="AD578" s="65"/>
      <c r="AE578" s="65"/>
      <c r="AF578" s="65"/>
      <c r="AG578" s="65"/>
      <c r="AH578" s="65"/>
      <c r="AI578" s="65"/>
      <c r="AJ578" s="65"/>
      <c r="AK578" s="65"/>
      <c r="AL578">
        <f t="shared" si="187"/>
        <v>100</v>
      </c>
      <c r="AM578">
        <f t="shared" si="188"/>
        <v>0</v>
      </c>
      <c r="AN578" t="str">
        <f t="shared" si="189"/>
        <v/>
      </c>
      <c r="AO578" t="str">
        <f t="shared" si="190"/>
        <v/>
      </c>
      <c r="AP578" t="str">
        <f t="shared" si="191"/>
        <v/>
      </c>
      <c r="AQ578" t="str">
        <f t="shared" si="192"/>
        <v/>
      </c>
      <c r="AR578" t="str">
        <f t="shared" si="193"/>
        <v/>
      </c>
      <c r="AS578" t="str">
        <f t="shared" si="194"/>
        <v/>
      </c>
      <c r="AT578" t="str">
        <f t="shared" si="195"/>
        <v/>
      </c>
      <c r="AU578" t="str">
        <f t="shared" si="196"/>
        <v/>
      </c>
      <c r="AV578" t="str">
        <f t="shared" si="197"/>
        <v/>
      </c>
      <c r="AW578">
        <f>'01_指標庫'!$H$4*ISNUMBER($F578)+'01_指標庫'!$H$5*ISNUMBER($AA578)+'01_指標庫'!$H$6*ISNUMBER($G578)+'01_指標庫'!$H$7*ISNUMBER($H578)+'01_指標庫'!$H$8*ISNUMBER($AF578)+'01_指標庫'!$H$9*ISNUMBER($AG578)+'01_指標庫'!$H$10*ISNUMBER($AB578)+'01_指標庫'!$H$11*ISNUMBER($AC578)+'01_指標庫'!$H$12*ISNUMBER($AD578)+'01_指標庫'!$H$13*ISNUMBER($AE578)+'01_指標庫'!$H$14*ISNUMBER($I578)+'01_指標庫'!$H$15*ISNUMBER($AH578)+'01_指標庫'!$H$16*ISNUMBER($K578)+'01_指標庫'!$H$17*ISNUMBER($AI578)+'01_指標庫'!$H$18*ISNUMBER($AJ578)+'01_指標庫'!$H$19*ISNUMBER($AK578)+'01_指標庫'!$H$20*ISNUMBER($BB578)+'01_指標庫'!$H$21*ISNUMBER($BC578)</f>
        <v>51</v>
      </c>
      <c r="AX578">
        <f>IF(AW578=0,50,ROUND(('01_指標庫'!$H$4*IF(ISNUMBER($F578),L578,0)+'01_指標庫'!$H$5*IF(ISNUMBER($AA578),AL578,0)+'01_指標庫'!$H$6*IF(ISNUMBER($G578),M578,0)+'01_指標庫'!$H$7*IF(ISNUMBER($H578),N578,0)+'01_指標庫'!$H$8*IF(ISNUMBER($AF578),AQ578,0)+'01_指標庫'!$H$9*IF(ISNUMBER($AG578),AR578,0)+'01_指標庫'!$H$10*IF(ISNUMBER($AB578),AM578,0)+'01_指標庫'!$H$11*IF(ISNUMBER($AC578),AN578,0)+'01_指標庫'!$H$12*IF(ISNUMBER($AD578),AO578,0)+'01_指標庫'!$H$13*IF(ISNUMBER($AE578),AP578,0)+'01_指標庫'!$H$14*IF(ISNUMBER($I578),O578,0)+'01_指標庫'!$H$15*IF(ISNUMBER($AH578),AS578,0)+'01_指標庫'!$H$16*IF(ISNUMBER($K578),P578,0)+'01_指標庫'!$H$17*IF(ISNUMBER($AI578),AT578,0)+'01_指標庫'!$H$18*IF(ISNUMBER($AJ578),AU578,0)+'01_指標庫'!$H$19*IF(ISNUMBER($AK578),AV578,0)+'01_指標庫'!$H$20*IF(ISNUMBER($BB578),BB578,0)+'01_指標庫'!$H$21*IF(ISNUMBER($BC578),BC578,0))/AW578,1))</f>
        <v>70.599999999999994</v>
      </c>
      <c r="AY578" s="67"/>
      <c r="AZ578" s="67"/>
      <c r="BA578" s="66">
        <f t="shared" si="201"/>
        <v>-2.3914223028262738E-2</v>
      </c>
      <c r="BB578">
        <f t="shared" si="202"/>
        <v>0</v>
      </c>
      <c r="BC578" t="str">
        <f t="shared" si="203"/>
        <v/>
      </c>
    </row>
    <row r="579" spans="1:55" ht="15" customHeight="1">
      <c r="A579" s="56">
        <v>575</v>
      </c>
      <c r="B579" s="57">
        <v>43390</v>
      </c>
      <c r="C579" s="56">
        <v>2018</v>
      </c>
      <c r="D579" s="58" t="s">
        <v>238</v>
      </c>
      <c r="E579" s="59">
        <v>7278.63</v>
      </c>
      <c r="F579" s="60">
        <v>3.2007000000000001E-2</v>
      </c>
      <c r="G579" s="60">
        <v>-4.981E-2</v>
      </c>
      <c r="H579" s="61">
        <v>0.55100000000000005</v>
      </c>
      <c r="I579" s="62">
        <v>345</v>
      </c>
      <c r="J579" s="56" t="s">
        <v>235</v>
      </c>
      <c r="K579" s="63">
        <v>17.399999999999999</v>
      </c>
      <c r="L579" s="56">
        <f t="shared" si="181"/>
        <v>100</v>
      </c>
      <c r="M579" s="56">
        <f t="shared" si="182"/>
        <v>100</v>
      </c>
      <c r="N579" s="56">
        <f t="shared" si="183"/>
        <v>50</v>
      </c>
      <c r="O579" s="56">
        <f t="shared" si="184"/>
        <v>100</v>
      </c>
      <c r="P579" s="56">
        <f t="shared" si="185"/>
        <v>100</v>
      </c>
      <c r="Q579" s="63"/>
      <c r="R579" s="56"/>
      <c r="S579" s="60">
        <f t="shared" si="198"/>
        <v>3.0234606805801256E-4</v>
      </c>
      <c r="T579" s="64">
        <f t="shared" si="199"/>
        <v>-1.2485811577752637E-2</v>
      </c>
      <c r="V579" s="65"/>
      <c r="W579" s="65"/>
      <c r="Y579" s="15" t="str">
        <f t="shared" si="186"/>
        <v>EASY</v>
      </c>
      <c r="AA579" s="66">
        <f t="shared" si="200"/>
        <v>5.7225044930340863E-2</v>
      </c>
      <c r="AB579">
        <f>LOOKUP($B579,'07_L1政策步階'!$A$4:$A$14,'07_L1政策步階'!$C$4:$C$14)</f>
        <v>-1</v>
      </c>
      <c r="AC579" s="65"/>
      <c r="AD579" s="65"/>
      <c r="AE579" s="65"/>
      <c r="AF579" s="65"/>
      <c r="AG579" s="65"/>
      <c r="AH579" s="65"/>
      <c r="AI579" s="65"/>
      <c r="AJ579" s="65"/>
      <c r="AK579" s="65"/>
      <c r="AL579">
        <f t="shared" si="187"/>
        <v>100</v>
      </c>
      <c r="AM579">
        <f t="shared" si="188"/>
        <v>0</v>
      </c>
      <c r="AN579" t="str">
        <f t="shared" si="189"/>
        <v/>
      </c>
      <c r="AO579" t="str">
        <f t="shared" si="190"/>
        <v/>
      </c>
      <c r="AP579" t="str">
        <f t="shared" si="191"/>
        <v/>
      </c>
      <c r="AQ579" t="str">
        <f t="shared" si="192"/>
        <v/>
      </c>
      <c r="AR579" t="str">
        <f t="shared" si="193"/>
        <v/>
      </c>
      <c r="AS579" t="str">
        <f t="shared" si="194"/>
        <v/>
      </c>
      <c r="AT579" t="str">
        <f t="shared" si="195"/>
        <v/>
      </c>
      <c r="AU579" t="str">
        <f t="shared" si="196"/>
        <v/>
      </c>
      <c r="AV579" t="str">
        <f t="shared" si="197"/>
        <v/>
      </c>
      <c r="AW579">
        <f>'01_指標庫'!$H$4*ISNUMBER($F579)+'01_指標庫'!$H$5*ISNUMBER($AA579)+'01_指標庫'!$H$6*ISNUMBER($G579)+'01_指標庫'!$H$7*ISNUMBER($H579)+'01_指標庫'!$H$8*ISNUMBER($AF579)+'01_指標庫'!$H$9*ISNUMBER($AG579)+'01_指標庫'!$H$10*ISNUMBER($AB579)+'01_指標庫'!$H$11*ISNUMBER($AC579)+'01_指標庫'!$H$12*ISNUMBER($AD579)+'01_指標庫'!$H$13*ISNUMBER($AE579)+'01_指標庫'!$H$14*ISNUMBER($I579)+'01_指標庫'!$H$15*ISNUMBER($AH579)+'01_指標庫'!$H$16*ISNUMBER($K579)+'01_指標庫'!$H$17*ISNUMBER($AI579)+'01_指標庫'!$H$18*ISNUMBER($AJ579)+'01_指標庫'!$H$19*ISNUMBER($AK579)+'01_指標庫'!$H$20*ISNUMBER($BB579)+'01_指標庫'!$H$21*ISNUMBER($BC579)</f>
        <v>51</v>
      </c>
      <c r="AX579">
        <f>IF(AW579=0,50,ROUND(('01_指標庫'!$H$4*IF(ISNUMBER($F579),L579,0)+'01_指標庫'!$H$5*IF(ISNUMBER($AA579),AL579,0)+'01_指標庫'!$H$6*IF(ISNUMBER($G579),M579,0)+'01_指標庫'!$H$7*IF(ISNUMBER($H579),N579,0)+'01_指標庫'!$H$8*IF(ISNUMBER($AF579),AQ579,0)+'01_指標庫'!$H$9*IF(ISNUMBER($AG579),AR579,0)+'01_指標庫'!$H$10*IF(ISNUMBER($AB579),AM579,0)+'01_指標庫'!$H$11*IF(ISNUMBER($AC579),AN579,0)+'01_指標庫'!$H$12*IF(ISNUMBER($AD579),AO579,0)+'01_指標庫'!$H$13*IF(ISNUMBER($AE579),AP579,0)+'01_指標庫'!$H$14*IF(ISNUMBER($I579),O579,0)+'01_指標庫'!$H$15*IF(ISNUMBER($AH579),AS579,0)+'01_指標庫'!$H$16*IF(ISNUMBER($K579),P579,0)+'01_指標庫'!$H$17*IF(ISNUMBER($AI579),AT579,0)+'01_指標庫'!$H$18*IF(ISNUMBER($AJ579),AU579,0)+'01_指標庫'!$H$19*IF(ISNUMBER($AK579),AV579,0)+'01_指標庫'!$H$20*IF(ISNUMBER($BB579),BB579,0)+'01_指標庫'!$H$21*IF(ISNUMBER($BC579),BC579,0))/AW579,1))</f>
        <v>70.599999999999994</v>
      </c>
      <c r="AY579" s="67"/>
      <c r="AZ579" s="67"/>
      <c r="BA579" s="66">
        <f t="shared" si="201"/>
        <v>-1.260971242596276E-2</v>
      </c>
      <c r="BB579">
        <f t="shared" si="202"/>
        <v>0</v>
      </c>
      <c r="BC579" t="str">
        <f t="shared" si="203"/>
        <v/>
      </c>
    </row>
    <row r="580" spans="1:55" ht="15" customHeight="1">
      <c r="A580" s="56">
        <v>576</v>
      </c>
      <c r="B580" s="57">
        <v>43391</v>
      </c>
      <c r="C580" s="56">
        <v>2018</v>
      </c>
      <c r="D580" s="58" t="s">
        <v>239</v>
      </c>
      <c r="E580" s="59">
        <v>7116.09</v>
      </c>
      <c r="F580" s="60">
        <v>8.5749999999999993E-3</v>
      </c>
      <c r="G580" s="60">
        <v>-7.1027999999999994E-2</v>
      </c>
      <c r="H580" s="61">
        <v>0.48980000000000001</v>
      </c>
      <c r="I580" s="62">
        <v>351</v>
      </c>
      <c r="J580" s="56" t="s">
        <v>235</v>
      </c>
      <c r="K580" s="63">
        <v>20.059999999999999</v>
      </c>
      <c r="L580" s="56">
        <f t="shared" si="181"/>
        <v>100</v>
      </c>
      <c r="M580" s="56">
        <f t="shared" si="182"/>
        <v>50</v>
      </c>
      <c r="N580" s="56">
        <f t="shared" si="183"/>
        <v>50</v>
      </c>
      <c r="O580" s="56">
        <f t="shared" si="184"/>
        <v>50</v>
      </c>
      <c r="P580" s="56">
        <f t="shared" si="185"/>
        <v>50</v>
      </c>
      <c r="Q580" s="63"/>
      <c r="R580" s="56"/>
      <c r="S580" s="60">
        <f t="shared" si="198"/>
        <v>-2.2331125500265836E-2</v>
      </c>
      <c r="T580" s="64">
        <f t="shared" si="199"/>
        <v>0.15287356321839085</v>
      </c>
      <c r="V580" s="65"/>
      <c r="W580" s="65"/>
      <c r="Y580" s="15" t="str">
        <f t="shared" si="186"/>
        <v>UNCERTAIN</v>
      </c>
      <c r="AA580" s="66">
        <f t="shared" si="200"/>
        <v>5.5818325083021758E-2</v>
      </c>
      <c r="AB580">
        <f>LOOKUP($B580,'07_L1政策步階'!$A$4:$A$14,'07_L1政策步階'!$C$4:$C$14)</f>
        <v>-1</v>
      </c>
      <c r="AC580" s="65"/>
      <c r="AD580" s="65"/>
      <c r="AE580" s="65"/>
      <c r="AF580" s="65"/>
      <c r="AG580" s="65"/>
      <c r="AH580" s="65"/>
      <c r="AI580" s="65"/>
      <c r="AJ580" s="65"/>
      <c r="AK580" s="65"/>
      <c r="AL580">
        <f t="shared" si="187"/>
        <v>100</v>
      </c>
      <c r="AM580">
        <f t="shared" si="188"/>
        <v>0</v>
      </c>
      <c r="AN580" t="str">
        <f t="shared" si="189"/>
        <v/>
      </c>
      <c r="AO580" t="str">
        <f t="shared" si="190"/>
        <v/>
      </c>
      <c r="AP580" t="str">
        <f t="shared" si="191"/>
        <v/>
      </c>
      <c r="AQ580" t="str">
        <f t="shared" si="192"/>
        <v/>
      </c>
      <c r="AR580" t="str">
        <f t="shared" si="193"/>
        <v/>
      </c>
      <c r="AS580" t="str">
        <f t="shared" si="194"/>
        <v/>
      </c>
      <c r="AT580" t="str">
        <f t="shared" si="195"/>
        <v/>
      </c>
      <c r="AU580" t="str">
        <f t="shared" si="196"/>
        <v/>
      </c>
      <c r="AV580" t="str">
        <f t="shared" si="197"/>
        <v/>
      </c>
      <c r="AW580">
        <f>'01_指標庫'!$H$4*ISNUMBER($F580)+'01_指標庫'!$H$5*ISNUMBER($AA580)+'01_指標庫'!$H$6*ISNUMBER($G580)+'01_指標庫'!$H$7*ISNUMBER($H580)+'01_指標庫'!$H$8*ISNUMBER($AF580)+'01_指標庫'!$H$9*ISNUMBER($AG580)+'01_指標庫'!$H$10*ISNUMBER($AB580)+'01_指標庫'!$H$11*ISNUMBER($AC580)+'01_指標庫'!$H$12*ISNUMBER($AD580)+'01_指標庫'!$H$13*ISNUMBER($AE580)+'01_指標庫'!$H$14*ISNUMBER($I580)+'01_指標庫'!$H$15*ISNUMBER($AH580)+'01_指標庫'!$H$16*ISNUMBER($K580)+'01_指標庫'!$H$17*ISNUMBER($AI580)+'01_指標庫'!$H$18*ISNUMBER($AJ580)+'01_指標庫'!$H$19*ISNUMBER($AK580)+'01_指標庫'!$H$20*ISNUMBER($BB580)+'01_指標庫'!$H$21*ISNUMBER($BC580)</f>
        <v>51</v>
      </c>
      <c r="AX580">
        <f>IF(AW580=0,50,ROUND(('01_指標庫'!$H$4*IF(ISNUMBER($F580),L580,0)+'01_指標庫'!$H$5*IF(ISNUMBER($AA580),AL580,0)+'01_指標庫'!$H$6*IF(ISNUMBER($G580),M580,0)+'01_指標庫'!$H$7*IF(ISNUMBER($H580),N580,0)+'01_指標庫'!$H$8*IF(ISNUMBER($AF580),AQ580,0)+'01_指標庫'!$H$9*IF(ISNUMBER($AG580),AR580,0)+'01_指標庫'!$H$10*IF(ISNUMBER($AB580),AM580,0)+'01_指標庫'!$H$11*IF(ISNUMBER($AC580),AN580,0)+'01_指標庫'!$H$12*IF(ISNUMBER($AD580),AO580,0)+'01_指標庫'!$H$13*IF(ISNUMBER($AE580),AP580,0)+'01_指標庫'!$H$14*IF(ISNUMBER($I580),O580,0)+'01_指標庫'!$H$15*IF(ISNUMBER($AH580),AS580,0)+'01_指標庫'!$H$16*IF(ISNUMBER($K580),P580,0)+'01_指標庫'!$H$17*IF(ISNUMBER($AI580),AT580,0)+'01_指標庫'!$H$18*IF(ISNUMBER($AJ580),AU580,0)+'01_指標庫'!$H$19*IF(ISNUMBER($AK580),AV580,0)+'01_指標庫'!$H$20*IF(ISNUMBER($BB580),BB580,0)+'01_指標庫'!$H$21*IF(ISNUMBER($BC580),BC580,0))/AW580,1))</f>
        <v>49</v>
      </c>
      <c r="AY580" s="67"/>
      <c r="AZ580" s="67"/>
      <c r="BA580" s="66">
        <f t="shared" si="201"/>
        <v>-3.2618801785557761E-3</v>
      </c>
      <c r="BB580">
        <f t="shared" si="202"/>
        <v>0</v>
      </c>
      <c r="BC580" t="str">
        <f t="shared" si="203"/>
        <v/>
      </c>
    </row>
    <row r="581" spans="1:55" ht="15" customHeight="1">
      <c r="A581" s="56">
        <v>577</v>
      </c>
      <c r="B581" s="57">
        <v>43392</v>
      </c>
      <c r="C581" s="56">
        <v>2018</v>
      </c>
      <c r="D581" s="58" t="s">
        <v>234</v>
      </c>
      <c r="E581" s="59">
        <v>7107.23</v>
      </c>
      <c r="F581" s="60">
        <v>6.9459999999999999E-3</v>
      </c>
      <c r="G581" s="60">
        <v>-7.2184999999999999E-2</v>
      </c>
      <c r="H581" s="61">
        <v>0.48980000000000001</v>
      </c>
      <c r="I581" s="62">
        <v>351</v>
      </c>
      <c r="J581" s="56" t="s">
        <v>235</v>
      </c>
      <c r="K581" s="63">
        <v>19.89</v>
      </c>
      <c r="L581" s="56">
        <f t="shared" ref="L581:L644" si="204">IF(COUNT(F581)=0,50,IF(F581&gt;=0,100,IF(F581&gt;=-0.02,50,0)))</f>
        <v>100</v>
      </c>
      <c r="M581" s="56">
        <f t="shared" ref="M581:M644" si="205">IF(COUNT(G581)=0,50,IF(G581&gt;-0.06,100,IF(G581&gt;-0.15,50,0)))</f>
        <v>50</v>
      </c>
      <c r="N581" s="56">
        <f t="shared" ref="N581:N644" si="206">IF(COUNT(H581)=0,50,IF(H581&gt;=0.6,100,IF(H581&gt;=0.4,50,0)))</f>
        <v>50</v>
      </c>
      <c r="O581" s="56">
        <f t="shared" ref="O581:O644" si="207">IF(COUNT(I581)=0,50,IF(J581="proxy_vix",50,IF(I581&lt;350,100,IF(I581&lt;=450,50,0))))</f>
        <v>50</v>
      </c>
      <c r="P581" s="56">
        <f t="shared" ref="P581:P644" si="208">IF(COUNT(K581)=0,50,IF(K581&lt;20,100,IF(K581&lt;=25,50,0)))</f>
        <v>100</v>
      </c>
      <c r="Q581" s="63"/>
      <c r="R581" s="56"/>
      <c r="S581" s="60">
        <f t="shared" si="198"/>
        <v>-1.2450657594269554E-3</v>
      </c>
      <c r="T581" s="64">
        <f t="shared" si="199"/>
        <v>-8.4745762711863071E-3</v>
      </c>
      <c r="V581" s="65"/>
      <c r="W581" s="65"/>
      <c r="Y581" s="15" t="str">
        <f t="shared" ref="Y581:Y644" si="209">IF(AX581&gt;=70,"EASY",IF(AX581&gt;40,"UNCERTAIN","HARD"))</f>
        <v>UNCERTAIN</v>
      </c>
      <c r="AA581" s="66">
        <f t="shared" si="200"/>
        <v>5.4408091519306367E-2</v>
      </c>
      <c r="AB581">
        <f>LOOKUP($B581,'07_L1政策步階'!$A$4:$A$14,'07_L1政策步階'!$C$4:$C$14)</f>
        <v>-1</v>
      </c>
      <c r="AC581" s="65"/>
      <c r="AD581" s="65"/>
      <c r="AE581" s="65"/>
      <c r="AF581" s="65"/>
      <c r="AG581" s="65"/>
      <c r="AH581" s="65"/>
      <c r="AI581" s="65"/>
      <c r="AJ581" s="65"/>
      <c r="AK581" s="65"/>
      <c r="AL581">
        <f t="shared" ref="AL581:AL644" si="210">IF(ISNUMBER($AA581),IF($AA581&gt;=0.005,100,IF($AA581&gt;=-0.015,50,0)),"")</f>
        <v>100</v>
      </c>
      <c r="AM581">
        <f t="shared" ref="AM581:AM644" si="211">IF(ISNUMBER($AB581),IF($AB581=1,100,IF($AB581=0,50,0)),"")</f>
        <v>0</v>
      </c>
      <c r="AN581" t="str">
        <f t="shared" ref="AN581:AN644" si="212">IF(ISNUMBER($AC581),IF($AC581&gt;=0.001,100,IF($AC581&gt;=-0.003,50,0)),"")</f>
        <v/>
      </c>
      <c r="AO581" t="str">
        <f t="shared" ref="AO581:AO644" si="213">IF(ISNUMBER($AD581),IF($AD581&gt;=0.04,100,IF($AD581&gt;=0,50,0)),"")</f>
        <v/>
      </c>
      <c r="AP581" t="str">
        <f t="shared" ref="AP581:AP644" si="214">IF(ISNUMBER($AE581),IF($AE581&gt;=25,100,IF($AE581&gt;=-75,50,0)),"")</f>
        <v/>
      </c>
      <c r="AQ581" t="str">
        <f t="shared" ref="AQ581:AQ644" si="215">IF(ISNUMBER($AF581),IF($AF581&gt;0,100,IF($AF581&gt;=-50,50,0)),"")</f>
        <v/>
      </c>
      <c r="AR581" t="str">
        <f t="shared" ref="AR581:AR644" si="216">IF(ISNUMBER($AG581),IF($AG581=1,100,IF($AG581=0,50,0)),"")</f>
        <v/>
      </c>
      <c r="AS581" t="str">
        <f t="shared" ref="AS581:AS644" si="217">IF(ISNUMBER($AH581),IF($AH581&lt;0,100,IF($AH581&lt;=20,50,0)),"")</f>
        <v/>
      </c>
      <c r="AT581" t="str">
        <f t="shared" ref="AT581:AT644" si="218">IF(ISNUMBER($AI581),IF($AI581&lt;0.95,100,IF($AI581&lt;=1,50,0)),"")</f>
        <v/>
      </c>
      <c r="AU581" t="str">
        <f t="shared" ref="AU581:AU644" si="219">IF(ISNUMBER($AJ581),IF($AJ581&lt;30,0,IF($AJ581&lt;40,50,IF($AJ581&lt;=90,100,50))),"")</f>
        <v/>
      </c>
      <c r="AV581" t="str">
        <f t="shared" ref="AV581:AV644" si="220">IF(ISNUMBER($AK581),IF($AK581&gt;-0.2,100,IF($AK581&gt;=-0.4,50,0)),"")</f>
        <v/>
      </c>
      <c r="AW581">
        <f>'01_指標庫'!$H$4*ISNUMBER($F581)+'01_指標庫'!$H$5*ISNUMBER($AA581)+'01_指標庫'!$H$6*ISNUMBER($G581)+'01_指標庫'!$H$7*ISNUMBER($H581)+'01_指標庫'!$H$8*ISNUMBER($AF581)+'01_指標庫'!$H$9*ISNUMBER($AG581)+'01_指標庫'!$H$10*ISNUMBER($AB581)+'01_指標庫'!$H$11*ISNUMBER($AC581)+'01_指標庫'!$H$12*ISNUMBER($AD581)+'01_指標庫'!$H$13*ISNUMBER($AE581)+'01_指標庫'!$H$14*ISNUMBER($I581)+'01_指標庫'!$H$15*ISNUMBER($AH581)+'01_指標庫'!$H$16*ISNUMBER($K581)+'01_指標庫'!$H$17*ISNUMBER($AI581)+'01_指標庫'!$H$18*ISNUMBER($AJ581)+'01_指標庫'!$H$19*ISNUMBER($AK581)+'01_指標庫'!$H$20*ISNUMBER($BB581)+'01_指標庫'!$H$21*ISNUMBER($BC581)</f>
        <v>51</v>
      </c>
      <c r="AX581">
        <f>IF(AW581=0,50,ROUND(('01_指標庫'!$H$4*IF(ISNUMBER($F581),L581,0)+'01_指標庫'!$H$5*IF(ISNUMBER($AA581),AL581,0)+'01_指標庫'!$H$6*IF(ISNUMBER($G581),M581,0)+'01_指標庫'!$H$7*IF(ISNUMBER($H581),N581,0)+'01_指標庫'!$H$8*IF(ISNUMBER($AF581),AQ581,0)+'01_指標庫'!$H$9*IF(ISNUMBER($AG581),AR581,0)+'01_指標庫'!$H$10*IF(ISNUMBER($AB581),AM581,0)+'01_指標庫'!$H$11*IF(ISNUMBER($AC581),AN581,0)+'01_指標庫'!$H$12*IF(ISNUMBER($AD581),AO581,0)+'01_指標庫'!$H$13*IF(ISNUMBER($AE581),AP581,0)+'01_指標庫'!$H$14*IF(ISNUMBER($I581),O581,0)+'01_指標庫'!$H$15*IF(ISNUMBER($AH581),AS581,0)+'01_指標庫'!$H$16*IF(ISNUMBER($K581),P581,0)+'01_指標庫'!$H$17*IF(ISNUMBER($AI581),AT581,0)+'01_指標庫'!$H$18*IF(ISNUMBER($AJ581),AU581,0)+'01_指標庫'!$H$19*IF(ISNUMBER($AK581),AV581,0)+'01_指標庫'!$H$20*IF(ISNUMBER($BB581),BB581,0)+'01_指標庫'!$H$21*IF(ISNUMBER($BC581),BC581,0))/AW581,1))</f>
        <v>60.8</v>
      </c>
      <c r="AY581" s="67"/>
      <c r="AZ581" s="67"/>
      <c r="BA581" s="66">
        <f t="shared" si="201"/>
        <v>-6.0122198752299294E-4</v>
      </c>
      <c r="BB581">
        <f t="shared" si="202"/>
        <v>50</v>
      </c>
      <c r="BC581" t="str">
        <f t="shared" si="203"/>
        <v/>
      </c>
    </row>
    <row r="582" spans="1:55" ht="15" customHeight="1">
      <c r="A582" s="56">
        <v>578</v>
      </c>
      <c r="B582" s="57">
        <v>43395</v>
      </c>
      <c r="C582" s="56">
        <v>2018</v>
      </c>
      <c r="D582" s="58" t="s">
        <v>236</v>
      </c>
      <c r="E582" s="59">
        <v>7141.21</v>
      </c>
      <c r="F582" s="60">
        <v>1.1410999999999999E-2</v>
      </c>
      <c r="G582" s="60">
        <v>-6.7749000000000004E-2</v>
      </c>
      <c r="H582" s="61">
        <v>0.46939999999999998</v>
      </c>
      <c r="I582" s="62">
        <v>352</v>
      </c>
      <c r="J582" s="56" t="s">
        <v>235</v>
      </c>
      <c r="K582" s="63">
        <v>19.64</v>
      </c>
      <c r="L582" s="56">
        <f t="shared" si="204"/>
        <v>100</v>
      </c>
      <c r="M582" s="56">
        <f t="shared" si="205"/>
        <v>50</v>
      </c>
      <c r="N582" s="56">
        <f t="shared" si="206"/>
        <v>50</v>
      </c>
      <c r="O582" s="56">
        <f t="shared" si="207"/>
        <v>50</v>
      </c>
      <c r="P582" s="56">
        <f t="shared" si="208"/>
        <v>100</v>
      </c>
      <c r="Q582" s="63"/>
      <c r="R582" s="56"/>
      <c r="S582" s="60">
        <f t="shared" ref="S582:S645" si="221">$E582/$E581-1</f>
        <v>4.7810469057565363E-3</v>
      </c>
      <c r="T582" s="64">
        <f t="shared" ref="T582:T645" si="222">$K582/$K581-1</f>
        <v>-1.2569130216188995E-2</v>
      </c>
      <c r="V582" s="65"/>
      <c r="W582" s="65"/>
      <c r="Y582" s="15" t="str">
        <f t="shared" si="209"/>
        <v>UNCERTAIN</v>
      </c>
      <c r="AA582" s="66">
        <f t="shared" si="200"/>
        <v>5.3287211669286405E-2</v>
      </c>
      <c r="AB582">
        <f>LOOKUP($B582,'07_L1政策步階'!$A$4:$A$14,'07_L1政策步階'!$C$4:$C$14)</f>
        <v>-1</v>
      </c>
      <c r="AC582" s="65"/>
      <c r="AD582" s="65"/>
      <c r="AE582" s="65"/>
      <c r="AF582" s="65"/>
      <c r="AG582" s="65"/>
      <c r="AH582" s="65"/>
      <c r="AI582" s="65"/>
      <c r="AJ582" s="65"/>
      <c r="AK582" s="65"/>
      <c r="AL582">
        <f t="shared" si="210"/>
        <v>100</v>
      </c>
      <c r="AM582">
        <f t="shared" si="211"/>
        <v>0</v>
      </c>
      <c r="AN582" t="str">
        <f t="shared" si="212"/>
        <v/>
      </c>
      <c r="AO582" t="str">
        <f t="shared" si="213"/>
        <v/>
      </c>
      <c r="AP582" t="str">
        <f t="shared" si="214"/>
        <v/>
      </c>
      <c r="AQ582" t="str">
        <f t="shared" si="215"/>
        <v/>
      </c>
      <c r="AR582" t="str">
        <f t="shared" si="216"/>
        <v/>
      </c>
      <c r="AS582" t="str">
        <f t="shared" si="217"/>
        <v/>
      </c>
      <c r="AT582" t="str">
        <f t="shared" si="218"/>
        <v/>
      </c>
      <c r="AU582" t="str">
        <f t="shared" si="219"/>
        <v/>
      </c>
      <c r="AV582" t="str">
        <f t="shared" si="220"/>
        <v/>
      </c>
      <c r="AW582">
        <f>'01_指標庫'!$H$4*ISNUMBER($F582)+'01_指標庫'!$H$5*ISNUMBER($AA582)+'01_指標庫'!$H$6*ISNUMBER($G582)+'01_指標庫'!$H$7*ISNUMBER($H582)+'01_指標庫'!$H$8*ISNUMBER($AF582)+'01_指標庫'!$H$9*ISNUMBER($AG582)+'01_指標庫'!$H$10*ISNUMBER($AB582)+'01_指標庫'!$H$11*ISNUMBER($AC582)+'01_指標庫'!$H$12*ISNUMBER($AD582)+'01_指標庫'!$H$13*ISNUMBER($AE582)+'01_指標庫'!$H$14*ISNUMBER($I582)+'01_指標庫'!$H$15*ISNUMBER($AH582)+'01_指標庫'!$H$16*ISNUMBER($K582)+'01_指標庫'!$H$17*ISNUMBER($AI582)+'01_指標庫'!$H$18*ISNUMBER($AJ582)+'01_指標庫'!$H$19*ISNUMBER($AK582)+'01_指標庫'!$H$20*ISNUMBER($BB582)+'01_指標庫'!$H$21*ISNUMBER($BC582)</f>
        <v>51</v>
      </c>
      <c r="AX582">
        <f>IF(AW582=0,50,ROUND(('01_指標庫'!$H$4*IF(ISNUMBER($F582),L582,0)+'01_指標庫'!$H$5*IF(ISNUMBER($AA582),AL582,0)+'01_指標庫'!$H$6*IF(ISNUMBER($G582),M582,0)+'01_指標庫'!$H$7*IF(ISNUMBER($H582),N582,0)+'01_指標庫'!$H$8*IF(ISNUMBER($AF582),AQ582,0)+'01_指標庫'!$H$9*IF(ISNUMBER($AG582),AR582,0)+'01_指標庫'!$H$10*IF(ISNUMBER($AB582),AM582,0)+'01_指標庫'!$H$11*IF(ISNUMBER($AC582),AN582,0)+'01_指標庫'!$H$12*IF(ISNUMBER($AD582),AO582,0)+'01_指標庫'!$H$13*IF(ISNUMBER($AE582),AP582,0)+'01_指標庫'!$H$14*IF(ISNUMBER($I582),O582,0)+'01_指標庫'!$H$15*IF(ISNUMBER($AH582),AS582,0)+'01_指標庫'!$H$16*IF(ISNUMBER($K582),P582,0)+'01_指標庫'!$H$17*IF(ISNUMBER($AI582),AT582,0)+'01_指標庫'!$H$18*IF(ISNUMBER($AJ582),AU582,0)+'01_指標庫'!$H$19*IF(ISNUMBER($AK582),AV582,0)+'01_指標庫'!$H$20*IF(ISNUMBER($BB582),BB582,0)+'01_指標庫'!$H$21*IF(ISNUMBER($BC582),BC582,0))/AW582,1))</f>
        <v>60.8</v>
      </c>
      <c r="AY582" s="67"/>
      <c r="AZ582" s="67"/>
      <c r="BA582" s="66">
        <f t="shared" si="201"/>
        <v>4.3838837048879586E-3</v>
      </c>
      <c r="BB582">
        <f t="shared" si="202"/>
        <v>50</v>
      </c>
      <c r="BC582" t="str">
        <f t="shared" si="203"/>
        <v/>
      </c>
    </row>
    <row r="583" spans="1:55" ht="15" customHeight="1">
      <c r="A583" s="56">
        <v>579</v>
      </c>
      <c r="B583" s="57">
        <v>43396</v>
      </c>
      <c r="C583" s="56">
        <v>2018</v>
      </c>
      <c r="D583" s="58" t="s">
        <v>237</v>
      </c>
      <c r="E583" s="59">
        <v>7118.67</v>
      </c>
      <c r="F583" s="60">
        <v>7.9030000000000003E-3</v>
      </c>
      <c r="G583" s="60">
        <v>-7.0692000000000005E-2</v>
      </c>
      <c r="H583" s="61">
        <v>0.51019999999999999</v>
      </c>
      <c r="I583" s="62">
        <v>365</v>
      </c>
      <c r="J583" s="56" t="s">
        <v>235</v>
      </c>
      <c r="K583" s="63">
        <v>20.71</v>
      </c>
      <c r="L583" s="56">
        <f t="shared" si="204"/>
        <v>100</v>
      </c>
      <c r="M583" s="56">
        <f t="shared" si="205"/>
        <v>50</v>
      </c>
      <c r="N583" s="56">
        <f t="shared" si="206"/>
        <v>50</v>
      </c>
      <c r="O583" s="56">
        <f t="shared" si="207"/>
        <v>50</v>
      </c>
      <c r="P583" s="56">
        <f t="shared" si="208"/>
        <v>50</v>
      </c>
      <c r="Q583" s="63"/>
      <c r="R583" s="56"/>
      <c r="S583" s="60">
        <f t="shared" si="221"/>
        <v>-3.1563278492020563E-3</v>
      </c>
      <c r="T583" s="64">
        <f t="shared" si="222"/>
        <v>5.4480651731160901E-2</v>
      </c>
      <c r="V583" s="65"/>
      <c r="W583" s="65"/>
      <c r="Y583" s="15" t="str">
        <f t="shared" si="209"/>
        <v>UNCERTAIN</v>
      </c>
      <c r="AA583" s="66">
        <f t="shared" si="200"/>
        <v>5.2157643540882592E-2</v>
      </c>
      <c r="AB583">
        <f>LOOKUP($B583,'07_L1政策步階'!$A$4:$A$14,'07_L1政策步階'!$C$4:$C$14)</f>
        <v>-1</v>
      </c>
      <c r="AC583" s="65"/>
      <c r="AD583" s="65"/>
      <c r="AE583" s="65"/>
      <c r="AF583" s="65"/>
      <c r="AG583" s="65"/>
      <c r="AH583" s="65"/>
      <c r="AI583" s="65"/>
      <c r="AJ583" s="65"/>
      <c r="AK583" s="65"/>
      <c r="AL583">
        <f t="shared" si="210"/>
        <v>100</v>
      </c>
      <c r="AM583">
        <f t="shared" si="211"/>
        <v>0</v>
      </c>
      <c r="AN583" t="str">
        <f t="shared" si="212"/>
        <v/>
      </c>
      <c r="AO583" t="str">
        <f t="shared" si="213"/>
        <v/>
      </c>
      <c r="AP583" t="str">
        <f t="shared" si="214"/>
        <v/>
      </c>
      <c r="AQ583" t="str">
        <f t="shared" si="215"/>
        <v/>
      </c>
      <c r="AR583" t="str">
        <f t="shared" si="216"/>
        <v/>
      </c>
      <c r="AS583" t="str">
        <f t="shared" si="217"/>
        <v/>
      </c>
      <c r="AT583" t="str">
        <f t="shared" si="218"/>
        <v/>
      </c>
      <c r="AU583" t="str">
        <f t="shared" si="219"/>
        <v/>
      </c>
      <c r="AV583" t="str">
        <f t="shared" si="220"/>
        <v/>
      </c>
      <c r="AW583">
        <f>'01_指標庫'!$H$4*ISNUMBER($F583)+'01_指標庫'!$H$5*ISNUMBER($AA583)+'01_指標庫'!$H$6*ISNUMBER($G583)+'01_指標庫'!$H$7*ISNUMBER($H583)+'01_指標庫'!$H$8*ISNUMBER($AF583)+'01_指標庫'!$H$9*ISNUMBER($AG583)+'01_指標庫'!$H$10*ISNUMBER($AB583)+'01_指標庫'!$H$11*ISNUMBER($AC583)+'01_指標庫'!$H$12*ISNUMBER($AD583)+'01_指標庫'!$H$13*ISNUMBER($AE583)+'01_指標庫'!$H$14*ISNUMBER($I583)+'01_指標庫'!$H$15*ISNUMBER($AH583)+'01_指標庫'!$H$16*ISNUMBER($K583)+'01_指標庫'!$H$17*ISNUMBER($AI583)+'01_指標庫'!$H$18*ISNUMBER($AJ583)+'01_指標庫'!$H$19*ISNUMBER($AK583)+'01_指標庫'!$H$20*ISNUMBER($BB583)+'01_指標庫'!$H$21*ISNUMBER($BC583)</f>
        <v>51</v>
      </c>
      <c r="AX583">
        <f>IF(AW583=0,50,ROUND(('01_指標庫'!$H$4*IF(ISNUMBER($F583),L583,0)+'01_指標庫'!$H$5*IF(ISNUMBER($AA583),AL583,0)+'01_指標庫'!$H$6*IF(ISNUMBER($G583),M583,0)+'01_指標庫'!$H$7*IF(ISNUMBER($H583),N583,0)+'01_指標庫'!$H$8*IF(ISNUMBER($AF583),AQ583,0)+'01_指標庫'!$H$9*IF(ISNUMBER($AG583),AR583,0)+'01_指標庫'!$H$10*IF(ISNUMBER($AB583),AM583,0)+'01_指標庫'!$H$11*IF(ISNUMBER($AC583),AN583,0)+'01_指標庫'!$H$12*IF(ISNUMBER($AD583),AO583,0)+'01_指標庫'!$H$13*IF(ISNUMBER($AE583),AP583,0)+'01_指標庫'!$H$14*IF(ISNUMBER($I583),O583,0)+'01_指標庫'!$H$15*IF(ISNUMBER($AH583),AS583,0)+'01_指標庫'!$H$16*IF(ISNUMBER($K583),P583,0)+'01_指標庫'!$H$17*IF(ISNUMBER($AI583),AT583,0)+'01_指標庫'!$H$18*IF(ISNUMBER($AJ583),AU583,0)+'01_指標庫'!$H$19*IF(ISNUMBER($AK583),AV583,0)+'01_指標庫'!$H$20*IF(ISNUMBER($BB583),BB583,0)+'01_指標庫'!$H$21*IF(ISNUMBER($BC583),BC583,0))/AW583,1))</f>
        <v>54.9</v>
      </c>
      <c r="AY583" s="67"/>
      <c r="AZ583" s="67"/>
      <c r="BA583" s="66">
        <f t="shared" si="201"/>
        <v>3.5215461971609407E-3</v>
      </c>
      <c r="BB583">
        <f t="shared" si="202"/>
        <v>50</v>
      </c>
      <c r="BC583" t="str">
        <f t="shared" si="203"/>
        <v/>
      </c>
    </row>
    <row r="584" spans="1:55" ht="15" customHeight="1">
      <c r="A584" s="56">
        <v>580</v>
      </c>
      <c r="B584" s="57">
        <v>43397</v>
      </c>
      <c r="C584" s="56">
        <v>2018</v>
      </c>
      <c r="D584" s="58" t="s">
        <v>238</v>
      </c>
      <c r="E584" s="59">
        <v>6789.15</v>
      </c>
      <c r="F584" s="60">
        <v>-3.8828000000000001E-2</v>
      </c>
      <c r="G584" s="60">
        <v>-0.113709</v>
      </c>
      <c r="H584" s="61">
        <v>0.38779999999999998</v>
      </c>
      <c r="I584" s="62">
        <v>368</v>
      </c>
      <c r="J584" s="56" t="s">
        <v>235</v>
      </c>
      <c r="K584" s="63">
        <v>25.23</v>
      </c>
      <c r="L584" s="56">
        <f t="shared" si="204"/>
        <v>0</v>
      </c>
      <c r="M584" s="56">
        <f t="shared" si="205"/>
        <v>50</v>
      </c>
      <c r="N584" s="56">
        <f t="shared" si="206"/>
        <v>0</v>
      </c>
      <c r="O584" s="56">
        <f t="shared" si="207"/>
        <v>50</v>
      </c>
      <c r="P584" s="56">
        <f t="shared" si="208"/>
        <v>0</v>
      </c>
      <c r="Q584" s="63"/>
      <c r="R584" s="56"/>
      <c r="S584" s="60">
        <f t="shared" si="221"/>
        <v>-4.6289545659512266E-2</v>
      </c>
      <c r="T584" s="64">
        <f t="shared" si="222"/>
        <v>0.21825205214872034</v>
      </c>
      <c r="V584" s="65"/>
      <c r="W584" s="65"/>
      <c r="Y584" s="15" t="str">
        <f t="shared" si="209"/>
        <v>HARD</v>
      </c>
      <c r="AA584" s="66">
        <f t="shared" si="200"/>
        <v>5.0211635721701064E-2</v>
      </c>
      <c r="AB584">
        <f>LOOKUP($B584,'07_L1政策步階'!$A$4:$A$14,'07_L1政策步階'!$C$4:$C$14)</f>
        <v>-1</v>
      </c>
      <c r="AC584" s="65"/>
      <c r="AD584" s="65"/>
      <c r="AE584" s="65"/>
      <c r="AF584" s="65"/>
      <c r="AG584" s="65"/>
      <c r="AH584" s="65"/>
      <c r="AI584" s="65"/>
      <c r="AJ584" s="65"/>
      <c r="AK584" s="65"/>
      <c r="AL584">
        <f t="shared" si="210"/>
        <v>100</v>
      </c>
      <c r="AM584">
        <f t="shared" si="211"/>
        <v>0</v>
      </c>
      <c r="AN584" t="str">
        <f t="shared" si="212"/>
        <v/>
      </c>
      <c r="AO584" t="str">
        <f t="shared" si="213"/>
        <v/>
      </c>
      <c r="AP584" t="str">
        <f t="shared" si="214"/>
        <v/>
      </c>
      <c r="AQ584" t="str">
        <f t="shared" si="215"/>
        <v/>
      </c>
      <c r="AR584" t="str">
        <f t="shared" si="216"/>
        <v/>
      </c>
      <c r="AS584" t="str">
        <f t="shared" si="217"/>
        <v/>
      </c>
      <c r="AT584" t="str">
        <f t="shared" si="218"/>
        <v/>
      </c>
      <c r="AU584" t="str">
        <f t="shared" si="219"/>
        <v/>
      </c>
      <c r="AV584" t="str">
        <f t="shared" si="220"/>
        <v/>
      </c>
      <c r="AW584">
        <f>'01_指標庫'!$H$4*ISNUMBER($F584)+'01_指標庫'!$H$5*ISNUMBER($AA584)+'01_指標庫'!$H$6*ISNUMBER($G584)+'01_指標庫'!$H$7*ISNUMBER($H584)+'01_指標庫'!$H$8*ISNUMBER($AF584)+'01_指標庫'!$H$9*ISNUMBER($AG584)+'01_指標庫'!$H$10*ISNUMBER($AB584)+'01_指標庫'!$H$11*ISNUMBER($AC584)+'01_指標庫'!$H$12*ISNUMBER($AD584)+'01_指標庫'!$H$13*ISNUMBER($AE584)+'01_指標庫'!$H$14*ISNUMBER($I584)+'01_指標庫'!$H$15*ISNUMBER($AH584)+'01_指標庫'!$H$16*ISNUMBER($K584)+'01_指標庫'!$H$17*ISNUMBER($AI584)+'01_指標庫'!$H$18*ISNUMBER($AJ584)+'01_指標庫'!$H$19*ISNUMBER($AK584)+'01_指標庫'!$H$20*ISNUMBER($BB584)+'01_指標庫'!$H$21*ISNUMBER($BC584)</f>
        <v>51</v>
      </c>
      <c r="AX584">
        <f>IF(AW584=0,50,ROUND(('01_指標庫'!$H$4*IF(ISNUMBER($F584),L584,0)+'01_指標庫'!$H$5*IF(ISNUMBER($AA584),AL584,0)+'01_指標庫'!$H$6*IF(ISNUMBER($G584),M584,0)+'01_指標庫'!$H$7*IF(ISNUMBER($H584),N584,0)+'01_指標庫'!$H$8*IF(ISNUMBER($AF584),AQ584,0)+'01_指標庫'!$H$9*IF(ISNUMBER($AG584),AR584,0)+'01_指標庫'!$H$10*IF(ISNUMBER($AB584),AM584,0)+'01_指標庫'!$H$11*IF(ISNUMBER($AC584),AN584,0)+'01_指標庫'!$H$12*IF(ISNUMBER($AD584),AO584,0)+'01_指標庫'!$H$13*IF(ISNUMBER($AE584),AP584,0)+'01_指標庫'!$H$14*IF(ISNUMBER($I584),O584,0)+'01_指標庫'!$H$15*IF(ISNUMBER($AH584),AS584,0)+'01_指標庫'!$H$16*IF(ISNUMBER($K584),P584,0)+'01_指標庫'!$H$17*IF(ISNUMBER($AI584),AT584,0)+'01_指標庫'!$H$18*IF(ISNUMBER($AJ584),AU584,0)+'01_指標庫'!$H$19*IF(ISNUMBER($AK584),AV584,0)+'01_指標庫'!$H$20*IF(ISNUMBER($BB584),BB584,0)+'01_指標庫'!$H$21*IF(ISNUMBER($BC584),BC584,0))/AW584,1))</f>
        <v>19.600000000000001</v>
      </c>
      <c r="AY584" s="67"/>
      <c r="AZ584" s="67"/>
      <c r="BA584" s="66">
        <f t="shared" si="201"/>
        <v>-6.6549962741483393E-3</v>
      </c>
      <c r="BB584">
        <f t="shared" si="202"/>
        <v>0</v>
      </c>
      <c r="BC584" t="str">
        <f t="shared" si="203"/>
        <v/>
      </c>
    </row>
    <row r="585" spans="1:55" ht="15" customHeight="1">
      <c r="A585" s="56">
        <v>581</v>
      </c>
      <c r="B585" s="57">
        <v>43398</v>
      </c>
      <c r="C585" s="56">
        <v>2018</v>
      </c>
      <c r="D585" s="58" t="s">
        <v>239</v>
      </c>
      <c r="E585" s="59">
        <v>7016.39</v>
      </c>
      <c r="F585" s="60">
        <v>-6.9059999999999998E-3</v>
      </c>
      <c r="G585" s="60">
        <v>-8.4043999999999994E-2</v>
      </c>
      <c r="H585" s="61">
        <v>0.42859999999999998</v>
      </c>
      <c r="I585" s="62">
        <v>372</v>
      </c>
      <c r="J585" s="56" t="s">
        <v>235</v>
      </c>
      <c r="K585" s="63">
        <v>24.22</v>
      </c>
      <c r="L585" s="56">
        <f t="shared" si="204"/>
        <v>50</v>
      </c>
      <c r="M585" s="56">
        <f t="shared" si="205"/>
        <v>50</v>
      </c>
      <c r="N585" s="56">
        <f t="shared" si="206"/>
        <v>50</v>
      </c>
      <c r="O585" s="56">
        <f t="shared" si="207"/>
        <v>50</v>
      </c>
      <c r="P585" s="56">
        <f t="shared" si="208"/>
        <v>50</v>
      </c>
      <c r="Q585" s="63"/>
      <c r="R585" s="56"/>
      <c r="S585" s="60">
        <f t="shared" si="221"/>
        <v>3.3471053077336776E-2</v>
      </c>
      <c r="T585" s="64">
        <f t="shared" si="222"/>
        <v>-4.0031708283789214E-2</v>
      </c>
      <c r="V585" s="65"/>
      <c r="W585" s="65"/>
      <c r="Y585" s="15" t="str">
        <f t="shared" si="209"/>
        <v>UNCERTAIN</v>
      </c>
      <c r="AA585" s="66">
        <f t="shared" si="200"/>
        <v>4.89911632461415E-2</v>
      </c>
      <c r="AB585">
        <f>LOOKUP($B585,'07_L1政策步階'!$A$4:$A$14,'07_L1政策步階'!$C$4:$C$14)</f>
        <v>-1</v>
      </c>
      <c r="AC585" s="65"/>
      <c r="AD585" s="65"/>
      <c r="AE585" s="65"/>
      <c r="AF585" s="65"/>
      <c r="AG585" s="65"/>
      <c r="AH585" s="65"/>
      <c r="AI585" s="65"/>
      <c r="AJ585" s="65"/>
      <c r="AK585" s="65"/>
      <c r="AL585">
        <f t="shared" si="210"/>
        <v>100</v>
      </c>
      <c r="AM585">
        <f t="shared" si="211"/>
        <v>0</v>
      </c>
      <c r="AN585" t="str">
        <f t="shared" si="212"/>
        <v/>
      </c>
      <c r="AO585" t="str">
        <f t="shared" si="213"/>
        <v/>
      </c>
      <c r="AP585" t="str">
        <f t="shared" si="214"/>
        <v/>
      </c>
      <c r="AQ585" t="str">
        <f t="shared" si="215"/>
        <v/>
      </c>
      <c r="AR585" t="str">
        <f t="shared" si="216"/>
        <v/>
      </c>
      <c r="AS585" t="str">
        <f t="shared" si="217"/>
        <v/>
      </c>
      <c r="AT585" t="str">
        <f t="shared" si="218"/>
        <v/>
      </c>
      <c r="AU585" t="str">
        <f t="shared" si="219"/>
        <v/>
      </c>
      <c r="AV585" t="str">
        <f t="shared" si="220"/>
        <v/>
      </c>
      <c r="AW585">
        <f>'01_指標庫'!$H$4*ISNUMBER($F585)+'01_指標庫'!$H$5*ISNUMBER($AA585)+'01_指標庫'!$H$6*ISNUMBER($G585)+'01_指標庫'!$H$7*ISNUMBER($H585)+'01_指標庫'!$H$8*ISNUMBER($AF585)+'01_指標庫'!$H$9*ISNUMBER($AG585)+'01_指標庫'!$H$10*ISNUMBER($AB585)+'01_指標庫'!$H$11*ISNUMBER($AC585)+'01_指標庫'!$H$12*ISNUMBER($AD585)+'01_指標庫'!$H$13*ISNUMBER($AE585)+'01_指標庫'!$H$14*ISNUMBER($I585)+'01_指標庫'!$H$15*ISNUMBER($AH585)+'01_指標庫'!$H$16*ISNUMBER($K585)+'01_指標庫'!$H$17*ISNUMBER($AI585)+'01_指標庫'!$H$18*ISNUMBER($AJ585)+'01_指標庫'!$H$19*ISNUMBER($AK585)+'01_指標庫'!$H$20*ISNUMBER($BB585)+'01_指標庫'!$H$21*ISNUMBER($BC585)</f>
        <v>51</v>
      </c>
      <c r="AX585">
        <f>IF(AW585=0,50,ROUND(('01_指標庫'!$H$4*IF(ISNUMBER($F585),L585,0)+'01_指標庫'!$H$5*IF(ISNUMBER($AA585),AL585,0)+'01_指標庫'!$H$6*IF(ISNUMBER($G585),M585,0)+'01_指標庫'!$H$7*IF(ISNUMBER($H585),N585,0)+'01_指標庫'!$H$8*IF(ISNUMBER($AF585),AQ585,0)+'01_指標庫'!$H$9*IF(ISNUMBER($AG585),AR585,0)+'01_指標庫'!$H$10*IF(ISNUMBER($AB585),AM585,0)+'01_指標庫'!$H$11*IF(ISNUMBER($AC585),AN585,0)+'01_指標庫'!$H$12*IF(ISNUMBER($AD585),AO585,0)+'01_指標庫'!$H$13*IF(ISNUMBER($AE585),AP585,0)+'01_指標庫'!$H$14*IF(ISNUMBER($I585),O585,0)+'01_指標庫'!$H$15*IF(ISNUMBER($AH585),AS585,0)+'01_指標庫'!$H$16*IF(ISNUMBER($K585),P585,0)+'01_指標庫'!$H$17*IF(ISNUMBER($AI585),AT585,0)+'01_指標庫'!$H$18*IF(ISNUMBER($AJ585),AU585,0)+'01_指標庫'!$H$19*IF(ISNUMBER($AK585),AV585,0)+'01_指標庫'!$H$20*IF(ISNUMBER($BB585),BB585,0)+'01_指標庫'!$H$21*IF(ISNUMBER($BC585),BC585,0))/AW585,1))</f>
        <v>41.2</v>
      </c>
      <c r="AY585" s="67"/>
      <c r="AZ585" s="67"/>
      <c r="BA585" s="66">
        <f t="shared" si="201"/>
        <v>-1.0192532174057689E-2</v>
      </c>
      <c r="BB585">
        <f t="shared" si="202"/>
        <v>0</v>
      </c>
      <c r="BC585" t="str">
        <f t="shared" si="203"/>
        <v/>
      </c>
    </row>
    <row r="586" spans="1:55" ht="15" customHeight="1">
      <c r="A586" s="56">
        <v>582</v>
      </c>
      <c r="B586" s="57">
        <v>43399</v>
      </c>
      <c r="C586" s="56">
        <v>2018</v>
      </c>
      <c r="D586" s="58" t="s">
        <v>234</v>
      </c>
      <c r="E586" s="59">
        <v>6852.4</v>
      </c>
      <c r="F586" s="60">
        <v>-3.0214999999999999E-2</v>
      </c>
      <c r="G586" s="60">
        <v>-0.105452</v>
      </c>
      <c r="H586" s="61">
        <v>0.42859999999999998</v>
      </c>
      <c r="I586" s="62">
        <v>385</v>
      </c>
      <c r="J586" s="56" t="s">
        <v>235</v>
      </c>
      <c r="K586" s="63">
        <v>24.16</v>
      </c>
      <c r="L586" s="56">
        <f t="shared" si="204"/>
        <v>0</v>
      </c>
      <c r="M586" s="56">
        <f t="shared" si="205"/>
        <v>50</v>
      </c>
      <c r="N586" s="56">
        <f t="shared" si="206"/>
        <v>50</v>
      </c>
      <c r="O586" s="56">
        <f t="shared" si="207"/>
        <v>50</v>
      </c>
      <c r="P586" s="56">
        <f t="shared" si="208"/>
        <v>50</v>
      </c>
      <c r="Q586" s="63"/>
      <c r="R586" s="56"/>
      <c r="S586" s="60">
        <f t="shared" si="221"/>
        <v>-2.3372418009831364E-2</v>
      </c>
      <c r="T586" s="64">
        <f t="shared" si="222"/>
        <v>-2.4772914946324942E-3</v>
      </c>
      <c r="V586" s="65"/>
      <c r="W586" s="65"/>
      <c r="Y586" s="15" t="str">
        <f t="shared" si="209"/>
        <v>HARD</v>
      </c>
      <c r="AA586" s="66">
        <f t="shared" si="200"/>
        <v>4.7407132408972874E-2</v>
      </c>
      <c r="AB586">
        <f>LOOKUP($B586,'07_L1政策步階'!$A$4:$A$14,'07_L1政策步階'!$C$4:$C$14)</f>
        <v>-1</v>
      </c>
      <c r="AC586" s="65"/>
      <c r="AD586" s="65"/>
      <c r="AE586" s="65"/>
      <c r="AF586" s="65"/>
      <c r="AG586" s="65"/>
      <c r="AH586" s="65"/>
      <c r="AI586" s="65"/>
      <c r="AJ586" s="65"/>
      <c r="AK586" s="65"/>
      <c r="AL586">
        <f t="shared" si="210"/>
        <v>100</v>
      </c>
      <c r="AM586">
        <f t="shared" si="211"/>
        <v>0</v>
      </c>
      <c r="AN586" t="str">
        <f t="shared" si="212"/>
        <v/>
      </c>
      <c r="AO586" t="str">
        <f t="shared" si="213"/>
        <v/>
      </c>
      <c r="AP586" t="str">
        <f t="shared" si="214"/>
        <v/>
      </c>
      <c r="AQ586" t="str">
        <f t="shared" si="215"/>
        <v/>
      </c>
      <c r="AR586" t="str">
        <f t="shared" si="216"/>
        <v/>
      </c>
      <c r="AS586" t="str">
        <f t="shared" si="217"/>
        <v/>
      </c>
      <c r="AT586" t="str">
        <f t="shared" si="218"/>
        <v/>
      </c>
      <c r="AU586" t="str">
        <f t="shared" si="219"/>
        <v/>
      </c>
      <c r="AV586" t="str">
        <f t="shared" si="220"/>
        <v/>
      </c>
      <c r="AW586">
        <f>'01_指標庫'!$H$4*ISNUMBER($F586)+'01_指標庫'!$H$5*ISNUMBER($AA586)+'01_指標庫'!$H$6*ISNUMBER($G586)+'01_指標庫'!$H$7*ISNUMBER($H586)+'01_指標庫'!$H$8*ISNUMBER($AF586)+'01_指標庫'!$H$9*ISNUMBER($AG586)+'01_指標庫'!$H$10*ISNUMBER($AB586)+'01_指標庫'!$H$11*ISNUMBER($AC586)+'01_指標庫'!$H$12*ISNUMBER($AD586)+'01_指標庫'!$H$13*ISNUMBER($AE586)+'01_指標庫'!$H$14*ISNUMBER($I586)+'01_指標庫'!$H$15*ISNUMBER($AH586)+'01_指標庫'!$H$16*ISNUMBER($K586)+'01_指標庫'!$H$17*ISNUMBER($AI586)+'01_指標庫'!$H$18*ISNUMBER($AJ586)+'01_指標庫'!$H$19*ISNUMBER($AK586)+'01_指標庫'!$H$20*ISNUMBER($BB586)+'01_指標庫'!$H$21*ISNUMBER($BC586)</f>
        <v>51</v>
      </c>
      <c r="AX586">
        <f>IF(AW586=0,50,ROUND(('01_指標庫'!$H$4*IF(ISNUMBER($F586),L586,0)+'01_指標庫'!$H$5*IF(ISNUMBER($AA586),AL586,0)+'01_指標庫'!$H$6*IF(ISNUMBER($G586),M586,0)+'01_指標庫'!$H$7*IF(ISNUMBER($H586),N586,0)+'01_指標庫'!$H$8*IF(ISNUMBER($AF586),AQ586,0)+'01_指標庫'!$H$9*IF(ISNUMBER($AG586),AR586,0)+'01_指標庫'!$H$10*IF(ISNUMBER($AB586),AM586,0)+'01_指標庫'!$H$11*IF(ISNUMBER($AC586),AN586,0)+'01_指標庫'!$H$12*IF(ISNUMBER($AD586),AO586,0)+'01_指標庫'!$H$13*IF(ISNUMBER($AE586),AP586,0)+'01_指標庫'!$H$14*IF(ISNUMBER($I586),O586,0)+'01_指標庫'!$H$15*IF(ISNUMBER($AH586),AS586,0)+'01_指標庫'!$H$16*IF(ISNUMBER($K586),P586,0)+'01_指標庫'!$H$17*IF(ISNUMBER($AI586),AT586,0)+'01_指標庫'!$H$18*IF(ISNUMBER($AJ586),AU586,0)+'01_指標庫'!$H$19*IF(ISNUMBER($AK586),AV586,0)+'01_指標庫'!$H$20*IF(ISNUMBER($BB586),BB586,0)+'01_指標庫'!$H$21*IF(ISNUMBER($BC586),BC586,0))/AW586,1))</f>
        <v>33.299999999999997</v>
      </c>
      <c r="AY586" s="67"/>
      <c r="AZ586" s="67"/>
      <c r="BA586" s="66">
        <f t="shared" si="201"/>
        <v>-1.3131233053914837E-2</v>
      </c>
      <c r="BB586">
        <f t="shared" si="202"/>
        <v>0</v>
      </c>
      <c r="BC586" t="str">
        <f t="shared" si="203"/>
        <v/>
      </c>
    </row>
    <row r="587" spans="1:55" ht="15" customHeight="1">
      <c r="A587" s="56">
        <v>583</v>
      </c>
      <c r="B587" s="57">
        <v>43402</v>
      </c>
      <c r="C587" s="56">
        <v>2018</v>
      </c>
      <c r="D587" s="58" t="s">
        <v>236</v>
      </c>
      <c r="E587" s="59">
        <v>6713.9</v>
      </c>
      <c r="F587" s="60">
        <v>-4.9786999999999998E-2</v>
      </c>
      <c r="G587" s="60">
        <v>-0.123532</v>
      </c>
      <c r="H587" s="61">
        <v>0.38779999999999998</v>
      </c>
      <c r="I587" s="62">
        <v>384</v>
      </c>
      <c r="J587" s="56" t="s">
        <v>235</v>
      </c>
      <c r="K587" s="63">
        <v>24.7</v>
      </c>
      <c r="L587" s="56">
        <f t="shared" si="204"/>
        <v>0</v>
      </c>
      <c r="M587" s="56">
        <f t="shared" si="205"/>
        <v>50</v>
      </c>
      <c r="N587" s="56">
        <f t="shared" si="206"/>
        <v>0</v>
      </c>
      <c r="O587" s="56">
        <f t="shared" si="207"/>
        <v>50</v>
      </c>
      <c r="P587" s="56">
        <f t="shared" si="208"/>
        <v>50</v>
      </c>
      <c r="Q587" s="63"/>
      <c r="R587" s="56"/>
      <c r="S587" s="60">
        <f t="shared" si="221"/>
        <v>-2.0211896561788567E-2</v>
      </c>
      <c r="T587" s="64">
        <f t="shared" si="222"/>
        <v>2.2350993377483475E-2</v>
      </c>
      <c r="V587" s="65"/>
      <c r="W587" s="65"/>
      <c r="Y587" s="15" t="str">
        <f t="shared" si="209"/>
        <v>HARD</v>
      </c>
      <c r="AA587" s="66">
        <f t="shared" si="200"/>
        <v>4.5561729440282139E-2</v>
      </c>
      <c r="AB587">
        <f>LOOKUP($B587,'07_L1政策步階'!$A$4:$A$14,'07_L1政策步階'!$C$4:$C$14)</f>
        <v>-1</v>
      </c>
      <c r="AC587" s="65"/>
      <c r="AD587" s="65"/>
      <c r="AE587" s="65"/>
      <c r="AF587" s="65"/>
      <c r="AG587" s="65"/>
      <c r="AH587" s="65"/>
      <c r="AI587" s="65"/>
      <c r="AJ587" s="65"/>
      <c r="AK587" s="65"/>
      <c r="AL587">
        <f t="shared" si="210"/>
        <v>100</v>
      </c>
      <c r="AM587">
        <f t="shared" si="211"/>
        <v>0</v>
      </c>
      <c r="AN587" t="str">
        <f t="shared" si="212"/>
        <v/>
      </c>
      <c r="AO587" t="str">
        <f t="shared" si="213"/>
        <v/>
      </c>
      <c r="AP587" t="str">
        <f t="shared" si="214"/>
        <v/>
      </c>
      <c r="AQ587" t="str">
        <f t="shared" si="215"/>
        <v/>
      </c>
      <c r="AR587" t="str">
        <f t="shared" si="216"/>
        <v/>
      </c>
      <c r="AS587" t="str">
        <f t="shared" si="217"/>
        <v/>
      </c>
      <c r="AT587" t="str">
        <f t="shared" si="218"/>
        <v/>
      </c>
      <c r="AU587" t="str">
        <f t="shared" si="219"/>
        <v/>
      </c>
      <c r="AV587" t="str">
        <f t="shared" si="220"/>
        <v/>
      </c>
      <c r="AW587">
        <f>'01_指標庫'!$H$4*ISNUMBER($F587)+'01_指標庫'!$H$5*ISNUMBER($AA587)+'01_指標庫'!$H$6*ISNUMBER($G587)+'01_指標庫'!$H$7*ISNUMBER($H587)+'01_指標庫'!$H$8*ISNUMBER($AF587)+'01_指標庫'!$H$9*ISNUMBER($AG587)+'01_指標庫'!$H$10*ISNUMBER($AB587)+'01_指標庫'!$H$11*ISNUMBER($AC587)+'01_指標庫'!$H$12*ISNUMBER($AD587)+'01_指標庫'!$H$13*ISNUMBER($AE587)+'01_指標庫'!$H$14*ISNUMBER($I587)+'01_指標庫'!$H$15*ISNUMBER($AH587)+'01_指標庫'!$H$16*ISNUMBER($K587)+'01_指標庫'!$H$17*ISNUMBER($AI587)+'01_指標庫'!$H$18*ISNUMBER($AJ587)+'01_指標庫'!$H$19*ISNUMBER($AK587)+'01_指標庫'!$H$20*ISNUMBER($BB587)+'01_指標庫'!$H$21*ISNUMBER($BC587)</f>
        <v>51</v>
      </c>
      <c r="AX587">
        <f>IF(AW587=0,50,ROUND(('01_指標庫'!$H$4*IF(ISNUMBER($F587),L587,0)+'01_指標庫'!$H$5*IF(ISNUMBER($AA587),AL587,0)+'01_指標庫'!$H$6*IF(ISNUMBER($G587),M587,0)+'01_指標庫'!$H$7*IF(ISNUMBER($H587),N587,0)+'01_指標庫'!$H$8*IF(ISNUMBER($AF587),AQ587,0)+'01_指標庫'!$H$9*IF(ISNUMBER($AG587),AR587,0)+'01_指標庫'!$H$10*IF(ISNUMBER($AB587),AM587,0)+'01_指標庫'!$H$11*IF(ISNUMBER($AC587),AN587,0)+'01_指標庫'!$H$12*IF(ISNUMBER($AD587),AO587,0)+'01_指標庫'!$H$13*IF(ISNUMBER($AE587),AP587,0)+'01_指標庫'!$H$14*IF(ISNUMBER($I587),O587,0)+'01_指標庫'!$H$15*IF(ISNUMBER($AH587),AS587,0)+'01_指標庫'!$H$16*IF(ISNUMBER($K587),P587,0)+'01_指標庫'!$H$17*IF(ISNUMBER($AI587),AT587,0)+'01_指標庫'!$H$18*IF(ISNUMBER($AJ587),AU587,0)+'01_指標庫'!$H$19*IF(ISNUMBER($AK587),AV587,0)+'01_指標庫'!$H$20*IF(ISNUMBER($BB587),BB587,0)+'01_指標庫'!$H$21*IF(ISNUMBER($BC587),BC587,0))/AW587,1))</f>
        <v>25.5</v>
      </c>
      <c r="AY587" s="67"/>
      <c r="AZ587" s="67"/>
      <c r="BA587" s="66">
        <f t="shared" si="201"/>
        <v>-2.029651995949433E-2</v>
      </c>
      <c r="BB587">
        <f t="shared" si="202"/>
        <v>0</v>
      </c>
      <c r="BC587" t="str">
        <f t="shared" si="203"/>
        <v/>
      </c>
    </row>
    <row r="588" spans="1:55" ht="15" customHeight="1">
      <c r="A588" s="56">
        <v>584</v>
      </c>
      <c r="B588" s="57">
        <v>43403</v>
      </c>
      <c r="C588" s="56">
        <v>2018</v>
      </c>
      <c r="D588" s="58" t="s">
        <v>237</v>
      </c>
      <c r="E588" s="59">
        <v>6810.12</v>
      </c>
      <c r="F588" s="60">
        <v>-3.6218E-2</v>
      </c>
      <c r="G588" s="60">
        <v>-0.110971</v>
      </c>
      <c r="H588" s="61">
        <v>0.42859999999999998</v>
      </c>
      <c r="I588" s="62">
        <v>389</v>
      </c>
      <c r="J588" s="56" t="s">
        <v>235</v>
      </c>
      <c r="K588" s="63">
        <v>23.35</v>
      </c>
      <c r="L588" s="56">
        <f t="shared" si="204"/>
        <v>0</v>
      </c>
      <c r="M588" s="56">
        <f t="shared" si="205"/>
        <v>50</v>
      </c>
      <c r="N588" s="56">
        <f t="shared" si="206"/>
        <v>50</v>
      </c>
      <c r="O588" s="56">
        <f t="shared" si="207"/>
        <v>50</v>
      </c>
      <c r="P588" s="56">
        <f t="shared" si="208"/>
        <v>50</v>
      </c>
      <c r="Q588" s="63"/>
      <c r="R588" s="56"/>
      <c r="S588" s="60">
        <f t="shared" si="221"/>
        <v>1.4331461594602191E-2</v>
      </c>
      <c r="T588" s="64">
        <f t="shared" si="222"/>
        <v>-5.4655870445344035E-2</v>
      </c>
      <c r="V588" s="65"/>
      <c r="W588" s="65"/>
      <c r="Y588" s="15" t="str">
        <f t="shared" si="209"/>
        <v>HARD</v>
      </c>
      <c r="AA588" s="66">
        <f t="shared" ref="AA588:AA651" si="223">IF($A588&lt;200,"",AVERAGE($E539:$E588)/AVERAGE($E389:$E588)-1)</f>
        <v>4.3919009521669494E-2</v>
      </c>
      <c r="AB588">
        <f>LOOKUP($B588,'07_L1政策步階'!$A$4:$A$14,'07_L1政策步階'!$C$4:$C$14)</f>
        <v>-1</v>
      </c>
      <c r="AC588" s="65"/>
      <c r="AD588" s="65"/>
      <c r="AE588" s="65"/>
      <c r="AF588" s="65"/>
      <c r="AG588" s="65"/>
      <c r="AH588" s="65"/>
      <c r="AI588" s="65"/>
      <c r="AJ588" s="65"/>
      <c r="AK588" s="65"/>
      <c r="AL588">
        <f t="shared" si="210"/>
        <v>100</v>
      </c>
      <c r="AM588">
        <f t="shared" si="211"/>
        <v>0</v>
      </c>
      <c r="AN588" t="str">
        <f t="shared" si="212"/>
        <v/>
      </c>
      <c r="AO588" t="str">
        <f t="shared" si="213"/>
        <v/>
      </c>
      <c r="AP588" t="str">
        <f t="shared" si="214"/>
        <v/>
      </c>
      <c r="AQ588" t="str">
        <f t="shared" si="215"/>
        <v/>
      </c>
      <c r="AR588" t="str">
        <f t="shared" si="216"/>
        <v/>
      </c>
      <c r="AS588" t="str">
        <f t="shared" si="217"/>
        <v/>
      </c>
      <c r="AT588" t="str">
        <f t="shared" si="218"/>
        <v/>
      </c>
      <c r="AU588" t="str">
        <f t="shared" si="219"/>
        <v/>
      </c>
      <c r="AV588" t="str">
        <f t="shared" si="220"/>
        <v/>
      </c>
      <c r="AW588">
        <f>'01_指標庫'!$H$4*ISNUMBER($F588)+'01_指標庫'!$H$5*ISNUMBER($AA588)+'01_指標庫'!$H$6*ISNUMBER($G588)+'01_指標庫'!$H$7*ISNUMBER($H588)+'01_指標庫'!$H$8*ISNUMBER($AF588)+'01_指標庫'!$H$9*ISNUMBER($AG588)+'01_指標庫'!$H$10*ISNUMBER($AB588)+'01_指標庫'!$H$11*ISNUMBER($AC588)+'01_指標庫'!$H$12*ISNUMBER($AD588)+'01_指標庫'!$H$13*ISNUMBER($AE588)+'01_指標庫'!$H$14*ISNUMBER($I588)+'01_指標庫'!$H$15*ISNUMBER($AH588)+'01_指標庫'!$H$16*ISNUMBER($K588)+'01_指標庫'!$H$17*ISNUMBER($AI588)+'01_指標庫'!$H$18*ISNUMBER($AJ588)+'01_指標庫'!$H$19*ISNUMBER($AK588)+'01_指標庫'!$H$20*ISNUMBER($BB588)+'01_指標庫'!$H$21*ISNUMBER($BC588)</f>
        <v>51</v>
      </c>
      <c r="AX588">
        <f>IF(AW588=0,50,ROUND(('01_指標庫'!$H$4*IF(ISNUMBER($F588),L588,0)+'01_指標庫'!$H$5*IF(ISNUMBER($AA588),AL588,0)+'01_指標庫'!$H$6*IF(ISNUMBER($G588),M588,0)+'01_指標庫'!$H$7*IF(ISNUMBER($H588),N588,0)+'01_指標庫'!$H$8*IF(ISNUMBER($AF588),AQ588,0)+'01_指標庫'!$H$9*IF(ISNUMBER($AG588),AR588,0)+'01_指標庫'!$H$10*IF(ISNUMBER($AB588),AM588,0)+'01_指標庫'!$H$11*IF(ISNUMBER($AC588),AN588,0)+'01_指標庫'!$H$12*IF(ISNUMBER($AD588),AO588,0)+'01_指標庫'!$H$13*IF(ISNUMBER($AE588),AP588,0)+'01_指標庫'!$H$14*IF(ISNUMBER($I588),O588,0)+'01_指標庫'!$H$15*IF(ISNUMBER($AH588),AS588,0)+'01_指標庫'!$H$16*IF(ISNUMBER($K588),P588,0)+'01_指標庫'!$H$17*IF(ISNUMBER($AI588),AT588,0)+'01_指標庫'!$H$18*IF(ISNUMBER($AJ588),AU588,0)+'01_指標庫'!$H$19*IF(ISNUMBER($AK588),AV588,0)+'01_指標庫'!$H$20*IF(ISNUMBER($BB588),BB588,0)+'01_指標庫'!$H$21*IF(ISNUMBER($BC588),BC588,0))/AW588,1))</f>
        <v>33.299999999999997</v>
      </c>
      <c r="AY588" s="67"/>
      <c r="AZ588" s="67"/>
      <c r="BA588" s="66">
        <f t="shared" si="201"/>
        <v>-2.2587709359186747E-2</v>
      </c>
      <c r="BB588">
        <f t="shared" si="202"/>
        <v>0</v>
      </c>
      <c r="BC588" t="str">
        <f t="shared" si="203"/>
        <v/>
      </c>
    </row>
    <row r="589" spans="1:55" ht="15" customHeight="1">
      <c r="A589" s="56">
        <v>585</v>
      </c>
      <c r="B589" s="57">
        <v>43404</v>
      </c>
      <c r="C589" s="56">
        <v>2018</v>
      </c>
      <c r="D589" s="58" t="s">
        <v>238</v>
      </c>
      <c r="E589" s="59">
        <v>6967.1</v>
      </c>
      <c r="F589" s="60">
        <v>-1.4112E-2</v>
      </c>
      <c r="G589" s="60">
        <v>-9.0478000000000003E-2</v>
      </c>
      <c r="H589" s="61">
        <v>0.42859999999999998</v>
      </c>
      <c r="I589" s="62">
        <v>381</v>
      </c>
      <c r="J589" s="56" t="s">
        <v>235</v>
      </c>
      <c r="K589" s="63">
        <v>21.23</v>
      </c>
      <c r="L589" s="56">
        <f t="shared" si="204"/>
        <v>50</v>
      </c>
      <c r="M589" s="56">
        <f t="shared" si="205"/>
        <v>50</v>
      </c>
      <c r="N589" s="56">
        <f t="shared" si="206"/>
        <v>50</v>
      </c>
      <c r="O589" s="56">
        <f t="shared" si="207"/>
        <v>50</v>
      </c>
      <c r="P589" s="56">
        <f t="shared" si="208"/>
        <v>50</v>
      </c>
      <c r="Q589" s="63"/>
      <c r="R589" s="56"/>
      <c r="S589" s="60">
        <f t="shared" si="221"/>
        <v>2.3050988822517215E-2</v>
      </c>
      <c r="T589" s="64">
        <f t="shared" si="222"/>
        <v>-9.0792291220556764E-2</v>
      </c>
      <c r="V589" s="65"/>
      <c r="W589" s="65"/>
      <c r="Y589" s="15" t="str">
        <f t="shared" si="209"/>
        <v>UNCERTAIN</v>
      </c>
      <c r="AA589" s="66">
        <f t="shared" si="223"/>
        <v>4.2585859566969031E-2</v>
      </c>
      <c r="AB589">
        <f>LOOKUP($B589,'07_L1政策步階'!$A$4:$A$14,'07_L1政策步階'!$C$4:$C$14)</f>
        <v>-1</v>
      </c>
      <c r="AC589" s="65"/>
      <c r="AD589" s="65"/>
      <c r="AE589" s="65"/>
      <c r="AF589" s="65"/>
      <c r="AG589" s="65"/>
      <c r="AH589" s="65"/>
      <c r="AI589" s="65"/>
      <c r="AJ589" s="65"/>
      <c r="AK589" s="65"/>
      <c r="AL589">
        <f t="shared" si="210"/>
        <v>100</v>
      </c>
      <c r="AM589">
        <f t="shared" si="211"/>
        <v>0</v>
      </c>
      <c r="AN589" t="str">
        <f t="shared" si="212"/>
        <v/>
      </c>
      <c r="AO589" t="str">
        <f t="shared" si="213"/>
        <v/>
      </c>
      <c r="AP589" t="str">
        <f t="shared" si="214"/>
        <v/>
      </c>
      <c r="AQ589" t="str">
        <f t="shared" si="215"/>
        <v/>
      </c>
      <c r="AR589" t="str">
        <f t="shared" si="216"/>
        <v/>
      </c>
      <c r="AS589" t="str">
        <f t="shared" si="217"/>
        <v/>
      </c>
      <c r="AT589" t="str">
        <f t="shared" si="218"/>
        <v/>
      </c>
      <c r="AU589" t="str">
        <f t="shared" si="219"/>
        <v/>
      </c>
      <c r="AV589" t="str">
        <f t="shared" si="220"/>
        <v/>
      </c>
      <c r="AW589">
        <f>'01_指標庫'!$H$4*ISNUMBER($F589)+'01_指標庫'!$H$5*ISNUMBER($AA589)+'01_指標庫'!$H$6*ISNUMBER($G589)+'01_指標庫'!$H$7*ISNUMBER($H589)+'01_指標庫'!$H$8*ISNUMBER($AF589)+'01_指標庫'!$H$9*ISNUMBER($AG589)+'01_指標庫'!$H$10*ISNUMBER($AB589)+'01_指標庫'!$H$11*ISNUMBER($AC589)+'01_指標庫'!$H$12*ISNUMBER($AD589)+'01_指標庫'!$H$13*ISNUMBER($AE589)+'01_指標庫'!$H$14*ISNUMBER($I589)+'01_指標庫'!$H$15*ISNUMBER($AH589)+'01_指標庫'!$H$16*ISNUMBER($K589)+'01_指標庫'!$H$17*ISNUMBER($AI589)+'01_指標庫'!$H$18*ISNUMBER($AJ589)+'01_指標庫'!$H$19*ISNUMBER($AK589)+'01_指標庫'!$H$20*ISNUMBER($BB589)+'01_指標庫'!$H$21*ISNUMBER($BC589)</f>
        <v>51</v>
      </c>
      <c r="AX589">
        <f>IF(AW589=0,50,ROUND(('01_指標庫'!$H$4*IF(ISNUMBER($F589),L589,0)+'01_指標庫'!$H$5*IF(ISNUMBER($AA589),AL589,0)+'01_指標庫'!$H$6*IF(ISNUMBER($G589),M589,0)+'01_指標庫'!$H$7*IF(ISNUMBER($H589),N589,0)+'01_指標庫'!$H$8*IF(ISNUMBER($AF589),AQ589,0)+'01_指標庫'!$H$9*IF(ISNUMBER($AG589),AR589,0)+'01_指標庫'!$H$10*IF(ISNUMBER($AB589),AM589,0)+'01_指標庫'!$H$11*IF(ISNUMBER($AC589),AN589,0)+'01_指標庫'!$H$12*IF(ISNUMBER($AD589),AO589,0)+'01_指標庫'!$H$13*IF(ISNUMBER($AE589),AP589,0)+'01_指標庫'!$H$14*IF(ISNUMBER($I589),O589,0)+'01_指標庫'!$H$15*IF(ISNUMBER($AH589),AS589,0)+'01_指標庫'!$H$16*IF(ISNUMBER($K589),P589,0)+'01_指標庫'!$H$17*IF(ISNUMBER($AI589),AT589,0)+'01_指標庫'!$H$18*IF(ISNUMBER($AJ589),AU589,0)+'01_指標庫'!$H$19*IF(ISNUMBER($AK589),AV589,0)+'01_指標庫'!$H$20*IF(ISNUMBER($BB589),BB589,0)+'01_指標庫'!$H$21*IF(ISNUMBER($BC589),BC589,0))/AW589,1))</f>
        <v>41.2</v>
      </c>
      <c r="AY589" s="67"/>
      <c r="AZ589" s="67"/>
      <c r="BA589" s="66">
        <f t="shared" si="201"/>
        <v>-1.310369647631715E-2</v>
      </c>
      <c r="BB589">
        <f t="shared" si="202"/>
        <v>0</v>
      </c>
      <c r="BC589" t="str">
        <f t="shared" si="203"/>
        <v/>
      </c>
    </row>
    <row r="590" spans="1:55" ht="15" customHeight="1">
      <c r="A590" s="56">
        <v>586</v>
      </c>
      <c r="B590" s="57">
        <v>43405</v>
      </c>
      <c r="C590" s="56">
        <v>2018</v>
      </c>
      <c r="D590" s="58" t="s">
        <v>239</v>
      </c>
      <c r="E590" s="59">
        <v>7069.17</v>
      </c>
      <c r="F590" s="60">
        <v>1.4899999999999999E-4</v>
      </c>
      <c r="G590" s="60">
        <v>-7.7154E-2</v>
      </c>
      <c r="H590" s="61">
        <v>0.46939999999999998</v>
      </c>
      <c r="I590" s="62">
        <v>381</v>
      </c>
      <c r="J590" s="56" t="s">
        <v>235</v>
      </c>
      <c r="K590" s="63">
        <v>19.34</v>
      </c>
      <c r="L590" s="56">
        <f t="shared" si="204"/>
        <v>100</v>
      </c>
      <c r="M590" s="56">
        <f t="shared" si="205"/>
        <v>50</v>
      </c>
      <c r="N590" s="56">
        <f t="shared" si="206"/>
        <v>50</v>
      </c>
      <c r="O590" s="56">
        <f t="shared" si="207"/>
        <v>50</v>
      </c>
      <c r="P590" s="56">
        <f t="shared" si="208"/>
        <v>100</v>
      </c>
      <c r="Q590" s="63"/>
      <c r="R590" s="56"/>
      <c r="S590" s="60">
        <f t="shared" si="221"/>
        <v>1.4650284910507905E-2</v>
      </c>
      <c r="T590" s="64">
        <f t="shared" si="222"/>
        <v>-8.90249646726331E-2</v>
      </c>
      <c r="V590" s="65"/>
      <c r="W590" s="65"/>
      <c r="Y590" s="15" t="str">
        <f t="shared" si="209"/>
        <v>UNCERTAIN</v>
      </c>
      <c r="AA590" s="66">
        <f t="shared" si="223"/>
        <v>4.1390004267829239E-2</v>
      </c>
      <c r="AB590">
        <f>LOOKUP($B590,'07_L1政策步階'!$A$4:$A$14,'07_L1政策步階'!$C$4:$C$14)</f>
        <v>-1</v>
      </c>
      <c r="AC590" s="65"/>
      <c r="AD590" s="65"/>
      <c r="AE590" s="65"/>
      <c r="AF590" s="65"/>
      <c r="AG590" s="65"/>
      <c r="AH590" s="65"/>
      <c r="AI590" s="65"/>
      <c r="AJ590" s="65"/>
      <c r="AK590" s="65"/>
      <c r="AL590">
        <f t="shared" si="210"/>
        <v>100</v>
      </c>
      <c r="AM590">
        <f t="shared" si="211"/>
        <v>0</v>
      </c>
      <c r="AN590" t="str">
        <f t="shared" si="212"/>
        <v/>
      </c>
      <c r="AO590" t="str">
        <f t="shared" si="213"/>
        <v/>
      </c>
      <c r="AP590" t="str">
        <f t="shared" si="214"/>
        <v/>
      </c>
      <c r="AQ590" t="str">
        <f t="shared" si="215"/>
        <v/>
      </c>
      <c r="AR590" t="str">
        <f t="shared" si="216"/>
        <v/>
      </c>
      <c r="AS590" t="str">
        <f t="shared" si="217"/>
        <v/>
      </c>
      <c r="AT590" t="str">
        <f t="shared" si="218"/>
        <v/>
      </c>
      <c r="AU590" t="str">
        <f t="shared" si="219"/>
        <v/>
      </c>
      <c r="AV590" t="str">
        <f t="shared" si="220"/>
        <v/>
      </c>
      <c r="AW590">
        <f>'01_指標庫'!$H$4*ISNUMBER($F590)+'01_指標庫'!$H$5*ISNUMBER($AA590)+'01_指標庫'!$H$6*ISNUMBER($G590)+'01_指標庫'!$H$7*ISNUMBER($H590)+'01_指標庫'!$H$8*ISNUMBER($AF590)+'01_指標庫'!$H$9*ISNUMBER($AG590)+'01_指標庫'!$H$10*ISNUMBER($AB590)+'01_指標庫'!$H$11*ISNUMBER($AC590)+'01_指標庫'!$H$12*ISNUMBER($AD590)+'01_指標庫'!$H$13*ISNUMBER($AE590)+'01_指標庫'!$H$14*ISNUMBER($I590)+'01_指標庫'!$H$15*ISNUMBER($AH590)+'01_指標庫'!$H$16*ISNUMBER($K590)+'01_指標庫'!$H$17*ISNUMBER($AI590)+'01_指標庫'!$H$18*ISNUMBER($AJ590)+'01_指標庫'!$H$19*ISNUMBER($AK590)+'01_指標庫'!$H$20*ISNUMBER($BB590)+'01_指標庫'!$H$21*ISNUMBER($BC590)</f>
        <v>51</v>
      </c>
      <c r="AX590">
        <f>IF(AW590=0,50,ROUND(('01_指標庫'!$H$4*IF(ISNUMBER($F590),L590,0)+'01_指標庫'!$H$5*IF(ISNUMBER($AA590),AL590,0)+'01_指標庫'!$H$6*IF(ISNUMBER($G590),M590,0)+'01_指標庫'!$H$7*IF(ISNUMBER($H590),N590,0)+'01_指標庫'!$H$8*IF(ISNUMBER($AF590),AQ590,0)+'01_指標庫'!$H$9*IF(ISNUMBER($AG590),AR590,0)+'01_指標庫'!$H$10*IF(ISNUMBER($AB590),AM590,0)+'01_指標庫'!$H$11*IF(ISNUMBER($AC590),AN590,0)+'01_指標庫'!$H$12*IF(ISNUMBER($AD590),AO590,0)+'01_指標庫'!$H$13*IF(ISNUMBER($AE590),AP590,0)+'01_指標庫'!$H$14*IF(ISNUMBER($I590),O590,0)+'01_指標庫'!$H$15*IF(ISNUMBER($AH590),AS590,0)+'01_指標庫'!$H$16*IF(ISNUMBER($K590),P590,0)+'01_指標庫'!$H$17*IF(ISNUMBER($AI590),AT590,0)+'01_指標庫'!$H$18*IF(ISNUMBER($AJ590),AU590,0)+'01_指標庫'!$H$19*IF(ISNUMBER($AK590),AV590,0)+'01_指標庫'!$H$20*IF(ISNUMBER($BB590),BB590,0)+'01_指標庫'!$H$21*IF(ISNUMBER($BC590),BC590,0))/AW590,1))</f>
        <v>54.9</v>
      </c>
      <c r="AY590" s="67"/>
      <c r="AZ590" s="67"/>
      <c r="BA590" s="66">
        <f t="shared" ref="BA590:BA653" si="224">AVERAGE($E586:$E590)/AVERAGE($E581:$E590)-1</f>
        <v>-1.092126588732667E-2</v>
      </c>
      <c r="BB590">
        <f t="shared" ref="BB590:BB653" si="225">IF(ISNUMBER($BA590),IF(OR($S590&lt;=-0.03,$BA590&lt;-0.003),0,IF(OR($S590&lt;=-0.02,$BA590&lt;0.01),50,100)),"")</f>
        <v>0</v>
      </c>
      <c r="BC590" t="str">
        <f t="shared" ref="BC590:BC653" si="226">IF(OR(COUNT($AZ590)=0,COUNT($AZ589)=0),"",IF(OR($AY590/$AZ589-1&lt;=-0.03,$AZ590/$AZ589-1&lt;=-0.045,IF(COUNT($AZ581:$AZ590)=10,AVERAGE($AZ586:$AZ590)/AVERAGE($AZ581:$AZ590)-1&lt;-0.01,FALSE())),0,IF(OR($AZ590/$AZ589-1&lt;=-0.02,IF(COUNT($AZ581:$AZ590)=10,AVERAGE($AZ586:$AZ590)/AVERAGE($AZ581:$AZ590)-1&lt;0.005,FALSE())),50,100)))</f>
        <v/>
      </c>
    </row>
    <row r="591" spans="1:55" ht="15" customHeight="1">
      <c r="A591" s="56">
        <v>587</v>
      </c>
      <c r="B591" s="57">
        <v>43406</v>
      </c>
      <c r="C591" s="56">
        <v>2018</v>
      </c>
      <c r="D591" s="58" t="s">
        <v>234</v>
      </c>
      <c r="E591" s="59">
        <v>6965.29</v>
      </c>
      <c r="F591" s="60">
        <v>-1.4638999999999999E-2</v>
      </c>
      <c r="G591" s="60">
        <v>-9.0715000000000004E-2</v>
      </c>
      <c r="H591" s="61">
        <v>0.46939999999999998</v>
      </c>
      <c r="I591" s="62">
        <v>372</v>
      </c>
      <c r="J591" s="56" t="s">
        <v>235</v>
      </c>
      <c r="K591" s="63">
        <v>19.510000000000002</v>
      </c>
      <c r="L591" s="56">
        <f t="shared" si="204"/>
        <v>50</v>
      </c>
      <c r="M591" s="56">
        <f t="shared" si="205"/>
        <v>50</v>
      </c>
      <c r="N591" s="56">
        <f t="shared" si="206"/>
        <v>50</v>
      </c>
      <c r="O591" s="56">
        <f t="shared" si="207"/>
        <v>50</v>
      </c>
      <c r="P591" s="56">
        <f t="shared" si="208"/>
        <v>100</v>
      </c>
      <c r="Q591" s="63"/>
      <c r="R591" s="56"/>
      <c r="S591" s="60">
        <f t="shared" si="221"/>
        <v>-1.4694794438385284E-2</v>
      </c>
      <c r="T591" s="64">
        <f t="shared" si="222"/>
        <v>8.7900723888314491E-3</v>
      </c>
      <c r="V591" s="65"/>
      <c r="W591" s="65"/>
      <c r="Y591" s="15" t="str">
        <f t="shared" si="209"/>
        <v>UNCERTAIN</v>
      </c>
      <c r="AA591" s="66">
        <f t="shared" si="223"/>
        <v>4.0024433676625115E-2</v>
      </c>
      <c r="AB591">
        <f>LOOKUP($B591,'07_L1政策步階'!$A$4:$A$14,'07_L1政策步階'!$C$4:$C$14)</f>
        <v>-1</v>
      </c>
      <c r="AC591" s="65"/>
      <c r="AD591" s="65"/>
      <c r="AE591" s="65"/>
      <c r="AF591" s="65"/>
      <c r="AG591" s="65"/>
      <c r="AH591" s="65"/>
      <c r="AI591" s="65"/>
      <c r="AJ591" s="65"/>
      <c r="AK591" s="65"/>
      <c r="AL591">
        <f t="shared" si="210"/>
        <v>100</v>
      </c>
      <c r="AM591">
        <f t="shared" si="211"/>
        <v>0</v>
      </c>
      <c r="AN591" t="str">
        <f t="shared" si="212"/>
        <v/>
      </c>
      <c r="AO591" t="str">
        <f t="shared" si="213"/>
        <v/>
      </c>
      <c r="AP591" t="str">
        <f t="shared" si="214"/>
        <v/>
      </c>
      <c r="AQ591" t="str">
        <f t="shared" si="215"/>
        <v/>
      </c>
      <c r="AR591" t="str">
        <f t="shared" si="216"/>
        <v/>
      </c>
      <c r="AS591" t="str">
        <f t="shared" si="217"/>
        <v/>
      </c>
      <c r="AT591" t="str">
        <f t="shared" si="218"/>
        <v/>
      </c>
      <c r="AU591" t="str">
        <f t="shared" si="219"/>
        <v/>
      </c>
      <c r="AV591" t="str">
        <f t="shared" si="220"/>
        <v/>
      </c>
      <c r="AW591">
        <f>'01_指標庫'!$H$4*ISNUMBER($F591)+'01_指標庫'!$H$5*ISNUMBER($AA591)+'01_指標庫'!$H$6*ISNUMBER($G591)+'01_指標庫'!$H$7*ISNUMBER($H591)+'01_指標庫'!$H$8*ISNUMBER($AF591)+'01_指標庫'!$H$9*ISNUMBER($AG591)+'01_指標庫'!$H$10*ISNUMBER($AB591)+'01_指標庫'!$H$11*ISNUMBER($AC591)+'01_指標庫'!$H$12*ISNUMBER($AD591)+'01_指標庫'!$H$13*ISNUMBER($AE591)+'01_指標庫'!$H$14*ISNUMBER($I591)+'01_指標庫'!$H$15*ISNUMBER($AH591)+'01_指標庫'!$H$16*ISNUMBER($K591)+'01_指標庫'!$H$17*ISNUMBER($AI591)+'01_指標庫'!$H$18*ISNUMBER($AJ591)+'01_指標庫'!$H$19*ISNUMBER($AK591)+'01_指標庫'!$H$20*ISNUMBER($BB591)+'01_指標庫'!$H$21*ISNUMBER($BC591)</f>
        <v>51</v>
      </c>
      <c r="AX591">
        <f>IF(AW591=0,50,ROUND(('01_指標庫'!$H$4*IF(ISNUMBER($F591),L591,0)+'01_指標庫'!$H$5*IF(ISNUMBER($AA591),AL591,0)+'01_指標庫'!$H$6*IF(ISNUMBER($G591),M591,0)+'01_指標庫'!$H$7*IF(ISNUMBER($H591),N591,0)+'01_指標庫'!$H$8*IF(ISNUMBER($AF591),AQ591,0)+'01_指標庫'!$H$9*IF(ISNUMBER($AG591),AR591,0)+'01_指標庫'!$H$10*IF(ISNUMBER($AB591),AM591,0)+'01_指標庫'!$H$11*IF(ISNUMBER($AC591),AN591,0)+'01_指標庫'!$H$12*IF(ISNUMBER($AD591),AO591,0)+'01_指標庫'!$H$13*IF(ISNUMBER($AE591),AP591,0)+'01_指標庫'!$H$14*IF(ISNUMBER($I591),O591,0)+'01_指標庫'!$H$15*IF(ISNUMBER($AH591),AS591,0)+'01_指標庫'!$H$16*IF(ISNUMBER($K591),P591,0)+'01_指標庫'!$H$17*IF(ISNUMBER($AI591),AT591,0)+'01_指標庫'!$H$18*IF(ISNUMBER($AJ591),AU591,0)+'01_指標庫'!$H$19*IF(ISNUMBER($AK591),AV591,0)+'01_指標庫'!$H$20*IF(ISNUMBER($BB591),BB591,0)+'01_指標庫'!$H$21*IF(ISNUMBER($BC591),BC591,0))/AW591,1))</f>
        <v>47.1</v>
      </c>
      <c r="AY591" s="67"/>
      <c r="AZ591" s="67"/>
      <c r="BA591" s="66">
        <f t="shared" si="224"/>
        <v>-5.6483409510478255E-3</v>
      </c>
      <c r="BB591">
        <f t="shared" si="225"/>
        <v>0</v>
      </c>
      <c r="BC591" t="str">
        <f t="shared" si="226"/>
        <v/>
      </c>
    </row>
    <row r="592" spans="1:55" ht="15" customHeight="1">
      <c r="A592" s="56">
        <v>588</v>
      </c>
      <c r="B592" s="57">
        <v>43409</v>
      </c>
      <c r="C592" s="56">
        <v>2018</v>
      </c>
      <c r="D592" s="58" t="s">
        <v>236</v>
      </c>
      <c r="E592" s="59">
        <v>6937.09</v>
      </c>
      <c r="F592" s="60">
        <v>-1.865E-2</v>
      </c>
      <c r="G592" s="60">
        <v>-9.4395999999999994E-2</v>
      </c>
      <c r="H592" s="61">
        <v>0.48980000000000001</v>
      </c>
      <c r="I592" s="62">
        <v>372</v>
      </c>
      <c r="J592" s="56" t="s">
        <v>235</v>
      </c>
      <c r="K592" s="63">
        <v>19.96</v>
      </c>
      <c r="L592" s="56">
        <f t="shared" si="204"/>
        <v>50</v>
      </c>
      <c r="M592" s="56">
        <f t="shared" si="205"/>
        <v>50</v>
      </c>
      <c r="N592" s="56">
        <f t="shared" si="206"/>
        <v>50</v>
      </c>
      <c r="O592" s="56">
        <f t="shared" si="207"/>
        <v>50</v>
      </c>
      <c r="P592" s="56">
        <f t="shared" si="208"/>
        <v>100</v>
      </c>
      <c r="Q592" s="63"/>
      <c r="R592" s="56"/>
      <c r="S592" s="60">
        <f t="shared" si="221"/>
        <v>-4.0486469335806463E-3</v>
      </c>
      <c r="T592" s="64">
        <f t="shared" si="222"/>
        <v>2.3065094823167653E-2</v>
      </c>
      <c r="V592" s="65"/>
      <c r="W592" s="65"/>
      <c r="Y592" s="15" t="str">
        <f t="shared" si="209"/>
        <v>UNCERTAIN</v>
      </c>
      <c r="AA592" s="66">
        <f t="shared" si="223"/>
        <v>3.84504433094357E-2</v>
      </c>
      <c r="AB592">
        <f>LOOKUP($B592,'07_L1政策步階'!$A$4:$A$14,'07_L1政策步階'!$C$4:$C$14)</f>
        <v>-1</v>
      </c>
      <c r="AC592" s="65"/>
      <c r="AD592" s="65"/>
      <c r="AE592" s="65"/>
      <c r="AF592" s="65"/>
      <c r="AG592" s="65"/>
      <c r="AH592" s="65"/>
      <c r="AI592" s="65"/>
      <c r="AJ592" s="65"/>
      <c r="AK592" s="65"/>
      <c r="AL592">
        <f t="shared" si="210"/>
        <v>100</v>
      </c>
      <c r="AM592">
        <f t="shared" si="211"/>
        <v>0</v>
      </c>
      <c r="AN592" t="str">
        <f t="shared" si="212"/>
        <v/>
      </c>
      <c r="AO592" t="str">
        <f t="shared" si="213"/>
        <v/>
      </c>
      <c r="AP592" t="str">
        <f t="shared" si="214"/>
        <v/>
      </c>
      <c r="AQ592" t="str">
        <f t="shared" si="215"/>
        <v/>
      </c>
      <c r="AR592" t="str">
        <f t="shared" si="216"/>
        <v/>
      </c>
      <c r="AS592" t="str">
        <f t="shared" si="217"/>
        <v/>
      </c>
      <c r="AT592" t="str">
        <f t="shared" si="218"/>
        <v/>
      </c>
      <c r="AU592" t="str">
        <f t="shared" si="219"/>
        <v/>
      </c>
      <c r="AV592" t="str">
        <f t="shared" si="220"/>
        <v/>
      </c>
      <c r="AW592">
        <f>'01_指標庫'!$H$4*ISNUMBER($F592)+'01_指標庫'!$H$5*ISNUMBER($AA592)+'01_指標庫'!$H$6*ISNUMBER($G592)+'01_指標庫'!$H$7*ISNUMBER($H592)+'01_指標庫'!$H$8*ISNUMBER($AF592)+'01_指標庫'!$H$9*ISNUMBER($AG592)+'01_指標庫'!$H$10*ISNUMBER($AB592)+'01_指標庫'!$H$11*ISNUMBER($AC592)+'01_指標庫'!$H$12*ISNUMBER($AD592)+'01_指標庫'!$H$13*ISNUMBER($AE592)+'01_指標庫'!$H$14*ISNUMBER($I592)+'01_指標庫'!$H$15*ISNUMBER($AH592)+'01_指標庫'!$H$16*ISNUMBER($K592)+'01_指標庫'!$H$17*ISNUMBER($AI592)+'01_指標庫'!$H$18*ISNUMBER($AJ592)+'01_指標庫'!$H$19*ISNUMBER($AK592)+'01_指標庫'!$H$20*ISNUMBER($BB592)+'01_指標庫'!$H$21*ISNUMBER($BC592)</f>
        <v>51</v>
      </c>
      <c r="AX592">
        <f>IF(AW592=0,50,ROUND(('01_指標庫'!$H$4*IF(ISNUMBER($F592),L592,0)+'01_指標庫'!$H$5*IF(ISNUMBER($AA592),AL592,0)+'01_指標庫'!$H$6*IF(ISNUMBER($G592),M592,0)+'01_指標庫'!$H$7*IF(ISNUMBER($H592),N592,0)+'01_指標庫'!$H$8*IF(ISNUMBER($AF592),AQ592,0)+'01_指標庫'!$H$9*IF(ISNUMBER($AG592),AR592,0)+'01_指標庫'!$H$10*IF(ISNUMBER($AB592),AM592,0)+'01_指標庫'!$H$11*IF(ISNUMBER($AC592),AN592,0)+'01_指標庫'!$H$12*IF(ISNUMBER($AD592),AO592,0)+'01_指標庫'!$H$13*IF(ISNUMBER($AE592),AP592,0)+'01_指標庫'!$H$14*IF(ISNUMBER($I592),O592,0)+'01_指標庫'!$H$15*IF(ISNUMBER($AH592),AS592,0)+'01_指標庫'!$H$16*IF(ISNUMBER($K592),P592,0)+'01_指標庫'!$H$17*IF(ISNUMBER($AI592),AT592,0)+'01_指標庫'!$H$18*IF(ISNUMBER($AJ592),AU592,0)+'01_指標庫'!$H$19*IF(ISNUMBER($AK592),AV592,0)+'01_指標庫'!$H$20*IF(ISNUMBER($BB592),BB592,0)+'01_指標庫'!$H$21*IF(ISNUMBER($BC592),BC592,0))/AW592,1))</f>
        <v>52.9</v>
      </c>
      <c r="AY592" s="67"/>
      <c r="AZ592" s="67"/>
      <c r="BA592" s="66">
        <f t="shared" si="224"/>
        <v>3.729963685353388E-3</v>
      </c>
      <c r="BB592">
        <f t="shared" si="225"/>
        <v>50</v>
      </c>
      <c r="BC592" t="str">
        <f t="shared" si="226"/>
        <v/>
      </c>
    </row>
    <row r="593" spans="1:55" ht="15" customHeight="1">
      <c r="A593" s="56">
        <v>589</v>
      </c>
      <c r="B593" s="57">
        <v>43410</v>
      </c>
      <c r="C593" s="56">
        <v>2018</v>
      </c>
      <c r="D593" s="58" t="s">
        <v>237</v>
      </c>
      <c r="E593" s="59">
        <v>6988.85</v>
      </c>
      <c r="F593" s="60">
        <v>-1.1344999999999999E-2</v>
      </c>
      <c r="G593" s="60">
        <v>-8.7638999999999995E-2</v>
      </c>
      <c r="H593" s="61">
        <v>0.51019999999999999</v>
      </c>
      <c r="I593" s="62">
        <v>368</v>
      </c>
      <c r="J593" s="56" t="s">
        <v>235</v>
      </c>
      <c r="K593" s="63">
        <v>19.91</v>
      </c>
      <c r="L593" s="56">
        <f t="shared" si="204"/>
        <v>50</v>
      </c>
      <c r="M593" s="56">
        <f t="shared" si="205"/>
        <v>50</v>
      </c>
      <c r="N593" s="56">
        <f t="shared" si="206"/>
        <v>50</v>
      </c>
      <c r="O593" s="56">
        <f t="shared" si="207"/>
        <v>50</v>
      </c>
      <c r="P593" s="56">
        <f t="shared" si="208"/>
        <v>100</v>
      </c>
      <c r="Q593" s="63"/>
      <c r="R593" s="56"/>
      <c r="S593" s="60">
        <f t="shared" si="221"/>
        <v>7.461341859482884E-3</v>
      </c>
      <c r="T593" s="64">
        <f t="shared" si="222"/>
        <v>-2.5050100200401104E-3</v>
      </c>
      <c r="V593" s="65"/>
      <c r="W593" s="65"/>
      <c r="Y593" s="15" t="str">
        <f t="shared" si="209"/>
        <v>UNCERTAIN</v>
      </c>
      <c r="AA593" s="66">
        <f t="shared" si="223"/>
        <v>3.6818338239497095E-2</v>
      </c>
      <c r="AB593">
        <f>LOOKUP($B593,'07_L1政策步階'!$A$4:$A$14,'07_L1政策步階'!$C$4:$C$14)</f>
        <v>-1</v>
      </c>
      <c r="AC593" s="65"/>
      <c r="AD593" s="65"/>
      <c r="AE593" s="65"/>
      <c r="AF593" s="65"/>
      <c r="AG593" s="65"/>
      <c r="AH593" s="65"/>
      <c r="AI593" s="65"/>
      <c r="AJ593" s="65"/>
      <c r="AK593" s="65"/>
      <c r="AL593">
        <f t="shared" si="210"/>
        <v>100</v>
      </c>
      <c r="AM593">
        <f t="shared" si="211"/>
        <v>0</v>
      </c>
      <c r="AN593" t="str">
        <f t="shared" si="212"/>
        <v/>
      </c>
      <c r="AO593" t="str">
        <f t="shared" si="213"/>
        <v/>
      </c>
      <c r="AP593" t="str">
        <f t="shared" si="214"/>
        <v/>
      </c>
      <c r="AQ593" t="str">
        <f t="shared" si="215"/>
        <v/>
      </c>
      <c r="AR593" t="str">
        <f t="shared" si="216"/>
        <v/>
      </c>
      <c r="AS593" t="str">
        <f t="shared" si="217"/>
        <v/>
      </c>
      <c r="AT593" t="str">
        <f t="shared" si="218"/>
        <v/>
      </c>
      <c r="AU593" t="str">
        <f t="shared" si="219"/>
        <v/>
      </c>
      <c r="AV593" t="str">
        <f t="shared" si="220"/>
        <v/>
      </c>
      <c r="AW593">
        <f>'01_指標庫'!$H$4*ISNUMBER($F593)+'01_指標庫'!$H$5*ISNUMBER($AA593)+'01_指標庫'!$H$6*ISNUMBER($G593)+'01_指標庫'!$H$7*ISNUMBER($H593)+'01_指標庫'!$H$8*ISNUMBER($AF593)+'01_指標庫'!$H$9*ISNUMBER($AG593)+'01_指標庫'!$H$10*ISNUMBER($AB593)+'01_指標庫'!$H$11*ISNUMBER($AC593)+'01_指標庫'!$H$12*ISNUMBER($AD593)+'01_指標庫'!$H$13*ISNUMBER($AE593)+'01_指標庫'!$H$14*ISNUMBER($I593)+'01_指標庫'!$H$15*ISNUMBER($AH593)+'01_指標庫'!$H$16*ISNUMBER($K593)+'01_指標庫'!$H$17*ISNUMBER($AI593)+'01_指標庫'!$H$18*ISNUMBER($AJ593)+'01_指標庫'!$H$19*ISNUMBER($AK593)+'01_指標庫'!$H$20*ISNUMBER($BB593)+'01_指標庫'!$H$21*ISNUMBER($BC593)</f>
        <v>51</v>
      </c>
      <c r="AX593">
        <f>IF(AW593=0,50,ROUND(('01_指標庫'!$H$4*IF(ISNUMBER($F593),L593,0)+'01_指標庫'!$H$5*IF(ISNUMBER($AA593),AL593,0)+'01_指標庫'!$H$6*IF(ISNUMBER($G593),M593,0)+'01_指標庫'!$H$7*IF(ISNUMBER($H593),N593,0)+'01_指標庫'!$H$8*IF(ISNUMBER($AF593),AQ593,0)+'01_指標庫'!$H$9*IF(ISNUMBER($AG593),AR593,0)+'01_指標庫'!$H$10*IF(ISNUMBER($AB593),AM593,0)+'01_指標庫'!$H$11*IF(ISNUMBER($AC593),AN593,0)+'01_指標庫'!$H$12*IF(ISNUMBER($AD593),AO593,0)+'01_指標庫'!$H$13*IF(ISNUMBER($AE593),AP593,0)+'01_指標庫'!$H$14*IF(ISNUMBER($I593),O593,0)+'01_指標庫'!$H$15*IF(ISNUMBER($AH593),AS593,0)+'01_指標庫'!$H$16*IF(ISNUMBER($K593),P593,0)+'01_指標庫'!$H$17*IF(ISNUMBER($AI593),AT593,0)+'01_指標庫'!$H$18*IF(ISNUMBER($AJ593),AU593,0)+'01_指標庫'!$H$19*IF(ISNUMBER($AK593),AV593,0)+'01_指標庫'!$H$20*IF(ISNUMBER($BB593),BB593,0)+'01_指標庫'!$H$21*IF(ISNUMBER($BC593),BC593,0))/AW593,1))</f>
        <v>58.8</v>
      </c>
      <c r="AY593" s="67"/>
      <c r="AZ593" s="67"/>
      <c r="BA593" s="66">
        <f t="shared" si="224"/>
        <v>1.0787813998257123E-2</v>
      </c>
      <c r="BB593">
        <f t="shared" si="225"/>
        <v>100</v>
      </c>
      <c r="BC593" t="str">
        <f t="shared" si="226"/>
        <v/>
      </c>
    </row>
    <row r="594" spans="1:55" ht="15" customHeight="1">
      <c r="A594" s="56">
        <v>590</v>
      </c>
      <c r="B594" s="57">
        <v>43411</v>
      </c>
      <c r="C594" s="56">
        <v>2018</v>
      </c>
      <c r="D594" s="58" t="s">
        <v>238</v>
      </c>
      <c r="E594" s="59">
        <v>7203.13</v>
      </c>
      <c r="F594" s="60">
        <v>1.8762999999999998E-2</v>
      </c>
      <c r="G594" s="60">
        <v>-5.9665999999999997E-2</v>
      </c>
      <c r="H594" s="61">
        <v>0.57140000000000002</v>
      </c>
      <c r="I594" s="62">
        <v>360</v>
      </c>
      <c r="J594" s="56" t="s">
        <v>235</v>
      </c>
      <c r="K594" s="63">
        <v>16.36</v>
      </c>
      <c r="L594" s="56">
        <f t="shared" si="204"/>
        <v>100</v>
      </c>
      <c r="M594" s="56">
        <f t="shared" si="205"/>
        <v>100</v>
      </c>
      <c r="N594" s="56">
        <f t="shared" si="206"/>
        <v>50</v>
      </c>
      <c r="O594" s="56">
        <f t="shared" si="207"/>
        <v>50</v>
      </c>
      <c r="P594" s="56">
        <f t="shared" si="208"/>
        <v>100</v>
      </c>
      <c r="Q594" s="63"/>
      <c r="R594" s="56"/>
      <c r="S594" s="60">
        <f t="shared" si="221"/>
        <v>3.0660265995120728E-2</v>
      </c>
      <c r="T594" s="64">
        <f t="shared" si="222"/>
        <v>-0.17830236062280269</v>
      </c>
      <c r="V594" s="65"/>
      <c r="W594" s="65"/>
      <c r="Y594" s="15" t="str">
        <f t="shared" si="209"/>
        <v>EASY</v>
      </c>
      <c r="AA594" s="66">
        <f t="shared" si="223"/>
        <v>3.5571809547408684E-2</v>
      </c>
      <c r="AB594">
        <f>LOOKUP($B594,'07_L1政策步階'!$A$4:$A$14,'07_L1政策步階'!$C$4:$C$14)</f>
        <v>-1</v>
      </c>
      <c r="AC594" s="65"/>
      <c r="AD594" s="65"/>
      <c r="AE594" s="65"/>
      <c r="AF594" s="65"/>
      <c r="AG594" s="65"/>
      <c r="AH594" s="65"/>
      <c r="AI594" s="65"/>
      <c r="AJ594" s="65"/>
      <c r="AK594" s="65"/>
      <c r="AL594">
        <f t="shared" si="210"/>
        <v>100</v>
      </c>
      <c r="AM594">
        <f t="shared" si="211"/>
        <v>0</v>
      </c>
      <c r="AN594" t="str">
        <f t="shared" si="212"/>
        <v/>
      </c>
      <c r="AO594" t="str">
        <f t="shared" si="213"/>
        <v/>
      </c>
      <c r="AP594" t="str">
        <f t="shared" si="214"/>
        <v/>
      </c>
      <c r="AQ594" t="str">
        <f t="shared" si="215"/>
        <v/>
      </c>
      <c r="AR594" t="str">
        <f t="shared" si="216"/>
        <v/>
      </c>
      <c r="AS594" t="str">
        <f t="shared" si="217"/>
        <v/>
      </c>
      <c r="AT594" t="str">
        <f t="shared" si="218"/>
        <v/>
      </c>
      <c r="AU594" t="str">
        <f t="shared" si="219"/>
        <v/>
      </c>
      <c r="AV594" t="str">
        <f t="shared" si="220"/>
        <v/>
      </c>
      <c r="AW594">
        <f>'01_指標庫'!$H$4*ISNUMBER($F594)+'01_指標庫'!$H$5*ISNUMBER($AA594)+'01_指標庫'!$H$6*ISNUMBER($G594)+'01_指標庫'!$H$7*ISNUMBER($H594)+'01_指標庫'!$H$8*ISNUMBER($AF594)+'01_指標庫'!$H$9*ISNUMBER($AG594)+'01_指標庫'!$H$10*ISNUMBER($AB594)+'01_指標庫'!$H$11*ISNUMBER($AC594)+'01_指標庫'!$H$12*ISNUMBER($AD594)+'01_指標庫'!$H$13*ISNUMBER($AE594)+'01_指標庫'!$H$14*ISNUMBER($I594)+'01_指標庫'!$H$15*ISNUMBER($AH594)+'01_指標庫'!$H$16*ISNUMBER($K594)+'01_指標庫'!$H$17*ISNUMBER($AI594)+'01_指標庫'!$H$18*ISNUMBER($AJ594)+'01_指標庫'!$H$19*ISNUMBER($AK594)+'01_指標庫'!$H$20*ISNUMBER($BB594)+'01_指標庫'!$H$21*ISNUMBER($BC594)</f>
        <v>51</v>
      </c>
      <c r="AX594">
        <f>IF(AW594=0,50,ROUND(('01_指標庫'!$H$4*IF(ISNUMBER($F594),L594,0)+'01_指標庫'!$H$5*IF(ISNUMBER($AA594),AL594,0)+'01_指標庫'!$H$6*IF(ISNUMBER($G594),M594,0)+'01_指標庫'!$H$7*IF(ISNUMBER($H594),N594,0)+'01_指標庫'!$H$8*IF(ISNUMBER($AF594),AQ594,0)+'01_指標庫'!$H$9*IF(ISNUMBER($AG594),AR594,0)+'01_指標庫'!$H$10*IF(ISNUMBER($AB594),AM594,0)+'01_指標庫'!$H$11*IF(ISNUMBER($AC594),AN594,0)+'01_指標庫'!$H$12*IF(ISNUMBER($AD594),AO594,0)+'01_指標庫'!$H$13*IF(ISNUMBER($AE594),AP594,0)+'01_指標庫'!$H$14*IF(ISNUMBER($I594),O594,0)+'01_指標庫'!$H$15*IF(ISNUMBER($AH594),AS594,0)+'01_指標庫'!$H$16*IF(ISNUMBER($K594),P594,0)+'01_指標庫'!$H$17*IF(ISNUMBER($AI594),AT594,0)+'01_指標庫'!$H$18*IF(ISNUMBER($AJ594),AU594,0)+'01_指標庫'!$H$19*IF(ISNUMBER($AK594),AV594,0)+'01_指標庫'!$H$20*IF(ISNUMBER($BB594),BB594,0)+'01_指標庫'!$H$21*IF(ISNUMBER($BC594),BC594,0))/AW594,1))</f>
        <v>74.5</v>
      </c>
      <c r="AY594" s="67"/>
      <c r="AZ594" s="67"/>
      <c r="BA594" s="66">
        <f t="shared" si="224"/>
        <v>1.1558979244985501E-2</v>
      </c>
      <c r="BB594">
        <f t="shared" si="225"/>
        <v>100</v>
      </c>
      <c r="BC594" t="str">
        <f t="shared" si="226"/>
        <v/>
      </c>
    </row>
    <row r="595" spans="1:55" ht="15" customHeight="1">
      <c r="A595" s="56">
        <v>591</v>
      </c>
      <c r="B595" s="57">
        <v>43412</v>
      </c>
      <c r="C595" s="56">
        <v>2018</v>
      </c>
      <c r="D595" s="58" t="s">
        <v>239</v>
      </c>
      <c r="E595" s="59">
        <v>7158.59</v>
      </c>
      <c r="F595" s="60">
        <v>1.2290000000000001E-2</v>
      </c>
      <c r="G595" s="60">
        <v>-6.5479999999999997E-2</v>
      </c>
      <c r="H595" s="61">
        <v>0.53059999999999996</v>
      </c>
      <c r="I595" s="62">
        <v>357</v>
      </c>
      <c r="J595" s="56" t="s">
        <v>235</v>
      </c>
      <c r="K595" s="63">
        <v>16.72</v>
      </c>
      <c r="L595" s="56">
        <f t="shared" si="204"/>
        <v>100</v>
      </c>
      <c r="M595" s="56">
        <f t="shared" si="205"/>
        <v>50</v>
      </c>
      <c r="N595" s="56">
        <f t="shared" si="206"/>
        <v>50</v>
      </c>
      <c r="O595" s="56">
        <f t="shared" si="207"/>
        <v>50</v>
      </c>
      <c r="P595" s="56">
        <f t="shared" si="208"/>
        <v>100</v>
      </c>
      <c r="Q595" s="63"/>
      <c r="R595" s="56"/>
      <c r="S595" s="60">
        <f t="shared" si="221"/>
        <v>-6.183423039706315E-3</v>
      </c>
      <c r="T595" s="64">
        <f t="shared" si="222"/>
        <v>2.2004889975550057E-2</v>
      </c>
      <c r="V595" s="65"/>
      <c r="W595" s="65"/>
      <c r="Y595" s="15" t="str">
        <f t="shared" si="209"/>
        <v>UNCERTAIN</v>
      </c>
      <c r="AA595" s="66">
        <f t="shared" si="223"/>
        <v>3.3975817654750662E-2</v>
      </c>
      <c r="AB595">
        <f>LOOKUP($B595,'07_L1政策步階'!$A$4:$A$14,'07_L1政策步階'!$C$4:$C$14)</f>
        <v>-1</v>
      </c>
      <c r="AC595" s="65"/>
      <c r="AD595" s="65"/>
      <c r="AE595" s="65"/>
      <c r="AF595" s="65"/>
      <c r="AG595" s="65"/>
      <c r="AH595" s="65"/>
      <c r="AI595" s="65"/>
      <c r="AJ595" s="65"/>
      <c r="AK595" s="65"/>
      <c r="AL595">
        <f t="shared" si="210"/>
        <v>100</v>
      </c>
      <c r="AM595">
        <f t="shared" si="211"/>
        <v>0</v>
      </c>
      <c r="AN595" t="str">
        <f t="shared" si="212"/>
        <v/>
      </c>
      <c r="AO595" t="str">
        <f t="shared" si="213"/>
        <v/>
      </c>
      <c r="AP595" t="str">
        <f t="shared" si="214"/>
        <v/>
      </c>
      <c r="AQ595" t="str">
        <f t="shared" si="215"/>
        <v/>
      </c>
      <c r="AR595" t="str">
        <f t="shared" si="216"/>
        <v/>
      </c>
      <c r="AS595" t="str">
        <f t="shared" si="217"/>
        <v/>
      </c>
      <c r="AT595" t="str">
        <f t="shared" si="218"/>
        <v/>
      </c>
      <c r="AU595" t="str">
        <f t="shared" si="219"/>
        <v/>
      </c>
      <c r="AV595" t="str">
        <f t="shared" si="220"/>
        <v/>
      </c>
      <c r="AW595">
        <f>'01_指標庫'!$H$4*ISNUMBER($F595)+'01_指標庫'!$H$5*ISNUMBER($AA595)+'01_指標庫'!$H$6*ISNUMBER($G595)+'01_指標庫'!$H$7*ISNUMBER($H595)+'01_指標庫'!$H$8*ISNUMBER($AF595)+'01_指標庫'!$H$9*ISNUMBER($AG595)+'01_指標庫'!$H$10*ISNUMBER($AB595)+'01_指標庫'!$H$11*ISNUMBER($AC595)+'01_指標庫'!$H$12*ISNUMBER($AD595)+'01_指標庫'!$H$13*ISNUMBER($AE595)+'01_指標庫'!$H$14*ISNUMBER($I595)+'01_指標庫'!$H$15*ISNUMBER($AH595)+'01_指標庫'!$H$16*ISNUMBER($K595)+'01_指標庫'!$H$17*ISNUMBER($AI595)+'01_指標庫'!$H$18*ISNUMBER($AJ595)+'01_指標庫'!$H$19*ISNUMBER($AK595)+'01_指標庫'!$H$20*ISNUMBER($BB595)+'01_指標庫'!$H$21*ISNUMBER($BC595)</f>
        <v>51</v>
      </c>
      <c r="AX595">
        <f>IF(AW595=0,50,ROUND(('01_指標庫'!$H$4*IF(ISNUMBER($F595),L595,0)+'01_指標庫'!$H$5*IF(ISNUMBER($AA595),AL595,0)+'01_指標庫'!$H$6*IF(ISNUMBER($G595),M595,0)+'01_指標庫'!$H$7*IF(ISNUMBER($H595),N595,0)+'01_指標庫'!$H$8*IF(ISNUMBER($AF595),AQ595,0)+'01_指標庫'!$H$9*IF(ISNUMBER($AG595),AR595,0)+'01_指標庫'!$H$10*IF(ISNUMBER($AB595),AM595,0)+'01_指標庫'!$H$11*IF(ISNUMBER($AC595),AN595,0)+'01_指標庫'!$H$12*IF(ISNUMBER($AD595),AO595,0)+'01_指標庫'!$H$13*IF(ISNUMBER($AE595),AP595,0)+'01_指標庫'!$H$14*IF(ISNUMBER($I595),O595,0)+'01_指標庫'!$H$15*IF(ISNUMBER($AH595),AS595,0)+'01_指標庫'!$H$16*IF(ISNUMBER($K595),P595,0)+'01_指標庫'!$H$17*IF(ISNUMBER($AI595),AT595,0)+'01_指標庫'!$H$18*IF(ISNUMBER($AJ595),AU595,0)+'01_指標庫'!$H$19*IF(ISNUMBER($AK595),AV595,0)+'01_指標庫'!$H$20*IF(ISNUMBER($BB595),BB595,0)+'01_指標庫'!$H$21*IF(ISNUMBER($BC595),BC595,0))/AW595,1))</f>
        <v>66.7</v>
      </c>
      <c r="AY595" s="67"/>
      <c r="AZ595" s="67"/>
      <c r="BA595" s="66">
        <f t="shared" si="224"/>
        <v>1.2061326071217016E-2</v>
      </c>
      <c r="BB595">
        <f t="shared" si="225"/>
        <v>100</v>
      </c>
      <c r="BC595" t="str">
        <f t="shared" si="226"/>
        <v/>
      </c>
    </row>
    <row r="596" spans="1:55" ht="15" customHeight="1">
      <c r="A596" s="56">
        <v>592</v>
      </c>
      <c r="B596" s="57">
        <v>43413</v>
      </c>
      <c r="C596" s="56">
        <v>2018</v>
      </c>
      <c r="D596" s="58" t="s">
        <v>234</v>
      </c>
      <c r="E596" s="59">
        <v>7039.15</v>
      </c>
      <c r="F596" s="60">
        <v>-4.6109999999999996E-3</v>
      </c>
      <c r="G596" s="60">
        <v>-8.1073000000000006E-2</v>
      </c>
      <c r="H596" s="61">
        <v>0.53059999999999996</v>
      </c>
      <c r="I596" s="62">
        <v>371</v>
      </c>
      <c r="J596" s="56" t="s">
        <v>235</v>
      </c>
      <c r="K596" s="63">
        <v>17.36</v>
      </c>
      <c r="L596" s="56">
        <f t="shared" si="204"/>
        <v>50</v>
      </c>
      <c r="M596" s="56">
        <f t="shared" si="205"/>
        <v>50</v>
      </c>
      <c r="N596" s="56">
        <f t="shared" si="206"/>
        <v>50</v>
      </c>
      <c r="O596" s="56">
        <f t="shared" si="207"/>
        <v>50</v>
      </c>
      <c r="P596" s="56">
        <f t="shared" si="208"/>
        <v>100</v>
      </c>
      <c r="Q596" s="63"/>
      <c r="R596" s="56"/>
      <c r="S596" s="60">
        <f t="shared" si="221"/>
        <v>-1.6684849949501257E-2</v>
      </c>
      <c r="T596" s="64">
        <f t="shared" si="222"/>
        <v>3.8277511961722466E-2</v>
      </c>
      <c r="V596" s="65"/>
      <c r="W596" s="65"/>
      <c r="Y596" s="15" t="str">
        <f t="shared" si="209"/>
        <v>UNCERTAIN</v>
      </c>
      <c r="AA596" s="66">
        <f t="shared" si="223"/>
        <v>3.2257143998907445E-2</v>
      </c>
      <c r="AB596">
        <f>LOOKUP($B596,'07_L1政策步階'!$A$4:$A$14,'07_L1政策步階'!$C$4:$C$14)</f>
        <v>-1</v>
      </c>
      <c r="AC596" s="65"/>
      <c r="AD596" s="65"/>
      <c r="AE596" s="65"/>
      <c r="AF596" s="65"/>
      <c r="AG596" s="65"/>
      <c r="AH596" s="65"/>
      <c r="AI596" s="65"/>
      <c r="AJ596" s="65"/>
      <c r="AK596" s="65"/>
      <c r="AL596">
        <f t="shared" si="210"/>
        <v>100</v>
      </c>
      <c r="AM596">
        <f t="shared" si="211"/>
        <v>0</v>
      </c>
      <c r="AN596" t="str">
        <f t="shared" si="212"/>
        <v/>
      </c>
      <c r="AO596" t="str">
        <f t="shared" si="213"/>
        <v/>
      </c>
      <c r="AP596" t="str">
        <f t="shared" si="214"/>
        <v/>
      </c>
      <c r="AQ596" t="str">
        <f t="shared" si="215"/>
        <v/>
      </c>
      <c r="AR596" t="str">
        <f t="shared" si="216"/>
        <v/>
      </c>
      <c r="AS596" t="str">
        <f t="shared" si="217"/>
        <v/>
      </c>
      <c r="AT596" t="str">
        <f t="shared" si="218"/>
        <v/>
      </c>
      <c r="AU596" t="str">
        <f t="shared" si="219"/>
        <v/>
      </c>
      <c r="AV596" t="str">
        <f t="shared" si="220"/>
        <v/>
      </c>
      <c r="AW596">
        <f>'01_指標庫'!$H$4*ISNUMBER($F596)+'01_指標庫'!$H$5*ISNUMBER($AA596)+'01_指標庫'!$H$6*ISNUMBER($G596)+'01_指標庫'!$H$7*ISNUMBER($H596)+'01_指標庫'!$H$8*ISNUMBER($AF596)+'01_指標庫'!$H$9*ISNUMBER($AG596)+'01_指標庫'!$H$10*ISNUMBER($AB596)+'01_指標庫'!$H$11*ISNUMBER($AC596)+'01_指標庫'!$H$12*ISNUMBER($AD596)+'01_指標庫'!$H$13*ISNUMBER($AE596)+'01_指標庫'!$H$14*ISNUMBER($I596)+'01_指標庫'!$H$15*ISNUMBER($AH596)+'01_指標庫'!$H$16*ISNUMBER($K596)+'01_指標庫'!$H$17*ISNUMBER($AI596)+'01_指標庫'!$H$18*ISNUMBER($AJ596)+'01_指標庫'!$H$19*ISNUMBER($AK596)+'01_指標庫'!$H$20*ISNUMBER($BB596)+'01_指標庫'!$H$21*ISNUMBER($BC596)</f>
        <v>51</v>
      </c>
      <c r="AX596">
        <f>IF(AW596=0,50,ROUND(('01_指標庫'!$H$4*IF(ISNUMBER($F596),L596,0)+'01_指標庫'!$H$5*IF(ISNUMBER($AA596),AL596,0)+'01_指標庫'!$H$6*IF(ISNUMBER($G596),M596,0)+'01_指標庫'!$H$7*IF(ISNUMBER($H596),N596,0)+'01_指標庫'!$H$8*IF(ISNUMBER($AF596),AQ596,0)+'01_指標庫'!$H$9*IF(ISNUMBER($AG596),AR596,0)+'01_指標庫'!$H$10*IF(ISNUMBER($AB596),AM596,0)+'01_指標庫'!$H$11*IF(ISNUMBER($AC596),AN596,0)+'01_指標庫'!$H$12*IF(ISNUMBER($AD596),AO596,0)+'01_指標庫'!$H$13*IF(ISNUMBER($AE596),AP596,0)+'01_指標庫'!$H$14*IF(ISNUMBER($I596),O596,0)+'01_指標庫'!$H$15*IF(ISNUMBER($AH596),AS596,0)+'01_指標庫'!$H$16*IF(ISNUMBER($K596),P596,0)+'01_指標庫'!$H$17*IF(ISNUMBER($AI596),AT596,0)+'01_指標庫'!$H$18*IF(ISNUMBER($AJ596),AU596,0)+'01_指標庫'!$H$19*IF(ISNUMBER($AK596),AV596,0)+'01_指標庫'!$H$20*IF(ISNUMBER($BB596),BB596,0)+'01_指標庫'!$H$21*IF(ISNUMBER($BC596),BC596,0))/AW596,1))</f>
        <v>58.8</v>
      </c>
      <c r="AY596" s="67"/>
      <c r="AZ596" s="67"/>
      <c r="BA596" s="66">
        <f t="shared" si="224"/>
        <v>1.1470330506944793E-2</v>
      </c>
      <c r="BB596">
        <f t="shared" si="225"/>
        <v>100</v>
      </c>
      <c r="BC596" t="str">
        <f t="shared" si="226"/>
        <v/>
      </c>
    </row>
    <row r="597" spans="1:55" ht="15" customHeight="1">
      <c r="A597" s="56">
        <v>593</v>
      </c>
      <c r="B597" s="57">
        <v>43416</v>
      </c>
      <c r="C597" s="56">
        <v>2018</v>
      </c>
      <c r="D597" s="58" t="s">
        <v>236</v>
      </c>
      <c r="E597" s="59">
        <v>6829.1</v>
      </c>
      <c r="F597" s="60">
        <v>-3.4204999999999999E-2</v>
      </c>
      <c r="G597" s="60">
        <v>-0.10849399999999999</v>
      </c>
      <c r="H597" s="61">
        <v>0.42859999999999998</v>
      </c>
      <c r="I597" s="62">
        <v>371</v>
      </c>
      <c r="J597" s="56" t="s">
        <v>235</v>
      </c>
      <c r="K597" s="63">
        <v>20.45</v>
      </c>
      <c r="L597" s="56">
        <f t="shared" si="204"/>
        <v>0</v>
      </c>
      <c r="M597" s="56">
        <f t="shared" si="205"/>
        <v>50</v>
      </c>
      <c r="N597" s="56">
        <f t="shared" si="206"/>
        <v>50</v>
      </c>
      <c r="O597" s="56">
        <f t="shared" si="207"/>
        <v>50</v>
      </c>
      <c r="P597" s="56">
        <f t="shared" si="208"/>
        <v>50</v>
      </c>
      <c r="Q597" s="63"/>
      <c r="R597" s="56"/>
      <c r="S597" s="60">
        <f t="shared" si="221"/>
        <v>-2.9840250598438645E-2</v>
      </c>
      <c r="T597" s="64">
        <f t="shared" si="222"/>
        <v>0.17799539170506917</v>
      </c>
      <c r="V597" s="65"/>
      <c r="W597" s="65"/>
      <c r="Y597" s="15" t="str">
        <f t="shared" si="209"/>
        <v>HARD</v>
      </c>
      <c r="AA597" s="66">
        <f t="shared" si="223"/>
        <v>3.0038603644523931E-2</v>
      </c>
      <c r="AB597">
        <f>LOOKUP($B597,'07_L1政策步階'!$A$4:$A$14,'07_L1政策步階'!$C$4:$C$14)</f>
        <v>-1</v>
      </c>
      <c r="AC597" s="65"/>
      <c r="AD597" s="65"/>
      <c r="AE597" s="65"/>
      <c r="AF597" s="65"/>
      <c r="AG597" s="65"/>
      <c r="AH597" s="65"/>
      <c r="AI597" s="65"/>
      <c r="AJ597" s="65"/>
      <c r="AK597" s="65"/>
      <c r="AL597">
        <f t="shared" si="210"/>
        <v>100</v>
      </c>
      <c r="AM597">
        <f t="shared" si="211"/>
        <v>0</v>
      </c>
      <c r="AN597" t="str">
        <f t="shared" si="212"/>
        <v/>
      </c>
      <c r="AO597" t="str">
        <f t="shared" si="213"/>
        <v/>
      </c>
      <c r="AP597" t="str">
        <f t="shared" si="214"/>
        <v/>
      </c>
      <c r="AQ597" t="str">
        <f t="shared" si="215"/>
        <v/>
      </c>
      <c r="AR597" t="str">
        <f t="shared" si="216"/>
        <v/>
      </c>
      <c r="AS597" t="str">
        <f t="shared" si="217"/>
        <v/>
      </c>
      <c r="AT597" t="str">
        <f t="shared" si="218"/>
        <v/>
      </c>
      <c r="AU597" t="str">
        <f t="shared" si="219"/>
        <v/>
      </c>
      <c r="AV597" t="str">
        <f t="shared" si="220"/>
        <v/>
      </c>
      <c r="AW597">
        <f>'01_指標庫'!$H$4*ISNUMBER($F597)+'01_指標庫'!$H$5*ISNUMBER($AA597)+'01_指標庫'!$H$6*ISNUMBER($G597)+'01_指標庫'!$H$7*ISNUMBER($H597)+'01_指標庫'!$H$8*ISNUMBER($AF597)+'01_指標庫'!$H$9*ISNUMBER($AG597)+'01_指標庫'!$H$10*ISNUMBER($AB597)+'01_指標庫'!$H$11*ISNUMBER($AC597)+'01_指標庫'!$H$12*ISNUMBER($AD597)+'01_指標庫'!$H$13*ISNUMBER($AE597)+'01_指標庫'!$H$14*ISNUMBER($I597)+'01_指標庫'!$H$15*ISNUMBER($AH597)+'01_指標庫'!$H$16*ISNUMBER($K597)+'01_指標庫'!$H$17*ISNUMBER($AI597)+'01_指標庫'!$H$18*ISNUMBER($AJ597)+'01_指標庫'!$H$19*ISNUMBER($AK597)+'01_指標庫'!$H$20*ISNUMBER($BB597)+'01_指標庫'!$H$21*ISNUMBER($BC597)</f>
        <v>51</v>
      </c>
      <c r="AX597">
        <f>IF(AW597=0,50,ROUND(('01_指標庫'!$H$4*IF(ISNUMBER($F597),L597,0)+'01_指標庫'!$H$5*IF(ISNUMBER($AA597),AL597,0)+'01_指標庫'!$H$6*IF(ISNUMBER($G597),M597,0)+'01_指標庫'!$H$7*IF(ISNUMBER($H597),N597,0)+'01_指標庫'!$H$8*IF(ISNUMBER($AF597),AQ597,0)+'01_指標庫'!$H$9*IF(ISNUMBER($AG597),AR597,0)+'01_指標庫'!$H$10*IF(ISNUMBER($AB597),AM597,0)+'01_指標庫'!$H$11*IF(ISNUMBER($AC597),AN597,0)+'01_指標庫'!$H$12*IF(ISNUMBER($AD597),AO597,0)+'01_指標庫'!$H$13*IF(ISNUMBER($AE597),AP597,0)+'01_指標庫'!$H$14*IF(ISNUMBER($I597),O597,0)+'01_指標庫'!$H$15*IF(ISNUMBER($AH597),AS597,0)+'01_指標庫'!$H$16*IF(ISNUMBER($K597),P597,0)+'01_指標庫'!$H$17*IF(ISNUMBER($AI597),AT597,0)+'01_指標庫'!$H$18*IF(ISNUMBER($AJ597),AU597,0)+'01_指標庫'!$H$19*IF(ISNUMBER($AK597),AV597,0)+'01_指標庫'!$H$20*IF(ISNUMBER($BB597),BB597,0)+'01_指標庫'!$H$21*IF(ISNUMBER($BC597),BC597,0))/AW597,1))</f>
        <v>39.200000000000003</v>
      </c>
      <c r="AY597" s="67"/>
      <c r="AZ597" s="67"/>
      <c r="BA597" s="66">
        <f t="shared" si="224"/>
        <v>6.7181104851545825E-3</v>
      </c>
      <c r="BB597">
        <f t="shared" si="225"/>
        <v>50</v>
      </c>
      <c r="BC597" t="str">
        <f t="shared" si="226"/>
        <v/>
      </c>
    </row>
    <row r="598" spans="1:55" ht="15" customHeight="1">
      <c r="A598" s="56">
        <v>594</v>
      </c>
      <c r="B598" s="57">
        <v>43417</v>
      </c>
      <c r="C598" s="56">
        <v>2018</v>
      </c>
      <c r="D598" s="58" t="s">
        <v>237</v>
      </c>
      <c r="E598" s="59">
        <v>6830.91</v>
      </c>
      <c r="F598" s="60">
        <v>-3.3881000000000001E-2</v>
      </c>
      <c r="G598" s="60">
        <v>-0.10825700000000001</v>
      </c>
      <c r="H598" s="61">
        <v>0.42859999999999998</v>
      </c>
      <c r="I598" s="62">
        <v>389</v>
      </c>
      <c r="J598" s="56" t="s">
        <v>235</v>
      </c>
      <c r="K598" s="63">
        <v>20.02</v>
      </c>
      <c r="L598" s="56">
        <f t="shared" si="204"/>
        <v>0</v>
      </c>
      <c r="M598" s="56">
        <f t="shared" si="205"/>
        <v>50</v>
      </c>
      <c r="N598" s="56">
        <f t="shared" si="206"/>
        <v>50</v>
      </c>
      <c r="O598" s="56">
        <f t="shared" si="207"/>
        <v>50</v>
      </c>
      <c r="P598" s="56">
        <f t="shared" si="208"/>
        <v>50</v>
      </c>
      <c r="Q598" s="63"/>
      <c r="R598" s="56"/>
      <c r="S598" s="60">
        <f t="shared" si="221"/>
        <v>2.6504224568379975E-4</v>
      </c>
      <c r="T598" s="64">
        <f t="shared" si="222"/>
        <v>-2.1026894865525669E-2</v>
      </c>
      <c r="V598" s="65"/>
      <c r="W598" s="65"/>
      <c r="Y598" s="15" t="str">
        <f t="shared" si="209"/>
        <v>HARD</v>
      </c>
      <c r="AA598" s="66">
        <f t="shared" si="223"/>
        <v>2.787267723564546E-2</v>
      </c>
      <c r="AB598">
        <f>LOOKUP($B598,'07_L1政策步階'!$A$4:$A$14,'07_L1政策步階'!$C$4:$C$14)</f>
        <v>-1</v>
      </c>
      <c r="AC598" s="65"/>
      <c r="AD598" s="65"/>
      <c r="AE598" s="65"/>
      <c r="AF598" s="65"/>
      <c r="AG598" s="65"/>
      <c r="AH598" s="65"/>
      <c r="AI598" s="65"/>
      <c r="AJ598" s="65"/>
      <c r="AK598" s="65"/>
      <c r="AL598">
        <f t="shared" si="210"/>
        <v>100</v>
      </c>
      <c r="AM598">
        <f t="shared" si="211"/>
        <v>0</v>
      </c>
      <c r="AN598" t="str">
        <f t="shared" si="212"/>
        <v/>
      </c>
      <c r="AO598" t="str">
        <f t="shared" si="213"/>
        <v/>
      </c>
      <c r="AP598" t="str">
        <f t="shared" si="214"/>
        <v/>
      </c>
      <c r="AQ598" t="str">
        <f t="shared" si="215"/>
        <v/>
      </c>
      <c r="AR598" t="str">
        <f t="shared" si="216"/>
        <v/>
      </c>
      <c r="AS598" t="str">
        <f t="shared" si="217"/>
        <v/>
      </c>
      <c r="AT598" t="str">
        <f t="shared" si="218"/>
        <v/>
      </c>
      <c r="AU598" t="str">
        <f t="shared" si="219"/>
        <v/>
      </c>
      <c r="AV598" t="str">
        <f t="shared" si="220"/>
        <v/>
      </c>
      <c r="AW598">
        <f>'01_指標庫'!$H$4*ISNUMBER($F598)+'01_指標庫'!$H$5*ISNUMBER($AA598)+'01_指標庫'!$H$6*ISNUMBER($G598)+'01_指標庫'!$H$7*ISNUMBER($H598)+'01_指標庫'!$H$8*ISNUMBER($AF598)+'01_指標庫'!$H$9*ISNUMBER($AG598)+'01_指標庫'!$H$10*ISNUMBER($AB598)+'01_指標庫'!$H$11*ISNUMBER($AC598)+'01_指標庫'!$H$12*ISNUMBER($AD598)+'01_指標庫'!$H$13*ISNUMBER($AE598)+'01_指標庫'!$H$14*ISNUMBER($I598)+'01_指標庫'!$H$15*ISNUMBER($AH598)+'01_指標庫'!$H$16*ISNUMBER($K598)+'01_指標庫'!$H$17*ISNUMBER($AI598)+'01_指標庫'!$H$18*ISNUMBER($AJ598)+'01_指標庫'!$H$19*ISNUMBER($AK598)+'01_指標庫'!$H$20*ISNUMBER($BB598)+'01_指標庫'!$H$21*ISNUMBER($BC598)</f>
        <v>51</v>
      </c>
      <c r="AX598">
        <f>IF(AW598=0,50,ROUND(('01_指標庫'!$H$4*IF(ISNUMBER($F598),L598,0)+'01_指標庫'!$H$5*IF(ISNUMBER($AA598),AL598,0)+'01_指標庫'!$H$6*IF(ISNUMBER($G598),M598,0)+'01_指標庫'!$H$7*IF(ISNUMBER($H598),N598,0)+'01_指標庫'!$H$8*IF(ISNUMBER($AF598),AQ598,0)+'01_指標庫'!$H$9*IF(ISNUMBER($AG598),AR598,0)+'01_指標庫'!$H$10*IF(ISNUMBER($AB598),AM598,0)+'01_指標庫'!$H$11*IF(ISNUMBER($AC598),AN598,0)+'01_指標庫'!$H$12*IF(ISNUMBER($AD598),AO598,0)+'01_指標庫'!$H$13*IF(ISNUMBER($AE598),AP598,0)+'01_指標庫'!$H$14*IF(ISNUMBER($I598),O598,0)+'01_指標庫'!$H$15*IF(ISNUMBER($AH598),AS598,0)+'01_指標庫'!$H$16*IF(ISNUMBER($K598),P598,0)+'01_指標庫'!$H$17*IF(ISNUMBER($AI598),AT598,0)+'01_指標庫'!$H$18*IF(ISNUMBER($AJ598),AU598,0)+'01_指標庫'!$H$19*IF(ISNUMBER($AK598),AV598,0)+'01_指標庫'!$H$20*IF(ISNUMBER($BB598),BB598,0)+'01_指標庫'!$H$21*IF(ISNUMBER($BC598),BC598,0))/AW598,1))</f>
        <v>39.200000000000003</v>
      </c>
      <c r="AY598" s="67"/>
      <c r="AZ598" s="67"/>
      <c r="BA598" s="66">
        <f t="shared" si="224"/>
        <v>1.9057449250863279E-3</v>
      </c>
      <c r="BB598">
        <f t="shared" si="225"/>
        <v>50</v>
      </c>
      <c r="BC598" t="str">
        <f t="shared" si="226"/>
        <v/>
      </c>
    </row>
    <row r="599" spans="1:55" ht="15" customHeight="1">
      <c r="A599" s="56">
        <v>595</v>
      </c>
      <c r="B599" s="57">
        <v>43418</v>
      </c>
      <c r="C599" s="56">
        <v>2018</v>
      </c>
      <c r="D599" s="58" t="s">
        <v>238</v>
      </c>
      <c r="E599" s="59">
        <v>6769.87</v>
      </c>
      <c r="F599" s="60">
        <v>-4.2391999999999999E-2</v>
      </c>
      <c r="G599" s="60">
        <v>-0.116226</v>
      </c>
      <c r="H599" s="61">
        <v>0.40820000000000001</v>
      </c>
      <c r="I599" s="62">
        <v>399</v>
      </c>
      <c r="J599" s="56" t="s">
        <v>235</v>
      </c>
      <c r="K599" s="63">
        <v>21.25</v>
      </c>
      <c r="L599" s="56">
        <f t="shared" si="204"/>
        <v>0</v>
      </c>
      <c r="M599" s="56">
        <f t="shared" si="205"/>
        <v>50</v>
      </c>
      <c r="N599" s="56">
        <f t="shared" si="206"/>
        <v>50</v>
      </c>
      <c r="O599" s="56">
        <f t="shared" si="207"/>
        <v>50</v>
      </c>
      <c r="P599" s="56">
        <f t="shared" si="208"/>
        <v>50</v>
      </c>
      <c r="Q599" s="63"/>
      <c r="R599" s="56"/>
      <c r="S599" s="60">
        <f t="shared" si="221"/>
        <v>-8.9358518850343183E-3</v>
      </c>
      <c r="T599" s="64">
        <f t="shared" si="222"/>
        <v>6.1438561438561523E-2</v>
      </c>
      <c r="V599" s="65"/>
      <c r="W599" s="65"/>
      <c r="Y599" s="15" t="str">
        <f t="shared" si="209"/>
        <v>HARD</v>
      </c>
      <c r="AA599" s="66">
        <f t="shared" si="223"/>
        <v>2.5872257370071594E-2</v>
      </c>
      <c r="AB599">
        <f>LOOKUP($B599,'07_L1政策步階'!$A$4:$A$14,'07_L1政策步階'!$C$4:$C$14)</f>
        <v>-1</v>
      </c>
      <c r="AC599" s="65"/>
      <c r="AD599" s="65"/>
      <c r="AE599" s="65"/>
      <c r="AF599" s="65"/>
      <c r="AG599" s="65"/>
      <c r="AH599" s="65"/>
      <c r="AI599" s="65"/>
      <c r="AJ599" s="65"/>
      <c r="AK599" s="65"/>
      <c r="AL599">
        <f t="shared" si="210"/>
        <v>100</v>
      </c>
      <c r="AM599">
        <f t="shared" si="211"/>
        <v>0</v>
      </c>
      <c r="AN599" t="str">
        <f t="shared" si="212"/>
        <v/>
      </c>
      <c r="AO599" t="str">
        <f t="shared" si="213"/>
        <v/>
      </c>
      <c r="AP599" t="str">
        <f t="shared" si="214"/>
        <v/>
      </c>
      <c r="AQ599" t="str">
        <f t="shared" si="215"/>
        <v/>
      </c>
      <c r="AR599" t="str">
        <f t="shared" si="216"/>
        <v/>
      </c>
      <c r="AS599" t="str">
        <f t="shared" si="217"/>
        <v/>
      </c>
      <c r="AT599" t="str">
        <f t="shared" si="218"/>
        <v/>
      </c>
      <c r="AU599" t="str">
        <f t="shared" si="219"/>
        <v/>
      </c>
      <c r="AV599" t="str">
        <f t="shared" si="220"/>
        <v/>
      </c>
      <c r="AW599">
        <f>'01_指標庫'!$H$4*ISNUMBER($F599)+'01_指標庫'!$H$5*ISNUMBER($AA599)+'01_指標庫'!$H$6*ISNUMBER($G599)+'01_指標庫'!$H$7*ISNUMBER($H599)+'01_指標庫'!$H$8*ISNUMBER($AF599)+'01_指標庫'!$H$9*ISNUMBER($AG599)+'01_指標庫'!$H$10*ISNUMBER($AB599)+'01_指標庫'!$H$11*ISNUMBER($AC599)+'01_指標庫'!$H$12*ISNUMBER($AD599)+'01_指標庫'!$H$13*ISNUMBER($AE599)+'01_指標庫'!$H$14*ISNUMBER($I599)+'01_指標庫'!$H$15*ISNUMBER($AH599)+'01_指標庫'!$H$16*ISNUMBER($K599)+'01_指標庫'!$H$17*ISNUMBER($AI599)+'01_指標庫'!$H$18*ISNUMBER($AJ599)+'01_指標庫'!$H$19*ISNUMBER($AK599)+'01_指標庫'!$H$20*ISNUMBER($BB599)+'01_指標庫'!$H$21*ISNUMBER($BC599)</f>
        <v>51</v>
      </c>
      <c r="AX599">
        <f>IF(AW599=0,50,ROUND(('01_指標庫'!$H$4*IF(ISNUMBER($F599),L599,0)+'01_指標庫'!$H$5*IF(ISNUMBER($AA599),AL599,0)+'01_指標庫'!$H$6*IF(ISNUMBER($G599),M599,0)+'01_指標庫'!$H$7*IF(ISNUMBER($H599),N599,0)+'01_指標庫'!$H$8*IF(ISNUMBER($AF599),AQ599,0)+'01_指標庫'!$H$9*IF(ISNUMBER($AG599),AR599,0)+'01_指標庫'!$H$10*IF(ISNUMBER($AB599),AM599,0)+'01_指標庫'!$H$11*IF(ISNUMBER($AC599),AN599,0)+'01_指標庫'!$H$12*IF(ISNUMBER($AD599),AO599,0)+'01_指標庫'!$H$13*IF(ISNUMBER($AE599),AP599,0)+'01_指標庫'!$H$14*IF(ISNUMBER($I599),O599,0)+'01_指標庫'!$H$15*IF(ISNUMBER($AH599),AS599,0)+'01_指標庫'!$H$16*IF(ISNUMBER($K599),P599,0)+'01_指標庫'!$H$17*IF(ISNUMBER($AI599),AT599,0)+'01_指標庫'!$H$18*IF(ISNUMBER($AJ599),AU599,0)+'01_指標庫'!$H$19*IF(ISNUMBER($AK599),AV599,0)+'01_指標庫'!$H$20*IF(ISNUMBER($BB599),BB599,0)+'01_指標庫'!$H$21*IF(ISNUMBER($BC599),BC599,0))/AW599,1))</f>
        <v>33.299999999999997</v>
      </c>
      <c r="AY599" s="67"/>
      <c r="AZ599" s="67"/>
      <c r="BA599" s="66">
        <f t="shared" si="224"/>
        <v>-7.678767293560762E-3</v>
      </c>
      <c r="BB599">
        <f t="shared" si="225"/>
        <v>0</v>
      </c>
      <c r="BC599" t="str">
        <f t="shared" si="226"/>
        <v/>
      </c>
    </row>
    <row r="600" spans="1:55" ht="15" customHeight="1">
      <c r="A600" s="56">
        <v>596</v>
      </c>
      <c r="B600" s="57">
        <v>43419</v>
      </c>
      <c r="C600" s="56">
        <v>2018</v>
      </c>
      <c r="D600" s="58" t="s">
        <v>239</v>
      </c>
      <c r="E600" s="59">
        <v>6890.45</v>
      </c>
      <c r="F600" s="60">
        <v>-2.5328E-2</v>
      </c>
      <c r="G600" s="60">
        <v>-0.100485</v>
      </c>
      <c r="H600" s="61">
        <v>0.44900000000000001</v>
      </c>
      <c r="I600" s="62">
        <v>411</v>
      </c>
      <c r="J600" s="56" t="s">
        <v>235</v>
      </c>
      <c r="K600" s="63">
        <v>19.98</v>
      </c>
      <c r="L600" s="56">
        <f t="shared" si="204"/>
        <v>0</v>
      </c>
      <c r="M600" s="56">
        <f t="shared" si="205"/>
        <v>50</v>
      </c>
      <c r="N600" s="56">
        <f t="shared" si="206"/>
        <v>50</v>
      </c>
      <c r="O600" s="56">
        <f t="shared" si="207"/>
        <v>50</v>
      </c>
      <c r="P600" s="56">
        <f t="shared" si="208"/>
        <v>100</v>
      </c>
      <c r="Q600" s="63"/>
      <c r="R600" s="56"/>
      <c r="S600" s="60">
        <f t="shared" si="221"/>
        <v>1.7811272594599359E-2</v>
      </c>
      <c r="T600" s="64">
        <f t="shared" si="222"/>
        <v>-5.9764705882352942E-2</v>
      </c>
      <c r="V600" s="65"/>
      <c r="W600" s="65"/>
      <c r="Y600" s="15" t="str">
        <f t="shared" si="209"/>
        <v>HARD</v>
      </c>
      <c r="AA600" s="66">
        <f t="shared" si="223"/>
        <v>2.4288311485483494E-2</v>
      </c>
      <c r="AB600">
        <f>LOOKUP($B600,'07_L1政策步階'!$A$4:$A$14,'07_L1政策步階'!$C$4:$C$14)</f>
        <v>-1</v>
      </c>
      <c r="AC600" s="65"/>
      <c r="AD600" s="65"/>
      <c r="AE600" s="65"/>
      <c r="AF600" s="65"/>
      <c r="AG600" s="65"/>
      <c r="AH600" s="65"/>
      <c r="AI600" s="65"/>
      <c r="AJ600" s="65"/>
      <c r="AK600" s="65"/>
      <c r="AL600">
        <f t="shared" si="210"/>
        <v>100</v>
      </c>
      <c r="AM600">
        <f t="shared" si="211"/>
        <v>0</v>
      </c>
      <c r="AN600" t="str">
        <f t="shared" si="212"/>
        <v/>
      </c>
      <c r="AO600" t="str">
        <f t="shared" si="213"/>
        <v/>
      </c>
      <c r="AP600" t="str">
        <f t="shared" si="214"/>
        <v/>
      </c>
      <c r="AQ600" t="str">
        <f t="shared" si="215"/>
        <v/>
      </c>
      <c r="AR600" t="str">
        <f t="shared" si="216"/>
        <v/>
      </c>
      <c r="AS600" t="str">
        <f t="shared" si="217"/>
        <v/>
      </c>
      <c r="AT600" t="str">
        <f t="shared" si="218"/>
        <v/>
      </c>
      <c r="AU600" t="str">
        <f t="shared" si="219"/>
        <v/>
      </c>
      <c r="AV600" t="str">
        <f t="shared" si="220"/>
        <v/>
      </c>
      <c r="AW600">
        <f>'01_指標庫'!$H$4*ISNUMBER($F600)+'01_指標庫'!$H$5*ISNUMBER($AA600)+'01_指標庫'!$H$6*ISNUMBER($G600)+'01_指標庫'!$H$7*ISNUMBER($H600)+'01_指標庫'!$H$8*ISNUMBER($AF600)+'01_指標庫'!$H$9*ISNUMBER($AG600)+'01_指標庫'!$H$10*ISNUMBER($AB600)+'01_指標庫'!$H$11*ISNUMBER($AC600)+'01_指標庫'!$H$12*ISNUMBER($AD600)+'01_指標庫'!$H$13*ISNUMBER($AE600)+'01_指標庫'!$H$14*ISNUMBER($I600)+'01_指標庫'!$H$15*ISNUMBER($AH600)+'01_指標庫'!$H$16*ISNUMBER($K600)+'01_指標庫'!$H$17*ISNUMBER($AI600)+'01_指標庫'!$H$18*ISNUMBER($AJ600)+'01_指標庫'!$H$19*ISNUMBER($AK600)+'01_指標庫'!$H$20*ISNUMBER($BB600)+'01_指標庫'!$H$21*ISNUMBER($BC600)</f>
        <v>51</v>
      </c>
      <c r="AX600">
        <f>IF(AW600=0,50,ROUND(('01_指標庫'!$H$4*IF(ISNUMBER($F600),L600,0)+'01_指標庫'!$H$5*IF(ISNUMBER($AA600),AL600,0)+'01_指標庫'!$H$6*IF(ISNUMBER($G600),M600,0)+'01_指標庫'!$H$7*IF(ISNUMBER($H600),N600,0)+'01_指標庫'!$H$8*IF(ISNUMBER($AF600),AQ600,0)+'01_指標庫'!$H$9*IF(ISNUMBER($AG600),AR600,0)+'01_指標庫'!$H$10*IF(ISNUMBER($AB600),AM600,0)+'01_指標庫'!$H$11*IF(ISNUMBER($AC600),AN600,0)+'01_指標庫'!$H$12*IF(ISNUMBER($AD600),AO600,0)+'01_指標庫'!$H$13*IF(ISNUMBER($AE600),AP600,0)+'01_指標庫'!$H$14*IF(ISNUMBER($I600),O600,0)+'01_指標庫'!$H$15*IF(ISNUMBER($AH600),AS600,0)+'01_指標庫'!$H$16*IF(ISNUMBER($K600),P600,0)+'01_指標庫'!$H$17*IF(ISNUMBER($AI600),AT600,0)+'01_指標庫'!$H$18*IF(ISNUMBER($AJ600),AU600,0)+'01_指標庫'!$H$19*IF(ISNUMBER($AK600),AV600,0)+'01_指標庫'!$H$20*IF(ISNUMBER($BB600),BB600,0)+'01_指標庫'!$H$21*IF(ISNUMBER($BC600),BC600,0))/AW600,1))</f>
        <v>39.200000000000003</v>
      </c>
      <c r="AY600" s="67"/>
      <c r="AZ600" s="67"/>
      <c r="BA600" s="66">
        <f t="shared" si="224"/>
        <v>-1.2834920430158991E-2</v>
      </c>
      <c r="BB600">
        <f t="shared" si="225"/>
        <v>0</v>
      </c>
      <c r="BC600" t="str">
        <f t="shared" si="226"/>
        <v/>
      </c>
    </row>
    <row r="601" spans="1:55" ht="15" customHeight="1">
      <c r="A601" s="56">
        <v>597</v>
      </c>
      <c r="B601" s="57">
        <v>43420</v>
      </c>
      <c r="C601" s="56">
        <v>2018</v>
      </c>
      <c r="D601" s="58" t="s">
        <v>234</v>
      </c>
      <c r="E601" s="59">
        <v>6867.02</v>
      </c>
      <c r="F601" s="60">
        <v>-2.8715999999999998E-2</v>
      </c>
      <c r="G601" s="60">
        <v>-0.103543</v>
      </c>
      <c r="H601" s="61">
        <v>0.46939999999999998</v>
      </c>
      <c r="I601" s="62">
        <v>418</v>
      </c>
      <c r="J601" s="56" t="s">
        <v>235</v>
      </c>
      <c r="K601" s="63">
        <v>18.14</v>
      </c>
      <c r="L601" s="56">
        <f t="shared" si="204"/>
        <v>0</v>
      </c>
      <c r="M601" s="56">
        <f t="shared" si="205"/>
        <v>50</v>
      </c>
      <c r="N601" s="56">
        <f t="shared" si="206"/>
        <v>50</v>
      </c>
      <c r="O601" s="56">
        <f t="shared" si="207"/>
        <v>50</v>
      </c>
      <c r="P601" s="56">
        <f t="shared" si="208"/>
        <v>100</v>
      </c>
      <c r="Q601" s="63"/>
      <c r="R601" s="56"/>
      <c r="S601" s="60">
        <f t="shared" si="221"/>
        <v>-3.4003584671536968E-3</v>
      </c>
      <c r="T601" s="64">
        <f t="shared" si="222"/>
        <v>-9.2092092092092126E-2</v>
      </c>
      <c r="V601" s="65"/>
      <c r="W601" s="65"/>
      <c r="Y601" s="15" t="str">
        <f t="shared" si="209"/>
        <v>HARD</v>
      </c>
      <c r="AA601" s="66">
        <f t="shared" si="223"/>
        <v>2.2617683580773207E-2</v>
      </c>
      <c r="AB601">
        <f>LOOKUP($B601,'07_L1政策步階'!$A$4:$A$14,'07_L1政策步階'!$C$4:$C$14)</f>
        <v>-1</v>
      </c>
      <c r="AC601" s="65"/>
      <c r="AD601" s="65"/>
      <c r="AE601" s="65"/>
      <c r="AF601" s="65"/>
      <c r="AG601" s="65"/>
      <c r="AH601" s="65"/>
      <c r="AI601" s="65"/>
      <c r="AJ601" s="65"/>
      <c r="AK601" s="65"/>
      <c r="AL601">
        <f t="shared" si="210"/>
        <v>100</v>
      </c>
      <c r="AM601">
        <f t="shared" si="211"/>
        <v>0</v>
      </c>
      <c r="AN601" t="str">
        <f t="shared" si="212"/>
        <v/>
      </c>
      <c r="AO601" t="str">
        <f t="shared" si="213"/>
        <v/>
      </c>
      <c r="AP601" t="str">
        <f t="shared" si="214"/>
        <v/>
      </c>
      <c r="AQ601" t="str">
        <f t="shared" si="215"/>
        <v/>
      </c>
      <c r="AR601" t="str">
        <f t="shared" si="216"/>
        <v/>
      </c>
      <c r="AS601" t="str">
        <f t="shared" si="217"/>
        <v/>
      </c>
      <c r="AT601" t="str">
        <f t="shared" si="218"/>
        <v/>
      </c>
      <c r="AU601" t="str">
        <f t="shared" si="219"/>
        <v/>
      </c>
      <c r="AV601" t="str">
        <f t="shared" si="220"/>
        <v/>
      </c>
      <c r="AW601">
        <f>'01_指標庫'!$H$4*ISNUMBER($F601)+'01_指標庫'!$H$5*ISNUMBER($AA601)+'01_指標庫'!$H$6*ISNUMBER($G601)+'01_指標庫'!$H$7*ISNUMBER($H601)+'01_指標庫'!$H$8*ISNUMBER($AF601)+'01_指標庫'!$H$9*ISNUMBER($AG601)+'01_指標庫'!$H$10*ISNUMBER($AB601)+'01_指標庫'!$H$11*ISNUMBER($AC601)+'01_指標庫'!$H$12*ISNUMBER($AD601)+'01_指標庫'!$H$13*ISNUMBER($AE601)+'01_指標庫'!$H$14*ISNUMBER($I601)+'01_指標庫'!$H$15*ISNUMBER($AH601)+'01_指標庫'!$H$16*ISNUMBER($K601)+'01_指標庫'!$H$17*ISNUMBER($AI601)+'01_指標庫'!$H$18*ISNUMBER($AJ601)+'01_指標庫'!$H$19*ISNUMBER($AK601)+'01_指標庫'!$H$20*ISNUMBER($BB601)+'01_指標庫'!$H$21*ISNUMBER($BC601)</f>
        <v>51</v>
      </c>
      <c r="AX601">
        <f>IF(AW601=0,50,ROUND(('01_指標庫'!$H$4*IF(ISNUMBER($F601),L601,0)+'01_指標庫'!$H$5*IF(ISNUMBER($AA601),AL601,0)+'01_指標庫'!$H$6*IF(ISNUMBER($G601),M601,0)+'01_指標庫'!$H$7*IF(ISNUMBER($H601),N601,0)+'01_指標庫'!$H$8*IF(ISNUMBER($AF601),AQ601,0)+'01_指標庫'!$H$9*IF(ISNUMBER($AG601),AR601,0)+'01_指標庫'!$H$10*IF(ISNUMBER($AB601),AM601,0)+'01_指標庫'!$H$11*IF(ISNUMBER($AC601),AN601,0)+'01_指標庫'!$H$12*IF(ISNUMBER($AD601),AO601,0)+'01_指標庫'!$H$13*IF(ISNUMBER($AE601),AP601,0)+'01_指標庫'!$H$14*IF(ISNUMBER($I601),O601,0)+'01_指標庫'!$H$15*IF(ISNUMBER($AH601),AS601,0)+'01_指標庫'!$H$16*IF(ISNUMBER($K601),P601,0)+'01_指標庫'!$H$17*IF(ISNUMBER($AI601),AT601,0)+'01_指標庫'!$H$18*IF(ISNUMBER($AJ601),AU601,0)+'01_指標庫'!$H$19*IF(ISNUMBER($AK601),AV601,0)+'01_指標庫'!$H$20*IF(ISNUMBER($BB601),BB601,0)+'01_指標庫'!$H$21*IF(ISNUMBER($BC601),BC601,0))/AW601,1))</f>
        <v>39.200000000000003</v>
      </c>
      <c r="AY601" s="67"/>
      <c r="AZ601" s="67"/>
      <c r="BA601" s="66">
        <f t="shared" si="224"/>
        <v>-1.6391768238298243E-2</v>
      </c>
      <c r="BB601">
        <f t="shared" si="225"/>
        <v>0</v>
      </c>
      <c r="BC601" t="str">
        <f t="shared" si="226"/>
        <v/>
      </c>
    </row>
    <row r="602" spans="1:55" ht="15" customHeight="1">
      <c r="A602" s="56">
        <v>598</v>
      </c>
      <c r="B602" s="57">
        <v>43423</v>
      </c>
      <c r="C602" s="56">
        <v>2018</v>
      </c>
      <c r="D602" s="58" t="s">
        <v>236</v>
      </c>
      <c r="E602" s="59">
        <v>6642.92</v>
      </c>
      <c r="F602" s="60">
        <v>-6.0511000000000002E-2</v>
      </c>
      <c r="G602" s="60">
        <v>-0.132798</v>
      </c>
      <c r="H602" s="61">
        <v>0.38779999999999998</v>
      </c>
      <c r="I602" s="62">
        <v>425</v>
      </c>
      <c r="J602" s="56" t="s">
        <v>235</v>
      </c>
      <c r="K602" s="63">
        <v>20.100000000000001</v>
      </c>
      <c r="L602" s="56">
        <f t="shared" si="204"/>
        <v>0</v>
      </c>
      <c r="M602" s="56">
        <f t="shared" si="205"/>
        <v>50</v>
      </c>
      <c r="N602" s="56">
        <f t="shared" si="206"/>
        <v>0</v>
      </c>
      <c r="O602" s="56">
        <f t="shared" si="207"/>
        <v>50</v>
      </c>
      <c r="P602" s="56">
        <f t="shared" si="208"/>
        <v>50</v>
      </c>
      <c r="Q602" s="63"/>
      <c r="R602" s="56"/>
      <c r="S602" s="60">
        <f t="shared" si="221"/>
        <v>-3.2634243092345749E-2</v>
      </c>
      <c r="T602" s="64">
        <f t="shared" si="222"/>
        <v>0.10804851157662632</v>
      </c>
      <c r="V602" s="65"/>
      <c r="W602" s="65"/>
      <c r="Y602" s="15" t="str">
        <f t="shared" si="209"/>
        <v>HARD</v>
      </c>
      <c r="AA602" s="66">
        <f t="shared" si="223"/>
        <v>2.0235085297966027E-2</v>
      </c>
      <c r="AB602">
        <f>LOOKUP($B602,'07_L1政策步階'!$A$4:$A$14,'07_L1政策步階'!$C$4:$C$14)</f>
        <v>-1</v>
      </c>
      <c r="AC602" s="65"/>
      <c r="AD602" s="65"/>
      <c r="AE602" s="65"/>
      <c r="AF602" s="65"/>
      <c r="AG602" s="65"/>
      <c r="AH602" s="65"/>
      <c r="AI602" s="65"/>
      <c r="AJ602" s="65"/>
      <c r="AK602" s="65"/>
      <c r="AL602">
        <f t="shared" si="210"/>
        <v>100</v>
      </c>
      <c r="AM602">
        <f t="shared" si="211"/>
        <v>0</v>
      </c>
      <c r="AN602" t="str">
        <f t="shared" si="212"/>
        <v/>
      </c>
      <c r="AO602" t="str">
        <f t="shared" si="213"/>
        <v/>
      </c>
      <c r="AP602" t="str">
        <f t="shared" si="214"/>
        <v/>
      </c>
      <c r="AQ602" t="str">
        <f t="shared" si="215"/>
        <v/>
      </c>
      <c r="AR602" t="str">
        <f t="shared" si="216"/>
        <v/>
      </c>
      <c r="AS602" t="str">
        <f t="shared" si="217"/>
        <v/>
      </c>
      <c r="AT602" t="str">
        <f t="shared" si="218"/>
        <v/>
      </c>
      <c r="AU602" t="str">
        <f t="shared" si="219"/>
        <v/>
      </c>
      <c r="AV602" t="str">
        <f t="shared" si="220"/>
        <v/>
      </c>
      <c r="AW602">
        <f>'01_指標庫'!$H$4*ISNUMBER($F602)+'01_指標庫'!$H$5*ISNUMBER($AA602)+'01_指標庫'!$H$6*ISNUMBER($G602)+'01_指標庫'!$H$7*ISNUMBER($H602)+'01_指標庫'!$H$8*ISNUMBER($AF602)+'01_指標庫'!$H$9*ISNUMBER($AG602)+'01_指標庫'!$H$10*ISNUMBER($AB602)+'01_指標庫'!$H$11*ISNUMBER($AC602)+'01_指標庫'!$H$12*ISNUMBER($AD602)+'01_指標庫'!$H$13*ISNUMBER($AE602)+'01_指標庫'!$H$14*ISNUMBER($I602)+'01_指標庫'!$H$15*ISNUMBER($AH602)+'01_指標庫'!$H$16*ISNUMBER($K602)+'01_指標庫'!$H$17*ISNUMBER($AI602)+'01_指標庫'!$H$18*ISNUMBER($AJ602)+'01_指標庫'!$H$19*ISNUMBER($AK602)+'01_指標庫'!$H$20*ISNUMBER($BB602)+'01_指標庫'!$H$21*ISNUMBER($BC602)</f>
        <v>51</v>
      </c>
      <c r="AX602">
        <f>IF(AW602=0,50,ROUND(('01_指標庫'!$H$4*IF(ISNUMBER($F602),L602,0)+'01_指標庫'!$H$5*IF(ISNUMBER($AA602),AL602,0)+'01_指標庫'!$H$6*IF(ISNUMBER($G602),M602,0)+'01_指標庫'!$H$7*IF(ISNUMBER($H602),N602,0)+'01_指標庫'!$H$8*IF(ISNUMBER($AF602),AQ602,0)+'01_指標庫'!$H$9*IF(ISNUMBER($AG602),AR602,0)+'01_指標庫'!$H$10*IF(ISNUMBER($AB602),AM602,0)+'01_指標庫'!$H$11*IF(ISNUMBER($AC602),AN602,0)+'01_指標庫'!$H$12*IF(ISNUMBER($AD602),AO602,0)+'01_指標庫'!$H$13*IF(ISNUMBER($AE602),AP602,0)+'01_指標庫'!$H$14*IF(ISNUMBER($I602),O602,0)+'01_指標庫'!$H$15*IF(ISNUMBER($AH602),AS602,0)+'01_指標庫'!$H$16*IF(ISNUMBER($K602),P602,0)+'01_指標庫'!$H$17*IF(ISNUMBER($AI602),AT602,0)+'01_指標庫'!$H$18*IF(ISNUMBER($AJ602),AU602,0)+'01_指標庫'!$H$19*IF(ISNUMBER($AK602),AV602,0)+'01_指標庫'!$H$20*IF(ISNUMBER($BB602),BB602,0)+'01_指標庫'!$H$21*IF(ISNUMBER($BC602),BC602,0))/AW602,1))</f>
        <v>25.5</v>
      </c>
      <c r="AY602" s="67"/>
      <c r="AZ602" s="67"/>
      <c r="BA602" s="66">
        <f t="shared" si="224"/>
        <v>-1.7591016699077699E-2</v>
      </c>
      <c r="BB602">
        <f t="shared" si="225"/>
        <v>0</v>
      </c>
      <c r="BC602" t="str">
        <f t="shared" si="226"/>
        <v/>
      </c>
    </row>
    <row r="603" spans="1:55" ht="15" customHeight="1">
      <c r="A603" s="56">
        <v>599</v>
      </c>
      <c r="B603" s="57">
        <v>43424</v>
      </c>
      <c r="C603" s="56">
        <v>2018</v>
      </c>
      <c r="D603" s="58" t="s">
        <v>237</v>
      </c>
      <c r="E603" s="59">
        <v>6526.96</v>
      </c>
      <c r="F603" s="60">
        <v>-7.6819999999999999E-2</v>
      </c>
      <c r="G603" s="60">
        <v>-0.14793600000000001</v>
      </c>
      <c r="H603" s="61">
        <v>0.30609999999999998</v>
      </c>
      <c r="I603" s="62">
        <v>433</v>
      </c>
      <c r="J603" s="56" t="s">
        <v>235</v>
      </c>
      <c r="K603" s="63">
        <v>22.48</v>
      </c>
      <c r="L603" s="56">
        <f t="shared" si="204"/>
        <v>0</v>
      </c>
      <c r="M603" s="56">
        <f t="shared" si="205"/>
        <v>50</v>
      </c>
      <c r="N603" s="56">
        <f t="shared" si="206"/>
        <v>0</v>
      </c>
      <c r="O603" s="56">
        <f t="shared" si="207"/>
        <v>50</v>
      </c>
      <c r="P603" s="56">
        <f t="shared" si="208"/>
        <v>50</v>
      </c>
      <c r="Q603" s="63"/>
      <c r="R603" s="56"/>
      <c r="S603" s="60">
        <f t="shared" si="221"/>
        <v>-1.7456178909274866E-2</v>
      </c>
      <c r="T603" s="64">
        <f t="shared" si="222"/>
        <v>0.1184079601990049</v>
      </c>
      <c r="V603" s="65"/>
      <c r="W603" s="65"/>
      <c r="Y603" s="15" t="str">
        <f t="shared" si="209"/>
        <v>HARD</v>
      </c>
      <c r="AA603" s="66">
        <f t="shared" si="223"/>
        <v>1.7560571529915858E-2</v>
      </c>
      <c r="AB603">
        <f>LOOKUP($B603,'07_L1政策步階'!$A$4:$A$14,'07_L1政策步階'!$C$4:$C$14)</f>
        <v>-1</v>
      </c>
      <c r="AC603" s="65"/>
      <c r="AD603" s="65"/>
      <c r="AE603" s="65"/>
      <c r="AF603" s="65"/>
      <c r="AG603" s="65"/>
      <c r="AH603" s="65"/>
      <c r="AI603" s="65"/>
      <c r="AJ603" s="65"/>
      <c r="AK603" s="65"/>
      <c r="AL603">
        <f t="shared" si="210"/>
        <v>100</v>
      </c>
      <c r="AM603">
        <f t="shared" si="211"/>
        <v>0</v>
      </c>
      <c r="AN603" t="str">
        <f t="shared" si="212"/>
        <v/>
      </c>
      <c r="AO603" t="str">
        <f t="shared" si="213"/>
        <v/>
      </c>
      <c r="AP603" t="str">
        <f t="shared" si="214"/>
        <v/>
      </c>
      <c r="AQ603" t="str">
        <f t="shared" si="215"/>
        <v/>
      </c>
      <c r="AR603" t="str">
        <f t="shared" si="216"/>
        <v/>
      </c>
      <c r="AS603" t="str">
        <f t="shared" si="217"/>
        <v/>
      </c>
      <c r="AT603" t="str">
        <f t="shared" si="218"/>
        <v/>
      </c>
      <c r="AU603" t="str">
        <f t="shared" si="219"/>
        <v/>
      </c>
      <c r="AV603" t="str">
        <f t="shared" si="220"/>
        <v/>
      </c>
      <c r="AW603">
        <f>'01_指標庫'!$H$4*ISNUMBER($F603)+'01_指標庫'!$H$5*ISNUMBER($AA603)+'01_指標庫'!$H$6*ISNUMBER($G603)+'01_指標庫'!$H$7*ISNUMBER($H603)+'01_指標庫'!$H$8*ISNUMBER($AF603)+'01_指標庫'!$H$9*ISNUMBER($AG603)+'01_指標庫'!$H$10*ISNUMBER($AB603)+'01_指標庫'!$H$11*ISNUMBER($AC603)+'01_指標庫'!$H$12*ISNUMBER($AD603)+'01_指標庫'!$H$13*ISNUMBER($AE603)+'01_指標庫'!$H$14*ISNUMBER($I603)+'01_指標庫'!$H$15*ISNUMBER($AH603)+'01_指標庫'!$H$16*ISNUMBER($K603)+'01_指標庫'!$H$17*ISNUMBER($AI603)+'01_指標庫'!$H$18*ISNUMBER($AJ603)+'01_指標庫'!$H$19*ISNUMBER($AK603)+'01_指標庫'!$H$20*ISNUMBER($BB603)+'01_指標庫'!$H$21*ISNUMBER($BC603)</f>
        <v>51</v>
      </c>
      <c r="AX603">
        <f>IF(AW603=0,50,ROUND(('01_指標庫'!$H$4*IF(ISNUMBER($F603),L603,0)+'01_指標庫'!$H$5*IF(ISNUMBER($AA603),AL603,0)+'01_指標庫'!$H$6*IF(ISNUMBER($G603),M603,0)+'01_指標庫'!$H$7*IF(ISNUMBER($H603),N603,0)+'01_指標庫'!$H$8*IF(ISNUMBER($AF603),AQ603,0)+'01_指標庫'!$H$9*IF(ISNUMBER($AG603),AR603,0)+'01_指標庫'!$H$10*IF(ISNUMBER($AB603),AM603,0)+'01_指標庫'!$H$11*IF(ISNUMBER($AC603),AN603,0)+'01_指標庫'!$H$12*IF(ISNUMBER($AD603),AO603,0)+'01_指標庫'!$H$13*IF(ISNUMBER($AE603),AP603,0)+'01_指標庫'!$H$14*IF(ISNUMBER($I603),O603,0)+'01_指標庫'!$H$15*IF(ISNUMBER($AH603),AS603,0)+'01_指標庫'!$H$16*IF(ISNUMBER($K603),P603,0)+'01_指標庫'!$H$17*IF(ISNUMBER($AI603),AT603,0)+'01_指標庫'!$H$18*IF(ISNUMBER($AJ603),AU603,0)+'01_指標庫'!$H$19*IF(ISNUMBER($AK603),AV603,0)+'01_指標庫'!$H$20*IF(ISNUMBER($BB603),BB603,0)+'01_指標庫'!$H$21*IF(ISNUMBER($BC603),BC603,0))/AW603,1))</f>
        <v>25.5</v>
      </c>
      <c r="AY603" s="67"/>
      <c r="AZ603" s="67"/>
      <c r="BA603" s="66">
        <f t="shared" si="224"/>
        <v>-1.9832717890692186E-2</v>
      </c>
      <c r="BB603">
        <f t="shared" si="225"/>
        <v>0</v>
      </c>
      <c r="BC603" t="str">
        <f t="shared" si="226"/>
        <v/>
      </c>
    </row>
    <row r="604" spans="1:55" ht="15" customHeight="1">
      <c r="A604" s="56">
        <v>600</v>
      </c>
      <c r="B604" s="57">
        <v>43425</v>
      </c>
      <c r="C604" s="56">
        <v>2018</v>
      </c>
      <c r="D604" s="58" t="s">
        <v>238</v>
      </c>
      <c r="E604" s="59">
        <v>6575.66</v>
      </c>
      <c r="F604" s="60">
        <v>-6.9928000000000004E-2</v>
      </c>
      <c r="G604" s="60">
        <v>-0.14157900000000001</v>
      </c>
      <c r="H604" s="61">
        <v>0.32650000000000001</v>
      </c>
      <c r="I604" s="62">
        <v>424</v>
      </c>
      <c r="J604" s="56" t="s">
        <v>235</v>
      </c>
      <c r="K604" s="63">
        <v>20.8</v>
      </c>
      <c r="L604" s="56">
        <f t="shared" si="204"/>
        <v>0</v>
      </c>
      <c r="M604" s="56">
        <f t="shared" si="205"/>
        <v>50</v>
      </c>
      <c r="N604" s="56">
        <f t="shared" si="206"/>
        <v>0</v>
      </c>
      <c r="O604" s="56">
        <f t="shared" si="207"/>
        <v>50</v>
      </c>
      <c r="P604" s="56">
        <f t="shared" si="208"/>
        <v>50</v>
      </c>
      <c r="Q604" s="63"/>
      <c r="R604" s="56"/>
      <c r="S604" s="60">
        <f t="shared" si="221"/>
        <v>7.4613602657285227E-3</v>
      </c>
      <c r="T604" s="64">
        <f t="shared" si="222"/>
        <v>-7.4733096085409234E-2</v>
      </c>
      <c r="V604" s="65"/>
      <c r="W604" s="65"/>
      <c r="Y604" s="15" t="str">
        <f t="shared" si="209"/>
        <v>HARD</v>
      </c>
      <c r="AA604" s="66">
        <f t="shared" si="223"/>
        <v>1.4984120412252055E-2</v>
      </c>
      <c r="AB604">
        <f>LOOKUP($B604,'07_L1政策步階'!$A$4:$A$14,'07_L1政策步階'!$C$4:$C$14)</f>
        <v>-1</v>
      </c>
      <c r="AC604" s="65"/>
      <c r="AD604" s="65"/>
      <c r="AE604" s="65"/>
      <c r="AF604" s="65"/>
      <c r="AG604" s="65"/>
      <c r="AH604" s="65"/>
      <c r="AI604" s="65"/>
      <c r="AJ604" s="65"/>
      <c r="AK604" s="65"/>
      <c r="AL604">
        <f t="shared" si="210"/>
        <v>100</v>
      </c>
      <c r="AM604">
        <f t="shared" si="211"/>
        <v>0</v>
      </c>
      <c r="AN604" t="str">
        <f t="shared" si="212"/>
        <v/>
      </c>
      <c r="AO604" t="str">
        <f t="shared" si="213"/>
        <v/>
      </c>
      <c r="AP604" t="str">
        <f t="shared" si="214"/>
        <v/>
      </c>
      <c r="AQ604" t="str">
        <f t="shared" si="215"/>
        <v/>
      </c>
      <c r="AR604" t="str">
        <f t="shared" si="216"/>
        <v/>
      </c>
      <c r="AS604" t="str">
        <f t="shared" si="217"/>
        <v/>
      </c>
      <c r="AT604" t="str">
        <f t="shared" si="218"/>
        <v/>
      </c>
      <c r="AU604" t="str">
        <f t="shared" si="219"/>
        <v/>
      </c>
      <c r="AV604" t="str">
        <f t="shared" si="220"/>
        <v/>
      </c>
      <c r="AW604">
        <f>'01_指標庫'!$H$4*ISNUMBER($F604)+'01_指標庫'!$H$5*ISNUMBER($AA604)+'01_指標庫'!$H$6*ISNUMBER($G604)+'01_指標庫'!$H$7*ISNUMBER($H604)+'01_指標庫'!$H$8*ISNUMBER($AF604)+'01_指標庫'!$H$9*ISNUMBER($AG604)+'01_指標庫'!$H$10*ISNUMBER($AB604)+'01_指標庫'!$H$11*ISNUMBER($AC604)+'01_指標庫'!$H$12*ISNUMBER($AD604)+'01_指標庫'!$H$13*ISNUMBER($AE604)+'01_指標庫'!$H$14*ISNUMBER($I604)+'01_指標庫'!$H$15*ISNUMBER($AH604)+'01_指標庫'!$H$16*ISNUMBER($K604)+'01_指標庫'!$H$17*ISNUMBER($AI604)+'01_指標庫'!$H$18*ISNUMBER($AJ604)+'01_指標庫'!$H$19*ISNUMBER($AK604)+'01_指標庫'!$H$20*ISNUMBER($BB604)+'01_指標庫'!$H$21*ISNUMBER($BC604)</f>
        <v>51</v>
      </c>
      <c r="AX604">
        <f>IF(AW604=0,50,ROUND(('01_指標庫'!$H$4*IF(ISNUMBER($F604),L604,0)+'01_指標庫'!$H$5*IF(ISNUMBER($AA604),AL604,0)+'01_指標庫'!$H$6*IF(ISNUMBER($G604),M604,0)+'01_指標庫'!$H$7*IF(ISNUMBER($H604),N604,0)+'01_指標庫'!$H$8*IF(ISNUMBER($AF604),AQ604,0)+'01_指標庫'!$H$9*IF(ISNUMBER($AG604),AR604,0)+'01_指標庫'!$H$10*IF(ISNUMBER($AB604),AM604,0)+'01_指標庫'!$H$11*IF(ISNUMBER($AC604),AN604,0)+'01_指標庫'!$H$12*IF(ISNUMBER($AD604),AO604,0)+'01_指標庫'!$H$13*IF(ISNUMBER($AE604),AP604,0)+'01_指標庫'!$H$14*IF(ISNUMBER($I604),O604,0)+'01_指標庫'!$H$15*IF(ISNUMBER($AH604),AS604,0)+'01_指標庫'!$H$16*IF(ISNUMBER($K604),P604,0)+'01_指標庫'!$H$17*IF(ISNUMBER($AI604),AT604,0)+'01_指標庫'!$H$18*IF(ISNUMBER($AJ604),AU604,0)+'01_指標庫'!$H$19*IF(ISNUMBER($AK604),AV604,0)+'01_指標庫'!$H$20*IF(ISNUMBER($BB604),BB604,0)+'01_指標庫'!$H$21*IF(ISNUMBER($BC604),BC604,0))/AW604,1))</f>
        <v>25.5</v>
      </c>
      <c r="AY604" s="67"/>
      <c r="AZ604" s="67"/>
      <c r="BA604" s="66">
        <f t="shared" si="224"/>
        <v>-1.6506672549483237E-2</v>
      </c>
      <c r="BB604">
        <f t="shared" si="225"/>
        <v>0</v>
      </c>
      <c r="BC604" t="str">
        <f t="shared" si="226"/>
        <v/>
      </c>
    </row>
    <row r="605" spans="1:55" ht="15" customHeight="1">
      <c r="A605" s="56">
        <v>601</v>
      </c>
      <c r="B605" s="57">
        <v>43427</v>
      </c>
      <c r="C605" s="56">
        <v>2018</v>
      </c>
      <c r="D605" s="58" t="s">
        <v>234</v>
      </c>
      <c r="E605" s="59">
        <v>6527.35</v>
      </c>
      <c r="F605" s="60">
        <v>-7.6905000000000001E-2</v>
      </c>
      <c r="G605" s="60">
        <v>-0.14788599999999999</v>
      </c>
      <c r="H605" s="61">
        <v>0.32650000000000001</v>
      </c>
      <c r="I605" s="62">
        <v>429</v>
      </c>
      <c r="J605" s="56" t="s">
        <v>235</v>
      </c>
      <c r="K605" s="63">
        <v>21.52</v>
      </c>
      <c r="L605" s="56">
        <f t="shared" si="204"/>
        <v>0</v>
      </c>
      <c r="M605" s="56">
        <f t="shared" si="205"/>
        <v>50</v>
      </c>
      <c r="N605" s="56">
        <f t="shared" si="206"/>
        <v>0</v>
      </c>
      <c r="O605" s="56">
        <f t="shared" si="207"/>
        <v>50</v>
      </c>
      <c r="P605" s="56">
        <f t="shared" si="208"/>
        <v>50</v>
      </c>
      <c r="Q605" s="63"/>
      <c r="R605" s="56"/>
      <c r="S605" s="60">
        <f t="shared" si="221"/>
        <v>-7.3467910445490503E-3</v>
      </c>
      <c r="T605" s="64">
        <f t="shared" si="222"/>
        <v>3.4615384615384492E-2</v>
      </c>
      <c r="V605" s="65"/>
      <c r="W605" s="65"/>
      <c r="Y605" s="15" t="str">
        <f t="shared" si="209"/>
        <v>HARD</v>
      </c>
      <c r="AA605" s="66">
        <f t="shared" si="223"/>
        <v>1.1899812641000818E-2</v>
      </c>
      <c r="AB605">
        <f>LOOKUP($B605,'07_L1政策步階'!$A$4:$A$14,'07_L1政策步階'!$C$4:$C$14)</f>
        <v>-1</v>
      </c>
      <c r="AC605" s="65"/>
      <c r="AD605" s="65"/>
      <c r="AE605" s="65"/>
      <c r="AF605" s="65"/>
      <c r="AG605" s="65"/>
      <c r="AH605" s="65"/>
      <c r="AI605" s="65"/>
      <c r="AJ605" s="65"/>
      <c r="AK605" s="65"/>
      <c r="AL605">
        <f t="shared" si="210"/>
        <v>100</v>
      </c>
      <c r="AM605">
        <f t="shared" si="211"/>
        <v>0</v>
      </c>
      <c r="AN605" t="str">
        <f t="shared" si="212"/>
        <v/>
      </c>
      <c r="AO605" t="str">
        <f t="shared" si="213"/>
        <v/>
      </c>
      <c r="AP605" t="str">
        <f t="shared" si="214"/>
        <v/>
      </c>
      <c r="AQ605" t="str">
        <f t="shared" si="215"/>
        <v/>
      </c>
      <c r="AR605" t="str">
        <f t="shared" si="216"/>
        <v/>
      </c>
      <c r="AS605" t="str">
        <f t="shared" si="217"/>
        <v/>
      </c>
      <c r="AT605" t="str">
        <f t="shared" si="218"/>
        <v/>
      </c>
      <c r="AU605" t="str">
        <f t="shared" si="219"/>
        <v/>
      </c>
      <c r="AV605" t="str">
        <f t="shared" si="220"/>
        <v/>
      </c>
      <c r="AW605">
        <f>'01_指標庫'!$H$4*ISNUMBER($F605)+'01_指標庫'!$H$5*ISNUMBER($AA605)+'01_指標庫'!$H$6*ISNUMBER($G605)+'01_指標庫'!$H$7*ISNUMBER($H605)+'01_指標庫'!$H$8*ISNUMBER($AF605)+'01_指標庫'!$H$9*ISNUMBER($AG605)+'01_指標庫'!$H$10*ISNUMBER($AB605)+'01_指標庫'!$H$11*ISNUMBER($AC605)+'01_指標庫'!$H$12*ISNUMBER($AD605)+'01_指標庫'!$H$13*ISNUMBER($AE605)+'01_指標庫'!$H$14*ISNUMBER($I605)+'01_指標庫'!$H$15*ISNUMBER($AH605)+'01_指標庫'!$H$16*ISNUMBER($K605)+'01_指標庫'!$H$17*ISNUMBER($AI605)+'01_指標庫'!$H$18*ISNUMBER($AJ605)+'01_指標庫'!$H$19*ISNUMBER($AK605)+'01_指標庫'!$H$20*ISNUMBER($BB605)+'01_指標庫'!$H$21*ISNUMBER($BC605)</f>
        <v>51</v>
      </c>
      <c r="AX605">
        <f>IF(AW605=0,50,ROUND(('01_指標庫'!$H$4*IF(ISNUMBER($F605),L605,0)+'01_指標庫'!$H$5*IF(ISNUMBER($AA605),AL605,0)+'01_指標庫'!$H$6*IF(ISNUMBER($G605),M605,0)+'01_指標庫'!$H$7*IF(ISNUMBER($H605),N605,0)+'01_指標庫'!$H$8*IF(ISNUMBER($AF605),AQ605,0)+'01_指標庫'!$H$9*IF(ISNUMBER($AG605),AR605,0)+'01_指標庫'!$H$10*IF(ISNUMBER($AB605),AM605,0)+'01_指標庫'!$H$11*IF(ISNUMBER($AC605),AN605,0)+'01_指標庫'!$H$12*IF(ISNUMBER($AD605),AO605,0)+'01_指標庫'!$H$13*IF(ISNUMBER($AE605),AP605,0)+'01_指標庫'!$H$14*IF(ISNUMBER($I605),O605,0)+'01_指標庫'!$H$15*IF(ISNUMBER($AH605),AS605,0)+'01_指標庫'!$H$16*IF(ISNUMBER($K605),P605,0)+'01_指標庫'!$H$17*IF(ISNUMBER($AI605),AT605,0)+'01_指標庫'!$H$18*IF(ISNUMBER($AJ605),AU605,0)+'01_指標庫'!$H$19*IF(ISNUMBER($AK605),AV605,0)+'01_指標庫'!$H$20*IF(ISNUMBER($BB605),BB605,0)+'01_指標庫'!$H$21*IF(ISNUMBER($BC605),BC605,0))/AW605,1))</f>
        <v>25.5</v>
      </c>
      <c r="AY605" s="67"/>
      <c r="AZ605" s="67"/>
      <c r="BA605" s="66">
        <f t="shared" si="224"/>
        <v>-1.8067866983686676E-2</v>
      </c>
      <c r="BB605">
        <f t="shared" si="225"/>
        <v>0</v>
      </c>
      <c r="BC605" t="str">
        <f t="shared" si="226"/>
        <v/>
      </c>
    </row>
    <row r="606" spans="1:55" ht="15" customHeight="1">
      <c r="A606" s="56">
        <v>602</v>
      </c>
      <c r="B606" s="57">
        <v>43430</v>
      </c>
      <c r="C606" s="56">
        <v>2018</v>
      </c>
      <c r="D606" s="58" t="s">
        <v>236</v>
      </c>
      <c r="E606" s="59">
        <v>6678.34</v>
      </c>
      <c r="F606" s="60">
        <v>-5.5729000000000001E-2</v>
      </c>
      <c r="G606" s="60">
        <v>-0.12817500000000001</v>
      </c>
      <c r="H606" s="61">
        <v>0.38779999999999998</v>
      </c>
      <c r="I606" s="62">
        <v>426</v>
      </c>
      <c r="J606" s="56" t="s">
        <v>235</v>
      </c>
      <c r="K606" s="63">
        <v>18.899999999999999</v>
      </c>
      <c r="L606" s="56">
        <f t="shared" si="204"/>
        <v>0</v>
      </c>
      <c r="M606" s="56">
        <f t="shared" si="205"/>
        <v>50</v>
      </c>
      <c r="N606" s="56">
        <f t="shared" si="206"/>
        <v>0</v>
      </c>
      <c r="O606" s="56">
        <f t="shared" si="207"/>
        <v>50</v>
      </c>
      <c r="P606" s="56">
        <f t="shared" si="208"/>
        <v>100</v>
      </c>
      <c r="Q606" s="63"/>
      <c r="R606" s="56"/>
      <c r="S606" s="60">
        <f t="shared" si="221"/>
        <v>2.3131898856350475E-2</v>
      </c>
      <c r="T606" s="64">
        <f t="shared" si="222"/>
        <v>-0.12174721189591087</v>
      </c>
      <c r="V606" s="65"/>
      <c r="W606" s="65"/>
      <c r="Y606" s="15" t="str">
        <f t="shared" si="209"/>
        <v>HARD</v>
      </c>
      <c r="AA606" s="66">
        <f t="shared" si="223"/>
        <v>9.2575582883631657E-3</v>
      </c>
      <c r="AB606">
        <f>LOOKUP($B606,'07_L1政策步階'!$A$4:$A$14,'07_L1政策步階'!$C$4:$C$14)</f>
        <v>-1</v>
      </c>
      <c r="AC606" s="65"/>
      <c r="AD606" s="65"/>
      <c r="AE606" s="65"/>
      <c r="AF606" s="65"/>
      <c r="AG606" s="65"/>
      <c r="AH606" s="65"/>
      <c r="AI606" s="65"/>
      <c r="AJ606" s="65"/>
      <c r="AK606" s="65"/>
      <c r="AL606">
        <f t="shared" si="210"/>
        <v>100</v>
      </c>
      <c r="AM606">
        <f t="shared" si="211"/>
        <v>0</v>
      </c>
      <c r="AN606" t="str">
        <f t="shared" si="212"/>
        <v/>
      </c>
      <c r="AO606" t="str">
        <f t="shared" si="213"/>
        <v/>
      </c>
      <c r="AP606" t="str">
        <f t="shared" si="214"/>
        <v/>
      </c>
      <c r="AQ606" t="str">
        <f t="shared" si="215"/>
        <v/>
      </c>
      <c r="AR606" t="str">
        <f t="shared" si="216"/>
        <v/>
      </c>
      <c r="AS606" t="str">
        <f t="shared" si="217"/>
        <v/>
      </c>
      <c r="AT606" t="str">
        <f t="shared" si="218"/>
        <v/>
      </c>
      <c r="AU606" t="str">
        <f t="shared" si="219"/>
        <v/>
      </c>
      <c r="AV606" t="str">
        <f t="shared" si="220"/>
        <v/>
      </c>
      <c r="AW606">
        <f>'01_指標庫'!$H$4*ISNUMBER($F606)+'01_指標庫'!$H$5*ISNUMBER($AA606)+'01_指標庫'!$H$6*ISNUMBER($G606)+'01_指標庫'!$H$7*ISNUMBER($H606)+'01_指標庫'!$H$8*ISNUMBER($AF606)+'01_指標庫'!$H$9*ISNUMBER($AG606)+'01_指標庫'!$H$10*ISNUMBER($AB606)+'01_指標庫'!$H$11*ISNUMBER($AC606)+'01_指標庫'!$H$12*ISNUMBER($AD606)+'01_指標庫'!$H$13*ISNUMBER($AE606)+'01_指標庫'!$H$14*ISNUMBER($I606)+'01_指標庫'!$H$15*ISNUMBER($AH606)+'01_指標庫'!$H$16*ISNUMBER($K606)+'01_指標庫'!$H$17*ISNUMBER($AI606)+'01_指標庫'!$H$18*ISNUMBER($AJ606)+'01_指標庫'!$H$19*ISNUMBER($AK606)+'01_指標庫'!$H$20*ISNUMBER($BB606)+'01_指標庫'!$H$21*ISNUMBER($BC606)</f>
        <v>51</v>
      </c>
      <c r="AX606">
        <f>IF(AW606=0,50,ROUND(('01_指標庫'!$H$4*IF(ISNUMBER($F606),L606,0)+'01_指標庫'!$H$5*IF(ISNUMBER($AA606),AL606,0)+'01_指標庫'!$H$6*IF(ISNUMBER($G606),M606,0)+'01_指標庫'!$H$7*IF(ISNUMBER($H606),N606,0)+'01_指標庫'!$H$8*IF(ISNUMBER($AF606),AQ606,0)+'01_指標庫'!$H$9*IF(ISNUMBER($AG606),AR606,0)+'01_指標庫'!$H$10*IF(ISNUMBER($AB606),AM606,0)+'01_指標庫'!$H$11*IF(ISNUMBER($AC606),AN606,0)+'01_指標庫'!$H$12*IF(ISNUMBER($AD606),AO606,0)+'01_指標庫'!$H$13*IF(ISNUMBER($AE606),AP606,0)+'01_指標庫'!$H$14*IF(ISNUMBER($I606),O606,0)+'01_指標庫'!$H$15*IF(ISNUMBER($AH606),AS606,0)+'01_指標庫'!$H$16*IF(ISNUMBER($K606),P606,0)+'01_指標庫'!$H$17*IF(ISNUMBER($AI606),AT606,0)+'01_指標庫'!$H$18*IF(ISNUMBER($AJ606),AU606,0)+'01_指標庫'!$H$19*IF(ISNUMBER($AK606),AV606,0)+'01_指標庫'!$H$20*IF(ISNUMBER($BB606),BB606,0)+'01_指標庫'!$H$21*IF(ISNUMBER($BC606),BC606,0))/AW606,1))</f>
        <v>31.4</v>
      </c>
      <c r="AY606" s="67"/>
      <c r="AZ606" s="67"/>
      <c r="BA606" s="66">
        <f t="shared" si="224"/>
        <v>-1.8411470722198953E-2</v>
      </c>
      <c r="BB606">
        <f t="shared" si="225"/>
        <v>0</v>
      </c>
      <c r="BC606" t="str">
        <f t="shared" si="226"/>
        <v/>
      </c>
    </row>
    <row r="607" spans="1:55" ht="15" customHeight="1">
      <c r="A607" s="56">
        <v>603</v>
      </c>
      <c r="B607" s="57">
        <v>43431</v>
      </c>
      <c r="C607" s="56">
        <v>2018</v>
      </c>
      <c r="D607" s="58" t="s">
        <v>237</v>
      </c>
      <c r="E607" s="59">
        <v>6701.04</v>
      </c>
      <c r="F607" s="60">
        <v>-5.2638999999999998E-2</v>
      </c>
      <c r="G607" s="60">
        <v>-0.12521099999999999</v>
      </c>
      <c r="H607" s="61">
        <v>0.38779999999999998</v>
      </c>
      <c r="I607" s="62">
        <v>431</v>
      </c>
      <c r="J607" s="56" t="s">
        <v>235</v>
      </c>
      <c r="K607" s="63">
        <v>19.02</v>
      </c>
      <c r="L607" s="56">
        <f t="shared" si="204"/>
        <v>0</v>
      </c>
      <c r="M607" s="56">
        <f t="shared" si="205"/>
        <v>50</v>
      </c>
      <c r="N607" s="56">
        <f t="shared" si="206"/>
        <v>0</v>
      </c>
      <c r="O607" s="56">
        <f t="shared" si="207"/>
        <v>50</v>
      </c>
      <c r="P607" s="56">
        <f t="shared" si="208"/>
        <v>100</v>
      </c>
      <c r="Q607" s="63"/>
      <c r="R607" s="56"/>
      <c r="S607" s="60">
        <f t="shared" si="221"/>
        <v>3.3990482664854049E-3</v>
      </c>
      <c r="T607" s="64">
        <f t="shared" si="222"/>
        <v>6.3492063492063266E-3</v>
      </c>
      <c r="V607" s="65"/>
      <c r="W607" s="65"/>
      <c r="Y607" s="15" t="str">
        <f t="shared" si="209"/>
        <v>HARD</v>
      </c>
      <c r="AA607" s="66">
        <f t="shared" si="223"/>
        <v>7.0566345741926995E-3</v>
      </c>
      <c r="AB607">
        <f>LOOKUP($B607,'07_L1政策步階'!$A$4:$A$14,'07_L1政策步階'!$C$4:$C$14)</f>
        <v>-1</v>
      </c>
      <c r="AC607" s="65"/>
      <c r="AD607" s="65"/>
      <c r="AE607" s="65"/>
      <c r="AF607" s="65"/>
      <c r="AG607" s="65"/>
      <c r="AH607" s="65"/>
      <c r="AI607" s="65"/>
      <c r="AJ607" s="65"/>
      <c r="AK607" s="65"/>
      <c r="AL607">
        <f t="shared" si="210"/>
        <v>100</v>
      </c>
      <c r="AM607">
        <f t="shared" si="211"/>
        <v>0</v>
      </c>
      <c r="AN607" t="str">
        <f t="shared" si="212"/>
        <v/>
      </c>
      <c r="AO607" t="str">
        <f t="shared" si="213"/>
        <v/>
      </c>
      <c r="AP607" t="str">
        <f t="shared" si="214"/>
        <v/>
      </c>
      <c r="AQ607" t="str">
        <f t="shared" si="215"/>
        <v/>
      </c>
      <c r="AR607" t="str">
        <f t="shared" si="216"/>
        <v/>
      </c>
      <c r="AS607" t="str">
        <f t="shared" si="217"/>
        <v/>
      </c>
      <c r="AT607" t="str">
        <f t="shared" si="218"/>
        <v/>
      </c>
      <c r="AU607" t="str">
        <f t="shared" si="219"/>
        <v/>
      </c>
      <c r="AV607" t="str">
        <f t="shared" si="220"/>
        <v/>
      </c>
      <c r="AW607">
        <f>'01_指標庫'!$H$4*ISNUMBER($F607)+'01_指標庫'!$H$5*ISNUMBER($AA607)+'01_指標庫'!$H$6*ISNUMBER($G607)+'01_指標庫'!$H$7*ISNUMBER($H607)+'01_指標庫'!$H$8*ISNUMBER($AF607)+'01_指標庫'!$H$9*ISNUMBER($AG607)+'01_指標庫'!$H$10*ISNUMBER($AB607)+'01_指標庫'!$H$11*ISNUMBER($AC607)+'01_指標庫'!$H$12*ISNUMBER($AD607)+'01_指標庫'!$H$13*ISNUMBER($AE607)+'01_指標庫'!$H$14*ISNUMBER($I607)+'01_指標庫'!$H$15*ISNUMBER($AH607)+'01_指標庫'!$H$16*ISNUMBER($K607)+'01_指標庫'!$H$17*ISNUMBER($AI607)+'01_指標庫'!$H$18*ISNUMBER($AJ607)+'01_指標庫'!$H$19*ISNUMBER($AK607)+'01_指標庫'!$H$20*ISNUMBER($BB607)+'01_指標庫'!$H$21*ISNUMBER($BC607)</f>
        <v>51</v>
      </c>
      <c r="AX607">
        <f>IF(AW607=0,50,ROUND(('01_指標庫'!$H$4*IF(ISNUMBER($F607),L607,0)+'01_指標庫'!$H$5*IF(ISNUMBER($AA607),AL607,0)+'01_指標庫'!$H$6*IF(ISNUMBER($G607),M607,0)+'01_指標庫'!$H$7*IF(ISNUMBER($H607),N607,0)+'01_指標庫'!$H$8*IF(ISNUMBER($AF607),AQ607,0)+'01_指標庫'!$H$9*IF(ISNUMBER($AG607),AR607,0)+'01_指標庫'!$H$10*IF(ISNUMBER($AB607),AM607,0)+'01_指標庫'!$H$11*IF(ISNUMBER($AC607),AN607,0)+'01_指標庫'!$H$12*IF(ISNUMBER($AD607),AO607,0)+'01_指標庫'!$H$13*IF(ISNUMBER($AE607),AP607,0)+'01_指標庫'!$H$14*IF(ISNUMBER($I607),O607,0)+'01_指標庫'!$H$15*IF(ISNUMBER($AH607),AS607,0)+'01_指標庫'!$H$16*IF(ISNUMBER($K607),P607,0)+'01_指標庫'!$H$17*IF(ISNUMBER($AI607),AT607,0)+'01_指標庫'!$H$18*IF(ISNUMBER($AJ607),AU607,0)+'01_指標庫'!$H$19*IF(ISNUMBER($AK607),AV607,0)+'01_指標庫'!$H$20*IF(ISNUMBER($BB607),BB607,0)+'01_指標庫'!$H$21*IF(ISNUMBER($BC607),BC607,0))/AW607,1))</f>
        <v>31.4</v>
      </c>
      <c r="AY607" s="67"/>
      <c r="AZ607" s="67"/>
      <c r="BA607" s="66">
        <f t="shared" si="224"/>
        <v>-1.4800959610520636E-2</v>
      </c>
      <c r="BB607">
        <f t="shared" si="225"/>
        <v>0</v>
      </c>
      <c r="BC607" t="str">
        <f t="shared" si="226"/>
        <v/>
      </c>
    </row>
    <row r="608" spans="1:55" ht="15" customHeight="1">
      <c r="A608" s="56">
        <v>604</v>
      </c>
      <c r="B608" s="57">
        <v>43432</v>
      </c>
      <c r="C608" s="56">
        <v>2018</v>
      </c>
      <c r="D608" s="58" t="s">
        <v>238</v>
      </c>
      <c r="E608" s="59">
        <v>6913.33</v>
      </c>
      <c r="F608" s="60">
        <v>-2.2873999999999999E-2</v>
      </c>
      <c r="G608" s="60">
        <v>-9.7498000000000001E-2</v>
      </c>
      <c r="H608" s="61">
        <v>0.48980000000000001</v>
      </c>
      <c r="I608" s="62">
        <v>425</v>
      </c>
      <c r="J608" s="56" t="s">
        <v>235</v>
      </c>
      <c r="K608" s="63">
        <v>18.489999999999998</v>
      </c>
      <c r="L608" s="56">
        <f t="shared" si="204"/>
        <v>0</v>
      </c>
      <c r="M608" s="56">
        <f t="shared" si="205"/>
        <v>50</v>
      </c>
      <c r="N608" s="56">
        <f t="shared" si="206"/>
        <v>50</v>
      </c>
      <c r="O608" s="56">
        <f t="shared" si="207"/>
        <v>50</v>
      </c>
      <c r="P608" s="56">
        <f t="shared" si="208"/>
        <v>100</v>
      </c>
      <c r="Q608" s="63"/>
      <c r="R608" s="56"/>
      <c r="S608" s="60">
        <f t="shared" si="221"/>
        <v>3.1680157109941209E-2</v>
      </c>
      <c r="T608" s="64">
        <f t="shared" si="222"/>
        <v>-2.7865404837013719E-2</v>
      </c>
      <c r="V608" s="65"/>
      <c r="W608" s="65"/>
      <c r="Y608" s="15" t="str">
        <f t="shared" si="209"/>
        <v>HARD</v>
      </c>
      <c r="AA608" s="66">
        <f t="shared" si="223"/>
        <v>5.1582441672082258E-3</v>
      </c>
      <c r="AB608">
        <f>LOOKUP($B608,'07_L1政策步階'!$A$4:$A$14,'07_L1政策步階'!$C$4:$C$14)</f>
        <v>-1</v>
      </c>
      <c r="AC608" s="65"/>
      <c r="AD608" s="65"/>
      <c r="AE608" s="65"/>
      <c r="AF608" s="65"/>
      <c r="AG608" s="65"/>
      <c r="AH608" s="65"/>
      <c r="AI608" s="65"/>
      <c r="AJ608" s="65"/>
      <c r="AK608" s="65"/>
      <c r="AL608">
        <f t="shared" si="210"/>
        <v>100</v>
      </c>
      <c r="AM608">
        <f t="shared" si="211"/>
        <v>0</v>
      </c>
      <c r="AN608" t="str">
        <f t="shared" si="212"/>
        <v/>
      </c>
      <c r="AO608" t="str">
        <f t="shared" si="213"/>
        <v/>
      </c>
      <c r="AP608" t="str">
        <f t="shared" si="214"/>
        <v/>
      </c>
      <c r="AQ608" t="str">
        <f t="shared" si="215"/>
        <v/>
      </c>
      <c r="AR608" t="str">
        <f t="shared" si="216"/>
        <v/>
      </c>
      <c r="AS608" t="str">
        <f t="shared" si="217"/>
        <v/>
      </c>
      <c r="AT608" t="str">
        <f t="shared" si="218"/>
        <v/>
      </c>
      <c r="AU608" t="str">
        <f t="shared" si="219"/>
        <v/>
      </c>
      <c r="AV608" t="str">
        <f t="shared" si="220"/>
        <v/>
      </c>
      <c r="AW608">
        <f>'01_指標庫'!$H$4*ISNUMBER($F608)+'01_指標庫'!$H$5*ISNUMBER($AA608)+'01_指標庫'!$H$6*ISNUMBER($G608)+'01_指標庫'!$H$7*ISNUMBER($H608)+'01_指標庫'!$H$8*ISNUMBER($AF608)+'01_指標庫'!$H$9*ISNUMBER($AG608)+'01_指標庫'!$H$10*ISNUMBER($AB608)+'01_指標庫'!$H$11*ISNUMBER($AC608)+'01_指標庫'!$H$12*ISNUMBER($AD608)+'01_指標庫'!$H$13*ISNUMBER($AE608)+'01_指標庫'!$H$14*ISNUMBER($I608)+'01_指標庫'!$H$15*ISNUMBER($AH608)+'01_指標庫'!$H$16*ISNUMBER($K608)+'01_指標庫'!$H$17*ISNUMBER($AI608)+'01_指標庫'!$H$18*ISNUMBER($AJ608)+'01_指標庫'!$H$19*ISNUMBER($AK608)+'01_指標庫'!$H$20*ISNUMBER($BB608)+'01_指標庫'!$H$21*ISNUMBER($BC608)</f>
        <v>51</v>
      </c>
      <c r="AX608">
        <f>IF(AW608=0,50,ROUND(('01_指標庫'!$H$4*IF(ISNUMBER($F608),L608,0)+'01_指標庫'!$H$5*IF(ISNUMBER($AA608),AL608,0)+'01_指標庫'!$H$6*IF(ISNUMBER($G608),M608,0)+'01_指標庫'!$H$7*IF(ISNUMBER($H608),N608,0)+'01_指標庫'!$H$8*IF(ISNUMBER($AF608),AQ608,0)+'01_指標庫'!$H$9*IF(ISNUMBER($AG608),AR608,0)+'01_指標庫'!$H$10*IF(ISNUMBER($AB608),AM608,0)+'01_指標庫'!$H$11*IF(ISNUMBER($AC608),AN608,0)+'01_指標庫'!$H$12*IF(ISNUMBER($AD608),AO608,0)+'01_指標庫'!$H$13*IF(ISNUMBER($AE608),AP608,0)+'01_指標庫'!$H$14*IF(ISNUMBER($I608),O608,0)+'01_指標庫'!$H$15*IF(ISNUMBER($AH608),AS608,0)+'01_指標庫'!$H$16*IF(ISNUMBER($K608),P608,0)+'01_指標庫'!$H$17*IF(ISNUMBER($AI608),AT608,0)+'01_指標庫'!$H$18*IF(ISNUMBER($AJ608),AU608,0)+'01_指標庫'!$H$19*IF(ISNUMBER($AK608),AV608,0)+'01_指標庫'!$H$20*IF(ISNUMBER($BB608),BB608,0)+'01_指標庫'!$H$21*IF(ISNUMBER($BC608),BC608,0))/AW608,1))</f>
        <v>39.200000000000003</v>
      </c>
      <c r="AY608" s="67"/>
      <c r="AZ608" s="67"/>
      <c r="BA608" s="66">
        <f t="shared" si="224"/>
        <v>-4.4937664082091988E-3</v>
      </c>
      <c r="BB608">
        <f t="shared" si="225"/>
        <v>0</v>
      </c>
      <c r="BC608" t="str">
        <f t="shared" si="226"/>
        <v/>
      </c>
    </row>
    <row r="609" spans="1:55" ht="15" customHeight="1">
      <c r="A609" s="56">
        <v>605</v>
      </c>
      <c r="B609" s="57">
        <v>43433</v>
      </c>
      <c r="C609" s="56">
        <v>2018</v>
      </c>
      <c r="D609" s="58" t="s">
        <v>239</v>
      </c>
      <c r="E609" s="59">
        <v>6892.4</v>
      </c>
      <c r="F609" s="60">
        <v>-2.5982000000000002E-2</v>
      </c>
      <c r="G609" s="60">
        <v>-0.10023</v>
      </c>
      <c r="H609" s="61">
        <v>0.48980000000000001</v>
      </c>
      <c r="I609" s="62">
        <v>422</v>
      </c>
      <c r="J609" s="56" t="s">
        <v>235</v>
      </c>
      <c r="K609" s="63">
        <v>18.79</v>
      </c>
      <c r="L609" s="56">
        <f t="shared" si="204"/>
        <v>0</v>
      </c>
      <c r="M609" s="56">
        <f t="shared" si="205"/>
        <v>50</v>
      </c>
      <c r="N609" s="56">
        <f t="shared" si="206"/>
        <v>50</v>
      </c>
      <c r="O609" s="56">
        <f t="shared" si="207"/>
        <v>50</v>
      </c>
      <c r="P609" s="56">
        <f t="shared" si="208"/>
        <v>100</v>
      </c>
      <c r="Q609" s="63"/>
      <c r="R609" s="56"/>
      <c r="S609" s="60">
        <f t="shared" si="221"/>
        <v>-3.0274845841294917E-3</v>
      </c>
      <c r="T609" s="64">
        <f t="shared" si="222"/>
        <v>1.6224986479177916E-2</v>
      </c>
      <c r="V609" s="65"/>
      <c r="W609" s="65"/>
      <c r="Y609" s="15" t="str">
        <f t="shared" si="209"/>
        <v>UNCERTAIN</v>
      </c>
      <c r="AA609" s="66">
        <f t="shared" si="223"/>
        <v>3.3139275910873955E-3</v>
      </c>
      <c r="AB609">
        <f>LOOKUP($B609,'07_L1政策步階'!$A$4:$A$14,'07_L1政策步階'!$C$4:$C$14)</f>
        <v>-1</v>
      </c>
      <c r="AC609" s="65"/>
      <c r="AD609" s="65"/>
      <c r="AE609" s="65"/>
      <c r="AF609" s="65"/>
      <c r="AG609" s="65"/>
      <c r="AH609" s="65"/>
      <c r="AI609" s="65"/>
      <c r="AJ609" s="65"/>
      <c r="AK609" s="65"/>
      <c r="AL609">
        <f t="shared" si="210"/>
        <v>50</v>
      </c>
      <c r="AM609">
        <f t="shared" si="211"/>
        <v>0</v>
      </c>
      <c r="AN609" t="str">
        <f t="shared" si="212"/>
        <v/>
      </c>
      <c r="AO609" t="str">
        <f t="shared" si="213"/>
        <v/>
      </c>
      <c r="AP609" t="str">
        <f t="shared" si="214"/>
        <v/>
      </c>
      <c r="AQ609" t="str">
        <f t="shared" si="215"/>
        <v/>
      </c>
      <c r="AR609" t="str">
        <f t="shared" si="216"/>
        <v/>
      </c>
      <c r="AS609" t="str">
        <f t="shared" si="217"/>
        <v/>
      </c>
      <c r="AT609" t="str">
        <f t="shared" si="218"/>
        <v/>
      </c>
      <c r="AU609" t="str">
        <f t="shared" si="219"/>
        <v/>
      </c>
      <c r="AV609" t="str">
        <f t="shared" si="220"/>
        <v/>
      </c>
      <c r="AW609">
        <f>'01_指標庫'!$H$4*ISNUMBER($F609)+'01_指標庫'!$H$5*ISNUMBER($AA609)+'01_指標庫'!$H$6*ISNUMBER($G609)+'01_指標庫'!$H$7*ISNUMBER($H609)+'01_指標庫'!$H$8*ISNUMBER($AF609)+'01_指標庫'!$H$9*ISNUMBER($AG609)+'01_指標庫'!$H$10*ISNUMBER($AB609)+'01_指標庫'!$H$11*ISNUMBER($AC609)+'01_指標庫'!$H$12*ISNUMBER($AD609)+'01_指標庫'!$H$13*ISNUMBER($AE609)+'01_指標庫'!$H$14*ISNUMBER($I609)+'01_指標庫'!$H$15*ISNUMBER($AH609)+'01_指標庫'!$H$16*ISNUMBER($K609)+'01_指標庫'!$H$17*ISNUMBER($AI609)+'01_指標庫'!$H$18*ISNUMBER($AJ609)+'01_指標庫'!$H$19*ISNUMBER($AK609)+'01_指標庫'!$H$20*ISNUMBER($BB609)+'01_指標庫'!$H$21*ISNUMBER($BC609)</f>
        <v>51</v>
      </c>
      <c r="AX609">
        <f>IF(AW609=0,50,ROUND(('01_指標庫'!$H$4*IF(ISNUMBER($F609),L609,0)+'01_指標庫'!$H$5*IF(ISNUMBER($AA609),AL609,0)+'01_指標庫'!$H$6*IF(ISNUMBER($G609),M609,0)+'01_指標庫'!$H$7*IF(ISNUMBER($H609),N609,0)+'01_指標庫'!$H$8*IF(ISNUMBER($AF609),AQ609,0)+'01_指標庫'!$H$9*IF(ISNUMBER($AG609),AR609,0)+'01_指標庫'!$H$10*IF(ISNUMBER($AB609),AM609,0)+'01_指標庫'!$H$11*IF(ISNUMBER($AC609),AN609,0)+'01_指標庫'!$H$12*IF(ISNUMBER($AD609),AO609,0)+'01_指標庫'!$H$13*IF(ISNUMBER($AE609),AP609,0)+'01_指標庫'!$H$14*IF(ISNUMBER($I609),O609,0)+'01_指標庫'!$H$15*IF(ISNUMBER($AH609),AS609,0)+'01_指標庫'!$H$16*IF(ISNUMBER($K609),P609,0)+'01_指標庫'!$H$17*IF(ISNUMBER($AI609),AT609,0)+'01_指標庫'!$H$18*IF(ISNUMBER($AJ609),AU609,0)+'01_指標庫'!$H$19*IF(ISNUMBER($AK609),AV609,0)+'01_指標庫'!$H$20*IF(ISNUMBER($BB609),BB609,0)+'01_指標庫'!$H$21*IF(ISNUMBER($BC609),BC609,0))/AW609,1))</f>
        <v>43.1</v>
      </c>
      <c r="AY609" s="67"/>
      <c r="AZ609" s="67"/>
      <c r="BA609" s="66">
        <f t="shared" si="224"/>
        <v>3.1160981244346964E-3</v>
      </c>
      <c r="BB609">
        <f t="shared" si="225"/>
        <v>50</v>
      </c>
      <c r="BC609" t="str">
        <f t="shared" si="226"/>
        <v/>
      </c>
    </row>
    <row r="610" spans="1:55" ht="15" customHeight="1">
      <c r="A610" s="56">
        <v>606</v>
      </c>
      <c r="B610" s="57">
        <v>43434</v>
      </c>
      <c r="C610" s="56">
        <v>2018</v>
      </c>
      <c r="D610" s="58" t="s">
        <v>234</v>
      </c>
      <c r="E610" s="59">
        <v>6949.01</v>
      </c>
      <c r="F610" s="60">
        <v>-1.8089000000000001E-2</v>
      </c>
      <c r="G610" s="60">
        <v>-9.2840000000000006E-2</v>
      </c>
      <c r="H610" s="61">
        <v>0.57140000000000002</v>
      </c>
      <c r="I610" s="62">
        <v>429</v>
      </c>
      <c r="J610" s="56" t="s">
        <v>235</v>
      </c>
      <c r="K610" s="63">
        <v>18.07</v>
      </c>
      <c r="L610" s="56">
        <f t="shared" si="204"/>
        <v>50</v>
      </c>
      <c r="M610" s="56">
        <f t="shared" si="205"/>
        <v>50</v>
      </c>
      <c r="N610" s="56">
        <f t="shared" si="206"/>
        <v>50</v>
      </c>
      <c r="O610" s="56">
        <f t="shared" si="207"/>
        <v>50</v>
      </c>
      <c r="P610" s="56">
        <f t="shared" si="208"/>
        <v>100</v>
      </c>
      <c r="Q610" s="63"/>
      <c r="R610" s="56"/>
      <c r="S610" s="60">
        <f t="shared" si="221"/>
        <v>8.2133944634670275E-3</v>
      </c>
      <c r="T610" s="64">
        <f t="shared" si="222"/>
        <v>-3.83182543906333E-2</v>
      </c>
      <c r="V610" s="65"/>
      <c r="W610" s="65"/>
      <c r="Y610" s="15" t="str">
        <f t="shared" si="209"/>
        <v>UNCERTAIN</v>
      </c>
      <c r="AA610" s="66">
        <f t="shared" si="223"/>
        <v>1.4524956311277037E-3</v>
      </c>
      <c r="AB610">
        <f>LOOKUP($B610,'07_L1政策步階'!$A$4:$A$14,'07_L1政策步階'!$C$4:$C$14)</f>
        <v>-1</v>
      </c>
      <c r="AC610" s="65"/>
      <c r="AD610" s="65"/>
      <c r="AE610" s="65"/>
      <c r="AF610" s="65"/>
      <c r="AG610" s="65"/>
      <c r="AH610" s="65"/>
      <c r="AI610" s="65"/>
      <c r="AJ610" s="65"/>
      <c r="AK610" s="65"/>
      <c r="AL610">
        <f t="shared" si="210"/>
        <v>50</v>
      </c>
      <c r="AM610">
        <f t="shared" si="211"/>
        <v>0</v>
      </c>
      <c r="AN610" t="str">
        <f t="shared" si="212"/>
        <v/>
      </c>
      <c r="AO610" t="str">
        <f t="shared" si="213"/>
        <v/>
      </c>
      <c r="AP610" t="str">
        <f t="shared" si="214"/>
        <v/>
      </c>
      <c r="AQ610" t="str">
        <f t="shared" si="215"/>
        <v/>
      </c>
      <c r="AR610" t="str">
        <f t="shared" si="216"/>
        <v/>
      </c>
      <c r="AS610" t="str">
        <f t="shared" si="217"/>
        <v/>
      </c>
      <c r="AT610" t="str">
        <f t="shared" si="218"/>
        <v/>
      </c>
      <c r="AU610" t="str">
        <f t="shared" si="219"/>
        <v/>
      </c>
      <c r="AV610" t="str">
        <f t="shared" si="220"/>
        <v/>
      </c>
      <c r="AW610">
        <f>'01_指標庫'!$H$4*ISNUMBER($F610)+'01_指標庫'!$H$5*ISNUMBER($AA610)+'01_指標庫'!$H$6*ISNUMBER($G610)+'01_指標庫'!$H$7*ISNUMBER($H610)+'01_指標庫'!$H$8*ISNUMBER($AF610)+'01_指標庫'!$H$9*ISNUMBER($AG610)+'01_指標庫'!$H$10*ISNUMBER($AB610)+'01_指標庫'!$H$11*ISNUMBER($AC610)+'01_指標庫'!$H$12*ISNUMBER($AD610)+'01_指標庫'!$H$13*ISNUMBER($AE610)+'01_指標庫'!$H$14*ISNUMBER($I610)+'01_指標庫'!$H$15*ISNUMBER($AH610)+'01_指標庫'!$H$16*ISNUMBER($K610)+'01_指標庫'!$H$17*ISNUMBER($AI610)+'01_指標庫'!$H$18*ISNUMBER($AJ610)+'01_指標庫'!$H$19*ISNUMBER($AK610)+'01_指標庫'!$H$20*ISNUMBER($BB610)+'01_指標庫'!$H$21*ISNUMBER($BC610)</f>
        <v>51</v>
      </c>
      <c r="AX610">
        <f>IF(AW610=0,50,ROUND(('01_指標庫'!$H$4*IF(ISNUMBER($F610),L610,0)+'01_指標庫'!$H$5*IF(ISNUMBER($AA610),AL610,0)+'01_指標庫'!$H$6*IF(ISNUMBER($G610),M610,0)+'01_指標庫'!$H$7*IF(ISNUMBER($H610),N610,0)+'01_指標庫'!$H$8*IF(ISNUMBER($AF610),AQ610,0)+'01_指標庫'!$H$9*IF(ISNUMBER($AG610),AR610,0)+'01_指標庫'!$H$10*IF(ISNUMBER($AB610),AM610,0)+'01_指標庫'!$H$11*IF(ISNUMBER($AC610),AN610,0)+'01_指標庫'!$H$12*IF(ISNUMBER($AD610),AO610,0)+'01_指標庫'!$H$13*IF(ISNUMBER($AE610),AP610,0)+'01_指標庫'!$H$14*IF(ISNUMBER($I610),O610,0)+'01_指標庫'!$H$15*IF(ISNUMBER($AH610),AS610,0)+'01_指標庫'!$H$16*IF(ISNUMBER($K610),P610,0)+'01_指標庫'!$H$17*IF(ISNUMBER($AI610),AT610,0)+'01_指標庫'!$H$18*IF(ISNUMBER($AJ610),AU610,0)+'01_指標庫'!$H$19*IF(ISNUMBER($AK610),AV610,0)+'01_指標庫'!$H$20*IF(ISNUMBER($BB610),BB610,0)+'01_指標庫'!$H$21*IF(ISNUMBER($BC610),BC610,0))/AW610,1))</f>
        <v>56.9</v>
      </c>
      <c r="AY610" s="67"/>
      <c r="AZ610" s="67"/>
      <c r="BA610" s="66">
        <f t="shared" si="224"/>
        <v>1.4778511113426651E-2</v>
      </c>
      <c r="BB610">
        <f t="shared" si="225"/>
        <v>100</v>
      </c>
      <c r="BC610" t="str">
        <f t="shared" si="226"/>
        <v/>
      </c>
    </row>
    <row r="611" spans="1:55" ht="15" customHeight="1">
      <c r="A611" s="56">
        <v>607</v>
      </c>
      <c r="B611" s="57">
        <v>43437</v>
      </c>
      <c r="C611" s="56">
        <v>2018</v>
      </c>
      <c r="D611" s="58" t="s">
        <v>236</v>
      </c>
      <c r="E611" s="59">
        <v>7062.13</v>
      </c>
      <c r="F611" s="60">
        <v>-2.31E-3</v>
      </c>
      <c r="G611" s="60">
        <v>-7.8073000000000004E-2</v>
      </c>
      <c r="H611" s="61">
        <v>0.57140000000000002</v>
      </c>
      <c r="I611" s="62">
        <v>420</v>
      </c>
      <c r="J611" s="56" t="s">
        <v>235</v>
      </c>
      <c r="K611" s="63">
        <v>16.440000000000001</v>
      </c>
      <c r="L611" s="56">
        <f t="shared" si="204"/>
        <v>50</v>
      </c>
      <c r="M611" s="56">
        <f t="shared" si="205"/>
        <v>50</v>
      </c>
      <c r="N611" s="56">
        <f t="shared" si="206"/>
        <v>50</v>
      </c>
      <c r="O611" s="56">
        <f t="shared" si="207"/>
        <v>50</v>
      </c>
      <c r="P611" s="56">
        <f t="shared" si="208"/>
        <v>100</v>
      </c>
      <c r="Q611" s="63"/>
      <c r="R611" s="56"/>
      <c r="S611" s="60">
        <f t="shared" si="221"/>
        <v>1.6278577811803308E-2</v>
      </c>
      <c r="T611" s="64">
        <f t="shared" si="222"/>
        <v>-9.020475926950744E-2</v>
      </c>
      <c r="V611" s="65"/>
      <c r="W611" s="65"/>
      <c r="Y611" s="15" t="str">
        <f t="shared" si="209"/>
        <v>UNCERTAIN</v>
      </c>
      <c r="AA611" s="66">
        <f t="shared" si="223"/>
        <v>-7.8660913231054508E-5</v>
      </c>
      <c r="AB611">
        <f>LOOKUP($B611,'07_L1政策步階'!$A$4:$A$14,'07_L1政策步階'!$C$4:$C$14)</f>
        <v>-1</v>
      </c>
      <c r="AC611" s="65"/>
      <c r="AD611" s="65"/>
      <c r="AE611" s="65"/>
      <c r="AF611" s="65"/>
      <c r="AG611" s="65"/>
      <c r="AH611" s="65"/>
      <c r="AI611" s="65"/>
      <c r="AJ611" s="65"/>
      <c r="AK611" s="65"/>
      <c r="AL611">
        <f t="shared" si="210"/>
        <v>50</v>
      </c>
      <c r="AM611">
        <f t="shared" si="211"/>
        <v>0</v>
      </c>
      <c r="AN611" t="str">
        <f t="shared" si="212"/>
        <v/>
      </c>
      <c r="AO611" t="str">
        <f t="shared" si="213"/>
        <v/>
      </c>
      <c r="AP611" t="str">
        <f t="shared" si="214"/>
        <v/>
      </c>
      <c r="AQ611" t="str">
        <f t="shared" si="215"/>
        <v/>
      </c>
      <c r="AR611" t="str">
        <f t="shared" si="216"/>
        <v/>
      </c>
      <c r="AS611" t="str">
        <f t="shared" si="217"/>
        <v/>
      </c>
      <c r="AT611" t="str">
        <f t="shared" si="218"/>
        <v/>
      </c>
      <c r="AU611" t="str">
        <f t="shared" si="219"/>
        <v/>
      </c>
      <c r="AV611" t="str">
        <f t="shared" si="220"/>
        <v/>
      </c>
      <c r="AW611">
        <f>'01_指標庫'!$H$4*ISNUMBER($F611)+'01_指標庫'!$H$5*ISNUMBER($AA611)+'01_指標庫'!$H$6*ISNUMBER($G611)+'01_指標庫'!$H$7*ISNUMBER($H611)+'01_指標庫'!$H$8*ISNUMBER($AF611)+'01_指標庫'!$H$9*ISNUMBER($AG611)+'01_指標庫'!$H$10*ISNUMBER($AB611)+'01_指標庫'!$H$11*ISNUMBER($AC611)+'01_指標庫'!$H$12*ISNUMBER($AD611)+'01_指標庫'!$H$13*ISNUMBER($AE611)+'01_指標庫'!$H$14*ISNUMBER($I611)+'01_指標庫'!$H$15*ISNUMBER($AH611)+'01_指標庫'!$H$16*ISNUMBER($K611)+'01_指標庫'!$H$17*ISNUMBER($AI611)+'01_指標庫'!$H$18*ISNUMBER($AJ611)+'01_指標庫'!$H$19*ISNUMBER($AK611)+'01_指標庫'!$H$20*ISNUMBER($BB611)+'01_指標庫'!$H$21*ISNUMBER($BC611)</f>
        <v>51</v>
      </c>
      <c r="AX611">
        <f>IF(AW611=0,50,ROUND(('01_指標庫'!$H$4*IF(ISNUMBER($F611),L611,0)+'01_指標庫'!$H$5*IF(ISNUMBER($AA611),AL611,0)+'01_指標庫'!$H$6*IF(ISNUMBER($G611),M611,0)+'01_指標庫'!$H$7*IF(ISNUMBER($H611),N611,0)+'01_指標庫'!$H$8*IF(ISNUMBER($AF611),AQ611,0)+'01_指標庫'!$H$9*IF(ISNUMBER($AG611),AR611,0)+'01_指標庫'!$H$10*IF(ISNUMBER($AB611),AM611,0)+'01_指標庫'!$H$11*IF(ISNUMBER($AC611),AN611,0)+'01_指標庫'!$H$12*IF(ISNUMBER($AD611),AO611,0)+'01_指標庫'!$H$13*IF(ISNUMBER($AE611),AP611,0)+'01_指標庫'!$H$14*IF(ISNUMBER($I611),O611,0)+'01_指標庫'!$H$15*IF(ISNUMBER($AH611),AS611,0)+'01_指標庫'!$H$16*IF(ISNUMBER($K611),P611,0)+'01_指標庫'!$H$17*IF(ISNUMBER($AI611),AT611,0)+'01_指標庫'!$H$18*IF(ISNUMBER($AJ611),AU611,0)+'01_指標庫'!$H$19*IF(ISNUMBER($AK611),AV611,0)+'01_指標庫'!$H$20*IF(ISNUMBER($BB611),BB611,0)+'01_指標庫'!$H$21*IF(ISNUMBER($BC611),BC611,0))/AW611,1))</f>
        <v>56.9</v>
      </c>
      <c r="AY611" s="67"/>
      <c r="AZ611" s="67"/>
      <c r="BA611" s="66">
        <f t="shared" si="224"/>
        <v>2.3220690229636798E-2</v>
      </c>
      <c r="BB611">
        <f t="shared" si="225"/>
        <v>100</v>
      </c>
      <c r="BC611" t="str">
        <f t="shared" si="226"/>
        <v/>
      </c>
    </row>
    <row r="612" spans="1:55" ht="15" customHeight="1">
      <c r="A612" s="56">
        <v>608</v>
      </c>
      <c r="B612" s="57">
        <v>43438</v>
      </c>
      <c r="C612" s="56">
        <v>2018</v>
      </c>
      <c r="D612" s="58" t="s">
        <v>237</v>
      </c>
      <c r="E612" s="59">
        <v>6795.21</v>
      </c>
      <c r="F612" s="60">
        <v>-4.0030000000000003E-2</v>
      </c>
      <c r="G612" s="60">
        <v>-0.112918</v>
      </c>
      <c r="H612" s="61">
        <v>0.42859999999999998</v>
      </c>
      <c r="I612" s="62">
        <v>429</v>
      </c>
      <c r="J612" s="56" t="s">
        <v>235</v>
      </c>
      <c r="K612" s="63">
        <v>20.74</v>
      </c>
      <c r="L612" s="56">
        <f t="shared" si="204"/>
        <v>0</v>
      </c>
      <c r="M612" s="56">
        <f t="shared" si="205"/>
        <v>50</v>
      </c>
      <c r="N612" s="56">
        <f t="shared" si="206"/>
        <v>50</v>
      </c>
      <c r="O612" s="56">
        <f t="shared" si="207"/>
        <v>50</v>
      </c>
      <c r="P612" s="56">
        <f t="shared" si="208"/>
        <v>50</v>
      </c>
      <c r="Q612" s="63"/>
      <c r="R612" s="56"/>
      <c r="S612" s="60">
        <f t="shared" si="221"/>
        <v>-3.7795962407942141E-2</v>
      </c>
      <c r="T612" s="64">
        <f t="shared" si="222"/>
        <v>0.26155717761557162</v>
      </c>
      <c r="V612" s="65"/>
      <c r="W612" s="65"/>
      <c r="Y612" s="15" t="str">
        <f t="shared" si="209"/>
        <v>HARD</v>
      </c>
      <c r="AA612" s="66">
        <f t="shared" si="223"/>
        <v>-2.2186994097413981E-3</v>
      </c>
      <c r="AB612">
        <f>LOOKUP($B612,'07_L1政策步階'!$A$4:$A$14,'07_L1政策步階'!$C$4:$C$14)</f>
        <v>-1</v>
      </c>
      <c r="AC612" s="65"/>
      <c r="AD612" s="65"/>
      <c r="AE612" s="65"/>
      <c r="AF612" s="65"/>
      <c r="AG612" s="65"/>
      <c r="AH612" s="65"/>
      <c r="AI612" s="65"/>
      <c r="AJ612" s="65"/>
      <c r="AK612" s="65"/>
      <c r="AL612">
        <f t="shared" si="210"/>
        <v>50</v>
      </c>
      <c r="AM612">
        <f t="shared" si="211"/>
        <v>0</v>
      </c>
      <c r="AN612" t="str">
        <f t="shared" si="212"/>
        <v/>
      </c>
      <c r="AO612" t="str">
        <f t="shared" si="213"/>
        <v/>
      </c>
      <c r="AP612" t="str">
        <f t="shared" si="214"/>
        <v/>
      </c>
      <c r="AQ612" t="str">
        <f t="shared" si="215"/>
        <v/>
      </c>
      <c r="AR612" t="str">
        <f t="shared" si="216"/>
        <v/>
      </c>
      <c r="AS612" t="str">
        <f t="shared" si="217"/>
        <v/>
      </c>
      <c r="AT612" t="str">
        <f t="shared" si="218"/>
        <v/>
      </c>
      <c r="AU612" t="str">
        <f t="shared" si="219"/>
        <v/>
      </c>
      <c r="AV612" t="str">
        <f t="shared" si="220"/>
        <v/>
      </c>
      <c r="AW612">
        <f>'01_指標庫'!$H$4*ISNUMBER($F612)+'01_指標庫'!$H$5*ISNUMBER($AA612)+'01_指標庫'!$H$6*ISNUMBER($G612)+'01_指標庫'!$H$7*ISNUMBER($H612)+'01_指標庫'!$H$8*ISNUMBER($AF612)+'01_指標庫'!$H$9*ISNUMBER($AG612)+'01_指標庫'!$H$10*ISNUMBER($AB612)+'01_指標庫'!$H$11*ISNUMBER($AC612)+'01_指標庫'!$H$12*ISNUMBER($AD612)+'01_指標庫'!$H$13*ISNUMBER($AE612)+'01_指標庫'!$H$14*ISNUMBER($I612)+'01_指標庫'!$H$15*ISNUMBER($AH612)+'01_指標庫'!$H$16*ISNUMBER($K612)+'01_指標庫'!$H$17*ISNUMBER($AI612)+'01_指標庫'!$H$18*ISNUMBER($AJ612)+'01_指標庫'!$H$19*ISNUMBER($AK612)+'01_指標庫'!$H$20*ISNUMBER($BB612)+'01_指標庫'!$H$21*ISNUMBER($BC612)</f>
        <v>51</v>
      </c>
      <c r="AX612">
        <f>IF(AW612=0,50,ROUND(('01_指標庫'!$H$4*IF(ISNUMBER($F612),L612,0)+'01_指標庫'!$H$5*IF(ISNUMBER($AA612),AL612,0)+'01_指標庫'!$H$6*IF(ISNUMBER($G612),M612,0)+'01_指標庫'!$H$7*IF(ISNUMBER($H612),N612,0)+'01_指標庫'!$H$8*IF(ISNUMBER($AF612),AQ612,0)+'01_指標庫'!$H$9*IF(ISNUMBER($AG612),AR612,0)+'01_指標庫'!$H$10*IF(ISNUMBER($AB612),AM612,0)+'01_指標庫'!$H$11*IF(ISNUMBER($AC612),AN612,0)+'01_指標庫'!$H$12*IF(ISNUMBER($AD612),AO612,0)+'01_指標庫'!$H$13*IF(ISNUMBER($AE612),AP612,0)+'01_指標庫'!$H$14*IF(ISNUMBER($I612),O612,0)+'01_指標庫'!$H$15*IF(ISNUMBER($AH612),AS612,0)+'01_指標庫'!$H$16*IF(ISNUMBER($K612),P612,0)+'01_指標庫'!$H$17*IF(ISNUMBER($AI612),AT612,0)+'01_指標庫'!$H$18*IF(ISNUMBER($AJ612),AU612,0)+'01_指標庫'!$H$19*IF(ISNUMBER($AK612),AV612,0)+'01_指標庫'!$H$20*IF(ISNUMBER($BB612),BB612,0)+'01_指標庫'!$H$21*IF(ISNUMBER($BC612),BC612,0))/AW612,1))</f>
        <v>31.4</v>
      </c>
      <c r="AY612" s="67"/>
      <c r="AZ612" s="67"/>
      <c r="BA612" s="66">
        <f t="shared" si="224"/>
        <v>2.3701510009474624E-2</v>
      </c>
      <c r="BB612">
        <f t="shared" si="225"/>
        <v>0</v>
      </c>
      <c r="BC612" t="str">
        <f t="shared" si="226"/>
        <v/>
      </c>
    </row>
    <row r="613" spans="1:55" ht="15" customHeight="1">
      <c r="A613" s="56">
        <v>609</v>
      </c>
      <c r="B613" s="57">
        <v>43440</v>
      </c>
      <c r="C613" s="56">
        <v>2018</v>
      </c>
      <c r="D613" s="58" t="s">
        <v>239</v>
      </c>
      <c r="E613" s="59">
        <v>6838.85</v>
      </c>
      <c r="F613" s="60">
        <v>-3.3918999999999998E-2</v>
      </c>
      <c r="G613" s="60">
        <v>-0.107221</v>
      </c>
      <c r="H613" s="61">
        <v>0.44900000000000001</v>
      </c>
      <c r="I613" s="62">
        <v>450</v>
      </c>
      <c r="J613" s="56" t="s">
        <v>235</v>
      </c>
      <c r="K613" s="63">
        <v>21.19</v>
      </c>
      <c r="L613" s="56">
        <f t="shared" si="204"/>
        <v>0</v>
      </c>
      <c r="M613" s="56">
        <f t="shared" si="205"/>
        <v>50</v>
      </c>
      <c r="N613" s="56">
        <f t="shared" si="206"/>
        <v>50</v>
      </c>
      <c r="O613" s="56">
        <f t="shared" si="207"/>
        <v>50</v>
      </c>
      <c r="P613" s="56">
        <f t="shared" si="208"/>
        <v>50</v>
      </c>
      <c r="Q613" s="63"/>
      <c r="R613" s="56"/>
      <c r="S613" s="60">
        <f t="shared" si="221"/>
        <v>6.4221709115686032E-3</v>
      </c>
      <c r="T613" s="64">
        <f t="shared" si="222"/>
        <v>2.1697203471552795E-2</v>
      </c>
      <c r="V613" s="65"/>
      <c r="W613" s="65"/>
      <c r="Y613" s="15" t="str">
        <f t="shared" si="209"/>
        <v>UNCERTAIN</v>
      </c>
      <c r="AA613" s="66">
        <f t="shared" si="223"/>
        <v>-4.3212495633271342E-3</v>
      </c>
      <c r="AB613">
        <f>LOOKUP($B613,'07_L1政策步階'!$A$4:$A$14,'07_L1政策步階'!$C$4:$C$14)</f>
        <v>-1</v>
      </c>
      <c r="AC613" s="65"/>
      <c r="AD613" s="65"/>
      <c r="AE613" s="65"/>
      <c r="AF613" s="65"/>
      <c r="AG613" s="65"/>
      <c r="AH613" s="65"/>
      <c r="AI613" s="65"/>
      <c r="AJ613" s="65"/>
      <c r="AK613" s="65"/>
      <c r="AL613">
        <f t="shared" si="210"/>
        <v>50</v>
      </c>
      <c r="AM613">
        <f t="shared" si="211"/>
        <v>0</v>
      </c>
      <c r="AN613" t="str">
        <f t="shared" si="212"/>
        <v/>
      </c>
      <c r="AO613" t="str">
        <f t="shared" si="213"/>
        <v/>
      </c>
      <c r="AP613" t="str">
        <f t="shared" si="214"/>
        <v/>
      </c>
      <c r="AQ613" t="str">
        <f t="shared" si="215"/>
        <v/>
      </c>
      <c r="AR613" t="str">
        <f t="shared" si="216"/>
        <v/>
      </c>
      <c r="AS613" t="str">
        <f t="shared" si="217"/>
        <v/>
      </c>
      <c r="AT613" t="str">
        <f t="shared" si="218"/>
        <v/>
      </c>
      <c r="AU613" t="str">
        <f t="shared" si="219"/>
        <v/>
      </c>
      <c r="AV613" t="str">
        <f t="shared" si="220"/>
        <v/>
      </c>
      <c r="AW613">
        <f>'01_指標庫'!$H$4*ISNUMBER($F613)+'01_指標庫'!$H$5*ISNUMBER($AA613)+'01_指標庫'!$H$6*ISNUMBER($G613)+'01_指標庫'!$H$7*ISNUMBER($H613)+'01_指標庫'!$H$8*ISNUMBER($AF613)+'01_指標庫'!$H$9*ISNUMBER($AG613)+'01_指標庫'!$H$10*ISNUMBER($AB613)+'01_指標庫'!$H$11*ISNUMBER($AC613)+'01_指標庫'!$H$12*ISNUMBER($AD613)+'01_指標庫'!$H$13*ISNUMBER($AE613)+'01_指標庫'!$H$14*ISNUMBER($I613)+'01_指標庫'!$H$15*ISNUMBER($AH613)+'01_指標庫'!$H$16*ISNUMBER($K613)+'01_指標庫'!$H$17*ISNUMBER($AI613)+'01_指標庫'!$H$18*ISNUMBER($AJ613)+'01_指標庫'!$H$19*ISNUMBER($AK613)+'01_指標庫'!$H$20*ISNUMBER($BB613)+'01_指標庫'!$H$21*ISNUMBER($BC613)</f>
        <v>51</v>
      </c>
      <c r="AX613">
        <f>IF(AW613=0,50,ROUND(('01_指標庫'!$H$4*IF(ISNUMBER($F613),L613,0)+'01_指標庫'!$H$5*IF(ISNUMBER($AA613),AL613,0)+'01_指標庫'!$H$6*IF(ISNUMBER($G613),M613,0)+'01_指標庫'!$H$7*IF(ISNUMBER($H613),N613,0)+'01_指標庫'!$H$8*IF(ISNUMBER($AF613),AQ613,0)+'01_指標庫'!$H$9*IF(ISNUMBER($AG613),AR613,0)+'01_指標庫'!$H$10*IF(ISNUMBER($AB613),AM613,0)+'01_指標庫'!$H$11*IF(ISNUMBER($AC613),AN613,0)+'01_指標庫'!$H$12*IF(ISNUMBER($AD613),AO613,0)+'01_指標庫'!$H$13*IF(ISNUMBER($AE613),AP613,0)+'01_指標庫'!$H$14*IF(ISNUMBER($I613),O613,0)+'01_指標庫'!$H$15*IF(ISNUMBER($AH613),AS613,0)+'01_指標庫'!$H$16*IF(ISNUMBER($K613),P613,0)+'01_指標庫'!$H$17*IF(ISNUMBER($AI613),AT613,0)+'01_指標庫'!$H$18*IF(ISNUMBER($AJ613),AU613,0)+'01_指標庫'!$H$19*IF(ISNUMBER($AK613),AV613,0)+'01_指標庫'!$H$20*IF(ISNUMBER($BB613),BB613,0)+'01_指標庫'!$H$21*IF(ISNUMBER($BC613),BC613,0))/AW613,1))</f>
        <v>43.1</v>
      </c>
      <c r="AY613" s="67"/>
      <c r="AZ613" s="67"/>
      <c r="BA613" s="66">
        <f t="shared" si="224"/>
        <v>1.6808835487504448E-2</v>
      </c>
      <c r="BB613">
        <f t="shared" si="225"/>
        <v>100</v>
      </c>
      <c r="BC613" t="str">
        <f t="shared" si="226"/>
        <v/>
      </c>
    </row>
    <row r="614" spans="1:55" ht="15" customHeight="1">
      <c r="A614" s="56">
        <v>610</v>
      </c>
      <c r="B614" s="57">
        <v>43441</v>
      </c>
      <c r="C614" s="56">
        <v>2018</v>
      </c>
      <c r="D614" s="58" t="s">
        <v>234</v>
      </c>
      <c r="E614" s="59">
        <v>6613.28</v>
      </c>
      <c r="F614" s="60">
        <v>-6.5685999999999994E-2</v>
      </c>
      <c r="G614" s="60">
        <v>-0.13666800000000001</v>
      </c>
      <c r="H614" s="61">
        <v>0.38779999999999998</v>
      </c>
      <c r="I614" s="62">
        <v>450</v>
      </c>
      <c r="J614" s="56" t="s">
        <v>235</v>
      </c>
      <c r="K614" s="63">
        <v>23.23</v>
      </c>
      <c r="L614" s="56">
        <f t="shared" si="204"/>
        <v>0</v>
      </c>
      <c r="M614" s="56">
        <f t="shared" si="205"/>
        <v>50</v>
      </c>
      <c r="N614" s="56">
        <f t="shared" si="206"/>
        <v>0</v>
      </c>
      <c r="O614" s="56">
        <f t="shared" si="207"/>
        <v>50</v>
      </c>
      <c r="P614" s="56">
        <f t="shared" si="208"/>
        <v>50</v>
      </c>
      <c r="Q614" s="63"/>
      <c r="R614" s="56"/>
      <c r="S614" s="60">
        <f t="shared" si="221"/>
        <v>-3.2983615666376753E-2</v>
      </c>
      <c r="T614" s="64">
        <f t="shared" si="222"/>
        <v>9.6271826333175881E-2</v>
      </c>
      <c r="V614" s="65"/>
      <c r="W614" s="65"/>
      <c r="Y614" s="15" t="str">
        <f t="shared" si="209"/>
        <v>HARD</v>
      </c>
      <c r="AA614" s="66">
        <f t="shared" si="223"/>
        <v>-6.9005094715595128E-3</v>
      </c>
      <c r="AB614">
        <f>LOOKUP($B614,'07_L1政策步階'!$A$4:$A$14,'07_L1政策步階'!$C$4:$C$14)</f>
        <v>-1</v>
      </c>
      <c r="AC614" s="65"/>
      <c r="AD614" s="65"/>
      <c r="AE614" s="65"/>
      <c r="AF614" s="65"/>
      <c r="AG614" s="65"/>
      <c r="AH614" s="65"/>
      <c r="AI614" s="65"/>
      <c r="AJ614" s="65"/>
      <c r="AK614" s="65"/>
      <c r="AL614">
        <f t="shared" si="210"/>
        <v>50</v>
      </c>
      <c r="AM614">
        <f t="shared" si="211"/>
        <v>0</v>
      </c>
      <c r="AN614" t="str">
        <f t="shared" si="212"/>
        <v/>
      </c>
      <c r="AO614" t="str">
        <f t="shared" si="213"/>
        <v/>
      </c>
      <c r="AP614" t="str">
        <f t="shared" si="214"/>
        <v/>
      </c>
      <c r="AQ614" t="str">
        <f t="shared" si="215"/>
        <v/>
      </c>
      <c r="AR614" t="str">
        <f t="shared" si="216"/>
        <v/>
      </c>
      <c r="AS614" t="str">
        <f t="shared" si="217"/>
        <v/>
      </c>
      <c r="AT614" t="str">
        <f t="shared" si="218"/>
        <v/>
      </c>
      <c r="AU614" t="str">
        <f t="shared" si="219"/>
        <v/>
      </c>
      <c r="AV614" t="str">
        <f t="shared" si="220"/>
        <v/>
      </c>
      <c r="AW614">
        <f>'01_指標庫'!$H$4*ISNUMBER($F614)+'01_指標庫'!$H$5*ISNUMBER($AA614)+'01_指標庫'!$H$6*ISNUMBER($G614)+'01_指標庫'!$H$7*ISNUMBER($H614)+'01_指標庫'!$H$8*ISNUMBER($AF614)+'01_指標庫'!$H$9*ISNUMBER($AG614)+'01_指標庫'!$H$10*ISNUMBER($AB614)+'01_指標庫'!$H$11*ISNUMBER($AC614)+'01_指標庫'!$H$12*ISNUMBER($AD614)+'01_指標庫'!$H$13*ISNUMBER($AE614)+'01_指標庫'!$H$14*ISNUMBER($I614)+'01_指標庫'!$H$15*ISNUMBER($AH614)+'01_指標庫'!$H$16*ISNUMBER($K614)+'01_指標庫'!$H$17*ISNUMBER($AI614)+'01_指標庫'!$H$18*ISNUMBER($AJ614)+'01_指標庫'!$H$19*ISNUMBER($AK614)+'01_指標庫'!$H$20*ISNUMBER($BB614)+'01_指標庫'!$H$21*ISNUMBER($BC614)</f>
        <v>51</v>
      </c>
      <c r="AX614">
        <f>IF(AW614=0,50,ROUND(('01_指標庫'!$H$4*IF(ISNUMBER($F614),L614,0)+'01_指標庫'!$H$5*IF(ISNUMBER($AA614),AL614,0)+'01_指標庫'!$H$6*IF(ISNUMBER($G614),M614,0)+'01_指標庫'!$H$7*IF(ISNUMBER($H614),N614,0)+'01_指標庫'!$H$8*IF(ISNUMBER($AF614),AQ614,0)+'01_指標庫'!$H$9*IF(ISNUMBER($AG614),AR614,0)+'01_指標庫'!$H$10*IF(ISNUMBER($AB614),AM614,0)+'01_指標庫'!$H$11*IF(ISNUMBER($AC614),AN614,0)+'01_指標庫'!$H$12*IF(ISNUMBER($AD614),AO614,0)+'01_指標庫'!$H$13*IF(ISNUMBER($AE614),AP614,0)+'01_指標庫'!$H$14*IF(ISNUMBER($I614),O614,0)+'01_指標庫'!$H$15*IF(ISNUMBER($AH614),AS614,0)+'01_指標庫'!$H$16*IF(ISNUMBER($K614),P614,0)+'01_指標庫'!$H$17*IF(ISNUMBER($AI614),AT614,0)+'01_指標庫'!$H$18*IF(ISNUMBER($AJ614),AU614,0)+'01_指標庫'!$H$19*IF(ISNUMBER($AK614),AV614,0)+'01_指標庫'!$H$20*IF(ISNUMBER($BB614),BB614,0)+'01_指標庫'!$H$21*IF(ISNUMBER($BC614),BC614,0))/AW614,1))</f>
        <v>23.5</v>
      </c>
      <c r="AY614" s="67"/>
      <c r="AZ614" s="67"/>
      <c r="BA614" s="66">
        <f t="shared" si="224"/>
        <v>8.0331388678749338E-3</v>
      </c>
      <c r="BB614">
        <f t="shared" si="225"/>
        <v>0</v>
      </c>
      <c r="BC614" t="str">
        <f t="shared" si="226"/>
        <v/>
      </c>
    </row>
    <row r="615" spans="1:55" ht="15" customHeight="1">
      <c r="A615" s="56">
        <v>611</v>
      </c>
      <c r="B615" s="57">
        <v>43444</v>
      </c>
      <c r="C615" s="56">
        <v>2018</v>
      </c>
      <c r="D615" s="58" t="s">
        <v>236</v>
      </c>
      <c r="E615" s="59">
        <v>6682.74</v>
      </c>
      <c r="F615" s="60">
        <v>-5.5730000000000002E-2</v>
      </c>
      <c r="G615" s="60">
        <v>-0.12759999999999999</v>
      </c>
      <c r="H615" s="61">
        <v>0.44900000000000001</v>
      </c>
      <c r="I615" s="62">
        <v>456</v>
      </c>
      <c r="J615" s="56" t="s">
        <v>235</v>
      </c>
      <c r="K615" s="63">
        <v>22.64</v>
      </c>
      <c r="L615" s="56">
        <f t="shared" si="204"/>
        <v>0</v>
      </c>
      <c r="M615" s="56">
        <f t="shared" si="205"/>
        <v>50</v>
      </c>
      <c r="N615" s="56">
        <f t="shared" si="206"/>
        <v>50</v>
      </c>
      <c r="O615" s="56">
        <f t="shared" si="207"/>
        <v>0</v>
      </c>
      <c r="P615" s="56">
        <f t="shared" si="208"/>
        <v>50</v>
      </c>
      <c r="Q615" s="63"/>
      <c r="R615" s="56"/>
      <c r="S615" s="60">
        <f t="shared" si="221"/>
        <v>1.0503108896039448E-2</v>
      </c>
      <c r="T615" s="64">
        <f t="shared" si="222"/>
        <v>-2.5398191993112329E-2</v>
      </c>
      <c r="V615" s="65"/>
      <c r="W615" s="65"/>
      <c r="Y615" s="15" t="str">
        <f t="shared" si="209"/>
        <v>HARD</v>
      </c>
      <c r="AA615" s="66">
        <f t="shared" si="223"/>
        <v>-9.4261993024530311E-3</v>
      </c>
      <c r="AB615">
        <f>LOOKUP($B615,'07_L1政策步階'!$A$4:$A$14,'07_L1政策步階'!$C$4:$C$14)</f>
        <v>-1</v>
      </c>
      <c r="AC615" s="65"/>
      <c r="AD615" s="65"/>
      <c r="AE615" s="65"/>
      <c r="AF615" s="65"/>
      <c r="AG615" s="65"/>
      <c r="AH615" s="65"/>
      <c r="AI615" s="65"/>
      <c r="AJ615" s="65"/>
      <c r="AK615" s="65"/>
      <c r="AL615">
        <f t="shared" si="210"/>
        <v>50</v>
      </c>
      <c r="AM615">
        <f t="shared" si="211"/>
        <v>0</v>
      </c>
      <c r="AN615" t="str">
        <f t="shared" si="212"/>
        <v/>
      </c>
      <c r="AO615" t="str">
        <f t="shared" si="213"/>
        <v/>
      </c>
      <c r="AP615" t="str">
        <f t="shared" si="214"/>
        <v/>
      </c>
      <c r="AQ615" t="str">
        <f t="shared" si="215"/>
        <v/>
      </c>
      <c r="AR615" t="str">
        <f t="shared" si="216"/>
        <v/>
      </c>
      <c r="AS615" t="str">
        <f t="shared" si="217"/>
        <v/>
      </c>
      <c r="AT615" t="str">
        <f t="shared" si="218"/>
        <v/>
      </c>
      <c r="AU615" t="str">
        <f t="shared" si="219"/>
        <v/>
      </c>
      <c r="AV615" t="str">
        <f t="shared" si="220"/>
        <v/>
      </c>
      <c r="AW615">
        <f>'01_指標庫'!$H$4*ISNUMBER($F615)+'01_指標庫'!$H$5*ISNUMBER($AA615)+'01_指標庫'!$H$6*ISNUMBER($G615)+'01_指標庫'!$H$7*ISNUMBER($H615)+'01_指標庫'!$H$8*ISNUMBER($AF615)+'01_指標庫'!$H$9*ISNUMBER($AG615)+'01_指標庫'!$H$10*ISNUMBER($AB615)+'01_指標庫'!$H$11*ISNUMBER($AC615)+'01_指標庫'!$H$12*ISNUMBER($AD615)+'01_指標庫'!$H$13*ISNUMBER($AE615)+'01_指標庫'!$H$14*ISNUMBER($I615)+'01_指標庫'!$H$15*ISNUMBER($AH615)+'01_指標庫'!$H$16*ISNUMBER($K615)+'01_指標庫'!$H$17*ISNUMBER($AI615)+'01_指標庫'!$H$18*ISNUMBER($AJ615)+'01_指標庫'!$H$19*ISNUMBER($AK615)+'01_指標庫'!$H$20*ISNUMBER($BB615)+'01_指標庫'!$H$21*ISNUMBER($BC615)</f>
        <v>51</v>
      </c>
      <c r="AX615">
        <f>IF(AW615=0,50,ROUND(('01_指標庫'!$H$4*IF(ISNUMBER($F615),L615,0)+'01_指標庫'!$H$5*IF(ISNUMBER($AA615),AL615,0)+'01_指標庫'!$H$6*IF(ISNUMBER($G615),M615,0)+'01_指標庫'!$H$7*IF(ISNUMBER($H615),N615,0)+'01_指標庫'!$H$8*IF(ISNUMBER($AF615),AQ615,0)+'01_指標庫'!$H$9*IF(ISNUMBER($AG615),AR615,0)+'01_指標庫'!$H$10*IF(ISNUMBER($AB615),AM615,0)+'01_指標庫'!$H$11*IF(ISNUMBER($AC615),AN615,0)+'01_指標庫'!$H$12*IF(ISNUMBER($AD615),AO615,0)+'01_指標庫'!$H$13*IF(ISNUMBER($AE615),AP615,0)+'01_指標庫'!$H$14*IF(ISNUMBER($I615),O615,0)+'01_指標庫'!$H$15*IF(ISNUMBER($AH615),AS615,0)+'01_指標庫'!$H$16*IF(ISNUMBER($K615),P615,0)+'01_指標庫'!$H$17*IF(ISNUMBER($AI615),AT615,0)+'01_指標庫'!$H$18*IF(ISNUMBER($AJ615),AU615,0)+'01_指標庫'!$H$19*IF(ISNUMBER($AK615),AV615,0)+'01_指標庫'!$H$20*IF(ISNUMBER($BB615),BB615,0)+'01_指標庫'!$H$21*IF(ISNUMBER($BC615),BC615,0))/AW615,1))</f>
        <v>29.4</v>
      </c>
      <c r="AY615" s="67"/>
      <c r="AZ615" s="67"/>
      <c r="BA615" s="66">
        <f t="shared" si="224"/>
        <v>-2.0830419017140445E-3</v>
      </c>
      <c r="BB615">
        <f t="shared" si="225"/>
        <v>50</v>
      </c>
      <c r="BC615" t="str">
        <f t="shared" si="226"/>
        <v/>
      </c>
    </row>
    <row r="616" spans="1:55" ht="15" customHeight="1">
      <c r="A616" s="56">
        <v>612</v>
      </c>
      <c r="B616" s="57">
        <v>43445</v>
      </c>
      <c r="C616" s="56">
        <v>2018</v>
      </c>
      <c r="D616" s="58" t="s">
        <v>237</v>
      </c>
      <c r="E616" s="59">
        <v>6704.24</v>
      </c>
      <c r="F616" s="60">
        <v>-5.2500999999999999E-2</v>
      </c>
      <c r="G616" s="60">
        <v>-0.124793</v>
      </c>
      <c r="H616" s="61">
        <v>0.44900000000000001</v>
      </c>
      <c r="I616" s="62">
        <v>448</v>
      </c>
      <c r="J616" s="56" t="s">
        <v>235</v>
      </c>
      <c r="K616" s="63">
        <v>21.76</v>
      </c>
      <c r="L616" s="56">
        <f t="shared" si="204"/>
        <v>0</v>
      </c>
      <c r="M616" s="56">
        <f t="shared" si="205"/>
        <v>50</v>
      </c>
      <c r="N616" s="56">
        <f t="shared" si="206"/>
        <v>50</v>
      </c>
      <c r="O616" s="56">
        <f t="shared" si="207"/>
        <v>50</v>
      </c>
      <c r="P616" s="56">
        <f t="shared" si="208"/>
        <v>50</v>
      </c>
      <c r="Q616" s="63"/>
      <c r="R616" s="56"/>
      <c r="S616" s="60">
        <f t="shared" si="221"/>
        <v>3.2172432265806794E-3</v>
      </c>
      <c r="T616" s="64">
        <f t="shared" si="222"/>
        <v>-3.8869257950529978E-2</v>
      </c>
      <c r="V616" s="65"/>
      <c r="W616" s="65"/>
      <c r="Y616" s="15" t="str">
        <f t="shared" si="209"/>
        <v>HARD</v>
      </c>
      <c r="AA616" s="66">
        <f t="shared" si="223"/>
        <v>-1.1836882419462458E-2</v>
      </c>
      <c r="AB616">
        <f>LOOKUP($B616,'07_L1政策步階'!$A$4:$A$14,'07_L1政策步階'!$C$4:$C$14)</f>
        <v>-1</v>
      </c>
      <c r="AC616" s="65"/>
      <c r="AD616" s="65"/>
      <c r="AE616" s="65"/>
      <c r="AF616" s="65"/>
      <c r="AG616" s="65"/>
      <c r="AH616" s="65"/>
      <c r="AI616" s="65"/>
      <c r="AJ616" s="65"/>
      <c r="AK616" s="65"/>
      <c r="AL616">
        <f t="shared" si="210"/>
        <v>50</v>
      </c>
      <c r="AM616">
        <f t="shared" si="211"/>
        <v>0</v>
      </c>
      <c r="AN616" t="str">
        <f t="shared" si="212"/>
        <v/>
      </c>
      <c r="AO616" t="str">
        <f t="shared" si="213"/>
        <v/>
      </c>
      <c r="AP616" t="str">
        <f t="shared" si="214"/>
        <v/>
      </c>
      <c r="AQ616" t="str">
        <f t="shared" si="215"/>
        <v/>
      </c>
      <c r="AR616" t="str">
        <f t="shared" si="216"/>
        <v/>
      </c>
      <c r="AS616" t="str">
        <f t="shared" si="217"/>
        <v/>
      </c>
      <c r="AT616" t="str">
        <f t="shared" si="218"/>
        <v/>
      </c>
      <c r="AU616" t="str">
        <f t="shared" si="219"/>
        <v/>
      </c>
      <c r="AV616" t="str">
        <f t="shared" si="220"/>
        <v/>
      </c>
      <c r="AW616">
        <f>'01_指標庫'!$H$4*ISNUMBER($F616)+'01_指標庫'!$H$5*ISNUMBER($AA616)+'01_指標庫'!$H$6*ISNUMBER($G616)+'01_指標庫'!$H$7*ISNUMBER($H616)+'01_指標庫'!$H$8*ISNUMBER($AF616)+'01_指標庫'!$H$9*ISNUMBER($AG616)+'01_指標庫'!$H$10*ISNUMBER($AB616)+'01_指標庫'!$H$11*ISNUMBER($AC616)+'01_指標庫'!$H$12*ISNUMBER($AD616)+'01_指標庫'!$H$13*ISNUMBER($AE616)+'01_指標庫'!$H$14*ISNUMBER($I616)+'01_指標庫'!$H$15*ISNUMBER($AH616)+'01_指標庫'!$H$16*ISNUMBER($K616)+'01_指標庫'!$H$17*ISNUMBER($AI616)+'01_指標庫'!$H$18*ISNUMBER($AJ616)+'01_指標庫'!$H$19*ISNUMBER($AK616)+'01_指標庫'!$H$20*ISNUMBER($BB616)+'01_指標庫'!$H$21*ISNUMBER($BC616)</f>
        <v>51</v>
      </c>
      <c r="AX616">
        <f>IF(AW616=0,50,ROUND(('01_指標庫'!$H$4*IF(ISNUMBER($F616),L616,0)+'01_指標庫'!$H$5*IF(ISNUMBER($AA616),AL616,0)+'01_指標庫'!$H$6*IF(ISNUMBER($G616),M616,0)+'01_指標庫'!$H$7*IF(ISNUMBER($H616),N616,0)+'01_指標庫'!$H$8*IF(ISNUMBER($AF616),AQ616,0)+'01_指標庫'!$H$9*IF(ISNUMBER($AG616),AR616,0)+'01_指標庫'!$H$10*IF(ISNUMBER($AB616),AM616,0)+'01_指標庫'!$H$11*IF(ISNUMBER($AC616),AN616,0)+'01_指標庫'!$H$12*IF(ISNUMBER($AD616),AO616,0)+'01_指標庫'!$H$13*IF(ISNUMBER($AE616),AP616,0)+'01_指標庫'!$H$14*IF(ISNUMBER($I616),O616,0)+'01_指標庫'!$H$15*IF(ISNUMBER($AH616),AS616,0)+'01_指標庫'!$H$16*IF(ISNUMBER($K616),P616,0)+'01_指標庫'!$H$17*IF(ISNUMBER($AI616),AT616,0)+'01_指標庫'!$H$18*IF(ISNUMBER($AJ616),AU616,0)+'01_指標庫'!$H$19*IF(ISNUMBER($AK616),AV616,0)+'01_指標庫'!$H$20*IF(ISNUMBER($BB616),BB616,0)+'01_指標庫'!$H$21*IF(ISNUMBER($BC616),BC616,0))/AW616,1))</f>
        <v>31.4</v>
      </c>
      <c r="AY616" s="67"/>
      <c r="AZ616" s="67"/>
      <c r="BA616" s="66">
        <f t="shared" si="224"/>
        <v>-1.2964946268082533E-2</v>
      </c>
      <c r="BB616">
        <f t="shared" si="225"/>
        <v>0</v>
      </c>
      <c r="BC616" t="str">
        <f t="shared" si="226"/>
        <v/>
      </c>
    </row>
    <row r="617" spans="1:55" ht="15" customHeight="1">
      <c r="A617" s="56">
        <v>613</v>
      </c>
      <c r="B617" s="57">
        <v>43446</v>
      </c>
      <c r="C617" s="56">
        <v>2018</v>
      </c>
      <c r="D617" s="58" t="s">
        <v>238</v>
      </c>
      <c r="E617" s="59">
        <v>6763.96</v>
      </c>
      <c r="F617" s="60">
        <v>-4.3969000000000001E-2</v>
      </c>
      <c r="G617" s="60">
        <v>-0.116997</v>
      </c>
      <c r="H617" s="61">
        <v>0.44900000000000001</v>
      </c>
      <c r="I617" s="62">
        <v>440</v>
      </c>
      <c r="J617" s="56" t="s">
        <v>235</v>
      </c>
      <c r="K617" s="63">
        <v>21.46</v>
      </c>
      <c r="L617" s="56">
        <f t="shared" si="204"/>
        <v>0</v>
      </c>
      <c r="M617" s="56">
        <f t="shared" si="205"/>
        <v>50</v>
      </c>
      <c r="N617" s="56">
        <f t="shared" si="206"/>
        <v>50</v>
      </c>
      <c r="O617" s="56">
        <f t="shared" si="207"/>
        <v>50</v>
      </c>
      <c r="P617" s="56">
        <f t="shared" si="208"/>
        <v>50</v>
      </c>
      <c r="Q617" s="63"/>
      <c r="R617" s="56"/>
      <c r="S617" s="60">
        <f t="shared" si="221"/>
        <v>8.9077956636398614E-3</v>
      </c>
      <c r="T617" s="64">
        <f t="shared" si="222"/>
        <v>-1.3786764705882359E-2</v>
      </c>
      <c r="V617" s="65"/>
      <c r="W617" s="65"/>
      <c r="Y617" s="15" t="str">
        <f t="shared" si="209"/>
        <v>HARD</v>
      </c>
      <c r="AA617" s="66">
        <f t="shared" si="223"/>
        <v>-1.4233465320083627E-2</v>
      </c>
      <c r="AB617">
        <f>LOOKUP($B617,'07_L1政策步階'!$A$4:$A$14,'07_L1政策步階'!$C$4:$C$14)</f>
        <v>-1</v>
      </c>
      <c r="AC617" s="65"/>
      <c r="AD617" s="65"/>
      <c r="AE617" s="65"/>
      <c r="AF617" s="65"/>
      <c r="AG617" s="65"/>
      <c r="AH617" s="65"/>
      <c r="AI617" s="65"/>
      <c r="AJ617" s="65"/>
      <c r="AK617" s="65"/>
      <c r="AL617">
        <f t="shared" si="210"/>
        <v>50</v>
      </c>
      <c r="AM617">
        <f t="shared" si="211"/>
        <v>0</v>
      </c>
      <c r="AN617" t="str">
        <f t="shared" si="212"/>
        <v/>
      </c>
      <c r="AO617" t="str">
        <f t="shared" si="213"/>
        <v/>
      </c>
      <c r="AP617" t="str">
        <f t="shared" si="214"/>
        <v/>
      </c>
      <c r="AQ617" t="str">
        <f t="shared" si="215"/>
        <v/>
      </c>
      <c r="AR617" t="str">
        <f t="shared" si="216"/>
        <v/>
      </c>
      <c r="AS617" t="str">
        <f t="shared" si="217"/>
        <v/>
      </c>
      <c r="AT617" t="str">
        <f t="shared" si="218"/>
        <v/>
      </c>
      <c r="AU617" t="str">
        <f t="shared" si="219"/>
        <v/>
      </c>
      <c r="AV617" t="str">
        <f t="shared" si="220"/>
        <v/>
      </c>
      <c r="AW617">
        <f>'01_指標庫'!$H$4*ISNUMBER($F617)+'01_指標庫'!$H$5*ISNUMBER($AA617)+'01_指標庫'!$H$6*ISNUMBER($G617)+'01_指標庫'!$H$7*ISNUMBER($H617)+'01_指標庫'!$H$8*ISNUMBER($AF617)+'01_指標庫'!$H$9*ISNUMBER($AG617)+'01_指標庫'!$H$10*ISNUMBER($AB617)+'01_指標庫'!$H$11*ISNUMBER($AC617)+'01_指標庫'!$H$12*ISNUMBER($AD617)+'01_指標庫'!$H$13*ISNUMBER($AE617)+'01_指標庫'!$H$14*ISNUMBER($I617)+'01_指標庫'!$H$15*ISNUMBER($AH617)+'01_指標庫'!$H$16*ISNUMBER($K617)+'01_指標庫'!$H$17*ISNUMBER($AI617)+'01_指標庫'!$H$18*ISNUMBER($AJ617)+'01_指標庫'!$H$19*ISNUMBER($AK617)+'01_指標庫'!$H$20*ISNUMBER($BB617)+'01_指標庫'!$H$21*ISNUMBER($BC617)</f>
        <v>51</v>
      </c>
      <c r="AX617">
        <f>IF(AW617=0,50,ROUND(('01_指標庫'!$H$4*IF(ISNUMBER($F617),L617,0)+'01_指標庫'!$H$5*IF(ISNUMBER($AA617),AL617,0)+'01_指標庫'!$H$6*IF(ISNUMBER($G617),M617,0)+'01_指標庫'!$H$7*IF(ISNUMBER($H617),N617,0)+'01_指標庫'!$H$8*IF(ISNUMBER($AF617),AQ617,0)+'01_指標庫'!$H$9*IF(ISNUMBER($AG617),AR617,0)+'01_指標庫'!$H$10*IF(ISNUMBER($AB617),AM617,0)+'01_指標庫'!$H$11*IF(ISNUMBER($AC617),AN617,0)+'01_指標庫'!$H$12*IF(ISNUMBER($AD617),AO617,0)+'01_指標庫'!$H$13*IF(ISNUMBER($AE617),AP617,0)+'01_指標庫'!$H$14*IF(ISNUMBER($I617),O617,0)+'01_指標庫'!$H$15*IF(ISNUMBER($AH617),AS617,0)+'01_指標庫'!$H$16*IF(ISNUMBER($K617),P617,0)+'01_指標庫'!$H$17*IF(ISNUMBER($AI617),AT617,0)+'01_指標庫'!$H$18*IF(ISNUMBER($AJ617),AU617,0)+'01_指標庫'!$H$19*IF(ISNUMBER($AK617),AV617,0)+'01_指標庫'!$H$20*IF(ISNUMBER($BB617),BB617,0)+'01_指標庫'!$H$21*IF(ISNUMBER($BC617),BC617,0))/AW617,1))</f>
        <v>31.4</v>
      </c>
      <c r="AY617" s="67"/>
      <c r="AZ617" s="67"/>
      <c r="BA617" s="66">
        <f t="shared" si="224"/>
        <v>-1.479158222183774E-2</v>
      </c>
      <c r="BB617">
        <f t="shared" si="225"/>
        <v>0</v>
      </c>
      <c r="BC617" t="str">
        <f t="shared" si="226"/>
        <v/>
      </c>
    </row>
    <row r="618" spans="1:55" ht="15" customHeight="1">
      <c r="A618" s="56">
        <v>614</v>
      </c>
      <c r="B618" s="57">
        <v>43447</v>
      </c>
      <c r="C618" s="56">
        <v>2018</v>
      </c>
      <c r="D618" s="58" t="s">
        <v>239</v>
      </c>
      <c r="E618" s="59">
        <v>6767.97</v>
      </c>
      <c r="F618" s="60">
        <v>-4.3344000000000001E-2</v>
      </c>
      <c r="G618" s="60">
        <v>-0.11647399999999999</v>
      </c>
      <c r="H618" s="61">
        <v>0.44900000000000001</v>
      </c>
      <c r="I618" s="62">
        <v>439</v>
      </c>
      <c r="J618" s="56" t="s">
        <v>235</v>
      </c>
      <c r="K618" s="63">
        <v>20.65</v>
      </c>
      <c r="L618" s="56">
        <f t="shared" si="204"/>
        <v>0</v>
      </c>
      <c r="M618" s="56">
        <f t="shared" si="205"/>
        <v>50</v>
      </c>
      <c r="N618" s="56">
        <f t="shared" si="206"/>
        <v>50</v>
      </c>
      <c r="O618" s="56">
        <f t="shared" si="207"/>
        <v>50</v>
      </c>
      <c r="P618" s="56">
        <f t="shared" si="208"/>
        <v>50</v>
      </c>
      <c r="Q618" s="63"/>
      <c r="R618" s="56"/>
      <c r="S618" s="60">
        <f t="shared" si="221"/>
        <v>5.9284797662906286E-4</v>
      </c>
      <c r="T618" s="64">
        <f t="shared" si="222"/>
        <v>-3.7744641192917205E-2</v>
      </c>
      <c r="V618" s="65"/>
      <c r="W618" s="65"/>
      <c r="Y618" s="15" t="str">
        <f t="shared" si="209"/>
        <v>HARD</v>
      </c>
      <c r="AA618" s="66">
        <f t="shared" si="223"/>
        <v>-1.660534242692413E-2</v>
      </c>
      <c r="AB618">
        <f>LOOKUP($B618,'07_L1政策步階'!$A$4:$A$14,'07_L1政策步階'!$C$4:$C$14)</f>
        <v>-1</v>
      </c>
      <c r="AC618" s="65"/>
      <c r="AD618" s="65"/>
      <c r="AE618" s="65"/>
      <c r="AF618" s="65"/>
      <c r="AG618" s="65"/>
      <c r="AH618" s="65"/>
      <c r="AI618" s="65"/>
      <c r="AJ618" s="65"/>
      <c r="AK618" s="65"/>
      <c r="AL618">
        <f t="shared" si="210"/>
        <v>0</v>
      </c>
      <c r="AM618">
        <f t="shared" si="211"/>
        <v>0</v>
      </c>
      <c r="AN618" t="str">
        <f t="shared" si="212"/>
        <v/>
      </c>
      <c r="AO618" t="str">
        <f t="shared" si="213"/>
        <v/>
      </c>
      <c r="AP618" t="str">
        <f t="shared" si="214"/>
        <v/>
      </c>
      <c r="AQ618" t="str">
        <f t="shared" si="215"/>
        <v/>
      </c>
      <c r="AR618" t="str">
        <f t="shared" si="216"/>
        <v/>
      </c>
      <c r="AS618" t="str">
        <f t="shared" si="217"/>
        <v/>
      </c>
      <c r="AT618" t="str">
        <f t="shared" si="218"/>
        <v/>
      </c>
      <c r="AU618" t="str">
        <f t="shared" si="219"/>
        <v/>
      </c>
      <c r="AV618" t="str">
        <f t="shared" si="220"/>
        <v/>
      </c>
      <c r="AW618">
        <f>'01_指標庫'!$H$4*ISNUMBER($F618)+'01_指標庫'!$H$5*ISNUMBER($AA618)+'01_指標庫'!$H$6*ISNUMBER($G618)+'01_指標庫'!$H$7*ISNUMBER($H618)+'01_指標庫'!$H$8*ISNUMBER($AF618)+'01_指標庫'!$H$9*ISNUMBER($AG618)+'01_指標庫'!$H$10*ISNUMBER($AB618)+'01_指標庫'!$H$11*ISNUMBER($AC618)+'01_指標庫'!$H$12*ISNUMBER($AD618)+'01_指標庫'!$H$13*ISNUMBER($AE618)+'01_指標庫'!$H$14*ISNUMBER($I618)+'01_指標庫'!$H$15*ISNUMBER($AH618)+'01_指標庫'!$H$16*ISNUMBER($K618)+'01_指標庫'!$H$17*ISNUMBER($AI618)+'01_指標庫'!$H$18*ISNUMBER($AJ618)+'01_指標庫'!$H$19*ISNUMBER($AK618)+'01_指標庫'!$H$20*ISNUMBER($BB618)+'01_指標庫'!$H$21*ISNUMBER($BC618)</f>
        <v>51</v>
      </c>
      <c r="AX618">
        <f>IF(AW618=0,50,ROUND(('01_指標庫'!$H$4*IF(ISNUMBER($F618),L618,0)+'01_指標庫'!$H$5*IF(ISNUMBER($AA618),AL618,0)+'01_指標庫'!$H$6*IF(ISNUMBER($G618),M618,0)+'01_指標庫'!$H$7*IF(ISNUMBER($H618),N618,0)+'01_指標庫'!$H$8*IF(ISNUMBER($AF618),AQ618,0)+'01_指標庫'!$H$9*IF(ISNUMBER($AG618),AR618,0)+'01_指標庫'!$H$10*IF(ISNUMBER($AB618),AM618,0)+'01_指標庫'!$H$11*IF(ISNUMBER($AC618),AN618,0)+'01_指標庫'!$H$12*IF(ISNUMBER($AD618),AO618,0)+'01_指標庫'!$H$13*IF(ISNUMBER($AE618),AP618,0)+'01_指標庫'!$H$14*IF(ISNUMBER($I618),O618,0)+'01_指標庫'!$H$15*IF(ISNUMBER($AH618),AS618,0)+'01_指標庫'!$H$16*IF(ISNUMBER($K618),P618,0)+'01_指標庫'!$H$17*IF(ISNUMBER($AI618),AT618,0)+'01_指標庫'!$H$18*IF(ISNUMBER($AJ618),AU618,0)+'01_指標庫'!$H$19*IF(ISNUMBER($AK618),AV618,0)+'01_指標庫'!$H$20*IF(ISNUMBER($BB618),BB618,0)+'01_指標庫'!$H$21*IF(ISNUMBER($BC618),BC618,0))/AW618,1))</f>
        <v>29.4</v>
      </c>
      <c r="AY618" s="67"/>
      <c r="AZ618" s="67"/>
      <c r="BA618" s="66">
        <f t="shared" si="224"/>
        <v>-1.4770282088427122E-2</v>
      </c>
      <c r="BB618">
        <f t="shared" si="225"/>
        <v>0</v>
      </c>
      <c r="BC618" t="str">
        <f t="shared" si="226"/>
        <v/>
      </c>
    </row>
    <row r="619" spans="1:55" ht="15" customHeight="1">
      <c r="A619" s="56">
        <v>615</v>
      </c>
      <c r="B619" s="57">
        <v>43448</v>
      </c>
      <c r="C619" s="56">
        <v>2018</v>
      </c>
      <c r="D619" s="58" t="s">
        <v>234</v>
      </c>
      <c r="E619" s="59">
        <v>6594.96</v>
      </c>
      <c r="F619" s="60">
        <v>-6.7696000000000006E-2</v>
      </c>
      <c r="G619" s="60">
        <v>-0.13905899999999999</v>
      </c>
      <c r="H619" s="61">
        <v>0.30609999999999998</v>
      </c>
      <c r="I619" s="62">
        <v>446</v>
      </c>
      <c r="J619" s="56" t="s">
        <v>235</v>
      </c>
      <c r="K619" s="63">
        <v>21.63</v>
      </c>
      <c r="L619" s="56">
        <f t="shared" si="204"/>
        <v>0</v>
      </c>
      <c r="M619" s="56">
        <f t="shared" si="205"/>
        <v>50</v>
      </c>
      <c r="N619" s="56">
        <f t="shared" si="206"/>
        <v>0</v>
      </c>
      <c r="O619" s="56">
        <f t="shared" si="207"/>
        <v>50</v>
      </c>
      <c r="P619" s="56">
        <f t="shared" si="208"/>
        <v>50</v>
      </c>
      <c r="Q619" s="63"/>
      <c r="R619" s="56"/>
      <c r="S619" s="60">
        <f t="shared" si="221"/>
        <v>-2.5563056573832399E-2</v>
      </c>
      <c r="T619" s="64">
        <f t="shared" si="222"/>
        <v>4.7457627118643986E-2</v>
      </c>
      <c r="V619" s="65"/>
      <c r="W619" s="65"/>
      <c r="Y619" s="15" t="str">
        <f t="shared" si="209"/>
        <v>HARD</v>
      </c>
      <c r="AA619" s="66">
        <f t="shared" si="223"/>
        <v>-1.9444598533512769E-2</v>
      </c>
      <c r="AB619">
        <f>LOOKUP($B619,'07_L1政策步階'!$A$4:$A$14,'07_L1政策步階'!$C$4:$C$14)</f>
        <v>-1</v>
      </c>
      <c r="AC619" s="65"/>
      <c r="AD619" s="65"/>
      <c r="AE619" s="65"/>
      <c r="AF619" s="65"/>
      <c r="AG619" s="65"/>
      <c r="AH619" s="65"/>
      <c r="AI619" s="65"/>
      <c r="AJ619" s="65"/>
      <c r="AK619" s="65"/>
      <c r="AL619">
        <f t="shared" si="210"/>
        <v>0</v>
      </c>
      <c r="AM619">
        <f t="shared" si="211"/>
        <v>0</v>
      </c>
      <c r="AN619" t="str">
        <f t="shared" si="212"/>
        <v/>
      </c>
      <c r="AO619" t="str">
        <f t="shared" si="213"/>
        <v/>
      </c>
      <c r="AP619" t="str">
        <f t="shared" si="214"/>
        <v/>
      </c>
      <c r="AQ619" t="str">
        <f t="shared" si="215"/>
        <v/>
      </c>
      <c r="AR619" t="str">
        <f t="shared" si="216"/>
        <v/>
      </c>
      <c r="AS619" t="str">
        <f t="shared" si="217"/>
        <v/>
      </c>
      <c r="AT619" t="str">
        <f t="shared" si="218"/>
        <v/>
      </c>
      <c r="AU619" t="str">
        <f t="shared" si="219"/>
        <v/>
      </c>
      <c r="AV619" t="str">
        <f t="shared" si="220"/>
        <v/>
      </c>
      <c r="AW619">
        <f>'01_指標庫'!$H$4*ISNUMBER($F619)+'01_指標庫'!$H$5*ISNUMBER($AA619)+'01_指標庫'!$H$6*ISNUMBER($G619)+'01_指標庫'!$H$7*ISNUMBER($H619)+'01_指標庫'!$H$8*ISNUMBER($AF619)+'01_指標庫'!$H$9*ISNUMBER($AG619)+'01_指標庫'!$H$10*ISNUMBER($AB619)+'01_指標庫'!$H$11*ISNUMBER($AC619)+'01_指標庫'!$H$12*ISNUMBER($AD619)+'01_指標庫'!$H$13*ISNUMBER($AE619)+'01_指標庫'!$H$14*ISNUMBER($I619)+'01_指標庫'!$H$15*ISNUMBER($AH619)+'01_指標庫'!$H$16*ISNUMBER($K619)+'01_指標庫'!$H$17*ISNUMBER($AI619)+'01_指標庫'!$H$18*ISNUMBER($AJ619)+'01_指標庫'!$H$19*ISNUMBER($AK619)+'01_指標庫'!$H$20*ISNUMBER($BB619)+'01_指標庫'!$H$21*ISNUMBER($BC619)</f>
        <v>51</v>
      </c>
      <c r="AX619">
        <f>IF(AW619=0,50,ROUND(('01_指標庫'!$H$4*IF(ISNUMBER($F619),L619,0)+'01_指標庫'!$H$5*IF(ISNUMBER($AA619),AL619,0)+'01_指標庫'!$H$6*IF(ISNUMBER($G619),M619,0)+'01_指標庫'!$H$7*IF(ISNUMBER($H619),N619,0)+'01_指標庫'!$H$8*IF(ISNUMBER($AF619),AQ619,0)+'01_指標庫'!$H$9*IF(ISNUMBER($AG619),AR619,0)+'01_指標庫'!$H$10*IF(ISNUMBER($AB619),AM619,0)+'01_指標庫'!$H$11*IF(ISNUMBER($AC619),AN619,0)+'01_指標庫'!$H$12*IF(ISNUMBER($AD619),AO619,0)+'01_指標庫'!$H$13*IF(ISNUMBER($AE619),AP619,0)+'01_指標庫'!$H$14*IF(ISNUMBER($I619),O619,0)+'01_指標庫'!$H$15*IF(ISNUMBER($AH619),AS619,0)+'01_指標庫'!$H$16*IF(ISNUMBER($K619),P619,0)+'01_指標庫'!$H$17*IF(ISNUMBER($AI619),AT619,0)+'01_指標庫'!$H$18*IF(ISNUMBER($AJ619),AU619,0)+'01_指標庫'!$H$19*IF(ISNUMBER($AK619),AV619,0)+'01_指標庫'!$H$20*IF(ISNUMBER($BB619),BB619,0)+'01_指標庫'!$H$21*IF(ISNUMBER($BC619),BC619,0))/AW619,1))</f>
        <v>21.6</v>
      </c>
      <c r="AY619" s="67"/>
      <c r="AZ619" s="67"/>
      <c r="BA619" s="66">
        <f t="shared" si="224"/>
        <v>-1.0986929035218362E-2</v>
      </c>
      <c r="BB619">
        <f t="shared" si="225"/>
        <v>0</v>
      </c>
      <c r="BC619" t="str">
        <f t="shared" si="226"/>
        <v/>
      </c>
    </row>
    <row r="620" spans="1:55" ht="15" customHeight="1">
      <c r="A620" s="56">
        <v>616</v>
      </c>
      <c r="B620" s="57">
        <v>43451</v>
      </c>
      <c r="C620" s="56">
        <v>2018</v>
      </c>
      <c r="D620" s="58" t="s">
        <v>236</v>
      </c>
      <c r="E620" s="59">
        <v>6448.39</v>
      </c>
      <c r="F620" s="60">
        <v>-8.8181999999999996E-2</v>
      </c>
      <c r="G620" s="60">
        <v>-0.158193</v>
      </c>
      <c r="H620" s="61">
        <v>0.22450000000000001</v>
      </c>
      <c r="I620" s="62">
        <v>458</v>
      </c>
      <c r="J620" s="56" t="s">
        <v>235</v>
      </c>
      <c r="K620" s="63">
        <v>24.52</v>
      </c>
      <c r="L620" s="56">
        <f t="shared" si="204"/>
        <v>0</v>
      </c>
      <c r="M620" s="56">
        <f t="shared" si="205"/>
        <v>0</v>
      </c>
      <c r="N620" s="56">
        <f t="shared" si="206"/>
        <v>0</v>
      </c>
      <c r="O620" s="56">
        <f t="shared" si="207"/>
        <v>0</v>
      </c>
      <c r="P620" s="56">
        <f t="shared" si="208"/>
        <v>50</v>
      </c>
      <c r="Q620" s="63"/>
      <c r="R620" s="56"/>
      <c r="S620" s="60">
        <f t="shared" si="221"/>
        <v>-2.2224547230005887E-2</v>
      </c>
      <c r="T620" s="64">
        <f t="shared" si="222"/>
        <v>0.13361072584373557</v>
      </c>
      <c r="V620" s="65"/>
      <c r="W620" s="65"/>
      <c r="Y620" s="15" t="str">
        <f t="shared" si="209"/>
        <v>HARD</v>
      </c>
      <c r="AA620" s="66">
        <f t="shared" si="223"/>
        <v>-2.213890857779266E-2</v>
      </c>
      <c r="AB620">
        <f>LOOKUP($B620,'07_L1政策步階'!$A$4:$A$14,'07_L1政策步階'!$C$4:$C$14)</f>
        <v>-1</v>
      </c>
      <c r="AC620" s="65"/>
      <c r="AD620" s="65"/>
      <c r="AE620" s="65"/>
      <c r="AF620" s="65"/>
      <c r="AG620" s="65"/>
      <c r="AH620" s="65"/>
      <c r="AI620" s="65"/>
      <c r="AJ620" s="65"/>
      <c r="AK620" s="65"/>
      <c r="AL620">
        <f t="shared" si="210"/>
        <v>0</v>
      </c>
      <c r="AM620">
        <f t="shared" si="211"/>
        <v>0</v>
      </c>
      <c r="AN620" t="str">
        <f t="shared" si="212"/>
        <v/>
      </c>
      <c r="AO620" t="str">
        <f t="shared" si="213"/>
        <v/>
      </c>
      <c r="AP620" t="str">
        <f t="shared" si="214"/>
        <v/>
      </c>
      <c r="AQ620" t="str">
        <f t="shared" si="215"/>
        <v/>
      </c>
      <c r="AR620" t="str">
        <f t="shared" si="216"/>
        <v/>
      </c>
      <c r="AS620" t="str">
        <f t="shared" si="217"/>
        <v/>
      </c>
      <c r="AT620" t="str">
        <f t="shared" si="218"/>
        <v/>
      </c>
      <c r="AU620" t="str">
        <f t="shared" si="219"/>
        <v/>
      </c>
      <c r="AV620" t="str">
        <f t="shared" si="220"/>
        <v/>
      </c>
      <c r="AW620">
        <f>'01_指標庫'!$H$4*ISNUMBER($F620)+'01_指標庫'!$H$5*ISNUMBER($AA620)+'01_指標庫'!$H$6*ISNUMBER($G620)+'01_指標庫'!$H$7*ISNUMBER($H620)+'01_指標庫'!$H$8*ISNUMBER($AF620)+'01_指標庫'!$H$9*ISNUMBER($AG620)+'01_指標庫'!$H$10*ISNUMBER($AB620)+'01_指標庫'!$H$11*ISNUMBER($AC620)+'01_指標庫'!$H$12*ISNUMBER($AD620)+'01_指標庫'!$H$13*ISNUMBER($AE620)+'01_指標庫'!$H$14*ISNUMBER($I620)+'01_指標庫'!$H$15*ISNUMBER($AH620)+'01_指標庫'!$H$16*ISNUMBER($K620)+'01_指標庫'!$H$17*ISNUMBER($AI620)+'01_指標庫'!$H$18*ISNUMBER($AJ620)+'01_指標庫'!$H$19*ISNUMBER($AK620)+'01_指標庫'!$H$20*ISNUMBER($BB620)+'01_指標庫'!$H$21*ISNUMBER($BC620)</f>
        <v>51</v>
      </c>
      <c r="AX620">
        <f>IF(AW620=0,50,ROUND(('01_指標庫'!$H$4*IF(ISNUMBER($F620),L620,0)+'01_指標庫'!$H$5*IF(ISNUMBER($AA620),AL620,0)+'01_指標庫'!$H$6*IF(ISNUMBER($G620),M620,0)+'01_指標庫'!$H$7*IF(ISNUMBER($H620),N620,0)+'01_指標庫'!$H$8*IF(ISNUMBER($AF620),AQ620,0)+'01_指標庫'!$H$9*IF(ISNUMBER($AG620),AR620,0)+'01_指標庫'!$H$10*IF(ISNUMBER($AB620),AM620,0)+'01_指標庫'!$H$11*IF(ISNUMBER($AC620),AN620,0)+'01_指標庫'!$H$12*IF(ISNUMBER($AD620),AO620,0)+'01_指標庫'!$H$13*IF(ISNUMBER($AE620),AP620,0)+'01_指標庫'!$H$14*IF(ISNUMBER($I620),O620,0)+'01_指標庫'!$H$15*IF(ISNUMBER($AH620),AS620,0)+'01_指標庫'!$H$16*IF(ISNUMBER($K620),P620,0)+'01_指標庫'!$H$17*IF(ISNUMBER($AI620),AT620,0)+'01_指標庫'!$H$18*IF(ISNUMBER($AJ620),AU620,0)+'01_指標庫'!$H$19*IF(ISNUMBER($AK620),AV620,0)+'01_指標庫'!$H$20*IF(ISNUMBER($BB620),BB620,0)+'01_指標庫'!$H$21*IF(ISNUMBER($BC620),BC620,0))/AW620,1))</f>
        <v>5.9</v>
      </c>
      <c r="AY620" s="67"/>
      <c r="AZ620" s="67"/>
      <c r="BA620" s="66">
        <f t="shared" si="224"/>
        <v>-1.0594197592361465E-2</v>
      </c>
      <c r="BB620">
        <f t="shared" si="225"/>
        <v>0</v>
      </c>
      <c r="BC620" t="str">
        <f t="shared" si="226"/>
        <v/>
      </c>
    </row>
    <row r="621" spans="1:55" ht="15" customHeight="1">
      <c r="A621" s="56">
        <v>617</v>
      </c>
      <c r="B621" s="57">
        <v>43452</v>
      </c>
      <c r="C621" s="56">
        <v>2018</v>
      </c>
      <c r="D621" s="58" t="s">
        <v>237</v>
      </c>
      <c r="E621" s="59">
        <v>6491.52</v>
      </c>
      <c r="F621" s="60">
        <v>-8.1831000000000001E-2</v>
      </c>
      <c r="G621" s="60">
        <v>-0.152563</v>
      </c>
      <c r="H621" s="61">
        <v>0.24490000000000001</v>
      </c>
      <c r="I621" s="62">
        <v>472</v>
      </c>
      <c r="J621" s="56" t="s">
        <v>235</v>
      </c>
      <c r="K621" s="63">
        <v>25.58</v>
      </c>
      <c r="L621" s="56">
        <f t="shared" si="204"/>
        <v>0</v>
      </c>
      <c r="M621" s="56">
        <f t="shared" si="205"/>
        <v>0</v>
      </c>
      <c r="N621" s="56">
        <f t="shared" si="206"/>
        <v>0</v>
      </c>
      <c r="O621" s="56">
        <f t="shared" si="207"/>
        <v>0</v>
      </c>
      <c r="P621" s="56">
        <f t="shared" si="208"/>
        <v>0</v>
      </c>
      <c r="Q621" s="63"/>
      <c r="R621" s="56"/>
      <c r="S621" s="60">
        <f t="shared" si="221"/>
        <v>6.6884912357969561E-3</v>
      </c>
      <c r="T621" s="64">
        <f t="shared" si="222"/>
        <v>4.3230016313213548E-2</v>
      </c>
      <c r="V621" s="65"/>
      <c r="W621" s="65"/>
      <c r="Y621" s="15" t="str">
        <f t="shared" si="209"/>
        <v>HARD</v>
      </c>
      <c r="AA621" s="66">
        <f t="shared" si="223"/>
        <v>-2.4436502120293468E-2</v>
      </c>
      <c r="AB621">
        <f>LOOKUP($B621,'07_L1政策步階'!$A$4:$A$14,'07_L1政策步階'!$C$4:$C$14)</f>
        <v>-1</v>
      </c>
      <c r="AC621" s="65"/>
      <c r="AD621" s="65"/>
      <c r="AE621" s="65"/>
      <c r="AF621" s="65"/>
      <c r="AG621" s="65"/>
      <c r="AH621" s="65"/>
      <c r="AI621" s="65"/>
      <c r="AJ621" s="65"/>
      <c r="AK621" s="65"/>
      <c r="AL621">
        <f t="shared" si="210"/>
        <v>0</v>
      </c>
      <c r="AM621">
        <f t="shared" si="211"/>
        <v>0</v>
      </c>
      <c r="AN621" t="str">
        <f t="shared" si="212"/>
        <v/>
      </c>
      <c r="AO621" t="str">
        <f t="shared" si="213"/>
        <v/>
      </c>
      <c r="AP621" t="str">
        <f t="shared" si="214"/>
        <v/>
      </c>
      <c r="AQ621" t="str">
        <f t="shared" si="215"/>
        <v/>
      </c>
      <c r="AR621" t="str">
        <f t="shared" si="216"/>
        <v/>
      </c>
      <c r="AS621" t="str">
        <f t="shared" si="217"/>
        <v/>
      </c>
      <c r="AT621" t="str">
        <f t="shared" si="218"/>
        <v/>
      </c>
      <c r="AU621" t="str">
        <f t="shared" si="219"/>
        <v/>
      </c>
      <c r="AV621" t="str">
        <f t="shared" si="220"/>
        <v/>
      </c>
      <c r="AW621">
        <f>'01_指標庫'!$H$4*ISNUMBER($F621)+'01_指標庫'!$H$5*ISNUMBER($AA621)+'01_指標庫'!$H$6*ISNUMBER($G621)+'01_指標庫'!$H$7*ISNUMBER($H621)+'01_指標庫'!$H$8*ISNUMBER($AF621)+'01_指標庫'!$H$9*ISNUMBER($AG621)+'01_指標庫'!$H$10*ISNUMBER($AB621)+'01_指標庫'!$H$11*ISNUMBER($AC621)+'01_指標庫'!$H$12*ISNUMBER($AD621)+'01_指標庫'!$H$13*ISNUMBER($AE621)+'01_指標庫'!$H$14*ISNUMBER($I621)+'01_指標庫'!$H$15*ISNUMBER($AH621)+'01_指標庫'!$H$16*ISNUMBER($K621)+'01_指標庫'!$H$17*ISNUMBER($AI621)+'01_指標庫'!$H$18*ISNUMBER($AJ621)+'01_指標庫'!$H$19*ISNUMBER($AK621)+'01_指標庫'!$H$20*ISNUMBER($BB621)+'01_指標庫'!$H$21*ISNUMBER($BC621)</f>
        <v>51</v>
      </c>
      <c r="AX621">
        <f>IF(AW621=0,50,ROUND(('01_指標庫'!$H$4*IF(ISNUMBER($F621),L621,0)+'01_指標庫'!$H$5*IF(ISNUMBER($AA621),AL621,0)+'01_指標庫'!$H$6*IF(ISNUMBER($G621),M621,0)+'01_指標庫'!$H$7*IF(ISNUMBER($H621),N621,0)+'01_指標庫'!$H$8*IF(ISNUMBER($AF621),AQ621,0)+'01_指標庫'!$H$9*IF(ISNUMBER($AG621),AR621,0)+'01_指標庫'!$H$10*IF(ISNUMBER($AB621),AM621,0)+'01_指標庫'!$H$11*IF(ISNUMBER($AC621),AN621,0)+'01_指標庫'!$H$12*IF(ISNUMBER($AD621),AO621,0)+'01_指標庫'!$H$13*IF(ISNUMBER($AE621),AP621,0)+'01_指標庫'!$H$14*IF(ISNUMBER($I621),O621,0)+'01_指標庫'!$H$15*IF(ISNUMBER($AH621),AS621,0)+'01_指標庫'!$H$16*IF(ISNUMBER($K621),P621,0)+'01_指標庫'!$H$17*IF(ISNUMBER($AI621),AT621,0)+'01_指標庫'!$H$18*IF(ISNUMBER($AJ621),AU621,0)+'01_指標庫'!$H$19*IF(ISNUMBER($AK621),AV621,0)+'01_指標庫'!$H$20*IF(ISNUMBER($BB621),BB621,0)+'01_指標庫'!$H$21*IF(ISNUMBER($BC621),BC621,0))/AW621,1))</f>
        <v>0</v>
      </c>
      <c r="AY621" s="67"/>
      <c r="AZ621" s="67"/>
      <c r="BA621" s="66">
        <f t="shared" si="224"/>
        <v>-8.5084028574030635E-3</v>
      </c>
      <c r="BB621">
        <f t="shared" si="225"/>
        <v>0</v>
      </c>
      <c r="BC621" t="str">
        <f t="shared" si="226"/>
        <v/>
      </c>
    </row>
    <row r="622" spans="1:55" ht="15" customHeight="1">
      <c r="A622" s="56">
        <v>618</v>
      </c>
      <c r="B622" s="57">
        <v>43453</v>
      </c>
      <c r="C622" s="56">
        <v>2018</v>
      </c>
      <c r="D622" s="58" t="s">
        <v>238</v>
      </c>
      <c r="E622" s="59">
        <v>6342.97</v>
      </c>
      <c r="F622" s="60">
        <v>-0.10248</v>
      </c>
      <c r="G622" s="60">
        <v>-0.171955</v>
      </c>
      <c r="H622" s="61">
        <v>0.2041</v>
      </c>
      <c r="I622" s="62">
        <v>484</v>
      </c>
      <c r="J622" s="56" t="s">
        <v>235</v>
      </c>
      <c r="K622" s="63">
        <v>25.58</v>
      </c>
      <c r="L622" s="56">
        <f t="shared" si="204"/>
        <v>0</v>
      </c>
      <c r="M622" s="56">
        <f t="shared" si="205"/>
        <v>0</v>
      </c>
      <c r="N622" s="56">
        <f t="shared" si="206"/>
        <v>0</v>
      </c>
      <c r="O622" s="56">
        <f t="shared" si="207"/>
        <v>0</v>
      </c>
      <c r="P622" s="56">
        <f t="shared" si="208"/>
        <v>0</v>
      </c>
      <c r="Q622" s="63"/>
      <c r="R622" s="56"/>
      <c r="S622" s="60">
        <f t="shared" si="221"/>
        <v>-2.2883700581681987E-2</v>
      </c>
      <c r="T622" s="64">
        <f t="shared" si="222"/>
        <v>0</v>
      </c>
      <c r="V622" s="65"/>
      <c r="W622" s="65"/>
      <c r="Y622" s="15" t="str">
        <f t="shared" si="209"/>
        <v>HARD</v>
      </c>
      <c r="AA622" s="66">
        <f t="shared" si="223"/>
        <v>-2.6900894602310488E-2</v>
      </c>
      <c r="AB622">
        <f>LOOKUP($B622,'07_L1政策步階'!$A$4:$A$14,'07_L1政策步階'!$C$4:$C$14)</f>
        <v>-1</v>
      </c>
      <c r="AC622" s="65"/>
      <c r="AD622" s="65"/>
      <c r="AE622" s="65"/>
      <c r="AF622" s="65"/>
      <c r="AG622" s="65"/>
      <c r="AH622" s="65"/>
      <c r="AI622" s="65"/>
      <c r="AJ622" s="65"/>
      <c r="AK622" s="65"/>
      <c r="AL622">
        <f t="shared" si="210"/>
        <v>0</v>
      </c>
      <c r="AM622">
        <f t="shared" si="211"/>
        <v>0</v>
      </c>
      <c r="AN622" t="str">
        <f t="shared" si="212"/>
        <v/>
      </c>
      <c r="AO622" t="str">
        <f t="shared" si="213"/>
        <v/>
      </c>
      <c r="AP622" t="str">
        <f t="shared" si="214"/>
        <v/>
      </c>
      <c r="AQ622" t="str">
        <f t="shared" si="215"/>
        <v/>
      </c>
      <c r="AR622" t="str">
        <f t="shared" si="216"/>
        <v/>
      </c>
      <c r="AS622" t="str">
        <f t="shared" si="217"/>
        <v/>
      </c>
      <c r="AT622" t="str">
        <f t="shared" si="218"/>
        <v/>
      </c>
      <c r="AU622" t="str">
        <f t="shared" si="219"/>
        <v/>
      </c>
      <c r="AV622" t="str">
        <f t="shared" si="220"/>
        <v/>
      </c>
      <c r="AW622">
        <f>'01_指標庫'!$H$4*ISNUMBER($F622)+'01_指標庫'!$H$5*ISNUMBER($AA622)+'01_指標庫'!$H$6*ISNUMBER($G622)+'01_指標庫'!$H$7*ISNUMBER($H622)+'01_指標庫'!$H$8*ISNUMBER($AF622)+'01_指標庫'!$H$9*ISNUMBER($AG622)+'01_指標庫'!$H$10*ISNUMBER($AB622)+'01_指標庫'!$H$11*ISNUMBER($AC622)+'01_指標庫'!$H$12*ISNUMBER($AD622)+'01_指標庫'!$H$13*ISNUMBER($AE622)+'01_指標庫'!$H$14*ISNUMBER($I622)+'01_指標庫'!$H$15*ISNUMBER($AH622)+'01_指標庫'!$H$16*ISNUMBER($K622)+'01_指標庫'!$H$17*ISNUMBER($AI622)+'01_指標庫'!$H$18*ISNUMBER($AJ622)+'01_指標庫'!$H$19*ISNUMBER($AK622)+'01_指標庫'!$H$20*ISNUMBER($BB622)+'01_指標庫'!$H$21*ISNUMBER($BC622)</f>
        <v>51</v>
      </c>
      <c r="AX622">
        <f>IF(AW622=0,50,ROUND(('01_指標庫'!$H$4*IF(ISNUMBER($F622),L622,0)+'01_指標庫'!$H$5*IF(ISNUMBER($AA622),AL622,0)+'01_指標庫'!$H$6*IF(ISNUMBER($G622),M622,0)+'01_指標庫'!$H$7*IF(ISNUMBER($H622),N622,0)+'01_指標庫'!$H$8*IF(ISNUMBER($AF622),AQ622,0)+'01_指標庫'!$H$9*IF(ISNUMBER($AG622),AR622,0)+'01_指標庫'!$H$10*IF(ISNUMBER($AB622),AM622,0)+'01_指標庫'!$H$11*IF(ISNUMBER($AC622),AN622,0)+'01_指標庫'!$H$12*IF(ISNUMBER($AD622),AO622,0)+'01_指標庫'!$H$13*IF(ISNUMBER($AE622),AP622,0)+'01_指標庫'!$H$14*IF(ISNUMBER($I622),O622,0)+'01_指標庫'!$H$15*IF(ISNUMBER($AH622),AS622,0)+'01_指標庫'!$H$16*IF(ISNUMBER($K622),P622,0)+'01_指標庫'!$H$17*IF(ISNUMBER($AI622),AT622,0)+'01_指標庫'!$H$18*IF(ISNUMBER($AJ622),AU622,0)+'01_指標庫'!$H$19*IF(ISNUMBER($AK622),AV622,0)+'01_指標庫'!$H$20*IF(ISNUMBER($BB622),BB622,0)+'01_指標庫'!$H$21*IF(ISNUMBER($BC622),BC622,0))/AW622,1))</f>
        <v>0</v>
      </c>
      <c r="AY622" s="67"/>
      <c r="AZ622" s="67"/>
      <c r="BA622" s="66">
        <f t="shared" si="224"/>
        <v>-1.4449451824695037E-2</v>
      </c>
      <c r="BB622">
        <f t="shared" si="225"/>
        <v>0</v>
      </c>
      <c r="BC622" t="str">
        <f t="shared" si="226"/>
        <v/>
      </c>
    </row>
    <row r="623" spans="1:55" ht="15" customHeight="1">
      <c r="A623" s="56">
        <v>619</v>
      </c>
      <c r="B623" s="57">
        <v>43454</v>
      </c>
      <c r="C623" s="56">
        <v>2018</v>
      </c>
      <c r="D623" s="58" t="s">
        <v>239</v>
      </c>
      <c r="E623" s="59">
        <v>6243.19</v>
      </c>
      <c r="F623" s="60">
        <v>-0.11617</v>
      </c>
      <c r="G623" s="60">
        <v>-0.18498100000000001</v>
      </c>
      <c r="H623" s="61">
        <v>0.1633</v>
      </c>
      <c r="I623" s="62">
        <v>511</v>
      </c>
      <c r="J623" s="56" t="s">
        <v>235</v>
      </c>
      <c r="K623" s="63">
        <v>28.38</v>
      </c>
      <c r="L623" s="56">
        <f t="shared" si="204"/>
        <v>0</v>
      </c>
      <c r="M623" s="56">
        <f t="shared" si="205"/>
        <v>0</v>
      </c>
      <c r="N623" s="56">
        <f t="shared" si="206"/>
        <v>0</v>
      </c>
      <c r="O623" s="56">
        <f t="shared" si="207"/>
        <v>0</v>
      </c>
      <c r="P623" s="56">
        <f t="shared" si="208"/>
        <v>0</v>
      </c>
      <c r="Q623" s="63"/>
      <c r="R623" s="56"/>
      <c r="S623" s="60">
        <f t="shared" si="221"/>
        <v>-1.5730801186195187E-2</v>
      </c>
      <c r="T623" s="64">
        <f t="shared" si="222"/>
        <v>0.10946051602814699</v>
      </c>
      <c r="V623" s="65"/>
      <c r="W623" s="65"/>
      <c r="Y623" s="15" t="str">
        <f t="shared" si="209"/>
        <v>HARD</v>
      </c>
      <c r="AA623" s="66">
        <f t="shared" si="223"/>
        <v>-2.9623215590785734E-2</v>
      </c>
      <c r="AB623">
        <f>LOOKUP($B623,'07_L1政策步階'!$A$4:$A$14,'07_L1政策步階'!$C$4:$C$14)</f>
        <v>-1</v>
      </c>
      <c r="AC623" s="65"/>
      <c r="AD623" s="65"/>
      <c r="AE623" s="65"/>
      <c r="AF623" s="65"/>
      <c r="AG623" s="65"/>
      <c r="AH623" s="65"/>
      <c r="AI623" s="65"/>
      <c r="AJ623" s="65"/>
      <c r="AK623" s="65"/>
      <c r="AL623">
        <f t="shared" si="210"/>
        <v>0</v>
      </c>
      <c r="AM623">
        <f t="shared" si="211"/>
        <v>0</v>
      </c>
      <c r="AN623" t="str">
        <f t="shared" si="212"/>
        <v/>
      </c>
      <c r="AO623" t="str">
        <f t="shared" si="213"/>
        <v/>
      </c>
      <c r="AP623" t="str">
        <f t="shared" si="214"/>
        <v/>
      </c>
      <c r="AQ623" t="str">
        <f t="shared" si="215"/>
        <v/>
      </c>
      <c r="AR623" t="str">
        <f t="shared" si="216"/>
        <v/>
      </c>
      <c r="AS623" t="str">
        <f t="shared" si="217"/>
        <v/>
      </c>
      <c r="AT623" t="str">
        <f t="shared" si="218"/>
        <v/>
      </c>
      <c r="AU623" t="str">
        <f t="shared" si="219"/>
        <v/>
      </c>
      <c r="AV623" t="str">
        <f t="shared" si="220"/>
        <v/>
      </c>
      <c r="AW623">
        <f>'01_指標庫'!$H$4*ISNUMBER($F623)+'01_指標庫'!$H$5*ISNUMBER($AA623)+'01_指標庫'!$H$6*ISNUMBER($G623)+'01_指標庫'!$H$7*ISNUMBER($H623)+'01_指標庫'!$H$8*ISNUMBER($AF623)+'01_指標庫'!$H$9*ISNUMBER($AG623)+'01_指標庫'!$H$10*ISNUMBER($AB623)+'01_指標庫'!$H$11*ISNUMBER($AC623)+'01_指標庫'!$H$12*ISNUMBER($AD623)+'01_指標庫'!$H$13*ISNUMBER($AE623)+'01_指標庫'!$H$14*ISNUMBER($I623)+'01_指標庫'!$H$15*ISNUMBER($AH623)+'01_指標庫'!$H$16*ISNUMBER($K623)+'01_指標庫'!$H$17*ISNUMBER($AI623)+'01_指標庫'!$H$18*ISNUMBER($AJ623)+'01_指標庫'!$H$19*ISNUMBER($AK623)+'01_指標庫'!$H$20*ISNUMBER($BB623)+'01_指標庫'!$H$21*ISNUMBER($BC623)</f>
        <v>51</v>
      </c>
      <c r="AX623">
        <f>IF(AW623=0,50,ROUND(('01_指標庫'!$H$4*IF(ISNUMBER($F623),L623,0)+'01_指標庫'!$H$5*IF(ISNUMBER($AA623),AL623,0)+'01_指標庫'!$H$6*IF(ISNUMBER($G623),M623,0)+'01_指標庫'!$H$7*IF(ISNUMBER($H623),N623,0)+'01_指標庫'!$H$8*IF(ISNUMBER($AF623),AQ623,0)+'01_指標庫'!$H$9*IF(ISNUMBER($AG623),AR623,0)+'01_指標庫'!$H$10*IF(ISNUMBER($AB623),AM623,0)+'01_指標庫'!$H$11*IF(ISNUMBER($AC623),AN623,0)+'01_指標庫'!$H$12*IF(ISNUMBER($AD623),AO623,0)+'01_指標庫'!$H$13*IF(ISNUMBER($AE623),AP623,0)+'01_指標庫'!$H$14*IF(ISNUMBER($I623),O623,0)+'01_指標庫'!$H$15*IF(ISNUMBER($AH623),AS623,0)+'01_指標庫'!$H$16*IF(ISNUMBER($K623),P623,0)+'01_指標庫'!$H$17*IF(ISNUMBER($AI623),AT623,0)+'01_指標庫'!$H$18*IF(ISNUMBER($AJ623),AU623,0)+'01_指標庫'!$H$19*IF(ISNUMBER($AK623),AV623,0)+'01_指標庫'!$H$20*IF(ISNUMBER($BB623),BB623,0)+'01_指標庫'!$H$21*IF(ISNUMBER($BC623),BC623,0))/AW623,1))</f>
        <v>0</v>
      </c>
      <c r="AY623" s="67"/>
      <c r="AZ623" s="67"/>
      <c r="BA623" s="66">
        <f t="shared" si="224"/>
        <v>-2.1494147583317358E-2</v>
      </c>
      <c r="BB623">
        <f t="shared" si="225"/>
        <v>0</v>
      </c>
      <c r="BC623" t="str">
        <f t="shared" si="226"/>
        <v/>
      </c>
    </row>
    <row r="624" spans="1:55" ht="15" customHeight="1">
      <c r="A624" s="56">
        <v>620</v>
      </c>
      <c r="B624" s="57">
        <v>43455</v>
      </c>
      <c r="C624" s="56">
        <v>2018</v>
      </c>
      <c r="D624" s="58" t="s">
        <v>234</v>
      </c>
      <c r="E624" s="59">
        <v>6046.56</v>
      </c>
      <c r="F624" s="60">
        <v>-0.14344799999999999</v>
      </c>
      <c r="G624" s="60">
        <v>-0.21065</v>
      </c>
      <c r="H624" s="61">
        <v>0.12239999999999999</v>
      </c>
      <c r="I624" s="62">
        <v>522</v>
      </c>
      <c r="J624" s="56" t="s">
        <v>235</v>
      </c>
      <c r="K624" s="63">
        <v>30.11</v>
      </c>
      <c r="L624" s="56">
        <f t="shared" si="204"/>
        <v>0</v>
      </c>
      <c r="M624" s="56">
        <f t="shared" si="205"/>
        <v>0</v>
      </c>
      <c r="N624" s="56">
        <f t="shared" si="206"/>
        <v>0</v>
      </c>
      <c r="O624" s="56">
        <f t="shared" si="207"/>
        <v>0</v>
      </c>
      <c r="P624" s="56">
        <f t="shared" si="208"/>
        <v>0</v>
      </c>
      <c r="Q624" s="63"/>
      <c r="R624" s="56"/>
      <c r="S624" s="60">
        <f t="shared" si="221"/>
        <v>-3.1495117079569757E-2</v>
      </c>
      <c r="T624" s="64">
        <f t="shared" si="222"/>
        <v>6.095842142353769E-2</v>
      </c>
      <c r="V624" s="65"/>
      <c r="W624" s="65"/>
      <c r="Y624" s="15" t="str">
        <f t="shared" si="209"/>
        <v>HARD</v>
      </c>
      <c r="AA624" s="66">
        <f t="shared" si="223"/>
        <v>-3.1818326020960019E-2</v>
      </c>
      <c r="AB624">
        <f>LOOKUP($B624,'07_L1政策步階'!$A$4:$A$14,'07_L1政策步階'!$C$4:$C$14)</f>
        <v>-1</v>
      </c>
      <c r="AC624" s="65"/>
      <c r="AD624" s="65"/>
      <c r="AE624" s="65"/>
      <c r="AF624" s="65"/>
      <c r="AG624" s="65"/>
      <c r="AH624" s="65"/>
      <c r="AI624" s="65"/>
      <c r="AJ624" s="65"/>
      <c r="AK624" s="65"/>
      <c r="AL624">
        <f t="shared" si="210"/>
        <v>0</v>
      </c>
      <c r="AM624">
        <f t="shared" si="211"/>
        <v>0</v>
      </c>
      <c r="AN624" t="str">
        <f t="shared" si="212"/>
        <v/>
      </c>
      <c r="AO624" t="str">
        <f t="shared" si="213"/>
        <v/>
      </c>
      <c r="AP624" t="str">
        <f t="shared" si="214"/>
        <v/>
      </c>
      <c r="AQ624" t="str">
        <f t="shared" si="215"/>
        <v/>
      </c>
      <c r="AR624" t="str">
        <f t="shared" si="216"/>
        <v/>
      </c>
      <c r="AS624" t="str">
        <f t="shared" si="217"/>
        <v/>
      </c>
      <c r="AT624" t="str">
        <f t="shared" si="218"/>
        <v/>
      </c>
      <c r="AU624" t="str">
        <f t="shared" si="219"/>
        <v/>
      </c>
      <c r="AV624" t="str">
        <f t="shared" si="220"/>
        <v/>
      </c>
      <c r="AW624">
        <f>'01_指標庫'!$H$4*ISNUMBER($F624)+'01_指標庫'!$H$5*ISNUMBER($AA624)+'01_指標庫'!$H$6*ISNUMBER($G624)+'01_指標庫'!$H$7*ISNUMBER($H624)+'01_指標庫'!$H$8*ISNUMBER($AF624)+'01_指標庫'!$H$9*ISNUMBER($AG624)+'01_指標庫'!$H$10*ISNUMBER($AB624)+'01_指標庫'!$H$11*ISNUMBER($AC624)+'01_指標庫'!$H$12*ISNUMBER($AD624)+'01_指標庫'!$H$13*ISNUMBER($AE624)+'01_指標庫'!$H$14*ISNUMBER($I624)+'01_指標庫'!$H$15*ISNUMBER($AH624)+'01_指標庫'!$H$16*ISNUMBER($K624)+'01_指標庫'!$H$17*ISNUMBER($AI624)+'01_指標庫'!$H$18*ISNUMBER($AJ624)+'01_指標庫'!$H$19*ISNUMBER($AK624)+'01_指標庫'!$H$20*ISNUMBER($BB624)+'01_指標庫'!$H$21*ISNUMBER($BC624)</f>
        <v>51</v>
      </c>
      <c r="AX624">
        <f>IF(AW624=0,50,ROUND(('01_指標庫'!$H$4*IF(ISNUMBER($F624),L624,0)+'01_指標庫'!$H$5*IF(ISNUMBER($AA624),AL624,0)+'01_指標庫'!$H$6*IF(ISNUMBER($G624),M624,0)+'01_指標庫'!$H$7*IF(ISNUMBER($H624),N624,0)+'01_指標庫'!$H$8*IF(ISNUMBER($AF624),AQ624,0)+'01_指標庫'!$H$9*IF(ISNUMBER($AG624),AR624,0)+'01_指標庫'!$H$10*IF(ISNUMBER($AB624),AM624,0)+'01_指標庫'!$H$11*IF(ISNUMBER($AC624),AN624,0)+'01_指標庫'!$H$12*IF(ISNUMBER($AD624),AO624,0)+'01_指標庫'!$H$13*IF(ISNUMBER($AE624),AP624,0)+'01_指標庫'!$H$14*IF(ISNUMBER($I624),O624,0)+'01_指標庫'!$H$15*IF(ISNUMBER($AH624),AS624,0)+'01_指標庫'!$H$16*IF(ISNUMBER($K624),P624,0)+'01_指標庫'!$H$17*IF(ISNUMBER($AI624),AT624,0)+'01_指標庫'!$H$18*IF(ISNUMBER($AJ624),AU624,0)+'01_指標庫'!$H$19*IF(ISNUMBER($AK624),AV624,0)+'01_指標庫'!$H$20*IF(ISNUMBER($BB624),BB624,0)+'01_指標庫'!$H$21*IF(ISNUMBER($BC624),BC624,0))/AW624,1))</f>
        <v>0</v>
      </c>
      <c r="AY624" s="67"/>
      <c r="AZ624" s="67"/>
      <c r="BA624" s="66">
        <f t="shared" si="224"/>
        <v>-2.9825539858496009E-2</v>
      </c>
      <c r="BB624">
        <f t="shared" si="225"/>
        <v>0</v>
      </c>
      <c r="BC624" t="str">
        <f t="shared" si="226"/>
        <v/>
      </c>
    </row>
    <row r="625" spans="1:55" ht="15" customHeight="1">
      <c r="A625" s="56">
        <v>621</v>
      </c>
      <c r="B625" s="57">
        <v>43458</v>
      </c>
      <c r="C625" s="56">
        <v>2018</v>
      </c>
      <c r="D625" s="58" t="s">
        <v>236</v>
      </c>
      <c r="E625" s="59">
        <v>5899.35</v>
      </c>
      <c r="F625" s="60">
        <v>-0.16359000000000001</v>
      </c>
      <c r="G625" s="60">
        <v>-0.22986799999999999</v>
      </c>
      <c r="H625" s="61">
        <v>8.1600000000000006E-2</v>
      </c>
      <c r="I625" s="62">
        <v>535</v>
      </c>
      <c r="J625" s="56" t="s">
        <v>235</v>
      </c>
      <c r="K625" s="63">
        <v>36.07</v>
      </c>
      <c r="L625" s="56">
        <f t="shared" si="204"/>
        <v>0</v>
      </c>
      <c r="M625" s="56">
        <f t="shared" si="205"/>
        <v>0</v>
      </c>
      <c r="N625" s="56">
        <f t="shared" si="206"/>
        <v>0</v>
      </c>
      <c r="O625" s="56">
        <f t="shared" si="207"/>
        <v>0</v>
      </c>
      <c r="P625" s="56">
        <f t="shared" si="208"/>
        <v>0</v>
      </c>
      <c r="Q625" s="63"/>
      <c r="R625" s="56"/>
      <c r="S625" s="60">
        <f t="shared" si="221"/>
        <v>-2.4346074462173517E-2</v>
      </c>
      <c r="T625" s="64">
        <f t="shared" si="222"/>
        <v>0.19794088342743277</v>
      </c>
      <c r="V625" s="65"/>
      <c r="W625" s="65"/>
      <c r="Y625" s="15" t="str">
        <f t="shared" si="209"/>
        <v>HARD</v>
      </c>
      <c r="AA625" s="66">
        <f t="shared" si="223"/>
        <v>-3.401246445042716E-2</v>
      </c>
      <c r="AB625">
        <f>LOOKUP($B625,'07_L1政策步階'!$A$4:$A$14,'07_L1政策步階'!$C$4:$C$14)</f>
        <v>-1</v>
      </c>
      <c r="AC625" s="65"/>
      <c r="AD625" s="65"/>
      <c r="AE625" s="65"/>
      <c r="AF625" s="65"/>
      <c r="AG625" s="65"/>
      <c r="AH625" s="65"/>
      <c r="AI625" s="65"/>
      <c r="AJ625" s="65"/>
      <c r="AK625" s="65"/>
      <c r="AL625">
        <f t="shared" si="210"/>
        <v>0</v>
      </c>
      <c r="AM625">
        <f t="shared" si="211"/>
        <v>0</v>
      </c>
      <c r="AN625" t="str">
        <f t="shared" si="212"/>
        <v/>
      </c>
      <c r="AO625" t="str">
        <f t="shared" si="213"/>
        <v/>
      </c>
      <c r="AP625" t="str">
        <f t="shared" si="214"/>
        <v/>
      </c>
      <c r="AQ625" t="str">
        <f t="shared" si="215"/>
        <v/>
      </c>
      <c r="AR625" t="str">
        <f t="shared" si="216"/>
        <v/>
      </c>
      <c r="AS625" t="str">
        <f t="shared" si="217"/>
        <v/>
      </c>
      <c r="AT625" t="str">
        <f t="shared" si="218"/>
        <v/>
      </c>
      <c r="AU625" t="str">
        <f t="shared" si="219"/>
        <v/>
      </c>
      <c r="AV625" t="str">
        <f t="shared" si="220"/>
        <v/>
      </c>
      <c r="AW625">
        <f>'01_指標庫'!$H$4*ISNUMBER($F625)+'01_指標庫'!$H$5*ISNUMBER($AA625)+'01_指標庫'!$H$6*ISNUMBER($G625)+'01_指標庫'!$H$7*ISNUMBER($H625)+'01_指標庫'!$H$8*ISNUMBER($AF625)+'01_指標庫'!$H$9*ISNUMBER($AG625)+'01_指標庫'!$H$10*ISNUMBER($AB625)+'01_指標庫'!$H$11*ISNUMBER($AC625)+'01_指標庫'!$H$12*ISNUMBER($AD625)+'01_指標庫'!$H$13*ISNUMBER($AE625)+'01_指標庫'!$H$14*ISNUMBER($I625)+'01_指標庫'!$H$15*ISNUMBER($AH625)+'01_指標庫'!$H$16*ISNUMBER($K625)+'01_指標庫'!$H$17*ISNUMBER($AI625)+'01_指標庫'!$H$18*ISNUMBER($AJ625)+'01_指標庫'!$H$19*ISNUMBER($AK625)+'01_指標庫'!$H$20*ISNUMBER($BB625)+'01_指標庫'!$H$21*ISNUMBER($BC625)</f>
        <v>51</v>
      </c>
      <c r="AX625">
        <f>IF(AW625=0,50,ROUND(('01_指標庫'!$H$4*IF(ISNUMBER($F625),L625,0)+'01_指標庫'!$H$5*IF(ISNUMBER($AA625),AL625,0)+'01_指標庫'!$H$6*IF(ISNUMBER($G625),M625,0)+'01_指標庫'!$H$7*IF(ISNUMBER($H625),N625,0)+'01_指標庫'!$H$8*IF(ISNUMBER($AF625),AQ625,0)+'01_指標庫'!$H$9*IF(ISNUMBER($AG625),AR625,0)+'01_指標庫'!$H$10*IF(ISNUMBER($AB625),AM625,0)+'01_指標庫'!$H$11*IF(ISNUMBER($AC625),AN625,0)+'01_指標庫'!$H$12*IF(ISNUMBER($AD625),AO625,0)+'01_指標庫'!$H$13*IF(ISNUMBER($AE625),AP625,0)+'01_指標庫'!$H$14*IF(ISNUMBER($I625),O625,0)+'01_指標庫'!$H$15*IF(ISNUMBER($AH625),AS625,0)+'01_指標庫'!$H$16*IF(ISNUMBER($K625),P625,0)+'01_指標庫'!$H$17*IF(ISNUMBER($AI625),AT625,0)+'01_指標庫'!$H$18*IF(ISNUMBER($AJ625),AU625,0)+'01_指標庫'!$H$19*IF(ISNUMBER($AK625),AV625,0)+'01_指標庫'!$H$20*IF(ISNUMBER($BB625),BB625,0)+'01_指標庫'!$H$21*IF(ISNUMBER($BC625),BC625,0))/AW625,1))</f>
        <v>0</v>
      </c>
      <c r="AY625" s="67"/>
      <c r="AZ625" s="67"/>
      <c r="BA625" s="66">
        <f t="shared" si="224"/>
        <v>-3.5082751052009753E-2</v>
      </c>
      <c r="BB625">
        <f t="shared" si="225"/>
        <v>0</v>
      </c>
      <c r="BC625" t="str">
        <f t="shared" si="226"/>
        <v/>
      </c>
    </row>
    <row r="626" spans="1:55" ht="15" customHeight="1">
      <c r="A626" s="56">
        <v>622</v>
      </c>
      <c r="B626" s="57">
        <v>43460</v>
      </c>
      <c r="C626" s="56">
        <v>2018</v>
      </c>
      <c r="D626" s="58" t="s">
        <v>238</v>
      </c>
      <c r="E626" s="59">
        <v>6262.77</v>
      </c>
      <c r="F626" s="60">
        <v>-0.11151700000000001</v>
      </c>
      <c r="G626" s="60">
        <v>-0.182425</v>
      </c>
      <c r="H626" s="61">
        <v>0.1429</v>
      </c>
      <c r="I626" s="62">
        <v>537</v>
      </c>
      <c r="J626" s="56" t="s">
        <v>235</v>
      </c>
      <c r="K626" s="63">
        <v>30.41</v>
      </c>
      <c r="L626" s="56">
        <f t="shared" si="204"/>
        <v>0</v>
      </c>
      <c r="M626" s="56">
        <f t="shared" si="205"/>
        <v>0</v>
      </c>
      <c r="N626" s="56">
        <f t="shared" si="206"/>
        <v>0</v>
      </c>
      <c r="O626" s="56">
        <f t="shared" si="207"/>
        <v>0</v>
      </c>
      <c r="P626" s="56">
        <f t="shared" si="208"/>
        <v>0</v>
      </c>
      <c r="Q626" s="63"/>
      <c r="R626" s="56"/>
      <c r="S626" s="60">
        <f t="shared" si="221"/>
        <v>6.1603396984413639E-2</v>
      </c>
      <c r="T626" s="64">
        <f t="shared" si="222"/>
        <v>-0.1569171056279457</v>
      </c>
      <c r="V626" s="65"/>
      <c r="W626" s="65"/>
      <c r="Y626" s="15" t="str">
        <f t="shared" si="209"/>
        <v>HARD</v>
      </c>
      <c r="AA626" s="66">
        <f t="shared" si="223"/>
        <v>-3.5955298868618146E-2</v>
      </c>
      <c r="AB626">
        <f>LOOKUP($B626,'07_L1政策步階'!$A$4:$A$14,'07_L1政策步階'!$C$4:$C$14)</f>
        <v>-1</v>
      </c>
      <c r="AC626" s="65"/>
      <c r="AD626" s="65"/>
      <c r="AE626" s="65"/>
      <c r="AF626" s="65"/>
      <c r="AG626" s="65"/>
      <c r="AH626" s="65"/>
      <c r="AI626" s="65"/>
      <c r="AJ626" s="65"/>
      <c r="AK626" s="65"/>
      <c r="AL626">
        <f t="shared" si="210"/>
        <v>0</v>
      </c>
      <c r="AM626">
        <f t="shared" si="211"/>
        <v>0</v>
      </c>
      <c r="AN626" t="str">
        <f t="shared" si="212"/>
        <v/>
      </c>
      <c r="AO626" t="str">
        <f t="shared" si="213"/>
        <v/>
      </c>
      <c r="AP626" t="str">
        <f t="shared" si="214"/>
        <v/>
      </c>
      <c r="AQ626" t="str">
        <f t="shared" si="215"/>
        <v/>
      </c>
      <c r="AR626" t="str">
        <f t="shared" si="216"/>
        <v/>
      </c>
      <c r="AS626" t="str">
        <f t="shared" si="217"/>
        <v/>
      </c>
      <c r="AT626" t="str">
        <f t="shared" si="218"/>
        <v/>
      </c>
      <c r="AU626" t="str">
        <f t="shared" si="219"/>
        <v/>
      </c>
      <c r="AV626" t="str">
        <f t="shared" si="220"/>
        <v/>
      </c>
      <c r="AW626">
        <f>'01_指標庫'!$H$4*ISNUMBER($F626)+'01_指標庫'!$H$5*ISNUMBER($AA626)+'01_指標庫'!$H$6*ISNUMBER($G626)+'01_指標庫'!$H$7*ISNUMBER($H626)+'01_指標庫'!$H$8*ISNUMBER($AF626)+'01_指標庫'!$H$9*ISNUMBER($AG626)+'01_指標庫'!$H$10*ISNUMBER($AB626)+'01_指標庫'!$H$11*ISNUMBER($AC626)+'01_指標庫'!$H$12*ISNUMBER($AD626)+'01_指標庫'!$H$13*ISNUMBER($AE626)+'01_指標庫'!$H$14*ISNUMBER($I626)+'01_指標庫'!$H$15*ISNUMBER($AH626)+'01_指標庫'!$H$16*ISNUMBER($K626)+'01_指標庫'!$H$17*ISNUMBER($AI626)+'01_指標庫'!$H$18*ISNUMBER($AJ626)+'01_指標庫'!$H$19*ISNUMBER($AK626)+'01_指標庫'!$H$20*ISNUMBER($BB626)+'01_指標庫'!$H$21*ISNUMBER($BC626)</f>
        <v>51</v>
      </c>
      <c r="AX626">
        <f>IF(AW626=0,50,ROUND(('01_指標庫'!$H$4*IF(ISNUMBER($F626),L626,0)+'01_指標庫'!$H$5*IF(ISNUMBER($AA626),AL626,0)+'01_指標庫'!$H$6*IF(ISNUMBER($G626),M626,0)+'01_指標庫'!$H$7*IF(ISNUMBER($H626),N626,0)+'01_指標庫'!$H$8*IF(ISNUMBER($AF626),AQ626,0)+'01_指標庫'!$H$9*IF(ISNUMBER($AG626),AR626,0)+'01_指標庫'!$H$10*IF(ISNUMBER($AB626),AM626,0)+'01_指標庫'!$H$11*IF(ISNUMBER($AC626),AN626,0)+'01_指標庫'!$H$12*IF(ISNUMBER($AD626),AO626,0)+'01_指標庫'!$H$13*IF(ISNUMBER($AE626),AP626,0)+'01_指標庫'!$H$14*IF(ISNUMBER($I626),O626,0)+'01_指標庫'!$H$15*IF(ISNUMBER($AH626),AS626,0)+'01_指標庫'!$H$16*IF(ISNUMBER($K626),P626,0)+'01_指標庫'!$H$17*IF(ISNUMBER($AI626),AT626,0)+'01_指標庫'!$H$18*IF(ISNUMBER($AJ626),AU626,0)+'01_指標庫'!$H$19*IF(ISNUMBER($AK626),AV626,0)+'01_指標庫'!$H$20*IF(ISNUMBER($BB626),BB626,0)+'01_指標庫'!$H$21*IF(ISNUMBER($BC626),BC626,0))/AW626,1))</f>
        <v>0</v>
      </c>
      <c r="AY626" s="67"/>
      <c r="AZ626" s="67"/>
      <c r="BA626" s="66">
        <f t="shared" si="224"/>
        <v>-3.55762864843433E-2</v>
      </c>
      <c r="BB626">
        <f t="shared" si="225"/>
        <v>0</v>
      </c>
      <c r="BC626" t="str">
        <f t="shared" si="226"/>
        <v/>
      </c>
    </row>
    <row r="627" spans="1:55" ht="15" customHeight="1">
      <c r="A627" s="56">
        <v>623</v>
      </c>
      <c r="B627" s="57">
        <v>43461</v>
      </c>
      <c r="C627" s="56">
        <v>2018</v>
      </c>
      <c r="D627" s="58" t="s">
        <v>239</v>
      </c>
      <c r="E627" s="59">
        <v>6288.3</v>
      </c>
      <c r="F627" s="60">
        <v>-0.107415</v>
      </c>
      <c r="G627" s="60">
        <v>-0.179092</v>
      </c>
      <c r="H627" s="61">
        <v>0.1633</v>
      </c>
      <c r="I627" s="62">
        <v>538</v>
      </c>
      <c r="J627" s="56" t="s">
        <v>235</v>
      </c>
      <c r="K627" s="63">
        <v>29.96</v>
      </c>
      <c r="L627" s="56">
        <f t="shared" si="204"/>
        <v>0</v>
      </c>
      <c r="M627" s="56">
        <f t="shared" si="205"/>
        <v>0</v>
      </c>
      <c r="N627" s="56">
        <f t="shared" si="206"/>
        <v>0</v>
      </c>
      <c r="O627" s="56">
        <f t="shared" si="207"/>
        <v>0</v>
      </c>
      <c r="P627" s="56">
        <f t="shared" si="208"/>
        <v>0</v>
      </c>
      <c r="Q627" s="63"/>
      <c r="R627" s="56"/>
      <c r="S627" s="60">
        <f t="shared" si="221"/>
        <v>4.0764709545455524E-3</v>
      </c>
      <c r="T627" s="64">
        <f t="shared" si="222"/>
        <v>-1.4797763893456106E-2</v>
      </c>
      <c r="V627" s="65"/>
      <c r="W627" s="65"/>
      <c r="Y627" s="15" t="str">
        <f t="shared" si="209"/>
        <v>HARD</v>
      </c>
      <c r="AA627" s="66">
        <f t="shared" si="223"/>
        <v>-3.7651903546068732E-2</v>
      </c>
      <c r="AB627">
        <f>LOOKUP($B627,'07_L1政策步階'!$A$4:$A$14,'07_L1政策步階'!$C$4:$C$14)</f>
        <v>-1</v>
      </c>
      <c r="AC627" s="65"/>
      <c r="AD627" s="65"/>
      <c r="AE627" s="65"/>
      <c r="AF627" s="65"/>
      <c r="AG627" s="65"/>
      <c r="AH627" s="65"/>
      <c r="AI627" s="65"/>
      <c r="AJ627" s="65"/>
      <c r="AK627" s="65"/>
      <c r="AL627">
        <f t="shared" si="210"/>
        <v>0</v>
      </c>
      <c r="AM627">
        <f t="shared" si="211"/>
        <v>0</v>
      </c>
      <c r="AN627" t="str">
        <f t="shared" si="212"/>
        <v/>
      </c>
      <c r="AO627" t="str">
        <f t="shared" si="213"/>
        <v/>
      </c>
      <c r="AP627" t="str">
        <f t="shared" si="214"/>
        <v/>
      </c>
      <c r="AQ627" t="str">
        <f t="shared" si="215"/>
        <v/>
      </c>
      <c r="AR627" t="str">
        <f t="shared" si="216"/>
        <v/>
      </c>
      <c r="AS627" t="str">
        <f t="shared" si="217"/>
        <v/>
      </c>
      <c r="AT627" t="str">
        <f t="shared" si="218"/>
        <v/>
      </c>
      <c r="AU627" t="str">
        <f t="shared" si="219"/>
        <v/>
      </c>
      <c r="AV627" t="str">
        <f t="shared" si="220"/>
        <v/>
      </c>
      <c r="AW627">
        <f>'01_指標庫'!$H$4*ISNUMBER($F627)+'01_指標庫'!$H$5*ISNUMBER($AA627)+'01_指標庫'!$H$6*ISNUMBER($G627)+'01_指標庫'!$H$7*ISNUMBER($H627)+'01_指標庫'!$H$8*ISNUMBER($AF627)+'01_指標庫'!$H$9*ISNUMBER($AG627)+'01_指標庫'!$H$10*ISNUMBER($AB627)+'01_指標庫'!$H$11*ISNUMBER($AC627)+'01_指標庫'!$H$12*ISNUMBER($AD627)+'01_指標庫'!$H$13*ISNUMBER($AE627)+'01_指標庫'!$H$14*ISNUMBER($I627)+'01_指標庫'!$H$15*ISNUMBER($AH627)+'01_指標庫'!$H$16*ISNUMBER($K627)+'01_指標庫'!$H$17*ISNUMBER($AI627)+'01_指標庫'!$H$18*ISNUMBER($AJ627)+'01_指標庫'!$H$19*ISNUMBER($AK627)+'01_指標庫'!$H$20*ISNUMBER($BB627)+'01_指標庫'!$H$21*ISNUMBER($BC627)</f>
        <v>51</v>
      </c>
      <c r="AX627">
        <f>IF(AW627=0,50,ROUND(('01_指標庫'!$H$4*IF(ISNUMBER($F627),L627,0)+'01_指標庫'!$H$5*IF(ISNUMBER($AA627),AL627,0)+'01_指標庫'!$H$6*IF(ISNUMBER($G627),M627,0)+'01_指標庫'!$H$7*IF(ISNUMBER($H627),N627,0)+'01_指標庫'!$H$8*IF(ISNUMBER($AF627),AQ627,0)+'01_指標庫'!$H$9*IF(ISNUMBER($AG627),AR627,0)+'01_指標庫'!$H$10*IF(ISNUMBER($AB627),AM627,0)+'01_指標庫'!$H$11*IF(ISNUMBER($AC627),AN627,0)+'01_指標庫'!$H$12*IF(ISNUMBER($AD627),AO627,0)+'01_指標庫'!$H$13*IF(ISNUMBER($AE627),AP627,0)+'01_指標庫'!$H$14*IF(ISNUMBER($I627),O627,0)+'01_指標庫'!$H$15*IF(ISNUMBER($AH627),AS627,0)+'01_指標庫'!$H$16*IF(ISNUMBER($K627),P627,0)+'01_指標庫'!$H$17*IF(ISNUMBER($AI627),AT627,0)+'01_指標庫'!$H$18*IF(ISNUMBER($AJ627),AU627,0)+'01_指標庫'!$H$19*IF(ISNUMBER($AK627),AV627,0)+'01_指標庫'!$H$20*IF(ISNUMBER($BB627),BB627,0)+'01_指標庫'!$H$21*IF(ISNUMBER($BC627),BC627,0))/AW627,1))</f>
        <v>0</v>
      </c>
      <c r="AY627" s="67"/>
      <c r="AZ627" s="67"/>
      <c r="BA627" s="66">
        <f t="shared" si="224"/>
        <v>-3.0064061484889937E-2</v>
      </c>
      <c r="BB627">
        <f t="shared" si="225"/>
        <v>0</v>
      </c>
      <c r="BC627" t="str">
        <f t="shared" si="226"/>
        <v/>
      </c>
    </row>
    <row r="628" spans="1:55" ht="15" customHeight="1">
      <c r="A628" s="56">
        <v>624</v>
      </c>
      <c r="B628" s="57">
        <v>43462</v>
      </c>
      <c r="C628" s="56">
        <v>2018</v>
      </c>
      <c r="D628" s="58" t="s">
        <v>234</v>
      </c>
      <c r="E628" s="59">
        <v>6285.27</v>
      </c>
      <c r="F628" s="60">
        <v>-0.107367</v>
      </c>
      <c r="G628" s="60">
        <v>-0.17948800000000001</v>
      </c>
      <c r="H628" s="61">
        <v>0.1633</v>
      </c>
      <c r="I628" s="62">
        <v>530</v>
      </c>
      <c r="J628" s="56" t="s">
        <v>235</v>
      </c>
      <c r="K628" s="63">
        <v>28.34</v>
      </c>
      <c r="L628" s="56">
        <f t="shared" si="204"/>
        <v>0</v>
      </c>
      <c r="M628" s="56">
        <f t="shared" si="205"/>
        <v>0</v>
      </c>
      <c r="N628" s="56">
        <f t="shared" si="206"/>
        <v>0</v>
      </c>
      <c r="O628" s="56">
        <f t="shared" si="207"/>
        <v>0</v>
      </c>
      <c r="P628" s="56">
        <f t="shared" si="208"/>
        <v>0</v>
      </c>
      <c r="Q628" s="63"/>
      <c r="R628" s="56"/>
      <c r="S628" s="60">
        <f t="shared" si="221"/>
        <v>-4.8184724011257618E-4</v>
      </c>
      <c r="T628" s="64">
        <f t="shared" si="222"/>
        <v>-5.4072096128170877E-2</v>
      </c>
      <c r="V628" s="65"/>
      <c r="W628" s="65"/>
      <c r="Y628" s="15" t="str">
        <f t="shared" si="209"/>
        <v>HARD</v>
      </c>
      <c r="AA628" s="66">
        <f t="shared" si="223"/>
        <v>-3.9950767955823641E-2</v>
      </c>
      <c r="AB628">
        <f>LOOKUP($B628,'07_L1政策步階'!$A$4:$A$14,'07_L1政策步階'!$C$4:$C$14)</f>
        <v>-1</v>
      </c>
      <c r="AC628" s="65"/>
      <c r="AD628" s="65"/>
      <c r="AE628" s="65"/>
      <c r="AF628" s="65"/>
      <c r="AG628" s="65"/>
      <c r="AH628" s="65"/>
      <c r="AI628" s="65"/>
      <c r="AJ628" s="65"/>
      <c r="AK628" s="65"/>
      <c r="AL628">
        <f t="shared" si="210"/>
        <v>0</v>
      </c>
      <c r="AM628">
        <f t="shared" si="211"/>
        <v>0</v>
      </c>
      <c r="AN628" t="str">
        <f t="shared" si="212"/>
        <v/>
      </c>
      <c r="AO628" t="str">
        <f t="shared" si="213"/>
        <v/>
      </c>
      <c r="AP628" t="str">
        <f t="shared" si="214"/>
        <v/>
      </c>
      <c r="AQ628" t="str">
        <f t="shared" si="215"/>
        <v/>
      </c>
      <c r="AR628" t="str">
        <f t="shared" si="216"/>
        <v/>
      </c>
      <c r="AS628" t="str">
        <f t="shared" si="217"/>
        <v/>
      </c>
      <c r="AT628" t="str">
        <f t="shared" si="218"/>
        <v/>
      </c>
      <c r="AU628" t="str">
        <f t="shared" si="219"/>
        <v/>
      </c>
      <c r="AV628" t="str">
        <f t="shared" si="220"/>
        <v/>
      </c>
      <c r="AW628">
        <f>'01_指標庫'!$H$4*ISNUMBER($F628)+'01_指標庫'!$H$5*ISNUMBER($AA628)+'01_指標庫'!$H$6*ISNUMBER($G628)+'01_指標庫'!$H$7*ISNUMBER($H628)+'01_指標庫'!$H$8*ISNUMBER($AF628)+'01_指標庫'!$H$9*ISNUMBER($AG628)+'01_指標庫'!$H$10*ISNUMBER($AB628)+'01_指標庫'!$H$11*ISNUMBER($AC628)+'01_指標庫'!$H$12*ISNUMBER($AD628)+'01_指標庫'!$H$13*ISNUMBER($AE628)+'01_指標庫'!$H$14*ISNUMBER($I628)+'01_指標庫'!$H$15*ISNUMBER($AH628)+'01_指標庫'!$H$16*ISNUMBER($K628)+'01_指標庫'!$H$17*ISNUMBER($AI628)+'01_指標庫'!$H$18*ISNUMBER($AJ628)+'01_指標庫'!$H$19*ISNUMBER($AK628)+'01_指標庫'!$H$20*ISNUMBER($BB628)+'01_指標庫'!$H$21*ISNUMBER($BC628)</f>
        <v>51</v>
      </c>
      <c r="AX628">
        <f>IF(AW628=0,50,ROUND(('01_指標庫'!$H$4*IF(ISNUMBER($F628),L628,0)+'01_指標庫'!$H$5*IF(ISNUMBER($AA628),AL628,0)+'01_指標庫'!$H$6*IF(ISNUMBER($G628),M628,0)+'01_指標庫'!$H$7*IF(ISNUMBER($H628),N628,0)+'01_指標庫'!$H$8*IF(ISNUMBER($AF628),AQ628,0)+'01_指標庫'!$H$9*IF(ISNUMBER($AG628),AR628,0)+'01_指標庫'!$H$10*IF(ISNUMBER($AB628),AM628,0)+'01_指標庫'!$H$11*IF(ISNUMBER($AC628),AN628,0)+'01_指標庫'!$H$12*IF(ISNUMBER($AD628),AO628,0)+'01_指標庫'!$H$13*IF(ISNUMBER($AE628),AP628,0)+'01_指標庫'!$H$14*IF(ISNUMBER($I628),O628,0)+'01_指標庫'!$H$15*IF(ISNUMBER($AH628),AS628,0)+'01_指標庫'!$H$16*IF(ISNUMBER($K628),P628,0)+'01_指標庫'!$H$17*IF(ISNUMBER($AI628),AT628,0)+'01_指標庫'!$H$18*IF(ISNUMBER($AJ628),AU628,0)+'01_指標庫'!$H$19*IF(ISNUMBER($AK628),AV628,0)+'01_指標庫'!$H$20*IF(ISNUMBER($BB628),BB628,0)+'01_指標庫'!$H$21*IF(ISNUMBER($BC628),BC628,0))/AW628,1))</f>
        <v>0</v>
      </c>
      <c r="AY628" s="67"/>
      <c r="AZ628" s="67"/>
      <c r="BA628" s="66">
        <f t="shared" si="224"/>
        <v>-2.1283150894516378E-2</v>
      </c>
      <c r="BB628">
        <f t="shared" si="225"/>
        <v>0</v>
      </c>
      <c r="BC628" t="str">
        <f t="shared" si="226"/>
        <v/>
      </c>
    </row>
    <row r="629" spans="1:55" ht="15" customHeight="1">
      <c r="A629" s="56">
        <v>625</v>
      </c>
      <c r="B629" s="57">
        <v>43465</v>
      </c>
      <c r="C629" s="56">
        <v>2018</v>
      </c>
      <c r="D629" s="58" t="s">
        <v>236</v>
      </c>
      <c r="E629" s="59">
        <v>6329.97</v>
      </c>
      <c r="F629" s="60">
        <v>-0.10057099999999999</v>
      </c>
      <c r="G629" s="60">
        <v>-0.173653</v>
      </c>
      <c r="H629" s="61">
        <v>0.1837</v>
      </c>
      <c r="I629" s="62">
        <v>533</v>
      </c>
      <c r="J629" s="56" t="s">
        <v>235</v>
      </c>
      <c r="K629" s="63">
        <v>25.42</v>
      </c>
      <c r="L629" s="56">
        <f t="shared" si="204"/>
        <v>0</v>
      </c>
      <c r="M629" s="56">
        <f t="shared" si="205"/>
        <v>0</v>
      </c>
      <c r="N629" s="56">
        <f t="shared" si="206"/>
        <v>0</v>
      </c>
      <c r="O629" s="56">
        <f t="shared" si="207"/>
        <v>0</v>
      </c>
      <c r="P629" s="56">
        <f t="shared" si="208"/>
        <v>0</v>
      </c>
      <c r="Q629" s="63"/>
      <c r="R629" s="56"/>
      <c r="S629" s="60">
        <f t="shared" si="221"/>
        <v>7.1118663160054663E-3</v>
      </c>
      <c r="T629" s="64">
        <f t="shared" si="222"/>
        <v>-0.10303458009880018</v>
      </c>
      <c r="V629" s="65"/>
      <c r="W629" s="65"/>
      <c r="Y629" s="15" t="str">
        <f t="shared" si="209"/>
        <v>HARD</v>
      </c>
      <c r="AA629" s="66">
        <f t="shared" si="223"/>
        <v>-4.2168550540703342E-2</v>
      </c>
      <c r="AB629">
        <f>LOOKUP($B629,'07_L1政策步階'!$A$4:$A$14,'07_L1政策步階'!$C$4:$C$14)</f>
        <v>-1</v>
      </c>
      <c r="AC629" s="65"/>
      <c r="AD629" s="65"/>
      <c r="AE629" s="65"/>
      <c r="AF629" s="65"/>
      <c r="AG629" s="65"/>
      <c r="AH629" s="65"/>
      <c r="AI629" s="65"/>
      <c r="AJ629" s="65"/>
      <c r="AK629" s="65"/>
      <c r="AL629">
        <f t="shared" si="210"/>
        <v>0</v>
      </c>
      <c r="AM629">
        <f t="shared" si="211"/>
        <v>0</v>
      </c>
      <c r="AN629" t="str">
        <f t="shared" si="212"/>
        <v/>
      </c>
      <c r="AO629" t="str">
        <f t="shared" si="213"/>
        <v/>
      </c>
      <c r="AP629" t="str">
        <f t="shared" si="214"/>
        <v/>
      </c>
      <c r="AQ629" t="str">
        <f t="shared" si="215"/>
        <v/>
      </c>
      <c r="AR629" t="str">
        <f t="shared" si="216"/>
        <v/>
      </c>
      <c r="AS629" t="str">
        <f t="shared" si="217"/>
        <v/>
      </c>
      <c r="AT629" t="str">
        <f t="shared" si="218"/>
        <v/>
      </c>
      <c r="AU629" t="str">
        <f t="shared" si="219"/>
        <v/>
      </c>
      <c r="AV629" t="str">
        <f t="shared" si="220"/>
        <v/>
      </c>
      <c r="AW629">
        <f>'01_指標庫'!$H$4*ISNUMBER($F629)+'01_指標庫'!$H$5*ISNUMBER($AA629)+'01_指標庫'!$H$6*ISNUMBER($G629)+'01_指標庫'!$H$7*ISNUMBER($H629)+'01_指標庫'!$H$8*ISNUMBER($AF629)+'01_指標庫'!$H$9*ISNUMBER($AG629)+'01_指標庫'!$H$10*ISNUMBER($AB629)+'01_指標庫'!$H$11*ISNUMBER($AC629)+'01_指標庫'!$H$12*ISNUMBER($AD629)+'01_指標庫'!$H$13*ISNUMBER($AE629)+'01_指標庫'!$H$14*ISNUMBER($I629)+'01_指標庫'!$H$15*ISNUMBER($AH629)+'01_指標庫'!$H$16*ISNUMBER($K629)+'01_指標庫'!$H$17*ISNUMBER($AI629)+'01_指標庫'!$H$18*ISNUMBER($AJ629)+'01_指標庫'!$H$19*ISNUMBER($AK629)+'01_指標庫'!$H$20*ISNUMBER($BB629)+'01_指標庫'!$H$21*ISNUMBER($BC629)</f>
        <v>51</v>
      </c>
      <c r="AX629">
        <f>IF(AW629=0,50,ROUND(('01_指標庫'!$H$4*IF(ISNUMBER($F629),L629,0)+'01_指標庫'!$H$5*IF(ISNUMBER($AA629),AL629,0)+'01_指標庫'!$H$6*IF(ISNUMBER($G629),M629,0)+'01_指標庫'!$H$7*IF(ISNUMBER($H629),N629,0)+'01_指標庫'!$H$8*IF(ISNUMBER($AF629),AQ629,0)+'01_指標庫'!$H$9*IF(ISNUMBER($AG629),AR629,0)+'01_指標庫'!$H$10*IF(ISNUMBER($AB629),AM629,0)+'01_指標庫'!$H$11*IF(ISNUMBER($AC629),AN629,0)+'01_指標庫'!$H$12*IF(ISNUMBER($AD629),AO629,0)+'01_指標庫'!$H$13*IF(ISNUMBER($AE629),AP629,0)+'01_指標庫'!$H$14*IF(ISNUMBER($I629),O629,0)+'01_指標庫'!$H$15*IF(ISNUMBER($AH629),AS629,0)+'01_指標庫'!$H$16*IF(ISNUMBER($K629),P629,0)+'01_指標庫'!$H$17*IF(ISNUMBER($AI629),AT629,0)+'01_指標庫'!$H$18*IF(ISNUMBER($AJ629),AU629,0)+'01_指標庫'!$H$19*IF(ISNUMBER($AK629),AV629,0)+'01_指標庫'!$H$20*IF(ISNUMBER($BB629),BB629,0)+'01_指標庫'!$H$21*IF(ISNUMBER($BC629),BC629,0))/AW629,1))</f>
        <v>0</v>
      </c>
      <c r="AY629" s="67"/>
      <c r="AZ629" s="67"/>
      <c r="BA629" s="66">
        <f t="shared" si="224"/>
        <v>-8.093611750895513E-3</v>
      </c>
      <c r="BB629">
        <f t="shared" si="225"/>
        <v>0</v>
      </c>
      <c r="BC629" t="str">
        <f t="shared" si="226"/>
        <v/>
      </c>
    </row>
    <row r="630" spans="1:55" ht="15" customHeight="1">
      <c r="A630" s="56">
        <v>626</v>
      </c>
      <c r="B630" s="57">
        <v>43467</v>
      </c>
      <c r="C630" s="56">
        <v>2019</v>
      </c>
      <c r="D630" s="58" t="s">
        <v>238</v>
      </c>
      <c r="E630" s="59">
        <v>6360.87</v>
      </c>
      <c r="F630" s="60">
        <v>-9.5756999999999995E-2</v>
      </c>
      <c r="G630" s="60">
        <v>-0.16961899999999999</v>
      </c>
      <c r="H630" s="61">
        <v>0.1837</v>
      </c>
      <c r="I630" s="62">
        <v>535</v>
      </c>
      <c r="J630" s="56" t="s">
        <v>235</v>
      </c>
      <c r="K630" s="63">
        <v>23.22</v>
      </c>
      <c r="L630" s="56">
        <f t="shared" si="204"/>
        <v>0</v>
      </c>
      <c r="M630" s="56">
        <f t="shared" si="205"/>
        <v>0</v>
      </c>
      <c r="N630" s="56">
        <f t="shared" si="206"/>
        <v>0</v>
      </c>
      <c r="O630" s="56">
        <f t="shared" si="207"/>
        <v>0</v>
      </c>
      <c r="P630" s="56">
        <f t="shared" si="208"/>
        <v>50</v>
      </c>
      <c r="Q630" s="63"/>
      <c r="R630" s="56"/>
      <c r="S630" s="60">
        <f t="shared" si="221"/>
        <v>4.8815397229369228E-3</v>
      </c>
      <c r="T630" s="64">
        <f t="shared" si="222"/>
        <v>-8.6546026750590199E-2</v>
      </c>
      <c r="V630" s="65"/>
      <c r="W630" s="65"/>
      <c r="Y630" s="15" t="str">
        <f t="shared" si="209"/>
        <v>HARD</v>
      </c>
      <c r="AA630" s="66">
        <f t="shared" si="223"/>
        <v>-4.3867039113729467E-2</v>
      </c>
      <c r="AB630">
        <f>LOOKUP($B630,'07_L1政策步階'!$A$4:$A$14,'07_L1政策步階'!$C$4:$C$14)</f>
        <v>-1</v>
      </c>
      <c r="AC630" s="65"/>
      <c r="AD630" s="65"/>
      <c r="AE630" s="65"/>
      <c r="AF630" s="65"/>
      <c r="AG630" s="65"/>
      <c r="AH630" s="65"/>
      <c r="AI630" s="65"/>
      <c r="AJ630" s="65"/>
      <c r="AK630" s="65"/>
      <c r="AL630">
        <f t="shared" si="210"/>
        <v>0</v>
      </c>
      <c r="AM630">
        <f t="shared" si="211"/>
        <v>0</v>
      </c>
      <c r="AN630" t="str">
        <f t="shared" si="212"/>
        <v/>
      </c>
      <c r="AO630" t="str">
        <f t="shared" si="213"/>
        <v/>
      </c>
      <c r="AP630" t="str">
        <f t="shared" si="214"/>
        <v/>
      </c>
      <c r="AQ630" t="str">
        <f t="shared" si="215"/>
        <v/>
      </c>
      <c r="AR630" t="str">
        <f t="shared" si="216"/>
        <v/>
      </c>
      <c r="AS630" t="str">
        <f t="shared" si="217"/>
        <v/>
      </c>
      <c r="AT630" t="str">
        <f t="shared" si="218"/>
        <v/>
      </c>
      <c r="AU630" t="str">
        <f t="shared" si="219"/>
        <v/>
      </c>
      <c r="AV630" t="str">
        <f t="shared" si="220"/>
        <v/>
      </c>
      <c r="AW630">
        <f>'01_指標庫'!$H$4*ISNUMBER($F630)+'01_指標庫'!$H$5*ISNUMBER($AA630)+'01_指標庫'!$H$6*ISNUMBER($G630)+'01_指標庫'!$H$7*ISNUMBER($H630)+'01_指標庫'!$H$8*ISNUMBER($AF630)+'01_指標庫'!$H$9*ISNUMBER($AG630)+'01_指標庫'!$H$10*ISNUMBER($AB630)+'01_指標庫'!$H$11*ISNUMBER($AC630)+'01_指標庫'!$H$12*ISNUMBER($AD630)+'01_指標庫'!$H$13*ISNUMBER($AE630)+'01_指標庫'!$H$14*ISNUMBER($I630)+'01_指標庫'!$H$15*ISNUMBER($AH630)+'01_指標庫'!$H$16*ISNUMBER($K630)+'01_指標庫'!$H$17*ISNUMBER($AI630)+'01_指標庫'!$H$18*ISNUMBER($AJ630)+'01_指標庫'!$H$19*ISNUMBER($AK630)+'01_指標庫'!$H$20*ISNUMBER($BB630)+'01_指標庫'!$H$21*ISNUMBER($BC630)</f>
        <v>51</v>
      </c>
      <c r="AX630">
        <f>IF(AW630=0,50,ROUND(('01_指標庫'!$H$4*IF(ISNUMBER($F630),L630,0)+'01_指標庫'!$H$5*IF(ISNUMBER($AA630),AL630,0)+'01_指標庫'!$H$6*IF(ISNUMBER($G630),M630,0)+'01_指標庫'!$H$7*IF(ISNUMBER($H630),N630,0)+'01_指標庫'!$H$8*IF(ISNUMBER($AF630),AQ630,0)+'01_指標庫'!$H$9*IF(ISNUMBER($AG630),AR630,0)+'01_指標庫'!$H$10*IF(ISNUMBER($AB630),AM630,0)+'01_指標庫'!$H$11*IF(ISNUMBER($AC630),AN630,0)+'01_指標庫'!$H$12*IF(ISNUMBER($AD630),AO630,0)+'01_指標庫'!$H$13*IF(ISNUMBER($AE630),AP630,0)+'01_指標庫'!$H$14*IF(ISNUMBER($I630),O630,0)+'01_指標庫'!$H$15*IF(ISNUMBER($AH630),AS630,0)+'01_指標庫'!$H$16*IF(ISNUMBER($K630),P630,0)+'01_指標庫'!$H$17*IF(ISNUMBER($AI630),AT630,0)+'01_指標庫'!$H$18*IF(ISNUMBER($AJ630),AU630,0)+'01_指標庫'!$H$19*IF(ISNUMBER($AK630),AV630,0)+'01_指標庫'!$H$20*IF(ISNUMBER($BB630),BB630,0)+'01_指標庫'!$H$21*IF(ISNUMBER($BC630),BC630,0))/AW630,1))</f>
        <v>11.8</v>
      </c>
      <c r="AY630" s="67"/>
      <c r="AZ630" s="67"/>
      <c r="BA630" s="66">
        <f t="shared" si="224"/>
        <v>8.0509000928363772E-3</v>
      </c>
      <c r="BB630">
        <f t="shared" si="225"/>
        <v>50</v>
      </c>
      <c r="BC630" t="str">
        <f t="shared" si="226"/>
        <v/>
      </c>
    </row>
    <row r="631" spans="1:55" ht="15" customHeight="1">
      <c r="A631" s="56">
        <v>627</v>
      </c>
      <c r="B631" s="57">
        <v>43468</v>
      </c>
      <c r="C631" s="56">
        <v>2019</v>
      </c>
      <c r="D631" s="58" t="s">
        <v>239</v>
      </c>
      <c r="E631" s="59">
        <v>6147.13</v>
      </c>
      <c r="F631" s="60">
        <v>-0.125695</v>
      </c>
      <c r="G631" s="60">
        <v>-0.197522</v>
      </c>
      <c r="H631" s="61">
        <v>0.1429</v>
      </c>
      <c r="I631" s="62">
        <v>544</v>
      </c>
      <c r="J631" s="56" t="s">
        <v>235</v>
      </c>
      <c r="K631" s="63">
        <v>25.45</v>
      </c>
      <c r="L631" s="56">
        <f t="shared" si="204"/>
        <v>0</v>
      </c>
      <c r="M631" s="56">
        <f t="shared" si="205"/>
        <v>0</v>
      </c>
      <c r="N631" s="56">
        <f t="shared" si="206"/>
        <v>0</v>
      </c>
      <c r="O631" s="56">
        <f t="shared" si="207"/>
        <v>0</v>
      </c>
      <c r="P631" s="56">
        <f t="shared" si="208"/>
        <v>0</v>
      </c>
      <c r="Q631" s="63"/>
      <c r="R631" s="56"/>
      <c r="S631" s="60">
        <f t="shared" si="221"/>
        <v>-3.3602321694988224E-2</v>
      </c>
      <c r="T631" s="64">
        <f t="shared" si="222"/>
        <v>9.6037898363479757E-2</v>
      </c>
      <c r="V631" s="65"/>
      <c r="W631" s="65"/>
      <c r="Y631" s="15" t="str">
        <f t="shared" si="209"/>
        <v>HARD</v>
      </c>
      <c r="AA631" s="66">
        <f t="shared" si="223"/>
        <v>-4.6110098474891781E-2</v>
      </c>
      <c r="AB631">
        <f>LOOKUP($B631,'07_L1政策步階'!$A$4:$A$14,'07_L1政策步階'!$C$4:$C$14)</f>
        <v>-1</v>
      </c>
      <c r="AC631" s="65"/>
      <c r="AD631" s="65"/>
      <c r="AE631" s="65"/>
      <c r="AF631" s="65"/>
      <c r="AG631" s="65"/>
      <c r="AH631" s="65"/>
      <c r="AI631" s="65"/>
      <c r="AJ631" s="65"/>
      <c r="AK631" s="65"/>
      <c r="AL631">
        <f t="shared" si="210"/>
        <v>0</v>
      </c>
      <c r="AM631">
        <f t="shared" si="211"/>
        <v>0</v>
      </c>
      <c r="AN631" t="str">
        <f t="shared" si="212"/>
        <v/>
      </c>
      <c r="AO631" t="str">
        <f t="shared" si="213"/>
        <v/>
      </c>
      <c r="AP631" t="str">
        <f t="shared" si="214"/>
        <v/>
      </c>
      <c r="AQ631" t="str">
        <f t="shared" si="215"/>
        <v/>
      </c>
      <c r="AR631" t="str">
        <f t="shared" si="216"/>
        <v/>
      </c>
      <c r="AS631" t="str">
        <f t="shared" si="217"/>
        <v/>
      </c>
      <c r="AT631" t="str">
        <f t="shared" si="218"/>
        <v/>
      </c>
      <c r="AU631" t="str">
        <f t="shared" si="219"/>
        <v/>
      </c>
      <c r="AV631" t="str">
        <f t="shared" si="220"/>
        <v/>
      </c>
      <c r="AW631">
        <f>'01_指標庫'!$H$4*ISNUMBER($F631)+'01_指標庫'!$H$5*ISNUMBER($AA631)+'01_指標庫'!$H$6*ISNUMBER($G631)+'01_指標庫'!$H$7*ISNUMBER($H631)+'01_指標庫'!$H$8*ISNUMBER($AF631)+'01_指標庫'!$H$9*ISNUMBER($AG631)+'01_指標庫'!$H$10*ISNUMBER($AB631)+'01_指標庫'!$H$11*ISNUMBER($AC631)+'01_指標庫'!$H$12*ISNUMBER($AD631)+'01_指標庫'!$H$13*ISNUMBER($AE631)+'01_指標庫'!$H$14*ISNUMBER($I631)+'01_指標庫'!$H$15*ISNUMBER($AH631)+'01_指標庫'!$H$16*ISNUMBER($K631)+'01_指標庫'!$H$17*ISNUMBER($AI631)+'01_指標庫'!$H$18*ISNUMBER($AJ631)+'01_指標庫'!$H$19*ISNUMBER($AK631)+'01_指標庫'!$H$20*ISNUMBER($BB631)+'01_指標庫'!$H$21*ISNUMBER($BC631)</f>
        <v>51</v>
      </c>
      <c r="AX631">
        <f>IF(AW631=0,50,ROUND(('01_指標庫'!$H$4*IF(ISNUMBER($F631),L631,0)+'01_指標庫'!$H$5*IF(ISNUMBER($AA631),AL631,0)+'01_指標庫'!$H$6*IF(ISNUMBER($G631),M631,0)+'01_指標庫'!$H$7*IF(ISNUMBER($H631),N631,0)+'01_指標庫'!$H$8*IF(ISNUMBER($AF631),AQ631,0)+'01_指標庫'!$H$9*IF(ISNUMBER($AG631),AR631,0)+'01_指標庫'!$H$10*IF(ISNUMBER($AB631),AM631,0)+'01_指標庫'!$H$11*IF(ISNUMBER($AC631),AN631,0)+'01_指標庫'!$H$12*IF(ISNUMBER($AD631),AO631,0)+'01_指標庫'!$H$13*IF(ISNUMBER($AE631),AP631,0)+'01_指標庫'!$H$14*IF(ISNUMBER($I631),O631,0)+'01_指標庫'!$H$15*IF(ISNUMBER($AH631),AS631,0)+'01_指標庫'!$H$16*IF(ISNUMBER($K631),P631,0)+'01_指標庫'!$H$17*IF(ISNUMBER($AI631),AT631,0)+'01_指標庫'!$H$18*IF(ISNUMBER($AJ631),AU631,0)+'01_指標庫'!$H$19*IF(ISNUMBER($AK631),AV631,0)+'01_指標庫'!$H$20*IF(ISNUMBER($BB631),BB631,0)+'01_指標庫'!$H$21*IF(ISNUMBER($BC631),BC631,0))/AW631,1))</f>
        <v>0</v>
      </c>
      <c r="AY631" s="67"/>
      <c r="AZ631" s="67"/>
      <c r="BA631" s="66">
        <f t="shared" si="224"/>
        <v>9.9137741177028893E-3</v>
      </c>
      <c r="BB631">
        <f t="shared" si="225"/>
        <v>0</v>
      </c>
      <c r="BC631" t="str">
        <f t="shared" si="226"/>
        <v/>
      </c>
    </row>
    <row r="632" spans="1:55" ht="15" customHeight="1">
      <c r="A632" s="56">
        <v>628</v>
      </c>
      <c r="B632" s="57">
        <v>43469</v>
      </c>
      <c r="C632" s="56">
        <v>2019</v>
      </c>
      <c r="D632" s="58" t="s">
        <v>234</v>
      </c>
      <c r="E632" s="59">
        <v>6422.67</v>
      </c>
      <c r="F632" s="60">
        <v>-8.6204000000000003E-2</v>
      </c>
      <c r="G632" s="60">
        <v>-0.161551</v>
      </c>
      <c r="H632" s="61">
        <v>0.24490000000000001</v>
      </c>
      <c r="I632" s="62">
        <v>505</v>
      </c>
      <c r="J632" s="56" t="s">
        <v>235</v>
      </c>
      <c r="K632" s="63">
        <v>21.38</v>
      </c>
      <c r="L632" s="56">
        <f t="shared" si="204"/>
        <v>0</v>
      </c>
      <c r="M632" s="56">
        <f t="shared" si="205"/>
        <v>0</v>
      </c>
      <c r="N632" s="56">
        <f t="shared" si="206"/>
        <v>0</v>
      </c>
      <c r="O632" s="56">
        <f t="shared" si="207"/>
        <v>0</v>
      </c>
      <c r="P632" s="56">
        <f t="shared" si="208"/>
        <v>50</v>
      </c>
      <c r="Q632" s="63"/>
      <c r="R632" s="56"/>
      <c r="S632" s="60">
        <f t="shared" si="221"/>
        <v>4.4824169978510353E-2</v>
      </c>
      <c r="T632" s="64">
        <f t="shared" si="222"/>
        <v>-0.15992141453831044</v>
      </c>
      <c r="V632" s="65"/>
      <c r="W632" s="65"/>
      <c r="Y632" s="15" t="str">
        <f t="shared" si="209"/>
        <v>HARD</v>
      </c>
      <c r="AA632" s="66">
        <f t="shared" si="223"/>
        <v>-4.7840374466342817E-2</v>
      </c>
      <c r="AB632">
        <f>LOOKUP($B632,'07_L1政策步階'!$A$4:$A$14,'07_L1政策步階'!$C$4:$C$14)</f>
        <v>0</v>
      </c>
      <c r="AC632" s="65"/>
      <c r="AD632" s="65"/>
      <c r="AE632" s="65"/>
      <c r="AF632" s="65"/>
      <c r="AG632" s="65"/>
      <c r="AH632" s="65"/>
      <c r="AI632" s="65"/>
      <c r="AJ632" s="65"/>
      <c r="AK632" s="65"/>
      <c r="AL632">
        <f t="shared" si="210"/>
        <v>0</v>
      </c>
      <c r="AM632">
        <f t="shared" si="211"/>
        <v>50</v>
      </c>
      <c r="AN632" t="str">
        <f t="shared" si="212"/>
        <v/>
      </c>
      <c r="AO632" t="str">
        <f t="shared" si="213"/>
        <v/>
      </c>
      <c r="AP632" t="str">
        <f t="shared" si="214"/>
        <v/>
      </c>
      <c r="AQ632" t="str">
        <f t="shared" si="215"/>
        <v/>
      </c>
      <c r="AR632" t="str">
        <f t="shared" si="216"/>
        <v/>
      </c>
      <c r="AS632" t="str">
        <f t="shared" si="217"/>
        <v/>
      </c>
      <c r="AT632" t="str">
        <f t="shared" si="218"/>
        <v/>
      </c>
      <c r="AU632" t="str">
        <f t="shared" si="219"/>
        <v/>
      </c>
      <c r="AV632" t="str">
        <f t="shared" si="220"/>
        <v/>
      </c>
      <c r="AW632">
        <f>'01_指標庫'!$H$4*ISNUMBER($F632)+'01_指標庫'!$H$5*ISNUMBER($AA632)+'01_指標庫'!$H$6*ISNUMBER($G632)+'01_指標庫'!$H$7*ISNUMBER($H632)+'01_指標庫'!$H$8*ISNUMBER($AF632)+'01_指標庫'!$H$9*ISNUMBER($AG632)+'01_指標庫'!$H$10*ISNUMBER($AB632)+'01_指標庫'!$H$11*ISNUMBER($AC632)+'01_指標庫'!$H$12*ISNUMBER($AD632)+'01_指標庫'!$H$13*ISNUMBER($AE632)+'01_指標庫'!$H$14*ISNUMBER($I632)+'01_指標庫'!$H$15*ISNUMBER($AH632)+'01_指標庫'!$H$16*ISNUMBER($K632)+'01_指標庫'!$H$17*ISNUMBER($AI632)+'01_指標庫'!$H$18*ISNUMBER($AJ632)+'01_指標庫'!$H$19*ISNUMBER($AK632)+'01_指標庫'!$H$20*ISNUMBER($BB632)+'01_指標庫'!$H$21*ISNUMBER($BC632)</f>
        <v>51</v>
      </c>
      <c r="AX632">
        <f>IF(AW632=0,50,ROUND(('01_指標庫'!$H$4*IF(ISNUMBER($F632),L632,0)+'01_指標庫'!$H$5*IF(ISNUMBER($AA632),AL632,0)+'01_指標庫'!$H$6*IF(ISNUMBER($G632),M632,0)+'01_指標庫'!$H$7*IF(ISNUMBER($H632),N632,0)+'01_指標庫'!$H$8*IF(ISNUMBER($AF632),AQ632,0)+'01_指標庫'!$H$9*IF(ISNUMBER($AG632),AR632,0)+'01_指標庫'!$H$10*IF(ISNUMBER($AB632),AM632,0)+'01_指標庫'!$H$11*IF(ISNUMBER($AC632),AN632,0)+'01_指標庫'!$H$12*IF(ISNUMBER($AD632),AO632,0)+'01_指標庫'!$H$13*IF(ISNUMBER($AE632),AP632,0)+'01_指標庫'!$H$14*IF(ISNUMBER($I632),O632,0)+'01_指標庫'!$H$15*IF(ISNUMBER($AH632),AS632,0)+'01_指標庫'!$H$16*IF(ISNUMBER($K632),P632,0)+'01_指標庫'!$H$17*IF(ISNUMBER($AI632),AT632,0)+'01_指標庫'!$H$18*IF(ISNUMBER($AJ632),AU632,0)+'01_指標庫'!$H$19*IF(ISNUMBER($AK632),AV632,0)+'01_指標庫'!$H$20*IF(ISNUMBER($BB632),BB632,0)+'01_指標庫'!$H$21*IF(ISNUMBER($BC632),BC632,0))/AW632,1))</f>
        <v>22.5</v>
      </c>
      <c r="AY632" s="67"/>
      <c r="AZ632" s="67"/>
      <c r="BA632" s="66">
        <f t="shared" si="224"/>
        <v>1.2936116705369871E-2</v>
      </c>
      <c r="BB632">
        <f t="shared" si="225"/>
        <v>100</v>
      </c>
      <c r="BC632" t="str">
        <f t="shared" si="226"/>
        <v/>
      </c>
    </row>
    <row r="633" spans="1:55" ht="15" customHeight="1">
      <c r="A633" s="56">
        <v>629</v>
      </c>
      <c r="B633" s="57">
        <v>43472</v>
      </c>
      <c r="C633" s="56">
        <v>2019</v>
      </c>
      <c r="D633" s="58" t="s">
        <v>236</v>
      </c>
      <c r="E633" s="59">
        <v>6488.25</v>
      </c>
      <c r="F633" s="60">
        <v>-7.6633999999999994E-2</v>
      </c>
      <c r="G633" s="60">
        <v>-0.15298999999999999</v>
      </c>
      <c r="H633" s="61">
        <v>0.28570000000000001</v>
      </c>
      <c r="I633" s="62">
        <v>483</v>
      </c>
      <c r="J633" s="56" t="s">
        <v>235</v>
      </c>
      <c r="K633" s="63">
        <v>21.4</v>
      </c>
      <c r="L633" s="56">
        <f t="shared" si="204"/>
        <v>0</v>
      </c>
      <c r="M633" s="56">
        <f t="shared" si="205"/>
        <v>0</v>
      </c>
      <c r="N633" s="56">
        <f t="shared" si="206"/>
        <v>0</v>
      </c>
      <c r="O633" s="56">
        <f t="shared" si="207"/>
        <v>0</v>
      </c>
      <c r="P633" s="56">
        <f t="shared" si="208"/>
        <v>50</v>
      </c>
      <c r="Q633" s="63"/>
      <c r="R633" s="56"/>
      <c r="S633" s="60">
        <f t="shared" si="221"/>
        <v>1.0210706762140864E-2</v>
      </c>
      <c r="T633" s="64">
        <f t="shared" si="222"/>
        <v>9.3545369504210996E-4</v>
      </c>
      <c r="V633" s="65"/>
      <c r="W633" s="65"/>
      <c r="Y633" s="15" t="str">
        <f t="shared" si="209"/>
        <v>HARD</v>
      </c>
      <c r="AA633" s="66">
        <f t="shared" si="223"/>
        <v>-4.9387288444190602E-2</v>
      </c>
      <c r="AB633">
        <f>LOOKUP($B633,'07_L1政策步階'!$A$4:$A$14,'07_L1政策步階'!$C$4:$C$14)</f>
        <v>0</v>
      </c>
      <c r="AC633" s="65"/>
      <c r="AD633" s="65"/>
      <c r="AE633" s="65"/>
      <c r="AF633" s="65"/>
      <c r="AG633" s="65"/>
      <c r="AH633" s="65"/>
      <c r="AI633" s="65"/>
      <c r="AJ633" s="65"/>
      <c r="AK633" s="65"/>
      <c r="AL633">
        <f t="shared" si="210"/>
        <v>0</v>
      </c>
      <c r="AM633">
        <f t="shared" si="211"/>
        <v>50</v>
      </c>
      <c r="AN633" t="str">
        <f t="shared" si="212"/>
        <v/>
      </c>
      <c r="AO633" t="str">
        <f t="shared" si="213"/>
        <v/>
      </c>
      <c r="AP633" t="str">
        <f t="shared" si="214"/>
        <v/>
      </c>
      <c r="AQ633" t="str">
        <f t="shared" si="215"/>
        <v/>
      </c>
      <c r="AR633" t="str">
        <f t="shared" si="216"/>
        <v/>
      </c>
      <c r="AS633" t="str">
        <f t="shared" si="217"/>
        <v/>
      </c>
      <c r="AT633" t="str">
        <f t="shared" si="218"/>
        <v/>
      </c>
      <c r="AU633" t="str">
        <f t="shared" si="219"/>
        <v/>
      </c>
      <c r="AV633" t="str">
        <f t="shared" si="220"/>
        <v/>
      </c>
      <c r="AW633">
        <f>'01_指標庫'!$H$4*ISNUMBER($F633)+'01_指標庫'!$H$5*ISNUMBER($AA633)+'01_指標庫'!$H$6*ISNUMBER($G633)+'01_指標庫'!$H$7*ISNUMBER($H633)+'01_指標庫'!$H$8*ISNUMBER($AF633)+'01_指標庫'!$H$9*ISNUMBER($AG633)+'01_指標庫'!$H$10*ISNUMBER($AB633)+'01_指標庫'!$H$11*ISNUMBER($AC633)+'01_指標庫'!$H$12*ISNUMBER($AD633)+'01_指標庫'!$H$13*ISNUMBER($AE633)+'01_指標庫'!$H$14*ISNUMBER($I633)+'01_指標庫'!$H$15*ISNUMBER($AH633)+'01_指標庫'!$H$16*ISNUMBER($K633)+'01_指標庫'!$H$17*ISNUMBER($AI633)+'01_指標庫'!$H$18*ISNUMBER($AJ633)+'01_指標庫'!$H$19*ISNUMBER($AK633)+'01_指標庫'!$H$20*ISNUMBER($BB633)+'01_指標庫'!$H$21*ISNUMBER($BC633)</f>
        <v>51</v>
      </c>
      <c r="AX633">
        <f>IF(AW633=0,50,ROUND(('01_指標庫'!$H$4*IF(ISNUMBER($F633),L633,0)+'01_指標庫'!$H$5*IF(ISNUMBER($AA633),AL633,0)+'01_指標庫'!$H$6*IF(ISNUMBER($G633),M633,0)+'01_指標庫'!$H$7*IF(ISNUMBER($H633),N633,0)+'01_指標庫'!$H$8*IF(ISNUMBER($AF633),AQ633,0)+'01_指標庫'!$H$9*IF(ISNUMBER($AG633),AR633,0)+'01_指標庫'!$H$10*IF(ISNUMBER($AB633),AM633,0)+'01_指標庫'!$H$11*IF(ISNUMBER($AC633),AN633,0)+'01_指標庫'!$H$12*IF(ISNUMBER($AD633),AO633,0)+'01_指標庫'!$H$13*IF(ISNUMBER($AE633),AP633,0)+'01_指標庫'!$H$14*IF(ISNUMBER($I633),O633,0)+'01_指標庫'!$H$15*IF(ISNUMBER($AH633),AS633,0)+'01_指標庫'!$H$16*IF(ISNUMBER($K633),P633,0)+'01_指標庫'!$H$17*IF(ISNUMBER($AI633),AT633,0)+'01_指標庫'!$H$18*IF(ISNUMBER($AJ633),AU633,0)+'01_指標庫'!$H$19*IF(ISNUMBER($AK633),AV633,0)+'01_指標庫'!$H$20*IF(ISNUMBER($BB633),BB633,0)+'01_指標庫'!$H$21*IF(ISNUMBER($BC633),BC633,0))/AW633,1))</f>
        <v>22.5</v>
      </c>
      <c r="AY633" s="67"/>
      <c r="AZ633" s="67"/>
      <c r="BA633" s="66">
        <f t="shared" si="224"/>
        <v>1.5458537938057848E-2</v>
      </c>
      <c r="BB633">
        <f t="shared" si="225"/>
        <v>100</v>
      </c>
      <c r="BC633" t="str">
        <f t="shared" si="226"/>
        <v/>
      </c>
    </row>
    <row r="634" spans="1:55" ht="15" customHeight="1">
      <c r="A634" s="56">
        <v>630</v>
      </c>
      <c r="B634" s="57">
        <v>43473</v>
      </c>
      <c r="C634" s="56">
        <v>2019</v>
      </c>
      <c r="D634" s="58" t="s">
        <v>237</v>
      </c>
      <c r="E634" s="59">
        <v>6551.85</v>
      </c>
      <c r="F634" s="60">
        <v>-6.7496E-2</v>
      </c>
      <c r="G634" s="60">
        <v>-0.14468700000000001</v>
      </c>
      <c r="H634" s="61">
        <v>0.30609999999999998</v>
      </c>
      <c r="I634" s="62">
        <v>465</v>
      </c>
      <c r="J634" s="56" t="s">
        <v>235</v>
      </c>
      <c r="K634" s="63">
        <v>20.47</v>
      </c>
      <c r="L634" s="56">
        <f t="shared" si="204"/>
        <v>0</v>
      </c>
      <c r="M634" s="56">
        <f t="shared" si="205"/>
        <v>50</v>
      </c>
      <c r="N634" s="56">
        <f t="shared" si="206"/>
        <v>0</v>
      </c>
      <c r="O634" s="56">
        <f t="shared" si="207"/>
        <v>0</v>
      </c>
      <c r="P634" s="56">
        <f t="shared" si="208"/>
        <v>50</v>
      </c>
      <c r="Q634" s="63"/>
      <c r="R634" s="56"/>
      <c r="S634" s="60">
        <f t="shared" si="221"/>
        <v>9.8023349901745771E-3</v>
      </c>
      <c r="T634" s="64">
        <f t="shared" si="222"/>
        <v>-4.3457943925233611E-2</v>
      </c>
      <c r="V634" s="65"/>
      <c r="W634" s="65"/>
      <c r="Y634" s="15" t="str">
        <f t="shared" si="209"/>
        <v>HARD</v>
      </c>
      <c r="AA634" s="66">
        <f t="shared" si="223"/>
        <v>-4.9974550546946439E-2</v>
      </c>
      <c r="AB634">
        <f>LOOKUP($B634,'07_L1政策步階'!$A$4:$A$14,'07_L1政策步階'!$C$4:$C$14)</f>
        <v>0</v>
      </c>
      <c r="AC634" s="65"/>
      <c r="AD634" s="65"/>
      <c r="AE634" s="65"/>
      <c r="AF634" s="65"/>
      <c r="AG634" s="65"/>
      <c r="AH634" s="65"/>
      <c r="AI634" s="65"/>
      <c r="AJ634" s="65"/>
      <c r="AK634" s="65"/>
      <c r="AL634">
        <f t="shared" si="210"/>
        <v>0</v>
      </c>
      <c r="AM634">
        <f t="shared" si="211"/>
        <v>50</v>
      </c>
      <c r="AN634" t="str">
        <f t="shared" si="212"/>
        <v/>
      </c>
      <c r="AO634" t="str">
        <f t="shared" si="213"/>
        <v/>
      </c>
      <c r="AP634" t="str">
        <f t="shared" si="214"/>
        <v/>
      </c>
      <c r="AQ634" t="str">
        <f t="shared" si="215"/>
        <v/>
      </c>
      <c r="AR634" t="str">
        <f t="shared" si="216"/>
        <v/>
      </c>
      <c r="AS634" t="str">
        <f t="shared" si="217"/>
        <v/>
      </c>
      <c r="AT634" t="str">
        <f t="shared" si="218"/>
        <v/>
      </c>
      <c r="AU634" t="str">
        <f t="shared" si="219"/>
        <v/>
      </c>
      <c r="AV634" t="str">
        <f t="shared" si="220"/>
        <v/>
      </c>
      <c r="AW634">
        <f>'01_指標庫'!$H$4*ISNUMBER($F634)+'01_指標庫'!$H$5*ISNUMBER($AA634)+'01_指標庫'!$H$6*ISNUMBER($G634)+'01_指標庫'!$H$7*ISNUMBER($H634)+'01_指標庫'!$H$8*ISNUMBER($AF634)+'01_指標庫'!$H$9*ISNUMBER($AG634)+'01_指標庫'!$H$10*ISNUMBER($AB634)+'01_指標庫'!$H$11*ISNUMBER($AC634)+'01_指標庫'!$H$12*ISNUMBER($AD634)+'01_指標庫'!$H$13*ISNUMBER($AE634)+'01_指標庫'!$H$14*ISNUMBER($I634)+'01_指標庫'!$H$15*ISNUMBER($AH634)+'01_指標庫'!$H$16*ISNUMBER($K634)+'01_指標庫'!$H$17*ISNUMBER($AI634)+'01_指標庫'!$H$18*ISNUMBER($AJ634)+'01_指標庫'!$H$19*ISNUMBER($AK634)+'01_指標庫'!$H$20*ISNUMBER($BB634)+'01_指標庫'!$H$21*ISNUMBER($BC634)</f>
        <v>51</v>
      </c>
      <c r="AX634">
        <f>IF(AW634=0,50,ROUND(('01_指標庫'!$H$4*IF(ISNUMBER($F634),L634,0)+'01_指標庫'!$H$5*IF(ISNUMBER($AA634),AL634,0)+'01_指標庫'!$H$6*IF(ISNUMBER($G634),M634,0)+'01_指標庫'!$H$7*IF(ISNUMBER($H634),N634,0)+'01_指標庫'!$H$8*IF(ISNUMBER($AF634),AQ634,0)+'01_指標庫'!$H$9*IF(ISNUMBER($AG634),AR634,0)+'01_指標庫'!$H$10*IF(ISNUMBER($AB634),AM634,0)+'01_指標庫'!$H$11*IF(ISNUMBER($AC634),AN634,0)+'01_指標庫'!$H$12*IF(ISNUMBER($AD634),AO634,0)+'01_指標庫'!$H$13*IF(ISNUMBER($AE634),AP634,0)+'01_指標庫'!$H$14*IF(ISNUMBER($I634),O634,0)+'01_指標庫'!$H$15*IF(ISNUMBER($AH634),AS634,0)+'01_指標庫'!$H$16*IF(ISNUMBER($K634),P634,0)+'01_指標庫'!$H$17*IF(ISNUMBER($AI634),AT634,0)+'01_指標庫'!$H$18*IF(ISNUMBER($AJ634),AU634,0)+'01_指標庫'!$H$19*IF(ISNUMBER($AK634),AV634,0)+'01_指標庫'!$H$20*IF(ISNUMBER($BB634),BB634,0)+'01_指標庫'!$H$21*IF(ISNUMBER($BC634),BC634,0))/AW634,1))</f>
        <v>30.4</v>
      </c>
      <c r="AY634" s="67"/>
      <c r="AZ634" s="67"/>
      <c r="BA634" s="66">
        <f t="shared" si="224"/>
        <v>1.4358522524197337E-2</v>
      </c>
      <c r="BB634">
        <f t="shared" si="225"/>
        <v>100</v>
      </c>
      <c r="BC634" t="str">
        <f t="shared" si="226"/>
        <v/>
      </c>
    </row>
    <row r="635" spans="1:55" ht="15" customHeight="1">
      <c r="A635" s="56">
        <v>631</v>
      </c>
      <c r="B635" s="57">
        <v>43474</v>
      </c>
      <c r="C635" s="56">
        <v>2019</v>
      </c>
      <c r="D635" s="58" t="s">
        <v>238</v>
      </c>
      <c r="E635" s="59">
        <v>6600.69</v>
      </c>
      <c r="F635" s="60">
        <v>-6.0607000000000001E-2</v>
      </c>
      <c r="G635" s="60">
        <v>-0.13831099999999999</v>
      </c>
      <c r="H635" s="61">
        <v>0.30609999999999998</v>
      </c>
      <c r="I635" s="62">
        <v>452</v>
      </c>
      <c r="J635" s="56" t="s">
        <v>235</v>
      </c>
      <c r="K635" s="63">
        <v>19.98</v>
      </c>
      <c r="L635" s="56">
        <f t="shared" si="204"/>
        <v>0</v>
      </c>
      <c r="M635" s="56">
        <f t="shared" si="205"/>
        <v>50</v>
      </c>
      <c r="N635" s="56">
        <f t="shared" si="206"/>
        <v>0</v>
      </c>
      <c r="O635" s="56">
        <f t="shared" si="207"/>
        <v>0</v>
      </c>
      <c r="P635" s="56">
        <f t="shared" si="208"/>
        <v>100</v>
      </c>
      <c r="Q635" s="63"/>
      <c r="R635" s="56"/>
      <c r="S635" s="60">
        <f t="shared" si="221"/>
        <v>7.454383113166374E-3</v>
      </c>
      <c r="T635" s="64">
        <f t="shared" si="222"/>
        <v>-2.3937469467513406E-2</v>
      </c>
      <c r="V635" s="65"/>
      <c r="W635" s="65"/>
      <c r="Y635" s="15" t="str">
        <f t="shared" si="209"/>
        <v>HARD</v>
      </c>
      <c r="AA635" s="66">
        <f t="shared" si="223"/>
        <v>-5.1220377484976098E-2</v>
      </c>
      <c r="AB635">
        <f>LOOKUP($B635,'07_L1政策步階'!$A$4:$A$14,'07_L1政策步階'!$C$4:$C$14)</f>
        <v>0</v>
      </c>
      <c r="AC635" s="65"/>
      <c r="AD635" s="65"/>
      <c r="AE635" s="65"/>
      <c r="AF635" s="65"/>
      <c r="AG635" s="65"/>
      <c r="AH635" s="65"/>
      <c r="AI635" s="65"/>
      <c r="AJ635" s="65"/>
      <c r="AK635" s="65"/>
      <c r="AL635">
        <f t="shared" si="210"/>
        <v>0</v>
      </c>
      <c r="AM635">
        <f t="shared" si="211"/>
        <v>50</v>
      </c>
      <c r="AN635" t="str">
        <f t="shared" si="212"/>
        <v/>
      </c>
      <c r="AO635" t="str">
        <f t="shared" si="213"/>
        <v/>
      </c>
      <c r="AP635" t="str">
        <f t="shared" si="214"/>
        <v/>
      </c>
      <c r="AQ635" t="str">
        <f t="shared" si="215"/>
        <v/>
      </c>
      <c r="AR635" t="str">
        <f t="shared" si="216"/>
        <v/>
      </c>
      <c r="AS635" t="str">
        <f t="shared" si="217"/>
        <v/>
      </c>
      <c r="AT635" t="str">
        <f t="shared" si="218"/>
        <v/>
      </c>
      <c r="AU635" t="str">
        <f t="shared" si="219"/>
        <v/>
      </c>
      <c r="AV635" t="str">
        <f t="shared" si="220"/>
        <v/>
      </c>
      <c r="AW635">
        <f>'01_指標庫'!$H$4*ISNUMBER($F635)+'01_指標庫'!$H$5*ISNUMBER($AA635)+'01_指標庫'!$H$6*ISNUMBER($G635)+'01_指標庫'!$H$7*ISNUMBER($H635)+'01_指標庫'!$H$8*ISNUMBER($AF635)+'01_指標庫'!$H$9*ISNUMBER($AG635)+'01_指標庫'!$H$10*ISNUMBER($AB635)+'01_指標庫'!$H$11*ISNUMBER($AC635)+'01_指標庫'!$H$12*ISNUMBER($AD635)+'01_指標庫'!$H$13*ISNUMBER($AE635)+'01_指標庫'!$H$14*ISNUMBER($I635)+'01_指標庫'!$H$15*ISNUMBER($AH635)+'01_指標庫'!$H$16*ISNUMBER($K635)+'01_指標庫'!$H$17*ISNUMBER($AI635)+'01_指標庫'!$H$18*ISNUMBER($AJ635)+'01_指標庫'!$H$19*ISNUMBER($AK635)+'01_指標庫'!$H$20*ISNUMBER($BB635)+'01_指標庫'!$H$21*ISNUMBER($BC635)</f>
        <v>51</v>
      </c>
      <c r="AX635">
        <f>IF(AW635=0,50,ROUND(('01_指標庫'!$H$4*IF(ISNUMBER($F635),L635,0)+'01_指標庫'!$H$5*IF(ISNUMBER($AA635),AL635,0)+'01_指標庫'!$H$6*IF(ISNUMBER($G635),M635,0)+'01_指標庫'!$H$7*IF(ISNUMBER($H635),N635,0)+'01_指標庫'!$H$8*IF(ISNUMBER($AF635),AQ635,0)+'01_指標庫'!$H$9*IF(ISNUMBER($AG635),AR635,0)+'01_指標庫'!$H$10*IF(ISNUMBER($AB635),AM635,0)+'01_指標庫'!$H$11*IF(ISNUMBER($AC635),AN635,0)+'01_指標庫'!$H$12*IF(ISNUMBER($AD635),AO635,0)+'01_指標庫'!$H$13*IF(ISNUMBER($AE635),AP635,0)+'01_指標庫'!$H$14*IF(ISNUMBER($I635),O635,0)+'01_指標庫'!$H$15*IF(ISNUMBER($AH635),AS635,0)+'01_指標庫'!$H$16*IF(ISNUMBER($K635),P635,0)+'01_指標庫'!$H$17*IF(ISNUMBER($AI635),AT635,0)+'01_指標庫'!$H$18*IF(ISNUMBER($AJ635),AU635,0)+'01_指標庫'!$H$19*IF(ISNUMBER($AK635),AV635,0)+'01_指標庫'!$H$20*IF(ISNUMBER($BB635),BB635,0)+'01_指標庫'!$H$21*IF(ISNUMBER($BC635),BC635,0))/AW635,1))</f>
        <v>36.299999999999997</v>
      </c>
      <c r="AY635" s="67"/>
      <c r="AZ635" s="67"/>
      <c r="BA635" s="66">
        <f t="shared" si="224"/>
        <v>1.0722213845887563E-2</v>
      </c>
      <c r="BB635">
        <f t="shared" si="225"/>
        <v>100</v>
      </c>
      <c r="BC635" t="str">
        <f t="shared" si="226"/>
        <v/>
      </c>
    </row>
    <row r="636" spans="1:55" ht="15" customHeight="1">
      <c r="A636" s="56">
        <v>632</v>
      </c>
      <c r="B636" s="57">
        <v>43475</v>
      </c>
      <c r="C636" s="56">
        <v>2019</v>
      </c>
      <c r="D636" s="58" t="s">
        <v>239</v>
      </c>
      <c r="E636" s="59">
        <v>6620.94</v>
      </c>
      <c r="F636" s="60">
        <v>-5.7636E-2</v>
      </c>
      <c r="G636" s="60">
        <v>-0.13566800000000001</v>
      </c>
      <c r="H636" s="61">
        <v>0.34689999999999999</v>
      </c>
      <c r="I636" s="62">
        <v>454</v>
      </c>
      <c r="J636" s="56" t="s">
        <v>235</v>
      </c>
      <c r="K636" s="63">
        <v>19.5</v>
      </c>
      <c r="L636" s="56">
        <f t="shared" si="204"/>
        <v>0</v>
      </c>
      <c r="M636" s="56">
        <f t="shared" si="205"/>
        <v>50</v>
      </c>
      <c r="N636" s="56">
        <f t="shared" si="206"/>
        <v>0</v>
      </c>
      <c r="O636" s="56">
        <f t="shared" si="207"/>
        <v>0</v>
      </c>
      <c r="P636" s="56">
        <f t="shared" si="208"/>
        <v>100</v>
      </c>
      <c r="Q636" s="63"/>
      <c r="R636" s="56"/>
      <c r="S636" s="60">
        <f t="shared" si="221"/>
        <v>3.067861087249879E-3</v>
      </c>
      <c r="T636" s="64">
        <f t="shared" si="222"/>
        <v>-2.4024024024024038E-2</v>
      </c>
      <c r="V636" s="65"/>
      <c r="W636" s="65"/>
      <c r="Y636" s="15" t="str">
        <f t="shared" si="209"/>
        <v>HARD</v>
      </c>
      <c r="AA636" s="66">
        <f t="shared" si="223"/>
        <v>-5.1789527799905422E-2</v>
      </c>
      <c r="AB636">
        <f>LOOKUP($B636,'07_L1政策步階'!$A$4:$A$14,'07_L1政策步階'!$C$4:$C$14)</f>
        <v>0</v>
      </c>
      <c r="AC636" s="65"/>
      <c r="AD636" s="65"/>
      <c r="AE636" s="65"/>
      <c r="AF636" s="65"/>
      <c r="AG636" s="65"/>
      <c r="AH636" s="65"/>
      <c r="AI636" s="65"/>
      <c r="AJ636" s="65"/>
      <c r="AK636" s="65"/>
      <c r="AL636">
        <f t="shared" si="210"/>
        <v>0</v>
      </c>
      <c r="AM636">
        <f t="shared" si="211"/>
        <v>50</v>
      </c>
      <c r="AN636" t="str">
        <f t="shared" si="212"/>
        <v/>
      </c>
      <c r="AO636" t="str">
        <f t="shared" si="213"/>
        <v/>
      </c>
      <c r="AP636" t="str">
        <f t="shared" si="214"/>
        <v/>
      </c>
      <c r="AQ636" t="str">
        <f t="shared" si="215"/>
        <v/>
      </c>
      <c r="AR636" t="str">
        <f t="shared" si="216"/>
        <v/>
      </c>
      <c r="AS636" t="str">
        <f t="shared" si="217"/>
        <v/>
      </c>
      <c r="AT636" t="str">
        <f t="shared" si="218"/>
        <v/>
      </c>
      <c r="AU636" t="str">
        <f t="shared" si="219"/>
        <v/>
      </c>
      <c r="AV636" t="str">
        <f t="shared" si="220"/>
        <v/>
      </c>
      <c r="AW636">
        <f>'01_指標庫'!$H$4*ISNUMBER($F636)+'01_指標庫'!$H$5*ISNUMBER($AA636)+'01_指標庫'!$H$6*ISNUMBER($G636)+'01_指標庫'!$H$7*ISNUMBER($H636)+'01_指標庫'!$H$8*ISNUMBER($AF636)+'01_指標庫'!$H$9*ISNUMBER($AG636)+'01_指標庫'!$H$10*ISNUMBER($AB636)+'01_指標庫'!$H$11*ISNUMBER($AC636)+'01_指標庫'!$H$12*ISNUMBER($AD636)+'01_指標庫'!$H$13*ISNUMBER($AE636)+'01_指標庫'!$H$14*ISNUMBER($I636)+'01_指標庫'!$H$15*ISNUMBER($AH636)+'01_指標庫'!$H$16*ISNUMBER($K636)+'01_指標庫'!$H$17*ISNUMBER($AI636)+'01_指標庫'!$H$18*ISNUMBER($AJ636)+'01_指標庫'!$H$19*ISNUMBER($AK636)+'01_指標庫'!$H$20*ISNUMBER($BB636)+'01_指標庫'!$H$21*ISNUMBER($BC636)</f>
        <v>51</v>
      </c>
      <c r="AX636">
        <f>IF(AW636=0,50,ROUND(('01_指標庫'!$H$4*IF(ISNUMBER($F636),L636,0)+'01_指標庫'!$H$5*IF(ISNUMBER($AA636),AL636,0)+'01_指標庫'!$H$6*IF(ISNUMBER($G636),M636,0)+'01_指標庫'!$H$7*IF(ISNUMBER($H636),N636,0)+'01_指標庫'!$H$8*IF(ISNUMBER($AF636),AQ636,0)+'01_指標庫'!$H$9*IF(ISNUMBER($AG636),AR636,0)+'01_指標庫'!$H$10*IF(ISNUMBER($AB636),AM636,0)+'01_指標庫'!$H$11*IF(ISNUMBER($AC636),AN636,0)+'01_指標庫'!$H$12*IF(ISNUMBER($AD636),AO636,0)+'01_指標庫'!$H$13*IF(ISNUMBER($AE636),AP636,0)+'01_指標庫'!$H$14*IF(ISNUMBER($I636),O636,0)+'01_指標庫'!$H$15*IF(ISNUMBER($AH636),AS636,0)+'01_指標庫'!$H$16*IF(ISNUMBER($K636),P636,0)+'01_指標庫'!$H$17*IF(ISNUMBER($AI636),AT636,0)+'01_指標庫'!$H$18*IF(ISNUMBER($AJ636),AU636,0)+'01_指標庫'!$H$19*IF(ISNUMBER($AK636),AV636,0)+'01_指標庫'!$H$20*IF(ISNUMBER($BB636),BB636,0)+'01_指標庫'!$H$21*IF(ISNUMBER($BC636),BC636,0))/AW636,1))</f>
        <v>36.299999999999997</v>
      </c>
      <c r="AY636" s="67"/>
      <c r="AZ636" s="67"/>
      <c r="BA636" s="66">
        <f t="shared" si="224"/>
        <v>1.9858668115328326E-2</v>
      </c>
      <c r="BB636">
        <f t="shared" si="225"/>
        <v>100</v>
      </c>
      <c r="BC636" t="str">
        <f t="shared" si="226"/>
        <v/>
      </c>
    </row>
    <row r="637" spans="1:55" ht="15" customHeight="1">
      <c r="A637" s="56">
        <v>633</v>
      </c>
      <c r="B637" s="57">
        <v>43476</v>
      </c>
      <c r="C637" s="56">
        <v>2019</v>
      </c>
      <c r="D637" s="58" t="s">
        <v>234</v>
      </c>
      <c r="E637" s="59">
        <v>6601.4</v>
      </c>
      <c r="F637" s="60">
        <v>-6.0464999999999998E-2</v>
      </c>
      <c r="G637" s="60">
        <v>-0.13821900000000001</v>
      </c>
      <c r="H637" s="61">
        <v>0.34689999999999999</v>
      </c>
      <c r="I637" s="62">
        <v>455</v>
      </c>
      <c r="J637" s="56" t="s">
        <v>235</v>
      </c>
      <c r="K637" s="63">
        <v>18.190000000000001</v>
      </c>
      <c r="L637" s="56">
        <f t="shared" si="204"/>
        <v>0</v>
      </c>
      <c r="M637" s="56">
        <f t="shared" si="205"/>
        <v>50</v>
      </c>
      <c r="N637" s="56">
        <f t="shared" si="206"/>
        <v>0</v>
      </c>
      <c r="O637" s="56">
        <f t="shared" si="207"/>
        <v>0</v>
      </c>
      <c r="P637" s="56">
        <f t="shared" si="208"/>
        <v>100</v>
      </c>
      <c r="Q637" s="63"/>
      <c r="R637" s="56"/>
      <c r="S637" s="60">
        <f t="shared" si="221"/>
        <v>-2.9512425728068781E-3</v>
      </c>
      <c r="T637" s="64">
        <f t="shared" si="222"/>
        <v>-6.7179487179487074E-2</v>
      </c>
      <c r="V637" s="65"/>
      <c r="W637" s="65"/>
      <c r="Y637" s="15" t="str">
        <f t="shared" si="209"/>
        <v>HARD</v>
      </c>
      <c r="AA637" s="66">
        <f t="shared" si="223"/>
        <v>-5.215804204141572E-2</v>
      </c>
      <c r="AB637">
        <f>LOOKUP($B637,'07_L1政策步階'!$A$4:$A$14,'07_L1政策步階'!$C$4:$C$14)</f>
        <v>0</v>
      </c>
      <c r="AC637" s="65"/>
      <c r="AD637" s="65"/>
      <c r="AE637" s="65"/>
      <c r="AF637" s="65"/>
      <c r="AG637" s="65"/>
      <c r="AH637" s="65"/>
      <c r="AI637" s="65"/>
      <c r="AJ637" s="65"/>
      <c r="AK637" s="65"/>
      <c r="AL637">
        <f t="shared" si="210"/>
        <v>0</v>
      </c>
      <c r="AM637">
        <f t="shared" si="211"/>
        <v>50</v>
      </c>
      <c r="AN637" t="str">
        <f t="shared" si="212"/>
        <v/>
      </c>
      <c r="AO637" t="str">
        <f t="shared" si="213"/>
        <v/>
      </c>
      <c r="AP637" t="str">
        <f t="shared" si="214"/>
        <v/>
      </c>
      <c r="AQ637" t="str">
        <f t="shared" si="215"/>
        <v/>
      </c>
      <c r="AR637" t="str">
        <f t="shared" si="216"/>
        <v/>
      </c>
      <c r="AS637" t="str">
        <f t="shared" si="217"/>
        <v/>
      </c>
      <c r="AT637" t="str">
        <f t="shared" si="218"/>
        <v/>
      </c>
      <c r="AU637" t="str">
        <f t="shared" si="219"/>
        <v/>
      </c>
      <c r="AV637" t="str">
        <f t="shared" si="220"/>
        <v/>
      </c>
      <c r="AW637">
        <f>'01_指標庫'!$H$4*ISNUMBER($F637)+'01_指標庫'!$H$5*ISNUMBER($AA637)+'01_指標庫'!$H$6*ISNUMBER($G637)+'01_指標庫'!$H$7*ISNUMBER($H637)+'01_指標庫'!$H$8*ISNUMBER($AF637)+'01_指標庫'!$H$9*ISNUMBER($AG637)+'01_指標庫'!$H$10*ISNUMBER($AB637)+'01_指標庫'!$H$11*ISNUMBER($AC637)+'01_指標庫'!$H$12*ISNUMBER($AD637)+'01_指標庫'!$H$13*ISNUMBER($AE637)+'01_指標庫'!$H$14*ISNUMBER($I637)+'01_指標庫'!$H$15*ISNUMBER($AH637)+'01_指標庫'!$H$16*ISNUMBER($K637)+'01_指標庫'!$H$17*ISNUMBER($AI637)+'01_指標庫'!$H$18*ISNUMBER($AJ637)+'01_指標庫'!$H$19*ISNUMBER($AK637)+'01_指標庫'!$H$20*ISNUMBER($BB637)+'01_指標庫'!$H$21*ISNUMBER($BC637)</f>
        <v>51</v>
      </c>
      <c r="AX637">
        <f>IF(AW637=0,50,ROUND(('01_指標庫'!$H$4*IF(ISNUMBER($F637),L637,0)+'01_指標庫'!$H$5*IF(ISNUMBER($AA637),AL637,0)+'01_指標庫'!$H$6*IF(ISNUMBER($G637),M637,0)+'01_指標庫'!$H$7*IF(ISNUMBER($H637),N637,0)+'01_指標庫'!$H$8*IF(ISNUMBER($AF637),AQ637,0)+'01_指標庫'!$H$9*IF(ISNUMBER($AG637),AR637,0)+'01_指標庫'!$H$10*IF(ISNUMBER($AB637),AM637,0)+'01_指標庫'!$H$11*IF(ISNUMBER($AC637),AN637,0)+'01_指標庫'!$H$12*IF(ISNUMBER($AD637),AO637,0)+'01_指標庫'!$H$13*IF(ISNUMBER($AE637),AP637,0)+'01_指標庫'!$H$14*IF(ISNUMBER($I637),O637,0)+'01_指標庫'!$H$15*IF(ISNUMBER($AH637),AS637,0)+'01_指標庫'!$H$16*IF(ISNUMBER($K637),P637,0)+'01_指標庫'!$H$17*IF(ISNUMBER($AI637),AT637,0)+'01_指標庫'!$H$18*IF(ISNUMBER($AJ637),AU637,0)+'01_指標庫'!$H$19*IF(ISNUMBER($AK637),AV637,0)+'01_指標庫'!$H$20*IF(ISNUMBER($BB637),BB637,0)+'01_指標庫'!$H$21*IF(ISNUMBER($BC637),BC637,0))/AW637,1))</f>
        <v>36.299999999999997</v>
      </c>
      <c r="AY637" s="67"/>
      <c r="AZ637" s="67"/>
      <c r="BA637" s="66">
        <f t="shared" si="224"/>
        <v>2.0450855966801962E-2</v>
      </c>
      <c r="BB637">
        <f t="shared" si="225"/>
        <v>100</v>
      </c>
      <c r="BC637" t="str">
        <f t="shared" si="226"/>
        <v/>
      </c>
    </row>
    <row r="638" spans="1:55" ht="15" customHeight="1">
      <c r="A638" s="56">
        <v>634</v>
      </c>
      <c r="B638" s="57">
        <v>43479</v>
      </c>
      <c r="C638" s="56">
        <v>2019</v>
      </c>
      <c r="D638" s="58" t="s">
        <v>236</v>
      </c>
      <c r="E638" s="59">
        <v>6541.04</v>
      </c>
      <c r="F638" s="60">
        <v>-6.9109000000000004E-2</v>
      </c>
      <c r="G638" s="60">
        <v>-0.14609800000000001</v>
      </c>
      <c r="H638" s="61">
        <v>0.32650000000000001</v>
      </c>
      <c r="I638" s="62">
        <v>460</v>
      </c>
      <c r="J638" s="56" t="s">
        <v>235</v>
      </c>
      <c r="K638" s="63">
        <v>19.07</v>
      </c>
      <c r="L638" s="56">
        <f t="shared" si="204"/>
        <v>0</v>
      </c>
      <c r="M638" s="56">
        <f t="shared" si="205"/>
        <v>50</v>
      </c>
      <c r="N638" s="56">
        <f t="shared" si="206"/>
        <v>0</v>
      </c>
      <c r="O638" s="56">
        <f t="shared" si="207"/>
        <v>0</v>
      </c>
      <c r="P638" s="56">
        <f t="shared" si="208"/>
        <v>100</v>
      </c>
      <c r="Q638" s="63"/>
      <c r="R638" s="56"/>
      <c r="S638" s="60">
        <f t="shared" si="221"/>
        <v>-9.1435150119670849E-3</v>
      </c>
      <c r="T638" s="64">
        <f t="shared" si="222"/>
        <v>4.8378229796591565E-2</v>
      </c>
      <c r="V638" s="65"/>
      <c r="W638" s="65"/>
      <c r="Y638" s="15" t="str">
        <f t="shared" si="209"/>
        <v>HARD</v>
      </c>
      <c r="AA638" s="66">
        <f t="shared" si="223"/>
        <v>-5.2978039281553535E-2</v>
      </c>
      <c r="AB638">
        <f>LOOKUP($B638,'07_L1政策步階'!$A$4:$A$14,'07_L1政策步階'!$C$4:$C$14)</f>
        <v>0</v>
      </c>
      <c r="AC638" s="65"/>
      <c r="AD638" s="65"/>
      <c r="AE638" s="65"/>
      <c r="AF638" s="65"/>
      <c r="AG638" s="65"/>
      <c r="AH638" s="65"/>
      <c r="AI638" s="65"/>
      <c r="AJ638" s="65"/>
      <c r="AK638" s="65"/>
      <c r="AL638">
        <f t="shared" si="210"/>
        <v>0</v>
      </c>
      <c r="AM638">
        <f t="shared" si="211"/>
        <v>50</v>
      </c>
      <c r="AN638" t="str">
        <f t="shared" si="212"/>
        <v/>
      </c>
      <c r="AO638" t="str">
        <f t="shared" si="213"/>
        <v/>
      </c>
      <c r="AP638" t="str">
        <f t="shared" si="214"/>
        <v/>
      </c>
      <c r="AQ638" t="str">
        <f t="shared" si="215"/>
        <v/>
      </c>
      <c r="AR638" t="str">
        <f t="shared" si="216"/>
        <v/>
      </c>
      <c r="AS638" t="str">
        <f t="shared" si="217"/>
        <v/>
      </c>
      <c r="AT638" t="str">
        <f t="shared" si="218"/>
        <v/>
      </c>
      <c r="AU638" t="str">
        <f t="shared" si="219"/>
        <v/>
      </c>
      <c r="AV638" t="str">
        <f t="shared" si="220"/>
        <v/>
      </c>
      <c r="AW638">
        <f>'01_指標庫'!$H$4*ISNUMBER($F638)+'01_指標庫'!$H$5*ISNUMBER($AA638)+'01_指標庫'!$H$6*ISNUMBER($G638)+'01_指標庫'!$H$7*ISNUMBER($H638)+'01_指標庫'!$H$8*ISNUMBER($AF638)+'01_指標庫'!$H$9*ISNUMBER($AG638)+'01_指標庫'!$H$10*ISNUMBER($AB638)+'01_指標庫'!$H$11*ISNUMBER($AC638)+'01_指標庫'!$H$12*ISNUMBER($AD638)+'01_指標庫'!$H$13*ISNUMBER($AE638)+'01_指標庫'!$H$14*ISNUMBER($I638)+'01_指標庫'!$H$15*ISNUMBER($AH638)+'01_指標庫'!$H$16*ISNUMBER($K638)+'01_指標庫'!$H$17*ISNUMBER($AI638)+'01_指標庫'!$H$18*ISNUMBER($AJ638)+'01_指標庫'!$H$19*ISNUMBER($AK638)+'01_指標庫'!$H$20*ISNUMBER($BB638)+'01_指標庫'!$H$21*ISNUMBER($BC638)</f>
        <v>51</v>
      </c>
      <c r="AX638">
        <f>IF(AW638=0,50,ROUND(('01_指標庫'!$H$4*IF(ISNUMBER($F638),L638,0)+'01_指標庫'!$H$5*IF(ISNUMBER($AA638),AL638,0)+'01_指標庫'!$H$6*IF(ISNUMBER($G638),M638,0)+'01_指標庫'!$H$7*IF(ISNUMBER($H638),N638,0)+'01_指標庫'!$H$8*IF(ISNUMBER($AF638),AQ638,0)+'01_指標庫'!$H$9*IF(ISNUMBER($AG638),AR638,0)+'01_指標庫'!$H$10*IF(ISNUMBER($AB638),AM638,0)+'01_指標庫'!$H$11*IF(ISNUMBER($AC638),AN638,0)+'01_指標庫'!$H$12*IF(ISNUMBER($AD638),AO638,0)+'01_指標庫'!$H$13*IF(ISNUMBER($AE638),AP638,0)+'01_指標庫'!$H$14*IF(ISNUMBER($I638),O638,0)+'01_指標庫'!$H$15*IF(ISNUMBER($AH638),AS638,0)+'01_指標庫'!$H$16*IF(ISNUMBER($K638),P638,0)+'01_指標庫'!$H$17*IF(ISNUMBER($AI638),AT638,0)+'01_指標庫'!$H$18*IF(ISNUMBER($AJ638),AU638,0)+'01_指標庫'!$H$19*IF(ISNUMBER($AK638),AV638,0)+'01_指標庫'!$H$20*IF(ISNUMBER($BB638),BB638,0)+'01_指標庫'!$H$21*IF(ISNUMBER($BC638),BC638,0))/AW638,1))</f>
        <v>36.299999999999997</v>
      </c>
      <c r="AY638" s="67"/>
      <c r="AZ638" s="67"/>
      <c r="BA638" s="66">
        <f t="shared" si="224"/>
        <v>1.8047373834392921E-2</v>
      </c>
      <c r="BB638">
        <f t="shared" si="225"/>
        <v>100</v>
      </c>
      <c r="BC638" t="str">
        <f t="shared" si="226"/>
        <v/>
      </c>
    </row>
    <row r="639" spans="1:55" ht="15" customHeight="1">
      <c r="A639" s="56">
        <v>635</v>
      </c>
      <c r="B639" s="57">
        <v>43480</v>
      </c>
      <c r="C639" s="56">
        <v>2019</v>
      </c>
      <c r="D639" s="58" t="s">
        <v>237</v>
      </c>
      <c r="E639" s="59">
        <v>6669.64</v>
      </c>
      <c r="F639" s="60">
        <v>-5.0867000000000002E-2</v>
      </c>
      <c r="G639" s="60">
        <v>-0.12931000000000001</v>
      </c>
      <c r="H639" s="61">
        <v>0.38779999999999998</v>
      </c>
      <c r="I639" s="62">
        <v>455</v>
      </c>
      <c r="J639" s="56" t="s">
        <v>235</v>
      </c>
      <c r="K639" s="63">
        <v>18.600000000000001</v>
      </c>
      <c r="L639" s="56">
        <f t="shared" si="204"/>
        <v>0</v>
      </c>
      <c r="M639" s="56">
        <f t="shared" si="205"/>
        <v>50</v>
      </c>
      <c r="N639" s="56">
        <f t="shared" si="206"/>
        <v>0</v>
      </c>
      <c r="O639" s="56">
        <f t="shared" si="207"/>
        <v>0</v>
      </c>
      <c r="P639" s="56">
        <f t="shared" si="208"/>
        <v>100</v>
      </c>
      <c r="Q639" s="63"/>
      <c r="R639" s="56"/>
      <c r="S639" s="60">
        <f t="shared" si="221"/>
        <v>1.9660482125166689E-2</v>
      </c>
      <c r="T639" s="64">
        <f t="shared" si="222"/>
        <v>-2.4646040901940114E-2</v>
      </c>
      <c r="V639" s="65"/>
      <c r="W639" s="65"/>
      <c r="Y639" s="15" t="str">
        <f t="shared" si="209"/>
        <v>HARD</v>
      </c>
      <c r="AA639" s="66">
        <f t="shared" si="223"/>
        <v>-5.3884290628791298E-2</v>
      </c>
      <c r="AB639">
        <f>LOOKUP($B639,'07_L1政策步階'!$A$4:$A$14,'07_L1政策步階'!$C$4:$C$14)</f>
        <v>0</v>
      </c>
      <c r="AC639" s="65"/>
      <c r="AD639" s="65"/>
      <c r="AE639" s="65"/>
      <c r="AF639" s="65"/>
      <c r="AG639" s="65"/>
      <c r="AH639" s="65"/>
      <c r="AI639" s="65"/>
      <c r="AJ639" s="65"/>
      <c r="AK639" s="65"/>
      <c r="AL639">
        <f t="shared" si="210"/>
        <v>0</v>
      </c>
      <c r="AM639">
        <f t="shared" si="211"/>
        <v>50</v>
      </c>
      <c r="AN639" t="str">
        <f t="shared" si="212"/>
        <v/>
      </c>
      <c r="AO639" t="str">
        <f t="shared" si="213"/>
        <v/>
      </c>
      <c r="AP639" t="str">
        <f t="shared" si="214"/>
        <v/>
      </c>
      <c r="AQ639" t="str">
        <f t="shared" si="215"/>
        <v/>
      </c>
      <c r="AR639" t="str">
        <f t="shared" si="216"/>
        <v/>
      </c>
      <c r="AS639" t="str">
        <f t="shared" si="217"/>
        <v/>
      </c>
      <c r="AT639" t="str">
        <f t="shared" si="218"/>
        <v/>
      </c>
      <c r="AU639" t="str">
        <f t="shared" si="219"/>
        <v/>
      </c>
      <c r="AV639" t="str">
        <f t="shared" si="220"/>
        <v/>
      </c>
      <c r="AW639">
        <f>'01_指標庫'!$H$4*ISNUMBER($F639)+'01_指標庫'!$H$5*ISNUMBER($AA639)+'01_指標庫'!$H$6*ISNUMBER($G639)+'01_指標庫'!$H$7*ISNUMBER($H639)+'01_指標庫'!$H$8*ISNUMBER($AF639)+'01_指標庫'!$H$9*ISNUMBER($AG639)+'01_指標庫'!$H$10*ISNUMBER($AB639)+'01_指標庫'!$H$11*ISNUMBER($AC639)+'01_指標庫'!$H$12*ISNUMBER($AD639)+'01_指標庫'!$H$13*ISNUMBER($AE639)+'01_指標庫'!$H$14*ISNUMBER($I639)+'01_指標庫'!$H$15*ISNUMBER($AH639)+'01_指標庫'!$H$16*ISNUMBER($K639)+'01_指標庫'!$H$17*ISNUMBER($AI639)+'01_指標庫'!$H$18*ISNUMBER($AJ639)+'01_指標庫'!$H$19*ISNUMBER($AK639)+'01_指標庫'!$H$20*ISNUMBER($BB639)+'01_指標庫'!$H$21*ISNUMBER($BC639)</f>
        <v>51</v>
      </c>
      <c r="AX639">
        <f>IF(AW639=0,50,ROUND(('01_指標庫'!$H$4*IF(ISNUMBER($F639),L639,0)+'01_指標庫'!$H$5*IF(ISNUMBER($AA639),AL639,0)+'01_指標庫'!$H$6*IF(ISNUMBER($G639),M639,0)+'01_指標庫'!$H$7*IF(ISNUMBER($H639),N639,0)+'01_指標庫'!$H$8*IF(ISNUMBER($AF639),AQ639,0)+'01_指標庫'!$H$9*IF(ISNUMBER($AG639),AR639,0)+'01_指標庫'!$H$10*IF(ISNUMBER($AB639),AM639,0)+'01_指標庫'!$H$11*IF(ISNUMBER($AC639),AN639,0)+'01_指標庫'!$H$12*IF(ISNUMBER($AD639),AO639,0)+'01_指標庫'!$H$13*IF(ISNUMBER($AE639),AP639,0)+'01_指標庫'!$H$14*IF(ISNUMBER($I639),O639,0)+'01_指標庫'!$H$15*IF(ISNUMBER($AH639),AS639,0)+'01_指標庫'!$H$16*IF(ISNUMBER($K639),P639,0)+'01_指標庫'!$H$17*IF(ISNUMBER($AI639),AT639,0)+'01_指標庫'!$H$18*IF(ISNUMBER($AJ639),AU639,0)+'01_指標庫'!$H$19*IF(ISNUMBER($AK639),AV639,0)+'01_指標庫'!$H$20*IF(ISNUMBER($BB639),BB639,0)+'01_指標庫'!$H$21*IF(ISNUMBER($BC639),BC639,0))/AW639,1))</f>
        <v>36.299999999999997</v>
      </c>
      <c r="AY639" s="67"/>
      <c r="AZ639" s="67"/>
      <c r="BA639" s="66">
        <f t="shared" si="224"/>
        <v>1.6351796060825263E-2</v>
      </c>
      <c r="BB639">
        <f t="shared" si="225"/>
        <v>100</v>
      </c>
      <c r="BC639" t="str">
        <f t="shared" si="226"/>
        <v/>
      </c>
    </row>
    <row r="640" spans="1:55" ht="15" customHeight="1">
      <c r="A640" s="56">
        <v>636</v>
      </c>
      <c r="B640" s="57">
        <v>43481</v>
      </c>
      <c r="C640" s="56">
        <v>2019</v>
      </c>
      <c r="D640" s="58" t="s">
        <v>238</v>
      </c>
      <c r="E640" s="59">
        <v>6668.56</v>
      </c>
      <c r="F640" s="60">
        <v>-5.1207999999999997E-2</v>
      </c>
      <c r="G640" s="60">
        <v>-0.12945100000000001</v>
      </c>
      <c r="H640" s="61">
        <v>0.38779999999999998</v>
      </c>
      <c r="I640" s="62">
        <v>444</v>
      </c>
      <c r="J640" s="56" t="s">
        <v>235</v>
      </c>
      <c r="K640" s="63">
        <v>19.04</v>
      </c>
      <c r="L640" s="56">
        <f t="shared" si="204"/>
        <v>0</v>
      </c>
      <c r="M640" s="56">
        <f t="shared" si="205"/>
        <v>50</v>
      </c>
      <c r="N640" s="56">
        <f t="shared" si="206"/>
        <v>0</v>
      </c>
      <c r="O640" s="56">
        <f t="shared" si="207"/>
        <v>50</v>
      </c>
      <c r="P640" s="56">
        <f t="shared" si="208"/>
        <v>100</v>
      </c>
      <c r="Q640" s="63"/>
      <c r="R640" s="56"/>
      <c r="S640" s="60">
        <f t="shared" si="221"/>
        <v>-1.6192778021006937E-4</v>
      </c>
      <c r="T640" s="64">
        <f t="shared" si="222"/>
        <v>2.3655913978494425E-2</v>
      </c>
      <c r="V640" s="65"/>
      <c r="W640" s="65"/>
      <c r="Y640" s="15" t="str">
        <f t="shared" si="209"/>
        <v>UNCERTAIN</v>
      </c>
      <c r="AA640" s="66">
        <f t="shared" si="223"/>
        <v>-5.5211175781948563E-2</v>
      </c>
      <c r="AB640">
        <f>LOOKUP($B640,'07_L1政策步階'!$A$4:$A$14,'07_L1政策步階'!$C$4:$C$14)</f>
        <v>0</v>
      </c>
      <c r="AC640" s="65"/>
      <c r="AD640" s="65"/>
      <c r="AE640" s="65"/>
      <c r="AF640" s="65"/>
      <c r="AG640" s="65"/>
      <c r="AH640" s="65"/>
      <c r="AI640" s="65"/>
      <c r="AJ640" s="65"/>
      <c r="AK640" s="65"/>
      <c r="AL640">
        <f t="shared" si="210"/>
        <v>0</v>
      </c>
      <c r="AM640">
        <f t="shared" si="211"/>
        <v>50</v>
      </c>
      <c r="AN640" t="str">
        <f t="shared" si="212"/>
        <v/>
      </c>
      <c r="AO640" t="str">
        <f t="shared" si="213"/>
        <v/>
      </c>
      <c r="AP640" t="str">
        <f t="shared" si="214"/>
        <v/>
      </c>
      <c r="AQ640" t="str">
        <f t="shared" si="215"/>
        <v/>
      </c>
      <c r="AR640" t="str">
        <f t="shared" si="216"/>
        <v/>
      </c>
      <c r="AS640" t="str">
        <f t="shared" si="217"/>
        <v/>
      </c>
      <c r="AT640" t="str">
        <f t="shared" si="218"/>
        <v/>
      </c>
      <c r="AU640" t="str">
        <f t="shared" si="219"/>
        <v/>
      </c>
      <c r="AV640" t="str">
        <f t="shared" si="220"/>
        <v/>
      </c>
      <c r="AW640">
        <f>'01_指標庫'!$H$4*ISNUMBER($F640)+'01_指標庫'!$H$5*ISNUMBER($AA640)+'01_指標庫'!$H$6*ISNUMBER($G640)+'01_指標庫'!$H$7*ISNUMBER($H640)+'01_指標庫'!$H$8*ISNUMBER($AF640)+'01_指標庫'!$H$9*ISNUMBER($AG640)+'01_指標庫'!$H$10*ISNUMBER($AB640)+'01_指標庫'!$H$11*ISNUMBER($AC640)+'01_指標庫'!$H$12*ISNUMBER($AD640)+'01_指標庫'!$H$13*ISNUMBER($AE640)+'01_指標庫'!$H$14*ISNUMBER($I640)+'01_指標庫'!$H$15*ISNUMBER($AH640)+'01_指標庫'!$H$16*ISNUMBER($K640)+'01_指標庫'!$H$17*ISNUMBER($AI640)+'01_指標庫'!$H$18*ISNUMBER($AJ640)+'01_指標庫'!$H$19*ISNUMBER($AK640)+'01_指標庫'!$H$20*ISNUMBER($BB640)+'01_指標庫'!$H$21*ISNUMBER($BC640)</f>
        <v>51</v>
      </c>
      <c r="AX640">
        <f>IF(AW640=0,50,ROUND(('01_指標庫'!$H$4*IF(ISNUMBER($F640),L640,0)+'01_指標庫'!$H$5*IF(ISNUMBER($AA640),AL640,0)+'01_指標庫'!$H$6*IF(ISNUMBER($G640),M640,0)+'01_指標庫'!$H$7*IF(ISNUMBER($H640),N640,0)+'01_指標庫'!$H$8*IF(ISNUMBER($AF640),AQ640,0)+'01_指標庫'!$H$9*IF(ISNUMBER($AG640),AR640,0)+'01_指標庫'!$H$10*IF(ISNUMBER($AB640),AM640,0)+'01_指標庫'!$H$11*IF(ISNUMBER($AC640),AN640,0)+'01_指標庫'!$H$12*IF(ISNUMBER($AD640),AO640,0)+'01_指標庫'!$H$13*IF(ISNUMBER($AE640),AP640,0)+'01_指標庫'!$H$14*IF(ISNUMBER($I640),O640,0)+'01_指標庫'!$H$15*IF(ISNUMBER($AH640),AS640,0)+'01_指標庫'!$H$16*IF(ISNUMBER($K640),P640,0)+'01_指標庫'!$H$17*IF(ISNUMBER($AI640),AT640,0)+'01_指標庫'!$H$18*IF(ISNUMBER($AJ640),AU640,0)+'01_指標庫'!$H$19*IF(ISNUMBER($AK640),AV640,0)+'01_指標庫'!$H$20*IF(ISNUMBER($BB640),BB640,0)+'01_指標庫'!$H$21*IF(ISNUMBER($BC640),BC640,0))/AW640,1))</f>
        <v>44.1</v>
      </c>
      <c r="AY640" s="67"/>
      <c r="AZ640" s="67"/>
      <c r="BA640" s="66">
        <f t="shared" si="224"/>
        <v>1.3642021081216704E-2</v>
      </c>
      <c r="BB640">
        <f t="shared" si="225"/>
        <v>100</v>
      </c>
      <c r="BC640" t="str">
        <f t="shared" si="226"/>
        <v/>
      </c>
    </row>
    <row r="641" spans="1:55" ht="15" customHeight="1">
      <c r="A641" s="56">
        <v>637</v>
      </c>
      <c r="B641" s="57">
        <v>43482</v>
      </c>
      <c r="C641" s="56">
        <v>2019</v>
      </c>
      <c r="D641" s="58" t="s">
        <v>239</v>
      </c>
      <c r="E641" s="59">
        <v>6718.45</v>
      </c>
      <c r="F641" s="60">
        <v>-4.4285999999999999E-2</v>
      </c>
      <c r="G641" s="60">
        <v>-0.12293800000000001</v>
      </c>
      <c r="H641" s="61">
        <v>0.44900000000000001</v>
      </c>
      <c r="I641" s="62">
        <v>440</v>
      </c>
      <c r="J641" s="56" t="s">
        <v>235</v>
      </c>
      <c r="K641" s="63">
        <v>18.059999999999999</v>
      </c>
      <c r="L641" s="56">
        <f t="shared" si="204"/>
        <v>0</v>
      </c>
      <c r="M641" s="56">
        <f t="shared" si="205"/>
        <v>50</v>
      </c>
      <c r="N641" s="56">
        <f t="shared" si="206"/>
        <v>50</v>
      </c>
      <c r="O641" s="56">
        <f t="shared" si="207"/>
        <v>50</v>
      </c>
      <c r="P641" s="56">
        <f t="shared" si="208"/>
        <v>100</v>
      </c>
      <c r="Q641" s="63"/>
      <c r="R641" s="56"/>
      <c r="S641" s="60">
        <f t="shared" si="221"/>
        <v>7.4813752894176133E-3</v>
      </c>
      <c r="T641" s="64">
        <f t="shared" si="222"/>
        <v>-5.1470588235294157E-2</v>
      </c>
      <c r="V641" s="65"/>
      <c r="W641" s="65"/>
      <c r="Y641" s="15" t="str">
        <f t="shared" si="209"/>
        <v>UNCERTAIN</v>
      </c>
      <c r="AA641" s="66">
        <f t="shared" si="223"/>
        <v>-5.6087908525668584E-2</v>
      </c>
      <c r="AB641">
        <f>LOOKUP($B641,'07_L1政策步階'!$A$4:$A$14,'07_L1政策步階'!$C$4:$C$14)</f>
        <v>0</v>
      </c>
      <c r="AC641" s="65"/>
      <c r="AD641" s="65"/>
      <c r="AE641" s="65"/>
      <c r="AF641" s="65"/>
      <c r="AG641" s="65"/>
      <c r="AH641" s="65"/>
      <c r="AI641" s="65"/>
      <c r="AJ641" s="65"/>
      <c r="AK641" s="65"/>
      <c r="AL641">
        <f t="shared" si="210"/>
        <v>0</v>
      </c>
      <c r="AM641">
        <f t="shared" si="211"/>
        <v>50</v>
      </c>
      <c r="AN641" t="str">
        <f t="shared" si="212"/>
        <v/>
      </c>
      <c r="AO641" t="str">
        <f t="shared" si="213"/>
        <v/>
      </c>
      <c r="AP641" t="str">
        <f t="shared" si="214"/>
        <v/>
      </c>
      <c r="AQ641" t="str">
        <f t="shared" si="215"/>
        <v/>
      </c>
      <c r="AR641" t="str">
        <f t="shared" si="216"/>
        <v/>
      </c>
      <c r="AS641" t="str">
        <f t="shared" si="217"/>
        <v/>
      </c>
      <c r="AT641" t="str">
        <f t="shared" si="218"/>
        <v/>
      </c>
      <c r="AU641" t="str">
        <f t="shared" si="219"/>
        <v/>
      </c>
      <c r="AV641" t="str">
        <f t="shared" si="220"/>
        <v/>
      </c>
      <c r="AW641">
        <f>'01_指標庫'!$H$4*ISNUMBER($F641)+'01_指標庫'!$H$5*ISNUMBER($AA641)+'01_指標庫'!$H$6*ISNUMBER($G641)+'01_指標庫'!$H$7*ISNUMBER($H641)+'01_指標庫'!$H$8*ISNUMBER($AF641)+'01_指標庫'!$H$9*ISNUMBER($AG641)+'01_指標庫'!$H$10*ISNUMBER($AB641)+'01_指標庫'!$H$11*ISNUMBER($AC641)+'01_指標庫'!$H$12*ISNUMBER($AD641)+'01_指標庫'!$H$13*ISNUMBER($AE641)+'01_指標庫'!$H$14*ISNUMBER($I641)+'01_指標庫'!$H$15*ISNUMBER($AH641)+'01_指標庫'!$H$16*ISNUMBER($K641)+'01_指標庫'!$H$17*ISNUMBER($AI641)+'01_指標庫'!$H$18*ISNUMBER($AJ641)+'01_指標庫'!$H$19*ISNUMBER($AK641)+'01_指標庫'!$H$20*ISNUMBER($BB641)+'01_指標庫'!$H$21*ISNUMBER($BC641)</f>
        <v>51</v>
      </c>
      <c r="AX641">
        <f>IF(AW641=0,50,ROUND(('01_指標庫'!$H$4*IF(ISNUMBER($F641),L641,0)+'01_指標庫'!$H$5*IF(ISNUMBER($AA641),AL641,0)+'01_指標庫'!$H$6*IF(ISNUMBER($G641),M641,0)+'01_指標庫'!$H$7*IF(ISNUMBER($H641),N641,0)+'01_指標庫'!$H$8*IF(ISNUMBER($AF641),AQ641,0)+'01_指標庫'!$H$9*IF(ISNUMBER($AG641),AR641,0)+'01_指標庫'!$H$10*IF(ISNUMBER($AB641),AM641,0)+'01_指標庫'!$H$11*IF(ISNUMBER($AC641),AN641,0)+'01_指標庫'!$H$12*IF(ISNUMBER($AD641),AO641,0)+'01_指標庫'!$H$13*IF(ISNUMBER($AE641),AP641,0)+'01_指標庫'!$H$14*IF(ISNUMBER($I641),O641,0)+'01_指標庫'!$H$15*IF(ISNUMBER($AH641),AS641,0)+'01_指標庫'!$H$16*IF(ISNUMBER($K641),P641,0)+'01_指標庫'!$H$17*IF(ISNUMBER($AI641),AT641,0)+'01_指標庫'!$H$18*IF(ISNUMBER($AJ641),AU641,0)+'01_指標庫'!$H$19*IF(ISNUMBER($AK641),AV641,0)+'01_指標庫'!$H$20*IF(ISNUMBER($BB641),BB641,0)+'01_指標庫'!$H$21*IF(ISNUMBER($BC641),BC641,0))/AW641,1))</f>
        <v>46.1</v>
      </c>
      <c r="AY641" s="67"/>
      <c r="AZ641" s="67"/>
      <c r="BA641" s="66">
        <f t="shared" si="224"/>
        <v>7.8121240996795738E-3</v>
      </c>
      <c r="BB641">
        <f t="shared" si="225"/>
        <v>50</v>
      </c>
      <c r="BC641" t="str">
        <f t="shared" si="226"/>
        <v/>
      </c>
    </row>
    <row r="642" spans="1:55" ht="15" customHeight="1">
      <c r="A642" s="56">
        <v>638</v>
      </c>
      <c r="B642" s="57">
        <v>43483</v>
      </c>
      <c r="C642" s="56">
        <v>2019</v>
      </c>
      <c r="D642" s="58" t="s">
        <v>234</v>
      </c>
      <c r="E642" s="59">
        <v>6784.61</v>
      </c>
      <c r="F642" s="60">
        <v>-3.5028999999999998E-2</v>
      </c>
      <c r="G642" s="60">
        <v>-0.114302</v>
      </c>
      <c r="H642" s="61">
        <v>0.53059999999999996</v>
      </c>
      <c r="I642" s="62">
        <v>427</v>
      </c>
      <c r="J642" s="56" t="s">
        <v>235</v>
      </c>
      <c r="K642" s="63">
        <v>17.8</v>
      </c>
      <c r="L642" s="56">
        <f t="shared" si="204"/>
        <v>0</v>
      </c>
      <c r="M642" s="56">
        <f t="shared" si="205"/>
        <v>50</v>
      </c>
      <c r="N642" s="56">
        <f t="shared" si="206"/>
        <v>50</v>
      </c>
      <c r="O642" s="56">
        <f t="shared" si="207"/>
        <v>50</v>
      </c>
      <c r="P642" s="56">
        <f t="shared" si="208"/>
        <v>100</v>
      </c>
      <c r="Q642" s="63"/>
      <c r="R642" s="56"/>
      <c r="S642" s="60">
        <f t="shared" si="221"/>
        <v>9.8475094701901966E-3</v>
      </c>
      <c r="T642" s="64">
        <f t="shared" si="222"/>
        <v>-1.4396456256921319E-2</v>
      </c>
      <c r="V642" s="65"/>
      <c r="W642" s="65"/>
      <c r="Y642" s="15" t="str">
        <f t="shared" si="209"/>
        <v>UNCERTAIN</v>
      </c>
      <c r="AA642" s="66">
        <f t="shared" si="223"/>
        <v>-5.667238291484944E-2</v>
      </c>
      <c r="AB642">
        <f>LOOKUP($B642,'07_L1政策步階'!$A$4:$A$14,'07_L1政策步階'!$C$4:$C$14)</f>
        <v>0</v>
      </c>
      <c r="AC642" s="65"/>
      <c r="AD642" s="65"/>
      <c r="AE642" s="65"/>
      <c r="AF642" s="65"/>
      <c r="AG642" s="65"/>
      <c r="AH642" s="65"/>
      <c r="AI642" s="65"/>
      <c r="AJ642" s="65"/>
      <c r="AK642" s="65"/>
      <c r="AL642">
        <f t="shared" si="210"/>
        <v>0</v>
      </c>
      <c r="AM642">
        <f t="shared" si="211"/>
        <v>50</v>
      </c>
      <c r="AN642" t="str">
        <f t="shared" si="212"/>
        <v/>
      </c>
      <c r="AO642" t="str">
        <f t="shared" si="213"/>
        <v/>
      </c>
      <c r="AP642" t="str">
        <f t="shared" si="214"/>
        <v/>
      </c>
      <c r="AQ642" t="str">
        <f t="shared" si="215"/>
        <v/>
      </c>
      <c r="AR642" t="str">
        <f t="shared" si="216"/>
        <v/>
      </c>
      <c r="AS642" t="str">
        <f t="shared" si="217"/>
        <v/>
      </c>
      <c r="AT642" t="str">
        <f t="shared" si="218"/>
        <v/>
      </c>
      <c r="AU642" t="str">
        <f t="shared" si="219"/>
        <v/>
      </c>
      <c r="AV642" t="str">
        <f t="shared" si="220"/>
        <v/>
      </c>
      <c r="AW642">
        <f>'01_指標庫'!$H$4*ISNUMBER($F642)+'01_指標庫'!$H$5*ISNUMBER($AA642)+'01_指標庫'!$H$6*ISNUMBER($G642)+'01_指標庫'!$H$7*ISNUMBER($H642)+'01_指標庫'!$H$8*ISNUMBER($AF642)+'01_指標庫'!$H$9*ISNUMBER($AG642)+'01_指標庫'!$H$10*ISNUMBER($AB642)+'01_指標庫'!$H$11*ISNUMBER($AC642)+'01_指標庫'!$H$12*ISNUMBER($AD642)+'01_指標庫'!$H$13*ISNUMBER($AE642)+'01_指標庫'!$H$14*ISNUMBER($I642)+'01_指標庫'!$H$15*ISNUMBER($AH642)+'01_指標庫'!$H$16*ISNUMBER($K642)+'01_指標庫'!$H$17*ISNUMBER($AI642)+'01_指標庫'!$H$18*ISNUMBER($AJ642)+'01_指標庫'!$H$19*ISNUMBER($AK642)+'01_指標庫'!$H$20*ISNUMBER($BB642)+'01_指標庫'!$H$21*ISNUMBER($BC642)</f>
        <v>51</v>
      </c>
      <c r="AX642">
        <f>IF(AW642=0,50,ROUND(('01_指標庫'!$H$4*IF(ISNUMBER($F642),L642,0)+'01_指標庫'!$H$5*IF(ISNUMBER($AA642),AL642,0)+'01_指標庫'!$H$6*IF(ISNUMBER($G642),M642,0)+'01_指標庫'!$H$7*IF(ISNUMBER($H642),N642,0)+'01_指標庫'!$H$8*IF(ISNUMBER($AF642),AQ642,0)+'01_指標庫'!$H$9*IF(ISNUMBER($AG642),AR642,0)+'01_指標庫'!$H$10*IF(ISNUMBER($AB642),AM642,0)+'01_指標庫'!$H$11*IF(ISNUMBER($AC642),AN642,0)+'01_指標庫'!$H$12*IF(ISNUMBER($AD642),AO642,0)+'01_指標庫'!$H$13*IF(ISNUMBER($AE642),AP642,0)+'01_指標庫'!$H$14*IF(ISNUMBER($I642),O642,0)+'01_指標庫'!$H$15*IF(ISNUMBER($AH642),AS642,0)+'01_指標庫'!$H$16*IF(ISNUMBER($K642),P642,0)+'01_指標庫'!$H$17*IF(ISNUMBER($AI642),AT642,0)+'01_指標庫'!$H$18*IF(ISNUMBER($AJ642),AU642,0)+'01_指標庫'!$H$19*IF(ISNUMBER($AK642),AV642,0)+'01_指標庫'!$H$20*IF(ISNUMBER($BB642),BB642,0)+'01_指標庫'!$H$21*IF(ISNUMBER($BC642),BC642,0))/AW642,1))</f>
        <v>46.1</v>
      </c>
      <c r="AY642" s="67"/>
      <c r="AZ642" s="67"/>
      <c r="BA642" s="66">
        <f t="shared" si="224"/>
        <v>7.8370689117726045E-3</v>
      </c>
      <c r="BB642">
        <f t="shared" si="225"/>
        <v>50</v>
      </c>
      <c r="BC642" t="str">
        <f t="shared" si="226"/>
        <v/>
      </c>
    </row>
    <row r="643" spans="1:55" ht="15" customHeight="1">
      <c r="A643" s="56">
        <v>639</v>
      </c>
      <c r="B643" s="57">
        <v>43487</v>
      </c>
      <c r="C643" s="56">
        <v>2019</v>
      </c>
      <c r="D643" s="58" t="s">
        <v>237</v>
      </c>
      <c r="E643" s="59">
        <v>6646.81</v>
      </c>
      <c r="F643" s="60">
        <v>-5.4663000000000003E-2</v>
      </c>
      <c r="G643" s="60">
        <v>-0.13229099999999999</v>
      </c>
      <c r="H643" s="61">
        <v>0.40820000000000001</v>
      </c>
      <c r="I643" s="62">
        <v>441</v>
      </c>
      <c r="J643" s="56" t="s">
        <v>235</v>
      </c>
      <c r="K643" s="63">
        <v>20.8</v>
      </c>
      <c r="L643" s="56">
        <f t="shared" si="204"/>
        <v>0</v>
      </c>
      <c r="M643" s="56">
        <f t="shared" si="205"/>
        <v>50</v>
      </c>
      <c r="N643" s="56">
        <f t="shared" si="206"/>
        <v>50</v>
      </c>
      <c r="O643" s="56">
        <f t="shared" si="207"/>
        <v>50</v>
      </c>
      <c r="P643" s="56">
        <f t="shared" si="208"/>
        <v>50</v>
      </c>
      <c r="Q643" s="63"/>
      <c r="R643" s="56"/>
      <c r="S643" s="60">
        <f t="shared" si="221"/>
        <v>-2.0310673715954075E-2</v>
      </c>
      <c r="T643" s="64">
        <f t="shared" si="222"/>
        <v>0.1685393258426966</v>
      </c>
      <c r="V643" s="65"/>
      <c r="W643" s="65"/>
      <c r="Y643" s="15" t="str">
        <f t="shared" si="209"/>
        <v>UNCERTAIN</v>
      </c>
      <c r="AA643" s="66">
        <f t="shared" si="223"/>
        <v>-5.7680172551487274E-2</v>
      </c>
      <c r="AB643">
        <f>LOOKUP($B643,'07_L1政策步階'!$A$4:$A$14,'07_L1政策步階'!$C$4:$C$14)</f>
        <v>0</v>
      </c>
      <c r="AC643" s="65"/>
      <c r="AD643" s="65"/>
      <c r="AE643" s="65"/>
      <c r="AF643" s="65"/>
      <c r="AG643" s="65"/>
      <c r="AH643" s="65"/>
      <c r="AI643" s="65"/>
      <c r="AJ643" s="65"/>
      <c r="AK643" s="65"/>
      <c r="AL643">
        <f t="shared" si="210"/>
        <v>0</v>
      </c>
      <c r="AM643">
        <f t="shared" si="211"/>
        <v>50</v>
      </c>
      <c r="AN643" t="str">
        <f t="shared" si="212"/>
        <v/>
      </c>
      <c r="AO643" t="str">
        <f t="shared" si="213"/>
        <v/>
      </c>
      <c r="AP643" t="str">
        <f t="shared" si="214"/>
        <v/>
      </c>
      <c r="AQ643" t="str">
        <f t="shared" si="215"/>
        <v/>
      </c>
      <c r="AR643" t="str">
        <f t="shared" si="216"/>
        <v/>
      </c>
      <c r="AS643" t="str">
        <f t="shared" si="217"/>
        <v/>
      </c>
      <c r="AT643" t="str">
        <f t="shared" si="218"/>
        <v/>
      </c>
      <c r="AU643" t="str">
        <f t="shared" si="219"/>
        <v/>
      </c>
      <c r="AV643" t="str">
        <f t="shared" si="220"/>
        <v/>
      </c>
      <c r="AW643">
        <f>'01_指標庫'!$H$4*ISNUMBER($F643)+'01_指標庫'!$H$5*ISNUMBER($AA643)+'01_指標庫'!$H$6*ISNUMBER($G643)+'01_指標庫'!$H$7*ISNUMBER($H643)+'01_指標庫'!$H$8*ISNUMBER($AF643)+'01_指標庫'!$H$9*ISNUMBER($AG643)+'01_指標庫'!$H$10*ISNUMBER($AB643)+'01_指標庫'!$H$11*ISNUMBER($AC643)+'01_指標庫'!$H$12*ISNUMBER($AD643)+'01_指標庫'!$H$13*ISNUMBER($AE643)+'01_指標庫'!$H$14*ISNUMBER($I643)+'01_指標庫'!$H$15*ISNUMBER($AH643)+'01_指標庫'!$H$16*ISNUMBER($K643)+'01_指標庫'!$H$17*ISNUMBER($AI643)+'01_指標庫'!$H$18*ISNUMBER($AJ643)+'01_指標庫'!$H$19*ISNUMBER($AK643)+'01_指標庫'!$H$20*ISNUMBER($BB643)+'01_指標庫'!$H$21*ISNUMBER($BC643)</f>
        <v>51</v>
      </c>
      <c r="AX643">
        <f>IF(AW643=0,50,ROUND(('01_指標庫'!$H$4*IF(ISNUMBER($F643),L643,0)+'01_指標庫'!$H$5*IF(ISNUMBER($AA643),AL643,0)+'01_指標庫'!$H$6*IF(ISNUMBER($G643),M643,0)+'01_指標庫'!$H$7*IF(ISNUMBER($H643),N643,0)+'01_指標庫'!$H$8*IF(ISNUMBER($AF643),AQ643,0)+'01_指標庫'!$H$9*IF(ISNUMBER($AG643),AR643,0)+'01_指標庫'!$H$10*IF(ISNUMBER($AB643),AM643,0)+'01_指標庫'!$H$11*IF(ISNUMBER($AC643),AN643,0)+'01_指標庫'!$H$12*IF(ISNUMBER($AD643),AO643,0)+'01_指標庫'!$H$13*IF(ISNUMBER($AE643),AP643,0)+'01_指標庫'!$H$14*IF(ISNUMBER($I643),O643,0)+'01_指標庫'!$H$15*IF(ISNUMBER($AH643),AS643,0)+'01_指標庫'!$H$16*IF(ISNUMBER($K643),P643,0)+'01_指標庫'!$H$17*IF(ISNUMBER($AI643),AT643,0)+'01_指標庫'!$H$18*IF(ISNUMBER($AJ643),AU643,0)+'01_指標庫'!$H$19*IF(ISNUMBER($AK643),AV643,0)+'01_指標庫'!$H$20*IF(ISNUMBER($BB643),BB643,0)+'01_指標庫'!$H$21*IF(ISNUMBER($BC643),BC643,0))/AW643,1))</f>
        <v>40.200000000000003</v>
      </c>
      <c r="AY643" s="67"/>
      <c r="AZ643" s="67"/>
      <c r="BA643" s="66">
        <f t="shared" si="224"/>
        <v>8.6161991169506624E-3</v>
      </c>
      <c r="BB643">
        <f t="shared" si="225"/>
        <v>50</v>
      </c>
      <c r="BC643" t="str">
        <f t="shared" si="226"/>
        <v/>
      </c>
    </row>
    <row r="644" spans="1:55" ht="15" customHeight="1">
      <c r="A644" s="56">
        <v>640</v>
      </c>
      <c r="B644" s="57">
        <v>43488</v>
      </c>
      <c r="C644" s="56">
        <v>2019</v>
      </c>
      <c r="D644" s="58" t="s">
        <v>238</v>
      </c>
      <c r="E644" s="59">
        <v>6658.76</v>
      </c>
      <c r="F644" s="60">
        <v>-5.3115000000000002E-2</v>
      </c>
      <c r="G644" s="60">
        <v>-0.13073100000000001</v>
      </c>
      <c r="H644" s="61">
        <v>0.40820000000000001</v>
      </c>
      <c r="I644" s="62">
        <v>439</v>
      </c>
      <c r="J644" s="56" t="s">
        <v>235</v>
      </c>
      <c r="K644" s="63">
        <v>19.52</v>
      </c>
      <c r="L644" s="56">
        <f t="shared" si="204"/>
        <v>0</v>
      </c>
      <c r="M644" s="56">
        <f t="shared" si="205"/>
        <v>50</v>
      </c>
      <c r="N644" s="56">
        <f t="shared" si="206"/>
        <v>50</v>
      </c>
      <c r="O644" s="56">
        <f t="shared" si="207"/>
        <v>50</v>
      </c>
      <c r="P644" s="56">
        <f t="shared" si="208"/>
        <v>100</v>
      </c>
      <c r="Q644" s="63"/>
      <c r="R644" s="56"/>
      <c r="S644" s="60">
        <f t="shared" si="221"/>
        <v>1.797854910851937E-3</v>
      </c>
      <c r="T644" s="64">
        <f t="shared" si="222"/>
        <v>-6.1538461538461542E-2</v>
      </c>
      <c r="V644" s="65"/>
      <c r="W644" s="65"/>
      <c r="Y644" s="15" t="str">
        <f t="shared" si="209"/>
        <v>UNCERTAIN</v>
      </c>
      <c r="AA644" s="66">
        <f t="shared" si="223"/>
        <v>-5.937949325206926E-2</v>
      </c>
      <c r="AB644">
        <f>LOOKUP($B644,'07_L1政策步階'!$A$4:$A$14,'07_L1政策步階'!$C$4:$C$14)</f>
        <v>0</v>
      </c>
      <c r="AC644" s="65"/>
      <c r="AD644" s="65"/>
      <c r="AE644" s="65"/>
      <c r="AF644" s="65"/>
      <c r="AG644" s="65"/>
      <c r="AH644" s="65"/>
      <c r="AI644" s="65"/>
      <c r="AJ644" s="65"/>
      <c r="AK644" s="65"/>
      <c r="AL644">
        <f t="shared" si="210"/>
        <v>0</v>
      </c>
      <c r="AM644">
        <f t="shared" si="211"/>
        <v>50</v>
      </c>
      <c r="AN644" t="str">
        <f t="shared" si="212"/>
        <v/>
      </c>
      <c r="AO644" t="str">
        <f t="shared" si="213"/>
        <v/>
      </c>
      <c r="AP644" t="str">
        <f t="shared" si="214"/>
        <v/>
      </c>
      <c r="AQ644" t="str">
        <f t="shared" si="215"/>
        <v/>
      </c>
      <c r="AR644" t="str">
        <f t="shared" si="216"/>
        <v/>
      </c>
      <c r="AS644" t="str">
        <f t="shared" si="217"/>
        <v/>
      </c>
      <c r="AT644" t="str">
        <f t="shared" si="218"/>
        <v/>
      </c>
      <c r="AU644" t="str">
        <f t="shared" si="219"/>
        <v/>
      </c>
      <c r="AV644" t="str">
        <f t="shared" si="220"/>
        <v/>
      </c>
      <c r="AW644">
        <f>'01_指標庫'!$H$4*ISNUMBER($F644)+'01_指標庫'!$H$5*ISNUMBER($AA644)+'01_指標庫'!$H$6*ISNUMBER($G644)+'01_指標庫'!$H$7*ISNUMBER($H644)+'01_指標庫'!$H$8*ISNUMBER($AF644)+'01_指標庫'!$H$9*ISNUMBER($AG644)+'01_指標庫'!$H$10*ISNUMBER($AB644)+'01_指標庫'!$H$11*ISNUMBER($AC644)+'01_指標庫'!$H$12*ISNUMBER($AD644)+'01_指標庫'!$H$13*ISNUMBER($AE644)+'01_指標庫'!$H$14*ISNUMBER($I644)+'01_指標庫'!$H$15*ISNUMBER($AH644)+'01_指標庫'!$H$16*ISNUMBER($K644)+'01_指標庫'!$H$17*ISNUMBER($AI644)+'01_指標庫'!$H$18*ISNUMBER($AJ644)+'01_指標庫'!$H$19*ISNUMBER($AK644)+'01_指標庫'!$H$20*ISNUMBER($BB644)+'01_指標庫'!$H$21*ISNUMBER($BC644)</f>
        <v>51</v>
      </c>
      <c r="AX644">
        <f>IF(AW644=0,50,ROUND(('01_指標庫'!$H$4*IF(ISNUMBER($F644),L644,0)+'01_指標庫'!$H$5*IF(ISNUMBER($AA644),AL644,0)+'01_指標庫'!$H$6*IF(ISNUMBER($G644),M644,0)+'01_指標庫'!$H$7*IF(ISNUMBER($H644),N644,0)+'01_指標庫'!$H$8*IF(ISNUMBER($AF644),AQ644,0)+'01_指標庫'!$H$9*IF(ISNUMBER($AG644),AR644,0)+'01_指標庫'!$H$10*IF(ISNUMBER($AB644),AM644,0)+'01_指標庫'!$H$11*IF(ISNUMBER($AC644),AN644,0)+'01_指標庫'!$H$12*IF(ISNUMBER($AD644),AO644,0)+'01_指標庫'!$H$13*IF(ISNUMBER($AE644),AP644,0)+'01_指標庫'!$H$14*IF(ISNUMBER($I644),O644,0)+'01_指標庫'!$H$15*IF(ISNUMBER($AH644),AS644,0)+'01_指標庫'!$H$16*IF(ISNUMBER($K644),P644,0)+'01_指標庫'!$H$17*IF(ISNUMBER($AI644),AT644,0)+'01_指標庫'!$H$18*IF(ISNUMBER($AJ644),AU644,0)+'01_指標庫'!$H$19*IF(ISNUMBER($AK644),AV644,0)+'01_指標庫'!$H$20*IF(ISNUMBER($BB644),BB644,0)+'01_指標庫'!$H$21*IF(ISNUMBER($BC644),BC644,0))/AW644,1))</f>
        <v>46.1</v>
      </c>
      <c r="AY644" s="67"/>
      <c r="AZ644" s="67"/>
      <c r="BA644" s="66">
        <f t="shared" si="224"/>
        <v>6.6677792662557245E-3</v>
      </c>
      <c r="BB644">
        <f t="shared" si="225"/>
        <v>50</v>
      </c>
      <c r="BC644" t="str">
        <f t="shared" si="226"/>
        <v/>
      </c>
    </row>
    <row r="645" spans="1:55" ht="15" customHeight="1">
      <c r="A645" s="56">
        <v>641</v>
      </c>
      <c r="B645" s="57">
        <v>43489</v>
      </c>
      <c r="C645" s="56">
        <v>2019</v>
      </c>
      <c r="D645" s="58" t="s">
        <v>239</v>
      </c>
      <c r="E645" s="59">
        <v>6702.55</v>
      </c>
      <c r="F645" s="60">
        <v>-4.7044000000000002E-2</v>
      </c>
      <c r="G645" s="60">
        <v>-0.12501399999999999</v>
      </c>
      <c r="H645" s="61">
        <v>0.46939999999999998</v>
      </c>
      <c r="I645" s="62">
        <v>445</v>
      </c>
      <c r="J645" s="56" t="s">
        <v>235</v>
      </c>
      <c r="K645" s="63">
        <v>18.89</v>
      </c>
      <c r="L645" s="56">
        <f t="shared" ref="L645:L708" si="227">IF(COUNT(F645)=0,50,IF(F645&gt;=0,100,IF(F645&gt;=-0.02,50,0)))</f>
        <v>0</v>
      </c>
      <c r="M645" s="56">
        <f t="shared" ref="M645:M708" si="228">IF(COUNT(G645)=0,50,IF(G645&gt;-0.06,100,IF(G645&gt;-0.15,50,0)))</f>
        <v>50</v>
      </c>
      <c r="N645" s="56">
        <f t="shared" ref="N645:N708" si="229">IF(COUNT(H645)=0,50,IF(H645&gt;=0.6,100,IF(H645&gt;=0.4,50,0)))</f>
        <v>50</v>
      </c>
      <c r="O645" s="56">
        <f t="shared" ref="O645:O708" si="230">IF(COUNT(I645)=0,50,IF(J645="proxy_vix",50,IF(I645&lt;350,100,IF(I645&lt;=450,50,0))))</f>
        <v>50</v>
      </c>
      <c r="P645" s="56">
        <f t="shared" ref="P645:P708" si="231">IF(COUNT(K645)=0,50,IF(K645&lt;20,100,IF(K645&lt;=25,50,0)))</f>
        <v>100</v>
      </c>
      <c r="Q645" s="63"/>
      <c r="R645" s="56"/>
      <c r="S645" s="60">
        <f t="shared" si="221"/>
        <v>6.5762994911966466E-3</v>
      </c>
      <c r="T645" s="64">
        <f t="shared" si="222"/>
        <v>-3.2274590163934413E-2</v>
      </c>
      <c r="V645" s="65"/>
      <c r="W645" s="65"/>
      <c r="Y645" s="15" t="str">
        <f t="shared" ref="Y645:Y708" si="232">IF(AX645&gt;=70,"EASY",IF(AX645&gt;40,"UNCERTAIN","HARD"))</f>
        <v>UNCERTAIN</v>
      </c>
      <c r="AA645" s="66">
        <f t="shared" si="223"/>
        <v>-6.0830207601271891E-2</v>
      </c>
      <c r="AB645">
        <f>LOOKUP($B645,'07_L1政策步階'!$A$4:$A$14,'07_L1政策步階'!$C$4:$C$14)</f>
        <v>0</v>
      </c>
      <c r="AC645" s="65"/>
      <c r="AD645" s="65"/>
      <c r="AE645" s="65"/>
      <c r="AF645" s="65"/>
      <c r="AG645" s="65"/>
      <c r="AH645" s="65"/>
      <c r="AI645" s="65"/>
      <c r="AJ645" s="65"/>
      <c r="AK645" s="65"/>
      <c r="AL645">
        <f t="shared" ref="AL645:AL708" si="233">IF(ISNUMBER($AA645),IF($AA645&gt;=0.005,100,IF($AA645&gt;=-0.015,50,0)),"")</f>
        <v>0</v>
      </c>
      <c r="AM645">
        <f t="shared" ref="AM645:AM708" si="234">IF(ISNUMBER($AB645),IF($AB645=1,100,IF($AB645=0,50,0)),"")</f>
        <v>50</v>
      </c>
      <c r="AN645" t="str">
        <f t="shared" ref="AN645:AN708" si="235">IF(ISNUMBER($AC645),IF($AC645&gt;=0.001,100,IF($AC645&gt;=-0.003,50,0)),"")</f>
        <v/>
      </c>
      <c r="AO645" t="str">
        <f t="shared" ref="AO645:AO708" si="236">IF(ISNUMBER($AD645),IF($AD645&gt;=0.04,100,IF($AD645&gt;=0,50,0)),"")</f>
        <v/>
      </c>
      <c r="AP645" t="str">
        <f t="shared" ref="AP645:AP708" si="237">IF(ISNUMBER($AE645),IF($AE645&gt;=25,100,IF($AE645&gt;=-75,50,0)),"")</f>
        <v/>
      </c>
      <c r="AQ645" t="str">
        <f t="shared" ref="AQ645:AQ708" si="238">IF(ISNUMBER($AF645),IF($AF645&gt;0,100,IF($AF645&gt;=-50,50,0)),"")</f>
        <v/>
      </c>
      <c r="AR645" t="str">
        <f t="shared" ref="AR645:AR708" si="239">IF(ISNUMBER($AG645),IF($AG645=1,100,IF($AG645=0,50,0)),"")</f>
        <v/>
      </c>
      <c r="AS645" t="str">
        <f t="shared" ref="AS645:AS708" si="240">IF(ISNUMBER($AH645),IF($AH645&lt;0,100,IF($AH645&lt;=20,50,0)),"")</f>
        <v/>
      </c>
      <c r="AT645" t="str">
        <f t="shared" ref="AT645:AT708" si="241">IF(ISNUMBER($AI645),IF($AI645&lt;0.95,100,IF($AI645&lt;=1,50,0)),"")</f>
        <v/>
      </c>
      <c r="AU645" t="str">
        <f t="shared" ref="AU645:AU708" si="242">IF(ISNUMBER($AJ645),IF($AJ645&lt;30,0,IF($AJ645&lt;40,50,IF($AJ645&lt;=90,100,50))),"")</f>
        <v/>
      </c>
      <c r="AV645" t="str">
        <f t="shared" ref="AV645:AV708" si="243">IF(ISNUMBER($AK645),IF($AK645&gt;-0.2,100,IF($AK645&gt;=-0.4,50,0)),"")</f>
        <v/>
      </c>
      <c r="AW645">
        <f>'01_指標庫'!$H$4*ISNUMBER($F645)+'01_指標庫'!$H$5*ISNUMBER($AA645)+'01_指標庫'!$H$6*ISNUMBER($G645)+'01_指標庫'!$H$7*ISNUMBER($H645)+'01_指標庫'!$H$8*ISNUMBER($AF645)+'01_指標庫'!$H$9*ISNUMBER($AG645)+'01_指標庫'!$H$10*ISNUMBER($AB645)+'01_指標庫'!$H$11*ISNUMBER($AC645)+'01_指標庫'!$H$12*ISNUMBER($AD645)+'01_指標庫'!$H$13*ISNUMBER($AE645)+'01_指標庫'!$H$14*ISNUMBER($I645)+'01_指標庫'!$H$15*ISNUMBER($AH645)+'01_指標庫'!$H$16*ISNUMBER($K645)+'01_指標庫'!$H$17*ISNUMBER($AI645)+'01_指標庫'!$H$18*ISNUMBER($AJ645)+'01_指標庫'!$H$19*ISNUMBER($AK645)+'01_指標庫'!$H$20*ISNUMBER($BB645)+'01_指標庫'!$H$21*ISNUMBER($BC645)</f>
        <v>51</v>
      </c>
      <c r="AX645">
        <f>IF(AW645=0,50,ROUND(('01_指標庫'!$H$4*IF(ISNUMBER($F645),L645,0)+'01_指標庫'!$H$5*IF(ISNUMBER($AA645),AL645,0)+'01_指標庫'!$H$6*IF(ISNUMBER($G645),M645,0)+'01_指標庫'!$H$7*IF(ISNUMBER($H645),N645,0)+'01_指標庫'!$H$8*IF(ISNUMBER($AF645),AQ645,0)+'01_指標庫'!$H$9*IF(ISNUMBER($AG645),AR645,0)+'01_指標庫'!$H$10*IF(ISNUMBER($AB645),AM645,0)+'01_指標庫'!$H$11*IF(ISNUMBER($AC645),AN645,0)+'01_指標庫'!$H$12*IF(ISNUMBER($AD645),AO645,0)+'01_指標庫'!$H$13*IF(ISNUMBER($AE645),AP645,0)+'01_指標庫'!$H$14*IF(ISNUMBER($I645),O645,0)+'01_指標庫'!$H$15*IF(ISNUMBER($AH645),AS645,0)+'01_指標庫'!$H$16*IF(ISNUMBER($K645),P645,0)+'01_指標庫'!$H$17*IF(ISNUMBER($AI645),AT645,0)+'01_指標庫'!$H$18*IF(ISNUMBER($AJ645),AU645,0)+'01_指標庫'!$H$19*IF(ISNUMBER($AK645),AV645,0)+'01_指標庫'!$H$20*IF(ISNUMBER($BB645),BB645,0)+'01_指標庫'!$H$21*IF(ISNUMBER($BC645),BC645,0))/AW645,1))</f>
        <v>46.1</v>
      </c>
      <c r="AY645" s="67"/>
      <c r="AZ645" s="67"/>
      <c r="BA645" s="66">
        <f t="shared" si="224"/>
        <v>6.1489720588068231E-3</v>
      </c>
      <c r="BB645">
        <f t="shared" si="225"/>
        <v>50</v>
      </c>
      <c r="BC645" t="str">
        <f t="shared" si="226"/>
        <v/>
      </c>
    </row>
    <row r="646" spans="1:55" ht="15" customHeight="1">
      <c r="A646" s="56">
        <v>642</v>
      </c>
      <c r="B646" s="57">
        <v>43490</v>
      </c>
      <c r="C646" s="56">
        <v>2019</v>
      </c>
      <c r="D646" s="58" t="s">
        <v>234</v>
      </c>
      <c r="E646" s="59">
        <v>6787.37</v>
      </c>
      <c r="F646" s="60">
        <v>-3.5102000000000001E-2</v>
      </c>
      <c r="G646" s="60">
        <v>-0.113941</v>
      </c>
      <c r="H646" s="61">
        <v>0.53059999999999996</v>
      </c>
      <c r="I646" s="62">
        <v>434</v>
      </c>
      <c r="J646" s="56" t="s">
        <v>235</v>
      </c>
      <c r="K646" s="63">
        <v>17.420000000000002</v>
      </c>
      <c r="L646" s="56">
        <f t="shared" si="227"/>
        <v>0</v>
      </c>
      <c r="M646" s="56">
        <f t="shared" si="228"/>
        <v>50</v>
      </c>
      <c r="N646" s="56">
        <f t="shared" si="229"/>
        <v>50</v>
      </c>
      <c r="O646" s="56">
        <f t="shared" si="230"/>
        <v>50</v>
      </c>
      <c r="P646" s="56">
        <f t="shared" si="231"/>
        <v>100</v>
      </c>
      <c r="Q646" s="63"/>
      <c r="R646" s="56"/>
      <c r="S646" s="60">
        <f t="shared" ref="S646:S709" si="244">$E646/$E645-1</f>
        <v>1.2654885081051281E-2</v>
      </c>
      <c r="T646" s="64">
        <f t="shared" ref="T646:T709" si="245">$K646/$K645-1</f>
        <v>-7.7818951826363114E-2</v>
      </c>
      <c r="V646" s="65"/>
      <c r="W646" s="65"/>
      <c r="Y646" s="15" t="str">
        <f t="shared" si="232"/>
        <v>UNCERTAIN</v>
      </c>
      <c r="AA646" s="66">
        <f t="shared" si="223"/>
        <v>-6.1660559807611981E-2</v>
      </c>
      <c r="AB646">
        <f>LOOKUP($B646,'07_L1政策步階'!$A$4:$A$14,'07_L1政策步階'!$C$4:$C$14)</f>
        <v>0</v>
      </c>
      <c r="AC646" s="65"/>
      <c r="AD646" s="65"/>
      <c r="AE646" s="65"/>
      <c r="AF646" s="65"/>
      <c r="AG646" s="65"/>
      <c r="AH646" s="65"/>
      <c r="AI646" s="65"/>
      <c r="AJ646" s="65"/>
      <c r="AK646" s="65"/>
      <c r="AL646">
        <f t="shared" si="233"/>
        <v>0</v>
      </c>
      <c r="AM646">
        <f t="shared" si="234"/>
        <v>50</v>
      </c>
      <c r="AN646" t="str">
        <f t="shared" si="235"/>
        <v/>
      </c>
      <c r="AO646" t="str">
        <f t="shared" si="236"/>
        <v/>
      </c>
      <c r="AP646" t="str">
        <f t="shared" si="237"/>
        <v/>
      </c>
      <c r="AQ646" t="str">
        <f t="shared" si="238"/>
        <v/>
      </c>
      <c r="AR646" t="str">
        <f t="shared" si="239"/>
        <v/>
      </c>
      <c r="AS646" t="str">
        <f t="shared" si="240"/>
        <v/>
      </c>
      <c r="AT646" t="str">
        <f t="shared" si="241"/>
        <v/>
      </c>
      <c r="AU646" t="str">
        <f t="shared" si="242"/>
        <v/>
      </c>
      <c r="AV646" t="str">
        <f t="shared" si="243"/>
        <v/>
      </c>
      <c r="AW646">
        <f>'01_指標庫'!$H$4*ISNUMBER($F646)+'01_指標庫'!$H$5*ISNUMBER($AA646)+'01_指標庫'!$H$6*ISNUMBER($G646)+'01_指標庫'!$H$7*ISNUMBER($H646)+'01_指標庫'!$H$8*ISNUMBER($AF646)+'01_指標庫'!$H$9*ISNUMBER($AG646)+'01_指標庫'!$H$10*ISNUMBER($AB646)+'01_指標庫'!$H$11*ISNUMBER($AC646)+'01_指標庫'!$H$12*ISNUMBER($AD646)+'01_指標庫'!$H$13*ISNUMBER($AE646)+'01_指標庫'!$H$14*ISNUMBER($I646)+'01_指標庫'!$H$15*ISNUMBER($AH646)+'01_指標庫'!$H$16*ISNUMBER($K646)+'01_指標庫'!$H$17*ISNUMBER($AI646)+'01_指標庫'!$H$18*ISNUMBER($AJ646)+'01_指標庫'!$H$19*ISNUMBER($AK646)+'01_指標庫'!$H$20*ISNUMBER($BB646)+'01_指標庫'!$H$21*ISNUMBER($BC646)</f>
        <v>51</v>
      </c>
      <c r="AX646">
        <f>IF(AW646=0,50,ROUND(('01_指標庫'!$H$4*IF(ISNUMBER($F646),L646,0)+'01_指標庫'!$H$5*IF(ISNUMBER($AA646),AL646,0)+'01_指標庫'!$H$6*IF(ISNUMBER($G646),M646,0)+'01_指標庫'!$H$7*IF(ISNUMBER($H646),N646,0)+'01_指標庫'!$H$8*IF(ISNUMBER($AF646),AQ646,0)+'01_指標庫'!$H$9*IF(ISNUMBER($AG646),AR646,0)+'01_指標庫'!$H$10*IF(ISNUMBER($AB646),AM646,0)+'01_指標庫'!$H$11*IF(ISNUMBER($AC646),AN646,0)+'01_指標庫'!$H$12*IF(ISNUMBER($AD646),AO646,0)+'01_指標庫'!$H$13*IF(ISNUMBER($AE646),AP646,0)+'01_指標庫'!$H$14*IF(ISNUMBER($I646),O646,0)+'01_指標庫'!$H$15*IF(ISNUMBER($AH646),AS646,0)+'01_指標庫'!$H$16*IF(ISNUMBER($K646),P646,0)+'01_指標庫'!$H$17*IF(ISNUMBER($AI646),AT646,0)+'01_指標庫'!$H$18*IF(ISNUMBER($AJ646),AU646,0)+'01_指標庫'!$H$19*IF(ISNUMBER($AK646),AV646,0)+'01_指標庫'!$H$20*IF(ISNUMBER($BB646),BB646,0)+'01_指標庫'!$H$21*IF(ISNUMBER($BC646),BC646,0))/AW646,1))</f>
        <v>46.1</v>
      </c>
      <c r="AY646" s="67"/>
      <c r="AZ646" s="67"/>
      <c r="BA646" s="66">
        <f t="shared" si="224"/>
        <v>5.7055199381723654E-3</v>
      </c>
      <c r="BB646">
        <f t="shared" si="225"/>
        <v>50</v>
      </c>
      <c r="BC646" t="str">
        <f t="shared" si="226"/>
        <v/>
      </c>
    </row>
    <row r="647" spans="1:55" ht="15" customHeight="1">
      <c r="A647" s="56">
        <v>643</v>
      </c>
      <c r="B647" s="57">
        <v>43493</v>
      </c>
      <c r="C647" s="56">
        <v>2019</v>
      </c>
      <c r="D647" s="58" t="s">
        <v>236</v>
      </c>
      <c r="E647" s="59">
        <v>6697.09</v>
      </c>
      <c r="F647" s="60">
        <v>-4.8014000000000001E-2</v>
      </c>
      <c r="G647" s="60">
        <v>-0.12572700000000001</v>
      </c>
      <c r="H647" s="61">
        <v>0.48980000000000001</v>
      </c>
      <c r="I647" s="62">
        <v>441</v>
      </c>
      <c r="J647" s="56" t="s">
        <v>235</v>
      </c>
      <c r="K647" s="63">
        <v>18.87</v>
      </c>
      <c r="L647" s="56">
        <f t="shared" si="227"/>
        <v>0</v>
      </c>
      <c r="M647" s="56">
        <f t="shared" si="228"/>
        <v>50</v>
      </c>
      <c r="N647" s="56">
        <f t="shared" si="229"/>
        <v>50</v>
      </c>
      <c r="O647" s="56">
        <f t="shared" si="230"/>
        <v>50</v>
      </c>
      <c r="P647" s="56">
        <f t="shared" si="231"/>
        <v>100</v>
      </c>
      <c r="Q647" s="63"/>
      <c r="R647" s="56"/>
      <c r="S647" s="60">
        <f t="shared" si="244"/>
        <v>-1.3301175565793466E-2</v>
      </c>
      <c r="T647" s="64">
        <f t="shared" si="245"/>
        <v>8.3237657864523529E-2</v>
      </c>
      <c r="V647" s="65"/>
      <c r="W647" s="65"/>
      <c r="Y647" s="15" t="str">
        <f t="shared" si="232"/>
        <v>UNCERTAIN</v>
      </c>
      <c r="AA647" s="66">
        <f t="shared" si="223"/>
        <v>-6.211165794516893E-2</v>
      </c>
      <c r="AB647">
        <f>LOOKUP($B647,'07_L1政策步階'!$A$4:$A$14,'07_L1政策步階'!$C$4:$C$14)</f>
        <v>0</v>
      </c>
      <c r="AC647" s="65"/>
      <c r="AD647" s="65"/>
      <c r="AE647" s="65"/>
      <c r="AF647" s="65"/>
      <c r="AG647" s="65"/>
      <c r="AH647" s="65"/>
      <c r="AI647" s="65"/>
      <c r="AJ647" s="65"/>
      <c r="AK647" s="65"/>
      <c r="AL647">
        <f t="shared" si="233"/>
        <v>0</v>
      </c>
      <c r="AM647">
        <f t="shared" si="234"/>
        <v>50</v>
      </c>
      <c r="AN647" t="str">
        <f t="shared" si="235"/>
        <v/>
      </c>
      <c r="AO647" t="str">
        <f t="shared" si="236"/>
        <v/>
      </c>
      <c r="AP647" t="str">
        <f t="shared" si="237"/>
        <v/>
      </c>
      <c r="AQ647" t="str">
        <f t="shared" si="238"/>
        <v/>
      </c>
      <c r="AR647" t="str">
        <f t="shared" si="239"/>
        <v/>
      </c>
      <c r="AS647" t="str">
        <f t="shared" si="240"/>
        <v/>
      </c>
      <c r="AT647" t="str">
        <f t="shared" si="241"/>
        <v/>
      </c>
      <c r="AU647" t="str">
        <f t="shared" si="242"/>
        <v/>
      </c>
      <c r="AV647" t="str">
        <f t="shared" si="243"/>
        <v/>
      </c>
      <c r="AW647">
        <f>'01_指標庫'!$H$4*ISNUMBER($F647)+'01_指標庫'!$H$5*ISNUMBER($AA647)+'01_指標庫'!$H$6*ISNUMBER($G647)+'01_指標庫'!$H$7*ISNUMBER($H647)+'01_指標庫'!$H$8*ISNUMBER($AF647)+'01_指標庫'!$H$9*ISNUMBER($AG647)+'01_指標庫'!$H$10*ISNUMBER($AB647)+'01_指標庫'!$H$11*ISNUMBER($AC647)+'01_指標庫'!$H$12*ISNUMBER($AD647)+'01_指標庫'!$H$13*ISNUMBER($AE647)+'01_指標庫'!$H$14*ISNUMBER($I647)+'01_指標庫'!$H$15*ISNUMBER($AH647)+'01_指標庫'!$H$16*ISNUMBER($K647)+'01_指標庫'!$H$17*ISNUMBER($AI647)+'01_指標庫'!$H$18*ISNUMBER($AJ647)+'01_指標庫'!$H$19*ISNUMBER($AK647)+'01_指標庫'!$H$20*ISNUMBER($BB647)+'01_指標庫'!$H$21*ISNUMBER($BC647)</f>
        <v>51</v>
      </c>
      <c r="AX647">
        <f>IF(AW647=0,50,ROUND(('01_指標庫'!$H$4*IF(ISNUMBER($F647),L647,0)+'01_指標庫'!$H$5*IF(ISNUMBER($AA647),AL647,0)+'01_指標庫'!$H$6*IF(ISNUMBER($G647),M647,0)+'01_指標庫'!$H$7*IF(ISNUMBER($H647),N647,0)+'01_指標庫'!$H$8*IF(ISNUMBER($AF647),AQ647,0)+'01_指標庫'!$H$9*IF(ISNUMBER($AG647),AR647,0)+'01_指標庫'!$H$10*IF(ISNUMBER($AB647),AM647,0)+'01_指標庫'!$H$11*IF(ISNUMBER($AC647),AN647,0)+'01_指標庫'!$H$12*IF(ISNUMBER($AD647),AO647,0)+'01_指標庫'!$H$13*IF(ISNUMBER($AE647),AP647,0)+'01_指標庫'!$H$14*IF(ISNUMBER($I647),O647,0)+'01_指標庫'!$H$15*IF(ISNUMBER($AH647),AS647,0)+'01_指標庫'!$H$16*IF(ISNUMBER($K647),P647,0)+'01_指標庫'!$H$17*IF(ISNUMBER($AI647),AT647,0)+'01_指標庫'!$H$18*IF(ISNUMBER($AJ647),AU647,0)+'01_指標庫'!$H$19*IF(ISNUMBER($AK647),AV647,0)+'01_指標庫'!$H$20*IF(ISNUMBER($BB647),BB647,0)+'01_指標庫'!$H$21*IF(ISNUMBER($BC647),BC647,0))/AW647,1))</f>
        <v>46.1</v>
      </c>
      <c r="AY647" s="67"/>
      <c r="AZ647" s="67"/>
      <c r="BA647" s="66">
        <f t="shared" si="224"/>
        <v>1.6490496880143812E-3</v>
      </c>
      <c r="BB647">
        <f t="shared" si="225"/>
        <v>50</v>
      </c>
      <c r="BC647" t="str">
        <f t="shared" si="226"/>
        <v/>
      </c>
    </row>
    <row r="648" spans="1:55" ht="15" customHeight="1">
      <c r="A648" s="56">
        <v>644</v>
      </c>
      <c r="B648" s="57">
        <v>43494</v>
      </c>
      <c r="C648" s="56">
        <v>2019</v>
      </c>
      <c r="D648" s="58" t="s">
        <v>237</v>
      </c>
      <c r="E648" s="59">
        <v>6632.79</v>
      </c>
      <c r="F648" s="60">
        <v>-5.7138000000000001E-2</v>
      </c>
      <c r="G648" s="60">
        <v>-0.13412099999999999</v>
      </c>
      <c r="H648" s="61">
        <v>0.38779999999999998</v>
      </c>
      <c r="I648" s="62">
        <v>440</v>
      </c>
      <c r="J648" s="56" t="s">
        <v>235</v>
      </c>
      <c r="K648" s="63">
        <v>19.13</v>
      </c>
      <c r="L648" s="56">
        <f t="shared" si="227"/>
        <v>0</v>
      </c>
      <c r="M648" s="56">
        <f t="shared" si="228"/>
        <v>50</v>
      </c>
      <c r="N648" s="56">
        <f t="shared" si="229"/>
        <v>0</v>
      </c>
      <c r="O648" s="56">
        <f t="shared" si="230"/>
        <v>50</v>
      </c>
      <c r="P648" s="56">
        <f t="shared" si="231"/>
        <v>100</v>
      </c>
      <c r="Q648" s="63"/>
      <c r="R648" s="56"/>
      <c r="S648" s="60">
        <f t="shared" si="244"/>
        <v>-9.6011849922876813E-3</v>
      </c>
      <c r="T648" s="64">
        <f t="shared" si="245"/>
        <v>1.3778484366719468E-2</v>
      </c>
      <c r="V648" s="65"/>
      <c r="W648" s="65"/>
      <c r="Y648" s="15" t="str">
        <f t="shared" si="232"/>
        <v>HARD</v>
      </c>
      <c r="AA648" s="66">
        <f t="shared" si="223"/>
        <v>-6.2659274259680764E-2</v>
      </c>
      <c r="AB648">
        <f>LOOKUP($B648,'07_L1政策步階'!$A$4:$A$14,'07_L1政策步階'!$C$4:$C$14)</f>
        <v>0</v>
      </c>
      <c r="AC648" s="65"/>
      <c r="AD648" s="65"/>
      <c r="AE648" s="65"/>
      <c r="AF648" s="65"/>
      <c r="AG648" s="65"/>
      <c r="AH648" s="65"/>
      <c r="AI648" s="65"/>
      <c r="AJ648" s="65"/>
      <c r="AK648" s="65"/>
      <c r="AL648">
        <f t="shared" si="233"/>
        <v>0</v>
      </c>
      <c r="AM648">
        <f t="shared" si="234"/>
        <v>50</v>
      </c>
      <c r="AN648" t="str">
        <f t="shared" si="235"/>
        <v/>
      </c>
      <c r="AO648" t="str">
        <f t="shared" si="236"/>
        <v/>
      </c>
      <c r="AP648" t="str">
        <f t="shared" si="237"/>
        <v/>
      </c>
      <c r="AQ648" t="str">
        <f t="shared" si="238"/>
        <v/>
      </c>
      <c r="AR648" t="str">
        <f t="shared" si="239"/>
        <v/>
      </c>
      <c r="AS648" t="str">
        <f t="shared" si="240"/>
        <v/>
      </c>
      <c r="AT648" t="str">
        <f t="shared" si="241"/>
        <v/>
      </c>
      <c r="AU648" t="str">
        <f t="shared" si="242"/>
        <v/>
      </c>
      <c r="AV648" t="str">
        <f t="shared" si="243"/>
        <v/>
      </c>
      <c r="AW648">
        <f>'01_指標庫'!$H$4*ISNUMBER($F648)+'01_指標庫'!$H$5*ISNUMBER($AA648)+'01_指標庫'!$H$6*ISNUMBER($G648)+'01_指標庫'!$H$7*ISNUMBER($H648)+'01_指標庫'!$H$8*ISNUMBER($AF648)+'01_指標庫'!$H$9*ISNUMBER($AG648)+'01_指標庫'!$H$10*ISNUMBER($AB648)+'01_指標庫'!$H$11*ISNUMBER($AC648)+'01_指標庫'!$H$12*ISNUMBER($AD648)+'01_指標庫'!$H$13*ISNUMBER($AE648)+'01_指標庫'!$H$14*ISNUMBER($I648)+'01_指標庫'!$H$15*ISNUMBER($AH648)+'01_指標庫'!$H$16*ISNUMBER($K648)+'01_指標庫'!$H$17*ISNUMBER($AI648)+'01_指標庫'!$H$18*ISNUMBER($AJ648)+'01_指標庫'!$H$19*ISNUMBER($AK648)+'01_指標庫'!$H$20*ISNUMBER($BB648)+'01_指標庫'!$H$21*ISNUMBER($BC648)</f>
        <v>51</v>
      </c>
      <c r="AX648">
        <f>IF(AW648=0,50,ROUND(('01_指標庫'!$H$4*IF(ISNUMBER($F648),L648,0)+'01_指標庫'!$H$5*IF(ISNUMBER($AA648),AL648,0)+'01_指標庫'!$H$6*IF(ISNUMBER($G648),M648,0)+'01_指標庫'!$H$7*IF(ISNUMBER($H648),N648,0)+'01_指標庫'!$H$8*IF(ISNUMBER($AF648),AQ648,0)+'01_指標庫'!$H$9*IF(ISNUMBER($AG648),AR648,0)+'01_指標庫'!$H$10*IF(ISNUMBER($AB648),AM648,0)+'01_指標庫'!$H$11*IF(ISNUMBER($AC648),AN648,0)+'01_指標庫'!$H$12*IF(ISNUMBER($AD648),AO648,0)+'01_指標庫'!$H$13*IF(ISNUMBER($AE648),AP648,0)+'01_指標庫'!$H$14*IF(ISNUMBER($I648),O648,0)+'01_指標庫'!$H$15*IF(ISNUMBER($AH648),AS648,0)+'01_指標庫'!$H$16*IF(ISNUMBER($K648),P648,0)+'01_指標庫'!$H$17*IF(ISNUMBER($AI648),AT648,0)+'01_指標庫'!$H$18*IF(ISNUMBER($AJ648),AU648,0)+'01_指標庫'!$H$19*IF(ISNUMBER($AK648),AV648,0)+'01_指標庫'!$H$20*IF(ISNUMBER($BB648),BB648,0)+'01_指標庫'!$H$21*IF(ISNUMBER($BC648),BC648,0))/AW648,1))</f>
        <v>38.200000000000003</v>
      </c>
      <c r="AY648" s="67"/>
      <c r="AZ648" s="67"/>
      <c r="BA648" s="66">
        <f t="shared" si="224"/>
        <v>-1.420110284781062E-4</v>
      </c>
      <c r="BB648">
        <f t="shared" si="225"/>
        <v>50</v>
      </c>
      <c r="BC648" t="str">
        <f t="shared" si="226"/>
        <v/>
      </c>
    </row>
    <row r="649" spans="1:55" ht="15" customHeight="1">
      <c r="A649" s="56">
        <v>645</v>
      </c>
      <c r="B649" s="57">
        <v>43495</v>
      </c>
      <c r="C649" s="56">
        <v>2019</v>
      </c>
      <c r="D649" s="58" t="s">
        <v>238</v>
      </c>
      <c r="E649" s="59">
        <v>6807.91</v>
      </c>
      <c r="F649" s="60">
        <v>-3.2368000000000001E-2</v>
      </c>
      <c r="G649" s="60">
        <v>-0.11126</v>
      </c>
      <c r="H649" s="61">
        <v>0.53059999999999996</v>
      </c>
      <c r="I649" s="62">
        <v>436</v>
      </c>
      <c r="J649" s="56" t="s">
        <v>235</v>
      </c>
      <c r="K649" s="63">
        <v>17.66</v>
      </c>
      <c r="L649" s="56">
        <f t="shared" si="227"/>
        <v>0</v>
      </c>
      <c r="M649" s="56">
        <f t="shared" si="228"/>
        <v>50</v>
      </c>
      <c r="N649" s="56">
        <f t="shared" si="229"/>
        <v>50</v>
      </c>
      <c r="O649" s="56">
        <f t="shared" si="230"/>
        <v>50</v>
      </c>
      <c r="P649" s="56">
        <f t="shared" si="231"/>
        <v>100</v>
      </c>
      <c r="Q649" s="63"/>
      <c r="R649" s="56"/>
      <c r="S649" s="60">
        <f t="shared" si="244"/>
        <v>2.6402162589197031E-2</v>
      </c>
      <c r="T649" s="64">
        <f t="shared" si="245"/>
        <v>-7.6842655514897995E-2</v>
      </c>
      <c r="V649" s="65"/>
      <c r="W649" s="65"/>
      <c r="Y649" s="15" t="str">
        <f t="shared" si="232"/>
        <v>UNCERTAIN</v>
      </c>
      <c r="AA649" s="66">
        <f t="shared" si="223"/>
        <v>-6.2670757420655754E-2</v>
      </c>
      <c r="AB649">
        <f>LOOKUP($B649,'07_L1政策步階'!$A$4:$A$14,'07_L1政策步階'!$C$4:$C$14)</f>
        <v>0</v>
      </c>
      <c r="AC649" s="65"/>
      <c r="AD649" s="65"/>
      <c r="AE649" s="65"/>
      <c r="AF649" s="65"/>
      <c r="AG649" s="65"/>
      <c r="AH649" s="65"/>
      <c r="AI649" s="65"/>
      <c r="AJ649" s="65"/>
      <c r="AK649" s="65"/>
      <c r="AL649">
        <f t="shared" si="233"/>
        <v>0</v>
      </c>
      <c r="AM649">
        <f t="shared" si="234"/>
        <v>50</v>
      </c>
      <c r="AN649" t="str">
        <f t="shared" si="235"/>
        <v/>
      </c>
      <c r="AO649" t="str">
        <f t="shared" si="236"/>
        <v/>
      </c>
      <c r="AP649" t="str">
        <f t="shared" si="237"/>
        <v/>
      </c>
      <c r="AQ649" t="str">
        <f t="shared" si="238"/>
        <v/>
      </c>
      <c r="AR649" t="str">
        <f t="shared" si="239"/>
        <v/>
      </c>
      <c r="AS649" t="str">
        <f t="shared" si="240"/>
        <v/>
      </c>
      <c r="AT649" t="str">
        <f t="shared" si="241"/>
        <v/>
      </c>
      <c r="AU649" t="str">
        <f t="shared" si="242"/>
        <v/>
      </c>
      <c r="AV649" t="str">
        <f t="shared" si="243"/>
        <v/>
      </c>
      <c r="AW649">
        <f>'01_指標庫'!$H$4*ISNUMBER($F649)+'01_指標庫'!$H$5*ISNUMBER($AA649)+'01_指標庫'!$H$6*ISNUMBER($G649)+'01_指標庫'!$H$7*ISNUMBER($H649)+'01_指標庫'!$H$8*ISNUMBER($AF649)+'01_指標庫'!$H$9*ISNUMBER($AG649)+'01_指標庫'!$H$10*ISNUMBER($AB649)+'01_指標庫'!$H$11*ISNUMBER($AC649)+'01_指標庫'!$H$12*ISNUMBER($AD649)+'01_指標庫'!$H$13*ISNUMBER($AE649)+'01_指標庫'!$H$14*ISNUMBER($I649)+'01_指標庫'!$H$15*ISNUMBER($AH649)+'01_指標庫'!$H$16*ISNUMBER($K649)+'01_指標庫'!$H$17*ISNUMBER($AI649)+'01_指標庫'!$H$18*ISNUMBER($AJ649)+'01_指標庫'!$H$19*ISNUMBER($AK649)+'01_指標庫'!$H$20*ISNUMBER($BB649)+'01_指標庫'!$H$21*ISNUMBER($BC649)</f>
        <v>51</v>
      </c>
      <c r="AX649">
        <f>IF(AW649=0,50,ROUND(('01_指標庫'!$H$4*IF(ISNUMBER($F649),L649,0)+'01_指標庫'!$H$5*IF(ISNUMBER($AA649),AL649,0)+'01_指標庫'!$H$6*IF(ISNUMBER($G649),M649,0)+'01_指標庫'!$H$7*IF(ISNUMBER($H649),N649,0)+'01_指標庫'!$H$8*IF(ISNUMBER($AF649),AQ649,0)+'01_指標庫'!$H$9*IF(ISNUMBER($AG649),AR649,0)+'01_指標庫'!$H$10*IF(ISNUMBER($AB649),AM649,0)+'01_指標庫'!$H$11*IF(ISNUMBER($AC649),AN649,0)+'01_指標庫'!$H$12*IF(ISNUMBER($AD649),AO649,0)+'01_指標庫'!$H$13*IF(ISNUMBER($AE649),AP649,0)+'01_指標庫'!$H$14*IF(ISNUMBER($I649),O649,0)+'01_指標庫'!$H$15*IF(ISNUMBER($AH649),AS649,0)+'01_指標庫'!$H$16*IF(ISNUMBER($K649),P649,0)+'01_指標庫'!$H$17*IF(ISNUMBER($AI649),AT649,0)+'01_指標庫'!$H$18*IF(ISNUMBER($AJ649),AU649,0)+'01_指標庫'!$H$19*IF(ISNUMBER($AK649),AV649,0)+'01_指標庫'!$H$20*IF(ISNUMBER($BB649),BB649,0)+'01_指標庫'!$H$21*IF(ISNUMBER($BC649),BC649,0))/AW649,1))</f>
        <v>46.1</v>
      </c>
      <c r="AY649" s="67"/>
      <c r="AZ649" s="67"/>
      <c r="BA649" s="66">
        <f t="shared" si="224"/>
        <v>2.243055276142325E-3</v>
      </c>
      <c r="BB649">
        <f t="shared" si="225"/>
        <v>50</v>
      </c>
      <c r="BC649" t="str">
        <f t="shared" si="226"/>
        <v/>
      </c>
    </row>
    <row r="650" spans="1:55" ht="15" customHeight="1">
      <c r="A650" s="56">
        <v>646</v>
      </c>
      <c r="B650" s="57">
        <v>43496</v>
      </c>
      <c r="C650" s="56">
        <v>2019</v>
      </c>
      <c r="D650" s="58" t="s">
        <v>239</v>
      </c>
      <c r="E650" s="59">
        <v>6906.84</v>
      </c>
      <c r="F650" s="60">
        <v>-1.8467999999999998E-2</v>
      </c>
      <c r="G650" s="60">
        <v>-9.8345000000000002E-2</v>
      </c>
      <c r="H650" s="61">
        <v>0.59179999999999999</v>
      </c>
      <c r="I650" s="62">
        <v>437</v>
      </c>
      <c r="J650" s="56" t="s">
        <v>235</v>
      </c>
      <c r="K650" s="63">
        <v>16.57</v>
      </c>
      <c r="L650" s="56">
        <f t="shared" si="227"/>
        <v>50</v>
      </c>
      <c r="M650" s="56">
        <f t="shared" si="228"/>
        <v>50</v>
      </c>
      <c r="N650" s="56">
        <f t="shared" si="229"/>
        <v>50</v>
      </c>
      <c r="O650" s="56">
        <f t="shared" si="230"/>
        <v>50</v>
      </c>
      <c r="P650" s="56">
        <f t="shared" si="231"/>
        <v>100</v>
      </c>
      <c r="Q650" s="63"/>
      <c r="R650" s="56"/>
      <c r="S650" s="60">
        <f t="shared" si="244"/>
        <v>1.4531625711855733E-2</v>
      </c>
      <c r="T650" s="64">
        <f t="shared" si="245"/>
        <v>-6.1721404303510696E-2</v>
      </c>
      <c r="V650" s="65"/>
      <c r="W650" s="65"/>
      <c r="Y650" s="15" t="str">
        <f t="shared" si="232"/>
        <v>UNCERTAIN</v>
      </c>
      <c r="AA650" s="66">
        <f t="shared" si="223"/>
        <v>-6.2778463877506741E-2</v>
      </c>
      <c r="AB650">
        <f>LOOKUP($B650,'07_L1政策步階'!$A$4:$A$14,'07_L1政策步階'!$C$4:$C$14)</f>
        <v>0</v>
      </c>
      <c r="AC650" s="65"/>
      <c r="AD650" s="65"/>
      <c r="AE650" s="65"/>
      <c r="AF650" s="65"/>
      <c r="AG650" s="65"/>
      <c r="AH650" s="65"/>
      <c r="AI650" s="65"/>
      <c r="AJ650" s="65"/>
      <c r="AK650" s="65"/>
      <c r="AL650">
        <f t="shared" si="233"/>
        <v>0</v>
      </c>
      <c r="AM650">
        <f t="shared" si="234"/>
        <v>50</v>
      </c>
      <c r="AN650" t="str">
        <f t="shared" si="235"/>
        <v/>
      </c>
      <c r="AO650" t="str">
        <f t="shared" si="236"/>
        <v/>
      </c>
      <c r="AP650" t="str">
        <f t="shared" si="237"/>
        <v/>
      </c>
      <c r="AQ650" t="str">
        <f t="shared" si="238"/>
        <v/>
      </c>
      <c r="AR650" t="str">
        <f t="shared" si="239"/>
        <v/>
      </c>
      <c r="AS650" t="str">
        <f t="shared" si="240"/>
        <v/>
      </c>
      <c r="AT650" t="str">
        <f t="shared" si="241"/>
        <v/>
      </c>
      <c r="AU650" t="str">
        <f t="shared" si="242"/>
        <v/>
      </c>
      <c r="AV650" t="str">
        <f t="shared" si="243"/>
        <v/>
      </c>
      <c r="AW650">
        <f>'01_指標庫'!$H$4*ISNUMBER($F650)+'01_指標庫'!$H$5*ISNUMBER($AA650)+'01_指標庫'!$H$6*ISNUMBER($G650)+'01_指標庫'!$H$7*ISNUMBER($H650)+'01_指標庫'!$H$8*ISNUMBER($AF650)+'01_指標庫'!$H$9*ISNUMBER($AG650)+'01_指標庫'!$H$10*ISNUMBER($AB650)+'01_指標庫'!$H$11*ISNUMBER($AC650)+'01_指標庫'!$H$12*ISNUMBER($AD650)+'01_指標庫'!$H$13*ISNUMBER($AE650)+'01_指標庫'!$H$14*ISNUMBER($I650)+'01_指標庫'!$H$15*ISNUMBER($AH650)+'01_指標庫'!$H$16*ISNUMBER($K650)+'01_指標庫'!$H$17*ISNUMBER($AI650)+'01_指標庫'!$H$18*ISNUMBER($AJ650)+'01_指標庫'!$H$19*ISNUMBER($AK650)+'01_指標庫'!$H$20*ISNUMBER($BB650)+'01_指標庫'!$H$21*ISNUMBER($BC650)</f>
        <v>51</v>
      </c>
      <c r="AX650">
        <f>IF(AW650=0,50,ROUND(('01_指標庫'!$H$4*IF(ISNUMBER($F650),L650,0)+'01_指標庫'!$H$5*IF(ISNUMBER($AA650),AL650,0)+'01_指標庫'!$H$6*IF(ISNUMBER($G650),M650,0)+'01_指標庫'!$H$7*IF(ISNUMBER($H650),N650,0)+'01_指標庫'!$H$8*IF(ISNUMBER($AF650),AQ650,0)+'01_指標庫'!$H$9*IF(ISNUMBER($AG650),AR650,0)+'01_指標庫'!$H$10*IF(ISNUMBER($AB650),AM650,0)+'01_指標庫'!$H$11*IF(ISNUMBER($AC650),AN650,0)+'01_指標庫'!$H$12*IF(ISNUMBER($AD650),AO650,0)+'01_指標庫'!$H$13*IF(ISNUMBER($AE650),AP650,0)+'01_指標庫'!$H$14*IF(ISNUMBER($I650),O650,0)+'01_指標庫'!$H$15*IF(ISNUMBER($AH650),AS650,0)+'01_指標庫'!$H$16*IF(ISNUMBER($K650),P650,0)+'01_指標庫'!$H$17*IF(ISNUMBER($AI650),AT650,0)+'01_指標庫'!$H$18*IF(ISNUMBER($AJ650),AU650,0)+'01_指標庫'!$H$19*IF(ISNUMBER($AK650),AV650,0)+'01_指標庫'!$H$20*IF(ISNUMBER($BB650),BB650,0)+'01_指標庫'!$H$21*IF(ISNUMBER($BC650),BC650,0))/AW650,1))</f>
        <v>53.9</v>
      </c>
      <c r="AY650" s="67"/>
      <c r="AZ650" s="67"/>
      <c r="BA650" s="66">
        <f t="shared" si="224"/>
        <v>4.7639567956250239E-3</v>
      </c>
      <c r="BB650">
        <f t="shared" si="225"/>
        <v>50</v>
      </c>
      <c r="BC650" t="str">
        <f t="shared" si="226"/>
        <v/>
      </c>
    </row>
    <row r="651" spans="1:55" ht="15" customHeight="1">
      <c r="A651" s="56">
        <v>647</v>
      </c>
      <c r="B651" s="57">
        <v>43497</v>
      </c>
      <c r="C651" s="56">
        <v>2019</v>
      </c>
      <c r="D651" s="58" t="s">
        <v>234</v>
      </c>
      <c r="E651" s="59">
        <v>6875.52</v>
      </c>
      <c r="F651" s="60">
        <v>-2.2960000000000001E-2</v>
      </c>
      <c r="G651" s="60">
        <v>-0.102434</v>
      </c>
      <c r="H651" s="61">
        <v>0.57140000000000002</v>
      </c>
      <c r="I651" s="62">
        <v>429</v>
      </c>
      <c r="J651" s="56" t="s">
        <v>235</v>
      </c>
      <c r="K651" s="63">
        <v>16.14</v>
      </c>
      <c r="L651" s="56">
        <f t="shared" si="227"/>
        <v>0</v>
      </c>
      <c r="M651" s="56">
        <f t="shared" si="228"/>
        <v>50</v>
      </c>
      <c r="N651" s="56">
        <f t="shared" si="229"/>
        <v>50</v>
      </c>
      <c r="O651" s="56">
        <f t="shared" si="230"/>
        <v>50</v>
      </c>
      <c r="P651" s="56">
        <f t="shared" si="231"/>
        <v>100</v>
      </c>
      <c r="Q651" s="63"/>
      <c r="R651" s="56"/>
      <c r="S651" s="60">
        <f t="shared" si="244"/>
        <v>-4.5346352311621541E-3</v>
      </c>
      <c r="T651" s="64">
        <f t="shared" si="245"/>
        <v>-2.5950512975256523E-2</v>
      </c>
      <c r="V651" s="65"/>
      <c r="W651" s="65"/>
      <c r="Y651" s="15" t="str">
        <f t="shared" si="232"/>
        <v>UNCERTAIN</v>
      </c>
      <c r="AA651" s="66">
        <f t="shared" si="223"/>
        <v>-6.2793695063827371E-2</v>
      </c>
      <c r="AB651">
        <f>LOOKUP($B651,'07_L1政策步階'!$A$4:$A$14,'07_L1政策步階'!$C$4:$C$14)</f>
        <v>0</v>
      </c>
      <c r="AC651" s="65"/>
      <c r="AD651" s="65"/>
      <c r="AE651" s="65"/>
      <c r="AF651" s="65"/>
      <c r="AG651" s="65"/>
      <c r="AH651" s="65"/>
      <c r="AI651" s="65"/>
      <c r="AJ651" s="65"/>
      <c r="AK651" s="65"/>
      <c r="AL651">
        <f t="shared" si="233"/>
        <v>0</v>
      </c>
      <c r="AM651">
        <f t="shared" si="234"/>
        <v>50</v>
      </c>
      <c r="AN651" t="str">
        <f t="shared" si="235"/>
        <v/>
      </c>
      <c r="AO651" t="str">
        <f t="shared" si="236"/>
        <v/>
      </c>
      <c r="AP651" t="str">
        <f t="shared" si="237"/>
        <v/>
      </c>
      <c r="AQ651" t="str">
        <f t="shared" si="238"/>
        <v/>
      </c>
      <c r="AR651" t="str">
        <f t="shared" si="239"/>
        <v/>
      </c>
      <c r="AS651" t="str">
        <f t="shared" si="240"/>
        <v/>
      </c>
      <c r="AT651" t="str">
        <f t="shared" si="241"/>
        <v/>
      </c>
      <c r="AU651" t="str">
        <f t="shared" si="242"/>
        <v/>
      </c>
      <c r="AV651" t="str">
        <f t="shared" si="243"/>
        <v/>
      </c>
      <c r="AW651">
        <f>'01_指標庫'!$H$4*ISNUMBER($F651)+'01_指標庫'!$H$5*ISNUMBER($AA651)+'01_指標庫'!$H$6*ISNUMBER($G651)+'01_指標庫'!$H$7*ISNUMBER($H651)+'01_指標庫'!$H$8*ISNUMBER($AF651)+'01_指標庫'!$H$9*ISNUMBER($AG651)+'01_指標庫'!$H$10*ISNUMBER($AB651)+'01_指標庫'!$H$11*ISNUMBER($AC651)+'01_指標庫'!$H$12*ISNUMBER($AD651)+'01_指標庫'!$H$13*ISNUMBER($AE651)+'01_指標庫'!$H$14*ISNUMBER($I651)+'01_指標庫'!$H$15*ISNUMBER($AH651)+'01_指標庫'!$H$16*ISNUMBER($K651)+'01_指標庫'!$H$17*ISNUMBER($AI651)+'01_指標庫'!$H$18*ISNUMBER($AJ651)+'01_指標庫'!$H$19*ISNUMBER($AK651)+'01_指標庫'!$H$20*ISNUMBER($BB651)+'01_指標庫'!$H$21*ISNUMBER($BC651)</f>
        <v>51</v>
      </c>
      <c r="AX651">
        <f>IF(AW651=0,50,ROUND(('01_指標庫'!$H$4*IF(ISNUMBER($F651),L651,0)+'01_指標庫'!$H$5*IF(ISNUMBER($AA651),AL651,0)+'01_指標庫'!$H$6*IF(ISNUMBER($G651),M651,0)+'01_指標庫'!$H$7*IF(ISNUMBER($H651),N651,0)+'01_指標庫'!$H$8*IF(ISNUMBER($AF651),AQ651,0)+'01_指標庫'!$H$9*IF(ISNUMBER($AG651),AR651,0)+'01_指標庫'!$H$10*IF(ISNUMBER($AB651),AM651,0)+'01_指標庫'!$H$11*IF(ISNUMBER($AC651),AN651,0)+'01_指標庫'!$H$12*IF(ISNUMBER($AD651),AO651,0)+'01_指標庫'!$H$13*IF(ISNUMBER($AE651),AP651,0)+'01_指標庫'!$H$14*IF(ISNUMBER($I651),O651,0)+'01_指標庫'!$H$15*IF(ISNUMBER($AH651),AS651,0)+'01_指標庫'!$H$16*IF(ISNUMBER($K651),P651,0)+'01_指標庫'!$H$17*IF(ISNUMBER($AI651),AT651,0)+'01_指標庫'!$H$18*IF(ISNUMBER($AJ651),AU651,0)+'01_指標庫'!$H$19*IF(ISNUMBER($AK651),AV651,0)+'01_指標庫'!$H$20*IF(ISNUMBER($BB651),BB651,0)+'01_指標庫'!$H$21*IF(ISNUMBER($BC651),BC651,0))/AW651,1))</f>
        <v>46.1</v>
      </c>
      <c r="AY651" s="67"/>
      <c r="AZ651" s="67"/>
      <c r="BA651" s="66">
        <f t="shared" si="224"/>
        <v>5.0377591194108451E-3</v>
      </c>
      <c r="BB651">
        <f t="shared" si="225"/>
        <v>50</v>
      </c>
      <c r="BC651" t="str">
        <f t="shared" si="226"/>
        <v/>
      </c>
    </row>
    <row r="652" spans="1:55" ht="15" customHeight="1">
      <c r="A652" s="56">
        <v>648</v>
      </c>
      <c r="B652" s="57">
        <v>43500</v>
      </c>
      <c r="C652" s="56">
        <v>2019</v>
      </c>
      <c r="D652" s="58" t="s">
        <v>236</v>
      </c>
      <c r="E652" s="59">
        <v>6959.96</v>
      </c>
      <c r="F652" s="60">
        <v>-1.1050000000000001E-2</v>
      </c>
      <c r="G652" s="60">
        <v>-9.1410000000000005E-2</v>
      </c>
      <c r="H652" s="61">
        <v>0.67349999999999999</v>
      </c>
      <c r="I652" s="62">
        <v>425</v>
      </c>
      <c r="J652" s="56" t="s">
        <v>235</v>
      </c>
      <c r="K652" s="63">
        <v>15.73</v>
      </c>
      <c r="L652" s="56">
        <f t="shared" si="227"/>
        <v>50</v>
      </c>
      <c r="M652" s="56">
        <f t="shared" si="228"/>
        <v>50</v>
      </c>
      <c r="N652" s="56">
        <f t="shared" si="229"/>
        <v>100</v>
      </c>
      <c r="O652" s="56">
        <f t="shared" si="230"/>
        <v>50</v>
      </c>
      <c r="P652" s="56">
        <f t="shared" si="231"/>
        <v>100</v>
      </c>
      <c r="Q652" s="63"/>
      <c r="R652" s="56"/>
      <c r="S652" s="60">
        <f t="shared" si="244"/>
        <v>1.2281252908870943E-2</v>
      </c>
      <c r="T652" s="64">
        <f t="shared" si="245"/>
        <v>-2.5402726146220633E-2</v>
      </c>
      <c r="V652" s="65"/>
      <c r="W652" s="65"/>
      <c r="Y652" s="15" t="str">
        <f t="shared" si="232"/>
        <v>UNCERTAIN</v>
      </c>
      <c r="AA652" s="66">
        <f t="shared" ref="AA652:AA715" si="246">IF($A652&lt;200,"",AVERAGE($E603:$E652)/AVERAGE($E453:$E652)-1)</f>
        <v>-6.1977118064720393E-2</v>
      </c>
      <c r="AB652">
        <f>LOOKUP($B652,'07_L1政策步階'!$A$4:$A$14,'07_L1政策步階'!$C$4:$C$14)</f>
        <v>0</v>
      </c>
      <c r="AC652" s="65"/>
      <c r="AD652" s="65"/>
      <c r="AE652" s="65"/>
      <c r="AF652" s="65"/>
      <c r="AG652" s="65"/>
      <c r="AH652" s="65"/>
      <c r="AI652" s="65"/>
      <c r="AJ652" s="65"/>
      <c r="AK652" s="65"/>
      <c r="AL652">
        <f t="shared" si="233"/>
        <v>0</v>
      </c>
      <c r="AM652">
        <f t="shared" si="234"/>
        <v>50</v>
      </c>
      <c r="AN652" t="str">
        <f t="shared" si="235"/>
        <v/>
      </c>
      <c r="AO652" t="str">
        <f t="shared" si="236"/>
        <v/>
      </c>
      <c r="AP652" t="str">
        <f t="shared" si="237"/>
        <v/>
      </c>
      <c r="AQ652" t="str">
        <f t="shared" si="238"/>
        <v/>
      </c>
      <c r="AR652" t="str">
        <f t="shared" si="239"/>
        <v/>
      </c>
      <c r="AS652" t="str">
        <f t="shared" si="240"/>
        <v/>
      </c>
      <c r="AT652" t="str">
        <f t="shared" si="241"/>
        <v/>
      </c>
      <c r="AU652" t="str">
        <f t="shared" si="242"/>
        <v/>
      </c>
      <c r="AV652" t="str">
        <f t="shared" si="243"/>
        <v/>
      </c>
      <c r="AW652">
        <f>'01_指標庫'!$H$4*ISNUMBER($F652)+'01_指標庫'!$H$5*ISNUMBER($AA652)+'01_指標庫'!$H$6*ISNUMBER($G652)+'01_指標庫'!$H$7*ISNUMBER($H652)+'01_指標庫'!$H$8*ISNUMBER($AF652)+'01_指標庫'!$H$9*ISNUMBER($AG652)+'01_指標庫'!$H$10*ISNUMBER($AB652)+'01_指標庫'!$H$11*ISNUMBER($AC652)+'01_指標庫'!$H$12*ISNUMBER($AD652)+'01_指標庫'!$H$13*ISNUMBER($AE652)+'01_指標庫'!$H$14*ISNUMBER($I652)+'01_指標庫'!$H$15*ISNUMBER($AH652)+'01_指標庫'!$H$16*ISNUMBER($K652)+'01_指標庫'!$H$17*ISNUMBER($AI652)+'01_指標庫'!$H$18*ISNUMBER($AJ652)+'01_指標庫'!$H$19*ISNUMBER($AK652)+'01_指標庫'!$H$20*ISNUMBER($BB652)+'01_指標庫'!$H$21*ISNUMBER($BC652)</f>
        <v>51</v>
      </c>
      <c r="AX652">
        <f>IF(AW652=0,50,ROUND(('01_指標庫'!$H$4*IF(ISNUMBER($F652),L652,0)+'01_指標庫'!$H$5*IF(ISNUMBER($AA652),AL652,0)+'01_指標庫'!$H$6*IF(ISNUMBER($G652),M652,0)+'01_指標庫'!$H$7*IF(ISNUMBER($H652),N652,0)+'01_指標庫'!$H$8*IF(ISNUMBER($AF652),AQ652,0)+'01_指標庫'!$H$9*IF(ISNUMBER($AG652),AR652,0)+'01_指標庫'!$H$10*IF(ISNUMBER($AB652),AM652,0)+'01_指標庫'!$H$11*IF(ISNUMBER($AC652),AN652,0)+'01_指標庫'!$H$12*IF(ISNUMBER($AD652),AO652,0)+'01_指標庫'!$H$13*IF(ISNUMBER($AE652),AP652,0)+'01_指標庫'!$H$14*IF(ISNUMBER($I652),O652,0)+'01_指標庫'!$H$15*IF(ISNUMBER($AH652),AS652,0)+'01_指標庫'!$H$16*IF(ISNUMBER($K652),P652,0)+'01_指標庫'!$H$17*IF(ISNUMBER($AI652),AT652,0)+'01_指標庫'!$H$18*IF(ISNUMBER($AJ652),AU652,0)+'01_指標庫'!$H$19*IF(ISNUMBER($AK652),AV652,0)+'01_指標庫'!$H$20*IF(ISNUMBER($BB652),BB652,0)+'01_指標庫'!$H$21*IF(ISNUMBER($BC652),BC652,0))/AW652,1))</f>
        <v>67.599999999999994</v>
      </c>
      <c r="AY652" s="67"/>
      <c r="AZ652" s="67"/>
      <c r="BA652" s="66">
        <f t="shared" si="224"/>
        <v>1.0202199906613529E-2</v>
      </c>
      <c r="BB652">
        <f t="shared" si="225"/>
        <v>100</v>
      </c>
      <c r="BC652" t="str">
        <f t="shared" si="226"/>
        <v/>
      </c>
    </row>
    <row r="653" spans="1:55" ht="15" customHeight="1">
      <c r="A653" s="56">
        <v>649</v>
      </c>
      <c r="B653" s="57">
        <v>43501</v>
      </c>
      <c r="C653" s="56">
        <v>2019</v>
      </c>
      <c r="D653" s="58" t="s">
        <v>237</v>
      </c>
      <c r="E653" s="59">
        <v>7023.52</v>
      </c>
      <c r="F653" s="60">
        <v>-2.1949999999999999E-3</v>
      </c>
      <c r="G653" s="60">
        <v>-8.3113000000000006E-2</v>
      </c>
      <c r="H653" s="61">
        <v>0.71430000000000005</v>
      </c>
      <c r="I653" s="62">
        <v>415</v>
      </c>
      <c r="J653" s="56" t="s">
        <v>235</v>
      </c>
      <c r="K653" s="63">
        <v>15.57</v>
      </c>
      <c r="L653" s="56">
        <f t="shared" si="227"/>
        <v>50</v>
      </c>
      <c r="M653" s="56">
        <f t="shared" si="228"/>
        <v>50</v>
      </c>
      <c r="N653" s="56">
        <f t="shared" si="229"/>
        <v>100</v>
      </c>
      <c r="O653" s="56">
        <f t="shared" si="230"/>
        <v>50</v>
      </c>
      <c r="P653" s="56">
        <f t="shared" si="231"/>
        <v>100</v>
      </c>
      <c r="Q653" s="63"/>
      <c r="R653" s="56"/>
      <c r="S653" s="60">
        <f t="shared" si="244"/>
        <v>9.1322363921633176E-3</v>
      </c>
      <c r="T653" s="64">
        <f t="shared" si="245"/>
        <v>-1.0171646535282908E-2</v>
      </c>
      <c r="V653" s="65"/>
      <c r="W653" s="65"/>
      <c r="Y653" s="15" t="str">
        <f t="shared" si="232"/>
        <v>UNCERTAIN</v>
      </c>
      <c r="AA653" s="66">
        <f t="shared" si="246"/>
        <v>-6.0731893633493406E-2</v>
      </c>
      <c r="AB653">
        <f>LOOKUP($B653,'07_L1政策步階'!$A$4:$A$14,'07_L1政策步階'!$C$4:$C$14)</f>
        <v>0</v>
      </c>
      <c r="AC653" s="65"/>
      <c r="AD653" s="65"/>
      <c r="AE653" s="65"/>
      <c r="AF653" s="65"/>
      <c r="AG653" s="65"/>
      <c r="AH653" s="65"/>
      <c r="AI653" s="65"/>
      <c r="AJ653" s="65"/>
      <c r="AK653" s="65"/>
      <c r="AL653">
        <f t="shared" si="233"/>
        <v>0</v>
      </c>
      <c r="AM653">
        <f t="shared" si="234"/>
        <v>50</v>
      </c>
      <c r="AN653" t="str">
        <f t="shared" si="235"/>
        <v/>
      </c>
      <c r="AO653" t="str">
        <f t="shared" si="236"/>
        <v/>
      </c>
      <c r="AP653" t="str">
        <f t="shared" si="237"/>
        <v/>
      </c>
      <c r="AQ653" t="str">
        <f t="shared" si="238"/>
        <v/>
      </c>
      <c r="AR653" t="str">
        <f t="shared" si="239"/>
        <v/>
      </c>
      <c r="AS653" t="str">
        <f t="shared" si="240"/>
        <v/>
      </c>
      <c r="AT653" t="str">
        <f t="shared" si="241"/>
        <v/>
      </c>
      <c r="AU653" t="str">
        <f t="shared" si="242"/>
        <v/>
      </c>
      <c r="AV653" t="str">
        <f t="shared" si="243"/>
        <v/>
      </c>
      <c r="AW653">
        <f>'01_指標庫'!$H$4*ISNUMBER($F653)+'01_指標庫'!$H$5*ISNUMBER($AA653)+'01_指標庫'!$H$6*ISNUMBER($G653)+'01_指標庫'!$H$7*ISNUMBER($H653)+'01_指標庫'!$H$8*ISNUMBER($AF653)+'01_指標庫'!$H$9*ISNUMBER($AG653)+'01_指標庫'!$H$10*ISNUMBER($AB653)+'01_指標庫'!$H$11*ISNUMBER($AC653)+'01_指標庫'!$H$12*ISNUMBER($AD653)+'01_指標庫'!$H$13*ISNUMBER($AE653)+'01_指標庫'!$H$14*ISNUMBER($I653)+'01_指標庫'!$H$15*ISNUMBER($AH653)+'01_指標庫'!$H$16*ISNUMBER($K653)+'01_指標庫'!$H$17*ISNUMBER($AI653)+'01_指標庫'!$H$18*ISNUMBER($AJ653)+'01_指標庫'!$H$19*ISNUMBER($AK653)+'01_指標庫'!$H$20*ISNUMBER($BB653)+'01_指標庫'!$H$21*ISNUMBER($BC653)</f>
        <v>51</v>
      </c>
      <c r="AX653">
        <f>IF(AW653=0,50,ROUND(('01_指標庫'!$H$4*IF(ISNUMBER($F653),L653,0)+'01_指標庫'!$H$5*IF(ISNUMBER($AA653),AL653,0)+'01_指標庫'!$H$6*IF(ISNUMBER($G653),M653,0)+'01_指標庫'!$H$7*IF(ISNUMBER($H653),N653,0)+'01_指標庫'!$H$8*IF(ISNUMBER($AF653),AQ653,0)+'01_指標庫'!$H$9*IF(ISNUMBER($AG653),AR653,0)+'01_指標庫'!$H$10*IF(ISNUMBER($AB653),AM653,0)+'01_指標庫'!$H$11*IF(ISNUMBER($AC653),AN653,0)+'01_指標庫'!$H$12*IF(ISNUMBER($AD653),AO653,0)+'01_指標庫'!$H$13*IF(ISNUMBER($AE653),AP653,0)+'01_指標庫'!$H$14*IF(ISNUMBER($I653),O653,0)+'01_指標庫'!$H$15*IF(ISNUMBER($AH653),AS653,0)+'01_指標庫'!$H$16*IF(ISNUMBER($K653),P653,0)+'01_指標庫'!$H$17*IF(ISNUMBER($AI653),AT653,0)+'01_指標庫'!$H$18*IF(ISNUMBER($AJ653),AU653,0)+'01_指標庫'!$H$19*IF(ISNUMBER($AK653),AV653,0)+'01_指標庫'!$H$20*IF(ISNUMBER($BB653),BB653,0)+'01_指標庫'!$H$21*IF(ISNUMBER($BC653),BC653,0))/AW653,1))</f>
        <v>67.599999999999994</v>
      </c>
      <c r="AY653" s="67"/>
      <c r="AZ653" s="67"/>
      <c r="BA653" s="66">
        <f t="shared" si="224"/>
        <v>1.6093355243929297E-2</v>
      </c>
      <c r="BB653">
        <f t="shared" si="225"/>
        <v>100</v>
      </c>
      <c r="BC653" t="str">
        <f t="shared" si="226"/>
        <v/>
      </c>
    </row>
    <row r="654" spans="1:55" ht="15" customHeight="1">
      <c r="A654" s="56">
        <v>650</v>
      </c>
      <c r="B654" s="57">
        <v>43502</v>
      </c>
      <c r="C654" s="56">
        <v>2019</v>
      </c>
      <c r="D654" s="58" t="s">
        <v>238</v>
      </c>
      <c r="E654" s="59">
        <v>6997.62</v>
      </c>
      <c r="F654" s="60">
        <v>-6.1069999999999996E-3</v>
      </c>
      <c r="G654" s="60">
        <v>-8.6494000000000001E-2</v>
      </c>
      <c r="H654" s="61">
        <v>0.73470000000000002</v>
      </c>
      <c r="I654" s="62">
        <v>413</v>
      </c>
      <c r="J654" s="56" t="s">
        <v>235</v>
      </c>
      <c r="K654" s="63">
        <v>15.38</v>
      </c>
      <c r="L654" s="56">
        <f t="shared" si="227"/>
        <v>50</v>
      </c>
      <c r="M654" s="56">
        <f t="shared" si="228"/>
        <v>50</v>
      </c>
      <c r="N654" s="56">
        <f t="shared" si="229"/>
        <v>100</v>
      </c>
      <c r="O654" s="56">
        <f t="shared" si="230"/>
        <v>50</v>
      </c>
      <c r="P654" s="56">
        <f t="shared" si="231"/>
        <v>100</v>
      </c>
      <c r="Q654" s="63"/>
      <c r="R654" s="56"/>
      <c r="S654" s="60">
        <f t="shared" si="244"/>
        <v>-3.6876096316377227E-3</v>
      </c>
      <c r="T654" s="64">
        <f t="shared" si="245"/>
        <v>-1.2202954399486154E-2</v>
      </c>
      <c r="V654" s="65"/>
      <c r="W654" s="65"/>
      <c r="Y654" s="15" t="str">
        <f t="shared" si="232"/>
        <v>UNCERTAIN</v>
      </c>
      <c r="AA654" s="66">
        <f t="shared" si="246"/>
        <v>-5.975328390519774E-2</v>
      </c>
      <c r="AB654">
        <f>LOOKUP($B654,'07_L1政策步階'!$A$4:$A$14,'07_L1政策步階'!$C$4:$C$14)</f>
        <v>0</v>
      </c>
      <c r="AC654" s="65"/>
      <c r="AD654" s="65"/>
      <c r="AE654" s="65"/>
      <c r="AF654" s="65"/>
      <c r="AG654" s="65"/>
      <c r="AH654" s="65"/>
      <c r="AI654" s="65"/>
      <c r="AJ654" s="65"/>
      <c r="AK654" s="65"/>
      <c r="AL654">
        <f t="shared" si="233"/>
        <v>0</v>
      </c>
      <c r="AM654">
        <f t="shared" si="234"/>
        <v>50</v>
      </c>
      <c r="AN654" t="str">
        <f t="shared" si="235"/>
        <v/>
      </c>
      <c r="AO654" t="str">
        <f t="shared" si="236"/>
        <v/>
      </c>
      <c r="AP654" t="str">
        <f t="shared" si="237"/>
        <v/>
      </c>
      <c r="AQ654" t="str">
        <f t="shared" si="238"/>
        <v/>
      </c>
      <c r="AR654" t="str">
        <f t="shared" si="239"/>
        <v/>
      </c>
      <c r="AS654" t="str">
        <f t="shared" si="240"/>
        <v/>
      </c>
      <c r="AT654" t="str">
        <f t="shared" si="241"/>
        <v/>
      </c>
      <c r="AU654" t="str">
        <f t="shared" si="242"/>
        <v/>
      </c>
      <c r="AV654" t="str">
        <f t="shared" si="243"/>
        <v/>
      </c>
      <c r="AW654">
        <f>'01_指標庫'!$H$4*ISNUMBER($F654)+'01_指標庫'!$H$5*ISNUMBER($AA654)+'01_指標庫'!$H$6*ISNUMBER($G654)+'01_指標庫'!$H$7*ISNUMBER($H654)+'01_指標庫'!$H$8*ISNUMBER($AF654)+'01_指標庫'!$H$9*ISNUMBER($AG654)+'01_指標庫'!$H$10*ISNUMBER($AB654)+'01_指標庫'!$H$11*ISNUMBER($AC654)+'01_指標庫'!$H$12*ISNUMBER($AD654)+'01_指標庫'!$H$13*ISNUMBER($AE654)+'01_指標庫'!$H$14*ISNUMBER($I654)+'01_指標庫'!$H$15*ISNUMBER($AH654)+'01_指標庫'!$H$16*ISNUMBER($K654)+'01_指標庫'!$H$17*ISNUMBER($AI654)+'01_指標庫'!$H$18*ISNUMBER($AJ654)+'01_指標庫'!$H$19*ISNUMBER($AK654)+'01_指標庫'!$H$20*ISNUMBER($BB654)+'01_指標庫'!$H$21*ISNUMBER($BC654)</f>
        <v>51</v>
      </c>
      <c r="AX654">
        <f>IF(AW654=0,50,ROUND(('01_指標庫'!$H$4*IF(ISNUMBER($F654),L654,0)+'01_指標庫'!$H$5*IF(ISNUMBER($AA654),AL654,0)+'01_指標庫'!$H$6*IF(ISNUMBER($G654),M654,0)+'01_指標庫'!$H$7*IF(ISNUMBER($H654),N654,0)+'01_指標庫'!$H$8*IF(ISNUMBER($AF654),AQ654,0)+'01_指標庫'!$H$9*IF(ISNUMBER($AG654),AR654,0)+'01_指標庫'!$H$10*IF(ISNUMBER($AB654),AM654,0)+'01_指標庫'!$H$11*IF(ISNUMBER($AC654),AN654,0)+'01_指標庫'!$H$12*IF(ISNUMBER($AD654),AO654,0)+'01_指標庫'!$H$13*IF(ISNUMBER($AE654),AP654,0)+'01_指標庫'!$H$14*IF(ISNUMBER($I654),O654,0)+'01_指標庫'!$H$15*IF(ISNUMBER($AH654),AS654,0)+'01_指標庫'!$H$16*IF(ISNUMBER($K654),P654,0)+'01_指標庫'!$H$17*IF(ISNUMBER($AI654),AT654,0)+'01_指標庫'!$H$18*IF(ISNUMBER($AJ654),AU654,0)+'01_指標庫'!$H$19*IF(ISNUMBER($AK654),AV654,0)+'01_指標庫'!$H$20*IF(ISNUMBER($BB654),BB654,0)+'01_指標庫'!$H$21*IF(ISNUMBER($BC654),BC654,0))/AW654,1))</f>
        <v>67.599999999999994</v>
      </c>
      <c r="AY654" s="67"/>
      <c r="AZ654" s="67"/>
      <c r="BA654" s="66">
        <f t="shared" ref="BA654:BA717" si="247">AVERAGE($E650:$E654)/AVERAGE($E645:$E654)-1</f>
        <v>1.6606675978784846E-2</v>
      </c>
      <c r="BB654">
        <f t="shared" ref="BB654:BB717" si="248">IF(ISNUMBER($BA654),IF(OR($S654&lt;=-0.03,$BA654&lt;-0.003),0,IF(OR($S654&lt;=-0.02,$BA654&lt;0.01),50,100)),"")</f>
        <v>100</v>
      </c>
      <c r="BC654" t="str">
        <f t="shared" ref="BC654:BC717" si="249">IF(OR(COUNT($AZ654)=0,COUNT($AZ653)=0),"",IF(OR($AY654/$AZ653-1&lt;=-0.03,$AZ654/$AZ653-1&lt;=-0.045,IF(COUNT($AZ645:$AZ654)=10,AVERAGE($AZ650:$AZ654)/AVERAGE($AZ645:$AZ654)-1&lt;-0.01,FALSE())),0,IF(OR($AZ654/$AZ653-1&lt;=-0.02,IF(COUNT($AZ645:$AZ654)=10,AVERAGE($AZ650:$AZ654)/AVERAGE($AZ645:$AZ654)-1&lt;0.005,FALSE())),50,100)))</f>
        <v/>
      </c>
    </row>
    <row r="655" spans="1:55" ht="15" customHeight="1">
      <c r="A655" s="56">
        <v>651</v>
      </c>
      <c r="B655" s="57">
        <v>43503</v>
      </c>
      <c r="C655" s="56">
        <v>2019</v>
      </c>
      <c r="D655" s="58" t="s">
        <v>239</v>
      </c>
      <c r="E655" s="59">
        <v>6904.98</v>
      </c>
      <c r="F655" s="60">
        <v>-1.9443999999999999E-2</v>
      </c>
      <c r="G655" s="60">
        <v>-9.8587999999999995E-2</v>
      </c>
      <c r="H655" s="61">
        <v>0.67349999999999999</v>
      </c>
      <c r="I655" s="62">
        <v>429</v>
      </c>
      <c r="J655" s="56" t="s">
        <v>235</v>
      </c>
      <c r="K655" s="63">
        <v>16.37</v>
      </c>
      <c r="L655" s="56">
        <f t="shared" si="227"/>
        <v>50</v>
      </c>
      <c r="M655" s="56">
        <f t="shared" si="228"/>
        <v>50</v>
      </c>
      <c r="N655" s="56">
        <f t="shared" si="229"/>
        <v>100</v>
      </c>
      <c r="O655" s="56">
        <f t="shared" si="230"/>
        <v>50</v>
      </c>
      <c r="P655" s="56">
        <f t="shared" si="231"/>
        <v>100</v>
      </c>
      <c r="Q655" s="63"/>
      <c r="R655" s="56"/>
      <c r="S655" s="60">
        <f t="shared" si="244"/>
        <v>-1.3238786901832333E-2</v>
      </c>
      <c r="T655" s="64">
        <f t="shared" si="245"/>
        <v>6.4369310793237933E-2</v>
      </c>
      <c r="V655" s="65"/>
      <c r="W655" s="65"/>
      <c r="Y655" s="15" t="str">
        <f t="shared" si="232"/>
        <v>UNCERTAIN</v>
      </c>
      <c r="AA655" s="66">
        <f t="shared" si="246"/>
        <v>-5.8851788831190244E-2</v>
      </c>
      <c r="AB655">
        <f>LOOKUP($B655,'07_L1政策步階'!$A$4:$A$14,'07_L1政策步階'!$C$4:$C$14)</f>
        <v>0</v>
      </c>
      <c r="AC655" s="65"/>
      <c r="AD655" s="65"/>
      <c r="AE655" s="65"/>
      <c r="AF655" s="65"/>
      <c r="AG655" s="65"/>
      <c r="AH655" s="65"/>
      <c r="AI655" s="65"/>
      <c r="AJ655" s="65"/>
      <c r="AK655" s="65"/>
      <c r="AL655">
        <f t="shared" si="233"/>
        <v>0</v>
      </c>
      <c r="AM655">
        <f t="shared" si="234"/>
        <v>50</v>
      </c>
      <c r="AN655" t="str">
        <f t="shared" si="235"/>
        <v/>
      </c>
      <c r="AO655" t="str">
        <f t="shared" si="236"/>
        <v/>
      </c>
      <c r="AP655" t="str">
        <f t="shared" si="237"/>
        <v/>
      </c>
      <c r="AQ655" t="str">
        <f t="shared" si="238"/>
        <v/>
      </c>
      <c r="AR655" t="str">
        <f t="shared" si="239"/>
        <v/>
      </c>
      <c r="AS655" t="str">
        <f t="shared" si="240"/>
        <v/>
      </c>
      <c r="AT655" t="str">
        <f t="shared" si="241"/>
        <v/>
      </c>
      <c r="AU655" t="str">
        <f t="shared" si="242"/>
        <v/>
      </c>
      <c r="AV655" t="str">
        <f t="shared" si="243"/>
        <v/>
      </c>
      <c r="AW655">
        <f>'01_指標庫'!$H$4*ISNUMBER($F655)+'01_指標庫'!$H$5*ISNUMBER($AA655)+'01_指標庫'!$H$6*ISNUMBER($G655)+'01_指標庫'!$H$7*ISNUMBER($H655)+'01_指標庫'!$H$8*ISNUMBER($AF655)+'01_指標庫'!$H$9*ISNUMBER($AG655)+'01_指標庫'!$H$10*ISNUMBER($AB655)+'01_指標庫'!$H$11*ISNUMBER($AC655)+'01_指標庫'!$H$12*ISNUMBER($AD655)+'01_指標庫'!$H$13*ISNUMBER($AE655)+'01_指標庫'!$H$14*ISNUMBER($I655)+'01_指標庫'!$H$15*ISNUMBER($AH655)+'01_指標庫'!$H$16*ISNUMBER($K655)+'01_指標庫'!$H$17*ISNUMBER($AI655)+'01_指標庫'!$H$18*ISNUMBER($AJ655)+'01_指標庫'!$H$19*ISNUMBER($AK655)+'01_指標庫'!$H$20*ISNUMBER($BB655)+'01_指標庫'!$H$21*ISNUMBER($BC655)</f>
        <v>51</v>
      </c>
      <c r="AX655">
        <f>IF(AW655=0,50,ROUND(('01_指標庫'!$H$4*IF(ISNUMBER($F655),L655,0)+'01_指標庫'!$H$5*IF(ISNUMBER($AA655),AL655,0)+'01_指標庫'!$H$6*IF(ISNUMBER($G655),M655,0)+'01_指標庫'!$H$7*IF(ISNUMBER($H655),N655,0)+'01_指標庫'!$H$8*IF(ISNUMBER($AF655),AQ655,0)+'01_指標庫'!$H$9*IF(ISNUMBER($AG655),AR655,0)+'01_指標庫'!$H$10*IF(ISNUMBER($AB655),AM655,0)+'01_指標庫'!$H$11*IF(ISNUMBER($AC655),AN655,0)+'01_指標庫'!$H$12*IF(ISNUMBER($AD655),AO655,0)+'01_指標庫'!$H$13*IF(ISNUMBER($AE655),AP655,0)+'01_指標庫'!$H$14*IF(ISNUMBER($I655),O655,0)+'01_指標庫'!$H$15*IF(ISNUMBER($AH655),AS655,0)+'01_指標庫'!$H$16*IF(ISNUMBER($K655),P655,0)+'01_指標庫'!$H$17*IF(ISNUMBER($AI655),AT655,0)+'01_指標庫'!$H$18*IF(ISNUMBER($AJ655),AU655,0)+'01_指標庫'!$H$19*IF(ISNUMBER($AK655),AV655,0)+'01_指標庫'!$H$20*IF(ISNUMBER($BB655),BB655,0)+'01_指標庫'!$H$21*IF(ISNUMBER($BC655),BC655,0))/AW655,1))</f>
        <v>67.599999999999994</v>
      </c>
      <c r="AY655" s="67"/>
      <c r="AZ655" s="67"/>
      <c r="BA655" s="66">
        <f t="shared" si="247"/>
        <v>1.3552284761260358E-2</v>
      </c>
      <c r="BB655">
        <f t="shared" si="248"/>
        <v>100</v>
      </c>
      <c r="BC655" t="str">
        <f t="shared" si="249"/>
        <v/>
      </c>
    </row>
    <row r="656" spans="1:55" ht="15" customHeight="1">
      <c r="A656" s="56">
        <v>652</v>
      </c>
      <c r="B656" s="57">
        <v>43504</v>
      </c>
      <c r="C656" s="56">
        <v>2019</v>
      </c>
      <c r="D656" s="58" t="s">
        <v>234</v>
      </c>
      <c r="E656" s="59">
        <v>6913.13</v>
      </c>
      <c r="F656" s="60">
        <v>-1.8568000000000001E-2</v>
      </c>
      <c r="G656" s="60">
        <v>-9.7524E-2</v>
      </c>
      <c r="H656" s="61">
        <v>0.67349999999999999</v>
      </c>
      <c r="I656" s="62">
        <v>432</v>
      </c>
      <c r="J656" s="56" t="s">
        <v>235</v>
      </c>
      <c r="K656" s="63">
        <v>15.72</v>
      </c>
      <c r="L656" s="56">
        <f t="shared" si="227"/>
        <v>50</v>
      </c>
      <c r="M656" s="56">
        <f t="shared" si="228"/>
        <v>50</v>
      </c>
      <c r="N656" s="56">
        <f t="shared" si="229"/>
        <v>100</v>
      </c>
      <c r="O656" s="56">
        <f t="shared" si="230"/>
        <v>50</v>
      </c>
      <c r="P656" s="56">
        <f t="shared" si="231"/>
        <v>100</v>
      </c>
      <c r="Q656" s="63"/>
      <c r="R656" s="56"/>
      <c r="S656" s="60">
        <f t="shared" si="244"/>
        <v>1.1803075461478407E-3</v>
      </c>
      <c r="T656" s="64">
        <f t="shared" si="245"/>
        <v>-3.9706780696395882E-2</v>
      </c>
      <c r="V656" s="65"/>
      <c r="W656" s="65"/>
      <c r="Y656" s="15" t="str">
        <f t="shared" si="232"/>
        <v>UNCERTAIN</v>
      </c>
      <c r="AA656" s="66">
        <f t="shared" si="246"/>
        <v>-5.8455091527016556E-2</v>
      </c>
      <c r="AB656">
        <f>LOOKUP($B656,'07_L1政策步階'!$A$4:$A$14,'07_L1政策步階'!$C$4:$C$14)</f>
        <v>0</v>
      </c>
      <c r="AC656" s="65"/>
      <c r="AD656" s="65"/>
      <c r="AE656" s="65"/>
      <c r="AF656" s="65"/>
      <c r="AG656" s="65"/>
      <c r="AH656" s="65"/>
      <c r="AI656" s="65"/>
      <c r="AJ656" s="65"/>
      <c r="AK656" s="65"/>
      <c r="AL656">
        <f t="shared" si="233"/>
        <v>0</v>
      </c>
      <c r="AM656">
        <f t="shared" si="234"/>
        <v>50</v>
      </c>
      <c r="AN656" t="str">
        <f t="shared" si="235"/>
        <v/>
      </c>
      <c r="AO656" t="str">
        <f t="shared" si="236"/>
        <v/>
      </c>
      <c r="AP656" t="str">
        <f t="shared" si="237"/>
        <v/>
      </c>
      <c r="AQ656" t="str">
        <f t="shared" si="238"/>
        <v/>
      </c>
      <c r="AR656" t="str">
        <f t="shared" si="239"/>
        <v/>
      </c>
      <c r="AS656" t="str">
        <f t="shared" si="240"/>
        <v/>
      </c>
      <c r="AT656" t="str">
        <f t="shared" si="241"/>
        <v/>
      </c>
      <c r="AU656" t="str">
        <f t="shared" si="242"/>
        <v/>
      </c>
      <c r="AV656" t="str">
        <f t="shared" si="243"/>
        <v/>
      </c>
      <c r="AW656">
        <f>'01_指標庫'!$H$4*ISNUMBER($F656)+'01_指標庫'!$H$5*ISNUMBER($AA656)+'01_指標庫'!$H$6*ISNUMBER($G656)+'01_指標庫'!$H$7*ISNUMBER($H656)+'01_指標庫'!$H$8*ISNUMBER($AF656)+'01_指標庫'!$H$9*ISNUMBER($AG656)+'01_指標庫'!$H$10*ISNUMBER($AB656)+'01_指標庫'!$H$11*ISNUMBER($AC656)+'01_指標庫'!$H$12*ISNUMBER($AD656)+'01_指標庫'!$H$13*ISNUMBER($AE656)+'01_指標庫'!$H$14*ISNUMBER($I656)+'01_指標庫'!$H$15*ISNUMBER($AH656)+'01_指標庫'!$H$16*ISNUMBER($K656)+'01_指標庫'!$H$17*ISNUMBER($AI656)+'01_指標庫'!$H$18*ISNUMBER($AJ656)+'01_指標庫'!$H$19*ISNUMBER($AK656)+'01_指標庫'!$H$20*ISNUMBER($BB656)+'01_指標庫'!$H$21*ISNUMBER($BC656)</f>
        <v>51</v>
      </c>
      <c r="AX656">
        <f>IF(AW656=0,50,ROUND(('01_指標庫'!$H$4*IF(ISNUMBER($F656),L656,0)+'01_指標庫'!$H$5*IF(ISNUMBER($AA656),AL656,0)+'01_指標庫'!$H$6*IF(ISNUMBER($G656),M656,0)+'01_指標庫'!$H$7*IF(ISNUMBER($H656),N656,0)+'01_指標庫'!$H$8*IF(ISNUMBER($AF656),AQ656,0)+'01_指標庫'!$H$9*IF(ISNUMBER($AG656),AR656,0)+'01_指標庫'!$H$10*IF(ISNUMBER($AB656),AM656,0)+'01_指標庫'!$H$11*IF(ISNUMBER($AC656),AN656,0)+'01_指標庫'!$H$12*IF(ISNUMBER($AD656),AO656,0)+'01_指標庫'!$H$13*IF(ISNUMBER($AE656),AP656,0)+'01_指標庫'!$H$14*IF(ISNUMBER($I656),O656,0)+'01_指標庫'!$H$15*IF(ISNUMBER($AH656),AS656,0)+'01_指標庫'!$H$16*IF(ISNUMBER($K656),P656,0)+'01_指標庫'!$H$17*IF(ISNUMBER($AI656),AT656,0)+'01_指標庫'!$H$18*IF(ISNUMBER($AJ656),AU656,0)+'01_指標庫'!$H$19*IF(ISNUMBER($AK656),AV656,0)+'01_指標庫'!$H$20*IF(ISNUMBER($BB656),BB656,0)+'01_指標庫'!$H$21*IF(ISNUMBER($BC656),BC656,0))/AW656,1))</f>
        <v>67.599999999999994</v>
      </c>
      <c r="AY656" s="67"/>
      <c r="AZ656" s="67"/>
      <c r="BA656" s="66">
        <f t="shared" si="247"/>
        <v>1.2792028330880667E-2</v>
      </c>
      <c r="BB656">
        <f t="shared" si="248"/>
        <v>100</v>
      </c>
      <c r="BC656" t="str">
        <f t="shared" si="249"/>
        <v/>
      </c>
    </row>
    <row r="657" spans="1:55" ht="15" customHeight="1">
      <c r="A657" s="56">
        <v>653</v>
      </c>
      <c r="B657" s="57">
        <v>43507</v>
      </c>
      <c r="C657" s="56">
        <v>2019</v>
      </c>
      <c r="D657" s="58" t="s">
        <v>236</v>
      </c>
      <c r="E657" s="59">
        <v>6909.18</v>
      </c>
      <c r="F657" s="60">
        <v>-1.9404000000000001E-2</v>
      </c>
      <c r="G657" s="60">
        <v>-9.8039000000000001E-2</v>
      </c>
      <c r="H657" s="61">
        <v>0.65310000000000001</v>
      </c>
      <c r="I657" s="62">
        <v>428</v>
      </c>
      <c r="J657" s="56" t="s">
        <v>235</v>
      </c>
      <c r="K657" s="63">
        <v>15.97</v>
      </c>
      <c r="L657" s="56">
        <f t="shared" si="227"/>
        <v>50</v>
      </c>
      <c r="M657" s="56">
        <f t="shared" si="228"/>
        <v>50</v>
      </c>
      <c r="N657" s="56">
        <f t="shared" si="229"/>
        <v>100</v>
      </c>
      <c r="O657" s="56">
        <f t="shared" si="230"/>
        <v>50</v>
      </c>
      <c r="P657" s="56">
        <f t="shared" si="231"/>
        <v>100</v>
      </c>
      <c r="Q657" s="63"/>
      <c r="R657" s="56"/>
      <c r="S657" s="60">
        <f t="shared" si="244"/>
        <v>-5.7137649660865542E-4</v>
      </c>
      <c r="T657" s="64">
        <f t="shared" si="245"/>
        <v>1.5903307888040619E-2</v>
      </c>
      <c r="V657" s="65"/>
      <c r="W657" s="65"/>
      <c r="Y657" s="15" t="str">
        <f t="shared" si="232"/>
        <v>UNCERTAIN</v>
      </c>
      <c r="AA657" s="66">
        <f t="shared" si="246"/>
        <v>-5.81283596505906E-2</v>
      </c>
      <c r="AB657">
        <f>LOOKUP($B657,'07_L1政策步階'!$A$4:$A$14,'07_L1政策步階'!$C$4:$C$14)</f>
        <v>0</v>
      </c>
      <c r="AC657" s="65"/>
      <c r="AD657" s="65"/>
      <c r="AE657" s="65"/>
      <c r="AF657" s="65"/>
      <c r="AG657" s="65"/>
      <c r="AH657" s="65"/>
      <c r="AI657" s="65"/>
      <c r="AJ657" s="65"/>
      <c r="AK657" s="65"/>
      <c r="AL657">
        <f t="shared" si="233"/>
        <v>0</v>
      </c>
      <c r="AM657">
        <f t="shared" si="234"/>
        <v>50</v>
      </c>
      <c r="AN657" t="str">
        <f t="shared" si="235"/>
        <v/>
      </c>
      <c r="AO657" t="str">
        <f t="shared" si="236"/>
        <v/>
      </c>
      <c r="AP657" t="str">
        <f t="shared" si="237"/>
        <v/>
      </c>
      <c r="AQ657" t="str">
        <f t="shared" si="238"/>
        <v/>
      </c>
      <c r="AR657" t="str">
        <f t="shared" si="239"/>
        <v/>
      </c>
      <c r="AS657" t="str">
        <f t="shared" si="240"/>
        <v/>
      </c>
      <c r="AT657" t="str">
        <f t="shared" si="241"/>
        <v/>
      </c>
      <c r="AU657" t="str">
        <f t="shared" si="242"/>
        <v/>
      </c>
      <c r="AV657" t="str">
        <f t="shared" si="243"/>
        <v/>
      </c>
      <c r="AW657">
        <f>'01_指標庫'!$H$4*ISNUMBER($F657)+'01_指標庫'!$H$5*ISNUMBER($AA657)+'01_指標庫'!$H$6*ISNUMBER($G657)+'01_指標庫'!$H$7*ISNUMBER($H657)+'01_指標庫'!$H$8*ISNUMBER($AF657)+'01_指標庫'!$H$9*ISNUMBER($AG657)+'01_指標庫'!$H$10*ISNUMBER($AB657)+'01_指標庫'!$H$11*ISNUMBER($AC657)+'01_指標庫'!$H$12*ISNUMBER($AD657)+'01_指標庫'!$H$13*ISNUMBER($AE657)+'01_指標庫'!$H$14*ISNUMBER($I657)+'01_指標庫'!$H$15*ISNUMBER($AH657)+'01_指標庫'!$H$16*ISNUMBER($K657)+'01_指標庫'!$H$17*ISNUMBER($AI657)+'01_指標庫'!$H$18*ISNUMBER($AJ657)+'01_指標庫'!$H$19*ISNUMBER($AK657)+'01_指標庫'!$H$20*ISNUMBER($BB657)+'01_指標庫'!$H$21*ISNUMBER($BC657)</f>
        <v>51</v>
      </c>
      <c r="AX657">
        <f>IF(AW657=0,50,ROUND(('01_指標庫'!$H$4*IF(ISNUMBER($F657),L657,0)+'01_指標庫'!$H$5*IF(ISNUMBER($AA657),AL657,0)+'01_指標庫'!$H$6*IF(ISNUMBER($G657),M657,0)+'01_指標庫'!$H$7*IF(ISNUMBER($H657),N657,0)+'01_指標庫'!$H$8*IF(ISNUMBER($AF657),AQ657,0)+'01_指標庫'!$H$9*IF(ISNUMBER($AG657),AR657,0)+'01_指標庫'!$H$10*IF(ISNUMBER($AB657),AM657,0)+'01_指標庫'!$H$11*IF(ISNUMBER($AC657),AN657,0)+'01_指標庫'!$H$12*IF(ISNUMBER($AD657),AO657,0)+'01_指標庫'!$H$13*IF(ISNUMBER($AE657),AP657,0)+'01_指標庫'!$H$14*IF(ISNUMBER($I657),O657,0)+'01_指標庫'!$H$15*IF(ISNUMBER($AH657),AS657,0)+'01_指標庫'!$H$16*IF(ISNUMBER($K657),P657,0)+'01_指標庫'!$H$17*IF(ISNUMBER($AI657),AT657,0)+'01_指標庫'!$H$18*IF(ISNUMBER($AJ657),AU657,0)+'01_指標庫'!$H$19*IF(ISNUMBER($AK657),AV657,0)+'01_指標庫'!$H$20*IF(ISNUMBER($BB657),BB657,0)+'01_指標庫'!$H$21*IF(ISNUMBER($BC657),BC657,0))/AW657,1))</f>
        <v>61.8</v>
      </c>
      <c r="AY657" s="67"/>
      <c r="AZ657" s="67"/>
      <c r="BA657" s="66">
        <f t="shared" si="247"/>
        <v>8.2024968283704869E-3</v>
      </c>
      <c r="BB657">
        <f t="shared" si="248"/>
        <v>50</v>
      </c>
      <c r="BC657" t="str">
        <f t="shared" si="249"/>
        <v/>
      </c>
    </row>
    <row r="658" spans="1:55" ht="15" customHeight="1">
      <c r="A658" s="56">
        <v>654</v>
      </c>
      <c r="B658" s="57">
        <v>43508</v>
      </c>
      <c r="C658" s="56">
        <v>2019</v>
      </c>
      <c r="D658" s="58" t="s">
        <v>237</v>
      </c>
      <c r="E658" s="59">
        <v>7014.67</v>
      </c>
      <c r="F658" s="60">
        <v>-4.6899999999999997E-3</v>
      </c>
      <c r="G658" s="60">
        <v>-8.4267999999999996E-2</v>
      </c>
      <c r="H658" s="61">
        <v>0.69389999999999996</v>
      </c>
      <c r="I658" s="62">
        <v>417</v>
      </c>
      <c r="J658" s="56" t="s">
        <v>235</v>
      </c>
      <c r="K658" s="63">
        <v>15.43</v>
      </c>
      <c r="L658" s="56">
        <f t="shared" si="227"/>
        <v>50</v>
      </c>
      <c r="M658" s="56">
        <f t="shared" si="228"/>
        <v>50</v>
      </c>
      <c r="N658" s="56">
        <f t="shared" si="229"/>
        <v>100</v>
      </c>
      <c r="O658" s="56">
        <f t="shared" si="230"/>
        <v>50</v>
      </c>
      <c r="P658" s="56">
        <f t="shared" si="231"/>
        <v>100</v>
      </c>
      <c r="Q658" s="63"/>
      <c r="R658" s="56"/>
      <c r="S658" s="60">
        <f t="shared" si="244"/>
        <v>1.5268092595648097E-2</v>
      </c>
      <c r="T658" s="64">
        <f t="shared" si="245"/>
        <v>-3.3813400125234927E-2</v>
      </c>
      <c r="V658" s="65"/>
      <c r="W658" s="65"/>
      <c r="Y658" s="15" t="str">
        <f t="shared" si="232"/>
        <v>UNCERTAIN</v>
      </c>
      <c r="AA658" s="66">
        <f t="shared" si="246"/>
        <v>-5.8084687370237531E-2</v>
      </c>
      <c r="AB658">
        <f>LOOKUP($B658,'07_L1政策步階'!$A$4:$A$14,'07_L1政策步階'!$C$4:$C$14)</f>
        <v>0</v>
      </c>
      <c r="AC658" s="65"/>
      <c r="AD658" s="65"/>
      <c r="AE658" s="65"/>
      <c r="AF658" s="65"/>
      <c r="AG658" s="65"/>
      <c r="AH658" s="65"/>
      <c r="AI658" s="65"/>
      <c r="AJ658" s="65"/>
      <c r="AK658" s="65"/>
      <c r="AL658">
        <f t="shared" si="233"/>
        <v>0</v>
      </c>
      <c r="AM658">
        <f t="shared" si="234"/>
        <v>50</v>
      </c>
      <c r="AN658" t="str">
        <f t="shared" si="235"/>
        <v/>
      </c>
      <c r="AO658" t="str">
        <f t="shared" si="236"/>
        <v/>
      </c>
      <c r="AP658" t="str">
        <f t="shared" si="237"/>
        <v/>
      </c>
      <c r="AQ658" t="str">
        <f t="shared" si="238"/>
        <v/>
      </c>
      <c r="AR658" t="str">
        <f t="shared" si="239"/>
        <v/>
      </c>
      <c r="AS658" t="str">
        <f t="shared" si="240"/>
        <v/>
      </c>
      <c r="AT658" t="str">
        <f t="shared" si="241"/>
        <v/>
      </c>
      <c r="AU658" t="str">
        <f t="shared" si="242"/>
        <v/>
      </c>
      <c r="AV658" t="str">
        <f t="shared" si="243"/>
        <v/>
      </c>
      <c r="AW658">
        <f>'01_指標庫'!$H$4*ISNUMBER($F658)+'01_指標庫'!$H$5*ISNUMBER($AA658)+'01_指標庫'!$H$6*ISNUMBER($G658)+'01_指標庫'!$H$7*ISNUMBER($H658)+'01_指標庫'!$H$8*ISNUMBER($AF658)+'01_指標庫'!$H$9*ISNUMBER($AG658)+'01_指標庫'!$H$10*ISNUMBER($AB658)+'01_指標庫'!$H$11*ISNUMBER($AC658)+'01_指標庫'!$H$12*ISNUMBER($AD658)+'01_指標庫'!$H$13*ISNUMBER($AE658)+'01_指標庫'!$H$14*ISNUMBER($I658)+'01_指標庫'!$H$15*ISNUMBER($AH658)+'01_指標庫'!$H$16*ISNUMBER($K658)+'01_指標庫'!$H$17*ISNUMBER($AI658)+'01_指標庫'!$H$18*ISNUMBER($AJ658)+'01_指標庫'!$H$19*ISNUMBER($AK658)+'01_指標庫'!$H$20*ISNUMBER($BB658)+'01_指標庫'!$H$21*ISNUMBER($BC658)</f>
        <v>51</v>
      </c>
      <c r="AX658">
        <f>IF(AW658=0,50,ROUND(('01_指標庫'!$H$4*IF(ISNUMBER($F658),L658,0)+'01_指標庫'!$H$5*IF(ISNUMBER($AA658),AL658,0)+'01_指標庫'!$H$6*IF(ISNUMBER($G658),M658,0)+'01_指標庫'!$H$7*IF(ISNUMBER($H658),N658,0)+'01_指標庫'!$H$8*IF(ISNUMBER($AF658),AQ658,0)+'01_指標庫'!$H$9*IF(ISNUMBER($AG658),AR658,0)+'01_指標庫'!$H$10*IF(ISNUMBER($AB658),AM658,0)+'01_指標庫'!$H$11*IF(ISNUMBER($AC658),AN658,0)+'01_指標庫'!$H$12*IF(ISNUMBER($AD658),AO658,0)+'01_指標庫'!$H$13*IF(ISNUMBER($AE658),AP658,0)+'01_指標庫'!$H$14*IF(ISNUMBER($I658),O658,0)+'01_指標庫'!$H$15*IF(ISNUMBER($AH658),AS658,0)+'01_指標庫'!$H$16*IF(ISNUMBER($K658),P658,0)+'01_指標庫'!$H$17*IF(ISNUMBER($AI658),AT658,0)+'01_指標庫'!$H$18*IF(ISNUMBER($AJ658),AU658,0)+'01_指標庫'!$H$19*IF(ISNUMBER($AK658),AV658,0)+'01_指標庫'!$H$20*IF(ISNUMBER($BB658),BB658,0)+'01_指標庫'!$H$21*IF(ISNUMBER($BC658),BC658,0))/AW658,1))</f>
        <v>61.8</v>
      </c>
      <c r="AY658" s="67"/>
      <c r="AZ658" s="67"/>
      <c r="BA658" s="66">
        <f t="shared" si="247"/>
        <v>2.3924690964927109E-3</v>
      </c>
      <c r="BB658">
        <f t="shared" si="248"/>
        <v>50</v>
      </c>
      <c r="BC658" t="str">
        <f t="shared" si="249"/>
        <v/>
      </c>
    </row>
    <row r="659" spans="1:55" ht="15" customHeight="1">
      <c r="A659" s="56">
        <v>655</v>
      </c>
      <c r="B659" s="57">
        <v>43509</v>
      </c>
      <c r="C659" s="56">
        <v>2019</v>
      </c>
      <c r="D659" s="58" t="s">
        <v>238</v>
      </c>
      <c r="E659" s="59">
        <v>7015.88</v>
      </c>
      <c r="F659" s="60">
        <v>-4.7720000000000002E-3</v>
      </c>
      <c r="G659" s="60">
        <v>-8.4110000000000004E-2</v>
      </c>
      <c r="H659" s="61">
        <v>0.71430000000000005</v>
      </c>
      <c r="I659" s="62">
        <v>412</v>
      </c>
      <c r="J659" s="56" t="s">
        <v>235</v>
      </c>
      <c r="K659" s="63">
        <v>15.65</v>
      </c>
      <c r="L659" s="56">
        <f t="shared" si="227"/>
        <v>50</v>
      </c>
      <c r="M659" s="56">
        <f t="shared" si="228"/>
        <v>50</v>
      </c>
      <c r="N659" s="56">
        <f t="shared" si="229"/>
        <v>100</v>
      </c>
      <c r="O659" s="56">
        <f t="shared" si="230"/>
        <v>50</v>
      </c>
      <c r="P659" s="56">
        <f t="shared" si="231"/>
        <v>100</v>
      </c>
      <c r="Q659" s="63"/>
      <c r="R659" s="56"/>
      <c r="S659" s="60">
        <f t="shared" si="244"/>
        <v>1.7249564127741479E-4</v>
      </c>
      <c r="T659" s="64">
        <f t="shared" si="245"/>
        <v>1.4257939079714843E-2</v>
      </c>
      <c r="V659" s="65"/>
      <c r="W659" s="65"/>
      <c r="Y659" s="15" t="str">
        <f t="shared" si="232"/>
        <v>UNCERTAIN</v>
      </c>
      <c r="AA659" s="66">
        <f t="shared" si="246"/>
        <v>-5.7974557030602614E-2</v>
      </c>
      <c r="AB659">
        <f>LOOKUP($B659,'07_L1政策步階'!$A$4:$A$14,'07_L1政策步階'!$C$4:$C$14)</f>
        <v>0</v>
      </c>
      <c r="AC659" s="65"/>
      <c r="AD659" s="65"/>
      <c r="AE659" s="65"/>
      <c r="AF659" s="65"/>
      <c r="AG659" s="65"/>
      <c r="AH659" s="65"/>
      <c r="AI659" s="65"/>
      <c r="AJ659" s="65"/>
      <c r="AK659" s="65"/>
      <c r="AL659">
        <f t="shared" si="233"/>
        <v>0</v>
      </c>
      <c r="AM659">
        <f t="shared" si="234"/>
        <v>50</v>
      </c>
      <c r="AN659" t="str">
        <f t="shared" si="235"/>
        <v/>
      </c>
      <c r="AO659" t="str">
        <f t="shared" si="236"/>
        <v/>
      </c>
      <c r="AP659" t="str">
        <f t="shared" si="237"/>
        <v/>
      </c>
      <c r="AQ659" t="str">
        <f t="shared" si="238"/>
        <v/>
      </c>
      <c r="AR659" t="str">
        <f t="shared" si="239"/>
        <v/>
      </c>
      <c r="AS659" t="str">
        <f t="shared" si="240"/>
        <v/>
      </c>
      <c r="AT659" t="str">
        <f t="shared" si="241"/>
        <v/>
      </c>
      <c r="AU659" t="str">
        <f t="shared" si="242"/>
        <v/>
      </c>
      <c r="AV659" t="str">
        <f t="shared" si="243"/>
        <v/>
      </c>
      <c r="AW659">
        <f>'01_指標庫'!$H$4*ISNUMBER($F659)+'01_指標庫'!$H$5*ISNUMBER($AA659)+'01_指標庫'!$H$6*ISNUMBER($G659)+'01_指標庫'!$H$7*ISNUMBER($H659)+'01_指標庫'!$H$8*ISNUMBER($AF659)+'01_指標庫'!$H$9*ISNUMBER($AG659)+'01_指標庫'!$H$10*ISNUMBER($AB659)+'01_指標庫'!$H$11*ISNUMBER($AC659)+'01_指標庫'!$H$12*ISNUMBER($AD659)+'01_指標庫'!$H$13*ISNUMBER($AE659)+'01_指標庫'!$H$14*ISNUMBER($I659)+'01_指標庫'!$H$15*ISNUMBER($AH659)+'01_指標庫'!$H$16*ISNUMBER($K659)+'01_指標庫'!$H$17*ISNUMBER($AI659)+'01_指標庫'!$H$18*ISNUMBER($AJ659)+'01_指標庫'!$H$19*ISNUMBER($AK659)+'01_指標庫'!$H$20*ISNUMBER($BB659)+'01_指標庫'!$H$21*ISNUMBER($BC659)</f>
        <v>51</v>
      </c>
      <c r="AX659">
        <f>IF(AW659=0,50,ROUND(('01_指標庫'!$H$4*IF(ISNUMBER($F659),L659,0)+'01_指標庫'!$H$5*IF(ISNUMBER($AA659),AL659,0)+'01_指標庫'!$H$6*IF(ISNUMBER($G659),M659,0)+'01_指標庫'!$H$7*IF(ISNUMBER($H659),N659,0)+'01_指標庫'!$H$8*IF(ISNUMBER($AF659),AQ659,0)+'01_指標庫'!$H$9*IF(ISNUMBER($AG659),AR659,0)+'01_指標庫'!$H$10*IF(ISNUMBER($AB659),AM659,0)+'01_指標庫'!$H$11*IF(ISNUMBER($AC659),AN659,0)+'01_指標庫'!$H$12*IF(ISNUMBER($AD659),AO659,0)+'01_指標庫'!$H$13*IF(ISNUMBER($AE659),AP659,0)+'01_指標庫'!$H$14*IF(ISNUMBER($I659),O659,0)+'01_指標庫'!$H$15*IF(ISNUMBER($AH659),AS659,0)+'01_指標庫'!$H$16*IF(ISNUMBER($K659),P659,0)+'01_指標庫'!$H$17*IF(ISNUMBER($AI659),AT659,0)+'01_指標庫'!$H$18*IF(ISNUMBER($AJ659),AU659,0)+'01_指標庫'!$H$19*IF(ISNUMBER($AK659),AV659,0)+'01_指標庫'!$H$20*IF(ISNUMBER($BB659),BB659,0)+'01_指標庫'!$H$21*IF(ISNUMBER($BC659),BC659,0))/AW659,1))</f>
        <v>61.8</v>
      </c>
      <c r="AY659" s="67"/>
      <c r="AZ659" s="67"/>
      <c r="BA659" s="66">
        <f t="shared" si="247"/>
        <v>-8.0838534377347671E-5</v>
      </c>
      <c r="BB659">
        <f t="shared" si="248"/>
        <v>50</v>
      </c>
      <c r="BC659" t="str">
        <f t="shared" si="249"/>
        <v/>
      </c>
    </row>
    <row r="660" spans="1:55" ht="15" customHeight="1">
      <c r="A660" s="56">
        <v>656</v>
      </c>
      <c r="B660" s="57">
        <v>43510</v>
      </c>
      <c r="C660" s="56">
        <v>2019</v>
      </c>
      <c r="D660" s="58" t="s">
        <v>239</v>
      </c>
      <c r="E660" s="59">
        <v>7022.42</v>
      </c>
      <c r="F660" s="60">
        <v>-4.1390000000000003E-3</v>
      </c>
      <c r="G660" s="60">
        <v>-8.3256999999999998E-2</v>
      </c>
      <c r="H660" s="61">
        <v>0.71430000000000005</v>
      </c>
      <c r="I660" s="62">
        <v>417</v>
      </c>
      <c r="J660" s="56" t="s">
        <v>235</v>
      </c>
      <c r="K660" s="63">
        <v>16.22</v>
      </c>
      <c r="L660" s="56">
        <f t="shared" si="227"/>
        <v>50</v>
      </c>
      <c r="M660" s="56">
        <f t="shared" si="228"/>
        <v>50</v>
      </c>
      <c r="N660" s="56">
        <f t="shared" si="229"/>
        <v>100</v>
      </c>
      <c r="O660" s="56">
        <f t="shared" si="230"/>
        <v>50</v>
      </c>
      <c r="P660" s="56">
        <f t="shared" si="231"/>
        <v>100</v>
      </c>
      <c r="Q660" s="63"/>
      <c r="R660" s="56"/>
      <c r="S660" s="60">
        <f t="shared" si="244"/>
        <v>9.3217101774833999E-4</v>
      </c>
      <c r="T660" s="64">
        <f t="shared" si="245"/>
        <v>3.642172523961662E-2</v>
      </c>
      <c r="V660" s="65"/>
      <c r="W660" s="65"/>
      <c r="Y660" s="15" t="str">
        <f t="shared" si="232"/>
        <v>UNCERTAIN</v>
      </c>
      <c r="AA660" s="66">
        <f t="shared" si="246"/>
        <v>-5.8044784537939154E-2</v>
      </c>
      <c r="AB660">
        <f>LOOKUP($B660,'07_L1政策步階'!$A$4:$A$14,'07_L1政策步階'!$C$4:$C$14)</f>
        <v>0</v>
      </c>
      <c r="AC660" s="65"/>
      <c r="AD660" s="65"/>
      <c r="AE660" s="65"/>
      <c r="AF660" s="65"/>
      <c r="AG660" s="65"/>
      <c r="AH660" s="65"/>
      <c r="AI660" s="65"/>
      <c r="AJ660" s="65"/>
      <c r="AK660" s="65"/>
      <c r="AL660">
        <f t="shared" si="233"/>
        <v>0</v>
      </c>
      <c r="AM660">
        <f t="shared" si="234"/>
        <v>50</v>
      </c>
      <c r="AN660" t="str">
        <f t="shared" si="235"/>
        <v/>
      </c>
      <c r="AO660" t="str">
        <f t="shared" si="236"/>
        <v/>
      </c>
      <c r="AP660" t="str">
        <f t="shared" si="237"/>
        <v/>
      </c>
      <c r="AQ660" t="str">
        <f t="shared" si="238"/>
        <v/>
      </c>
      <c r="AR660" t="str">
        <f t="shared" si="239"/>
        <v/>
      </c>
      <c r="AS660" t="str">
        <f t="shared" si="240"/>
        <v/>
      </c>
      <c r="AT660" t="str">
        <f t="shared" si="241"/>
        <v/>
      </c>
      <c r="AU660" t="str">
        <f t="shared" si="242"/>
        <v/>
      </c>
      <c r="AV660" t="str">
        <f t="shared" si="243"/>
        <v/>
      </c>
      <c r="AW660">
        <f>'01_指標庫'!$H$4*ISNUMBER($F660)+'01_指標庫'!$H$5*ISNUMBER($AA660)+'01_指標庫'!$H$6*ISNUMBER($G660)+'01_指標庫'!$H$7*ISNUMBER($H660)+'01_指標庫'!$H$8*ISNUMBER($AF660)+'01_指標庫'!$H$9*ISNUMBER($AG660)+'01_指標庫'!$H$10*ISNUMBER($AB660)+'01_指標庫'!$H$11*ISNUMBER($AC660)+'01_指標庫'!$H$12*ISNUMBER($AD660)+'01_指標庫'!$H$13*ISNUMBER($AE660)+'01_指標庫'!$H$14*ISNUMBER($I660)+'01_指標庫'!$H$15*ISNUMBER($AH660)+'01_指標庫'!$H$16*ISNUMBER($K660)+'01_指標庫'!$H$17*ISNUMBER($AI660)+'01_指標庫'!$H$18*ISNUMBER($AJ660)+'01_指標庫'!$H$19*ISNUMBER($AK660)+'01_指標庫'!$H$20*ISNUMBER($BB660)+'01_指標庫'!$H$21*ISNUMBER($BC660)</f>
        <v>51</v>
      </c>
      <c r="AX660">
        <f>IF(AW660=0,50,ROUND(('01_指標庫'!$H$4*IF(ISNUMBER($F660),L660,0)+'01_指標庫'!$H$5*IF(ISNUMBER($AA660),AL660,0)+'01_指標庫'!$H$6*IF(ISNUMBER($G660),M660,0)+'01_指標庫'!$H$7*IF(ISNUMBER($H660),N660,0)+'01_指標庫'!$H$8*IF(ISNUMBER($AF660),AQ660,0)+'01_指標庫'!$H$9*IF(ISNUMBER($AG660),AR660,0)+'01_指標庫'!$H$10*IF(ISNUMBER($AB660),AM660,0)+'01_指標庫'!$H$11*IF(ISNUMBER($AC660),AN660,0)+'01_指標庫'!$H$12*IF(ISNUMBER($AD660),AO660,0)+'01_指標庫'!$H$13*IF(ISNUMBER($AE660),AP660,0)+'01_指標庫'!$H$14*IF(ISNUMBER($I660),O660,0)+'01_指標庫'!$H$15*IF(ISNUMBER($AH660),AS660,0)+'01_指標庫'!$H$16*IF(ISNUMBER($K660),P660,0)+'01_指標庫'!$H$17*IF(ISNUMBER($AI660),AT660,0)+'01_指標庫'!$H$18*IF(ISNUMBER($AJ660),AU660,0)+'01_指標庫'!$H$19*IF(ISNUMBER($AK660),AV660,0)+'01_指標庫'!$H$20*IF(ISNUMBER($BB660),BB660,0)+'01_指標庫'!$H$21*IF(ISNUMBER($BC660),BC660,0))/AW660,1))</f>
        <v>61.8</v>
      </c>
      <c r="AY660" s="67"/>
      <c r="AZ660" s="67"/>
      <c r="BA660" s="66">
        <f t="shared" si="247"/>
        <v>1.6324683127679762E-3</v>
      </c>
      <c r="BB660">
        <f t="shared" si="248"/>
        <v>50</v>
      </c>
      <c r="BC660" t="str">
        <f t="shared" si="249"/>
        <v/>
      </c>
    </row>
    <row r="661" spans="1:55" ht="15" customHeight="1">
      <c r="A661" s="56">
        <v>657</v>
      </c>
      <c r="B661" s="57">
        <v>43511</v>
      </c>
      <c r="C661" s="56">
        <v>2019</v>
      </c>
      <c r="D661" s="58" t="s">
        <v>234</v>
      </c>
      <c r="E661" s="59">
        <v>7055.18</v>
      </c>
      <c r="F661" s="60">
        <v>2.43E-4</v>
      </c>
      <c r="G661" s="60">
        <v>-7.8979999999999995E-2</v>
      </c>
      <c r="H661" s="61">
        <v>0.73470000000000002</v>
      </c>
      <c r="I661" s="62">
        <v>412</v>
      </c>
      <c r="J661" s="56" t="s">
        <v>235</v>
      </c>
      <c r="K661" s="63">
        <v>14.91</v>
      </c>
      <c r="L661" s="56">
        <f t="shared" si="227"/>
        <v>100</v>
      </c>
      <c r="M661" s="56">
        <f t="shared" si="228"/>
        <v>50</v>
      </c>
      <c r="N661" s="56">
        <f t="shared" si="229"/>
        <v>100</v>
      </c>
      <c r="O661" s="56">
        <f t="shared" si="230"/>
        <v>50</v>
      </c>
      <c r="P661" s="56">
        <f t="shared" si="231"/>
        <v>100</v>
      </c>
      <c r="Q661" s="63"/>
      <c r="R661" s="56"/>
      <c r="S661" s="60">
        <f t="shared" si="244"/>
        <v>4.665058484112361E-3</v>
      </c>
      <c r="T661" s="64">
        <f t="shared" si="245"/>
        <v>-8.0764488286066527E-2</v>
      </c>
      <c r="V661" s="65"/>
      <c r="W661" s="65"/>
      <c r="Y661" s="15" t="str">
        <f t="shared" si="232"/>
        <v>UNCERTAIN</v>
      </c>
      <c r="AA661" s="66">
        <f t="shared" si="246"/>
        <v>-5.8313699378723882E-2</v>
      </c>
      <c r="AB661">
        <f>LOOKUP($B661,'07_L1政策步階'!$A$4:$A$14,'07_L1政策步階'!$C$4:$C$14)</f>
        <v>0</v>
      </c>
      <c r="AC661" s="65"/>
      <c r="AD661" s="65"/>
      <c r="AE661" s="65"/>
      <c r="AF661" s="65"/>
      <c r="AG661" s="65"/>
      <c r="AH661" s="65"/>
      <c r="AI661" s="65"/>
      <c r="AJ661" s="65"/>
      <c r="AK661" s="65"/>
      <c r="AL661">
        <f t="shared" si="233"/>
        <v>0</v>
      </c>
      <c r="AM661">
        <f t="shared" si="234"/>
        <v>50</v>
      </c>
      <c r="AN661" t="str">
        <f t="shared" si="235"/>
        <v/>
      </c>
      <c r="AO661" t="str">
        <f t="shared" si="236"/>
        <v/>
      </c>
      <c r="AP661" t="str">
        <f t="shared" si="237"/>
        <v/>
      </c>
      <c r="AQ661" t="str">
        <f t="shared" si="238"/>
        <v/>
      </c>
      <c r="AR661" t="str">
        <f t="shared" si="239"/>
        <v/>
      </c>
      <c r="AS661" t="str">
        <f t="shared" si="240"/>
        <v/>
      </c>
      <c r="AT661" t="str">
        <f t="shared" si="241"/>
        <v/>
      </c>
      <c r="AU661" t="str">
        <f t="shared" si="242"/>
        <v/>
      </c>
      <c r="AV661" t="str">
        <f t="shared" si="243"/>
        <v/>
      </c>
      <c r="AW661">
        <f>'01_指標庫'!$H$4*ISNUMBER($F661)+'01_指標庫'!$H$5*ISNUMBER($AA661)+'01_指標庫'!$H$6*ISNUMBER($G661)+'01_指標庫'!$H$7*ISNUMBER($H661)+'01_指標庫'!$H$8*ISNUMBER($AF661)+'01_指標庫'!$H$9*ISNUMBER($AG661)+'01_指標庫'!$H$10*ISNUMBER($AB661)+'01_指標庫'!$H$11*ISNUMBER($AC661)+'01_指標庫'!$H$12*ISNUMBER($AD661)+'01_指標庫'!$H$13*ISNUMBER($AE661)+'01_指標庫'!$H$14*ISNUMBER($I661)+'01_指標庫'!$H$15*ISNUMBER($AH661)+'01_指標庫'!$H$16*ISNUMBER($K661)+'01_指標庫'!$H$17*ISNUMBER($AI661)+'01_指標庫'!$H$18*ISNUMBER($AJ661)+'01_指標庫'!$H$19*ISNUMBER($AK661)+'01_指標庫'!$H$20*ISNUMBER($BB661)+'01_指標庫'!$H$21*ISNUMBER($BC661)</f>
        <v>51</v>
      </c>
      <c r="AX661">
        <f>IF(AW661=0,50,ROUND(('01_指標庫'!$H$4*IF(ISNUMBER($F661),L661,0)+'01_指標庫'!$H$5*IF(ISNUMBER($AA661),AL661,0)+'01_指標庫'!$H$6*IF(ISNUMBER($G661),M661,0)+'01_指標庫'!$H$7*IF(ISNUMBER($H661),N661,0)+'01_指標庫'!$H$8*IF(ISNUMBER($AF661),AQ661,0)+'01_指標庫'!$H$9*IF(ISNUMBER($AG661),AR661,0)+'01_指標庫'!$H$10*IF(ISNUMBER($AB661),AM661,0)+'01_指標庫'!$H$11*IF(ISNUMBER($AC661),AN661,0)+'01_指標庫'!$H$12*IF(ISNUMBER($AD661),AO661,0)+'01_指標庫'!$H$13*IF(ISNUMBER($AE661),AP661,0)+'01_指標庫'!$H$14*IF(ISNUMBER($I661),O661,0)+'01_指標庫'!$H$15*IF(ISNUMBER($AH661),AS661,0)+'01_指標庫'!$H$16*IF(ISNUMBER($K661),P661,0)+'01_指標庫'!$H$17*IF(ISNUMBER($AI661),AT661,0)+'01_指標庫'!$H$18*IF(ISNUMBER($AJ661),AU661,0)+'01_指標庫'!$H$19*IF(ISNUMBER($AK661),AV661,0)+'01_指標庫'!$H$20*IF(ISNUMBER($BB661),BB661,0)+'01_指標庫'!$H$21*IF(ISNUMBER($BC661),BC661,0))/AW661,1))</f>
        <v>69.599999999999994</v>
      </c>
      <c r="AY661" s="67"/>
      <c r="AZ661" s="67"/>
      <c r="BA661" s="66">
        <f t="shared" si="247"/>
        <v>3.124188050568133E-3</v>
      </c>
      <c r="BB661">
        <f t="shared" si="248"/>
        <v>50</v>
      </c>
      <c r="BC661" t="str">
        <f t="shared" si="249"/>
        <v/>
      </c>
    </row>
    <row r="662" spans="1:55" ht="15" customHeight="1">
      <c r="A662" s="56">
        <v>658</v>
      </c>
      <c r="B662" s="57">
        <v>43515</v>
      </c>
      <c r="C662" s="56">
        <v>2019</v>
      </c>
      <c r="D662" s="58" t="s">
        <v>237</v>
      </c>
      <c r="E662" s="59">
        <v>7066.61</v>
      </c>
      <c r="F662" s="60">
        <v>1.5629999999999999E-3</v>
      </c>
      <c r="G662" s="60">
        <v>-7.7488000000000001E-2</v>
      </c>
      <c r="H662" s="61">
        <v>0.73470000000000002</v>
      </c>
      <c r="I662" s="62">
        <v>411</v>
      </c>
      <c r="J662" s="56" t="s">
        <v>235</v>
      </c>
      <c r="K662" s="63">
        <v>14.88</v>
      </c>
      <c r="L662" s="56">
        <f t="shared" si="227"/>
        <v>100</v>
      </c>
      <c r="M662" s="56">
        <f t="shared" si="228"/>
        <v>50</v>
      </c>
      <c r="N662" s="56">
        <f t="shared" si="229"/>
        <v>100</v>
      </c>
      <c r="O662" s="56">
        <f t="shared" si="230"/>
        <v>50</v>
      </c>
      <c r="P662" s="56">
        <f t="shared" si="231"/>
        <v>100</v>
      </c>
      <c r="Q662" s="63"/>
      <c r="R662" s="56"/>
      <c r="S662" s="60">
        <f t="shared" si="244"/>
        <v>1.6200862345112643E-3</v>
      </c>
      <c r="T662" s="64">
        <f t="shared" si="245"/>
        <v>-2.012072434607548E-3</v>
      </c>
      <c r="V662" s="65"/>
      <c r="W662" s="65"/>
      <c r="Y662" s="15" t="str">
        <f t="shared" si="232"/>
        <v>UNCERTAIN</v>
      </c>
      <c r="AA662" s="66">
        <f t="shared" si="246"/>
        <v>-5.7826081105463611E-2</v>
      </c>
      <c r="AB662">
        <f>LOOKUP($B662,'07_L1政策步階'!$A$4:$A$14,'07_L1政策步階'!$C$4:$C$14)</f>
        <v>0</v>
      </c>
      <c r="AC662" s="65"/>
      <c r="AD662" s="65"/>
      <c r="AE662" s="65"/>
      <c r="AF662" s="65"/>
      <c r="AG662" s="65"/>
      <c r="AH662" s="65"/>
      <c r="AI662" s="65"/>
      <c r="AJ662" s="65"/>
      <c r="AK662" s="65"/>
      <c r="AL662">
        <f t="shared" si="233"/>
        <v>0</v>
      </c>
      <c r="AM662">
        <f t="shared" si="234"/>
        <v>50</v>
      </c>
      <c r="AN662" t="str">
        <f t="shared" si="235"/>
        <v/>
      </c>
      <c r="AO662" t="str">
        <f t="shared" si="236"/>
        <v/>
      </c>
      <c r="AP662" t="str">
        <f t="shared" si="237"/>
        <v/>
      </c>
      <c r="AQ662" t="str">
        <f t="shared" si="238"/>
        <v/>
      </c>
      <c r="AR662" t="str">
        <f t="shared" si="239"/>
        <v/>
      </c>
      <c r="AS662" t="str">
        <f t="shared" si="240"/>
        <v/>
      </c>
      <c r="AT662" t="str">
        <f t="shared" si="241"/>
        <v/>
      </c>
      <c r="AU662" t="str">
        <f t="shared" si="242"/>
        <v/>
      </c>
      <c r="AV662" t="str">
        <f t="shared" si="243"/>
        <v/>
      </c>
      <c r="AW662">
        <f>'01_指標庫'!$H$4*ISNUMBER($F662)+'01_指標庫'!$H$5*ISNUMBER($AA662)+'01_指標庫'!$H$6*ISNUMBER($G662)+'01_指標庫'!$H$7*ISNUMBER($H662)+'01_指標庫'!$H$8*ISNUMBER($AF662)+'01_指標庫'!$H$9*ISNUMBER($AG662)+'01_指標庫'!$H$10*ISNUMBER($AB662)+'01_指標庫'!$H$11*ISNUMBER($AC662)+'01_指標庫'!$H$12*ISNUMBER($AD662)+'01_指標庫'!$H$13*ISNUMBER($AE662)+'01_指標庫'!$H$14*ISNUMBER($I662)+'01_指標庫'!$H$15*ISNUMBER($AH662)+'01_指標庫'!$H$16*ISNUMBER($K662)+'01_指標庫'!$H$17*ISNUMBER($AI662)+'01_指標庫'!$H$18*ISNUMBER($AJ662)+'01_指標庫'!$H$19*ISNUMBER($AK662)+'01_指標庫'!$H$20*ISNUMBER($BB662)+'01_指標庫'!$H$21*ISNUMBER($BC662)</f>
        <v>51</v>
      </c>
      <c r="AX662">
        <f>IF(AW662=0,50,ROUND(('01_指標庫'!$H$4*IF(ISNUMBER($F662),L662,0)+'01_指標庫'!$H$5*IF(ISNUMBER($AA662),AL662,0)+'01_指標庫'!$H$6*IF(ISNUMBER($G662),M662,0)+'01_指標庫'!$H$7*IF(ISNUMBER($H662),N662,0)+'01_指標庫'!$H$8*IF(ISNUMBER($AF662),AQ662,0)+'01_指標庫'!$H$9*IF(ISNUMBER($AG662),AR662,0)+'01_指標庫'!$H$10*IF(ISNUMBER($AB662),AM662,0)+'01_指標庫'!$H$11*IF(ISNUMBER($AC662),AN662,0)+'01_指標庫'!$H$12*IF(ISNUMBER($AD662),AO662,0)+'01_指標庫'!$H$13*IF(ISNUMBER($AE662),AP662,0)+'01_指標庫'!$H$14*IF(ISNUMBER($I662),O662,0)+'01_指標庫'!$H$15*IF(ISNUMBER($AH662),AS662,0)+'01_指標庫'!$H$16*IF(ISNUMBER($K662),P662,0)+'01_指標庫'!$H$17*IF(ISNUMBER($AI662),AT662,0)+'01_指標庫'!$H$18*IF(ISNUMBER($AJ662),AU662,0)+'01_指標庫'!$H$19*IF(ISNUMBER($AK662),AV662,0)+'01_指標庫'!$H$20*IF(ISNUMBER($BB662),BB662,0)+'01_指標庫'!$H$21*IF(ISNUMBER($BC662),BC662,0))/AW662,1))</f>
        <v>69.599999999999994</v>
      </c>
      <c r="AY662" s="67"/>
      <c r="AZ662" s="67"/>
      <c r="BA662" s="66">
        <f t="shared" si="247"/>
        <v>6.0971188528442521E-3</v>
      </c>
      <c r="BB662">
        <f t="shared" si="248"/>
        <v>50</v>
      </c>
      <c r="BC662" t="str">
        <f t="shared" si="249"/>
        <v/>
      </c>
    </row>
    <row r="663" spans="1:55" ht="15" customHeight="1">
      <c r="A663" s="56">
        <v>659</v>
      </c>
      <c r="B663" s="57">
        <v>43516</v>
      </c>
      <c r="C663" s="56">
        <v>2019</v>
      </c>
      <c r="D663" s="58" t="s">
        <v>238</v>
      </c>
      <c r="E663" s="59">
        <v>7062.34</v>
      </c>
      <c r="F663" s="60">
        <v>6.6100000000000002E-4</v>
      </c>
      <c r="G663" s="60">
        <v>-7.8045000000000003E-2</v>
      </c>
      <c r="H663" s="61">
        <v>0.75509999999999999</v>
      </c>
      <c r="I663" s="62">
        <v>408</v>
      </c>
      <c r="J663" s="56" t="s">
        <v>235</v>
      </c>
      <c r="K663" s="63">
        <v>14.02</v>
      </c>
      <c r="L663" s="56">
        <f t="shared" si="227"/>
        <v>100</v>
      </c>
      <c r="M663" s="56">
        <f t="shared" si="228"/>
        <v>50</v>
      </c>
      <c r="N663" s="56">
        <f t="shared" si="229"/>
        <v>100</v>
      </c>
      <c r="O663" s="56">
        <f t="shared" si="230"/>
        <v>50</v>
      </c>
      <c r="P663" s="56">
        <f t="shared" si="231"/>
        <v>100</v>
      </c>
      <c r="Q663" s="63"/>
      <c r="R663" s="56"/>
      <c r="S663" s="60">
        <f t="shared" si="244"/>
        <v>-6.0425012842080239E-4</v>
      </c>
      <c r="T663" s="64">
        <f t="shared" si="245"/>
        <v>-5.7795698924731242E-2</v>
      </c>
      <c r="V663" s="65"/>
      <c r="W663" s="65"/>
      <c r="Y663" s="15" t="str">
        <f t="shared" si="232"/>
        <v>UNCERTAIN</v>
      </c>
      <c r="AA663" s="66">
        <f t="shared" si="246"/>
        <v>-5.7472337789680861E-2</v>
      </c>
      <c r="AB663">
        <f>LOOKUP($B663,'07_L1政策步階'!$A$4:$A$14,'07_L1政策步階'!$C$4:$C$14)</f>
        <v>0</v>
      </c>
      <c r="AC663" s="65"/>
      <c r="AD663" s="65"/>
      <c r="AE663" s="65"/>
      <c r="AF663" s="65"/>
      <c r="AG663" s="65"/>
      <c r="AH663" s="65"/>
      <c r="AI663" s="65"/>
      <c r="AJ663" s="65"/>
      <c r="AK663" s="65"/>
      <c r="AL663">
        <f t="shared" si="233"/>
        <v>0</v>
      </c>
      <c r="AM663">
        <f t="shared" si="234"/>
        <v>50</v>
      </c>
      <c r="AN663" t="str">
        <f t="shared" si="235"/>
        <v/>
      </c>
      <c r="AO663" t="str">
        <f t="shared" si="236"/>
        <v/>
      </c>
      <c r="AP663" t="str">
        <f t="shared" si="237"/>
        <v/>
      </c>
      <c r="AQ663" t="str">
        <f t="shared" si="238"/>
        <v/>
      </c>
      <c r="AR663" t="str">
        <f t="shared" si="239"/>
        <v/>
      </c>
      <c r="AS663" t="str">
        <f t="shared" si="240"/>
        <v/>
      </c>
      <c r="AT663" t="str">
        <f t="shared" si="241"/>
        <v/>
      </c>
      <c r="AU663" t="str">
        <f t="shared" si="242"/>
        <v/>
      </c>
      <c r="AV663" t="str">
        <f t="shared" si="243"/>
        <v/>
      </c>
      <c r="AW663">
        <f>'01_指標庫'!$H$4*ISNUMBER($F663)+'01_指標庫'!$H$5*ISNUMBER($AA663)+'01_指標庫'!$H$6*ISNUMBER($G663)+'01_指標庫'!$H$7*ISNUMBER($H663)+'01_指標庫'!$H$8*ISNUMBER($AF663)+'01_指標庫'!$H$9*ISNUMBER($AG663)+'01_指標庫'!$H$10*ISNUMBER($AB663)+'01_指標庫'!$H$11*ISNUMBER($AC663)+'01_指標庫'!$H$12*ISNUMBER($AD663)+'01_指標庫'!$H$13*ISNUMBER($AE663)+'01_指標庫'!$H$14*ISNUMBER($I663)+'01_指標庫'!$H$15*ISNUMBER($AH663)+'01_指標庫'!$H$16*ISNUMBER($K663)+'01_指標庫'!$H$17*ISNUMBER($AI663)+'01_指標庫'!$H$18*ISNUMBER($AJ663)+'01_指標庫'!$H$19*ISNUMBER($AK663)+'01_指標庫'!$H$20*ISNUMBER($BB663)+'01_指標庫'!$H$21*ISNUMBER($BC663)</f>
        <v>51</v>
      </c>
      <c r="AX663">
        <f>IF(AW663=0,50,ROUND(('01_指標庫'!$H$4*IF(ISNUMBER($F663),L663,0)+'01_指標庫'!$H$5*IF(ISNUMBER($AA663),AL663,0)+'01_指標庫'!$H$6*IF(ISNUMBER($G663),M663,0)+'01_指標庫'!$H$7*IF(ISNUMBER($H663),N663,0)+'01_指標庫'!$H$8*IF(ISNUMBER($AF663),AQ663,0)+'01_指標庫'!$H$9*IF(ISNUMBER($AG663),AR663,0)+'01_指標庫'!$H$10*IF(ISNUMBER($AB663),AM663,0)+'01_指標庫'!$H$11*IF(ISNUMBER($AC663),AN663,0)+'01_指標庫'!$H$12*IF(ISNUMBER($AD663),AO663,0)+'01_指標庫'!$H$13*IF(ISNUMBER($AE663),AP663,0)+'01_指標庫'!$H$14*IF(ISNUMBER($I663),O663,0)+'01_指標庫'!$H$15*IF(ISNUMBER($AH663),AS663,0)+'01_指標庫'!$H$16*IF(ISNUMBER($K663),P663,0)+'01_指標庫'!$H$17*IF(ISNUMBER($AI663),AT663,0)+'01_指標庫'!$H$18*IF(ISNUMBER($AJ663),AU663,0)+'01_指標庫'!$H$19*IF(ISNUMBER($AK663),AV663,0)+'01_指標庫'!$H$20*IF(ISNUMBER($BB663),BB663,0)+'01_指標庫'!$H$21*IF(ISNUMBER($BC663),BC663,0))/AW663,1))</f>
        <v>69.599999999999994</v>
      </c>
      <c r="AY663" s="67"/>
      <c r="AZ663" s="67"/>
      <c r="BA663" s="66">
        <f t="shared" si="247"/>
        <v>6.9016027412591718E-3</v>
      </c>
      <c r="BB663">
        <f t="shared" si="248"/>
        <v>50</v>
      </c>
      <c r="BC663" t="str">
        <f t="shared" si="249"/>
        <v/>
      </c>
    </row>
    <row r="664" spans="1:55" ht="15" customHeight="1">
      <c r="A664" s="56">
        <v>660</v>
      </c>
      <c r="B664" s="57">
        <v>43517</v>
      </c>
      <c r="C664" s="56">
        <v>2019</v>
      </c>
      <c r="D664" s="58" t="s">
        <v>239</v>
      </c>
      <c r="E664" s="59">
        <v>7035.16</v>
      </c>
      <c r="F664" s="60">
        <v>-3.3779999999999999E-3</v>
      </c>
      <c r="G664" s="60">
        <v>-8.1592999999999999E-2</v>
      </c>
      <c r="H664" s="61">
        <v>0.71430000000000005</v>
      </c>
      <c r="I664" s="62">
        <v>404</v>
      </c>
      <c r="J664" s="56" t="s">
        <v>235</v>
      </c>
      <c r="K664" s="63">
        <v>14.46</v>
      </c>
      <c r="L664" s="56">
        <f t="shared" si="227"/>
        <v>50</v>
      </c>
      <c r="M664" s="56">
        <f t="shared" si="228"/>
        <v>50</v>
      </c>
      <c r="N664" s="56">
        <f t="shared" si="229"/>
        <v>100</v>
      </c>
      <c r="O664" s="56">
        <f t="shared" si="230"/>
        <v>50</v>
      </c>
      <c r="P664" s="56">
        <f t="shared" si="231"/>
        <v>100</v>
      </c>
      <c r="Q664" s="63"/>
      <c r="R664" s="56"/>
      <c r="S664" s="60">
        <f t="shared" si="244"/>
        <v>-3.8485827643529591E-3</v>
      </c>
      <c r="T664" s="64">
        <f t="shared" si="245"/>
        <v>3.1383737517831856E-2</v>
      </c>
      <c r="V664" s="65"/>
      <c r="W664" s="65"/>
      <c r="Y664" s="15" t="str">
        <f t="shared" si="232"/>
        <v>UNCERTAIN</v>
      </c>
      <c r="AA664" s="66">
        <f t="shared" si="246"/>
        <v>-5.6454651860868399E-2</v>
      </c>
      <c r="AB664">
        <f>LOOKUP($B664,'07_L1政策步階'!$A$4:$A$14,'07_L1政策步階'!$C$4:$C$14)</f>
        <v>0</v>
      </c>
      <c r="AC664" s="65"/>
      <c r="AD664" s="65"/>
      <c r="AE664" s="65"/>
      <c r="AF664" s="65"/>
      <c r="AG664" s="65"/>
      <c r="AH664" s="65"/>
      <c r="AI664" s="65"/>
      <c r="AJ664" s="65"/>
      <c r="AK664" s="65"/>
      <c r="AL664">
        <f t="shared" si="233"/>
        <v>0</v>
      </c>
      <c r="AM664">
        <f t="shared" si="234"/>
        <v>50</v>
      </c>
      <c r="AN664" t="str">
        <f t="shared" si="235"/>
        <v/>
      </c>
      <c r="AO664" t="str">
        <f t="shared" si="236"/>
        <v/>
      </c>
      <c r="AP664" t="str">
        <f t="shared" si="237"/>
        <v/>
      </c>
      <c r="AQ664" t="str">
        <f t="shared" si="238"/>
        <v/>
      </c>
      <c r="AR664" t="str">
        <f t="shared" si="239"/>
        <v/>
      </c>
      <c r="AS664" t="str">
        <f t="shared" si="240"/>
        <v/>
      </c>
      <c r="AT664" t="str">
        <f t="shared" si="241"/>
        <v/>
      </c>
      <c r="AU664" t="str">
        <f t="shared" si="242"/>
        <v/>
      </c>
      <c r="AV664" t="str">
        <f t="shared" si="243"/>
        <v/>
      </c>
      <c r="AW664">
        <f>'01_指標庫'!$H$4*ISNUMBER($F664)+'01_指標庫'!$H$5*ISNUMBER($AA664)+'01_指標庫'!$H$6*ISNUMBER($G664)+'01_指標庫'!$H$7*ISNUMBER($H664)+'01_指標庫'!$H$8*ISNUMBER($AF664)+'01_指標庫'!$H$9*ISNUMBER($AG664)+'01_指標庫'!$H$10*ISNUMBER($AB664)+'01_指標庫'!$H$11*ISNUMBER($AC664)+'01_指標庫'!$H$12*ISNUMBER($AD664)+'01_指標庫'!$H$13*ISNUMBER($AE664)+'01_指標庫'!$H$14*ISNUMBER($I664)+'01_指標庫'!$H$15*ISNUMBER($AH664)+'01_指標庫'!$H$16*ISNUMBER($K664)+'01_指標庫'!$H$17*ISNUMBER($AI664)+'01_指標庫'!$H$18*ISNUMBER($AJ664)+'01_指標庫'!$H$19*ISNUMBER($AK664)+'01_指標庫'!$H$20*ISNUMBER($BB664)+'01_指標庫'!$H$21*ISNUMBER($BC664)</f>
        <v>51</v>
      </c>
      <c r="AX664">
        <f>IF(AW664=0,50,ROUND(('01_指標庫'!$H$4*IF(ISNUMBER($F664),L664,0)+'01_指標庫'!$H$5*IF(ISNUMBER($AA664),AL664,0)+'01_指標庫'!$H$6*IF(ISNUMBER($G664),M664,0)+'01_指標庫'!$H$7*IF(ISNUMBER($H664),N664,0)+'01_指標庫'!$H$8*IF(ISNUMBER($AF664),AQ664,0)+'01_指標庫'!$H$9*IF(ISNUMBER($AG664),AR664,0)+'01_指標庫'!$H$10*IF(ISNUMBER($AB664),AM664,0)+'01_指標庫'!$H$11*IF(ISNUMBER($AC664),AN664,0)+'01_指標庫'!$H$12*IF(ISNUMBER($AD664),AO664,0)+'01_指標庫'!$H$13*IF(ISNUMBER($AE664),AP664,0)+'01_指標庫'!$H$14*IF(ISNUMBER($I664),O664,0)+'01_指標庫'!$H$15*IF(ISNUMBER($AH664),AS664,0)+'01_指標庫'!$H$16*IF(ISNUMBER($K664),P664,0)+'01_指標庫'!$H$17*IF(ISNUMBER($AI664),AT664,0)+'01_指標庫'!$H$18*IF(ISNUMBER($AJ664),AU664,0)+'01_指標庫'!$H$19*IF(ISNUMBER($AK664),AV664,0)+'01_指標庫'!$H$20*IF(ISNUMBER($BB664),BB664,0)+'01_指標庫'!$H$21*IF(ISNUMBER($BC664),BC664,0))/AW664,1))</f>
        <v>61.8</v>
      </c>
      <c r="AY664" s="67"/>
      <c r="AZ664" s="67"/>
      <c r="BA664" s="66">
        <f t="shared" si="247"/>
        <v>6.9124730087550823E-3</v>
      </c>
      <c r="BB664">
        <f t="shared" si="248"/>
        <v>50</v>
      </c>
      <c r="BC664" t="str">
        <f t="shared" si="249"/>
        <v/>
      </c>
    </row>
    <row r="665" spans="1:55" ht="15" customHeight="1">
      <c r="A665" s="56">
        <v>661</v>
      </c>
      <c r="B665" s="57">
        <v>43518</v>
      </c>
      <c r="C665" s="56">
        <v>2019</v>
      </c>
      <c r="D665" s="58" t="s">
        <v>234</v>
      </c>
      <c r="E665" s="59">
        <v>7090.63</v>
      </c>
      <c r="F665" s="60">
        <v>4.2890000000000003E-3</v>
      </c>
      <c r="G665" s="60">
        <v>-7.4352000000000001E-2</v>
      </c>
      <c r="H665" s="61">
        <v>0.71430000000000005</v>
      </c>
      <c r="I665" s="62">
        <v>405</v>
      </c>
      <c r="J665" s="56" t="s">
        <v>235</v>
      </c>
      <c r="K665" s="63">
        <v>13.51</v>
      </c>
      <c r="L665" s="56">
        <f t="shared" si="227"/>
        <v>100</v>
      </c>
      <c r="M665" s="56">
        <f t="shared" si="228"/>
        <v>50</v>
      </c>
      <c r="N665" s="56">
        <f t="shared" si="229"/>
        <v>100</v>
      </c>
      <c r="O665" s="56">
        <f t="shared" si="230"/>
        <v>50</v>
      </c>
      <c r="P665" s="56">
        <f t="shared" si="231"/>
        <v>100</v>
      </c>
      <c r="Q665" s="63"/>
      <c r="R665" s="56"/>
      <c r="S665" s="60">
        <f t="shared" si="244"/>
        <v>7.8846820825682062E-3</v>
      </c>
      <c r="T665" s="64">
        <f t="shared" si="245"/>
        <v>-6.5698478561549201E-2</v>
      </c>
      <c r="V665" s="65"/>
      <c r="W665" s="65"/>
      <c r="Y665" s="15" t="str">
        <f t="shared" si="232"/>
        <v>UNCERTAIN</v>
      </c>
      <c r="AA665" s="66">
        <f t="shared" si="246"/>
        <v>-5.5478798642013105E-2</v>
      </c>
      <c r="AB665">
        <f>LOOKUP($B665,'07_L1政策步階'!$A$4:$A$14,'07_L1政策步階'!$C$4:$C$14)</f>
        <v>0</v>
      </c>
      <c r="AC665" s="65"/>
      <c r="AD665" s="65"/>
      <c r="AE665" s="65"/>
      <c r="AF665" s="65"/>
      <c r="AG665" s="65"/>
      <c r="AH665" s="65"/>
      <c r="AI665" s="65"/>
      <c r="AJ665" s="65"/>
      <c r="AK665" s="65"/>
      <c r="AL665">
        <f t="shared" si="233"/>
        <v>0</v>
      </c>
      <c r="AM665">
        <f t="shared" si="234"/>
        <v>50</v>
      </c>
      <c r="AN665" t="str">
        <f t="shared" si="235"/>
        <v/>
      </c>
      <c r="AO665" t="str">
        <f t="shared" si="236"/>
        <v/>
      </c>
      <c r="AP665" t="str">
        <f t="shared" si="237"/>
        <v/>
      </c>
      <c r="AQ665" t="str">
        <f t="shared" si="238"/>
        <v/>
      </c>
      <c r="AR665" t="str">
        <f t="shared" si="239"/>
        <v/>
      </c>
      <c r="AS665" t="str">
        <f t="shared" si="240"/>
        <v/>
      </c>
      <c r="AT665" t="str">
        <f t="shared" si="241"/>
        <v/>
      </c>
      <c r="AU665" t="str">
        <f t="shared" si="242"/>
        <v/>
      </c>
      <c r="AV665" t="str">
        <f t="shared" si="243"/>
        <v/>
      </c>
      <c r="AW665">
        <f>'01_指標庫'!$H$4*ISNUMBER($F665)+'01_指標庫'!$H$5*ISNUMBER($AA665)+'01_指標庫'!$H$6*ISNUMBER($G665)+'01_指標庫'!$H$7*ISNUMBER($H665)+'01_指標庫'!$H$8*ISNUMBER($AF665)+'01_指標庫'!$H$9*ISNUMBER($AG665)+'01_指標庫'!$H$10*ISNUMBER($AB665)+'01_指標庫'!$H$11*ISNUMBER($AC665)+'01_指標庫'!$H$12*ISNUMBER($AD665)+'01_指標庫'!$H$13*ISNUMBER($AE665)+'01_指標庫'!$H$14*ISNUMBER($I665)+'01_指標庫'!$H$15*ISNUMBER($AH665)+'01_指標庫'!$H$16*ISNUMBER($K665)+'01_指標庫'!$H$17*ISNUMBER($AI665)+'01_指標庫'!$H$18*ISNUMBER($AJ665)+'01_指標庫'!$H$19*ISNUMBER($AK665)+'01_指標庫'!$H$20*ISNUMBER($BB665)+'01_指標庫'!$H$21*ISNUMBER($BC665)</f>
        <v>51</v>
      </c>
      <c r="AX665">
        <f>IF(AW665=0,50,ROUND(('01_指標庫'!$H$4*IF(ISNUMBER($F665),L665,0)+'01_指標庫'!$H$5*IF(ISNUMBER($AA665),AL665,0)+'01_指標庫'!$H$6*IF(ISNUMBER($G665),M665,0)+'01_指標庫'!$H$7*IF(ISNUMBER($H665),N665,0)+'01_指標庫'!$H$8*IF(ISNUMBER($AF665),AQ665,0)+'01_指標庫'!$H$9*IF(ISNUMBER($AG665),AR665,0)+'01_指標庫'!$H$10*IF(ISNUMBER($AB665),AM665,0)+'01_指標庫'!$H$11*IF(ISNUMBER($AC665),AN665,0)+'01_指標庫'!$H$12*IF(ISNUMBER($AD665),AO665,0)+'01_指標庫'!$H$13*IF(ISNUMBER($AE665),AP665,0)+'01_指標庫'!$H$14*IF(ISNUMBER($I665),O665,0)+'01_指標庫'!$H$15*IF(ISNUMBER($AH665),AS665,0)+'01_指標庫'!$H$16*IF(ISNUMBER($K665),P665,0)+'01_指標庫'!$H$17*IF(ISNUMBER($AI665),AT665,0)+'01_指標庫'!$H$18*IF(ISNUMBER($AJ665),AU665,0)+'01_指標庫'!$H$19*IF(ISNUMBER($AK665),AV665,0)+'01_指標庫'!$H$20*IF(ISNUMBER($BB665),BB665,0)+'01_指標庫'!$H$21*IF(ISNUMBER($BC665),BC665,0))/AW665,1))</f>
        <v>69.599999999999994</v>
      </c>
      <c r="AY665" s="67"/>
      <c r="AZ665" s="67"/>
      <c r="BA665" s="66">
        <f t="shared" si="247"/>
        <v>6.1927585872803004E-3</v>
      </c>
      <c r="BB665">
        <f t="shared" si="248"/>
        <v>50</v>
      </c>
      <c r="BC665" t="str">
        <f t="shared" si="249"/>
        <v/>
      </c>
    </row>
    <row r="666" spans="1:55" ht="15" customHeight="1">
      <c r="A666" s="56">
        <v>662</v>
      </c>
      <c r="B666" s="57">
        <v>43521</v>
      </c>
      <c r="C666" s="56">
        <v>2019</v>
      </c>
      <c r="D666" s="58" t="s">
        <v>236</v>
      </c>
      <c r="E666" s="59">
        <v>7115.43</v>
      </c>
      <c r="F666" s="60">
        <v>7.5880000000000001E-3</v>
      </c>
      <c r="G666" s="60">
        <v>-7.1114999999999998E-2</v>
      </c>
      <c r="H666" s="61">
        <v>0.75509999999999999</v>
      </c>
      <c r="I666" s="62">
        <v>400</v>
      </c>
      <c r="J666" s="56" t="s">
        <v>235</v>
      </c>
      <c r="K666" s="63">
        <v>14.85</v>
      </c>
      <c r="L666" s="56">
        <f t="shared" si="227"/>
        <v>100</v>
      </c>
      <c r="M666" s="56">
        <f t="shared" si="228"/>
        <v>50</v>
      </c>
      <c r="N666" s="56">
        <f t="shared" si="229"/>
        <v>100</v>
      </c>
      <c r="O666" s="56">
        <f t="shared" si="230"/>
        <v>50</v>
      </c>
      <c r="P666" s="56">
        <f t="shared" si="231"/>
        <v>100</v>
      </c>
      <c r="Q666" s="63"/>
      <c r="R666" s="56"/>
      <c r="S666" s="60">
        <f t="shared" si="244"/>
        <v>3.4975735583440137E-3</v>
      </c>
      <c r="T666" s="64">
        <f t="shared" si="245"/>
        <v>9.9185788304959388E-2</v>
      </c>
      <c r="V666" s="65"/>
      <c r="W666" s="65"/>
      <c r="Y666" s="15" t="str">
        <f t="shared" si="232"/>
        <v>UNCERTAIN</v>
      </c>
      <c r="AA666" s="66">
        <f t="shared" si="246"/>
        <v>-5.4514850659066916E-2</v>
      </c>
      <c r="AB666">
        <f>LOOKUP($B666,'07_L1政策步階'!$A$4:$A$14,'07_L1政策步階'!$C$4:$C$14)</f>
        <v>0</v>
      </c>
      <c r="AC666" s="65"/>
      <c r="AD666" s="65"/>
      <c r="AE666" s="65"/>
      <c r="AF666" s="65"/>
      <c r="AG666" s="65"/>
      <c r="AH666" s="65"/>
      <c r="AI666" s="65"/>
      <c r="AJ666" s="65"/>
      <c r="AK666" s="65"/>
      <c r="AL666">
        <f t="shared" si="233"/>
        <v>0</v>
      </c>
      <c r="AM666">
        <f t="shared" si="234"/>
        <v>50</v>
      </c>
      <c r="AN666" t="str">
        <f t="shared" si="235"/>
        <v/>
      </c>
      <c r="AO666" t="str">
        <f t="shared" si="236"/>
        <v/>
      </c>
      <c r="AP666" t="str">
        <f t="shared" si="237"/>
        <v/>
      </c>
      <c r="AQ666" t="str">
        <f t="shared" si="238"/>
        <v/>
      </c>
      <c r="AR666" t="str">
        <f t="shared" si="239"/>
        <v/>
      </c>
      <c r="AS666" t="str">
        <f t="shared" si="240"/>
        <v/>
      </c>
      <c r="AT666" t="str">
        <f t="shared" si="241"/>
        <v/>
      </c>
      <c r="AU666" t="str">
        <f t="shared" si="242"/>
        <v/>
      </c>
      <c r="AV666" t="str">
        <f t="shared" si="243"/>
        <v/>
      </c>
      <c r="AW666">
        <f>'01_指標庫'!$H$4*ISNUMBER($F666)+'01_指標庫'!$H$5*ISNUMBER($AA666)+'01_指標庫'!$H$6*ISNUMBER($G666)+'01_指標庫'!$H$7*ISNUMBER($H666)+'01_指標庫'!$H$8*ISNUMBER($AF666)+'01_指標庫'!$H$9*ISNUMBER($AG666)+'01_指標庫'!$H$10*ISNUMBER($AB666)+'01_指標庫'!$H$11*ISNUMBER($AC666)+'01_指標庫'!$H$12*ISNUMBER($AD666)+'01_指標庫'!$H$13*ISNUMBER($AE666)+'01_指標庫'!$H$14*ISNUMBER($I666)+'01_指標庫'!$H$15*ISNUMBER($AH666)+'01_指標庫'!$H$16*ISNUMBER($K666)+'01_指標庫'!$H$17*ISNUMBER($AI666)+'01_指標庫'!$H$18*ISNUMBER($AJ666)+'01_指標庫'!$H$19*ISNUMBER($AK666)+'01_指標庫'!$H$20*ISNUMBER($BB666)+'01_指標庫'!$H$21*ISNUMBER($BC666)</f>
        <v>51</v>
      </c>
      <c r="AX666">
        <f>IF(AW666=0,50,ROUND(('01_指標庫'!$H$4*IF(ISNUMBER($F666),L666,0)+'01_指標庫'!$H$5*IF(ISNUMBER($AA666),AL666,0)+'01_指標庫'!$H$6*IF(ISNUMBER($G666),M666,0)+'01_指標庫'!$H$7*IF(ISNUMBER($H666),N666,0)+'01_指標庫'!$H$8*IF(ISNUMBER($AF666),AQ666,0)+'01_指標庫'!$H$9*IF(ISNUMBER($AG666),AR666,0)+'01_指標庫'!$H$10*IF(ISNUMBER($AB666),AM666,0)+'01_指標庫'!$H$11*IF(ISNUMBER($AC666),AN666,0)+'01_指標庫'!$H$12*IF(ISNUMBER($AD666),AO666,0)+'01_指標庫'!$H$13*IF(ISNUMBER($AE666),AP666,0)+'01_指標庫'!$H$14*IF(ISNUMBER($I666),O666,0)+'01_指標庫'!$H$15*IF(ISNUMBER($AH666),AS666,0)+'01_指標庫'!$H$16*IF(ISNUMBER($K666),P666,0)+'01_指標庫'!$H$17*IF(ISNUMBER($AI666),AT666,0)+'01_指標庫'!$H$18*IF(ISNUMBER($AJ666),AU666,0)+'01_指標庫'!$H$19*IF(ISNUMBER($AK666),AV666,0)+'01_指標庫'!$H$20*IF(ISNUMBER($BB666),BB666,0)+'01_指標庫'!$H$21*IF(ISNUMBER($BC666),BC666,0))/AW666,1))</f>
        <v>69.599999999999994</v>
      </c>
      <c r="AY666" s="67"/>
      <c r="AZ666" s="67"/>
      <c r="BA666" s="66">
        <f t="shared" si="247"/>
        <v>5.0128218788847434E-3</v>
      </c>
      <c r="BB666">
        <f t="shared" si="248"/>
        <v>50</v>
      </c>
      <c r="BC666" t="str">
        <f t="shared" si="249"/>
        <v/>
      </c>
    </row>
    <row r="667" spans="1:55" ht="15" customHeight="1">
      <c r="A667" s="56">
        <v>663</v>
      </c>
      <c r="B667" s="57">
        <v>43522</v>
      </c>
      <c r="C667" s="56">
        <v>2019</v>
      </c>
      <c r="D667" s="58" t="s">
        <v>237</v>
      </c>
      <c r="E667" s="59">
        <v>7123.22</v>
      </c>
      <c r="F667" s="60">
        <v>8.5260000000000006E-3</v>
      </c>
      <c r="G667" s="60">
        <v>-7.0097999999999994E-2</v>
      </c>
      <c r="H667" s="61">
        <v>0.73470000000000002</v>
      </c>
      <c r="I667" s="62">
        <v>401</v>
      </c>
      <c r="J667" s="56" t="s">
        <v>235</v>
      </c>
      <c r="K667" s="63">
        <v>15.17</v>
      </c>
      <c r="L667" s="56">
        <f t="shared" si="227"/>
        <v>100</v>
      </c>
      <c r="M667" s="56">
        <f t="shared" si="228"/>
        <v>50</v>
      </c>
      <c r="N667" s="56">
        <f t="shared" si="229"/>
        <v>100</v>
      </c>
      <c r="O667" s="56">
        <f t="shared" si="230"/>
        <v>50</v>
      </c>
      <c r="P667" s="56">
        <f t="shared" si="231"/>
        <v>100</v>
      </c>
      <c r="Q667" s="63"/>
      <c r="R667" s="56"/>
      <c r="S667" s="60">
        <f t="shared" si="244"/>
        <v>1.0948038277376337E-3</v>
      </c>
      <c r="T667" s="64">
        <f t="shared" si="245"/>
        <v>2.154882154882154E-2</v>
      </c>
      <c r="V667" s="65"/>
      <c r="W667" s="65"/>
      <c r="Y667" s="15" t="str">
        <f t="shared" si="232"/>
        <v>UNCERTAIN</v>
      </c>
      <c r="AA667" s="66">
        <f t="shared" si="246"/>
        <v>-5.3651499913652256E-2</v>
      </c>
      <c r="AB667">
        <f>LOOKUP($B667,'07_L1政策步階'!$A$4:$A$14,'07_L1政策步階'!$C$4:$C$14)</f>
        <v>0</v>
      </c>
      <c r="AC667" s="65"/>
      <c r="AD667" s="65"/>
      <c r="AE667" s="65"/>
      <c r="AF667" s="65"/>
      <c r="AG667" s="65"/>
      <c r="AH667" s="65"/>
      <c r="AI667" s="65"/>
      <c r="AJ667" s="65"/>
      <c r="AK667" s="65"/>
      <c r="AL667">
        <f t="shared" si="233"/>
        <v>0</v>
      </c>
      <c r="AM667">
        <f t="shared" si="234"/>
        <v>50</v>
      </c>
      <c r="AN667" t="str">
        <f t="shared" si="235"/>
        <v/>
      </c>
      <c r="AO667" t="str">
        <f t="shared" si="236"/>
        <v/>
      </c>
      <c r="AP667" t="str">
        <f t="shared" si="237"/>
        <v/>
      </c>
      <c r="AQ667" t="str">
        <f t="shared" si="238"/>
        <v/>
      </c>
      <c r="AR667" t="str">
        <f t="shared" si="239"/>
        <v/>
      </c>
      <c r="AS667" t="str">
        <f t="shared" si="240"/>
        <v/>
      </c>
      <c r="AT667" t="str">
        <f t="shared" si="241"/>
        <v/>
      </c>
      <c r="AU667" t="str">
        <f t="shared" si="242"/>
        <v/>
      </c>
      <c r="AV667" t="str">
        <f t="shared" si="243"/>
        <v/>
      </c>
      <c r="AW667">
        <f>'01_指標庫'!$H$4*ISNUMBER($F667)+'01_指標庫'!$H$5*ISNUMBER($AA667)+'01_指標庫'!$H$6*ISNUMBER($G667)+'01_指標庫'!$H$7*ISNUMBER($H667)+'01_指標庫'!$H$8*ISNUMBER($AF667)+'01_指標庫'!$H$9*ISNUMBER($AG667)+'01_指標庫'!$H$10*ISNUMBER($AB667)+'01_指標庫'!$H$11*ISNUMBER($AC667)+'01_指標庫'!$H$12*ISNUMBER($AD667)+'01_指標庫'!$H$13*ISNUMBER($AE667)+'01_指標庫'!$H$14*ISNUMBER($I667)+'01_指標庫'!$H$15*ISNUMBER($AH667)+'01_指標庫'!$H$16*ISNUMBER($K667)+'01_指標庫'!$H$17*ISNUMBER($AI667)+'01_指標庫'!$H$18*ISNUMBER($AJ667)+'01_指標庫'!$H$19*ISNUMBER($AK667)+'01_指標庫'!$H$20*ISNUMBER($BB667)+'01_指標庫'!$H$21*ISNUMBER($BC667)</f>
        <v>51</v>
      </c>
      <c r="AX667">
        <f>IF(AW667=0,50,ROUND(('01_指標庫'!$H$4*IF(ISNUMBER($F667),L667,0)+'01_指標庫'!$H$5*IF(ISNUMBER($AA667),AL667,0)+'01_指標庫'!$H$6*IF(ISNUMBER($G667),M667,0)+'01_指標庫'!$H$7*IF(ISNUMBER($H667),N667,0)+'01_指標庫'!$H$8*IF(ISNUMBER($AF667),AQ667,0)+'01_指標庫'!$H$9*IF(ISNUMBER($AG667),AR667,0)+'01_指標庫'!$H$10*IF(ISNUMBER($AB667),AM667,0)+'01_指標庫'!$H$11*IF(ISNUMBER($AC667),AN667,0)+'01_指標庫'!$H$12*IF(ISNUMBER($AD667),AO667,0)+'01_指標庫'!$H$13*IF(ISNUMBER($AE667),AP667,0)+'01_指標庫'!$H$14*IF(ISNUMBER($I667),O667,0)+'01_指標庫'!$H$15*IF(ISNUMBER($AH667),AS667,0)+'01_指標庫'!$H$16*IF(ISNUMBER($K667),P667,0)+'01_指標庫'!$H$17*IF(ISNUMBER($AI667),AT667,0)+'01_指標庫'!$H$18*IF(ISNUMBER($AJ667),AU667,0)+'01_指標庫'!$H$19*IF(ISNUMBER($AK667),AV667,0)+'01_指標庫'!$H$20*IF(ISNUMBER($BB667),BB667,0)+'01_指標庫'!$H$21*IF(ISNUMBER($BC667),BC667,0))/AW667,1))</f>
        <v>69.599999999999994</v>
      </c>
      <c r="AY667" s="67"/>
      <c r="AZ667" s="67"/>
      <c r="BA667" s="66">
        <f t="shared" si="247"/>
        <v>3.5696105212434937E-3</v>
      </c>
      <c r="BB667">
        <f t="shared" si="248"/>
        <v>50</v>
      </c>
      <c r="BC667" t="str">
        <f t="shared" si="249"/>
        <v/>
      </c>
    </row>
    <row r="668" spans="1:55" ht="15" customHeight="1">
      <c r="A668" s="56">
        <v>664</v>
      </c>
      <c r="B668" s="57">
        <v>43523</v>
      </c>
      <c r="C668" s="56">
        <v>2019</v>
      </c>
      <c r="D668" s="58" t="s">
        <v>238</v>
      </c>
      <c r="E668" s="59">
        <v>7117</v>
      </c>
      <c r="F668" s="60">
        <v>7.5360000000000002E-3</v>
      </c>
      <c r="G668" s="60">
        <v>-7.0910000000000001E-2</v>
      </c>
      <c r="H668" s="61">
        <v>0.73470000000000002</v>
      </c>
      <c r="I668" s="62">
        <v>394</v>
      </c>
      <c r="J668" s="56" t="s">
        <v>235</v>
      </c>
      <c r="K668" s="63">
        <v>14.7</v>
      </c>
      <c r="L668" s="56">
        <f t="shared" si="227"/>
        <v>100</v>
      </c>
      <c r="M668" s="56">
        <f t="shared" si="228"/>
        <v>50</v>
      </c>
      <c r="N668" s="56">
        <f t="shared" si="229"/>
        <v>100</v>
      </c>
      <c r="O668" s="56">
        <f t="shared" si="230"/>
        <v>50</v>
      </c>
      <c r="P668" s="56">
        <f t="shared" si="231"/>
        <v>100</v>
      </c>
      <c r="Q668" s="63"/>
      <c r="R668" s="56"/>
      <c r="S668" s="60">
        <f t="shared" si="244"/>
        <v>-8.7320060309803438E-4</v>
      </c>
      <c r="T668" s="64">
        <f t="shared" si="245"/>
        <v>-3.0982201713909086E-2</v>
      </c>
      <c r="V668" s="65"/>
      <c r="W668" s="65"/>
      <c r="Y668" s="15" t="str">
        <f t="shared" si="232"/>
        <v>UNCERTAIN</v>
      </c>
      <c r="AA668" s="66">
        <f t="shared" si="246"/>
        <v>-5.2766063652594286E-2</v>
      </c>
      <c r="AB668">
        <f>LOOKUP($B668,'07_L1政策步階'!$A$4:$A$14,'07_L1政策步階'!$C$4:$C$14)</f>
        <v>0</v>
      </c>
      <c r="AC668" s="65"/>
      <c r="AD668" s="65"/>
      <c r="AE668" s="65"/>
      <c r="AF668" s="65"/>
      <c r="AG668" s="65"/>
      <c r="AH668" s="65"/>
      <c r="AI668" s="65"/>
      <c r="AJ668" s="65"/>
      <c r="AK668" s="65"/>
      <c r="AL668">
        <f t="shared" si="233"/>
        <v>0</v>
      </c>
      <c r="AM668">
        <f t="shared" si="234"/>
        <v>50</v>
      </c>
      <c r="AN668" t="str">
        <f t="shared" si="235"/>
        <v/>
      </c>
      <c r="AO668" t="str">
        <f t="shared" si="236"/>
        <v/>
      </c>
      <c r="AP668" t="str">
        <f t="shared" si="237"/>
        <v/>
      </c>
      <c r="AQ668" t="str">
        <f t="shared" si="238"/>
        <v/>
      </c>
      <c r="AR668" t="str">
        <f t="shared" si="239"/>
        <v/>
      </c>
      <c r="AS668" t="str">
        <f t="shared" si="240"/>
        <v/>
      </c>
      <c r="AT668" t="str">
        <f t="shared" si="241"/>
        <v/>
      </c>
      <c r="AU668" t="str">
        <f t="shared" si="242"/>
        <v/>
      </c>
      <c r="AV668" t="str">
        <f t="shared" si="243"/>
        <v/>
      </c>
      <c r="AW668">
        <f>'01_指標庫'!$H$4*ISNUMBER($F668)+'01_指標庫'!$H$5*ISNUMBER($AA668)+'01_指標庫'!$H$6*ISNUMBER($G668)+'01_指標庫'!$H$7*ISNUMBER($H668)+'01_指標庫'!$H$8*ISNUMBER($AF668)+'01_指標庫'!$H$9*ISNUMBER($AG668)+'01_指標庫'!$H$10*ISNUMBER($AB668)+'01_指標庫'!$H$11*ISNUMBER($AC668)+'01_指標庫'!$H$12*ISNUMBER($AD668)+'01_指標庫'!$H$13*ISNUMBER($AE668)+'01_指標庫'!$H$14*ISNUMBER($I668)+'01_指標庫'!$H$15*ISNUMBER($AH668)+'01_指標庫'!$H$16*ISNUMBER($K668)+'01_指標庫'!$H$17*ISNUMBER($AI668)+'01_指標庫'!$H$18*ISNUMBER($AJ668)+'01_指標庫'!$H$19*ISNUMBER($AK668)+'01_指標庫'!$H$20*ISNUMBER($BB668)+'01_指標庫'!$H$21*ISNUMBER($BC668)</f>
        <v>51</v>
      </c>
      <c r="AX668">
        <f>IF(AW668=0,50,ROUND(('01_指標庫'!$H$4*IF(ISNUMBER($F668),L668,0)+'01_指標庫'!$H$5*IF(ISNUMBER($AA668),AL668,0)+'01_指標庫'!$H$6*IF(ISNUMBER($G668),M668,0)+'01_指標庫'!$H$7*IF(ISNUMBER($H668),N668,0)+'01_指標庫'!$H$8*IF(ISNUMBER($AF668),AQ668,0)+'01_指標庫'!$H$9*IF(ISNUMBER($AG668),AR668,0)+'01_指標庫'!$H$10*IF(ISNUMBER($AB668),AM668,0)+'01_指標庫'!$H$11*IF(ISNUMBER($AC668),AN668,0)+'01_指標庫'!$H$12*IF(ISNUMBER($AD668),AO668,0)+'01_指標庫'!$H$13*IF(ISNUMBER($AE668),AP668,0)+'01_指標庫'!$H$14*IF(ISNUMBER($I668),O668,0)+'01_指標庫'!$H$15*IF(ISNUMBER($AH668),AS668,0)+'01_指標庫'!$H$16*IF(ISNUMBER($K668),P668,0)+'01_指標庫'!$H$17*IF(ISNUMBER($AI668),AT668,0)+'01_指標庫'!$H$18*IF(ISNUMBER($AJ668),AU668,0)+'01_指標庫'!$H$19*IF(ISNUMBER($AK668),AV668,0)+'01_指標庫'!$H$20*IF(ISNUMBER($BB668),BB668,0)+'01_指標庫'!$H$21*IF(ISNUMBER($BC668),BC668,0))/AW668,1))</f>
        <v>69.599999999999994</v>
      </c>
      <c r="AY668" s="67"/>
      <c r="AZ668" s="67"/>
      <c r="BA668" s="66">
        <f t="shared" si="247"/>
        <v>3.6633072560243729E-3</v>
      </c>
      <c r="BB668">
        <f t="shared" si="248"/>
        <v>50</v>
      </c>
      <c r="BC668" t="str">
        <f t="shared" si="249"/>
        <v/>
      </c>
    </row>
    <row r="669" spans="1:55" ht="15" customHeight="1">
      <c r="A669" s="56">
        <v>665</v>
      </c>
      <c r="B669" s="57">
        <v>43524</v>
      </c>
      <c r="C669" s="56">
        <v>2019</v>
      </c>
      <c r="D669" s="58" t="s">
        <v>239</v>
      </c>
      <c r="E669" s="59">
        <v>7097.53</v>
      </c>
      <c r="F669" s="60">
        <v>4.6769999999999997E-3</v>
      </c>
      <c r="G669" s="60">
        <v>-7.3451000000000002E-2</v>
      </c>
      <c r="H669" s="61">
        <v>0.75509999999999999</v>
      </c>
      <c r="I669" s="62">
        <v>392</v>
      </c>
      <c r="J669" s="56" t="s">
        <v>235</v>
      </c>
      <c r="K669" s="63">
        <v>14.78</v>
      </c>
      <c r="L669" s="56">
        <f t="shared" si="227"/>
        <v>100</v>
      </c>
      <c r="M669" s="56">
        <f t="shared" si="228"/>
        <v>50</v>
      </c>
      <c r="N669" s="56">
        <f t="shared" si="229"/>
        <v>100</v>
      </c>
      <c r="O669" s="56">
        <f t="shared" si="230"/>
        <v>50</v>
      </c>
      <c r="P669" s="56">
        <f t="shared" si="231"/>
        <v>100</v>
      </c>
      <c r="Q669" s="63"/>
      <c r="R669" s="56"/>
      <c r="S669" s="60">
        <f t="shared" si="244"/>
        <v>-2.7357032457496766E-3</v>
      </c>
      <c r="T669" s="64">
        <f t="shared" si="245"/>
        <v>5.4421768707482165E-3</v>
      </c>
      <c r="V669" s="65"/>
      <c r="W669" s="65"/>
      <c r="Y669" s="15" t="str">
        <f t="shared" si="232"/>
        <v>UNCERTAIN</v>
      </c>
      <c r="AA669" s="66">
        <f t="shared" si="246"/>
        <v>-5.1440448212941581E-2</v>
      </c>
      <c r="AB669">
        <f>LOOKUP($B669,'07_L1政策步階'!$A$4:$A$14,'07_L1政策步階'!$C$4:$C$14)</f>
        <v>0</v>
      </c>
      <c r="AC669" s="65"/>
      <c r="AD669" s="65"/>
      <c r="AE669" s="65"/>
      <c r="AF669" s="65"/>
      <c r="AG669" s="65"/>
      <c r="AH669" s="65"/>
      <c r="AI669" s="65"/>
      <c r="AJ669" s="65"/>
      <c r="AK669" s="65"/>
      <c r="AL669">
        <f t="shared" si="233"/>
        <v>0</v>
      </c>
      <c r="AM669">
        <f t="shared" si="234"/>
        <v>50</v>
      </c>
      <c r="AN669" t="str">
        <f t="shared" si="235"/>
        <v/>
      </c>
      <c r="AO669" t="str">
        <f t="shared" si="236"/>
        <v/>
      </c>
      <c r="AP669" t="str">
        <f t="shared" si="237"/>
        <v/>
      </c>
      <c r="AQ669" t="str">
        <f t="shared" si="238"/>
        <v/>
      </c>
      <c r="AR669" t="str">
        <f t="shared" si="239"/>
        <v/>
      </c>
      <c r="AS669" t="str">
        <f t="shared" si="240"/>
        <v/>
      </c>
      <c r="AT669" t="str">
        <f t="shared" si="241"/>
        <v/>
      </c>
      <c r="AU669" t="str">
        <f t="shared" si="242"/>
        <v/>
      </c>
      <c r="AV669" t="str">
        <f t="shared" si="243"/>
        <v/>
      </c>
      <c r="AW669">
        <f>'01_指標庫'!$H$4*ISNUMBER($F669)+'01_指標庫'!$H$5*ISNUMBER($AA669)+'01_指標庫'!$H$6*ISNUMBER($G669)+'01_指標庫'!$H$7*ISNUMBER($H669)+'01_指標庫'!$H$8*ISNUMBER($AF669)+'01_指標庫'!$H$9*ISNUMBER($AG669)+'01_指標庫'!$H$10*ISNUMBER($AB669)+'01_指標庫'!$H$11*ISNUMBER($AC669)+'01_指標庫'!$H$12*ISNUMBER($AD669)+'01_指標庫'!$H$13*ISNUMBER($AE669)+'01_指標庫'!$H$14*ISNUMBER($I669)+'01_指標庫'!$H$15*ISNUMBER($AH669)+'01_指標庫'!$H$16*ISNUMBER($K669)+'01_指標庫'!$H$17*ISNUMBER($AI669)+'01_指標庫'!$H$18*ISNUMBER($AJ669)+'01_指標庫'!$H$19*ISNUMBER($AK669)+'01_指標庫'!$H$20*ISNUMBER($BB669)+'01_指標庫'!$H$21*ISNUMBER($BC669)</f>
        <v>51</v>
      </c>
      <c r="AX669">
        <f>IF(AW669=0,50,ROUND(('01_指標庫'!$H$4*IF(ISNUMBER($F669),L669,0)+'01_指標庫'!$H$5*IF(ISNUMBER($AA669),AL669,0)+'01_指標庫'!$H$6*IF(ISNUMBER($G669),M669,0)+'01_指標庫'!$H$7*IF(ISNUMBER($H669),N669,0)+'01_指標庫'!$H$8*IF(ISNUMBER($AF669),AQ669,0)+'01_指標庫'!$H$9*IF(ISNUMBER($AG669),AR669,0)+'01_指標庫'!$H$10*IF(ISNUMBER($AB669),AM669,0)+'01_指標庫'!$H$11*IF(ISNUMBER($AC669),AN669,0)+'01_指標庫'!$H$12*IF(ISNUMBER($AD669),AO669,0)+'01_指標庫'!$H$13*IF(ISNUMBER($AE669),AP669,0)+'01_指標庫'!$H$14*IF(ISNUMBER($I669),O669,0)+'01_指標庫'!$H$15*IF(ISNUMBER($AH669),AS669,0)+'01_指標庫'!$H$16*IF(ISNUMBER($K669),P669,0)+'01_指標庫'!$H$17*IF(ISNUMBER($AI669),AT669,0)+'01_指標庫'!$H$18*IF(ISNUMBER($AJ669),AU669,0)+'01_指標庫'!$H$19*IF(ISNUMBER($AK669),AV669,0)+'01_指標庫'!$H$20*IF(ISNUMBER($BB669),BB669,0)+'01_指標庫'!$H$21*IF(ISNUMBER($BC669),BC669,0))/AW669,1))</f>
        <v>69.599999999999994</v>
      </c>
      <c r="AY669" s="67"/>
      <c r="AZ669" s="67"/>
      <c r="BA669" s="66">
        <f t="shared" si="247"/>
        <v>4.2678220065346384E-3</v>
      </c>
      <c r="BB669">
        <f t="shared" si="248"/>
        <v>50</v>
      </c>
      <c r="BC669" t="str">
        <f t="shared" si="249"/>
        <v/>
      </c>
    </row>
    <row r="670" spans="1:55" ht="15" customHeight="1">
      <c r="A670" s="56">
        <v>666</v>
      </c>
      <c r="B670" s="57">
        <v>43525</v>
      </c>
      <c r="C670" s="56">
        <v>2019</v>
      </c>
      <c r="D670" s="58" t="s">
        <v>234</v>
      </c>
      <c r="E670" s="59">
        <v>7151.57</v>
      </c>
      <c r="F670" s="60">
        <v>1.2192E-2</v>
      </c>
      <c r="G670" s="60">
        <v>-6.6396999999999998E-2</v>
      </c>
      <c r="H670" s="61">
        <v>0.77549999999999997</v>
      </c>
      <c r="I670" s="62">
        <v>386</v>
      </c>
      <c r="J670" s="56" t="s">
        <v>235</v>
      </c>
      <c r="K670" s="63">
        <v>13.57</v>
      </c>
      <c r="L670" s="56">
        <f t="shared" si="227"/>
        <v>100</v>
      </c>
      <c r="M670" s="56">
        <f t="shared" si="228"/>
        <v>50</v>
      </c>
      <c r="N670" s="56">
        <f t="shared" si="229"/>
        <v>100</v>
      </c>
      <c r="O670" s="56">
        <f t="shared" si="230"/>
        <v>50</v>
      </c>
      <c r="P670" s="56">
        <f t="shared" si="231"/>
        <v>100</v>
      </c>
      <c r="Q670" s="63"/>
      <c r="R670" s="56"/>
      <c r="S670" s="60">
        <f t="shared" si="244"/>
        <v>7.613916390631692E-3</v>
      </c>
      <c r="T670" s="64">
        <f t="shared" si="245"/>
        <v>-8.1867388362652171E-2</v>
      </c>
      <c r="V670" s="65"/>
      <c r="W670" s="65"/>
      <c r="Y670" s="15" t="str">
        <f t="shared" si="232"/>
        <v>UNCERTAIN</v>
      </c>
      <c r="AA670" s="66">
        <f t="shared" si="246"/>
        <v>-4.9575628228011981E-2</v>
      </c>
      <c r="AB670">
        <f>LOOKUP($B670,'07_L1政策步階'!$A$4:$A$14,'07_L1政策步階'!$C$4:$C$14)</f>
        <v>0</v>
      </c>
      <c r="AC670" s="65"/>
      <c r="AD670" s="65"/>
      <c r="AE670" s="65"/>
      <c r="AF670" s="65"/>
      <c r="AG670" s="65"/>
      <c r="AH670" s="65"/>
      <c r="AI670" s="65"/>
      <c r="AJ670" s="65"/>
      <c r="AK670" s="65"/>
      <c r="AL670">
        <f t="shared" si="233"/>
        <v>0</v>
      </c>
      <c r="AM670">
        <f t="shared" si="234"/>
        <v>50</v>
      </c>
      <c r="AN670" t="str">
        <f t="shared" si="235"/>
        <v/>
      </c>
      <c r="AO670" t="str">
        <f t="shared" si="236"/>
        <v/>
      </c>
      <c r="AP670" t="str">
        <f t="shared" si="237"/>
        <v/>
      </c>
      <c r="AQ670" t="str">
        <f t="shared" si="238"/>
        <v/>
      </c>
      <c r="AR670" t="str">
        <f t="shared" si="239"/>
        <v/>
      </c>
      <c r="AS670" t="str">
        <f t="shared" si="240"/>
        <v/>
      </c>
      <c r="AT670" t="str">
        <f t="shared" si="241"/>
        <v/>
      </c>
      <c r="AU670" t="str">
        <f t="shared" si="242"/>
        <v/>
      </c>
      <c r="AV670" t="str">
        <f t="shared" si="243"/>
        <v/>
      </c>
      <c r="AW670">
        <f>'01_指標庫'!$H$4*ISNUMBER($F670)+'01_指標庫'!$H$5*ISNUMBER($AA670)+'01_指標庫'!$H$6*ISNUMBER($G670)+'01_指標庫'!$H$7*ISNUMBER($H670)+'01_指標庫'!$H$8*ISNUMBER($AF670)+'01_指標庫'!$H$9*ISNUMBER($AG670)+'01_指標庫'!$H$10*ISNUMBER($AB670)+'01_指標庫'!$H$11*ISNUMBER($AC670)+'01_指標庫'!$H$12*ISNUMBER($AD670)+'01_指標庫'!$H$13*ISNUMBER($AE670)+'01_指標庫'!$H$14*ISNUMBER($I670)+'01_指標庫'!$H$15*ISNUMBER($AH670)+'01_指標庫'!$H$16*ISNUMBER($K670)+'01_指標庫'!$H$17*ISNUMBER($AI670)+'01_指標庫'!$H$18*ISNUMBER($AJ670)+'01_指標庫'!$H$19*ISNUMBER($AK670)+'01_指標庫'!$H$20*ISNUMBER($BB670)+'01_指標庫'!$H$21*ISNUMBER($BC670)</f>
        <v>51</v>
      </c>
      <c r="AX670">
        <f>IF(AW670=0,50,ROUND(('01_指標庫'!$H$4*IF(ISNUMBER($F670),L670,0)+'01_指標庫'!$H$5*IF(ISNUMBER($AA670),AL670,0)+'01_指標庫'!$H$6*IF(ISNUMBER($G670),M670,0)+'01_指標庫'!$H$7*IF(ISNUMBER($H670),N670,0)+'01_指標庫'!$H$8*IF(ISNUMBER($AF670),AQ670,0)+'01_指標庫'!$H$9*IF(ISNUMBER($AG670),AR670,0)+'01_指標庫'!$H$10*IF(ISNUMBER($AB670),AM670,0)+'01_指標庫'!$H$11*IF(ISNUMBER($AC670),AN670,0)+'01_指標庫'!$H$12*IF(ISNUMBER($AD670),AO670,0)+'01_指標庫'!$H$13*IF(ISNUMBER($AE670),AP670,0)+'01_指標庫'!$H$14*IF(ISNUMBER($I670),O670,0)+'01_指標庫'!$H$15*IF(ISNUMBER($AH670),AS670,0)+'01_指標庫'!$H$16*IF(ISNUMBER($K670),P670,0)+'01_指標庫'!$H$17*IF(ISNUMBER($AI670),AT670,0)+'01_指標庫'!$H$18*IF(ISNUMBER($AJ670),AU670,0)+'01_指標庫'!$H$19*IF(ISNUMBER($AK670),AV670,0)+'01_指標庫'!$H$20*IF(ISNUMBER($BB670),BB670,0)+'01_指標庫'!$H$21*IF(ISNUMBER($BC670),BC670,0))/AW670,1))</f>
        <v>69.599999999999994</v>
      </c>
      <c r="AY670" s="67"/>
      <c r="AZ670" s="67"/>
      <c r="BA670" s="66">
        <f t="shared" si="247"/>
        <v>4.1575318618842783E-3</v>
      </c>
      <c r="BB670">
        <f t="shared" si="248"/>
        <v>50</v>
      </c>
      <c r="BC670" t="str">
        <f t="shared" si="249"/>
        <v/>
      </c>
    </row>
    <row r="671" spans="1:55" ht="15" customHeight="1">
      <c r="A671" s="56">
        <v>667</v>
      </c>
      <c r="B671" s="57">
        <v>43528</v>
      </c>
      <c r="C671" s="56">
        <v>2019</v>
      </c>
      <c r="D671" s="58" t="s">
        <v>236</v>
      </c>
      <c r="E671" s="59">
        <v>7150.83</v>
      </c>
      <c r="F671" s="60">
        <v>1.1900000000000001E-2</v>
      </c>
      <c r="G671" s="60">
        <v>-6.6492999999999997E-2</v>
      </c>
      <c r="H671" s="61">
        <v>0.81630000000000003</v>
      </c>
      <c r="I671" s="62">
        <v>390</v>
      </c>
      <c r="J671" s="56" t="s">
        <v>235</v>
      </c>
      <c r="K671" s="63">
        <v>14.63</v>
      </c>
      <c r="L671" s="56">
        <f t="shared" si="227"/>
        <v>100</v>
      </c>
      <c r="M671" s="56">
        <f t="shared" si="228"/>
        <v>50</v>
      </c>
      <c r="N671" s="56">
        <f t="shared" si="229"/>
        <v>100</v>
      </c>
      <c r="O671" s="56">
        <f t="shared" si="230"/>
        <v>50</v>
      </c>
      <c r="P671" s="56">
        <f t="shared" si="231"/>
        <v>100</v>
      </c>
      <c r="Q671" s="63"/>
      <c r="R671" s="56"/>
      <c r="S671" s="60">
        <f t="shared" si="244"/>
        <v>-1.0347378267983043E-4</v>
      </c>
      <c r="T671" s="64">
        <f t="shared" si="245"/>
        <v>7.8113485630066259E-2</v>
      </c>
      <c r="V671" s="65"/>
      <c r="W671" s="65"/>
      <c r="Y671" s="15" t="str">
        <f t="shared" si="232"/>
        <v>UNCERTAIN</v>
      </c>
      <c r="AA671" s="66">
        <f t="shared" si="246"/>
        <v>-4.7886055713005193E-2</v>
      </c>
      <c r="AB671">
        <f>LOOKUP($B671,'07_L1政策步階'!$A$4:$A$14,'07_L1政策步階'!$C$4:$C$14)</f>
        <v>0</v>
      </c>
      <c r="AC671" s="65"/>
      <c r="AD671" s="65"/>
      <c r="AE671" s="65"/>
      <c r="AF671" s="65"/>
      <c r="AG671" s="65"/>
      <c r="AH671" s="65"/>
      <c r="AI671" s="65"/>
      <c r="AJ671" s="65"/>
      <c r="AK671" s="65"/>
      <c r="AL671">
        <f t="shared" si="233"/>
        <v>0</v>
      </c>
      <c r="AM671">
        <f t="shared" si="234"/>
        <v>50</v>
      </c>
      <c r="AN671" t="str">
        <f t="shared" si="235"/>
        <v/>
      </c>
      <c r="AO671" t="str">
        <f t="shared" si="236"/>
        <v/>
      </c>
      <c r="AP671" t="str">
        <f t="shared" si="237"/>
        <v/>
      </c>
      <c r="AQ671" t="str">
        <f t="shared" si="238"/>
        <v/>
      </c>
      <c r="AR671" t="str">
        <f t="shared" si="239"/>
        <v/>
      </c>
      <c r="AS671" t="str">
        <f t="shared" si="240"/>
        <v/>
      </c>
      <c r="AT671" t="str">
        <f t="shared" si="241"/>
        <v/>
      </c>
      <c r="AU671" t="str">
        <f t="shared" si="242"/>
        <v/>
      </c>
      <c r="AV671" t="str">
        <f t="shared" si="243"/>
        <v/>
      </c>
      <c r="AW671">
        <f>'01_指標庫'!$H$4*ISNUMBER($F671)+'01_指標庫'!$H$5*ISNUMBER($AA671)+'01_指標庫'!$H$6*ISNUMBER($G671)+'01_指標庫'!$H$7*ISNUMBER($H671)+'01_指標庫'!$H$8*ISNUMBER($AF671)+'01_指標庫'!$H$9*ISNUMBER($AG671)+'01_指標庫'!$H$10*ISNUMBER($AB671)+'01_指標庫'!$H$11*ISNUMBER($AC671)+'01_指標庫'!$H$12*ISNUMBER($AD671)+'01_指標庫'!$H$13*ISNUMBER($AE671)+'01_指標庫'!$H$14*ISNUMBER($I671)+'01_指標庫'!$H$15*ISNUMBER($AH671)+'01_指標庫'!$H$16*ISNUMBER($K671)+'01_指標庫'!$H$17*ISNUMBER($AI671)+'01_指標庫'!$H$18*ISNUMBER($AJ671)+'01_指標庫'!$H$19*ISNUMBER($AK671)+'01_指標庫'!$H$20*ISNUMBER($BB671)+'01_指標庫'!$H$21*ISNUMBER($BC671)</f>
        <v>51</v>
      </c>
      <c r="AX671">
        <f>IF(AW671=0,50,ROUND(('01_指標庫'!$H$4*IF(ISNUMBER($F671),L671,0)+'01_指標庫'!$H$5*IF(ISNUMBER($AA671),AL671,0)+'01_指標庫'!$H$6*IF(ISNUMBER($G671),M671,0)+'01_指標庫'!$H$7*IF(ISNUMBER($H671),N671,0)+'01_指標庫'!$H$8*IF(ISNUMBER($AF671),AQ671,0)+'01_指標庫'!$H$9*IF(ISNUMBER($AG671),AR671,0)+'01_指標庫'!$H$10*IF(ISNUMBER($AB671),AM671,0)+'01_指標庫'!$H$11*IF(ISNUMBER($AC671),AN671,0)+'01_指標庫'!$H$12*IF(ISNUMBER($AD671),AO671,0)+'01_指標庫'!$H$13*IF(ISNUMBER($AE671),AP671,0)+'01_指標庫'!$H$14*IF(ISNUMBER($I671),O671,0)+'01_指標庫'!$H$15*IF(ISNUMBER($AH671),AS671,0)+'01_指標庫'!$H$16*IF(ISNUMBER($K671),P671,0)+'01_指標庫'!$H$17*IF(ISNUMBER($AI671),AT671,0)+'01_指標庫'!$H$18*IF(ISNUMBER($AJ671),AU671,0)+'01_指標庫'!$H$19*IF(ISNUMBER($AK671),AV671,0)+'01_指標庫'!$H$20*IF(ISNUMBER($BB671),BB671,0)+'01_指標庫'!$H$21*IF(ISNUMBER($BC671),BC671,0))/AW671,1))</f>
        <v>69.599999999999994</v>
      </c>
      <c r="AY671" s="67"/>
      <c r="AZ671" s="67"/>
      <c r="BA671" s="66">
        <f t="shared" si="247"/>
        <v>3.8019825850668099E-3</v>
      </c>
      <c r="BB671">
        <f t="shared" si="248"/>
        <v>50</v>
      </c>
      <c r="BC671" t="str">
        <f t="shared" si="249"/>
        <v/>
      </c>
    </row>
    <row r="672" spans="1:55" ht="15" customHeight="1">
      <c r="A672" s="56">
        <v>668</v>
      </c>
      <c r="B672" s="57">
        <v>43529</v>
      </c>
      <c r="C672" s="56">
        <v>2019</v>
      </c>
      <c r="D672" s="58" t="s">
        <v>237</v>
      </c>
      <c r="E672" s="59">
        <v>7156.79</v>
      </c>
      <c r="F672" s="60">
        <v>1.2581E-2</v>
      </c>
      <c r="G672" s="60">
        <v>-6.5714999999999996E-2</v>
      </c>
      <c r="H672" s="61">
        <v>0.79590000000000005</v>
      </c>
      <c r="I672" s="62">
        <v>391</v>
      </c>
      <c r="J672" s="56" t="s">
        <v>235</v>
      </c>
      <c r="K672" s="63">
        <v>14.74</v>
      </c>
      <c r="L672" s="56">
        <f t="shared" si="227"/>
        <v>100</v>
      </c>
      <c r="M672" s="56">
        <f t="shared" si="228"/>
        <v>50</v>
      </c>
      <c r="N672" s="56">
        <f t="shared" si="229"/>
        <v>100</v>
      </c>
      <c r="O672" s="56">
        <f t="shared" si="230"/>
        <v>50</v>
      </c>
      <c r="P672" s="56">
        <f t="shared" si="231"/>
        <v>100</v>
      </c>
      <c r="Q672" s="63"/>
      <c r="R672" s="56"/>
      <c r="S672" s="60">
        <f t="shared" si="244"/>
        <v>8.3346968114184072E-4</v>
      </c>
      <c r="T672" s="64">
        <f t="shared" si="245"/>
        <v>7.5187969924812581E-3</v>
      </c>
      <c r="V672" s="65"/>
      <c r="W672" s="65"/>
      <c r="Y672" s="15" t="str">
        <f t="shared" si="232"/>
        <v>UNCERTAIN</v>
      </c>
      <c r="AA672" s="66">
        <f t="shared" si="246"/>
        <v>-4.5735959079846844E-2</v>
      </c>
      <c r="AB672">
        <f>LOOKUP($B672,'07_L1政策步階'!$A$4:$A$14,'07_L1政策步階'!$C$4:$C$14)</f>
        <v>0</v>
      </c>
      <c r="AC672" s="65"/>
      <c r="AD672" s="65"/>
      <c r="AE672" s="65"/>
      <c r="AF672" s="65"/>
      <c r="AG672" s="65"/>
      <c r="AH672" s="65"/>
      <c r="AI672" s="65"/>
      <c r="AJ672" s="65"/>
      <c r="AK672" s="65"/>
      <c r="AL672">
        <f t="shared" si="233"/>
        <v>0</v>
      </c>
      <c r="AM672">
        <f t="shared" si="234"/>
        <v>50</v>
      </c>
      <c r="AN672" t="str">
        <f t="shared" si="235"/>
        <v/>
      </c>
      <c r="AO672" t="str">
        <f t="shared" si="236"/>
        <v/>
      </c>
      <c r="AP672" t="str">
        <f t="shared" si="237"/>
        <v/>
      </c>
      <c r="AQ672" t="str">
        <f t="shared" si="238"/>
        <v/>
      </c>
      <c r="AR672" t="str">
        <f t="shared" si="239"/>
        <v/>
      </c>
      <c r="AS672" t="str">
        <f t="shared" si="240"/>
        <v/>
      </c>
      <c r="AT672" t="str">
        <f t="shared" si="241"/>
        <v/>
      </c>
      <c r="AU672" t="str">
        <f t="shared" si="242"/>
        <v/>
      </c>
      <c r="AV672" t="str">
        <f t="shared" si="243"/>
        <v/>
      </c>
      <c r="AW672">
        <f>'01_指標庫'!$H$4*ISNUMBER($F672)+'01_指標庫'!$H$5*ISNUMBER($AA672)+'01_指標庫'!$H$6*ISNUMBER($G672)+'01_指標庫'!$H$7*ISNUMBER($H672)+'01_指標庫'!$H$8*ISNUMBER($AF672)+'01_指標庫'!$H$9*ISNUMBER($AG672)+'01_指標庫'!$H$10*ISNUMBER($AB672)+'01_指標庫'!$H$11*ISNUMBER($AC672)+'01_指標庫'!$H$12*ISNUMBER($AD672)+'01_指標庫'!$H$13*ISNUMBER($AE672)+'01_指標庫'!$H$14*ISNUMBER($I672)+'01_指標庫'!$H$15*ISNUMBER($AH672)+'01_指標庫'!$H$16*ISNUMBER($K672)+'01_指標庫'!$H$17*ISNUMBER($AI672)+'01_指標庫'!$H$18*ISNUMBER($AJ672)+'01_指標庫'!$H$19*ISNUMBER($AK672)+'01_指標庫'!$H$20*ISNUMBER($BB672)+'01_指標庫'!$H$21*ISNUMBER($BC672)</f>
        <v>51</v>
      </c>
      <c r="AX672">
        <f>IF(AW672=0,50,ROUND(('01_指標庫'!$H$4*IF(ISNUMBER($F672),L672,0)+'01_指標庫'!$H$5*IF(ISNUMBER($AA672),AL672,0)+'01_指標庫'!$H$6*IF(ISNUMBER($G672),M672,0)+'01_指標庫'!$H$7*IF(ISNUMBER($H672),N672,0)+'01_指標庫'!$H$8*IF(ISNUMBER($AF672),AQ672,0)+'01_指標庫'!$H$9*IF(ISNUMBER($AG672),AR672,0)+'01_指標庫'!$H$10*IF(ISNUMBER($AB672),AM672,0)+'01_指標庫'!$H$11*IF(ISNUMBER($AC672),AN672,0)+'01_指標庫'!$H$12*IF(ISNUMBER($AD672),AO672,0)+'01_指標庫'!$H$13*IF(ISNUMBER($AE672),AP672,0)+'01_指標庫'!$H$14*IF(ISNUMBER($I672),O672,0)+'01_指標庫'!$H$15*IF(ISNUMBER($AH672),AS672,0)+'01_指標庫'!$H$16*IF(ISNUMBER($K672),P672,0)+'01_指標庫'!$H$17*IF(ISNUMBER($AI672),AT672,0)+'01_指標庫'!$H$18*IF(ISNUMBER($AJ672),AU672,0)+'01_指標庫'!$H$19*IF(ISNUMBER($AK672),AV672,0)+'01_指標庫'!$H$20*IF(ISNUMBER($BB672),BB672,0)+'01_指標庫'!$H$21*IF(ISNUMBER($BC672),BC672,0))/AW672,1))</f>
        <v>69.599999999999994</v>
      </c>
      <c r="AY672" s="67"/>
      <c r="AZ672" s="67"/>
      <c r="BA672" s="66">
        <f t="shared" si="247"/>
        <v>3.4731120034319218E-3</v>
      </c>
      <c r="BB672">
        <f t="shared" si="248"/>
        <v>50</v>
      </c>
      <c r="BC672" t="str">
        <f t="shared" si="249"/>
        <v/>
      </c>
    </row>
    <row r="673" spans="1:55" ht="15" customHeight="1">
      <c r="A673" s="56">
        <v>669</v>
      </c>
      <c r="B673" s="57">
        <v>43530</v>
      </c>
      <c r="C673" s="56">
        <v>2019</v>
      </c>
      <c r="D673" s="58" t="s">
        <v>238</v>
      </c>
      <c r="E673" s="59">
        <v>7112.47</v>
      </c>
      <c r="F673" s="60">
        <v>6.1599999999999997E-3</v>
      </c>
      <c r="G673" s="60">
        <v>-7.1500999999999995E-2</v>
      </c>
      <c r="H673" s="61">
        <v>0.79590000000000005</v>
      </c>
      <c r="I673" s="62">
        <v>398</v>
      </c>
      <c r="J673" s="56" t="s">
        <v>235</v>
      </c>
      <c r="K673" s="63">
        <v>15.74</v>
      </c>
      <c r="L673" s="56">
        <f t="shared" si="227"/>
        <v>100</v>
      </c>
      <c r="M673" s="56">
        <f t="shared" si="228"/>
        <v>50</v>
      </c>
      <c r="N673" s="56">
        <f t="shared" si="229"/>
        <v>100</v>
      </c>
      <c r="O673" s="56">
        <f t="shared" si="230"/>
        <v>50</v>
      </c>
      <c r="P673" s="56">
        <f t="shared" si="231"/>
        <v>100</v>
      </c>
      <c r="Q673" s="63"/>
      <c r="R673" s="56"/>
      <c r="S673" s="60">
        <f t="shared" si="244"/>
        <v>-6.1927204794327562E-3</v>
      </c>
      <c r="T673" s="64">
        <f t="shared" si="245"/>
        <v>6.7842605156037905E-2</v>
      </c>
      <c r="V673" s="65"/>
      <c r="W673" s="65"/>
      <c r="Y673" s="15" t="str">
        <f t="shared" si="232"/>
        <v>UNCERTAIN</v>
      </c>
      <c r="AA673" s="66">
        <f t="shared" si="246"/>
        <v>-4.3418829912509893E-2</v>
      </c>
      <c r="AB673">
        <f>LOOKUP($B673,'07_L1政策步階'!$A$4:$A$14,'07_L1政策步階'!$C$4:$C$14)</f>
        <v>0</v>
      </c>
      <c r="AC673" s="65"/>
      <c r="AD673" s="65"/>
      <c r="AE673" s="65"/>
      <c r="AF673" s="65"/>
      <c r="AG673" s="65"/>
      <c r="AH673" s="65"/>
      <c r="AI673" s="65"/>
      <c r="AJ673" s="65"/>
      <c r="AK673" s="65"/>
      <c r="AL673">
        <f t="shared" si="233"/>
        <v>0</v>
      </c>
      <c r="AM673">
        <f t="shared" si="234"/>
        <v>50</v>
      </c>
      <c r="AN673" t="str">
        <f t="shared" si="235"/>
        <v/>
      </c>
      <c r="AO673" t="str">
        <f t="shared" si="236"/>
        <v/>
      </c>
      <c r="AP673" t="str">
        <f t="shared" si="237"/>
        <v/>
      </c>
      <c r="AQ673" t="str">
        <f t="shared" si="238"/>
        <v/>
      </c>
      <c r="AR673" t="str">
        <f t="shared" si="239"/>
        <v/>
      </c>
      <c r="AS673" t="str">
        <f t="shared" si="240"/>
        <v/>
      </c>
      <c r="AT673" t="str">
        <f t="shared" si="241"/>
        <v/>
      </c>
      <c r="AU673" t="str">
        <f t="shared" si="242"/>
        <v/>
      </c>
      <c r="AV673" t="str">
        <f t="shared" si="243"/>
        <v/>
      </c>
      <c r="AW673">
        <f>'01_指標庫'!$H$4*ISNUMBER($F673)+'01_指標庫'!$H$5*ISNUMBER($AA673)+'01_指標庫'!$H$6*ISNUMBER($G673)+'01_指標庫'!$H$7*ISNUMBER($H673)+'01_指標庫'!$H$8*ISNUMBER($AF673)+'01_指標庫'!$H$9*ISNUMBER($AG673)+'01_指標庫'!$H$10*ISNUMBER($AB673)+'01_指標庫'!$H$11*ISNUMBER($AC673)+'01_指標庫'!$H$12*ISNUMBER($AD673)+'01_指標庫'!$H$13*ISNUMBER($AE673)+'01_指標庫'!$H$14*ISNUMBER($I673)+'01_指標庫'!$H$15*ISNUMBER($AH673)+'01_指標庫'!$H$16*ISNUMBER($K673)+'01_指標庫'!$H$17*ISNUMBER($AI673)+'01_指標庫'!$H$18*ISNUMBER($AJ673)+'01_指標庫'!$H$19*ISNUMBER($AK673)+'01_指標庫'!$H$20*ISNUMBER($BB673)+'01_指標庫'!$H$21*ISNUMBER($BC673)</f>
        <v>51</v>
      </c>
      <c r="AX673">
        <f>IF(AW673=0,50,ROUND(('01_指標庫'!$H$4*IF(ISNUMBER($F673),L673,0)+'01_指標庫'!$H$5*IF(ISNUMBER($AA673),AL673,0)+'01_指標庫'!$H$6*IF(ISNUMBER($G673),M673,0)+'01_指標庫'!$H$7*IF(ISNUMBER($H673),N673,0)+'01_指標庫'!$H$8*IF(ISNUMBER($AF673),AQ673,0)+'01_指標庫'!$H$9*IF(ISNUMBER($AG673),AR673,0)+'01_指標庫'!$H$10*IF(ISNUMBER($AB673),AM673,0)+'01_指標庫'!$H$11*IF(ISNUMBER($AC673),AN673,0)+'01_指標庫'!$H$12*IF(ISNUMBER($AD673),AO673,0)+'01_指標庫'!$H$13*IF(ISNUMBER($AE673),AP673,0)+'01_指標庫'!$H$14*IF(ISNUMBER($I673),O673,0)+'01_指標庫'!$H$15*IF(ISNUMBER($AH673),AS673,0)+'01_指標庫'!$H$16*IF(ISNUMBER($K673),P673,0)+'01_指標庫'!$H$17*IF(ISNUMBER($AI673),AT673,0)+'01_指標庫'!$H$18*IF(ISNUMBER($AJ673),AU673,0)+'01_指標庫'!$H$19*IF(ISNUMBER($AK673),AV673,0)+'01_指標庫'!$H$20*IF(ISNUMBER($BB673),BB673,0)+'01_指標庫'!$H$21*IF(ISNUMBER($BC673),BC673,0))/AW673,1))</f>
        <v>69.599999999999994</v>
      </c>
      <c r="AY673" s="67"/>
      <c r="AZ673" s="67"/>
      <c r="BA673" s="66">
        <f t="shared" si="247"/>
        <v>2.63876792095874E-3</v>
      </c>
      <c r="BB673">
        <f t="shared" si="248"/>
        <v>50</v>
      </c>
      <c r="BC673" t="str">
        <f t="shared" si="249"/>
        <v/>
      </c>
    </row>
    <row r="674" spans="1:55" ht="15" customHeight="1">
      <c r="A674" s="56">
        <v>670</v>
      </c>
      <c r="B674" s="57">
        <v>43531</v>
      </c>
      <c r="C674" s="56">
        <v>2019</v>
      </c>
      <c r="D674" s="58" t="s">
        <v>239</v>
      </c>
      <c r="E674" s="59">
        <v>7026.88</v>
      </c>
      <c r="F674" s="60">
        <v>-6.0610000000000004E-3</v>
      </c>
      <c r="G674" s="60">
        <v>-8.2673999999999997E-2</v>
      </c>
      <c r="H674" s="61">
        <v>0.75509999999999999</v>
      </c>
      <c r="I674" s="62">
        <v>410</v>
      </c>
      <c r="J674" s="56" t="s">
        <v>235</v>
      </c>
      <c r="K674" s="63">
        <v>16.59</v>
      </c>
      <c r="L674" s="56">
        <f t="shared" si="227"/>
        <v>50</v>
      </c>
      <c r="M674" s="56">
        <f t="shared" si="228"/>
        <v>50</v>
      </c>
      <c r="N674" s="56">
        <f t="shared" si="229"/>
        <v>100</v>
      </c>
      <c r="O674" s="56">
        <f t="shared" si="230"/>
        <v>50</v>
      </c>
      <c r="P674" s="56">
        <f t="shared" si="231"/>
        <v>100</v>
      </c>
      <c r="Q674" s="63"/>
      <c r="R674" s="56"/>
      <c r="S674" s="60">
        <f t="shared" si="244"/>
        <v>-1.2033794167145895E-2</v>
      </c>
      <c r="T674" s="64">
        <f t="shared" si="245"/>
        <v>5.4002541296060969E-2</v>
      </c>
      <c r="V674" s="65"/>
      <c r="W674" s="65"/>
      <c r="Y674" s="15" t="str">
        <f t="shared" si="232"/>
        <v>UNCERTAIN</v>
      </c>
      <c r="AA674" s="66">
        <f t="shared" si="246"/>
        <v>-4.075421275857205E-2</v>
      </c>
      <c r="AB674">
        <f>LOOKUP($B674,'07_L1政策步階'!$A$4:$A$14,'07_L1政策步階'!$C$4:$C$14)</f>
        <v>0</v>
      </c>
      <c r="AC674" s="65"/>
      <c r="AD674" s="65"/>
      <c r="AE674" s="65"/>
      <c r="AF674" s="65"/>
      <c r="AG674" s="65"/>
      <c r="AH674" s="65"/>
      <c r="AI674" s="65"/>
      <c r="AJ674" s="65"/>
      <c r="AK674" s="65"/>
      <c r="AL674">
        <f t="shared" si="233"/>
        <v>0</v>
      </c>
      <c r="AM674">
        <f t="shared" si="234"/>
        <v>50</v>
      </c>
      <c r="AN674" t="str">
        <f t="shared" si="235"/>
        <v/>
      </c>
      <c r="AO674" t="str">
        <f t="shared" si="236"/>
        <v/>
      </c>
      <c r="AP674" t="str">
        <f t="shared" si="237"/>
        <v/>
      </c>
      <c r="AQ674" t="str">
        <f t="shared" si="238"/>
        <v/>
      </c>
      <c r="AR674" t="str">
        <f t="shared" si="239"/>
        <v/>
      </c>
      <c r="AS674" t="str">
        <f t="shared" si="240"/>
        <v/>
      </c>
      <c r="AT674" t="str">
        <f t="shared" si="241"/>
        <v/>
      </c>
      <c r="AU674" t="str">
        <f t="shared" si="242"/>
        <v/>
      </c>
      <c r="AV674" t="str">
        <f t="shared" si="243"/>
        <v/>
      </c>
      <c r="AW674">
        <f>'01_指標庫'!$H$4*ISNUMBER($F674)+'01_指標庫'!$H$5*ISNUMBER($AA674)+'01_指標庫'!$H$6*ISNUMBER($G674)+'01_指標庫'!$H$7*ISNUMBER($H674)+'01_指標庫'!$H$8*ISNUMBER($AF674)+'01_指標庫'!$H$9*ISNUMBER($AG674)+'01_指標庫'!$H$10*ISNUMBER($AB674)+'01_指標庫'!$H$11*ISNUMBER($AC674)+'01_指標庫'!$H$12*ISNUMBER($AD674)+'01_指標庫'!$H$13*ISNUMBER($AE674)+'01_指標庫'!$H$14*ISNUMBER($I674)+'01_指標庫'!$H$15*ISNUMBER($AH674)+'01_指標庫'!$H$16*ISNUMBER($K674)+'01_指標庫'!$H$17*ISNUMBER($AI674)+'01_指標庫'!$H$18*ISNUMBER($AJ674)+'01_指標庫'!$H$19*ISNUMBER($AK674)+'01_指標庫'!$H$20*ISNUMBER($BB674)+'01_指標庫'!$H$21*ISNUMBER($BC674)</f>
        <v>51</v>
      </c>
      <c r="AX674">
        <f>IF(AW674=0,50,ROUND(('01_指標庫'!$H$4*IF(ISNUMBER($F674),L674,0)+'01_指標庫'!$H$5*IF(ISNUMBER($AA674),AL674,0)+'01_指標庫'!$H$6*IF(ISNUMBER($G674),M674,0)+'01_指標庫'!$H$7*IF(ISNUMBER($H674),N674,0)+'01_指標庫'!$H$8*IF(ISNUMBER($AF674),AQ674,0)+'01_指標庫'!$H$9*IF(ISNUMBER($AG674),AR674,0)+'01_指標庫'!$H$10*IF(ISNUMBER($AB674),AM674,0)+'01_指標庫'!$H$11*IF(ISNUMBER($AC674),AN674,0)+'01_指標庫'!$H$12*IF(ISNUMBER($AD674),AO674,0)+'01_指標庫'!$H$13*IF(ISNUMBER($AE674),AP674,0)+'01_指標庫'!$H$14*IF(ISNUMBER($I674),O674,0)+'01_指標庫'!$H$15*IF(ISNUMBER($AH674),AS674,0)+'01_指標庫'!$H$16*IF(ISNUMBER($K674),P674,0)+'01_指標庫'!$H$17*IF(ISNUMBER($AI674),AT674,0)+'01_指標庫'!$H$18*IF(ISNUMBER($AJ674),AU674,0)+'01_指標庫'!$H$19*IF(ISNUMBER($AK674),AV674,0)+'01_指標庫'!$H$20*IF(ISNUMBER($BB674),BB674,0)+'01_指標庫'!$H$21*IF(ISNUMBER($BC674),BC674,0))/AW674,1))</f>
        <v>61.8</v>
      </c>
      <c r="AY674" s="67"/>
      <c r="AZ674" s="67"/>
      <c r="BA674" s="66">
        <f t="shared" si="247"/>
        <v>7.6930267274000208E-4</v>
      </c>
      <c r="BB674">
        <f t="shared" si="248"/>
        <v>50</v>
      </c>
      <c r="BC674" t="str">
        <f t="shared" si="249"/>
        <v/>
      </c>
    </row>
    <row r="675" spans="1:55" ht="15" customHeight="1">
      <c r="A675" s="56">
        <v>671</v>
      </c>
      <c r="B675" s="57">
        <v>43532</v>
      </c>
      <c r="C675" s="56">
        <v>2019</v>
      </c>
      <c r="D675" s="58" t="s">
        <v>234</v>
      </c>
      <c r="E675" s="59">
        <v>7015.69</v>
      </c>
      <c r="F675" s="60">
        <v>-7.7210000000000004E-3</v>
      </c>
      <c r="G675" s="60">
        <v>-8.4135000000000001E-2</v>
      </c>
      <c r="H675" s="61">
        <v>0.73470000000000002</v>
      </c>
      <c r="I675" s="62">
        <v>418</v>
      </c>
      <c r="J675" s="56" t="s">
        <v>235</v>
      </c>
      <c r="K675" s="63">
        <v>16.05</v>
      </c>
      <c r="L675" s="56">
        <f t="shared" si="227"/>
        <v>50</v>
      </c>
      <c r="M675" s="56">
        <f t="shared" si="228"/>
        <v>50</v>
      </c>
      <c r="N675" s="56">
        <f t="shared" si="229"/>
        <v>100</v>
      </c>
      <c r="O675" s="56">
        <f t="shared" si="230"/>
        <v>50</v>
      </c>
      <c r="P675" s="56">
        <f t="shared" si="231"/>
        <v>100</v>
      </c>
      <c r="Q675" s="63"/>
      <c r="R675" s="56"/>
      <c r="S675" s="60">
        <f t="shared" si="244"/>
        <v>-1.5924563960107996E-3</v>
      </c>
      <c r="T675" s="64">
        <f t="shared" si="245"/>
        <v>-3.2549728752260365E-2</v>
      </c>
      <c r="V675" s="65"/>
      <c r="W675" s="65"/>
      <c r="Y675" s="15" t="str">
        <f t="shared" si="232"/>
        <v>UNCERTAIN</v>
      </c>
      <c r="AA675" s="66">
        <f t="shared" si="246"/>
        <v>-3.7671103282535312E-2</v>
      </c>
      <c r="AB675">
        <f>LOOKUP($B675,'07_L1政策步階'!$A$4:$A$14,'07_L1政策步階'!$C$4:$C$14)</f>
        <v>0</v>
      </c>
      <c r="AC675" s="65"/>
      <c r="AD675" s="65"/>
      <c r="AE675" s="65"/>
      <c r="AF675" s="65"/>
      <c r="AG675" s="65"/>
      <c r="AH675" s="65"/>
      <c r="AI675" s="65"/>
      <c r="AJ675" s="65"/>
      <c r="AK675" s="65"/>
      <c r="AL675">
        <f t="shared" si="233"/>
        <v>0</v>
      </c>
      <c r="AM675">
        <f t="shared" si="234"/>
        <v>50</v>
      </c>
      <c r="AN675" t="str">
        <f t="shared" si="235"/>
        <v/>
      </c>
      <c r="AO675" t="str">
        <f t="shared" si="236"/>
        <v/>
      </c>
      <c r="AP675" t="str">
        <f t="shared" si="237"/>
        <v/>
      </c>
      <c r="AQ675" t="str">
        <f t="shared" si="238"/>
        <v/>
      </c>
      <c r="AR675" t="str">
        <f t="shared" si="239"/>
        <v/>
      </c>
      <c r="AS675" t="str">
        <f t="shared" si="240"/>
        <v/>
      </c>
      <c r="AT675" t="str">
        <f t="shared" si="241"/>
        <v/>
      </c>
      <c r="AU675" t="str">
        <f t="shared" si="242"/>
        <v/>
      </c>
      <c r="AV675" t="str">
        <f t="shared" si="243"/>
        <v/>
      </c>
      <c r="AW675">
        <f>'01_指標庫'!$H$4*ISNUMBER($F675)+'01_指標庫'!$H$5*ISNUMBER($AA675)+'01_指標庫'!$H$6*ISNUMBER($G675)+'01_指標庫'!$H$7*ISNUMBER($H675)+'01_指標庫'!$H$8*ISNUMBER($AF675)+'01_指標庫'!$H$9*ISNUMBER($AG675)+'01_指標庫'!$H$10*ISNUMBER($AB675)+'01_指標庫'!$H$11*ISNUMBER($AC675)+'01_指標庫'!$H$12*ISNUMBER($AD675)+'01_指標庫'!$H$13*ISNUMBER($AE675)+'01_指標庫'!$H$14*ISNUMBER($I675)+'01_指標庫'!$H$15*ISNUMBER($AH675)+'01_指標庫'!$H$16*ISNUMBER($K675)+'01_指標庫'!$H$17*ISNUMBER($AI675)+'01_指標庫'!$H$18*ISNUMBER($AJ675)+'01_指標庫'!$H$19*ISNUMBER($AK675)+'01_指標庫'!$H$20*ISNUMBER($BB675)+'01_指標庫'!$H$21*ISNUMBER($BC675)</f>
        <v>51</v>
      </c>
      <c r="AX675">
        <f>IF(AW675=0,50,ROUND(('01_指標庫'!$H$4*IF(ISNUMBER($F675),L675,0)+'01_指標庫'!$H$5*IF(ISNUMBER($AA675),AL675,0)+'01_指標庫'!$H$6*IF(ISNUMBER($G675),M675,0)+'01_指標庫'!$H$7*IF(ISNUMBER($H675),N675,0)+'01_指標庫'!$H$8*IF(ISNUMBER($AF675),AQ675,0)+'01_指標庫'!$H$9*IF(ISNUMBER($AG675),AR675,0)+'01_指標庫'!$H$10*IF(ISNUMBER($AB675),AM675,0)+'01_指標庫'!$H$11*IF(ISNUMBER($AC675),AN675,0)+'01_指標庫'!$H$12*IF(ISNUMBER($AD675),AO675,0)+'01_指標庫'!$H$13*IF(ISNUMBER($AE675),AP675,0)+'01_指標庫'!$H$14*IF(ISNUMBER($I675),O675,0)+'01_指標庫'!$H$15*IF(ISNUMBER($AH675),AS675,0)+'01_指標庫'!$H$16*IF(ISNUMBER($K675),P675,0)+'01_指標庫'!$H$17*IF(ISNUMBER($AI675),AT675,0)+'01_指標庫'!$H$18*IF(ISNUMBER($AJ675),AU675,0)+'01_指標庫'!$H$19*IF(ISNUMBER($AK675),AV675,0)+'01_指標庫'!$H$20*IF(ISNUMBER($BB675),BB675,0)+'01_指標庫'!$H$21*IF(ISNUMBER($BC675),BC675,0))/AW675,1))</f>
        <v>61.8</v>
      </c>
      <c r="AY675" s="67"/>
      <c r="AZ675" s="67"/>
      <c r="BA675" s="66">
        <f t="shared" si="247"/>
        <v>-1.9993693311742833E-3</v>
      </c>
      <c r="BB675">
        <f t="shared" si="248"/>
        <v>50</v>
      </c>
      <c r="BC675" t="str">
        <f t="shared" si="249"/>
        <v/>
      </c>
    </row>
    <row r="676" spans="1:55" ht="15" customHeight="1">
      <c r="A676" s="56">
        <v>672</v>
      </c>
      <c r="B676" s="57">
        <v>43535</v>
      </c>
      <c r="C676" s="56">
        <v>2019</v>
      </c>
      <c r="D676" s="58" t="s">
        <v>236</v>
      </c>
      <c r="E676" s="59">
        <v>7164.02</v>
      </c>
      <c r="F676" s="60">
        <v>1.3065E-2</v>
      </c>
      <c r="G676" s="60">
        <v>-6.4770999999999995E-2</v>
      </c>
      <c r="H676" s="61">
        <v>0.77549999999999997</v>
      </c>
      <c r="I676" s="62">
        <v>412</v>
      </c>
      <c r="J676" s="56" t="s">
        <v>235</v>
      </c>
      <c r="K676" s="63">
        <v>14.33</v>
      </c>
      <c r="L676" s="56">
        <f t="shared" si="227"/>
        <v>100</v>
      </c>
      <c r="M676" s="56">
        <f t="shared" si="228"/>
        <v>50</v>
      </c>
      <c r="N676" s="56">
        <f t="shared" si="229"/>
        <v>100</v>
      </c>
      <c r="O676" s="56">
        <f t="shared" si="230"/>
        <v>50</v>
      </c>
      <c r="P676" s="56">
        <f t="shared" si="231"/>
        <v>100</v>
      </c>
      <c r="Q676" s="63"/>
      <c r="R676" s="56"/>
      <c r="S676" s="60">
        <f t="shared" si="244"/>
        <v>2.1142610349089042E-2</v>
      </c>
      <c r="T676" s="64">
        <f t="shared" si="245"/>
        <v>-0.1071651090342679</v>
      </c>
      <c r="V676" s="65"/>
      <c r="W676" s="65"/>
      <c r="Y676" s="15" t="str">
        <f t="shared" si="232"/>
        <v>UNCERTAIN</v>
      </c>
      <c r="AA676" s="66">
        <f t="shared" si="246"/>
        <v>-3.5306170942533632E-2</v>
      </c>
      <c r="AB676">
        <f>LOOKUP($B676,'07_L1政策步階'!$A$4:$A$14,'07_L1政策步階'!$C$4:$C$14)</f>
        <v>0</v>
      </c>
      <c r="AC676" s="65"/>
      <c r="AD676" s="65"/>
      <c r="AE676" s="65"/>
      <c r="AF676" s="65"/>
      <c r="AG676" s="65"/>
      <c r="AH676" s="65"/>
      <c r="AI676" s="65"/>
      <c r="AJ676" s="65"/>
      <c r="AK676" s="65"/>
      <c r="AL676">
        <f t="shared" si="233"/>
        <v>0</v>
      </c>
      <c r="AM676">
        <f t="shared" si="234"/>
        <v>50</v>
      </c>
      <c r="AN676" t="str">
        <f t="shared" si="235"/>
        <v/>
      </c>
      <c r="AO676" t="str">
        <f t="shared" si="236"/>
        <v/>
      </c>
      <c r="AP676" t="str">
        <f t="shared" si="237"/>
        <v/>
      </c>
      <c r="AQ676" t="str">
        <f t="shared" si="238"/>
        <v/>
      </c>
      <c r="AR676" t="str">
        <f t="shared" si="239"/>
        <v/>
      </c>
      <c r="AS676" t="str">
        <f t="shared" si="240"/>
        <v/>
      </c>
      <c r="AT676" t="str">
        <f t="shared" si="241"/>
        <v/>
      </c>
      <c r="AU676" t="str">
        <f t="shared" si="242"/>
        <v/>
      </c>
      <c r="AV676" t="str">
        <f t="shared" si="243"/>
        <v/>
      </c>
      <c r="AW676">
        <f>'01_指標庫'!$H$4*ISNUMBER($F676)+'01_指標庫'!$H$5*ISNUMBER($AA676)+'01_指標庫'!$H$6*ISNUMBER($G676)+'01_指標庫'!$H$7*ISNUMBER($H676)+'01_指標庫'!$H$8*ISNUMBER($AF676)+'01_指標庫'!$H$9*ISNUMBER($AG676)+'01_指標庫'!$H$10*ISNUMBER($AB676)+'01_指標庫'!$H$11*ISNUMBER($AC676)+'01_指標庫'!$H$12*ISNUMBER($AD676)+'01_指標庫'!$H$13*ISNUMBER($AE676)+'01_指標庫'!$H$14*ISNUMBER($I676)+'01_指標庫'!$H$15*ISNUMBER($AH676)+'01_指標庫'!$H$16*ISNUMBER($K676)+'01_指標庫'!$H$17*ISNUMBER($AI676)+'01_指標庫'!$H$18*ISNUMBER($AJ676)+'01_指標庫'!$H$19*ISNUMBER($AK676)+'01_指標庫'!$H$20*ISNUMBER($BB676)+'01_指標庫'!$H$21*ISNUMBER($BC676)</f>
        <v>51</v>
      </c>
      <c r="AX676">
        <f>IF(AW676=0,50,ROUND(('01_指標庫'!$H$4*IF(ISNUMBER($F676),L676,0)+'01_指標庫'!$H$5*IF(ISNUMBER($AA676),AL676,0)+'01_指標庫'!$H$6*IF(ISNUMBER($G676),M676,0)+'01_指標庫'!$H$7*IF(ISNUMBER($H676),N676,0)+'01_指標庫'!$H$8*IF(ISNUMBER($AF676),AQ676,0)+'01_指標庫'!$H$9*IF(ISNUMBER($AG676),AR676,0)+'01_指標庫'!$H$10*IF(ISNUMBER($AB676),AM676,0)+'01_指標庫'!$H$11*IF(ISNUMBER($AC676),AN676,0)+'01_指標庫'!$H$12*IF(ISNUMBER($AD676),AO676,0)+'01_指標庫'!$H$13*IF(ISNUMBER($AE676),AP676,0)+'01_指標庫'!$H$14*IF(ISNUMBER($I676),O676,0)+'01_指標庫'!$H$15*IF(ISNUMBER($AH676),AS676,0)+'01_指標庫'!$H$16*IF(ISNUMBER($K676),P676,0)+'01_指標庫'!$H$17*IF(ISNUMBER($AI676),AT676,0)+'01_指標庫'!$H$18*IF(ISNUMBER($AJ676),AU676,0)+'01_指標庫'!$H$19*IF(ISNUMBER($AK676),AV676,0)+'01_指標庫'!$H$20*IF(ISNUMBER($BB676),BB676,0)+'01_指標庫'!$H$21*IF(ISNUMBER($BC676),BC676,0))/AW676,1))</f>
        <v>69.599999999999994</v>
      </c>
      <c r="AY676" s="67"/>
      <c r="AZ676" s="67"/>
      <c r="BA676" s="66">
        <f t="shared" si="247"/>
        <v>-2.3103099161932983E-3</v>
      </c>
      <c r="BB676">
        <f t="shared" si="248"/>
        <v>50</v>
      </c>
      <c r="BC676" t="str">
        <f t="shared" si="249"/>
        <v/>
      </c>
    </row>
    <row r="677" spans="1:55" ht="15" customHeight="1">
      <c r="A677" s="56">
        <v>673</v>
      </c>
      <c r="B677" s="57">
        <v>43536</v>
      </c>
      <c r="C677" s="56">
        <v>2019</v>
      </c>
      <c r="D677" s="58" t="s">
        <v>237</v>
      </c>
      <c r="E677" s="59">
        <v>7201.28</v>
      </c>
      <c r="F677" s="60">
        <v>1.8155000000000001E-2</v>
      </c>
      <c r="G677" s="60">
        <v>-5.9907000000000002E-2</v>
      </c>
      <c r="H677" s="61">
        <v>0.77549999999999997</v>
      </c>
      <c r="I677" s="62">
        <v>408</v>
      </c>
      <c r="J677" s="56" t="s">
        <v>235</v>
      </c>
      <c r="K677" s="63">
        <v>13.77</v>
      </c>
      <c r="L677" s="56">
        <f t="shared" si="227"/>
        <v>100</v>
      </c>
      <c r="M677" s="56">
        <f t="shared" si="228"/>
        <v>100</v>
      </c>
      <c r="N677" s="56">
        <f t="shared" si="229"/>
        <v>100</v>
      </c>
      <c r="O677" s="56">
        <f t="shared" si="230"/>
        <v>50</v>
      </c>
      <c r="P677" s="56">
        <f t="shared" si="231"/>
        <v>100</v>
      </c>
      <c r="Q677" s="63"/>
      <c r="R677" s="56"/>
      <c r="S677" s="60">
        <f t="shared" si="244"/>
        <v>5.2009905053307381E-3</v>
      </c>
      <c r="T677" s="64">
        <f t="shared" si="245"/>
        <v>-3.9078855547801883E-2</v>
      </c>
      <c r="V677" s="65"/>
      <c r="W677" s="65"/>
      <c r="Y677" s="15" t="str">
        <f t="shared" si="232"/>
        <v>EASY</v>
      </c>
      <c r="AA677" s="66">
        <f t="shared" si="246"/>
        <v>-3.2893420935485973E-2</v>
      </c>
      <c r="AB677">
        <f>LOOKUP($B677,'07_L1政策步階'!$A$4:$A$14,'07_L1政策步階'!$C$4:$C$14)</f>
        <v>0</v>
      </c>
      <c r="AC677" s="65"/>
      <c r="AD677" s="65"/>
      <c r="AE677" s="65"/>
      <c r="AF677" s="65"/>
      <c r="AG677" s="65"/>
      <c r="AH677" s="65"/>
      <c r="AI677" s="65"/>
      <c r="AJ677" s="65"/>
      <c r="AK677" s="65"/>
      <c r="AL677">
        <f t="shared" si="233"/>
        <v>0</v>
      </c>
      <c r="AM677">
        <f t="shared" si="234"/>
        <v>50</v>
      </c>
      <c r="AN677" t="str">
        <f t="shared" si="235"/>
        <v/>
      </c>
      <c r="AO677" t="str">
        <f t="shared" si="236"/>
        <v/>
      </c>
      <c r="AP677" t="str">
        <f t="shared" si="237"/>
        <v/>
      </c>
      <c r="AQ677" t="str">
        <f t="shared" si="238"/>
        <v/>
      </c>
      <c r="AR677" t="str">
        <f t="shared" si="239"/>
        <v/>
      </c>
      <c r="AS677" t="str">
        <f t="shared" si="240"/>
        <v/>
      </c>
      <c r="AT677" t="str">
        <f t="shared" si="241"/>
        <v/>
      </c>
      <c r="AU677" t="str">
        <f t="shared" si="242"/>
        <v/>
      </c>
      <c r="AV677" t="str">
        <f t="shared" si="243"/>
        <v/>
      </c>
      <c r="AW677">
        <f>'01_指標庫'!$H$4*ISNUMBER($F677)+'01_指標庫'!$H$5*ISNUMBER($AA677)+'01_指標庫'!$H$6*ISNUMBER($G677)+'01_指標庫'!$H$7*ISNUMBER($H677)+'01_指標庫'!$H$8*ISNUMBER($AF677)+'01_指標庫'!$H$9*ISNUMBER($AG677)+'01_指標庫'!$H$10*ISNUMBER($AB677)+'01_指標庫'!$H$11*ISNUMBER($AC677)+'01_指標庫'!$H$12*ISNUMBER($AD677)+'01_指標庫'!$H$13*ISNUMBER($AE677)+'01_指標庫'!$H$14*ISNUMBER($I677)+'01_指標庫'!$H$15*ISNUMBER($AH677)+'01_指標庫'!$H$16*ISNUMBER($K677)+'01_指標庫'!$H$17*ISNUMBER($AI677)+'01_指標庫'!$H$18*ISNUMBER($AJ677)+'01_指標庫'!$H$19*ISNUMBER($AK677)+'01_指標庫'!$H$20*ISNUMBER($BB677)+'01_指標庫'!$H$21*ISNUMBER($BC677)</f>
        <v>51</v>
      </c>
      <c r="AX677">
        <f>IF(AW677=0,50,ROUND(('01_指標庫'!$H$4*IF(ISNUMBER($F677),L677,0)+'01_指標庫'!$H$5*IF(ISNUMBER($AA677),AL677,0)+'01_指標庫'!$H$6*IF(ISNUMBER($G677),M677,0)+'01_指標庫'!$H$7*IF(ISNUMBER($H677),N677,0)+'01_指標庫'!$H$8*IF(ISNUMBER($AF677),AQ677,0)+'01_指標庫'!$H$9*IF(ISNUMBER($AG677),AR677,0)+'01_指標庫'!$H$10*IF(ISNUMBER($AB677),AM677,0)+'01_指標庫'!$H$11*IF(ISNUMBER($AC677),AN677,0)+'01_指標庫'!$H$12*IF(ISNUMBER($AD677),AO677,0)+'01_指標庫'!$H$13*IF(ISNUMBER($AE677),AP677,0)+'01_指標庫'!$H$14*IF(ISNUMBER($I677),O677,0)+'01_指標庫'!$H$15*IF(ISNUMBER($AH677),AS677,0)+'01_指標庫'!$H$16*IF(ISNUMBER($K677),P677,0)+'01_指標庫'!$H$17*IF(ISNUMBER($AI677),AT677,0)+'01_指標庫'!$H$18*IF(ISNUMBER($AJ677),AU677,0)+'01_指標庫'!$H$19*IF(ISNUMBER($AK677),AV677,0)+'01_指標庫'!$H$20*IF(ISNUMBER($BB677),BB677,0)+'01_指標庫'!$H$21*IF(ISNUMBER($BC677),BC677,0))/AW677,1))</f>
        <v>77.5</v>
      </c>
      <c r="AY677" s="67"/>
      <c r="AZ677" s="67"/>
      <c r="BA677" s="66">
        <f t="shared" si="247"/>
        <v>-2.154393217636219E-3</v>
      </c>
      <c r="BB677">
        <f t="shared" si="248"/>
        <v>50</v>
      </c>
      <c r="BC677" t="str">
        <f t="shared" si="249"/>
        <v/>
      </c>
    </row>
    <row r="678" spans="1:55" ht="15" customHeight="1">
      <c r="A678" s="56">
        <v>674</v>
      </c>
      <c r="B678" s="57">
        <v>43537</v>
      </c>
      <c r="C678" s="56">
        <v>2019</v>
      </c>
      <c r="D678" s="58" t="s">
        <v>238</v>
      </c>
      <c r="E678" s="59">
        <v>7256.98</v>
      </c>
      <c r="F678" s="60">
        <v>2.5808000000000001E-2</v>
      </c>
      <c r="G678" s="60">
        <v>-5.2636000000000002E-2</v>
      </c>
      <c r="H678" s="61">
        <v>0.77549999999999997</v>
      </c>
      <c r="I678" s="62">
        <v>399</v>
      </c>
      <c r="J678" s="56" t="s">
        <v>235</v>
      </c>
      <c r="K678" s="63">
        <v>13.41</v>
      </c>
      <c r="L678" s="56">
        <f t="shared" si="227"/>
        <v>100</v>
      </c>
      <c r="M678" s="56">
        <f t="shared" si="228"/>
        <v>100</v>
      </c>
      <c r="N678" s="56">
        <f t="shared" si="229"/>
        <v>100</v>
      </c>
      <c r="O678" s="56">
        <f t="shared" si="230"/>
        <v>50</v>
      </c>
      <c r="P678" s="56">
        <f t="shared" si="231"/>
        <v>100</v>
      </c>
      <c r="Q678" s="63"/>
      <c r="R678" s="56"/>
      <c r="S678" s="60">
        <f t="shared" si="244"/>
        <v>7.7347360469248727E-3</v>
      </c>
      <c r="T678" s="64">
        <f t="shared" si="245"/>
        <v>-2.614379084967311E-2</v>
      </c>
      <c r="V678" s="65"/>
      <c r="W678" s="65"/>
      <c r="Y678" s="15" t="str">
        <f t="shared" si="232"/>
        <v>EASY</v>
      </c>
      <c r="AA678" s="66">
        <f t="shared" si="246"/>
        <v>-3.0356340694972839E-2</v>
      </c>
      <c r="AB678">
        <f>LOOKUP($B678,'07_L1政策步階'!$A$4:$A$14,'07_L1政策步階'!$C$4:$C$14)</f>
        <v>0</v>
      </c>
      <c r="AC678" s="65"/>
      <c r="AD678" s="65"/>
      <c r="AE678" s="65"/>
      <c r="AF678" s="65"/>
      <c r="AG678" s="65"/>
      <c r="AH678" s="65"/>
      <c r="AI678" s="65"/>
      <c r="AJ678" s="65"/>
      <c r="AK678" s="65"/>
      <c r="AL678">
        <f t="shared" si="233"/>
        <v>0</v>
      </c>
      <c r="AM678">
        <f t="shared" si="234"/>
        <v>50</v>
      </c>
      <c r="AN678" t="str">
        <f t="shared" si="235"/>
        <v/>
      </c>
      <c r="AO678" t="str">
        <f t="shared" si="236"/>
        <v/>
      </c>
      <c r="AP678" t="str">
        <f t="shared" si="237"/>
        <v/>
      </c>
      <c r="AQ678" t="str">
        <f t="shared" si="238"/>
        <v/>
      </c>
      <c r="AR678" t="str">
        <f t="shared" si="239"/>
        <v/>
      </c>
      <c r="AS678" t="str">
        <f t="shared" si="240"/>
        <v/>
      </c>
      <c r="AT678" t="str">
        <f t="shared" si="241"/>
        <v/>
      </c>
      <c r="AU678" t="str">
        <f t="shared" si="242"/>
        <v/>
      </c>
      <c r="AV678" t="str">
        <f t="shared" si="243"/>
        <v/>
      </c>
      <c r="AW678">
        <f>'01_指標庫'!$H$4*ISNUMBER($F678)+'01_指標庫'!$H$5*ISNUMBER($AA678)+'01_指標庫'!$H$6*ISNUMBER($G678)+'01_指標庫'!$H$7*ISNUMBER($H678)+'01_指標庫'!$H$8*ISNUMBER($AF678)+'01_指標庫'!$H$9*ISNUMBER($AG678)+'01_指標庫'!$H$10*ISNUMBER($AB678)+'01_指標庫'!$H$11*ISNUMBER($AC678)+'01_指標庫'!$H$12*ISNUMBER($AD678)+'01_指標庫'!$H$13*ISNUMBER($AE678)+'01_指標庫'!$H$14*ISNUMBER($I678)+'01_指標庫'!$H$15*ISNUMBER($AH678)+'01_指標庫'!$H$16*ISNUMBER($K678)+'01_指標庫'!$H$17*ISNUMBER($AI678)+'01_指標庫'!$H$18*ISNUMBER($AJ678)+'01_指標庫'!$H$19*ISNUMBER($AK678)+'01_指標庫'!$H$20*ISNUMBER($BB678)+'01_指標庫'!$H$21*ISNUMBER($BC678)</f>
        <v>51</v>
      </c>
      <c r="AX678">
        <f>IF(AW678=0,50,ROUND(('01_指標庫'!$H$4*IF(ISNUMBER($F678),L678,0)+'01_指標庫'!$H$5*IF(ISNUMBER($AA678),AL678,0)+'01_指標庫'!$H$6*IF(ISNUMBER($G678),M678,0)+'01_指標庫'!$H$7*IF(ISNUMBER($H678),N678,0)+'01_指標庫'!$H$8*IF(ISNUMBER($AF678),AQ678,0)+'01_指標庫'!$H$9*IF(ISNUMBER($AG678),AR678,0)+'01_指標庫'!$H$10*IF(ISNUMBER($AB678),AM678,0)+'01_指標庫'!$H$11*IF(ISNUMBER($AC678),AN678,0)+'01_指標庫'!$H$12*IF(ISNUMBER($AD678),AO678,0)+'01_指標庫'!$H$13*IF(ISNUMBER($AE678),AP678,0)+'01_指標庫'!$H$14*IF(ISNUMBER($I678),O678,0)+'01_指標庫'!$H$15*IF(ISNUMBER($AH678),AS678,0)+'01_指標庫'!$H$16*IF(ISNUMBER($K678),P678,0)+'01_指標庫'!$H$17*IF(ISNUMBER($AI678),AT678,0)+'01_指標庫'!$H$18*IF(ISNUMBER($AJ678),AU678,0)+'01_指標庫'!$H$19*IF(ISNUMBER($AK678),AV678,0)+'01_指標庫'!$H$20*IF(ISNUMBER($BB678),BB678,0)+'01_指標庫'!$H$21*IF(ISNUMBER($BC678),BC678,0))/AW678,1))</f>
        <v>77.5</v>
      </c>
      <c r="AY678" s="67"/>
      <c r="AZ678" s="67"/>
      <c r="BA678" s="66">
        <f t="shared" si="247"/>
        <v>-6.0840518776195118E-5</v>
      </c>
      <c r="BB678">
        <f t="shared" si="248"/>
        <v>50</v>
      </c>
      <c r="BC678" t="str">
        <f t="shared" si="249"/>
        <v/>
      </c>
    </row>
    <row r="679" spans="1:55" ht="15" customHeight="1">
      <c r="A679" s="56">
        <v>675</v>
      </c>
      <c r="B679" s="57">
        <v>43538</v>
      </c>
      <c r="C679" s="56">
        <v>2019</v>
      </c>
      <c r="D679" s="58" t="s">
        <v>239</v>
      </c>
      <c r="E679" s="59">
        <v>7243.01</v>
      </c>
      <c r="F679" s="60">
        <v>2.3629000000000001E-2</v>
      </c>
      <c r="G679" s="60">
        <v>-5.4460000000000001E-2</v>
      </c>
      <c r="H679" s="61">
        <v>0.75509999999999999</v>
      </c>
      <c r="I679" s="62">
        <v>395</v>
      </c>
      <c r="J679" s="56" t="s">
        <v>235</v>
      </c>
      <c r="K679" s="63">
        <v>13.5</v>
      </c>
      <c r="L679" s="56">
        <f t="shared" si="227"/>
        <v>100</v>
      </c>
      <c r="M679" s="56">
        <f t="shared" si="228"/>
        <v>100</v>
      </c>
      <c r="N679" s="56">
        <f t="shared" si="229"/>
        <v>100</v>
      </c>
      <c r="O679" s="56">
        <f t="shared" si="230"/>
        <v>50</v>
      </c>
      <c r="P679" s="56">
        <f t="shared" si="231"/>
        <v>100</v>
      </c>
      <c r="Q679" s="63"/>
      <c r="R679" s="56"/>
      <c r="S679" s="60">
        <f t="shared" si="244"/>
        <v>-1.9250431997882567E-3</v>
      </c>
      <c r="T679" s="64">
        <f t="shared" si="245"/>
        <v>6.7114093959730337E-3</v>
      </c>
      <c r="V679" s="65"/>
      <c r="W679" s="65"/>
      <c r="Y679" s="15" t="str">
        <f t="shared" si="232"/>
        <v>EASY</v>
      </c>
      <c r="AA679" s="66">
        <f t="shared" si="246"/>
        <v>-2.7968889783987372E-2</v>
      </c>
      <c r="AB679">
        <f>LOOKUP($B679,'07_L1政策步階'!$A$4:$A$14,'07_L1政策步階'!$C$4:$C$14)</f>
        <v>0</v>
      </c>
      <c r="AC679" s="65"/>
      <c r="AD679" s="65"/>
      <c r="AE679" s="65"/>
      <c r="AF679" s="65"/>
      <c r="AG679" s="65"/>
      <c r="AH679" s="65"/>
      <c r="AI679" s="65"/>
      <c r="AJ679" s="65"/>
      <c r="AK679" s="65"/>
      <c r="AL679">
        <f t="shared" si="233"/>
        <v>0</v>
      </c>
      <c r="AM679">
        <f t="shared" si="234"/>
        <v>50</v>
      </c>
      <c r="AN679" t="str">
        <f t="shared" si="235"/>
        <v/>
      </c>
      <c r="AO679" t="str">
        <f t="shared" si="236"/>
        <v/>
      </c>
      <c r="AP679" t="str">
        <f t="shared" si="237"/>
        <v/>
      </c>
      <c r="AQ679" t="str">
        <f t="shared" si="238"/>
        <v/>
      </c>
      <c r="AR679" t="str">
        <f t="shared" si="239"/>
        <v/>
      </c>
      <c r="AS679" t="str">
        <f t="shared" si="240"/>
        <v/>
      </c>
      <c r="AT679" t="str">
        <f t="shared" si="241"/>
        <v/>
      </c>
      <c r="AU679" t="str">
        <f t="shared" si="242"/>
        <v/>
      </c>
      <c r="AV679" t="str">
        <f t="shared" si="243"/>
        <v/>
      </c>
      <c r="AW679">
        <f>'01_指標庫'!$H$4*ISNUMBER($F679)+'01_指標庫'!$H$5*ISNUMBER($AA679)+'01_指標庫'!$H$6*ISNUMBER($G679)+'01_指標庫'!$H$7*ISNUMBER($H679)+'01_指標庫'!$H$8*ISNUMBER($AF679)+'01_指標庫'!$H$9*ISNUMBER($AG679)+'01_指標庫'!$H$10*ISNUMBER($AB679)+'01_指標庫'!$H$11*ISNUMBER($AC679)+'01_指標庫'!$H$12*ISNUMBER($AD679)+'01_指標庫'!$H$13*ISNUMBER($AE679)+'01_指標庫'!$H$14*ISNUMBER($I679)+'01_指標庫'!$H$15*ISNUMBER($AH679)+'01_指標庫'!$H$16*ISNUMBER($K679)+'01_指標庫'!$H$17*ISNUMBER($AI679)+'01_指標庫'!$H$18*ISNUMBER($AJ679)+'01_指標庫'!$H$19*ISNUMBER($AK679)+'01_指標庫'!$H$20*ISNUMBER($BB679)+'01_指標庫'!$H$21*ISNUMBER($BC679)</f>
        <v>51</v>
      </c>
      <c r="AX679">
        <f>IF(AW679=0,50,ROUND(('01_指標庫'!$H$4*IF(ISNUMBER($F679),L679,0)+'01_指標庫'!$H$5*IF(ISNUMBER($AA679),AL679,0)+'01_指標庫'!$H$6*IF(ISNUMBER($G679),M679,0)+'01_指標庫'!$H$7*IF(ISNUMBER($H679),N679,0)+'01_指標庫'!$H$8*IF(ISNUMBER($AF679),AQ679,0)+'01_指標庫'!$H$9*IF(ISNUMBER($AG679),AR679,0)+'01_指標庫'!$H$10*IF(ISNUMBER($AB679),AM679,0)+'01_指標庫'!$H$11*IF(ISNUMBER($AC679),AN679,0)+'01_指標庫'!$H$12*IF(ISNUMBER($AD679),AO679,0)+'01_指標庫'!$H$13*IF(ISNUMBER($AE679),AP679,0)+'01_指標庫'!$H$14*IF(ISNUMBER($I679),O679,0)+'01_指標庫'!$H$15*IF(ISNUMBER($AH679),AS679,0)+'01_指標庫'!$H$16*IF(ISNUMBER($K679),P679,0)+'01_指標庫'!$H$17*IF(ISNUMBER($AI679),AT679,0)+'01_指標庫'!$H$18*IF(ISNUMBER($AJ679),AU679,0)+'01_指標庫'!$H$19*IF(ISNUMBER($AK679),AV679,0)+'01_指標庫'!$H$20*IF(ISNUMBER($BB679),BB679,0)+'01_指標庫'!$H$21*IF(ISNUMBER($BC679),BC679,0))/AW679,1))</f>
        <v>77.5</v>
      </c>
      <c r="AY679" s="67"/>
      <c r="AZ679" s="67"/>
      <c r="BA679" s="66">
        <f t="shared" si="247"/>
        <v>3.9513415870726654E-3</v>
      </c>
      <c r="BB679">
        <f t="shared" si="248"/>
        <v>50</v>
      </c>
      <c r="BC679" t="str">
        <f t="shared" si="249"/>
        <v/>
      </c>
    </row>
    <row r="680" spans="1:55" ht="15" customHeight="1">
      <c r="A680" s="56">
        <v>676</v>
      </c>
      <c r="B680" s="57">
        <v>43539</v>
      </c>
      <c r="C680" s="56">
        <v>2019</v>
      </c>
      <c r="D680" s="58" t="s">
        <v>234</v>
      </c>
      <c r="E680" s="59">
        <v>7306.99</v>
      </c>
      <c r="F680" s="60">
        <v>3.2392999999999998E-2</v>
      </c>
      <c r="G680" s="60">
        <v>-4.6107000000000002E-2</v>
      </c>
      <c r="H680" s="61">
        <v>0.81630000000000003</v>
      </c>
      <c r="I680" s="62">
        <v>395</v>
      </c>
      <c r="J680" s="56" t="s">
        <v>235</v>
      </c>
      <c r="K680" s="63">
        <v>12.88</v>
      </c>
      <c r="L680" s="56">
        <f t="shared" si="227"/>
        <v>100</v>
      </c>
      <c r="M680" s="56">
        <f t="shared" si="228"/>
        <v>100</v>
      </c>
      <c r="N680" s="56">
        <f t="shared" si="229"/>
        <v>100</v>
      </c>
      <c r="O680" s="56">
        <f t="shared" si="230"/>
        <v>50</v>
      </c>
      <c r="P680" s="56">
        <f t="shared" si="231"/>
        <v>100</v>
      </c>
      <c r="Q680" s="63"/>
      <c r="R680" s="56"/>
      <c r="S680" s="60">
        <f t="shared" si="244"/>
        <v>8.8333441483581243E-3</v>
      </c>
      <c r="T680" s="64">
        <f t="shared" si="245"/>
        <v>-4.5925925925925815E-2</v>
      </c>
      <c r="V680" s="65"/>
      <c r="W680" s="65"/>
      <c r="Y680" s="15" t="str">
        <f t="shared" si="232"/>
        <v>EASY</v>
      </c>
      <c r="AA680" s="66">
        <f t="shared" si="246"/>
        <v>-2.5556622094964343E-2</v>
      </c>
      <c r="AB680">
        <f>LOOKUP($B680,'07_L1政策步階'!$A$4:$A$14,'07_L1政策步階'!$C$4:$C$14)</f>
        <v>0</v>
      </c>
      <c r="AC680" s="65"/>
      <c r="AD680" s="65"/>
      <c r="AE680" s="65"/>
      <c r="AF680" s="65"/>
      <c r="AG680" s="65"/>
      <c r="AH680" s="65"/>
      <c r="AI680" s="65"/>
      <c r="AJ680" s="65"/>
      <c r="AK680" s="65"/>
      <c r="AL680">
        <f t="shared" si="233"/>
        <v>0</v>
      </c>
      <c r="AM680">
        <f t="shared" si="234"/>
        <v>50</v>
      </c>
      <c r="AN680" t="str">
        <f t="shared" si="235"/>
        <v/>
      </c>
      <c r="AO680" t="str">
        <f t="shared" si="236"/>
        <v/>
      </c>
      <c r="AP680" t="str">
        <f t="shared" si="237"/>
        <v/>
      </c>
      <c r="AQ680" t="str">
        <f t="shared" si="238"/>
        <v/>
      </c>
      <c r="AR680" t="str">
        <f t="shared" si="239"/>
        <v/>
      </c>
      <c r="AS680" t="str">
        <f t="shared" si="240"/>
        <v/>
      </c>
      <c r="AT680" t="str">
        <f t="shared" si="241"/>
        <v/>
      </c>
      <c r="AU680" t="str">
        <f t="shared" si="242"/>
        <v/>
      </c>
      <c r="AV680" t="str">
        <f t="shared" si="243"/>
        <v/>
      </c>
      <c r="AW680">
        <f>'01_指標庫'!$H$4*ISNUMBER($F680)+'01_指標庫'!$H$5*ISNUMBER($AA680)+'01_指標庫'!$H$6*ISNUMBER($G680)+'01_指標庫'!$H$7*ISNUMBER($H680)+'01_指標庫'!$H$8*ISNUMBER($AF680)+'01_指標庫'!$H$9*ISNUMBER($AG680)+'01_指標庫'!$H$10*ISNUMBER($AB680)+'01_指標庫'!$H$11*ISNUMBER($AC680)+'01_指標庫'!$H$12*ISNUMBER($AD680)+'01_指標庫'!$H$13*ISNUMBER($AE680)+'01_指標庫'!$H$14*ISNUMBER($I680)+'01_指標庫'!$H$15*ISNUMBER($AH680)+'01_指標庫'!$H$16*ISNUMBER($K680)+'01_指標庫'!$H$17*ISNUMBER($AI680)+'01_指標庫'!$H$18*ISNUMBER($AJ680)+'01_指標庫'!$H$19*ISNUMBER($AK680)+'01_指標庫'!$H$20*ISNUMBER($BB680)+'01_指標庫'!$H$21*ISNUMBER($BC680)</f>
        <v>51</v>
      </c>
      <c r="AX680">
        <f>IF(AW680=0,50,ROUND(('01_指標庫'!$H$4*IF(ISNUMBER($F680),L680,0)+'01_指標庫'!$H$5*IF(ISNUMBER($AA680),AL680,0)+'01_指標庫'!$H$6*IF(ISNUMBER($G680),M680,0)+'01_指標庫'!$H$7*IF(ISNUMBER($H680),N680,0)+'01_指標庫'!$H$8*IF(ISNUMBER($AF680),AQ680,0)+'01_指標庫'!$H$9*IF(ISNUMBER($AG680),AR680,0)+'01_指標庫'!$H$10*IF(ISNUMBER($AB680),AM680,0)+'01_指標庫'!$H$11*IF(ISNUMBER($AC680),AN680,0)+'01_指標庫'!$H$12*IF(ISNUMBER($AD680),AO680,0)+'01_指標庫'!$H$13*IF(ISNUMBER($AE680),AP680,0)+'01_指標庫'!$H$14*IF(ISNUMBER($I680),O680,0)+'01_指標庫'!$H$15*IF(ISNUMBER($AH680),AS680,0)+'01_指標庫'!$H$16*IF(ISNUMBER($K680),P680,0)+'01_指標庫'!$H$17*IF(ISNUMBER($AI680),AT680,0)+'01_指標庫'!$H$18*IF(ISNUMBER($AJ680),AU680,0)+'01_指標庫'!$H$19*IF(ISNUMBER($AK680),AV680,0)+'01_指標庫'!$H$20*IF(ISNUMBER($BB680),BB680,0)+'01_指標庫'!$H$21*IF(ISNUMBER($BC680),BC680,0))/AW680,1))</f>
        <v>77.5</v>
      </c>
      <c r="AY680" s="67"/>
      <c r="AZ680" s="67"/>
      <c r="BA680" s="66">
        <f t="shared" si="247"/>
        <v>9.9060598082443274E-3</v>
      </c>
      <c r="BB680">
        <f t="shared" si="248"/>
        <v>50</v>
      </c>
      <c r="BC680" t="str">
        <f t="shared" si="249"/>
        <v/>
      </c>
    </row>
    <row r="681" spans="1:55" ht="15" customHeight="1">
      <c r="A681" s="56">
        <v>677</v>
      </c>
      <c r="B681" s="57">
        <v>43542</v>
      </c>
      <c r="C681" s="56">
        <v>2019</v>
      </c>
      <c r="D681" s="58" t="s">
        <v>236</v>
      </c>
      <c r="E681" s="59">
        <v>7326.28</v>
      </c>
      <c r="F681" s="60">
        <v>3.4862999999999998E-2</v>
      </c>
      <c r="G681" s="60">
        <v>-4.3589000000000003E-2</v>
      </c>
      <c r="H681" s="61">
        <v>0.8367</v>
      </c>
      <c r="I681" s="62">
        <v>395</v>
      </c>
      <c r="J681" s="56" t="s">
        <v>235</v>
      </c>
      <c r="K681" s="63">
        <v>13.1</v>
      </c>
      <c r="L681" s="56">
        <f t="shared" si="227"/>
        <v>100</v>
      </c>
      <c r="M681" s="56">
        <f t="shared" si="228"/>
        <v>100</v>
      </c>
      <c r="N681" s="56">
        <f t="shared" si="229"/>
        <v>100</v>
      </c>
      <c r="O681" s="56">
        <f t="shared" si="230"/>
        <v>50</v>
      </c>
      <c r="P681" s="56">
        <f t="shared" si="231"/>
        <v>100</v>
      </c>
      <c r="Q681" s="63"/>
      <c r="R681" s="56"/>
      <c r="S681" s="60">
        <f t="shared" si="244"/>
        <v>2.6399379224550934E-3</v>
      </c>
      <c r="T681" s="64">
        <f t="shared" si="245"/>
        <v>1.7080745341614856E-2</v>
      </c>
      <c r="V681" s="65"/>
      <c r="W681" s="65"/>
      <c r="Y681" s="15" t="str">
        <f t="shared" si="232"/>
        <v>EASY</v>
      </c>
      <c r="AA681" s="66">
        <f t="shared" si="246"/>
        <v>-2.2466254336774405E-2</v>
      </c>
      <c r="AB681">
        <f>LOOKUP($B681,'07_L1政策步階'!$A$4:$A$14,'07_L1政策步階'!$C$4:$C$14)</f>
        <v>0</v>
      </c>
      <c r="AC681" s="65"/>
      <c r="AD681" s="65"/>
      <c r="AE681" s="65"/>
      <c r="AF681" s="65"/>
      <c r="AG681" s="65"/>
      <c r="AH681" s="65"/>
      <c r="AI681" s="65"/>
      <c r="AJ681" s="65"/>
      <c r="AK681" s="65"/>
      <c r="AL681">
        <f t="shared" si="233"/>
        <v>0</v>
      </c>
      <c r="AM681">
        <f t="shared" si="234"/>
        <v>50</v>
      </c>
      <c r="AN681" t="str">
        <f t="shared" si="235"/>
        <v/>
      </c>
      <c r="AO681" t="str">
        <f t="shared" si="236"/>
        <v/>
      </c>
      <c r="AP681" t="str">
        <f t="shared" si="237"/>
        <v/>
      </c>
      <c r="AQ681" t="str">
        <f t="shared" si="238"/>
        <v/>
      </c>
      <c r="AR681" t="str">
        <f t="shared" si="239"/>
        <v/>
      </c>
      <c r="AS681" t="str">
        <f t="shared" si="240"/>
        <v/>
      </c>
      <c r="AT681" t="str">
        <f t="shared" si="241"/>
        <v/>
      </c>
      <c r="AU681" t="str">
        <f t="shared" si="242"/>
        <v/>
      </c>
      <c r="AV681" t="str">
        <f t="shared" si="243"/>
        <v/>
      </c>
      <c r="AW681">
        <f>'01_指標庫'!$H$4*ISNUMBER($F681)+'01_指標庫'!$H$5*ISNUMBER($AA681)+'01_指標庫'!$H$6*ISNUMBER($G681)+'01_指標庫'!$H$7*ISNUMBER($H681)+'01_指標庫'!$H$8*ISNUMBER($AF681)+'01_指標庫'!$H$9*ISNUMBER($AG681)+'01_指標庫'!$H$10*ISNUMBER($AB681)+'01_指標庫'!$H$11*ISNUMBER($AC681)+'01_指標庫'!$H$12*ISNUMBER($AD681)+'01_指標庫'!$H$13*ISNUMBER($AE681)+'01_指標庫'!$H$14*ISNUMBER($I681)+'01_指標庫'!$H$15*ISNUMBER($AH681)+'01_指標庫'!$H$16*ISNUMBER($K681)+'01_指標庫'!$H$17*ISNUMBER($AI681)+'01_指標庫'!$H$18*ISNUMBER($AJ681)+'01_指標庫'!$H$19*ISNUMBER($AK681)+'01_指標庫'!$H$20*ISNUMBER($BB681)+'01_指標庫'!$H$21*ISNUMBER($BC681)</f>
        <v>51</v>
      </c>
      <c r="AX681">
        <f>IF(AW681=0,50,ROUND(('01_指標庫'!$H$4*IF(ISNUMBER($F681),L681,0)+'01_指標庫'!$H$5*IF(ISNUMBER($AA681),AL681,0)+'01_指標庫'!$H$6*IF(ISNUMBER($G681),M681,0)+'01_指標庫'!$H$7*IF(ISNUMBER($H681),N681,0)+'01_指標庫'!$H$8*IF(ISNUMBER($AF681),AQ681,0)+'01_指標庫'!$H$9*IF(ISNUMBER($AG681),AR681,0)+'01_指標庫'!$H$10*IF(ISNUMBER($AB681),AM681,0)+'01_指標庫'!$H$11*IF(ISNUMBER($AC681),AN681,0)+'01_指標庫'!$H$12*IF(ISNUMBER($AD681),AO681,0)+'01_指標庫'!$H$13*IF(ISNUMBER($AE681),AP681,0)+'01_指標庫'!$H$14*IF(ISNUMBER($I681),O681,0)+'01_指標庫'!$H$15*IF(ISNUMBER($AH681),AS681,0)+'01_指標庫'!$H$16*IF(ISNUMBER($K681),P681,0)+'01_指標庫'!$H$17*IF(ISNUMBER($AI681),AT681,0)+'01_指標庫'!$H$18*IF(ISNUMBER($AJ681),AU681,0)+'01_指標庫'!$H$19*IF(ISNUMBER($AK681),AV681,0)+'01_指標庫'!$H$20*IF(ISNUMBER($BB681),BB681,0)+'01_指標庫'!$H$21*IF(ISNUMBER($BC681),BC681,0))/AW681,1))</f>
        <v>83.3</v>
      </c>
      <c r="AY681" s="67"/>
      <c r="AZ681" s="67"/>
      <c r="BA681" s="66">
        <f t="shared" si="247"/>
        <v>1.1957740377123605E-2</v>
      </c>
      <c r="BB681">
        <f t="shared" si="248"/>
        <v>100</v>
      </c>
      <c r="BC681" t="str">
        <f t="shared" si="249"/>
        <v/>
      </c>
    </row>
    <row r="682" spans="1:55" ht="15" customHeight="1">
      <c r="A682" s="56">
        <v>678</v>
      </c>
      <c r="B682" s="57">
        <v>43543</v>
      </c>
      <c r="C682" s="56">
        <v>2019</v>
      </c>
      <c r="D682" s="58" t="s">
        <v>237</v>
      </c>
      <c r="E682" s="59">
        <v>7349.28</v>
      </c>
      <c r="F682" s="60">
        <v>3.7831999999999998E-2</v>
      </c>
      <c r="G682" s="60">
        <v>-4.0586999999999998E-2</v>
      </c>
      <c r="H682" s="61">
        <v>0.8367</v>
      </c>
      <c r="I682" s="62">
        <v>391</v>
      </c>
      <c r="J682" s="56" t="s">
        <v>235</v>
      </c>
      <c r="K682" s="63">
        <v>13.56</v>
      </c>
      <c r="L682" s="56">
        <f t="shared" si="227"/>
        <v>100</v>
      </c>
      <c r="M682" s="56">
        <f t="shared" si="228"/>
        <v>100</v>
      </c>
      <c r="N682" s="56">
        <f t="shared" si="229"/>
        <v>100</v>
      </c>
      <c r="O682" s="56">
        <f t="shared" si="230"/>
        <v>50</v>
      </c>
      <c r="P682" s="56">
        <f t="shared" si="231"/>
        <v>100</v>
      </c>
      <c r="Q682" s="63"/>
      <c r="R682" s="56"/>
      <c r="S682" s="60">
        <f t="shared" si="244"/>
        <v>3.1393831521591142E-3</v>
      </c>
      <c r="T682" s="64">
        <f t="shared" si="245"/>
        <v>3.5114503816793929E-2</v>
      </c>
      <c r="V682" s="65"/>
      <c r="W682" s="65"/>
      <c r="Y682" s="15" t="str">
        <f t="shared" si="232"/>
        <v>EASY</v>
      </c>
      <c r="AA682" s="66">
        <f t="shared" si="246"/>
        <v>-2.0112572178231369E-2</v>
      </c>
      <c r="AB682">
        <f>LOOKUP($B682,'07_L1政策步階'!$A$4:$A$14,'07_L1政策步階'!$C$4:$C$14)</f>
        <v>0</v>
      </c>
      <c r="AC682" s="65"/>
      <c r="AD682" s="65"/>
      <c r="AE682" s="65"/>
      <c r="AF682" s="65"/>
      <c r="AG682" s="65"/>
      <c r="AH682" s="65"/>
      <c r="AI682" s="65"/>
      <c r="AJ682" s="65"/>
      <c r="AK682" s="65"/>
      <c r="AL682">
        <f t="shared" si="233"/>
        <v>0</v>
      </c>
      <c r="AM682">
        <f t="shared" si="234"/>
        <v>50</v>
      </c>
      <c r="AN682" t="str">
        <f t="shared" si="235"/>
        <v/>
      </c>
      <c r="AO682" t="str">
        <f t="shared" si="236"/>
        <v/>
      </c>
      <c r="AP682" t="str">
        <f t="shared" si="237"/>
        <v/>
      </c>
      <c r="AQ682" t="str">
        <f t="shared" si="238"/>
        <v/>
      </c>
      <c r="AR682" t="str">
        <f t="shared" si="239"/>
        <v/>
      </c>
      <c r="AS682" t="str">
        <f t="shared" si="240"/>
        <v/>
      </c>
      <c r="AT682" t="str">
        <f t="shared" si="241"/>
        <v/>
      </c>
      <c r="AU682" t="str">
        <f t="shared" si="242"/>
        <v/>
      </c>
      <c r="AV682" t="str">
        <f t="shared" si="243"/>
        <v/>
      </c>
      <c r="AW682">
        <f>'01_指標庫'!$H$4*ISNUMBER($F682)+'01_指標庫'!$H$5*ISNUMBER($AA682)+'01_指標庫'!$H$6*ISNUMBER($G682)+'01_指標庫'!$H$7*ISNUMBER($H682)+'01_指標庫'!$H$8*ISNUMBER($AF682)+'01_指標庫'!$H$9*ISNUMBER($AG682)+'01_指標庫'!$H$10*ISNUMBER($AB682)+'01_指標庫'!$H$11*ISNUMBER($AC682)+'01_指標庫'!$H$12*ISNUMBER($AD682)+'01_指標庫'!$H$13*ISNUMBER($AE682)+'01_指標庫'!$H$14*ISNUMBER($I682)+'01_指標庫'!$H$15*ISNUMBER($AH682)+'01_指標庫'!$H$16*ISNUMBER($K682)+'01_指標庫'!$H$17*ISNUMBER($AI682)+'01_指標庫'!$H$18*ISNUMBER($AJ682)+'01_指標庫'!$H$19*ISNUMBER($AK682)+'01_指標庫'!$H$20*ISNUMBER($BB682)+'01_指標庫'!$H$21*ISNUMBER($BC682)</f>
        <v>51</v>
      </c>
      <c r="AX682">
        <f>IF(AW682=0,50,ROUND(('01_指標庫'!$H$4*IF(ISNUMBER($F682),L682,0)+'01_指標庫'!$H$5*IF(ISNUMBER($AA682),AL682,0)+'01_指標庫'!$H$6*IF(ISNUMBER($G682),M682,0)+'01_指標庫'!$H$7*IF(ISNUMBER($H682),N682,0)+'01_指標庫'!$H$8*IF(ISNUMBER($AF682),AQ682,0)+'01_指標庫'!$H$9*IF(ISNUMBER($AG682),AR682,0)+'01_指標庫'!$H$10*IF(ISNUMBER($AB682),AM682,0)+'01_指標庫'!$H$11*IF(ISNUMBER($AC682),AN682,0)+'01_指標庫'!$H$12*IF(ISNUMBER($AD682),AO682,0)+'01_指標庫'!$H$13*IF(ISNUMBER($AE682),AP682,0)+'01_指標庫'!$H$14*IF(ISNUMBER($I682),O682,0)+'01_指標庫'!$H$15*IF(ISNUMBER($AH682),AS682,0)+'01_指標庫'!$H$16*IF(ISNUMBER($K682),P682,0)+'01_指標庫'!$H$17*IF(ISNUMBER($AI682),AT682,0)+'01_指標庫'!$H$18*IF(ISNUMBER($AJ682),AU682,0)+'01_指標庫'!$H$19*IF(ISNUMBER($AK682),AV682,0)+'01_指標庫'!$H$20*IF(ISNUMBER($BB682),BB682,0)+'01_指標庫'!$H$21*IF(ISNUMBER($BC682),BC682,0))/AW682,1))</f>
        <v>83.3</v>
      </c>
      <c r="AY682" s="67"/>
      <c r="AZ682" s="67"/>
      <c r="BA682" s="66">
        <f t="shared" si="247"/>
        <v>1.3363354354714696E-2</v>
      </c>
      <c r="BB682">
        <f t="shared" si="248"/>
        <v>100</v>
      </c>
      <c r="BC682" t="str">
        <f t="shared" si="249"/>
        <v/>
      </c>
    </row>
    <row r="683" spans="1:55" ht="15" customHeight="1">
      <c r="A683" s="56">
        <v>679</v>
      </c>
      <c r="B683" s="57">
        <v>43544</v>
      </c>
      <c r="C683" s="56">
        <v>2019</v>
      </c>
      <c r="D683" s="58" t="s">
        <v>238</v>
      </c>
      <c r="E683" s="59">
        <v>7380.75</v>
      </c>
      <c r="F683" s="60">
        <v>4.2057999999999998E-2</v>
      </c>
      <c r="G683" s="60">
        <v>-3.6477999999999997E-2</v>
      </c>
      <c r="H683" s="61">
        <v>0.8367</v>
      </c>
      <c r="I683" s="62">
        <v>397</v>
      </c>
      <c r="J683" s="56" t="s">
        <v>235</v>
      </c>
      <c r="K683" s="63">
        <v>13.91</v>
      </c>
      <c r="L683" s="56">
        <f t="shared" si="227"/>
        <v>100</v>
      </c>
      <c r="M683" s="56">
        <f t="shared" si="228"/>
        <v>100</v>
      </c>
      <c r="N683" s="56">
        <f t="shared" si="229"/>
        <v>100</v>
      </c>
      <c r="O683" s="56">
        <f t="shared" si="230"/>
        <v>50</v>
      </c>
      <c r="P683" s="56">
        <f t="shared" si="231"/>
        <v>100</v>
      </c>
      <c r="Q683" s="63"/>
      <c r="R683" s="56"/>
      <c r="S683" s="60">
        <f t="shared" si="244"/>
        <v>4.2820521193913663E-3</v>
      </c>
      <c r="T683" s="64">
        <f t="shared" si="245"/>
        <v>2.5811209439527971E-2</v>
      </c>
      <c r="V683" s="65"/>
      <c r="W683" s="65"/>
      <c r="Y683" s="15" t="str">
        <f t="shared" si="232"/>
        <v>EASY</v>
      </c>
      <c r="AA683" s="66">
        <f t="shared" si="246"/>
        <v>-1.7797723767209561E-2</v>
      </c>
      <c r="AB683">
        <f>LOOKUP($B683,'07_L1政策步階'!$A$4:$A$14,'07_L1政策步階'!$C$4:$C$14)</f>
        <v>0</v>
      </c>
      <c r="AC683" s="65"/>
      <c r="AD683" s="65"/>
      <c r="AE683" s="65"/>
      <c r="AF683" s="65"/>
      <c r="AG683" s="65"/>
      <c r="AH683" s="65"/>
      <c r="AI683" s="65"/>
      <c r="AJ683" s="65"/>
      <c r="AK683" s="65"/>
      <c r="AL683">
        <f t="shared" si="233"/>
        <v>0</v>
      </c>
      <c r="AM683">
        <f t="shared" si="234"/>
        <v>50</v>
      </c>
      <c r="AN683" t="str">
        <f t="shared" si="235"/>
        <v/>
      </c>
      <c r="AO683" t="str">
        <f t="shared" si="236"/>
        <v/>
      </c>
      <c r="AP683" t="str">
        <f t="shared" si="237"/>
        <v/>
      </c>
      <c r="AQ683" t="str">
        <f t="shared" si="238"/>
        <v/>
      </c>
      <c r="AR683" t="str">
        <f t="shared" si="239"/>
        <v/>
      </c>
      <c r="AS683" t="str">
        <f t="shared" si="240"/>
        <v/>
      </c>
      <c r="AT683" t="str">
        <f t="shared" si="241"/>
        <v/>
      </c>
      <c r="AU683" t="str">
        <f t="shared" si="242"/>
        <v/>
      </c>
      <c r="AV683" t="str">
        <f t="shared" si="243"/>
        <v/>
      </c>
      <c r="AW683">
        <f>'01_指標庫'!$H$4*ISNUMBER($F683)+'01_指標庫'!$H$5*ISNUMBER($AA683)+'01_指標庫'!$H$6*ISNUMBER($G683)+'01_指標庫'!$H$7*ISNUMBER($H683)+'01_指標庫'!$H$8*ISNUMBER($AF683)+'01_指標庫'!$H$9*ISNUMBER($AG683)+'01_指標庫'!$H$10*ISNUMBER($AB683)+'01_指標庫'!$H$11*ISNUMBER($AC683)+'01_指標庫'!$H$12*ISNUMBER($AD683)+'01_指標庫'!$H$13*ISNUMBER($AE683)+'01_指標庫'!$H$14*ISNUMBER($I683)+'01_指標庫'!$H$15*ISNUMBER($AH683)+'01_指標庫'!$H$16*ISNUMBER($K683)+'01_指標庫'!$H$17*ISNUMBER($AI683)+'01_指標庫'!$H$18*ISNUMBER($AJ683)+'01_指標庫'!$H$19*ISNUMBER($AK683)+'01_指標庫'!$H$20*ISNUMBER($BB683)+'01_指標庫'!$H$21*ISNUMBER($BC683)</f>
        <v>51</v>
      </c>
      <c r="AX683">
        <f>IF(AW683=0,50,ROUND(('01_指標庫'!$H$4*IF(ISNUMBER($F683),L683,0)+'01_指標庫'!$H$5*IF(ISNUMBER($AA683),AL683,0)+'01_指標庫'!$H$6*IF(ISNUMBER($G683),M683,0)+'01_指標庫'!$H$7*IF(ISNUMBER($H683),N683,0)+'01_指標庫'!$H$8*IF(ISNUMBER($AF683),AQ683,0)+'01_指標庫'!$H$9*IF(ISNUMBER($AG683),AR683,0)+'01_指標庫'!$H$10*IF(ISNUMBER($AB683),AM683,0)+'01_指標庫'!$H$11*IF(ISNUMBER($AC683),AN683,0)+'01_指標庫'!$H$12*IF(ISNUMBER($AD683),AO683,0)+'01_指標庫'!$H$13*IF(ISNUMBER($AE683),AP683,0)+'01_指標庫'!$H$14*IF(ISNUMBER($I683),O683,0)+'01_指標庫'!$H$15*IF(ISNUMBER($AH683),AS683,0)+'01_指標庫'!$H$16*IF(ISNUMBER($K683),P683,0)+'01_指標庫'!$H$17*IF(ISNUMBER($AI683),AT683,0)+'01_指標庫'!$H$18*IF(ISNUMBER($AJ683),AU683,0)+'01_指標庫'!$H$19*IF(ISNUMBER($AK683),AV683,0)+'01_指標庫'!$H$20*IF(ISNUMBER($BB683),BB683,0)+'01_指標庫'!$H$21*IF(ISNUMBER($BC683),BC683,0))/AW683,1))</f>
        <v>83.3</v>
      </c>
      <c r="AY683" s="67"/>
      <c r="AZ683" s="67"/>
      <c r="BA683" s="66">
        <f t="shared" si="247"/>
        <v>1.302677305857558E-2</v>
      </c>
      <c r="BB683">
        <f t="shared" si="248"/>
        <v>100</v>
      </c>
      <c r="BC683" t="str">
        <f t="shared" si="249"/>
        <v/>
      </c>
    </row>
    <row r="684" spans="1:55" ht="15" customHeight="1">
      <c r="A684" s="56">
        <v>680</v>
      </c>
      <c r="B684" s="57">
        <v>43545</v>
      </c>
      <c r="C684" s="56">
        <v>2019</v>
      </c>
      <c r="D684" s="58" t="s">
        <v>239</v>
      </c>
      <c r="E684" s="59">
        <v>7493.27</v>
      </c>
      <c r="F684" s="60">
        <v>5.7682999999999998E-2</v>
      </c>
      <c r="G684" s="60">
        <v>-2.1788999999999999E-2</v>
      </c>
      <c r="H684" s="61">
        <v>0.89800000000000002</v>
      </c>
      <c r="I684" s="62">
        <v>392</v>
      </c>
      <c r="J684" s="56" t="s">
        <v>235</v>
      </c>
      <c r="K684" s="63">
        <v>13.63</v>
      </c>
      <c r="L684" s="56">
        <f t="shared" si="227"/>
        <v>100</v>
      </c>
      <c r="M684" s="56">
        <f t="shared" si="228"/>
        <v>100</v>
      </c>
      <c r="N684" s="56">
        <f t="shared" si="229"/>
        <v>100</v>
      </c>
      <c r="O684" s="56">
        <f t="shared" si="230"/>
        <v>50</v>
      </c>
      <c r="P684" s="56">
        <f t="shared" si="231"/>
        <v>100</v>
      </c>
      <c r="Q684" s="63"/>
      <c r="R684" s="56"/>
      <c r="S684" s="60">
        <f t="shared" si="244"/>
        <v>1.5245063171086981E-2</v>
      </c>
      <c r="T684" s="64">
        <f t="shared" si="245"/>
        <v>-2.0129403306973326E-2</v>
      </c>
      <c r="V684" s="65"/>
      <c r="W684" s="65"/>
      <c r="Y684" s="15" t="str">
        <f t="shared" si="232"/>
        <v>EASY</v>
      </c>
      <c r="AA684" s="66">
        <f t="shared" si="246"/>
        <v>-1.5382485523936285E-2</v>
      </c>
      <c r="AB684">
        <f>LOOKUP($B684,'07_L1政策步階'!$A$4:$A$14,'07_L1政策步階'!$C$4:$C$14)</f>
        <v>0</v>
      </c>
      <c r="AC684" s="65"/>
      <c r="AD684" s="65"/>
      <c r="AE684" s="65"/>
      <c r="AF684" s="65"/>
      <c r="AG684" s="65"/>
      <c r="AH684" s="65"/>
      <c r="AI684" s="65"/>
      <c r="AJ684" s="65"/>
      <c r="AK684" s="65"/>
      <c r="AL684">
        <f t="shared" si="233"/>
        <v>0</v>
      </c>
      <c r="AM684">
        <f t="shared" si="234"/>
        <v>50</v>
      </c>
      <c r="AN684" t="str">
        <f t="shared" si="235"/>
        <v/>
      </c>
      <c r="AO684" t="str">
        <f t="shared" si="236"/>
        <v/>
      </c>
      <c r="AP684" t="str">
        <f t="shared" si="237"/>
        <v/>
      </c>
      <c r="AQ684" t="str">
        <f t="shared" si="238"/>
        <v/>
      </c>
      <c r="AR684" t="str">
        <f t="shared" si="239"/>
        <v/>
      </c>
      <c r="AS684" t="str">
        <f t="shared" si="240"/>
        <v/>
      </c>
      <c r="AT684" t="str">
        <f t="shared" si="241"/>
        <v/>
      </c>
      <c r="AU684" t="str">
        <f t="shared" si="242"/>
        <v/>
      </c>
      <c r="AV684" t="str">
        <f t="shared" si="243"/>
        <v/>
      </c>
      <c r="AW684">
        <f>'01_指標庫'!$H$4*ISNUMBER($F684)+'01_指標庫'!$H$5*ISNUMBER($AA684)+'01_指標庫'!$H$6*ISNUMBER($G684)+'01_指標庫'!$H$7*ISNUMBER($H684)+'01_指標庫'!$H$8*ISNUMBER($AF684)+'01_指標庫'!$H$9*ISNUMBER($AG684)+'01_指標庫'!$H$10*ISNUMBER($AB684)+'01_指標庫'!$H$11*ISNUMBER($AC684)+'01_指標庫'!$H$12*ISNUMBER($AD684)+'01_指標庫'!$H$13*ISNUMBER($AE684)+'01_指標庫'!$H$14*ISNUMBER($I684)+'01_指標庫'!$H$15*ISNUMBER($AH684)+'01_指標庫'!$H$16*ISNUMBER($K684)+'01_指標庫'!$H$17*ISNUMBER($AI684)+'01_指標庫'!$H$18*ISNUMBER($AJ684)+'01_指標庫'!$H$19*ISNUMBER($AK684)+'01_指標庫'!$H$20*ISNUMBER($BB684)+'01_指標庫'!$H$21*ISNUMBER($BC684)</f>
        <v>51</v>
      </c>
      <c r="AX684">
        <f>IF(AW684=0,50,ROUND(('01_指標庫'!$H$4*IF(ISNUMBER($F684),L684,0)+'01_指標庫'!$H$5*IF(ISNUMBER($AA684),AL684,0)+'01_指標庫'!$H$6*IF(ISNUMBER($G684),M684,0)+'01_指標庫'!$H$7*IF(ISNUMBER($H684),N684,0)+'01_指標庫'!$H$8*IF(ISNUMBER($AF684),AQ684,0)+'01_指標庫'!$H$9*IF(ISNUMBER($AG684),AR684,0)+'01_指標庫'!$H$10*IF(ISNUMBER($AB684),AM684,0)+'01_指標庫'!$H$11*IF(ISNUMBER($AC684),AN684,0)+'01_指標庫'!$H$12*IF(ISNUMBER($AD684),AO684,0)+'01_指標庫'!$H$13*IF(ISNUMBER($AE684),AP684,0)+'01_指標庫'!$H$14*IF(ISNUMBER($I684),O684,0)+'01_指標庫'!$H$15*IF(ISNUMBER($AH684),AS684,0)+'01_指標庫'!$H$16*IF(ISNUMBER($K684),P684,0)+'01_指標庫'!$H$17*IF(ISNUMBER($AI684),AT684,0)+'01_指標庫'!$H$18*IF(ISNUMBER($AJ684),AU684,0)+'01_指標庫'!$H$19*IF(ISNUMBER($AK684),AV684,0)+'01_指標庫'!$H$20*IF(ISNUMBER($BB684),BB684,0)+'01_指標庫'!$H$21*IF(ISNUMBER($BC684),BC684,0))/AW684,1))</f>
        <v>83.3</v>
      </c>
      <c r="AY684" s="67"/>
      <c r="AZ684" s="67"/>
      <c r="BA684" s="66">
        <f t="shared" si="247"/>
        <v>1.3412467150735852E-2</v>
      </c>
      <c r="BB684">
        <f t="shared" si="248"/>
        <v>100</v>
      </c>
      <c r="BC684" t="str">
        <f t="shared" si="249"/>
        <v/>
      </c>
    </row>
    <row r="685" spans="1:55" ht="15" customHeight="1">
      <c r="A685" s="56">
        <v>681</v>
      </c>
      <c r="B685" s="57">
        <v>43546</v>
      </c>
      <c r="C685" s="56">
        <v>2019</v>
      </c>
      <c r="D685" s="58" t="s">
        <v>234</v>
      </c>
      <c r="E685" s="59">
        <v>7326.06</v>
      </c>
      <c r="F685" s="60">
        <v>3.3965000000000002E-2</v>
      </c>
      <c r="G685" s="60">
        <v>-4.3617999999999997E-2</v>
      </c>
      <c r="H685" s="61">
        <v>0.81630000000000003</v>
      </c>
      <c r="I685" s="62">
        <v>403</v>
      </c>
      <c r="J685" s="56" t="s">
        <v>235</v>
      </c>
      <c r="K685" s="63">
        <v>16.48</v>
      </c>
      <c r="L685" s="56">
        <f t="shared" si="227"/>
        <v>100</v>
      </c>
      <c r="M685" s="56">
        <f t="shared" si="228"/>
        <v>100</v>
      </c>
      <c r="N685" s="56">
        <f t="shared" si="229"/>
        <v>100</v>
      </c>
      <c r="O685" s="56">
        <f t="shared" si="230"/>
        <v>50</v>
      </c>
      <c r="P685" s="56">
        <f t="shared" si="231"/>
        <v>100</v>
      </c>
      <c r="Q685" s="63"/>
      <c r="R685" s="56"/>
      <c r="S685" s="60">
        <f t="shared" si="244"/>
        <v>-2.23146903821696E-2</v>
      </c>
      <c r="T685" s="64">
        <f t="shared" si="245"/>
        <v>0.20909757887013947</v>
      </c>
      <c r="V685" s="65"/>
      <c r="W685" s="65"/>
      <c r="Y685" s="15" t="str">
        <f t="shared" si="232"/>
        <v>EASY</v>
      </c>
      <c r="AA685" s="66">
        <f t="shared" si="246"/>
        <v>-1.3445672981456269E-2</v>
      </c>
      <c r="AB685">
        <f>LOOKUP($B685,'07_L1政策步階'!$A$4:$A$14,'07_L1政策步階'!$C$4:$C$14)</f>
        <v>0</v>
      </c>
      <c r="AC685" s="65"/>
      <c r="AD685" s="65"/>
      <c r="AE685" s="65"/>
      <c r="AF685" s="65"/>
      <c r="AG685" s="65"/>
      <c r="AH685" s="65"/>
      <c r="AI685" s="65"/>
      <c r="AJ685" s="65"/>
      <c r="AK685" s="65"/>
      <c r="AL685">
        <f t="shared" si="233"/>
        <v>50</v>
      </c>
      <c r="AM685">
        <f t="shared" si="234"/>
        <v>50</v>
      </c>
      <c r="AN685" t="str">
        <f t="shared" si="235"/>
        <v/>
      </c>
      <c r="AO685" t="str">
        <f t="shared" si="236"/>
        <v/>
      </c>
      <c r="AP685" t="str">
        <f t="shared" si="237"/>
        <v/>
      </c>
      <c r="AQ685" t="str">
        <f t="shared" si="238"/>
        <v/>
      </c>
      <c r="AR685" t="str">
        <f t="shared" si="239"/>
        <v/>
      </c>
      <c r="AS685" t="str">
        <f t="shared" si="240"/>
        <v/>
      </c>
      <c r="AT685" t="str">
        <f t="shared" si="241"/>
        <v/>
      </c>
      <c r="AU685" t="str">
        <f t="shared" si="242"/>
        <v/>
      </c>
      <c r="AV685" t="str">
        <f t="shared" si="243"/>
        <v/>
      </c>
      <c r="AW685">
        <f>'01_指標庫'!$H$4*ISNUMBER($F685)+'01_指標庫'!$H$5*ISNUMBER($AA685)+'01_指標庫'!$H$6*ISNUMBER($G685)+'01_指標庫'!$H$7*ISNUMBER($H685)+'01_指標庫'!$H$8*ISNUMBER($AF685)+'01_指標庫'!$H$9*ISNUMBER($AG685)+'01_指標庫'!$H$10*ISNUMBER($AB685)+'01_指標庫'!$H$11*ISNUMBER($AC685)+'01_指標庫'!$H$12*ISNUMBER($AD685)+'01_指標庫'!$H$13*ISNUMBER($AE685)+'01_指標庫'!$H$14*ISNUMBER($I685)+'01_指標庫'!$H$15*ISNUMBER($AH685)+'01_指標庫'!$H$16*ISNUMBER($K685)+'01_指標庫'!$H$17*ISNUMBER($AI685)+'01_指標庫'!$H$18*ISNUMBER($AJ685)+'01_指標庫'!$H$19*ISNUMBER($AK685)+'01_指標庫'!$H$20*ISNUMBER($BB685)+'01_指標庫'!$H$21*ISNUMBER($BC685)</f>
        <v>51</v>
      </c>
      <c r="AX685">
        <f>IF(AW685=0,50,ROUND(('01_指標庫'!$H$4*IF(ISNUMBER($F685),L685,0)+'01_指標庫'!$H$5*IF(ISNUMBER($AA685),AL685,0)+'01_指標庫'!$H$6*IF(ISNUMBER($G685),M685,0)+'01_指標庫'!$H$7*IF(ISNUMBER($H685),N685,0)+'01_指標庫'!$H$8*IF(ISNUMBER($AF685),AQ685,0)+'01_指標庫'!$H$9*IF(ISNUMBER($AG685),AR685,0)+'01_指標庫'!$H$10*IF(ISNUMBER($AB685),AM685,0)+'01_指標庫'!$H$11*IF(ISNUMBER($AC685),AN685,0)+'01_指標庫'!$H$12*IF(ISNUMBER($AD685),AO685,0)+'01_指標庫'!$H$13*IF(ISNUMBER($AE685),AP685,0)+'01_指標庫'!$H$14*IF(ISNUMBER($I685),O685,0)+'01_指標庫'!$H$15*IF(ISNUMBER($AH685),AS685,0)+'01_指標庫'!$H$16*IF(ISNUMBER($K685),P685,0)+'01_指標庫'!$H$17*IF(ISNUMBER($AI685),AT685,0)+'01_指標庫'!$H$18*IF(ISNUMBER($AJ685),AU685,0)+'01_指標庫'!$H$19*IF(ISNUMBER($AK685),AV685,0)+'01_指標庫'!$H$20*IF(ISNUMBER($BB685),BB685,0)+'01_指標庫'!$H$21*IF(ISNUMBER($BC685),BC685,0))/AW685,1))</f>
        <v>79.400000000000006</v>
      </c>
      <c r="AY685" s="67"/>
      <c r="AZ685" s="67"/>
      <c r="BA685" s="66">
        <f t="shared" si="247"/>
        <v>9.6287478137639937E-3</v>
      </c>
      <c r="BB685">
        <f t="shared" si="248"/>
        <v>50</v>
      </c>
      <c r="BC685" t="str">
        <f t="shared" si="249"/>
        <v/>
      </c>
    </row>
    <row r="686" spans="1:55" ht="15" customHeight="1">
      <c r="A686" s="56">
        <v>682</v>
      </c>
      <c r="B686" s="57">
        <v>43549</v>
      </c>
      <c r="C686" s="56">
        <v>2019</v>
      </c>
      <c r="D686" s="58" t="s">
        <v>236</v>
      </c>
      <c r="E686" s="59">
        <v>7316.96</v>
      </c>
      <c r="F686" s="60">
        <v>3.2603E-2</v>
      </c>
      <c r="G686" s="60">
        <v>-4.4805999999999999E-2</v>
      </c>
      <c r="H686" s="61">
        <v>0.79590000000000005</v>
      </c>
      <c r="I686" s="62">
        <v>413</v>
      </c>
      <c r="J686" s="56" t="s">
        <v>235</v>
      </c>
      <c r="K686" s="63">
        <v>16.329999999999998</v>
      </c>
      <c r="L686" s="56">
        <f t="shared" si="227"/>
        <v>100</v>
      </c>
      <c r="M686" s="56">
        <f t="shared" si="228"/>
        <v>100</v>
      </c>
      <c r="N686" s="56">
        <f t="shared" si="229"/>
        <v>100</v>
      </c>
      <c r="O686" s="56">
        <f t="shared" si="230"/>
        <v>50</v>
      </c>
      <c r="P686" s="56">
        <f t="shared" si="231"/>
        <v>100</v>
      </c>
      <c r="Q686" s="63"/>
      <c r="R686" s="56"/>
      <c r="S686" s="60">
        <f t="shared" si="244"/>
        <v>-1.2421410690057755E-3</v>
      </c>
      <c r="T686" s="64">
        <f t="shared" si="245"/>
        <v>-9.1019417475729503E-3</v>
      </c>
      <c r="V686" s="65"/>
      <c r="W686" s="65"/>
      <c r="Y686" s="15" t="str">
        <f t="shared" si="232"/>
        <v>EASY</v>
      </c>
      <c r="AA686" s="66">
        <f t="shared" si="246"/>
        <v>-1.1555565967409254E-2</v>
      </c>
      <c r="AB686">
        <f>LOOKUP($B686,'07_L1政策步階'!$A$4:$A$14,'07_L1政策步階'!$C$4:$C$14)</f>
        <v>0</v>
      </c>
      <c r="AC686" s="65"/>
      <c r="AD686" s="65"/>
      <c r="AE686" s="65"/>
      <c r="AF686" s="65"/>
      <c r="AG686" s="65"/>
      <c r="AH686" s="65"/>
      <c r="AI686" s="65"/>
      <c r="AJ686" s="65"/>
      <c r="AK686" s="65"/>
      <c r="AL686">
        <f t="shared" si="233"/>
        <v>50</v>
      </c>
      <c r="AM686">
        <f t="shared" si="234"/>
        <v>50</v>
      </c>
      <c r="AN686" t="str">
        <f t="shared" si="235"/>
        <v/>
      </c>
      <c r="AO686" t="str">
        <f t="shared" si="236"/>
        <v/>
      </c>
      <c r="AP686" t="str">
        <f t="shared" si="237"/>
        <v/>
      </c>
      <c r="AQ686" t="str">
        <f t="shared" si="238"/>
        <v/>
      </c>
      <c r="AR686" t="str">
        <f t="shared" si="239"/>
        <v/>
      </c>
      <c r="AS686" t="str">
        <f t="shared" si="240"/>
        <v/>
      </c>
      <c r="AT686" t="str">
        <f t="shared" si="241"/>
        <v/>
      </c>
      <c r="AU686" t="str">
        <f t="shared" si="242"/>
        <v/>
      </c>
      <c r="AV686" t="str">
        <f t="shared" si="243"/>
        <v/>
      </c>
      <c r="AW686">
        <f>'01_指標庫'!$H$4*ISNUMBER($F686)+'01_指標庫'!$H$5*ISNUMBER($AA686)+'01_指標庫'!$H$6*ISNUMBER($G686)+'01_指標庫'!$H$7*ISNUMBER($H686)+'01_指標庫'!$H$8*ISNUMBER($AF686)+'01_指標庫'!$H$9*ISNUMBER($AG686)+'01_指標庫'!$H$10*ISNUMBER($AB686)+'01_指標庫'!$H$11*ISNUMBER($AC686)+'01_指標庫'!$H$12*ISNUMBER($AD686)+'01_指標庫'!$H$13*ISNUMBER($AE686)+'01_指標庫'!$H$14*ISNUMBER($I686)+'01_指標庫'!$H$15*ISNUMBER($AH686)+'01_指標庫'!$H$16*ISNUMBER($K686)+'01_指標庫'!$H$17*ISNUMBER($AI686)+'01_指標庫'!$H$18*ISNUMBER($AJ686)+'01_指標庫'!$H$19*ISNUMBER($AK686)+'01_指標庫'!$H$20*ISNUMBER($BB686)+'01_指標庫'!$H$21*ISNUMBER($BC686)</f>
        <v>51</v>
      </c>
      <c r="AX686">
        <f>IF(AW686=0,50,ROUND(('01_指標庫'!$H$4*IF(ISNUMBER($F686),L686,0)+'01_指標庫'!$H$5*IF(ISNUMBER($AA686),AL686,0)+'01_指標庫'!$H$6*IF(ISNUMBER($G686),M686,0)+'01_指標庫'!$H$7*IF(ISNUMBER($H686),N686,0)+'01_指標庫'!$H$8*IF(ISNUMBER($AF686),AQ686,0)+'01_指標庫'!$H$9*IF(ISNUMBER($AG686),AR686,0)+'01_指標庫'!$H$10*IF(ISNUMBER($AB686),AM686,0)+'01_指標庫'!$H$11*IF(ISNUMBER($AC686),AN686,0)+'01_指標庫'!$H$12*IF(ISNUMBER($AD686),AO686,0)+'01_指標庫'!$H$13*IF(ISNUMBER($AE686),AP686,0)+'01_指標庫'!$H$14*IF(ISNUMBER($I686),O686,0)+'01_指標庫'!$H$15*IF(ISNUMBER($AH686),AS686,0)+'01_指標庫'!$H$16*IF(ISNUMBER($K686),P686,0)+'01_指標庫'!$H$17*IF(ISNUMBER($AI686),AT686,0)+'01_指標庫'!$H$18*IF(ISNUMBER($AJ686),AU686,0)+'01_指標庫'!$H$19*IF(ISNUMBER($AK686),AV686,0)+'01_指標庫'!$H$20*IF(ISNUMBER($BB686),BB686,0)+'01_指標庫'!$H$21*IF(ISNUMBER($BC686),BC686,0))/AW686,1))</f>
        <v>79.400000000000006</v>
      </c>
      <c r="AY686" s="67"/>
      <c r="AZ686" s="67"/>
      <c r="BA686" s="66">
        <f t="shared" si="247"/>
        <v>7.2646687484272388E-3</v>
      </c>
      <c r="BB686">
        <f t="shared" si="248"/>
        <v>50</v>
      </c>
      <c r="BC686" t="str">
        <f t="shared" si="249"/>
        <v/>
      </c>
    </row>
    <row r="687" spans="1:55" ht="15" customHeight="1">
      <c r="A687" s="56">
        <v>683</v>
      </c>
      <c r="B687" s="57">
        <v>43550</v>
      </c>
      <c r="C687" s="56">
        <v>2019</v>
      </c>
      <c r="D687" s="58" t="s">
        <v>237</v>
      </c>
      <c r="E687" s="59">
        <v>7351.15</v>
      </c>
      <c r="F687" s="60">
        <v>3.7282000000000003E-2</v>
      </c>
      <c r="G687" s="60">
        <v>-4.0342000000000003E-2</v>
      </c>
      <c r="H687" s="61">
        <v>0.85709999999999997</v>
      </c>
      <c r="I687" s="62">
        <v>409</v>
      </c>
      <c r="J687" s="56" t="s">
        <v>235</v>
      </c>
      <c r="K687" s="63">
        <v>14.68</v>
      </c>
      <c r="L687" s="56">
        <f t="shared" si="227"/>
        <v>100</v>
      </c>
      <c r="M687" s="56">
        <f t="shared" si="228"/>
        <v>100</v>
      </c>
      <c r="N687" s="56">
        <f t="shared" si="229"/>
        <v>100</v>
      </c>
      <c r="O687" s="56">
        <f t="shared" si="230"/>
        <v>50</v>
      </c>
      <c r="P687" s="56">
        <f t="shared" si="231"/>
        <v>100</v>
      </c>
      <c r="Q687" s="63"/>
      <c r="R687" s="56"/>
      <c r="S687" s="60">
        <f t="shared" si="244"/>
        <v>4.672705604513272E-3</v>
      </c>
      <c r="T687" s="64">
        <f t="shared" si="245"/>
        <v>-0.10104102878138388</v>
      </c>
      <c r="V687" s="65"/>
      <c r="W687" s="65"/>
      <c r="Y687" s="15" t="str">
        <f t="shared" si="232"/>
        <v>EASY</v>
      </c>
      <c r="AA687" s="66">
        <f t="shared" si="246"/>
        <v>-9.578002362192084E-3</v>
      </c>
      <c r="AB687">
        <f>LOOKUP($B687,'07_L1政策步階'!$A$4:$A$14,'07_L1政策步階'!$C$4:$C$14)</f>
        <v>0</v>
      </c>
      <c r="AC687" s="65"/>
      <c r="AD687" s="65"/>
      <c r="AE687" s="65"/>
      <c r="AF687" s="65"/>
      <c r="AG687" s="65"/>
      <c r="AH687" s="65"/>
      <c r="AI687" s="65"/>
      <c r="AJ687" s="65"/>
      <c r="AK687" s="65"/>
      <c r="AL687">
        <f t="shared" si="233"/>
        <v>50</v>
      </c>
      <c r="AM687">
        <f t="shared" si="234"/>
        <v>50</v>
      </c>
      <c r="AN687" t="str">
        <f t="shared" si="235"/>
        <v/>
      </c>
      <c r="AO687" t="str">
        <f t="shared" si="236"/>
        <v/>
      </c>
      <c r="AP687" t="str">
        <f t="shared" si="237"/>
        <v/>
      </c>
      <c r="AQ687" t="str">
        <f t="shared" si="238"/>
        <v/>
      </c>
      <c r="AR687" t="str">
        <f t="shared" si="239"/>
        <v/>
      </c>
      <c r="AS687" t="str">
        <f t="shared" si="240"/>
        <v/>
      </c>
      <c r="AT687" t="str">
        <f t="shared" si="241"/>
        <v/>
      </c>
      <c r="AU687" t="str">
        <f t="shared" si="242"/>
        <v/>
      </c>
      <c r="AV687" t="str">
        <f t="shared" si="243"/>
        <v/>
      </c>
      <c r="AW687">
        <f>'01_指標庫'!$H$4*ISNUMBER($F687)+'01_指標庫'!$H$5*ISNUMBER($AA687)+'01_指標庫'!$H$6*ISNUMBER($G687)+'01_指標庫'!$H$7*ISNUMBER($H687)+'01_指標庫'!$H$8*ISNUMBER($AF687)+'01_指標庫'!$H$9*ISNUMBER($AG687)+'01_指標庫'!$H$10*ISNUMBER($AB687)+'01_指標庫'!$H$11*ISNUMBER($AC687)+'01_指標庫'!$H$12*ISNUMBER($AD687)+'01_指標庫'!$H$13*ISNUMBER($AE687)+'01_指標庫'!$H$14*ISNUMBER($I687)+'01_指標庫'!$H$15*ISNUMBER($AH687)+'01_指標庫'!$H$16*ISNUMBER($K687)+'01_指標庫'!$H$17*ISNUMBER($AI687)+'01_指標庫'!$H$18*ISNUMBER($AJ687)+'01_指標庫'!$H$19*ISNUMBER($AK687)+'01_指標庫'!$H$20*ISNUMBER($BB687)+'01_指標庫'!$H$21*ISNUMBER($BC687)</f>
        <v>51</v>
      </c>
      <c r="AX687">
        <f>IF(AW687=0,50,ROUND(('01_指標庫'!$H$4*IF(ISNUMBER($F687),L687,0)+'01_指標庫'!$H$5*IF(ISNUMBER($AA687),AL687,0)+'01_指標庫'!$H$6*IF(ISNUMBER($G687),M687,0)+'01_指標庫'!$H$7*IF(ISNUMBER($H687),N687,0)+'01_指標庫'!$H$8*IF(ISNUMBER($AF687),AQ687,0)+'01_指標庫'!$H$9*IF(ISNUMBER($AG687),AR687,0)+'01_指標庫'!$H$10*IF(ISNUMBER($AB687),AM687,0)+'01_指標庫'!$H$11*IF(ISNUMBER($AC687),AN687,0)+'01_指標庫'!$H$12*IF(ISNUMBER($AD687),AO687,0)+'01_指標庫'!$H$13*IF(ISNUMBER($AE687),AP687,0)+'01_指標庫'!$H$14*IF(ISNUMBER($I687),O687,0)+'01_指標庫'!$H$15*IF(ISNUMBER($AH687),AS687,0)+'01_指標庫'!$H$16*IF(ISNUMBER($K687),P687,0)+'01_指標庫'!$H$17*IF(ISNUMBER($AI687),AT687,0)+'01_指標庫'!$H$18*IF(ISNUMBER($AJ687),AU687,0)+'01_指標庫'!$H$19*IF(ISNUMBER($AK687),AV687,0)+'01_指標庫'!$H$20*IF(ISNUMBER($BB687),BB687,0)+'01_指標庫'!$H$21*IF(ISNUMBER($BC687),BC687,0))/AW687,1))</f>
        <v>79.400000000000006</v>
      </c>
      <c r="AY687" s="67"/>
      <c r="AZ687" s="67"/>
      <c r="BA687" s="66">
        <f t="shared" si="247"/>
        <v>5.2576163863673475E-3</v>
      </c>
      <c r="BB687">
        <f t="shared" si="248"/>
        <v>50</v>
      </c>
      <c r="BC687" t="str">
        <f t="shared" si="249"/>
        <v/>
      </c>
    </row>
    <row r="688" spans="1:55" ht="15" customHeight="1">
      <c r="A688" s="56">
        <v>684</v>
      </c>
      <c r="B688" s="57">
        <v>43551</v>
      </c>
      <c r="C688" s="56">
        <v>2019</v>
      </c>
      <c r="D688" s="58" t="s">
        <v>238</v>
      </c>
      <c r="E688" s="59">
        <v>7308.19</v>
      </c>
      <c r="F688" s="60">
        <v>3.1106999999999999E-2</v>
      </c>
      <c r="G688" s="60">
        <v>-4.5950999999999999E-2</v>
      </c>
      <c r="H688" s="61">
        <v>0.79590000000000005</v>
      </c>
      <c r="I688" s="62">
        <v>409</v>
      </c>
      <c r="J688" s="56" t="s">
        <v>235</v>
      </c>
      <c r="K688" s="63">
        <v>15.15</v>
      </c>
      <c r="L688" s="56">
        <f t="shared" si="227"/>
        <v>100</v>
      </c>
      <c r="M688" s="56">
        <f t="shared" si="228"/>
        <v>100</v>
      </c>
      <c r="N688" s="56">
        <f t="shared" si="229"/>
        <v>100</v>
      </c>
      <c r="O688" s="56">
        <f t="shared" si="230"/>
        <v>50</v>
      </c>
      <c r="P688" s="56">
        <f t="shared" si="231"/>
        <v>100</v>
      </c>
      <c r="Q688" s="63"/>
      <c r="R688" s="56"/>
      <c r="S688" s="60">
        <f t="shared" si="244"/>
        <v>-5.8439835944036345E-3</v>
      </c>
      <c r="T688" s="64">
        <f t="shared" si="245"/>
        <v>3.2016348773842074E-2</v>
      </c>
      <c r="V688" s="65"/>
      <c r="W688" s="65"/>
      <c r="Y688" s="15" t="str">
        <f t="shared" si="232"/>
        <v>EASY</v>
      </c>
      <c r="AA688" s="66">
        <f t="shared" si="246"/>
        <v>-7.5219643942237013E-3</v>
      </c>
      <c r="AB688">
        <f>LOOKUP($B688,'07_L1政策步階'!$A$4:$A$14,'07_L1政策步階'!$C$4:$C$14)</f>
        <v>0</v>
      </c>
      <c r="AC688" s="65"/>
      <c r="AD688" s="65"/>
      <c r="AE688" s="65"/>
      <c r="AF688" s="65"/>
      <c r="AG688" s="65"/>
      <c r="AH688" s="65"/>
      <c r="AI688" s="65"/>
      <c r="AJ688" s="65"/>
      <c r="AK688" s="65"/>
      <c r="AL688">
        <f t="shared" si="233"/>
        <v>50</v>
      </c>
      <c r="AM688">
        <f t="shared" si="234"/>
        <v>50</v>
      </c>
      <c r="AN688" t="str">
        <f t="shared" si="235"/>
        <v/>
      </c>
      <c r="AO688" t="str">
        <f t="shared" si="236"/>
        <v/>
      </c>
      <c r="AP688" t="str">
        <f t="shared" si="237"/>
        <v/>
      </c>
      <c r="AQ688" t="str">
        <f t="shared" si="238"/>
        <v/>
      </c>
      <c r="AR688" t="str">
        <f t="shared" si="239"/>
        <v/>
      </c>
      <c r="AS688" t="str">
        <f t="shared" si="240"/>
        <v/>
      </c>
      <c r="AT688" t="str">
        <f t="shared" si="241"/>
        <v/>
      </c>
      <c r="AU688" t="str">
        <f t="shared" si="242"/>
        <v/>
      </c>
      <c r="AV688" t="str">
        <f t="shared" si="243"/>
        <v/>
      </c>
      <c r="AW688">
        <f>'01_指標庫'!$H$4*ISNUMBER($F688)+'01_指標庫'!$H$5*ISNUMBER($AA688)+'01_指標庫'!$H$6*ISNUMBER($G688)+'01_指標庫'!$H$7*ISNUMBER($H688)+'01_指標庫'!$H$8*ISNUMBER($AF688)+'01_指標庫'!$H$9*ISNUMBER($AG688)+'01_指標庫'!$H$10*ISNUMBER($AB688)+'01_指標庫'!$H$11*ISNUMBER($AC688)+'01_指標庫'!$H$12*ISNUMBER($AD688)+'01_指標庫'!$H$13*ISNUMBER($AE688)+'01_指標庫'!$H$14*ISNUMBER($I688)+'01_指標庫'!$H$15*ISNUMBER($AH688)+'01_指標庫'!$H$16*ISNUMBER($K688)+'01_指標庫'!$H$17*ISNUMBER($AI688)+'01_指標庫'!$H$18*ISNUMBER($AJ688)+'01_指標庫'!$H$19*ISNUMBER($AK688)+'01_指標庫'!$H$20*ISNUMBER($BB688)+'01_指標庫'!$H$21*ISNUMBER($BC688)</f>
        <v>51</v>
      </c>
      <c r="AX688">
        <f>IF(AW688=0,50,ROUND(('01_指標庫'!$H$4*IF(ISNUMBER($F688),L688,0)+'01_指標庫'!$H$5*IF(ISNUMBER($AA688),AL688,0)+'01_指標庫'!$H$6*IF(ISNUMBER($G688),M688,0)+'01_指標庫'!$H$7*IF(ISNUMBER($H688),N688,0)+'01_指標庫'!$H$8*IF(ISNUMBER($AF688),AQ688,0)+'01_指標庫'!$H$9*IF(ISNUMBER($AG688),AR688,0)+'01_指標庫'!$H$10*IF(ISNUMBER($AB688),AM688,0)+'01_指標庫'!$H$11*IF(ISNUMBER($AC688),AN688,0)+'01_指標庫'!$H$12*IF(ISNUMBER($AD688),AO688,0)+'01_指標庫'!$H$13*IF(ISNUMBER($AE688),AP688,0)+'01_指標庫'!$H$14*IF(ISNUMBER($I688),O688,0)+'01_指標庫'!$H$15*IF(ISNUMBER($AH688),AS688,0)+'01_指標庫'!$H$16*IF(ISNUMBER($K688),P688,0)+'01_指標庫'!$H$17*IF(ISNUMBER($AI688),AT688,0)+'01_指標庫'!$H$18*IF(ISNUMBER($AJ688),AU688,0)+'01_指標庫'!$H$19*IF(ISNUMBER($AK688),AV688,0)+'01_指標庫'!$H$20*IF(ISNUMBER($BB688),BB688,0)+'01_指標庫'!$H$21*IF(ISNUMBER($BC688),BC688,0))/AW688,1))</f>
        <v>79.400000000000006</v>
      </c>
      <c r="AY688" s="67"/>
      <c r="AZ688" s="67"/>
      <c r="BA688" s="66">
        <f t="shared" si="247"/>
        <v>2.5792233829242672E-3</v>
      </c>
      <c r="BB688">
        <f t="shared" si="248"/>
        <v>50</v>
      </c>
      <c r="BC688" t="str">
        <f t="shared" si="249"/>
        <v/>
      </c>
    </row>
    <row r="689" spans="1:55" ht="15" customHeight="1">
      <c r="A689" s="56">
        <v>685</v>
      </c>
      <c r="B689" s="57">
        <v>43552</v>
      </c>
      <c r="C689" s="56">
        <v>2019</v>
      </c>
      <c r="D689" s="58" t="s">
        <v>239</v>
      </c>
      <c r="E689" s="59">
        <v>7320.47</v>
      </c>
      <c r="F689" s="60">
        <v>3.2729000000000001E-2</v>
      </c>
      <c r="G689" s="60">
        <v>-4.4347999999999999E-2</v>
      </c>
      <c r="H689" s="61">
        <v>0.81630000000000003</v>
      </c>
      <c r="I689" s="62">
        <v>408</v>
      </c>
      <c r="J689" s="56" t="s">
        <v>235</v>
      </c>
      <c r="K689" s="63">
        <v>14.43</v>
      </c>
      <c r="L689" s="56">
        <f t="shared" si="227"/>
        <v>100</v>
      </c>
      <c r="M689" s="56">
        <f t="shared" si="228"/>
        <v>100</v>
      </c>
      <c r="N689" s="56">
        <f t="shared" si="229"/>
        <v>100</v>
      </c>
      <c r="O689" s="56">
        <f t="shared" si="230"/>
        <v>50</v>
      </c>
      <c r="P689" s="56">
        <f t="shared" si="231"/>
        <v>100</v>
      </c>
      <c r="Q689" s="63"/>
      <c r="R689" s="56"/>
      <c r="S689" s="60">
        <f t="shared" si="244"/>
        <v>1.6803066149073675E-3</v>
      </c>
      <c r="T689" s="64">
        <f t="shared" si="245"/>
        <v>-4.7524752475247567E-2</v>
      </c>
      <c r="V689" s="65"/>
      <c r="W689" s="65"/>
      <c r="Y689" s="15" t="str">
        <f t="shared" si="232"/>
        <v>EASY</v>
      </c>
      <c r="AA689" s="66">
        <f t="shared" si="246"/>
        <v>-5.7920611961702617E-3</v>
      </c>
      <c r="AB689">
        <f>LOOKUP($B689,'07_L1政策步階'!$A$4:$A$14,'07_L1政策步階'!$C$4:$C$14)</f>
        <v>0</v>
      </c>
      <c r="AC689" s="65"/>
      <c r="AD689" s="65"/>
      <c r="AE689" s="65"/>
      <c r="AF689" s="65"/>
      <c r="AG689" s="65"/>
      <c r="AH689" s="65"/>
      <c r="AI689" s="65"/>
      <c r="AJ689" s="65"/>
      <c r="AK689" s="65"/>
      <c r="AL689">
        <f t="shared" si="233"/>
        <v>50</v>
      </c>
      <c r="AM689">
        <f t="shared" si="234"/>
        <v>50</v>
      </c>
      <c r="AN689" t="str">
        <f t="shared" si="235"/>
        <v/>
      </c>
      <c r="AO689" t="str">
        <f t="shared" si="236"/>
        <v/>
      </c>
      <c r="AP689" t="str">
        <f t="shared" si="237"/>
        <v/>
      </c>
      <c r="AQ689" t="str">
        <f t="shared" si="238"/>
        <v/>
      </c>
      <c r="AR689" t="str">
        <f t="shared" si="239"/>
        <v/>
      </c>
      <c r="AS689" t="str">
        <f t="shared" si="240"/>
        <v/>
      </c>
      <c r="AT689" t="str">
        <f t="shared" si="241"/>
        <v/>
      </c>
      <c r="AU689" t="str">
        <f t="shared" si="242"/>
        <v/>
      </c>
      <c r="AV689" t="str">
        <f t="shared" si="243"/>
        <v/>
      </c>
      <c r="AW689">
        <f>'01_指標庫'!$H$4*ISNUMBER($F689)+'01_指標庫'!$H$5*ISNUMBER($AA689)+'01_指標庫'!$H$6*ISNUMBER($G689)+'01_指標庫'!$H$7*ISNUMBER($H689)+'01_指標庫'!$H$8*ISNUMBER($AF689)+'01_指標庫'!$H$9*ISNUMBER($AG689)+'01_指標庫'!$H$10*ISNUMBER($AB689)+'01_指標庫'!$H$11*ISNUMBER($AC689)+'01_指標庫'!$H$12*ISNUMBER($AD689)+'01_指標庫'!$H$13*ISNUMBER($AE689)+'01_指標庫'!$H$14*ISNUMBER($I689)+'01_指標庫'!$H$15*ISNUMBER($AH689)+'01_指標庫'!$H$16*ISNUMBER($K689)+'01_指標庫'!$H$17*ISNUMBER($AI689)+'01_指標庫'!$H$18*ISNUMBER($AJ689)+'01_指標庫'!$H$19*ISNUMBER($AK689)+'01_指標庫'!$H$20*ISNUMBER($BB689)+'01_指標庫'!$H$21*ISNUMBER($BC689)</f>
        <v>51</v>
      </c>
      <c r="AX689">
        <f>IF(AW689=0,50,ROUND(('01_指標庫'!$H$4*IF(ISNUMBER($F689),L689,0)+'01_指標庫'!$H$5*IF(ISNUMBER($AA689),AL689,0)+'01_指標庫'!$H$6*IF(ISNUMBER($G689),M689,0)+'01_指標庫'!$H$7*IF(ISNUMBER($H689),N689,0)+'01_指標庫'!$H$8*IF(ISNUMBER($AF689),AQ689,0)+'01_指標庫'!$H$9*IF(ISNUMBER($AG689),AR689,0)+'01_指標庫'!$H$10*IF(ISNUMBER($AB689),AM689,0)+'01_指標庫'!$H$11*IF(ISNUMBER($AC689),AN689,0)+'01_指標庫'!$H$12*IF(ISNUMBER($AD689),AO689,0)+'01_指標庫'!$H$13*IF(ISNUMBER($AE689),AP689,0)+'01_指標庫'!$H$14*IF(ISNUMBER($I689),O689,0)+'01_指標庫'!$H$15*IF(ISNUMBER($AH689),AS689,0)+'01_指標庫'!$H$16*IF(ISNUMBER($K689),P689,0)+'01_指標庫'!$H$17*IF(ISNUMBER($AI689),AT689,0)+'01_指標庫'!$H$18*IF(ISNUMBER($AJ689),AU689,0)+'01_指標庫'!$H$19*IF(ISNUMBER($AK689),AV689,0)+'01_指標庫'!$H$20*IF(ISNUMBER($BB689),BB689,0)+'01_指標庫'!$H$21*IF(ISNUMBER($BC689),BC689,0))/AW689,1))</f>
        <v>73.5</v>
      </c>
      <c r="AY689" s="67"/>
      <c r="AZ689" s="67"/>
      <c r="BA689" s="66">
        <f t="shared" si="247"/>
        <v>-3.1810276077377519E-3</v>
      </c>
      <c r="BB689">
        <f t="shared" si="248"/>
        <v>0</v>
      </c>
      <c r="BC689" t="str">
        <f t="shared" si="249"/>
        <v/>
      </c>
    </row>
    <row r="690" spans="1:55" ht="15" customHeight="1">
      <c r="A690" s="56">
        <v>686</v>
      </c>
      <c r="B690" s="57">
        <v>43553</v>
      </c>
      <c r="C690" s="56">
        <v>2019</v>
      </c>
      <c r="D690" s="58" t="s">
        <v>234</v>
      </c>
      <c r="E690" s="59">
        <v>7378.77</v>
      </c>
      <c r="F690" s="60">
        <v>4.0828999999999997E-2</v>
      </c>
      <c r="G690" s="60">
        <v>-3.6736999999999999E-2</v>
      </c>
      <c r="H690" s="61">
        <v>0.85709999999999997</v>
      </c>
      <c r="I690" s="62">
        <v>399</v>
      </c>
      <c r="J690" s="56" t="s">
        <v>235</v>
      </c>
      <c r="K690" s="63">
        <v>13.71</v>
      </c>
      <c r="L690" s="56">
        <f t="shared" si="227"/>
        <v>100</v>
      </c>
      <c r="M690" s="56">
        <f t="shared" si="228"/>
        <v>100</v>
      </c>
      <c r="N690" s="56">
        <f t="shared" si="229"/>
        <v>100</v>
      </c>
      <c r="O690" s="56">
        <f t="shared" si="230"/>
        <v>50</v>
      </c>
      <c r="P690" s="56">
        <f t="shared" si="231"/>
        <v>100</v>
      </c>
      <c r="Q690" s="63"/>
      <c r="R690" s="56"/>
      <c r="S690" s="60">
        <f t="shared" si="244"/>
        <v>7.9639695265467658E-3</v>
      </c>
      <c r="T690" s="64">
        <f t="shared" si="245"/>
        <v>-4.9896049896049788E-2</v>
      </c>
      <c r="V690" s="65"/>
      <c r="W690" s="65"/>
      <c r="Y690" s="15" t="str">
        <f t="shared" si="232"/>
        <v>EASY</v>
      </c>
      <c r="AA690" s="66">
        <f t="shared" si="246"/>
        <v>-3.9073718463390472E-3</v>
      </c>
      <c r="AB690">
        <f>LOOKUP($B690,'07_L1政策步階'!$A$4:$A$14,'07_L1政策步階'!$C$4:$C$14)</f>
        <v>0</v>
      </c>
      <c r="AC690" s="65"/>
      <c r="AD690" s="65"/>
      <c r="AE690" s="65"/>
      <c r="AF690" s="65"/>
      <c r="AG690" s="65"/>
      <c r="AH690" s="65"/>
      <c r="AI690" s="65"/>
      <c r="AJ690" s="65"/>
      <c r="AK690" s="65"/>
      <c r="AL690">
        <f t="shared" si="233"/>
        <v>50</v>
      </c>
      <c r="AM690">
        <f t="shared" si="234"/>
        <v>50</v>
      </c>
      <c r="AN690" t="str">
        <f t="shared" si="235"/>
        <v/>
      </c>
      <c r="AO690" t="str">
        <f t="shared" si="236"/>
        <v/>
      </c>
      <c r="AP690" t="str">
        <f t="shared" si="237"/>
        <v/>
      </c>
      <c r="AQ690" t="str">
        <f t="shared" si="238"/>
        <v/>
      </c>
      <c r="AR690" t="str">
        <f t="shared" si="239"/>
        <v/>
      </c>
      <c r="AS690" t="str">
        <f t="shared" si="240"/>
        <v/>
      </c>
      <c r="AT690" t="str">
        <f t="shared" si="241"/>
        <v/>
      </c>
      <c r="AU690" t="str">
        <f t="shared" si="242"/>
        <v/>
      </c>
      <c r="AV690" t="str">
        <f t="shared" si="243"/>
        <v/>
      </c>
      <c r="AW690">
        <f>'01_指標庫'!$H$4*ISNUMBER($F690)+'01_指標庫'!$H$5*ISNUMBER($AA690)+'01_指標庫'!$H$6*ISNUMBER($G690)+'01_指標庫'!$H$7*ISNUMBER($H690)+'01_指標庫'!$H$8*ISNUMBER($AF690)+'01_指標庫'!$H$9*ISNUMBER($AG690)+'01_指標庫'!$H$10*ISNUMBER($AB690)+'01_指標庫'!$H$11*ISNUMBER($AC690)+'01_指標庫'!$H$12*ISNUMBER($AD690)+'01_指標庫'!$H$13*ISNUMBER($AE690)+'01_指標庫'!$H$14*ISNUMBER($I690)+'01_指標庫'!$H$15*ISNUMBER($AH690)+'01_指標庫'!$H$16*ISNUMBER($K690)+'01_指標庫'!$H$17*ISNUMBER($AI690)+'01_指標庫'!$H$18*ISNUMBER($AJ690)+'01_指標庫'!$H$19*ISNUMBER($AK690)+'01_指標庫'!$H$20*ISNUMBER($BB690)+'01_指標庫'!$H$21*ISNUMBER($BC690)</f>
        <v>51</v>
      </c>
      <c r="AX690">
        <f>IF(AW690=0,50,ROUND(('01_指標庫'!$H$4*IF(ISNUMBER($F690),L690,0)+'01_指標庫'!$H$5*IF(ISNUMBER($AA690),AL690,0)+'01_指標庫'!$H$6*IF(ISNUMBER($G690),M690,0)+'01_指標庫'!$H$7*IF(ISNUMBER($H690),N690,0)+'01_指標庫'!$H$8*IF(ISNUMBER($AF690),AQ690,0)+'01_指標庫'!$H$9*IF(ISNUMBER($AG690),AR690,0)+'01_指標庫'!$H$10*IF(ISNUMBER($AB690),AM690,0)+'01_指標庫'!$H$11*IF(ISNUMBER($AC690),AN690,0)+'01_指標庫'!$H$12*IF(ISNUMBER($AD690),AO690,0)+'01_指標庫'!$H$13*IF(ISNUMBER($AE690),AP690,0)+'01_指標庫'!$H$14*IF(ISNUMBER($I690),O690,0)+'01_指標庫'!$H$15*IF(ISNUMBER($AH690),AS690,0)+'01_指標庫'!$H$16*IF(ISNUMBER($K690),P690,0)+'01_指標庫'!$H$17*IF(ISNUMBER($AI690),AT690,0)+'01_指標庫'!$H$18*IF(ISNUMBER($AJ690),AU690,0)+'01_指標庫'!$H$19*IF(ISNUMBER($AK690),AV690,0)+'01_指標庫'!$H$20*IF(ISNUMBER($BB690),BB690,0)+'01_指標庫'!$H$21*IF(ISNUMBER($BC690),BC690,0))/AW690,1))</f>
        <v>79.400000000000006</v>
      </c>
      <c r="AY690" s="67"/>
      <c r="AZ690" s="67"/>
      <c r="BA690" s="66">
        <f t="shared" si="247"/>
        <v>-2.7205545852562185E-3</v>
      </c>
      <c r="BB690">
        <f t="shared" si="248"/>
        <v>50</v>
      </c>
      <c r="BC690" t="str">
        <f t="shared" si="249"/>
        <v/>
      </c>
    </row>
    <row r="691" spans="1:55" ht="15" customHeight="1">
      <c r="A691" s="56">
        <v>687</v>
      </c>
      <c r="B691" s="57">
        <v>43556</v>
      </c>
      <c r="C691" s="56">
        <v>2019</v>
      </c>
      <c r="D691" s="58" t="s">
        <v>236</v>
      </c>
      <c r="E691" s="59">
        <v>7478.42</v>
      </c>
      <c r="F691" s="60">
        <v>5.4683000000000002E-2</v>
      </c>
      <c r="G691" s="60">
        <v>-2.3727999999999999E-2</v>
      </c>
      <c r="H691" s="61">
        <v>0.87760000000000005</v>
      </c>
      <c r="I691" s="62">
        <v>394</v>
      </c>
      <c r="J691" s="56" t="s">
        <v>235</v>
      </c>
      <c r="K691" s="63">
        <v>13.4</v>
      </c>
      <c r="L691" s="56">
        <f t="shared" si="227"/>
        <v>100</v>
      </c>
      <c r="M691" s="56">
        <f t="shared" si="228"/>
        <v>100</v>
      </c>
      <c r="N691" s="56">
        <f t="shared" si="229"/>
        <v>100</v>
      </c>
      <c r="O691" s="56">
        <f t="shared" si="230"/>
        <v>50</v>
      </c>
      <c r="P691" s="56">
        <f t="shared" si="231"/>
        <v>100</v>
      </c>
      <c r="Q691" s="63"/>
      <c r="R691" s="56"/>
      <c r="S691" s="60">
        <f t="shared" si="244"/>
        <v>1.3504960853909287E-2</v>
      </c>
      <c r="T691" s="64">
        <f t="shared" si="245"/>
        <v>-2.2611232676878257E-2</v>
      </c>
      <c r="V691" s="65"/>
      <c r="W691" s="65"/>
      <c r="Y691" s="15" t="str">
        <f t="shared" si="232"/>
        <v>EASY</v>
      </c>
      <c r="AA691" s="66">
        <f t="shared" si="246"/>
        <v>-1.9556648094027906E-3</v>
      </c>
      <c r="AB691">
        <f>LOOKUP($B691,'07_L1政策步階'!$A$4:$A$14,'07_L1政策步階'!$C$4:$C$14)</f>
        <v>0</v>
      </c>
      <c r="AC691" s="65"/>
      <c r="AD691" s="65"/>
      <c r="AE691" s="65"/>
      <c r="AF691" s="65"/>
      <c r="AG691" s="65"/>
      <c r="AH691" s="65"/>
      <c r="AI691" s="65"/>
      <c r="AJ691" s="65"/>
      <c r="AK691" s="65"/>
      <c r="AL691">
        <f t="shared" si="233"/>
        <v>50</v>
      </c>
      <c r="AM691">
        <f t="shared" si="234"/>
        <v>50</v>
      </c>
      <c r="AN691" t="str">
        <f t="shared" si="235"/>
        <v/>
      </c>
      <c r="AO691" t="str">
        <f t="shared" si="236"/>
        <v/>
      </c>
      <c r="AP691" t="str">
        <f t="shared" si="237"/>
        <v/>
      </c>
      <c r="AQ691" t="str">
        <f t="shared" si="238"/>
        <v/>
      </c>
      <c r="AR691" t="str">
        <f t="shared" si="239"/>
        <v/>
      </c>
      <c r="AS691" t="str">
        <f t="shared" si="240"/>
        <v/>
      </c>
      <c r="AT691" t="str">
        <f t="shared" si="241"/>
        <v/>
      </c>
      <c r="AU691" t="str">
        <f t="shared" si="242"/>
        <v/>
      </c>
      <c r="AV691" t="str">
        <f t="shared" si="243"/>
        <v/>
      </c>
      <c r="AW691">
        <f>'01_指標庫'!$H$4*ISNUMBER($F691)+'01_指標庫'!$H$5*ISNUMBER($AA691)+'01_指標庫'!$H$6*ISNUMBER($G691)+'01_指標庫'!$H$7*ISNUMBER($H691)+'01_指標庫'!$H$8*ISNUMBER($AF691)+'01_指標庫'!$H$9*ISNUMBER($AG691)+'01_指標庫'!$H$10*ISNUMBER($AB691)+'01_指標庫'!$H$11*ISNUMBER($AC691)+'01_指標庫'!$H$12*ISNUMBER($AD691)+'01_指標庫'!$H$13*ISNUMBER($AE691)+'01_指標庫'!$H$14*ISNUMBER($I691)+'01_指標庫'!$H$15*ISNUMBER($AH691)+'01_指標庫'!$H$16*ISNUMBER($K691)+'01_指標庫'!$H$17*ISNUMBER($AI691)+'01_指標庫'!$H$18*ISNUMBER($AJ691)+'01_指標庫'!$H$19*ISNUMBER($AK691)+'01_指標庫'!$H$20*ISNUMBER($BB691)+'01_指標庫'!$H$21*ISNUMBER($BC691)</f>
        <v>51</v>
      </c>
      <c r="AX691">
        <f>IF(AW691=0,50,ROUND(('01_指標庫'!$H$4*IF(ISNUMBER($F691),L691,0)+'01_指標庫'!$H$5*IF(ISNUMBER($AA691),AL691,0)+'01_指標庫'!$H$6*IF(ISNUMBER($G691),M691,0)+'01_指標庫'!$H$7*IF(ISNUMBER($H691),N691,0)+'01_指標庫'!$H$8*IF(ISNUMBER($AF691),AQ691,0)+'01_指標庫'!$H$9*IF(ISNUMBER($AG691),AR691,0)+'01_指標庫'!$H$10*IF(ISNUMBER($AB691),AM691,0)+'01_指標庫'!$H$11*IF(ISNUMBER($AC691),AN691,0)+'01_指標庫'!$H$12*IF(ISNUMBER($AD691),AO691,0)+'01_指標庫'!$H$13*IF(ISNUMBER($AE691),AP691,0)+'01_指標庫'!$H$14*IF(ISNUMBER($I691),O691,0)+'01_指標庫'!$H$15*IF(ISNUMBER($AH691),AS691,0)+'01_指標庫'!$H$16*IF(ISNUMBER($K691),P691,0)+'01_指標庫'!$H$17*IF(ISNUMBER($AI691),AT691,0)+'01_指標庫'!$H$18*IF(ISNUMBER($AJ691),AU691,0)+'01_指標庫'!$H$19*IF(ISNUMBER($AK691),AV691,0)+'01_指標庫'!$H$20*IF(ISNUMBER($BB691),BB691,0)+'01_指標庫'!$H$21*IF(ISNUMBER($BC691),BC691,0))/AW691,1))</f>
        <v>79.400000000000006</v>
      </c>
      <c r="AY691" s="67"/>
      <c r="AZ691" s="67"/>
      <c r="BA691" s="66">
        <f t="shared" si="247"/>
        <v>-3.9781111624292986E-4</v>
      </c>
      <c r="BB691">
        <f t="shared" si="248"/>
        <v>50</v>
      </c>
      <c r="BC691" t="str">
        <f t="shared" si="249"/>
        <v/>
      </c>
    </row>
    <row r="692" spans="1:55" ht="15" customHeight="1">
      <c r="A692" s="56">
        <v>688</v>
      </c>
      <c r="B692" s="57">
        <v>43557</v>
      </c>
      <c r="C692" s="56">
        <v>2019</v>
      </c>
      <c r="D692" s="58" t="s">
        <v>237</v>
      </c>
      <c r="E692" s="59">
        <v>7499.64</v>
      </c>
      <c r="F692" s="60">
        <v>5.7511E-2</v>
      </c>
      <c r="G692" s="60">
        <v>-2.0958000000000001E-2</v>
      </c>
      <c r="H692" s="61">
        <v>0.87760000000000005</v>
      </c>
      <c r="I692" s="62">
        <v>395</v>
      </c>
      <c r="J692" s="56" t="s">
        <v>235</v>
      </c>
      <c r="K692" s="63">
        <v>13.36</v>
      </c>
      <c r="L692" s="56">
        <f t="shared" si="227"/>
        <v>100</v>
      </c>
      <c r="M692" s="56">
        <f t="shared" si="228"/>
        <v>100</v>
      </c>
      <c r="N692" s="56">
        <f t="shared" si="229"/>
        <v>100</v>
      </c>
      <c r="O692" s="56">
        <f t="shared" si="230"/>
        <v>50</v>
      </c>
      <c r="P692" s="56">
        <f t="shared" si="231"/>
        <v>100</v>
      </c>
      <c r="Q692" s="63"/>
      <c r="R692" s="56"/>
      <c r="S692" s="60">
        <f t="shared" si="244"/>
        <v>2.8374977602221296E-3</v>
      </c>
      <c r="T692" s="64">
        <f t="shared" si="245"/>
        <v>-2.9850746268657025E-3</v>
      </c>
      <c r="V692" s="65"/>
      <c r="W692" s="65"/>
      <c r="Y692" s="15" t="str">
        <f t="shared" si="232"/>
        <v>EASY</v>
      </c>
      <c r="AA692" s="66">
        <f t="shared" si="246"/>
        <v>-9.4003149686550103E-5</v>
      </c>
      <c r="AB692">
        <f>LOOKUP($B692,'07_L1政策步階'!$A$4:$A$14,'07_L1政策步階'!$C$4:$C$14)</f>
        <v>0</v>
      </c>
      <c r="AC692" s="65"/>
      <c r="AD692" s="65"/>
      <c r="AE692" s="65"/>
      <c r="AF692" s="65"/>
      <c r="AG692" s="65"/>
      <c r="AH692" s="65"/>
      <c r="AI692" s="65"/>
      <c r="AJ692" s="65"/>
      <c r="AK692" s="65"/>
      <c r="AL692">
        <f t="shared" si="233"/>
        <v>50</v>
      </c>
      <c r="AM692">
        <f t="shared" si="234"/>
        <v>50</v>
      </c>
      <c r="AN692" t="str">
        <f t="shared" si="235"/>
        <v/>
      </c>
      <c r="AO692" t="str">
        <f t="shared" si="236"/>
        <v/>
      </c>
      <c r="AP692" t="str">
        <f t="shared" si="237"/>
        <v/>
      </c>
      <c r="AQ692" t="str">
        <f t="shared" si="238"/>
        <v/>
      </c>
      <c r="AR692" t="str">
        <f t="shared" si="239"/>
        <v/>
      </c>
      <c r="AS692" t="str">
        <f t="shared" si="240"/>
        <v/>
      </c>
      <c r="AT692" t="str">
        <f t="shared" si="241"/>
        <v/>
      </c>
      <c r="AU692" t="str">
        <f t="shared" si="242"/>
        <v/>
      </c>
      <c r="AV692" t="str">
        <f t="shared" si="243"/>
        <v/>
      </c>
      <c r="AW692">
        <f>'01_指標庫'!$H$4*ISNUMBER($F692)+'01_指標庫'!$H$5*ISNUMBER($AA692)+'01_指標庫'!$H$6*ISNUMBER($G692)+'01_指標庫'!$H$7*ISNUMBER($H692)+'01_指標庫'!$H$8*ISNUMBER($AF692)+'01_指標庫'!$H$9*ISNUMBER($AG692)+'01_指標庫'!$H$10*ISNUMBER($AB692)+'01_指標庫'!$H$11*ISNUMBER($AC692)+'01_指標庫'!$H$12*ISNUMBER($AD692)+'01_指標庫'!$H$13*ISNUMBER($AE692)+'01_指標庫'!$H$14*ISNUMBER($I692)+'01_指標庫'!$H$15*ISNUMBER($AH692)+'01_指標庫'!$H$16*ISNUMBER($K692)+'01_指標庫'!$H$17*ISNUMBER($AI692)+'01_指標庫'!$H$18*ISNUMBER($AJ692)+'01_指標庫'!$H$19*ISNUMBER($AK692)+'01_指標庫'!$H$20*ISNUMBER($BB692)+'01_指標庫'!$H$21*ISNUMBER($BC692)</f>
        <v>51</v>
      </c>
      <c r="AX692">
        <f>IF(AW692=0,50,ROUND(('01_指標庫'!$H$4*IF(ISNUMBER($F692),L692,0)+'01_指標庫'!$H$5*IF(ISNUMBER($AA692),AL692,0)+'01_指標庫'!$H$6*IF(ISNUMBER($G692),M692,0)+'01_指標庫'!$H$7*IF(ISNUMBER($H692),N692,0)+'01_指標庫'!$H$8*IF(ISNUMBER($AF692),AQ692,0)+'01_指標庫'!$H$9*IF(ISNUMBER($AG692),AR692,0)+'01_指標庫'!$H$10*IF(ISNUMBER($AB692),AM692,0)+'01_指標庫'!$H$11*IF(ISNUMBER($AC692),AN692,0)+'01_指標庫'!$H$12*IF(ISNUMBER($AD692),AO692,0)+'01_指標庫'!$H$13*IF(ISNUMBER($AE692),AP692,0)+'01_指標庫'!$H$14*IF(ISNUMBER($I692),O692,0)+'01_指標庫'!$H$15*IF(ISNUMBER($AH692),AS692,0)+'01_指標庫'!$H$16*IF(ISNUMBER($K692),P692,0)+'01_指標庫'!$H$17*IF(ISNUMBER($AI692),AT692,0)+'01_指標庫'!$H$18*IF(ISNUMBER($AJ692),AU692,0)+'01_指標庫'!$H$19*IF(ISNUMBER($AK692),AV692,0)+'01_指標庫'!$H$20*IF(ISNUMBER($BB692),BB692,0)+'01_指標庫'!$H$21*IF(ISNUMBER($BC692),BC692,0))/AW692,1))</f>
        <v>79.400000000000006</v>
      </c>
      <c r="AY692" s="67"/>
      <c r="AZ692" s="67"/>
      <c r="BA692" s="66">
        <f t="shared" si="247"/>
        <v>1.5882756282421528E-3</v>
      </c>
      <c r="BB692">
        <f t="shared" si="248"/>
        <v>50</v>
      </c>
      <c r="BC692" t="str">
        <f t="shared" si="249"/>
        <v/>
      </c>
    </row>
    <row r="693" spans="1:55" ht="15" customHeight="1">
      <c r="A693" s="56">
        <v>689</v>
      </c>
      <c r="B693" s="57">
        <v>43558</v>
      </c>
      <c r="C693" s="56">
        <v>2019</v>
      </c>
      <c r="D693" s="58" t="s">
        <v>238</v>
      </c>
      <c r="E693" s="59">
        <v>7544.97</v>
      </c>
      <c r="F693" s="60">
        <v>6.3686000000000006E-2</v>
      </c>
      <c r="G693" s="60">
        <v>-1.504E-2</v>
      </c>
      <c r="H693" s="61">
        <v>0.89800000000000002</v>
      </c>
      <c r="I693" s="62">
        <v>390</v>
      </c>
      <c r="J693" s="56" t="s">
        <v>235</v>
      </c>
      <c r="K693" s="63">
        <v>13.74</v>
      </c>
      <c r="L693" s="56">
        <f t="shared" si="227"/>
        <v>100</v>
      </c>
      <c r="M693" s="56">
        <f t="shared" si="228"/>
        <v>100</v>
      </c>
      <c r="N693" s="56">
        <f t="shared" si="229"/>
        <v>100</v>
      </c>
      <c r="O693" s="56">
        <f t="shared" si="230"/>
        <v>50</v>
      </c>
      <c r="P693" s="56">
        <f t="shared" si="231"/>
        <v>100</v>
      </c>
      <c r="Q693" s="63"/>
      <c r="R693" s="56"/>
      <c r="S693" s="60">
        <f t="shared" si="244"/>
        <v>6.0442901259261106E-3</v>
      </c>
      <c r="T693" s="64">
        <f t="shared" si="245"/>
        <v>2.8443113772455231E-2</v>
      </c>
      <c r="V693" s="65"/>
      <c r="W693" s="65"/>
      <c r="Y693" s="15" t="str">
        <f t="shared" si="232"/>
        <v>EASY</v>
      </c>
      <c r="AA693" s="66">
        <f t="shared" si="246"/>
        <v>2.2345956172831194E-3</v>
      </c>
      <c r="AB693">
        <f>LOOKUP($B693,'07_L1政策步階'!$A$4:$A$14,'07_L1政策步階'!$C$4:$C$14)</f>
        <v>0</v>
      </c>
      <c r="AC693" s="65"/>
      <c r="AD693" s="65"/>
      <c r="AE693" s="65"/>
      <c r="AF693" s="65"/>
      <c r="AG693" s="65"/>
      <c r="AH693" s="65"/>
      <c r="AI693" s="65"/>
      <c r="AJ693" s="65"/>
      <c r="AK693" s="65"/>
      <c r="AL693">
        <f t="shared" si="233"/>
        <v>50</v>
      </c>
      <c r="AM693">
        <f t="shared" si="234"/>
        <v>50</v>
      </c>
      <c r="AN693" t="str">
        <f t="shared" si="235"/>
        <v/>
      </c>
      <c r="AO693" t="str">
        <f t="shared" si="236"/>
        <v/>
      </c>
      <c r="AP693" t="str">
        <f t="shared" si="237"/>
        <v/>
      </c>
      <c r="AQ693" t="str">
        <f t="shared" si="238"/>
        <v/>
      </c>
      <c r="AR693" t="str">
        <f t="shared" si="239"/>
        <v/>
      </c>
      <c r="AS693" t="str">
        <f t="shared" si="240"/>
        <v/>
      </c>
      <c r="AT693" t="str">
        <f t="shared" si="241"/>
        <v/>
      </c>
      <c r="AU693" t="str">
        <f t="shared" si="242"/>
        <v/>
      </c>
      <c r="AV693" t="str">
        <f t="shared" si="243"/>
        <v/>
      </c>
      <c r="AW693">
        <f>'01_指標庫'!$H$4*ISNUMBER($F693)+'01_指標庫'!$H$5*ISNUMBER($AA693)+'01_指標庫'!$H$6*ISNUMBER($G693)+'01_指標庫'!$H$7*ISNUMBER($H693)+'01_指標庫'!$H$8*ISNUMBER($AF693)+'01_指標庫'!$H$9*ISNUMBER($AG693)+'01_指標庫'!$H$10*ISNUMBER($AB693)+'01_指標庫'!$H$11*ISNUMBER($AC693)+'01_指標庫'!$H$12*ISNUMBER($AD693)+'01_指標庫'!$H$13*ISNUMBER($AE693)+'01_指標庫'!$H$14*ISNUMBER($I693)+'01_指標庫'!$H$15*ISNUMBER($AH693)+'01_指標庫'!$H$16*ISNUMBER($K693)+'01_指標庫'!$H$17*ISNUMBER($AI693)+'01_指標庫'!$H$18*ISNUMBER($AJ693)+'01_指標庫'!$H$19*ISNUMBER($AK693)+'01_指標庫'!$H$20*ISNUMBER($BB693)+'01_指標庫'!$H$21*ISNUMBER($BC693)</f>
        <v>51</v>
      </c>
      <c r="AX693">
        <f>IF(AW693=0,50,ROUND(('01_指標庫'!$H$4*IF(ISNUMBER($F693),L693,0)+'01_指標庫'!$H$5*IF(ISNUMBER($AA693),AL693,0)+'01_指標庫'!$H$6*IF(ISNUMBER($G693),M693,0)+'01_指標庫'!$H$7*IF(ISNUMBER($H693),N693,0)+'01_指標庫'!$H$8*IF(ISNUMBER($AF693),AQ693,0)+'01_指標庫'!$H$9*IF(ISNUMBER($AG693),AR693,0)+'01_指標庫'!$H$10*IF(ISNUMBER($AB693),AM693,0)+'01_指標庫'!$H$11*IF(ISNUMBER($AC693),AN693,0)+'01_指標庫'!$H$12*IF(ISNUMBER($AD693),AO693,0)+'01_指標庫'!$H$13*IF(ISNUMBER($AE693),AP693,0)+'01_指標庫'!$H$14*IF(ISNUMBER($I693),O693,0)+'01_指標庫'!$H$15*IF(ISNUMBER($AH693),AS693,0)+'01_指標庫'!$H$16*IF(ISNUMBER($K693),P693,0)+'01_指標庫'!$H$17*IF(ISNUMBER($AI693),AT693,0)+'01_指標庫'!$H$18*IF(ISNUMBER($AJ693),AU693,0)+'01_指標庫'!$H$19*IF(ISNUMBER($AK693),AV693,0)+'01_指標庫'!$H$20*IF(ISNUMBER($BB693),BB693,0)+'01_指標庫'!$H$21*IF(ISNUMBER($BC693),BC693,0))/AW693,1))</f>
        <v>79.400000000000006</v>
      </c>
      <c r="AY693" s="67"/>
      <c r="AZ693" s="67"/>
      <c r="BA693" s="66">
        <f t="shared" si="247"/>
        <v>5.7640111378463033E-3</v>
      </c>
      <c r="BB693">
        <f t="shared" si="248"/>
        <v>50</v>
      </c>
      <c r="BC693" t="str">
        <f t="shared" si="249"/>
        <v/>
      </c>
    </row>
    <row r="694" spans="1:55" ht="15" customHeight="1">
      <c r="A694" s="56">
        <v>690</v>
      </c>
      <c r="B694" s="57">
        <v>43559</v>
      </c>
      <c r="C694" s="56">
        <v>2019</v>
      </c>
      <c r="D694" s="58" t="s">
        <v>239</v>
      </c>
      <c r="E694" s="59">
        <v>7540.57</v>
      </c>
      <c r="F694" s="60">
        <v>6.2849000000000002E-2</v>
      </c>
      <c r="G694" s="60">
        <v>-1.5615E-2</v>
      </c>
      <c r="H694" s="61">
        <v>0.87760000000000005</v>
      </c>
      <c r="I694" s="62">
        <v>390</v>
      </c>
      <c r="J694" s="56" t="s">
        <v>235</v>
      </c>
      <c r="K694" s="63">
        <v>13.58</v>
      </c>
      <c r="L694" s="56">
        <f t="shared" si="227"/>
        <v>100</v>
      </c>
      <c r="M694" s="56">
        <f t="shared" si="228"/>
        <v>100</v>
      </c>
      <c r="N694" s="56">
        <f t="shared" si="229"/>
        <v>100</v>
      </c>
      <c r="O694" s="56">
        <f t="shared" si="230"/>
        <v>50</v>
      </c>
      <c r="P694" s="56">
        <f t="shared" si="231"/>
        <v>100</v>
      </c>
      <c r="Q694" s="63"/>
      <c r="R694" s="56"/>
      <c r="S694" s="60">
        <f t="shared" si="244"/>
        <v>-5.8316997946983307E-4</v>
      </c>
      <c r="T694" s="64">
        <f t="shared" si="245"/>
        <v>-1.1644832605531286E-2</v>
      </c>
      <c r="V694" s="65"/>
      <c r="W694" s="65"/>
      <c r="Y694" s="15" t="str">
        <f t="shared" si="232"/>
        <v>EASY</v>
      </c>
      <c r="AA694" s="66">
        <f t="shared" si="246"/>
        <v>4.5161896410910174E-3</v>
      </c>
      <c r="AB694">
        <f>LOOKUP($B694,'07_L1政策步階'!$A$4:$A$14,'07_L1政策步階'!$C$4:$C$14)</f>
        <v>0</v>
      </c>
      <c r="AC694" s="65"/>
      <c r="AD694" s="65"/>
      <c r="AE694" s="65"/>
      <c r="AF694" s="65"/>
      <c r="AG694" s="65"/>
      <c r="AH694" s="65"/>
      <c r="AI694" s="65"/>
      <c r="AJ694" s="65"/>
      <c r="AK694" s="65"/>
      <c r="AL694">
        <f t="shared" si="233"/>
        <v>50</v>
      </c>
      <c r="AM694">
        <f t="shared" si="234"/>
        <v>50</v>
      </c>
      <c r="AN694" t="str">
        <f t="shared" si="235"/>
        <v/>
      </c>
      <c r="AO694" t="str">
        <f t="shared" si="236"/>
        <v/>
      </c>
      <c r="AP694" t="str">
        <f t="shared" si="237"/>
        <v/>
      </c>
      <c r="AQ694" t="str">
        <f t="shared" si="238"/>
        <v/>
      </c>
      <c r="AR694" t="str">
        <f t="shared" si="239"/>
        <v/>
      </c>
      <c r="AS694" t="str">
        <f t="shared" si="240"/>
        <v/>
      </c>
      <c r="AT694" t="str">
        <f t="shared" si="241"/>
        <v/>
      </c>
      <c r="AU694" t="str">
        <f t="shared" si="242"/>
        <v/>
      </c>
      <c r="AV694" t="str">
        <f t="shared" si="243"/>
        <v/>
      </c>
      <c r="AW694">
        <f>'01_指標庫'!$H$4*ISNUMBER($F694)+'01_指標庫'!$H$5*ISNUMBER($AA694)+'01_指標庫'!$H$6*ISNUMBER($G694)+'01_指標庫'!$H$7*ISNUMBER($H694)+'01_指標庫'!$H$8*ISNUMBER($AF694)+'01_指標庫'!$H$9*ISNUMBER($AG694)+'01_指標庫'!$H$10*ISNUMBER($AB694)+'01_指標庫'!$H$11*ISNUMBER($AC694)+'01_指標庫'!$H$12*ISNUMBER($AD694)+'01_指標庫'!$H$13*ISNUMBER($AE694)+'01_指標庫'!$H$14*ISNUMBER($I694)+'01_指標庫'!$H$15*ISNUMBER($AH694)+'01_指標庫'!$H$16*ISNUMBER($K694)+'01_指標庫'!$H$17*ISNUMBER($AI694)+'01_指標庫'!$H$18*ISNUMBER($AJ694)+'01_指標庫'!$H$19*ISNUMBER($AK694)+'01_指標庫'!$H$20*ISNUMBER($BB694)+'01_指標庫'!$H$21*ISNUMBER($BC694)</f>
        <v>51</v>
      </c>
      <c r="AX694">
        <f>IF(AW694=0,50,ROUND(('01_指標庫'!$H$4*IF(ISNUMBER($F694),L694,0)+'01_指標庫'!$H$5*IF(ISNUMBER($AA694),AL694,0)+'01_指標庫'!$H$6*IF(ISNUMBER($G694),M694,0)+'01_指標庫'!$H$7*IF(ISNUMBER($H694),N694,0)+'01_指標庫'!$H$8*IF(ISNUMBER($AF694),AQ694,0)+'01_指標庫'!$H$9*IF(ISNUMBER($AG694),AR694,0)+'01_指標庫'!$H$10*IF(ISNUMBER($AB694),AM694,0)+'01_指標庫'!$H$11*IF(ISNUMBER($AC694),AN694,0)+'01_指標庫'!$H$12*IF(ISNUMBER($AD694),AO694,0)+'01_指標庫'!$H$13*IF(ISNUMBER($AE694),AP694,0)+'01_指標庫'!$H$14*IF(ISNUMBER($I694),O694,0)+'01_指標庫'!$H$15*IF(ISNUMBER($AH694),AS694,0)+'01_指標庫'!$H$16*IF(ISNUMBER($K694),P694,0)+'01_指標庫'!$H$17*IF(ISNUMBER($AI694),AT694,0)+'01_指標庫'!$H$18*IF(ISNUMBER($AJ694),AU694,0)+'01_指標庫'!$H$19*IF(ISNUMBER($AK694),AV694,0)+'01_指標庫'!$H$20*IF(ISNUMBER($BB694),BB694,0)+'01_指標庫'!$H$21*IF(ISNUMBER($BC694),BC694,0))/AW694,1))</f>
        <v>85.3</v>
      </c>
      <c r="AY694" s="67"/>
      <c r="AZ694" s="67"/>
      <c r="BA694" s="66">
        <f t="shared" si="247"/>
        <v>1.1065115600849218E-2</v>
      </c>
      <c r="BB694">
        <f t="shared" si="248"/>
        <v>100</v>
      </c>
      <c r="BC694" t="str">
        <f t="shared" si="249"/>
        <v/>
      </c>
    </row>
    <row r="695" spans="1:55" ht="15" customHeight="1">
      <c r="A695" s="56">
        <v>691</v>
      </c>
      <c r="B695" s="57">
        <v>43560</v>
      </c>
      <c r="C695" s="56">
        <v>2019</v>
      </c>
      <c r="D695" s="58" t="s">
        <v>234</v>
      </c>
      <c r="E695" s="59">
        <v>7578.84</v>
      </c>
      <c r="F695" s="60">
        <v>6.7978999999999998E-2</v>
      </c>
      <c r="G695" s="60">
        <v>-1.0619E-2</v>
      </c>
      <c r="H695" s="61">
        <v>0.89800000000000002</v>
      </c>
      <c r="I695" s="62">
        <v>386</v>
      </c>
      <c r="J695" s="56" t="s">
        <v>235</v>
      </c>
      <c r="K695" s="63">
        <v>12.82</v>
      </c>
      <c r="L695" s="56">
        <f t="shared" si="227"/>
        <v>100</v>
      </c>
      <c r="M695" s="56">
        <f t="shared" si="228"/>
        <v>100</v>
      </c>
      <c r="N695" s="56">
        <f t="shared" si="229"/>
        <v>100</v>
      </c>
      <c r="O695" s="56">
        <f t="shared" si="230"/>
        <v>50</v>
      </c>
      <c r="P695" s="56">
        <f t="shared" si="231"/>
        <v>100</v>
      </c>
      <c r="Q695" s="63"/>
      <c r="R695" s="56"/>
      <c r="S695" s="60">
        <f t="shared" si="244"/>
        <v>5.075213147016866E-3</v>
      </c>
      <c r="T695" s="64">
        <f t="shared" si="245"/>
        <v>-5.5964653902798256E-2</v>
      </c>
      <c r="V695" s="65"/>
      <c r="W695" s="65"/>
      <c r="Y695" s="15" t="str">
        <f t="shared" si="232"/>
        <v>EASY</v>
      </c>
      <c r="AA695" s="66">
        <f t="shared" si="246"/>
        <v>6.7375713378117208E-3</v>
      </c>
      <c r="AB695">
        <f>LOOKUP($B695,'07_L1政策步階'!$A$4:$A$14,'07_L1政策步階'!$C$4:$C$14)</f>
        <v>0</v>
      </c>
      <c r="AC695" s="65"/>
      <c r="AD695" s="65"/>
      <c r="AE695" s="65"/>
      <c r="AF695" s="65"/>
      <c r="AG695" s="65"/>
      <c r="AH695" s="65"/>
      <c r="AI695" s="65"/>
      <c r="AJ695" s="65"/>
      <c r="AK695" s="65"/>
      <c r="AL695">
        <f t="shared" si="233"/>
        <v>100</v>
      </c>
      <c r="AM695">
        <f t="shared" si="234"/>
        <v>50</v>
      </c>
      <c r="AN695" t="str">
        <f t="shared" si="235"/>
        <v/>
      </c>
      <c r="AO695" t="str">
        <f t="shared" si="236"/>
        <v/>
      </c>
      <c r="AP695" t="str">
        <f t="shared" si="237"/>
        <v/>
      </c>
      <c r="AQ695" t="str">
        <f t="shared" si="238"/>
        <v/>
      </c>
      <c r="AR695" t="str">
        <f t="shared" si="239"/>
        <v/>
      </c>
      <c r="AS695" t="str">
        <f t="shared" si="240"/>
        <v/>
      </c>
      <c r="AT695" t="str">
        <f t="shared" si="241"/>
        <v/>
      </c>
      <c r="AU695" t="str">
        <f t="shared" si="242"/>
        <v/>
      </c>
      <c r="AV695" t="str">
        <f t="shared" si="243"/>
        <v/>
      </c>
      <c r="AW695">
        <f>'01_指標庫'!$H$4*ISNUMBER($F695)+'01_指標庫'!$H$5*ISNUMBER($AA695)+'01_指標庫'!$H$6*ISNUMBER($G695)+'01_指標庫'!$H$7*ISNUMBER($H695)+'01_指標庫'!$H$8*ISNUMBER($AF695)+'01_指標庫'!$H$9*ISNUMBER($AG695)+'01_指標庫'!$H$10*ISNUMBER($AB695)+'01_指標庫'!$H$11*ISNUMBER($AC695)+'01_指標庫'!$H$12*ISNUMBER($AD695)+'01_指標庫'!$H$13*ISNUMBER($AE695)+'01_指標庫'!$H$14*ISNUMBER($I695)+'01_指標庫'!$H$15*ISNUMBER($AH695)+'01_指標庫'!$H$16*ISNUMBER($K695)+'01_指標庫'!$H$17*ISNUMBER($AI695)+'01_指標庫'!$H$18*ISNUMBER($AJ695)+'01_指標庫'!$H$19*ISNUMBER($AK695)+'01_指標庫'!$H$20*ISNUMBER($BB695)+'01_指標庫'!$H$21*ISNUMBER($BC695)</f>
        <v>51</v>
      </c>
      <c r="AX695">
        <f>IF(AW695=0,50,ROUND(('01_指標庫'!$H$4*IF(ISNUMBER($F695),L695,0)+'01_指標庫'!$H$5*IF(ISNUMBER($AA695),AL695,0)+'01_指標庫'!$H$6*IF(ISNUMBER($G695),M695,0)+'01_指標庫'!$H$7*IF(ISNUMBER($H695),N695,0)+'01_指標庫'!$H$8*IF(ISNUMBER($AF695),AQ695,0)+'01_指標庫'!$H$9*IF(ISNUMBER($AG695),AR695,0)+'01_指標庫'!$H$10*IF(ISNUMBER($AB695),AM695,0)+'01_指標庫'!$H$11*IF(ISNUMBER($AC695),AN695,0)+'01_指標庫'!$H$12*IF(ISNUMBER($AD695),AO695,0)+'01_指標庫'!$H$13*IF(ISNUMBER($AE695),AP695,0)+'01_指標庫'!$H$14*IF(ISNUMBER($I695),O695,0)+'01_指標庫'!$H$15*IF(ISNUMBER($AH695),AS695,0)+'01_指標庫'!$H$16*IF(ISNUMBER($K695),P695,0)+'01_指標庫'!$H$17*IF(ISNUMBER($AI695),AT695,0)+'01_指標庫'!$H$18*IF(ISNUMBER($AJ695),AU695,0)+'01_指標庫'!$H$19*IF(ISNUMBER($AK695),AV695,0)+'01_指標庫'!$H$20*IF(ISNUMBER($BB695),BB695,0)+'01_指標庫'!$H$21*IF(ISNUMBER($BC695),BC695,0))/AW695,1))</f>
        <v>87.3</v>
      </c>
      <c r="AY695" s="67"/>
      <c r="AZ695" s="67"/>
      <c r="BA695" s="66">
        <f t="shared" si="247"/>
        <v>1.3010310560109373E-2</v>
      </c>
      <c r="BB695">
        <f t="shared" si="248"/>
        <v>100</v>
      </c>
      <c r="BC695" t="str">
        <f t="shared" si="249"/>
        <v/>
      </c>
    </row>
    <row r="696" spans="1:55" ht="15" customHeight="1">
      <c r="A696" s="56">
        <v>692</v>
      </c>
      <c r="B696" s="57">
        <v>43563</v>
      </c>
      <c r="C696" s="56">
        <v>2019</v>
      </c>
      <c r="D696" s="58" t="s">
        <v>236</v>
      </c>
      <c r="E696" s="59">
        <v>7599.74</v>
      </c>
      <c r="F696" s="60">
        <v>7.0683999999999997E-2</v>
      </c>
      <c r="G696" s="60">
        <v>-7.8899999999999994E-3</v>
      </c>
      <c r="H696" s="61">
        <v>0.89800000000000002</v>
      </c>
      <c r="I696" s="62">
        <v>384</v>
      </c>
      <c r="J696" s="56" t="s">
        <v>235</v>
      </c>
      <c r="K696" s="63">
        <v>13.18</v>
      </c>
      <c r="L696" s="56">
        <f t="shared" si="227"/>
        <v>100</v>
      </c>
      <c r="M696" s="56">
        <f t="shared" si="228"/>
        <v>100</v>
      </c>
      <c r="N696" s="56">
        <f t="shared" si="229"/>
        <v>100</v>
      </c>
      <c r="O696" s="56">
        <f t="shared" si="230"/>
        <v>50</v>
      </c>
      <c r="P696" s="56">
        <f t="shared" si="231"/>
        <v>100</v>
      </c>
      <c r="Q696" s="63"/>
      <c r="R696" s="56"/>
      <c r="S696" s="60">
        <f t="shared" si="244"/>
        <v>2.7576779559932429E-3</v>
      </c>
      <c r="T696" s="64">
        <f t="shared" si="245"/>
        <v>2.808112324492984E-2</v>
      </c>
      <c r="V696" s="65"/>
      <c r="W696" s="65"/>
      <c r="Y696" s="15" t="str">
        <f t="shared" si="232"/>
        <v>EASY</v>
      </c>
      <c r="AA696" s="66">
        <f t="shared" si="246"/>
        <v>8.8003215880614327E-3</v>
      </c>
      <c r="AB696">
        <f>LOOKUP($B696,'07_L1政策步階'!$A$4:$A$14,'07_L1政策步階'!$C$4:$C$14)</f>
        <v>0</v>
      </c>
      <c r="AC696" s="65"/>
      <c r="AD696" s="65"/>
      <c r="AE696" s="65"/>
      <c r="AF696" s="65"/>
      <c r="AG696" s="65"/>
      <c r="AH696" s="65"/>
      <c r="AI696" s="65"/>
      <c r="AJ696" s="65"/>
      <c r="AK696" s="65"/>
      <c r="AL696">
        <f t="shared" si="233"/>
        <v>100</v>
      </c>
      <c r="AM696">
        <f t="shared" si="234"/>
        <v>50</v>
      </c>
      <c r="AN696" t="str">
        <f t="shared" si="235"/>
        <v/>
      </c>
      <c r="AO696" t="str">
        <f t="shared" si="236"/>
        <v/>
      </c>
      <c r="AP696" t="str">
        <f t="shared" si="237"/>
        <v/>
      </c>
      <c r="AQ696" t="str">
        <f t="shared" si="238"/>
        <v/>
      </c>
      <c r="AR696" t="str">
        <f t="shared" si="239"/>
        <v/>
      </c>
      <c r="AS696" t="str">
        <f t="shared" si="240"/>
        <v/>
      </c>
      <c r="AT696" t="str">
        <f t="shared" si="241"/>
        <v/>
      </c>
      <c r="AU696" t="str">
        <f t="shared" si="242"/>
        <v/>
      </c>
      <c r="AV696" t="str">
        <f t="shared" si="243"/>
        <v/>
      </c>
      <c r="AW696">
        <f>'01_指標庫'!$H$4*ISNUMBER($F696)+'01_指標庫'!$H$5*ISNUMBER($AA696)+'01_指標庫'!$H$6*ISNUMBER($G696)+'01_指標庫'!$H$7*ISNUMBER($H696)+'01_指標庫'!$H$8*ISNUMBER($AF696)+'01_指標庫'!$H$9*ISNUMBER($AG696)+'01_指標庫'!$H$10*ISNUMBER($AB696)+'01_指標庫'!$H$11*ISNUMBER($AC696)+'01_指標庫'!$H$12*ISNUMBER($AD696)+'01_指標庫'!$H$13*ISNUMBER($AE696)+'01_指標庫'!$H$14*ISNUMBER($I696)+'01_指標庫'!$H$15*ISNUMBER($AH696)+'01_指標庫'!$H$16*ISNUMBER($K696)+'01_指標庫'!$H$17*ISNUMBER($AI696)+'01_指標庫'!$H$18*ISNUMBER($AJ696)+'01_指標庫'!$H$19*ISNUMBER($AK696)+'01_指標庫'!$H$20*ISNUMBER($BB696)+'01_指標庫'!$H$21*ISNUMBER($BC696)</f>
        <v>51</v>
      </c>
      <c r="AX696">
        <f>IF(AW696=0,50,ROUND(('01_指標庫'!$H$4*IF(ISNUMBER($F696),L696,0)+'01_指標庫'!$H$5*IF(ISNUMBER($AA696),AL696,0)+'01_指標庫'!$H$6*IF(ISNUMBER($G696),M696,0)+'01_指標庫'!$H$7*IF(ISNUMBER($H696),N696,0)+'01_指標庫'!$H$8*IF(ISNUMBER($AF696),AQ696,0)+'01_指標庫'!$H$9*IF(ISNUMBER($AG696),AR696,0)+'01_指標庫'!$H$10*IF(ISNUMBER($AB696),AM696,0)+'01_指標庫'!$H$11*IF(ISNUMBER($AC696),AN696,0)+'01_指標庫'!$H$12*IF(ISNUMBER($AD696),AO696,0)+'01_指標庫'!$H$13*IF(ISNUMBER($AE696),AP696,0)+'01_指標庫'!$H$14*IF(ISNUMBER($I696),O696,0)+'01_指標庫'!$H$15*IF(ISNUMBER($AH696),AS696,0)+'01_指標庫'!$H$16*IF(ISNUMBER($K696),P696,0)+'01_指標庫'!$H$17*IF(ISNUMBER($AI696),AT696,0)+'01_指標庫'!$H$18*IF(ISNUMBER($AJ696),AU696,0)+'01_指標庫'!$H$19*IF(ISNUMBER($AK696),AV696,0)+'01_指標庫'!$H$20*IF(ISNUMBER($BB696),BB696,0)+'01_指標庫'!$H$21*IF(ISNUMBER($BC696),BC696,0))/AW696,1))</f>
        <v>87.3</v>
      </c>
      <c r="AY696" s="67"/>
      <c r="AZ696" s="67"/>
      <c r="BA696" s="66">
        <f t="shared" si="247"/>
        <v>1.2422929739589694E-2</v>
      </c>
      <c r="BB696">
        <f t="shared" si="248"/>
        <v>100</v>
      </c>
      <c r="BC696" t="str">
        <f t="shared" si="249"/>
        <v/>
      </c>
    </row>
    <row r="697" spans="1:55" ht="15" customHeight="1">
      <c r="A697" s="56">
        <v>693</v>
      </c>
      <c r="B697" s="57">
        <v>43564</v>
      </c>
      <c r="C697" s="56">
        <v>2019</v>
      </c>
      <c r="D697" s="58" t="s">
        <v>237</v>
      </c>
      <c r="E697" s="59">
        <v>7568.49</v>
      </c>
      <c r="F697" s="60">
        <v>6.6017999999999993E-2</v>
      </c>
      <c r="G697" s="60">
        <v>-1.197E-2</v>
      </c>
      <c r="H697" s="61">
        <v>0.87760000000000005</v>
      </c>
      <c r="I697" s="62">
        <v>386</v>
      </c>
      <c r="J697" s="56" t="s">
        <v>235</v>
      </c>
      <c r="K697" s="63">
        <v>14.28</v>
      </c>
      <c r="L697" s="56">
        <f t="shared" si="227"/>
        <v>100</v>
      </c>
      <c r="M697" s="56">
        <f t="shared" si="228"/>
        <v>100</v>
      </c>
      <c r="N697" s="56">
        <f t="shared" si="229"/>
        <v>100</v>
      </c>
      <c r="O697" s="56">
        <f t="shared" si="230"/>
        <v>50</v>
      </c>
      <c r="P697" s="56">
        <f t="shared" si="231"/>
        <v>100</v>
      </c>
      <c r="Q697" s="63"/>
      <c r="R697" s="56"/>
      <c r="S697" s="60">
        <f t="shared" si="244"/>
        <v>-4.1119827783582252E-3</v>
      </c>
      <c r="T697" s="64">
        <f t="shared" si="245"/>
        <v>8.3459787556904308E-2</v>
      </c>
      <c r="V697" s="65"/>
      <c r="W697" s="65"/>
      <c r="Y697" s="15" t="str">
        <f t="shared" si="232"/>
        <v>EASY</v>
      </c>
      <c r="AA697" s="66">
        <f t="shared" si="246"/>
        <v>1.1005679514253464E-2</v>
      </c>
      <c r="AB697">
        <f>LOOKUP($B697,'07_L1政策步階'!$A$4:$A$14,'07_L1政策步階'!$C$4:$C$14)</f>
        <v>0</v>
      </c>
      <c r="AC697" s="65"/>
      <c r="AD697" s="65"/>
      <c r="AE697" s="65"/>
      <c r="AF697" s="65"/>
      <c r="AG697" s="65"/>
      <c r="AH697" s="65"/>
      <c r="AI697" s="65"/>
      <c r="AJ697" s="65"/>
      <c r="AK697" s="65"/>
      <c r="AL697">
        <f t="shared" si="233"/>
        <v>100</v>
      </c>
      <c r="AM697">
        <f t="shared" si="234"/>
        <v>50</v>
      </c>
      <c r="AN697" t="str">
        <f t="shared" si="235"/>
        <v/>
      </c>
      <c r="AO697" t="str">
        <f t="shared" si="236"/>
        <v/>
      </c>
      <c r="AP697" t="str">
        <f t="shared" si="237"/>
        <v/>
      </c>
      <c r="AQ697" t="str">
        <f t="shared" si="238"/>
        <v/>
      </c>
      <c r="AR697" t="str">
        <f t="shared" si="239"/>
        <v/>
      </c>
      <c r="AS697" t="str">
        <f t="shared" si="240"/>
        <v/>
      </c>
      <c r="AT697" t="str">
        <f t="shared" si="241"/>
        <v/>
      </c>
      <c r="AU697" t="str">
        <f t="shared" si="242"/>
        <v/>
      </c>
      <c r="AV697" t="str">
        <f t="shared" si="243"/>
        <v/>
      </c>
      <c r="AW697">
        <f>'01_指標庫'!$H$4*ISNUMBER($F697)+'01_指標庫'!$H$5*ISNUMBER($AA697)+'01_指標庫'!$H$6*ISNUMBER($G697)+'01_指標庫'!$H$7*ISNUMBER($H697)+'01_指標庫'!$H$8*ISNUMBER($AF697)+'01_指標庫'!$H$9*ISNUMBER($AG697)+'01_指標庫'!$H$10*ISNUMBER($AB697)+'01_指標庫'!$H$11*ISNUMBER($AC697)+'01_指標庫'!$H$12*ISNUMBER($AD697)+'01_指標庫'!$H$13*ISNUMBER($AE697)+'01_指標庫'!$H$14*ISNUMBER($I697)+'01_指標庫'!$H$15*ISNUMBER($AH697)+'01_指標庫'!$H$16*ISNUMBER($K697)+'01_指標庫'!$H$17*ISNUMBER($AI697)+'01_指標庫'!$H$18*ISNUMBER($AJ697)+'01_指標庫'!$H$19*ISNUMBER($AK697)+'01_指標庫'!$H$20*ISNUMBER($BB697)+'01_指標庫'!$H$21*ISNUMBER($BC697)</f>
        <v>51</v>
      </c>
      <c r="AX697">
        <f>IF(AW697=0,50,ROUND(('01_指標庫'!$H$4*IF(ISNUMBER($F697),L697,0)+'01_指標庫'!$H$5*IF(ISNUMBER($AA697),AL697,0)+'01_指標庫'!$H$6*IF(ISNUMBER($G697),M697,0)+'01_指標庫'!$H$7*IF(ISNUMBER($H697),N697,0)+'01_指標庫'!$H$8*IF(ISNUMBER($AF697),AQ697,0)+'01_指標庫'!$H$9*IF(ISNUMBER($AG697),AR697,0)+'01_指標庫'!$H$10*IF(ISNUMBER($AB697),AM697,0)+'01_指標庫'!$H$11*IF(ISNUMBER($AC697),AN697,0)+'01_指標庫'!$H$12*IF(ISNUMBER($AD697),AO697,0)+'01_指標庫'!$H$13*IF(ISNUMBER($AE697),AP697,0)+'01_指標庫'!$H$14*IF(ISNUMBER($I697),O697,0)+'01_指標庫'!$H$15*IF(ISNUMBER($AH697),AS697,0)+'01_指標庫'!$H$16*IF(ISNUMBER($K697),P697,0)+'01_指標庫'!$H$17*IF(ISNUMBER($AI697),AT697,0)+'01_指標庫'!$H$18*IF(ISNUMBER($AJ697),AU697,0)+'01_指標庫'!$H$19*IF(ISNUMBER($AK697),AV697,0)+'01_指標庫'!$H$20*IF(ISNUMBER($BB697),BB697,0)+'01_指標庫'!$H$21*IF(ISNUMBER($BC697),BC697,0))/AW697,1))</f>
        <v>87.3</v>
      </c>
      <c r="AY697" s="67"/>
      <c r="AZ697" s="67"/>
      <c r="BA697" s="66">
        <f t="shared" si="247"/>
        <v>1.1322393912702955E-2</v>
      </c>
      <c r="BB697">
        <f t="shared" si="248"/>
        <v>100</v>
      </c>
      <c r="BC697" t="str">
        <f t="shared" si="249"/>
        <v/>
      </c>
    </row>
    <row r="698" spans="1:55" ht="15" customHeight="1">
      <c r="A698" s="56">
        <v>694</v>
      </c>
      <c r="B698" s="57">
        <v>43565</v>
      </c>
      <c r="C698" s="56">
        <v>2019</v>
      </c>
      <c r="D698" s="58" t="s">
        <v>238</v>
      </c>
      <c r="E698" s="59">
        <v>7611.49</v>
      </c>
      <c r="F698" s="60">
        <v>7.1762000000000006E-2</v>
      </c>
      <c r="G698" s="60">
        <v>-6.3559999999999997E-3</v>
      </c>
      <c r="H698" s="61">
        <v>0.87760000000000005</v>
      </c>
      <c r="I698" s="62">
        <v>386</v>
      </c>
      <c r="J698" s="56" t="s">
        <v>235</v>
      </c>
      <c r="K698" s="63">
        <v>13.3</v>
      </c>
      <c r="L698" s="56">
        <f t="shared" si="227"/>
        <v>100</v>
      </c>
      <c r="M698" s="56">
        <f t="shared" si="228"/>
        <v>100</v>
      </c>
      <c r="N698" s="56">
        <f t="shared" si="229"/>
        <v>100</v>
      </c>
      <c r="O698" s="56">
        <f t="shared" si="230"/>
        <v>50</v>
      </c>
      <c r="P698" s="56">
        <f t="shared" si="231"/>
        <v>100</v>
      </c>
      <c r="Q698" s="63"/>
      <c r="R698" s="56"/>
      <c r="S698" s="60">
        <f t="shared" si="244"/>
        <v>5.6814503289295271E-3</v>
      </c>
      <c r="T698" s="64">
        <f t="shared" si="245"/>
        <v>-6.8627450980392024E-2</v>
      </c>
      <c r="V698" s="65"/>
      <c r="W698" s="65"/>
      <c r="Y698" s="15" t="str">
        <f t="shared" si="232"/>
        <v>EASY</v>
      </c>
      <c r="AA698" s="66">
        <f t="shared" si="246"/>
        <v>1.3467195925974451E-2</v>
      </c>
      <c r="AB698">
        <f>LOOKUP($B698,'07_L1政策步階'!$A$4:$A$14,'07_L1政策步階'!$C$4:$C$14)</f>
        <v>0</v>
      </c>
      <c r="AC698" s="65"/>
      <c r="AD698" s="65"/>
      <c r="AE698" s="65"/>
      <c r="AF698" s="65"/>
      <c r="AG698" s="65"/>
      <c r="AH698" s="65"/>
      <c r="AI698" s="65"/>
      <c r="AJ698" s="65"/>
      <c r="AK698" s="65"/>
      <c r="AL698">
        <f t="shared" si="233"/>
        <v>100</v>
      </c>
      <c r="AM698">
        <f t="shared" si="234"/>
        <v>50</v>
      </c>
      <c r="AN698" t="str">
        <f t="shared" si="235"/>
        <v/>
      </c>
      <c r="AO698" t="str">
        <f t="shared" si="236"/>
        <v/>
      </c>
      <c r="AP698" t="str">
        <f t="shared" si="237"/>
        <v/>
      </c>
      <c r="AQ698" t="str">
        <f t="shared" si="238"/>
        <v/>
      </c>
      <c r="AR698" t="str">
        <f t="shared" si="239"/>
        <v/>
      </c>
      <c r="AS698" t="str">
        <f t="shared" si="240"/>
        <v/>
      </c>
      <c r="AT698" t="str">
        <f t="shared" si="241"/>
        <v/>
      </c>
      <c r="AU698" t="str">
        <f t="shared" si="242"/>
        <v/>
      </c>
      <c r="AV698" t="str">
        <f t="shared" si="243"/>
        <v/>
      </c>
      <c r="AW698">
        <f>'01_指標庫'!$H$4*ISNUMBER($F698)+'01_指標庫'!$H$5*ISNUMBER($AA698)+'01_指標庫'!$H$6*ISNUMBER($G698)+'01_指標庫'!$H$7*ISNUMBER($H698)+'01_指標庫'!$H$8*ISNUMBER($AF698)+'01_指標庫'!$H$9*ISNUMBER($AG698)+'01_指標庫'!$H$10*ISNUMBER($AB698)+'01_指標庫'!$H$11*ISNUMBER($AC698)+'01_指標庫'!$H$12*ISNUMBER($AD698)+'01_指標庫'!$H$13*ISNUMBER($AE698)+'01_指標庫'!$H$14*ISNUMBER($I698)+'01_指標庫'!$H$15*ISNUMBER($AH698)+'01_指標庫'!$H$16*ISNUMBER($K698)+'01_指標庫'!$H$17*ISNUMBER($AI698)+'01_指標庫'!$H$18*ISNUMBER($AJ698)+'01_指標庫'!$H$19*ISNUMBER($AK698)+'01_指標庫'!$H$20*ISNUMBER($BB698)+'01_指標庫'!$H$21*ISNUMBER($BC698)</f>
        <v>51</v>
      </c>
      <c r="AX698">
        <f>IF(AW698=0,50,ROUND(('01_指標庫'!$H$4*IF(ISNUMBER($F698),L698,0)+'01_指標庫'!$H$5*IF(ISNUMBER($AA698),AL698,0)+'01_指標庫'!$H$6*IF(ISNUMBER($G698),M698,0)+'01_指標庫'!$H$7*IF(ISNUMBER($H698),N698,0)+'01_指標庫'!$H$8*IF(ISNUMBER($AF698),AQ698,0)+'01_指標庫'!$H$9*IF(ISNUMBER($AG698),AR698,0)+'01_指標庫'!$H$10*IF(ISNUMBER($AB698),AM698,0)+'01_指標庫'!$H$11*IF(ISNUMBER($AC698),AN698,0)+'01_指標庫'!$H$12*IF(ISNUMBER($AD698),AO698,0)+'01_指標庫'!$H$13*IF(ISNUMBER($AE698),AP698,0)+'01_指標庫'!$H$14*IF(ISNUMBER($I698),O698,0)+'01_指標庫'!$H$15*IF(ISNUMBER($AH698),AS698,0)+'01_指標庫'!$H$16*IF(ISNUMBER($K698),P698,0)+'01_指標庫'!$H$17*IF(ISNUMBER($AI698),AT698,0)+'01_指標庫'!$H$18*IF(ISNUMBER($AJ698),AU698,0)+'01_指標庫'!$H$19*IF(ISNUMBER($AK698),AV698,0)+'01_指標庫'!$H$20*IF(ISNUMBER($BB698),BB698,0)+'01_指標庫'!$H$21*IF(ISNUMBER($BC698),BC698,0))/AW698,1))</f>
        <v>81.400000000000006</v>
      </c>
      <c r="AY698" s="67"/>
      <c r="AZ698" s="67"/>
      <c r="BA698" s="66">
        <f t="shared" si="247"/>
        <v>9.0102154645677057E-3</v>
      </c>
      <c r="BB698">
        <f t="shared" si="248"/>
        <v>50</v>
      </c>
      <c r="BC698" t="str">
        <f t="shared" si="249"/>
        <v/>
      </c>
    </row>
    <row r="699" spans="1:55" ht="15" customHeight="1">
      <c r="A699" s="56">
        <v>695</v>
      </c>
      <c r="B699" s="57">
        <v>43566</v>
      </c>
      <c r="C699" s="56">
        <v>2019</v>
      </c>
      <c r="D699" s="58" t="s">
        <v>239</v>
      </c>
      <c r="E699" s="59">
        <v>7594.89</v>
      </c>
      <c r="F699" s="60">
        <v>6.9004999999999997E-2</v>
      </c>
      <c r="G699" s="60">
        <v>-8.5229999999999993E-3</v>
      </c>
      <c r="H699" s="61">
        <v>0.87760000000000005</v>
      </c>
      <c r="I699" s="62">
        <v>379</v>
      </c>
      <c r="J699" s="56" t="s">
        <v>235</v>
      </c>
      <c r="K699" s="63">
        <v>13.02</v>
      </c>
      <c r="L699" s="56">
        <f t="shared" si="227"/>
        <v>100</v>
      </c>
      <c r="M699" s="56">
        <f t="shared" si="228"/>
        <v>100</v>
      </c>
      <c r="N699" s="56">
        <f t="shared" si="229"/>
        <v>100</v>
      </c>
      <c r="O699" s="56">
        <f t="shared" si="230"/>
        <v>50</v>
      </c>
      <c r="P699" s="56">
        <f t="shared" si="231"/>
        <v>100</v>
      </c>
      <c r="Q699" s="63"/>
      <c r="R699" s="56"/>
      <c r="S699" s="60">
        <f t="shared" si="244"/>
        <v>-2.1809133297159278E-3</v>
      </c>
      <c r="T699" s="64">
        <f t="shared" si="245"/>
        <v>-2.1052631578947434E-2</v>
      </c>
      <c r="V699" s="65"/>
      <c r="W699" s="65"/>
      <c r="Y699" s="15" t="str">
        <f t="shared" si="232"/>
        <v>EASY</v>
      </c>
      <c r="AA699" s="66">
        <f t="shared" si="246"/>
        <v>1.5285518188328684E-2</v>
      </c>
      <c r="AB699">
        <f>LOOKUP($B699,'07_L1政策步階'!$A$4:$A$14,'07_L1政策步階'!$C$4:$C$14)</f>
        <v>0</v>
      </c>
      <c r="AC699" s="65"/>
      <c r="AD699" s="65"/>
      <c r="AE699" s="65"/>
      <c r="AF699" s="65"/>
      <c r="AG699" s="65"/>
      <c r="AH699" s="65"/>
      <c r="AI699" s="65"/>
      <c r="AJ699" s="65"/>
      <c r="AK699" s="65"/>
      <c r="AL699">
        <f t="shared" si="233"/>
        <v>100</v>
      </c>
      <c r="AM699">
        <f t="shared" si="234"/>
        <v>50</v>
      </c>
      <c r="AN699" t="str">
        <f t="shared" si="235"/>
        <v/>
      </c>
      <c r="AO699" t="str">
        <f t="shared" si="236"/>
        <v/>
      </c>
      <c r="AP699" t="str">
        <f t="shared" si="237"/>
        <v/>
      </c>
      <c r="AQ699" t="str">
        <f t="shared" si="238"/>
        <v/>
      </c>
      <c r="AR699" t="str">
        <f t="shared" si="239"/>
        <v/>
      </c>
      <c r="AS699" t="str">
        <f t="shared" si="240"/>
        <v/>
      </c>
      <c r="AT699" t="str">
        <f t="shared" si="241"/>
        <v/>
      </c>
      <c r="AU699" t="str">
        <f t="shared" si="242"/>
        <v/>
      </c>
      <c r="AV699" t="str">
        <f t="shared" si="243"/>
        <v/>
      </c>
      <c r="AW699">
        <f>'01_指標庫'!$H$4*ISNUMBER($F699)+'01_指標庫'!$H$5*ISNUMBER($AA699)+'01_指標庫'!$H$6*ISNUMBER($G699)+'01_指標庫'!$H$7*ISNUMBER($H699)+'01_指標庫'!$H$8*ISNUMBER($AF699)+'01_指標庫'!$H$9*ISNUMBER($AG699)+'01_指標庫'!$H$10*ISNUMBER($AB699)+'01_指標庫'!$H$11*ISNUMBER($AC699)+'01_指標庫'!$H$12*ISNUMBER($AD699)+'01_指標庫'!$H$13*ISNUMBER($AE699)+'01_指標庫'!$H$14*ISNUMBER($I699)+'01_指標庫'!$H$15*ISNUMBER($AH699)+'01_指標庫'!$H$16*ISNUMBER($K699)+'01_指標庫'!$H$17*ISNUMBER($AI699)+'01_指標庫'!$H$18*ISNUMBER($AJ699)+'01_指標庫'!$H$19*ISNUMBER($AK699)+'01_指標庫'!$H$20*ISNUMBER($BB699)+'01_指標庫'!$H$21*ISNUMBER($BC699)</f>
        <v>51</v>
      </c>
      <c r="AX699">
        <f>IF(AW699=0,50,ROUND(('01_指標庫'!$H$4*IF(ISNUMBER($F699),L699,0)+'01_指標庫'!$H$5*IF(ISNUMBER($AA699),AL699,0)+'01_指標庫'!$H$6*IF(ISNUMBER($G699),M699,0)+'01_指標庫'!$H$7*IF(ISNUMBER($H699),N699,0)+'01_指標庫'!$H$8*IF(ISNUMBER($AF699),AQ699,0)+'01_指標庫'!$H$9*IF(ISNUMBER($AG699),AR699,0)+'01_指標庫'!$H$10*IF(ISNUMBER($AB699),AM699,0)+'01_指標庫'!$H$11*IF(ISNUMBER($AC699),AN699,0)+'01_指標庫'!$H$12*IF(ISNUMBER($AD699),AO699,0)+'01_指標庫'!$H$13*IF(ISNUMBER($AE699),AP699,0)+'01_指標庫'!$H$14*IF(ISNUMBER($I699),O699,0)+'01_指標庫'!$H$15*IF(ISNUMBER($AH699),AS699,0)+'01_指標庫'!$H$16*IF(ISNUMBER($K699),P699,0)+'01_指標庫'!$H$17*IF(ISNUMBER($AI699),AT699,0)+'01_指標庫'!$H$18*IF(ISNUMBER($AJ699),AU699,0)+'01_指標庫'!$H$19*IF(ISNUMBER($AK699),AV699,0)+'01_指標庫'!$H$20*IF(ISNUMBER($BB699),BB699,0)+'01_指標庫'!$H$21*IF(ISNUMBER($BC699),BC699,0))/AW699,1))</f>
        <v>81.400000000000006</v>
      </c>
      <c r="AY699" s="67"/>
      <c r="AZ699" s="67"/>
      <c r="BA699" s="66">
        <f t="shared" si="247"/>
        <v>6.7786251280241849E-3</v>
      </c>
      <c r="BB699">
        <f t="shared" si="248"/>
        <v>50</v>
      </c>
      <c r="BC699" t="str">
        <f t="shared" si="249"/>
        <v/>
      </c>
    </row>
    <row r="700" spans="1:55" ht="15" customHeight="1">
      <c r="A700" s="56">
        <v>696</v>
      </c>
      <c r="B700" s="57">
        <v>43567</v>
      </c>
      <c r="C700" s="56">
        <v>2019</v>
      </c>
      <c r="D700" s="58" t="s">
        <v>234</v>
      </c>
      <c r="E700" s="59">
        <v>7628.15</v>
      </c>
      <c r="F700" s="60">
        <v>7.3263999999999996E-2</v>
      </c>
      <c r="G700" s="60">
        <v>-4.1809999999999998E-3</v>
      </c>
      <c r="H700" s="61">
        <v>0.85709999999999997</v>
      </c>
      <c r="I700" s="62">
        <v>368</v>
      </c>
      <c r="J700" s="56" t="s">
        <v>235</v>
      </c>
      <c r="K700" s="63">
        <v>12.01</v>
      </c>
      <c r="L700" s="56">
        <f t="shared" si="227"/>
        <v>100</v>
      </c>
      <c r="M700" s="56">
        <f t="shared" si="228"/>
        <v>100</v>
      </c>
      <c r="N700" s="56">
        <f t="shared" si="229"/>
        <v>100</v>
      </c>
      <c r="O700" s="56">
        <f t="shared" si="230"/>
        <v>50</v>
      </c>
      <c r="P700" s="56">
        <f t="shared" si="231"/>
        <v>100</v>
      </c>
      <c r="Q700" s="63"/>
      <c r="R700" s="56"/>
      <c r="S700" s="60">
        <f t="shared" si="244"/>
        <v>4.3792602657839463E-3</v>
      </c>
      <c r="T700" s="64">
        <f t="shared" si="245"/>
        <v>-7.7572964669738842E-2</v>
      </c>
      <c r="V700" s="65"/>
      <c r="W700" s="65"/>
      <c r="Y700" s="15" t="str">
        <f t="shared" si="232"/>
        <v>EASY</v>
      </c>
      <c r="AA700" s="66">
        <f t="shared" si="246"/>
        <v>1.6915312581317288E-2</v>
      </c>
      <c r="AB700">
        <f>LOOKUP($B700,'07_L1政策步階'!$A$4:$A$14,'07_L1政策步階'!$C$4:$C$14)</f>
        <v>0</v>
      </c>
      <c r="AC700" s="65"/>
      <c r="AD700" s="65"/>
      <c r="AE700" s="65"/>
      <c r="AF700" s="65"/>
      <c r="AG700" s="65"/>
      <c r="AH700" s="65"/>
      <c r="AI700" s="65"/>
      <c r="AJ700" s="65"/>
      <c r="AK700" s="65"/>
      <c r="AL700">
        <f t="shared" si="233"/>
        <v>100</v>
      </c>
      <c r="AM700">
        <f t="shared" si="234"/>
        <v>50</v>
      </c>
      <c r="AN700" t="str">
        <f t="shared" si="235"/>
        <v/>
      </c>
      <c r="AO700" t="str">
        <f t="shared" si="236"/>
        <v/>
      </c>
      <c r="AP700" t="str">
        <f t="shared" si="237"/>
        <v/>
      </c>
      <c r="AQ700" t="str">
        <f t="shared" si="238"/>
        <v/>
      </c>
      <c r="AR700" t="str">
        <f t="shared" si="239"/>
        <v/>
      </c>
      <c r="AS700" t="str">
        <f t="shared" si="240"/>
        <v/>
      </c>
      <c r="AT700" t="str">
        <f t="shared" si="241"/>
        <v/>
      </c>
      <c r="AU700" t="str">
        <f t="shared" si="242"/>
        <v/>
      </c>
      <c r="AV700" t="str">
        <f t="shared" si="243"/>
        <v/>
      </c>
      <c r="AW700">
        <f>'01_指標庫'!$H$4*ISNUMBER($F700)+'01_指標庫'!$H$5*ISNUMBER($AA700)+'01_指標庫'!$H$6*ISNUMBER($G700)+'01_指標庫'!$H$7*ISNUMBER($H700)+'01_指標庫'!$H$8*ISNUMBER($AF700)+'01_指標庫'!$H$9*ISNUMBER($AG700)+'01_指標庫'!$H$10*ISNUMBER($AB700)+'01_指標庫'!$H$11*ISNUMBER($AC700)+'01_指標庫'!$H$12*ISNUMBER($AD700)+'01_指標庫'!$H$13*ISNUMBER($AE700)+'01_指標庫'!$H$14*ISNUMBER($I700)+'01_指標庫'!$H$15*ISNUMBER($AH700)+'01_指標庫'!$H$16*ISNUMBER($K700)+'01_指標庫'!$H$17*ISNUMBER($AI700)+'01_指標庫'!$H$18*ISNUMBER($AJ700)+'01_指標庫'!$H$19*ISNUMBER($AK700)+'01_指標庫'!$H$20*ISNUMBER($BB700)+'01_指標庫'!$H$21*ISNUMBER($BC700)</f>
        <v>51</v>
      </c>
      <c r="AX700">
        <f>IF(AW700=0,50,ROUND(('01_指標庫'!$H$4*IF(ISNUMBER($F700),L700,0)+'01_指標庫'!$H$5*IF(ISNUMBER($AA700),AL700,0)+'01_指標庫'!$H$6*IF(ISNUMBER($G700),M700,0)+'01_指標庫'!$H$7*IF(ISNUMBER($H700),N700,0)+'01_指標庫'!$H$8*IF(ISNUMBER($AF700),AQ700,0)+'01_指標庫'!$H$9*IF(ISNUMBER($AG700),AR700,0)+'01_指標庫'!$H$10*IF(ISNUMBER($AB700),AM700,0)+'01_指標庫'!$H$11*IF(ISNUMBER($AC700),AN700,0)+'01_指標庫'!$H$12*IF(ISNUMBER($AD700),AO700,0)+'01_指標庫'!$H$13*IF(ISNUMBER($AE700),AP700,0)+'01_指標庫'!$H$14*IF(ISNUMBER($I700),O700,0)+'01_指標庫'!$H$15*IF(ISNUMBER($AH700),AS700,0)+'01_指標庫'!$H$16*IF(ISNUMBER($K700),P700,0)+'01_指標庫'!$H$17*IF(ISNUMBER($AI700),AT700,0)+'01_指標庫'!$H$18*IF(ISNUMBER($AJ700),AU700,0)+'01_指標庫'!$H$19*IF(ISNUMBER($AK700),AV700,0)+'01_指標庫'!$H$20*IF(ISNUMBER($BB700),BB700,0)+'01_指標庫'!$H$21*IF(ISNUMBER($BC700),BC700,0))/AW700,1))</f>
        <v>81.400000000000006</v>
      </c>
      <c r="AY700" s="67"/>
      <c r="AZ700" s="67"/>
      <c r="BA700" s="66">
        <f t="shared" si="247"/>
        <v>4.7632896733700303E-3</v>
      </c>
      <c r="BB700">
        <f t="shared" si="248"/>
        <v>50</v>
      </c>
      <c r="BC700" t="str">
        <f t="shared" si="249"/>
        <v/>
      </c>
    </row>
    <row r="701" spans="1:55" ht="15" customHeight="1">
      <c r="A701" s="56">
        <v>697</v>
      </c>
      <c r="B701" s="57">
        <v>43570</v>
      </c>
      <c r="C701" s="56">
        <v>2019</v>
      </c>
      <c r="D701" s="58" t="s">
        <v>236</v>
      </c>
      <c r="E701" s="59">
        <v>7629.12</v>
      </c>
      <c r="F701" s="60">
        <v>7.2901999999999995E-2</v>
      </c>
      <c r="G701" s="60">
        <v>-4.0549999999999996E-3</v>
      </c>
      <c r="H701" s="61">
        <v>0.85709999999999997</v>
      </c>
      <c r="I701" s="62">
        <v>368</v>
      </c>
      <c r="J701" s="56" t="s">
        <v>235</v>
      </c>
      <c r="K701" s="63">
        <v>12.32</v>
      </c>
      <c r="L701" s="56">
        <f t="shared" si="227"/>
        <v>100</v>
      </c>
      <c r="M701" s="56">
        <f t="shared" si="228"/>
        <v>100</v>
      </c>
      <c r="N701" s="56">
        <f t="shared" si="229"/>
        <v>100</v>
      </c>
      <c r="O701" s="56">
        <f t="shared" si="230"/>
        <v>50</v>
      </c>
      <c r="P701" s="56">
        <f t="shared" si="231"/>
        <v>100</v>
      </c>
      <c r="Q701" s="63"/>
      <c r="R701" s="56"/>
      <c r="S701" s="60">
        <f t="shared" si="244"/>
        <v>1.2716058284123477E-4</v>
      </c>
      <c r="T701" s="64">
        <f t="shared" si="245"/>
        <v>2.5811823480432983E-2</v>
      </c>
      <c r="V701" s="65"/>
      <c r="W701" s="65"/>
      <c r="Y701" s="15" t="str">
        <f t="shared" si="232"/>
        <v>EASY</v>
      </c>
      <c r="AA701" s="66">
        <f t="shared" si="246"/>
        <v>1.8563381859151518E-2</v>
      </c>
      <c r="AB701">
        <f>LOOKUP($B701,'07_L1政策步階'!$A$4:$A$14,'07_L1政策步階'!$C$4:$C$14)</f>
        <v>0</v>
      </c>
      <c r="AC701" s="65"/>
      <c r="AD701" s="65"/>
      <c r="AE701" s="65"/>
      <c r="AF701" s="65"/>
      <c r="AG701" s="65"/>
      <c r="AH701" s="65"/>
      <c r="AI701" s="65"/>
      <c r="AJ701" s="65"/>
      <c r="AK701" s="65"/>
      <c r="AL701">
        <f t="shared" si="233"/>
        <v>100</v>
      </c>
      <c r="AM701">
        <f t="shared" si="234"/>
        <v>50</v>
      </c>
      <c r="AN701" t="str">
        <f t="shared" si="235"/>
        <v/>
      </c>
      <c r="AO701" t="str">
        <f t="shared" si="236"/>
        <v/>
      </c>
      <c r="AP701" t="str">
        <f t="shared" si="237"/>
        <v/>
      </c>
      <c r="AQ701" t="str">
        <f t="shared" si="238"/>
        <v/>
      </c>
      <c r="AR701" t="str">
        <f t="shared" si="239"/>
        <v/>
      </c>
      <c r="AS701" t="str">
        <f t="shared" si="240"/>
        <v/>
      </c>
      <c r="AT701" t="str">
        <f t="shared" si="241"/>
        <v/>
      </c>
      <c r="AU701" t="str">
        <f t="shared" si="242"/>
        <v/>
      </c>
      <c r="AV701" t="str">
        <f t="shared" si="243"/>
        <v/>
      </c>
      <c r="AW701">
        <f>'01_指標庫'!$H$4*ISNUMBER($F701)+'01_指標庫'!$H$5*ISNUMBER($AA701)+'01_指標庫'!$H$6*ISNUMBER($G701)+'01_指標庫'!$H$7*ISNUMBER($H701)+'01_指標庫'!$H$8*ISNUMBER($AF701)+'01_指標庫'!$H$9*ISNUMBER($AG701)+'01_指標庫'!$H$10*ISNUMBER($AB701)+'01_指標庫'!$H$11*ISNUMBER($AC701)+'01_指標庫'!$H$12*ISNUMBER($AD701)+'01_指標庫'!$H$13*ISNUMBER($AE701)+'01_指標庫'!$H$14*ISNUMBER($I701)+'01_指標庫'!$H$15*ISNUMBER($AH701)+'01_指標庫'!$H$16*ISNUMBER($K701)+'01_指標庫'!$H$17*ISNUMBER($AI701)+'01_指標庫'!$H$18*ISNUMBER($AJ701)+'01_指標庫'!$H$19*ISNUMBER($AK701)+'01_指標庫'!$H$20*ISNUMBER($BB701)+'01_指標庫'!$H$21*ISNUMBER($BC701)</f>
        <v>51</v>
      </c>
      <c r="AX701">
        <f>IF(AW701=0,50,ROUND(('01_指標庫'!$H$4*IF(ISNUMBER($F701),L701,0)+'01_指標庫'!$H$5*IF(ISNUMBER($AA701),AL701,0)+'01_指標庫'!$H$6*IF(ISNUMBER($G701),M701,0)+'01_指標庫'!$H$7*IF(ISNUMBER($H701),N701,0)+'01_指標庫'!$H$8*IF(ISNUMBER($AF701),AQ701,0)+'01_指標庫'!$H$9*IF(ISNUMBER($AG701),AR701,0)+'01_指標庫'!$H$10*IF(ISNUMBER($AB701),AM701,0)+'01_指標庫'!$H$11*IF(ISNUMBER($AC701),AN701,0)+'01_指標庫'!$H$12*IF(ISNUMBER($AD701),AO701,0)+'01_指標庫'!$H$13*IF(ISNUMBER($AE701),AP701,0)+'01_指標庫'!$H$14*IF(ISNUMBER($I701),O701,0)+'01_指標庫'!$H$15*IF(ISNUMBER($AH701),AS701,0)+'01_指標庫'!$H$16*IF(ISNUMBER($K701),P701,0)+'01_指標庫'!$H$17*IF(ISNUMBER($AI701),AT701,0)+'01_指標庫'!$H$18*IF(ISNUMBER($AJ701),AU701,0)+'01_指標庫'!$H$19*IF(ISNUMBER($AK701),AV701,0)+'01_指標庫'!$H$20*IF(ISNUMBER($BB701),BB701,0)+'01_指標庫'!$H$21*IF(ISNUMBER($BC701),BC701,0))/AW701,1))</f>
        <v>81.400000000000006</v>
      </c>
      <c r="AY701" s="67"/>
      <c r="AZ701" s="67"/>
      <c r="BA701" s="66">
        <f t="shared" si="247"/>
        <v>3.5408247675665638E-3</v>
      </c>
      <c r="BB701">
        <f t="shared" si="248"/>
        <v>50</v>
      </c>
      <c r="BC701" t="str">
        <f t="shared" si="249"/>
        <v/>
      </c>
    </row>
    <row r="702" spans="1:55" ht="15" customHeight="1">
      <c r="A702" s="56">
        <v>698</v>
      </c>
      <c r="B702" s="57">
        <v>43571</v>
      </c>
      <c r="C702" s="56">
        <v>2019</v>
      </c>
      <c r="D702" s="58" t="s">
        <v>237</v>
      </c>
      <c r="E702" s="59">
        <v>7654.73</v>
      </c>
      <c r="F702" s="60">
        <v>7.6033000000000003E-2</v>
      </c>
      <c r="G702" s="60">
        <v>-7.1100000000000004E-4</v>
      </c>
      <c r="H702" s="61">
        <v>0.89800000000000002</v>
      </c>
      <c r="I702" s="62">
        <v>364</v>
      </c>
      <c r="J702" s="56" t="s">
        <v>235</v>
      </c>
      <c r="K702" s="63">
        <v>12.18</v>
      </c>
      <c r="L702" s="56">
        <f t="shared" si="227"/>
        <v>100</v>
      </c>
      <c r="M702" s="56">
        <f t="shared" si="228"/>
        <v>100</v>
      </c>
      <c r="N702" s="56">
        <f t="shared" si="229"/>
        <v>100</v>
      </c>
      <c r="O702" s="56">
        <f t="shared" si="230"/>
        <v>50</v>
      </c>
      <c r="P702" s="56">
        <f t="shared" si="231"/>
        <v>100</v>
      </c>
      <c r="Q702" s="63"/>
      <c r="R702" s="56"/>
      <c r="S702" s="60">
        <f t="shared" si="244"/>
        <v>3.3568747116312636E-3</v>
      </c>
      <c r="T702" s="64">
        <f t="shared" si="245"/>
        <v>-1.1363636363636465E-2</v>
      </c>
      <c r="V702" s="65"/>
      <c r="W702" s="65"/>
      <c r="Y702" s="15" t="str">
        <f t="shared" si="232"/>
        <v>EASY</v>
      </c>
      <c r="AA702" s="66">
        <f t="shared" si="246"/>
        <v>2.0070571250851987E-2</v>
      </c>
      <c r="AB702">
        <f>LOOKUP($B702,'07_L1政策步階'!$A$4:$A$14,'07_L1政策步階'!$C$4:$C$14)</f>
        <v>0</v>
      </c>
      <c r="AC702" s="65"/>
      <c r="AD702" s="65"/>
      <c r="AE702" s="65"/>
      <c r="AF702" s="65"/>
      <c r="AG702" s="65"/>
      <c r="AH702" s="65"/>
      <c r="AI702" s="65"/>
      <c r="AJ702" s="65"/>
      <c r="AK702" s="65"/>
      <c r="AL702">
        <f t="shared" si="233"/>
        <v>100</v>
      </c>
      <c r="AM702">
        <f t="shared" si="234"/>
        <v>50</v>
      </c>
      <c r="AN702" t="str">
        <f t="shared" si="235"/>
        <v/>
      </c>
      <c r="AO702" t="str">
        <f t="shared" si="236"/>
        <v/>
      </c>
      <c r="AP702" t="str">
        <f t="shared" si="237"/>
        <v/>
      </c>
      <c r="AQ702" t="str">
        <f t="shared" si="238"/>
        <v/>
      </c>
      <c r="AR702" t="str">
        <f t="shared" si="239"/>
        <v/>
      </c>
      <c r="AS702" t="str">
        <f t="shared" si="240"/>
        <v/>
      </c>
      <c r="AT702" t="str">
        <f t="shared" si="241"/>
        <v/>
      </c>
      <c r="AU702" t="str">
        <f t="shared" si="242"/>
        <v/>
      </c>
      <c r="AV702" t="str">
        <f t="shared" si="243"/>
        <v/>
      </c>
      <c r="AW702">
        <f>'01_指標庫'!$H$4*ISNUMBER($F702)+'01_指標庫'!$H$5*ISNUMBER($AA702)+'01_指標庫'!$H$6*ISNUMBER($G702)+'01_指標庫'!$H$7*ISNUMBER($H702)+'01_指標庫'!$H$8*ISNUMBER($AF702)+'01_指標庫'!$H$9*ISNUMBER($AG702)+'01_指標庫'!$H$10*ISNUMBER($AB702)+'01_指標庫'!$H$11*ISNUMBER($AC702)+'01_指標庫'!$H$12*ISNUMBER($AD702)+'01_指標庫'!$H$13*ISNUMBER($AE702)+'01_指標庫'!$H$14*ISNUMBER($I702)+'01_指標庫'!$H$15*ISNUMBER($AH702)+'01_指標庫'!$H$16*ISNUMBER($K702)+'01_指標庫'!$H$17*ISNUMBER($AI702)+'01_指標庫'!$H$18*ISNUMBER($AJ702)+'01_指標庫'!$H$19*ISNUMBER($AK702)+'01_指標庫'!$H$20*ISNUMBER($BB702)+'01_指標庫'!$H$21*ISNUMBER($BC702)</f>
        <v>51</v>
      </c>
      <c r="AX702">
        <f>IF(AW702=0,50,ROUND(('01_指標庫'!$H$4*IF(ISNUMBER($F702),L702,0)+'01_指標庫'!$H$5*IF(ISNUMBER($AA702),AL702,0)+'01_指標庫'!$H$6*IF(ISNUMBER($G702),M702,0)+'01_指標庫'!$H$7*IF(ISNUMBER($H702),N702,0)+'01_指標庫'!$H$8*IF(ISNUMBER($AF702),AQ702,0)+'01_指標庫'!$H$9*IF(ISNUMBER($AG702),AR702,0)+'01_指標庫'!$H$10*IF(ISNUMBER($AB702),AM702,0)+'01_指標庫'!$H$11*IF(ISNUMBER($AC702),AN702,0)+'01_指標庫'!$H$12*IF(ISNUMBER($AD702),AO702,0)+'01_指標庫'!$H$13*IF(ISNUMBER($AE702),AP702,0)+'01_指標庫'!$H$14*IF(ISNUMBER($I702),O702,0)+'01_指標庫'!$H$15*IF(ISNUMBER($AH702),AS702,0)+'01_指標庫'!$H$16*IF(ISNUMBER($K702),P702,0)+'01_指標庫'!$H$17*IF(ISNUMBER($AI702),AT702,0)+'01_指標庫'!$H$18*IF(ISNUMBER($AJ702),AU702,0)+'01_指標庫'!$H$19*IF(ISNUMBER($AK702),AV702,0)+'01_指標庫'!$H$20*IF(ISNUMBER($BB702),BB702,0)+'01_指標庫'!$H$21*IF(ISNUMBER($BC702),BC702,0))/AW702,1))</f>
        <v>81.400000000000006</v>
      </c>
      <c r="AY702" s="67"/>
      <c r="AZ702" s="67"/>
      <c r="BA702" s="66">
        <f t="shared" si="247"/>
        <v>3.7625579337412507E-3</v>
      </c>
      <c r="BB702">
        <f t="shared" si="248"/>
        <v>50</v>
      </c>
      <c r="BC702" t="str">
        <f t="shared" si="249"/>
        <v/>
      </c>
    </row>
    <row r="703" spans="1:55" ht="15" customHeight="1">
      <c r="A703" s="56">
        <v>699</v>
      </c>
      <c r="B703" s="57">
        <v>43572</v>
      </c>
      <c r="C703" s="56">
        <v>2019</v>
      </c>
      <c r="D703" s="58" t="s">
        <v>238</v>
      </c>
      <c r="E703" s="59">
        <v>7680.72</v>
      </c>
      <c r="F703" s="60">
        <v>7.9200999999999994E-2</v>
      </c>
      <c r="G703" s="60">
        <v>0</v>
      </c>
      <c r="H703" s="61">
        <v>0.85709999999999997</v>
      </c>
      <c r="I703" s="62">
        <v>367</v>
      </c>
      <c r="J703" s="56" t="s">
        <v>235</v>
      </c>
      <c r="K703" s="63">
        <v>12.6</v>
      </c>
      <c r="L703" s="56">
        <f t="shared" si="227"/>
        <v>100</v>
      </c>
      <c r="M703" s="56">
        <f t="shared" si="228"/>
        <v>100</v>
      </c>
      <c r="N703" s="56">
        <f t="shared" si="229"/>
        <v>100</v>
      </c>
      <c r="O703" s="56">
        <f t="shared" si="230"/>
        <v>50</v>
      </c>
      <c r="P703" s="56">
        <f t="shared" si="231"/>
        <v>100</v>
      </c>
      <c r="Q703" s="63"/>
      <c r="R703" s="56"/>
      <c r="S703" s="60">
        <f t="shared" si="244"/>
        <v>3.395286313168544E-3</v>
      </c>
      <c r="T703" s="64">
        <f t="shared" si="245"/>
        <v>3.4482758620689724E-2</v>
      </c>
      <c r="V703" s="65"/>
      <c r="W703" s="65"/>
      <c r="Y703" s="15" t="str">
        <f t="shared" si="232"/>
        <v>EASY</v>
      </c>
      <c r="AA703" s="66">
        <f t="shared" si="246"/>
        <v>2.1458813361940887E-2</v>
      </c>
      <c r="AB703">
        <f>LOOKUP($B703,'07_L1政策步階'!$A$4:$A$14,'07_L1政策步階'!$C$4:$C$14)</f>
        <v>0</v>
      </c>
      <c r="AC703" s="65"/>
      <c r="AD703" s="65"/>
      <c r="AE703" s="65"/>
      <c r="AF703" s="65"/>
      <c r="AG703" s="65"/>
      <c r="AH703" s="65"/>
      <c r="AI703" s="65"/>
      <c r="AJ703" s="65"/>
      <c r="AK703" s="65"/>
      <c r="AL703">
        <f t="shared" si="233"/>
        <v>100</v>
      </c>
      <c r="AM703">
        <f t="shared" si="234"/>
        <v>50</v>
      </c>
      <c r="AN703" t="str">
        <f t="shared" si="235"/>
        <v/>
      </c>
      <c r="AO703" t="str">
        <f t="shared" si="236"/>
        <v/>
      </c>
      <c r="AP703" t="str">
        <f t="shared" si="237"/>
        <v/>
      </c>
      <c r="AQ703" t="str">
        <f t="shared" si="238"/>
        <v/>
      </c>
      <c r="AR703" t="str">
        <f t="shared" si="239"/>
        <v/>
      </c>
      <c r="AS703" t="str">
        <f t="shared" si="240"/>
        <v/>
      </c>
      <c r="AT703" t="str">
        <f t="shared" si="241"/>
        <v/>
      </c>
      <c r="AU703" t="str">
        <f t="shared" si="242"/>
        <v/>
      </c>
      <c r="AV703" t="str">
        <f t="shared" si="243"/>
        <v/>
      </c>
      <c r="AW703">
        <f>'01_指標庫'!$H$4*ISNUMBER($F703)+'01_指標庫'!$H$5*ISNUMBER($AA703)+'01_指標庫'!$H$6*ISNUMBER($G703)+'01_指標庫'!$H$7*ISNUMBER($H703)+'01_指標庫'!$H$8*ISNUMBER($AF703)+'01_指標庫'!$H$9*ISNUMBER($AG703)+'01_指標庫'!$H$10*ISNUMBER($AB703)+'01_指標庫'!$H$11*ISNUMBER($AC703)+'01_指標庫'!$H$12*ISNUMBER($AD703)+'01_指標庫'!$H$13*ISNUMBER($AE703)+'01_指標庫'!$H$14*ISNUMBER($I703)+'01_指標庫'!$H$15*ISNUMBER($AH703)+'01_指標庫'!$H$16*ISNUMBER($K703)+'01_指標庫'!$H$17*ISNUMBER($AI703)+'01_指標庫'!$H$18*ISNUMBER($AJ703)+'01_指標庫'!$H$19*ISNUMBER($AK703)+'01_指標庫'!$H$20*ISNUMBER($BB703)+'01_指標庫'!$H$21*ISNUMBER($BC703)</f>
        <v>51</v>
      </c>
      <c r="AX703">
        <f>IF(AW703=0,50,ROUND(('01_指標庫'!$H$4*IF(ISNUMBER($F703),L703,0)+'01_指標庫'!$H$5*IF(ISNUMBER($AA703),AL703,0)+'01_指標庫'!$H$6*IF(ISNUMBER($G703),M703,0)+'01_指標庫'!$H$7*IF(ISNUMBER($H703),N703,0)+'01_指標庫'!$H$8*IF(ISNUMBER($AF703),AQ703,0)+'01_指標庫'!$H$9*IF(ISNUMBER($AG703),AR703,0)+'01_指標庫'!$H$10*IF(ISNUMBER($AB703),AM703,0)+'01_指標庫'!$H$11*IF(ISNUMBER($AC703),AN703,0)+'01_指標庫'!$H$12*IF(ISNUMBER($AD703),AO703,0)+'01_指標庫'!$H$13*IF(ISNUMBER($AE703),AP703,0)+'01_指標庫'!$H$14*IF(ISNUMBER($I703),O703,0)+'01_指標庫'!$H$15*IF(ISNUMBER($AH703),AS703,0)+'01_指標庫'!$H$16*IF(ISNUMBER($K703),P703,0)+'01_指標庫'!$H$17*IF(ISNUMBER($AI703),AT703,0)+'01_指標庫'!$H$18*IF(ISNUMBER($AJ703),AU703,0)+'01_指標庫'!$H$19*IF(ISNUMBER($AK703),AV703,0)+'01_指標庫'!$H$20*IF(ISNUMBER($BB703),BB703,0)+'01_指標庫'!$H$21*IF(ISNUMBER($BC703),BC703,0))/AW703,1))</f>
        <v>81.400000000000006</v>
      </c>
      <c r="AY703" s="67"/>
      <c r="AZ703" s="67"/>
      <c r="BA703" s="66">
        <f t="shared" si="247"/>
        <v>3.7914622179895385E-3</v>
      </c>
      <c r="BB703">
        <f t="shared" si="248"/>
        <v>50</v>
      </c>
      <c r="BC703" t="str">
        <f t="shared" si="249"/>
        <v/>
      </c>
    </row>
    <row r="704" spans="1:55" ht="15" customHeight="1">
      <c r="A704" s="56">
        <v>700</v>
      </c>
      <c r="B704" s="57">
        <v>43573</v>
      </c>
      <c r="C704" s="56">
        <v>2019</v>
      </c>
      <c r="D704" s="58" t="s">
        <v>239</v>
      </c>
      <c r="E704" s="59">
        <v>7689.72</v>
      </c>
      <c r="F704" s="60">
        <v>8.0016000000000004E-2</v>
      </c>
      <c r="G704" s="60">
        <v>0</v>
      </c>
      <c r="H704" s="61">
        <v>0.87760000000000005</v>
      </c>
      <c r="I704" s="62">
        <v>373</v>
      </c>
      <c r="J704" s="56" t="s">
        <v>235</v>
      </c>
      <c r="K704" s="63">
        <v>12.09</v>
      </c>
      <c r="L704" s="56">
        <f t="shared" si="227"/>
        <v>100</v>
      </c>
      <c r="M704" s="56">
        <f t="shared" si="228"/>
        <v>100</v>
      </c>
      <c r="N704" s="56">
        <f t="shared" si="229"/>
        <v>100</v>
      </c>
      <c r="O704" s="56">
        <f t="shared" si="230"/>
        <v>50</v>
      </c>
      <c r="P704" s="56">
        <f t="shared" si="231"/>
        <v>100</v>
      </c>
      <c r="Q704" s="63"/>
      <c r="R704" s="56"/>
      <c r="S704" s="60">
        <f t="shared" si="244"/>
        <v>1.1717651470175561E-3</v>
      </c>
      <c r="T704" s="64">
        <f t="shared" si="245"/>
        <v>-4.0476190476190443E-2</v>
      </c>
      <c r="V704" s="65"/>
      <c r="W704" s="65"/>
      <c r="Y704" s="15" t="str">
        <f t="shared" si="232"/>
        <v>EASY</v>
      </c>
      <c r="AA704" s="66">
        <f t="shared" si="246"/>
        <v>2.2978333743995716E-2</v>
      </c>
      <c r="AB704">
        <f>LOOKUP($B704,'07_L1政策步階'!$A$4:$A$14,'07_L1政策步階'!$C$4:$C$14)</f>
        <v>0</v>
      </c>
      <c r="AC704" s="65"/>
      <c r="AD704" s="65"/>
      <c r="AE704" s="65"/>
      <c r="AF704" s="65"/>
      <c r="AG704" s="65"/>
      <c r="AH704" s="65"/>
      <c r="AI704" s="65"/>
      <c r="AJ704" s="65"/>
      <c r="AK704" s="65"/>
      <c r="AL704">
        <f t="shared" si="233"/>
        <v>100</v>
      </c>
      <c r="AM704">
        <f t="shared" si="234"/>
        <v>50</v>
      </c>
      <c r="AN704" t="str">
        <f t="shared" si="235"/>
        <v/>
      </c>
      <c r="AO704" t="str">
        <f t="shared" si="236"/>
        <v/>
      </c>
      <c r="AP704" t="str">
        <f t="shared" si="237"/>
        <v/>
      </c>
      <c r="AQ704" t="str">
        <f t="shared" si="238"/>
        <v/>
      </c>
      <c r="AR704" t="str">
        <f t="shared" si="239"/>
        <v/>
      </c>
      <c r="AS704" t="str">
        <f t="shared" si="240"/>
        <v/>
      </c>
      <c r="AT704" t="str">
        <f t="shared" si="241"/>
        <v/>
      </c>
      <c r="AU704" t="str">
        <f t="shared" si="242"/>
        <v/>
      </c>
      <c r="AV704" t="str">
        <f t="shared" si="243"/>
        <v/>
      </c>
      <c r="AW704">
        <f>'01_指標庫'!$H$4*ISNUMBER($F704)+'01_指標庫'!$H$5*ISNUMBER($AA704)+'01_指標庫'!$H$6*ISNUMBER($G704)+'01_指標庫'!$H$7*ISNUMBER($H704)+'01_指標庫'!$H$8*ISNUMBER($AF704)+'01_指標庫'!$H$9*ISNUMBER($AG704)+'01_指標庫'!$H$10*ISNUMBER($AB704)+'01_指標庫'!$H$11*ISNUMBER($AC704)+'01_指標庫'!$H$12*ISNUMBER($AD704)+'01_指標庫'!$H$13*ISNUMBER($AE704)+'01_指標庫'!$H$14*ISNUMBER($I704)+'01_指標庫'!$H$15*ISNUMBER($AH704)+'01_指標庫'!$H$16*ISNUMBER($K704)+'01_指標庫'!$H$17*ISNUMBER($AI704)+'01_指標庫'!$H$18*ISNUMBER($AJ704)+'01_指標庫'!$H$19*ISNUMBER($AK704)+'01_指標庫'!$H$20*ISNUMBER($BB704)+'01_指標庫'!$H$21*ISNUMBER($BC704)</f>
        <v>51</v>
      </c>
      <c r="AX704">
        <f>IF(AW704=0,50,ROUND(('01_指標庫'!$H$4*IF(ISNUMBER($F704),L704,0)+'01_指標庫'!$H$5*IF(ISNUMBER($AA704),AL704,0)+'01_指標庫'!$H$6*IF(ISNUMBER($G704),M704,0)+'01_指標庫'!$H$7*IF(ISNUMBER($H704),N704,0)+'01_指標庫'!$H$8*IF(ISNUMBER($AF704),AQ704,0)+'01_指標庫'!$H$9*IF(ISNUMBER($AG704),AR704,0)+'01_指標庫'!$H$10*IF(ISNUMBER($AB704),AM704,0)+'01_指標庫'!$H$11*IF(ISNUMBER($AC704),AN704,0)+'01_指標庫'!$H$12*IF(ISNUMBER($AD704),AO704,0)+'01_指標庫'!$H$13*IF(ISNUMBER($AE704),AP704,0)+'01_指標庫'!$H$14*IF(ISNUMBER($I704),O704,0)+'01_指標庫'!$H$15*IF(ISNUMBER($AH704),AS704,0)+'01_指標庫'!$H$16*IF(ISNUMBER($K704),P704,0)+'01_指標庫'!$H$17*IF(ISNUMBER($AI704),AT704,0)+'01_指標庫'!$H$18*IF(ISNUMBER($AJ704),AU704,0)+'01_指標庫'!$H$19*IF(ISNUMBER($AK704),AV704,0)+'01_指標庫'!$H$20*IF(ISNUMBER($BB704),BB704,0)+'01_指標庫'!$H$21*IF(ISNUMBER($BC704),BC704,0))/AW704,1))</f>
        <v>81.400000000000006</v>
      </c>
      <c r="AY704" s="67"/>
      <c r="AZ704" s="67"/>
      <c r="BA704" s="66">
        <f t="shared" si="247"/>
        <v>4.3154215160339238E-3</v>
      </c>
      <c r="BB704">
        <f t="shared" si="248"/>
        <v>50</v>
      </c>
      <c r="BC704" t="str">
        <f t="shared" si="249"/>
        <v/>
      </c>
    </row>
    <row r="705" spans="1:55" ht="15" customHeight="1">
      <c r="A705" s="56">
        <v>701</v>
      </c>
      <c r="B705" s="57">
        <v>43577</v>
      </c>
      <c r="C705" s="56">
        <v>2019</v>
      </c>
      <c r="D705" s="58" t="s">
        <v>236</v>
      </c>
      <c r="E705" s="59">
        <v>7713.49</v>
      </c>
      <c r="F705" s="60">
        <v>8.2822999999999994E-2</v>
      </c>
      <c r="G705" s="60">
        <v>0</v>
      </c>
      <c r="H705" s="61">
        <v>0.85709999999999997</v>
      </c>
      <c r="I705" s="62">
        <v>373</v>
      </c>
      <c r="J705" s="56" t="s">
        <v>235</v>
      </c>
      <c r="K705" s="63">
        <v>12.42</v>
      </c>
      <c r="L705" s="56">
        <f t="shared" si="227"/>
        <v>100</v>
      </c>
      <c r="M705" s="56">
        <f t="shared" si="228"/>
        <v>100</v>
      </c>
      <c r="N705" s="56">
        <f t="shared" si="229"/>
        <v>100</v>
      </c>
      <c r="O705" s="56">
        <f t="shared" si="230"/>
        <v>50</v>
      </c>
      <c r="P705" s="56">
        <f t="shared" si="231"/>
        <v>100</v>
      </c>
      <c r="Q705" s="63"/>
      <c r="R705" s="56"/>
      <c r="S705" s="60">
        <f t="shared" si="244"/>
        <v>3.0911398594486439E-3</v>
      </c>
      <c r="T705" s="64">
        <f t="shared" si="245"/>
        <v>2.7295285359801413E-2</v>
      </c>
      <c r="V705" s="65"/>
      <c r="W705" s="65"/>
      <c r="Y705" s="15" t="str">
        <f t="shared" si="232"/>
        <v>EASY</v>
      </c>
      <c r="AA705" s="66">
        <f t="shared" si="246"/>
        <v>2.4746453100478849E-2</v>
      </c>
      <c r="AB705">
        <f>LOOKUP($B705,'07_L1政策步階'!$A$4:$A$14,'07_L1政策步階'!$C$4:$C$14)</f>
        <v>0</v>
      </c>
      <c r="AC705" s="65"/>
      <c r="AD705" s="65"/>
      <c r="AE705" s="65"/>
      <c r="AF705" s="65"/>
      <c r="AG705" s="65"/>
      <c r="AH705" s="65"/>
      <c r="AI705" s="65"/>
      <c r="AJ705" s="65"/>
      <c r="AK705" s="65"/>
      <c r="AL705">
        <f t="shared" si="233"/>
        <v>100</v>
      </c>
      <c r="AM705">
        <f t="shared" si="234"/>
        <v>50</v>
      </c>
      <c r="AN705" t="str">
        <f t="shared" si="235"/>
        <v/>
      </c>
      <c r="AO705" t="str">
        <f t="shared" si="236"/>
        <v/>
      </c>
      <c r="AP705" t="str">
        <f t="shared" si="237"/>
        <v/>
      </c>
      <c r="AQ705" t="str">
        <f t="shared" si="238"/>
        <v/>
      </c>
      <c r="AR705" t="str">
        <f t="shared" si="239"/>
        <v/>
      </c>
      <c r="AS705" t="str">
        <f t="shared" si="240"/>
        <v/>
      </c>
      <c r="AT705" t="str">
        <f t="shared" si="241"/>
        <v/>
      </c>
      <c r="AU705" t="str">
        <f t="shared" si="242"/>
        <v/>
      </c>
      <c r="AV705" t="str">
        <f t="shared" si="243"/>
        <v/>
      </c>
      <c r="AW705">
        <f>'01_指標庫'!$H$4*ISNUMBER($F705)+'01_指標庫'!$H$5*ISNUMBER($AA705)+'01_指標庫'!$H$6*ISNUMBER($G705)+'01_指標庫'!$H$7*ISNUMBER($H705)+'01_指標庫'!$H$8*ISNUMBER($AF705)+'01_指標庫'!$H$9*ISNUMBER($AG705)+'01_指標庫'!$H$10*ISNUMBER($AB705)+'01_指標庫'!$H$11*ISNUMBER($AC705)+'01_指標庫'!$H$12*ISNUMBER($AD705)+'01_指標庫'!$H$13*ISNUMBER($AE705)+'01_指標庫'!$H$14*ISNUMBER($I705)+'01_指標庫'!$H$15*ISNUMBER($AH705)+'01_指標庫'!$H$16*ISNUMBER($K705)+'01_指標庫'!$H$17*ISNUMBER($AI705)+'01_指標庫'!$H$18*ISNUMBER($AJ705)+'01_指標庫'!$H$19*ISNUMBER($AK705)+'01_指標庫'!$H$20*ISNUMBER($BB705)+'01_指標庫'!$H$21*ISNUMBER($BC705)</f>
        <v>51</v>
      </c>
      <c r="AX705">
        <f>IF(AW705=0,50,ROUND(('01_指標庫'!$H$4*IF(ISNUMBER($F705),L705,0)+'01_指標庫'!$H$5*IF(ISNUMBER($AA705),AL705,0)+'01_指標庫'!$H$6*IF(ISNUMBER($G705),M705,0)+'01_指標庫'!$H$7*IF(ISNUMBER($H705),N705,0)+'01_指標庫'!$H$8*IF(ISNUMBER($AF705),AQ705,0)+'01_指標庫'!$H$9*IF(ISNUMBER($AG705),AR705,0)+'01_指標庫'!$H$10*IF(ISNUMBER($AB705),AM705,0)+'01_指標庫'!$H$11*IF(ISNUMBER($AC705),AN705,0)+'01_指標庫'!$H$12*IF(ISNUMBER($AD705),AO705,0)+'01_指標庫'!$H$13*IF(ISNUMBER($AE705),AP705,0)+'01_指標庫'!$H$14*IF(ISNUMBER($I705),O705,0)+'01_指標庫'!$H$15*IF(ISNUMBER($AH705),AS705,0)+'01_指標庫'!$H$16*IF(ISNUMBER($K705),P705,0)+'01_指標庫'!$H$17*IF(ISNUMBER($AI705),AT705,0)+'01_指標庫'!$H$18*IF(ISNUMBER($AJ705),AU705,0)+'01_指標庫'!$H$19*IF(ISNUMBER($AK705),AV705,0)+'01_指標庫'!$H$20*IF(ISNUMBER($BB705),BB705,0)+'01_指標庫'!$H$21*IF(ISNUMBER($BC705),BC705,0))/AW705,1))</f>
        <v>81.400000000000006</v>
      </c>
      <c r="AY705" s="67"/>
      <c r="AZ705" s="67"/>
      <c r="BA705" s="66">
        <f t="shared" si="247"/>
        <v>4.7795917116728592E-3</v>
      </c>
      <c r="BB705">
        <f t="shared" si="248"/>
        <v>50</v>
      </c>
      <c r="BC705" t="str">
        <f t="shared" si="249"/>
        <v/>
      </c>
    </row>
    <row r="706" spans="1:55" ht="15" customHeight="1">
      <c r="A706" s="56">
        <v>702</v>
      </c>
      <c r="B706" s="57">
        <v>43578</v>
      </c>
      <c r="C706" s="56">
        <v>2019</v>
      </c>
      <c r="D706" s="58" t="s">
        <v>237</v>
      </c>
      <c r="E706" s="59">
        <v>7810.71</v>
      </c>
      <c r="F706" s="60">
        <v>9.5924999999999996E-2</v>
      </c>
      <c r="G706" s="60">
        <v>0</v>
      </c>
      <c r="H706" s="61">
        <v>0.87760000000000005</v>
      </c>
      <c r="I706" s="62">
        <v>372</v>
      </c>
      <c r="J706" s="56" t="s">
        <v>235</v>
      </c>
      <c r="K706" s="63">
        <v>12.28</v>
      </c>
      <c r="L706" s="56">
        <f t="shared" si="227"/>
        <v>100</v>
      </c>
      <c r="M706" s="56">
        <f t="shared" si="228"/>
        <v>100</v>
      </c>
      <c r="N706" s="56">
        <f t="shared" si="229"/>
        <v>100</v>
      </c>
      <c r="O706" s="56">
        <f t="shared" si="230"/>
        <v>50</v>
      </c>
      <c r="P706" s="56">
        <f t="shared" si="231"/>
        <v>100</v>
      </c>
      <c r="Q706" s="63"/>
      <c r="R706" s="56"/>
      <c r="S706" s="60">
        <f t="shared" si="244"/>
        <v>1.2603892660780103E-2</v>
      </c>
      <c r="T706" s="64">
        <f t="shared" si="245"/>
        <v>-1.1272141706924366E-2</v>
      </c>
      <c r="V706" s="65"/>
      <c r="W706" s="65"/>
      <c r="Y706" s="15" t="str">
        <f t="shared" si="232"/>
        <v>EASY</v>
      </c>
      <c r="AA706" s="66">
        <f t="shared" si="246"/>
        <v>2.6755067643399633E-2</v>
      </c>
      <c r="AB706">
        <f>LOOKUP($B706,'07_L1政策步階'!$A$4:$A$14,'07_L1政策步階'!$C$4:$C$14)</f>
        <v>0</v>
      </c>
      <c r="AC706" s="65"/>
      <c r="AD706" s="65"/>
      <c r="AE706" s="65"/>
      <c r="AF706" s="65"/>
      <c r="AG706" s="65"/>
      <c r="AH706" s="65"/>
      <c r="AI706" s="65"/>
      <c r="AJ706" s="65"/>
      <c r="AK706" s="65"/>
      <c r="AL706">
        <f t="shared" si="233"/>
        <v>100</v>
      </c>
      <c r="AM706">
        <f t="shared" si="234"/>
        <v>50</v>
      </c>
      <c r="AN706" t="str">
        <f t="shared" si="235"/>
        <v/>
      </c>
      <c r="AO706" t="str">
        <f t="shared" si="236"/>
        <v/>
      </c>
      <c r="AP706" t="str">
        <f t="shared" si="237"/>
        <v/>
      </c>
      <c r="AQ706" t="str">
        <f t="shared" si="238"/>
        <v/>
      </c>
      <c r="AR706" t="str">
        <f t="shared" si="239"/>
        <v/>
      </c>
      <c r="AS706" t="str">
        <f t="shared" si="240"/>
        <v/>
      </c>
      <c r="AT706" t="str">
        <f t="shared" si="241"/>
        <v/>
      </c>
      <c r="AU706" t="str">
        <f t="shared" si="242"/>
        <v/>
      </c>
      <c r="AV706" t="str">
        <f t="shared" si="243"/>
        <v/>
      </c>
      <c r="AW706">
        <f>'01_指標庫'!$H$4*ISNUMBER($F706)+'01_指標庫'!$H$5*ISNUMBER($AA706)+'01_指標庫'!$H$6*ISNUMBER($G706)+'01_指標庫'!$H$7*ISNUMBER($H706)+'01_指標庫'!$H$8*ISNUMBER($AF706)+'01_指標庫'!$H$9*ISNUMBER($AG706)+'01_指標庫'!$H$10*ISNUMBER($AB706)+'01_指標庫'!$H$11*ISNUMBER($AC706)+'01_指標庫'!$H$12*ISNUMBER($AD706)+'01_指標庫'!$H$13*ISNUMBER($AE706)+'01_指標庫'!$H$14*ISNUMBER($I706)+'01_指標庫'!$H$15*ISNUMBER($AH706)+'01_指標庫'!$H$16*ISNUMBER($K706)+'01_指標庫'!$H$17*ISNUMBER($AI706)+'01_指標庫'!$H$18*ISNUMBER($AJ706)+'01_指標庫'!$H$19*ISNUMBER($AK706)+'01_指標庫'!$H$20*ISNUMBER($BB706)+'01_指標庫'!$H$21*ISNUMBER($BC706)</f>
        <v>51</v>
      </c>
      <c r="AX706">
        <f>IF(AW706=0,50,ROUND(('01_指標庫'!$H$4*IF(ISNUMBER($F706),L706,0)+'01_指標庫'!$H$5*IF(ISNUMBER($AA706),AL706,0)+'01_指標庫'!$H$6*IF(ISNUMBER($G706),M706,0)+'01_指標庫'!$H$7*IF(ISNUMBER($H706),N706,0)+'01_指標庫'!$H$8*IF(ISNUMBER($AF706),AQ706,0)+'01_指標庫'!$H$9*IF(ISNUMBER($AG706),AR706,0)+'01_指標庫'!$H$10*IF(ISNUMBER($AB706),AM706,0)+'01_指標庫'!$H$11*IF(ISNUMBER($AC706),AN706,0)+'01_指標庫'!$H$12*IF(ISNUMBER($AD706),AO706,0)+'01_指標庫'!$H$13*IF(ISNUMBER($AE706),AP706,0)+'01_指標庫'!$H$14*IF(ISNUMBER($I706),O706,0)+'01_指標庫'!$H$15*IF(ISNUMBER($AH706),AS706,0)+'01_指標庫'!$H$16*IF(ISNUMBER($K706),P706,0)+'01_指標庫'!$H$17*IF(ISNUMBER($AI706),AT706,0)+'01_指標庫'!$H$18*IF(ISNUMBER($AJ706),AU706,0)+'01_指標庫'!$H$19*IF(ISNUMBER($AK706),AV706,0)+'01_指標庫'!$H$20*IF(ISNUMBER($BB706),BB706,0)+'01_指標庫'!$H$21*IF(ISNUMBER($BC706),BC706,0))/AW706,1))</f>
        <v>81.400000000000006</v>
      </c>
      <c r="AY706" s="67"/>
      <c r="AZ706" s="67"/>
      <c r="BA706" s="66">
        <f t="shared" si="247"/>
        <v>6.7539801709315395E-3</v>
      </c>
      <c r="BB706">
        <f t="shared" si="248"/>
        <v>50</v>
      </c>
      <c r="BC706" t="str">
        <f t="shared" si="249"/>
        <v/>
      </c>
    </row>
    <row r="707" spans="1:55" ht="15" customHeight="1">
      <c r="A707" s="56">
        <v>703</v>
      </c>
      <c r="B707" s="57">
        <v>43579</v>
      </c>
      <c r="C707" s="56">
        <v>2019</v>
      </c>
      <c r="D707" s="58" t="s">
        <v>238</v>
      </c>
      <c r="E707" s="59">
        <v>7784.41</v>
      </c>
      <c r="F707" s="60">
        <v>9.1793E-2</v>
      </c>
      <c r="G707" s="60">
        <v>-3.3670000000000002E-3</v>
      </c>
      <c r="H707" s="61">
        <v>0.87760000000000005</v>
      </c>
      <c r="I707" s="62">
        <v>373</v>
      </c>
      <c r="J707" s="56" t="s">
        <v>235</v>
      </c>
      <c r="K707" s="63">
        <v>13.14</v>
      </c>
      <c r="L707" s="56">
        <f t="shared" si="227"/>
        <v>100</v>
      </c>
      <c r="M707" s="56">
        <f t="shared" si="228"/>
        <v>100</v>
      </c>
      <c r="N707" s="56">
        <f t="shared" si="229"/>
        <v>100</v>
      </c>
      <c r="O707" s="56">
        <f t="shared" si="230"/>
        <v>50</v>
      </c>
      <c r="P707" s="56">
        <f t="shared" si="231"/>
        <v>100</v>
      </c>
      <c r="Q707" s="63"/>
      <c r="R707" s="56"/>
      <c r="S707" s="60">
        <f t="shared" si="244"/>
        <v>-3.3671714863309221E-3</v>
      </c>
      <c r="T707" s="64">
        <f t="shared" si="245"/>
        <v>7.0032573289902311E-2</v>
      </c>
      <c r="V707" s="65"/>
      <c r="W707" s="65"/>
      <c r="Y707" s="15" t="str">
        <f t="shared" si="232"/>
        <v>EASY</v>
      </c>
      <c r="AA707" s="66">
        <f t="shared" si="246"/>
        <v>2.8794638031224062E-2</v>
      </c>
      <c r="AB707">
        <f>LOOKUP($B707,'07_L1政策步階'!$A$4:$A$14,'07_L1政策步階'!$C$4:$C$14)</f>
        <v>0</v>
      </c>
      <c r="AC707" s="65"/>
      <c r="AD707" s="65"/>
      <c r="AE707" s="65"/>
      <c r="AF707" s="65"/>
      <c r="AG707" s="65"/>
      <c r="AH707" s="65"/>
      <c r="AI707" s="65"/>
      <c r="AJ707" s="65"/>
      <c r="AK707" s="65"/>
      <c r="AL707">
        <f t="shared" si="233"/>
        <v>100</v>
      </c>
      <c r="AM707">
        <f t="shared" si="234"/>
        <v>50</v>
      </c>
      <c r="AN707" t="str">
        <f t="shared" si="235"/>
        <v/>
      </c>
      <c r="AO707" t="str">
        <f t="shared" si="236"/>
        <v/>
      </c>
      <c r="AP707" t="str">
        <f t="shared" si="237"/>
        <v/>
      </c>
      <c r="AQ707" t="str">
        <f t="shared" si="238"/>
        <v/>
      </c>
      <c r="AR707" t="str">
        <f t="shared" si="239"/>
        <v/>
      </c>
      <c r="AS707" t="str">
        <f t="shared" si="240"/>
        <v/>
      </c>
      <c r="AT707" t="str">
        <f t="shared" si="241"/>
        <v/>
      </c>
      <c r="AU707" t="str">
        <f t="shared" si="242"/>
        <v/>
      </c>
      <c r="AV707" t="str">
        <f t="shared" si="243"/>
        <v/>
      </c>
      <c r="AW707">
        <f>'01_指標庫'!$H$4*ISNUMBER($F707)+'01_指標庫'!$H$5*ISNUMBER($AA707)+'01_指標庫'!$H$6*ISNUMBER($G707)+'01_指標庫'!$H$7*ISNUMBER($H707)+'01_指標庫'!$H$8*ISNUMBER($AF707)+'01_指標庫'!$H$9*ISNUMBER($AG707)+'01_指標庫'!$H$10*ISNUMBER($AB707)+'01_指標庫'!$H$11*ISNUMBER($AC707)+'01_指標庫'!$H$12*ISNUMBER($AD707)+'01_指標庫'!$H$13*ISNUMBER($AE707)+'01_指標庫'!$H$14*ISNUMBER($I707)+'01_指標庫'!$H$15*ISNUMBER($AH707)+'01_指標庫'!$H$16*ISNUMBER($K707)+'01_指標庫'!$H$17*ISNUMBER($AI707)+'01_指標庫'!$H$18*ISNUMBER($AJ707)+'01_指標庫'!$H$19*ISNUMBER($AK707)+'01_指標庫'!$H$20*ISNUMBER($BB707)+'01_指標庫'!$H$21*ISNUMBER($BC707)</f>
        <v>51</v>
      </c>
      <c r="AX707">
        <f>IF(AW707=0,50,ROUND(('01_指標庫'!$H$4*IF(ISNUMBER($F707),L707,0)+'01_指標庫'!$H$5*IF(ISNUMBER($AA707),AL707,0)+'01_指標庫'!$H$6*IF(ISNUMBER($G707),M707,0)+'01_指標庫'!$H$7*IF(ISNUMBER($H707),N707,0)+'01_指標庫'!$H$8*IF(ISNUMBER($AF707),AQ707,0)+'01_指標庫'!$H$9*IF(ISNUMBER($AG707),AR707,0)+'01_指標庫'!$H$10*IF(ISNUMBER($AB707),AM707,0)+'01_指標庫'!$H$11*IF(ISNUMBER($AC707),AN707,0)+'01_指標庫'!$H$12*IF(ISNUMBER($AD707),AO707,0)+'01_指標庫'!$H$13*IF(ISNUMBER($AE707),AP707,0)+'01_指標庫'!$H$14*IF(ISNUMBER($I707),O707,0)+'01_指標庫'!$H$15*IF(ISNUMBER($AH707),AS707,0)+'01_指標庫'!$H$16*IF(ISNUMBER($K707),P707,0)+'01_指標庫'!$H$17*IF(ISNUMBER($AI707),AT707,0)+'01_指標庫'!$H$18*IF(ISNUMBER($AJ707),AU707,0)+'01_指標庫'!$H$19*IF(ISNUMBER($AK707),AV707,0)+'01_指標庫'!$H$20*IF(ISNUMBER($BB707),BB707,0)+'01_指標庫'!$H$21*IF(ISNUMBER($BC707),BC707,0))/AW707,1))</f>
        <v>81.400000000000006</v>
      </c>
      <c r="AY707" s="67"/>
      <c r="AZ707" s="67"/>
      <c r="BA707" s="66">
        <f t="shared" si="247"/>
        <v>7.3006349301012463E-3</v>
      </c>
      <c r="BB707">
        <f t="shared" si="248"/>
        <v>50</v>
      </c>
      <c r="BC707" t="str">
        <f t="shared" si="249"/>
        <v/>
      </c>
    </row>
    <row r="708" spans="1:55" ht="15" customHeight="1">
      <c r="A708" s="56">
        <v>704</v>
      </c>
      <c r="B708" s="57">
        <v>43580</v>
      </c>
      <c r="C708" s="56">
        <v>2019</v>
      </c>
      <c r="D708" s="58" t="s">
        <v>239</v>
      </c>
      <c r="E708" s="59">
        <v>7816.92</v>
      </c>
      <c r="F708" s="60">
        <v>9.5936999999999995E-2</v>
      </c>
      <c r="G708" s="60">
        <v>0</v>
      </c>
      <c r="H708" s="61">
        <v>0.87760000000000005</v>
      </c>
      <c r="I708" s="62">
        <v>375</v>
      </c>
      <c r="J708" s="56" t="s">
        <v>235</v>
      </c>
      <c r="K708" s="63">
        <v>13.25</v>
      </c>
      <c r="L708" s="56">
        <f t="shared" si="227"/>
        <v>100</v>
      </c>
      <c r="M708" s="56">
        <f t="shared" si="228"/>
        <v>100</v>
      </c>
      <c r="N708" s="56">
        <f t="shared" si="229"/>
        <v>100</v>
      </c>
      <c r="O708" s="56">
        <f t="shared" si="230"/>
        <v>50</v>
      </c>
      <c r="P708" s="56">
        <f t="shared" si="231"/>
        <v>100</v>
      </c>
      <c r="Q708" s="63"/>
      <c r="R708" s="56"/>
      <c r="S708" s="60">
        <f t="shared" si="244"/>
        <v>4.1762959556344015E-3</v>
      </c>
      <c r="T708" s="64">
        <f t="shared" si="245"/>
        <v>8.3713850837137116E-3</v>
      </c>
      <c r="V708" s="65"/>
      <c r="W708" s="65"/>
      <c r="Y708" s="15" t="str">
        <f t="shared" si="232"/>
        <v>EASY</v>
      </c>
      <c r="AA708" s="66">
        <f t="shared" si="246"/>
        <v>3.0654051352768219E-2</v>
      </c>
      <c r="AB708">
        <f>LOOKUP($B708,'07_L1政策步階'!$A$4:$A$14,'07_L1政策步階'!$C$4:$C$14)</f>
        <v>0</v>
      </c>
      <c r="AC708" s="65"/>
      <c r="AD708" s="65"/>
      <c r="AE708" s="65"/>
      <c r="AF708" s="65"/>
      <c r="AG708" s="65"/>
      <c r="AH708" s="65"/>
      <c r="AI708" s="65"/>
      <c r="AJ708" s="65"/>
      <c r="AK708" s="65"/>
      <c r="AL708">
        <f t="shared" si="233"/>
        <v>100</v>
      </c>
      <c r="AM708">
        <f t="shared" si="234"/>
        <v>50</v>
      </c>
      <c r="AN708" t="str">
        <f t="shared" si="235"/>
        <v/>
      </c>
      <c r="AO708" t="str">
        <f t="shared" si="236"/>
        <v/>
      </c>
      <c r="AP708" t="str">
        <f t="shared" si="237"/>
        <v/>
      </c>
      <c r="AQ708" t="str">
        <f t="shared" si="238"/>
        <v/>
      </c>
      <c r="AR708" t="str">
        <f t="shared" si="239"/>
        <v/>
      </c>
      <c r="AS708" t="str">
        <f t="shared" si="240"/>
        <v/>
      </c>
      <c r="AT708" t="str">
        <f t="shared" si="241"/>
        <v/>
      </c>
      <c r="AU708" t="str">
        <f t="shared" si="242"/>
        <v/>
      </c>
      <c r="AV708" t="str">
        <f t="shared" si="243"/>
        <v/>
      </c>
      <c r="AW708">
        <f>'01_指標庫'!$H$4*ISNUMBER($F708)+'01_指標庫'!$H$5*ISNUMBER($AA708)+'01_指標庫'!$H$6*ISNUMBER($G708)+'01_指標庫'!$H$7*ISNUMBER($H708)+'01_指標庫'!$H$8*ISNUMBER($AF708)+'01_指標庫'!$H$9*ISNUMBER($AG708)+'01_指標庫'!$H$10*ISNUMBER($AB708)+'01_指標庫'!$H$11*ISNUMBER($AC708)+'01_指標庫'!$H$12*ISNUMBER($AD708)+'01_指標庫'!$H$13*ISNUMBER($AE708)+'01_指標庫'!$H$14*ISNUMBER($I708)+'01_指標庫'!$H$15*ISNUMBER($AH708)+'01_指標庫'!$H$16*ISNUMBER($K708)+'01_指標庫'!$H$17*ISNUMBER($AI708)+'01_指標庫'!$H$18*ISNUMBER($AJ708)+'01_指標庫'!$H$19*ISNUMBER($AK708)+'01_指標庫'!$H$20*ISNUMBER($BB708)+'01_指標庫'!$H$21*ISNUMBER($BC708)</f>
        <v>51</v>
      </c>
      <c r="AX708">
        <f>IF(AW708=0,50,ROUND(('01_指標庫'!$H$4*IF(ISNUMBER($F708),L708,0)+'01_指標庫'!$H$5*IF(ISNUMBER($AA708),AL708,0)+'01_指標庫'!$H$6*IF(ISNUMBER($G708),M708,0)+'01_指標庫'!$H$7*IF(ISNUMBER($H708),N708,0)+'01_指標庫'!$H$8*IF(ISNUMBER($AF708),AQ708,0)+'01_指標庫'!$H$9*IF(ISNUMBER($AG708),AR708,0)+'01_指標庫'!$H$10*IF(ISNUMBER($AB708),AM708,0)+'01_指標庫'!$H$11*IF(ISNUMBER($AC708),AN708,0)+'01_指標庫'!$H$12*IF(ISNUMBER($AD708),AO708,0)+'01_指標庫'!$H$13*IF(ISNUMBER($AE708),AP708,0)+'01_指標庫'!$H$14*IF(ISNUMBER($I708),O708,0)+'01_指標庫'!$H$15*IF(ISNUMBER($AH708),AS708,0)+'01_指標庫'!$H$16*IF(ISNUMBER($K708),P708,0)+'01_指標庫'!$H$17*IF(ISNUMBER($AI708),AT708,0)+'01_指標庫'!$H$18*IF(ISNUMBER($AJ708),AU708,0)+'01_指標庫'!$H$19*IF(ISNUMBER($AK708),AV708,0)+'01_指標庫'!$H$20*IF(ISNUMBER($BB708),BB708,0)+'01_指標庫'!$H$21*IF(ISNUMBER($BC708),BC708,0))/AW708,1))</f>
        <v>81.400000000000006</v>
      </c>
      <c r="AY708" s="67"/>
      <c r="AZ708" s="67"/>
      <c r="BA708" s="66">
        <f t="shared" si="247"/>
        <v>8.15086608471427E-3</v>
      </c>
      <c r="BB708">
        <f t="shared" si="248"/>
        <v>50</v>
      </c>
      <c r="BC708" t="str">
        <f t="shared" si="249"/>
        <v/>
      </c>
    </row>
    <row r="709" spans="1:55" ht="15" customHeight="1">
      <c r="A709" s="56">
        <v>705</v>
      </c>
      <c r="B709" s="57">
        <v>43581</v>
      </c>
      <c r="C709" s="56">
        <v>2019</v>
      </c>
      <c r="D709" s="58" t="s">
        <v>234</v>
      </c>
      <c r="E709" s="59">
        <v>7826.68</v>
      </c>
      <c r="F709" s="60">
        <v>9.6887000000000001E-2</v>
      </c>
      <c r="G709" s="60">
        <v>0</v>
      </c>
      <c r="H709" s="61">
        <v>0.87760000000000005</v>
      </c>
      <c r="I709" s="62">
        <v>376</v>
      </c>
      <c r="J709" s="56" t="s">
        <v>235</v>
      </c>
      <c r="K709" s="63">
        <v>12.73</v>
      </c>
      <c r="L709" s="56">
        <f t="shared" ref="L709:L772" si="250">IF(COUNT(F709)=0,50,IF(F709&gt;=0,100,IF(F709&gt;=-0.02,50,0)))</f>
        <v>100</v>
      </c>
      <c r="M709" s="56">
        <f t="shared" ref="M709:M772" si="251">IF(COUNT(G709)=0,50,IF(G709&gt;-0.06,100,IF(G709&gt;-0.15,50,0)))</f>
        <v>100</v>
      </c>
      <c r="N709" s="56">
        <f t="shared" ref="N709:N772" si="252">IF(COUNT(H709)=0,50,IF(H709&gt;=0.6,100,IF(H709&gt;=0.4,50,0)))</f>
        <v>100</v>
      </c>
      <c r="O709" s="56">
        <f t="shared" ref="O709:O772" si="253">IF(COUNT(I709)=0,50,IF(J709="proxy_vix",50,IF(I709&lt;350,100,IF(I709&lt;=450,50,0))))</f>
        <v>50</v>
      </c>
      <c r="P709" s="56">
        <f t="shared" ref="P709:P772" si="254">IF(COUNT(K709)=0,50,IF(K709&lt;20,100,IF(K709&lt;=25,50,0)))</f>
        <v>100</v>
      </c>
      <c r="Q709" s="63"/>
      <c r="R709" s="56"/>
      <c r="S709" s="60">
        <f t="shared" si="244"/>
        <v>1.2485736069960396E-3</v>
      </c>
      <c r="T709" s="64">
        <f t="shared" si="245"/>
        <v>-3.9245283018867871E-2</v>
      </c>
      <c r="V709" s="65"/>
      <c r="W709" s="65"/>
      <c r="Y709" s="15" t="str">
        <f t="shared" ref="Y709:Y772" si="255">IF(AX709&gt;=70,"EASY",IF(AX709&gt;40,"UNCERTAIN","HARD"))</f>
        <v>EASY</v>
      </c>
      <c r="AA709" s="66">
        <f t="shared" si="246"/>
        <v>3.2533733922417873E-2</v>
      </c>
      <c r="AB709">
        <f>LOOKUP($B709,'07_L1政策步階'!$A$4:$A$14,'07_L1政策步階'!$C$4:$C$14)</f>
        <v>0</v>
      </c>
      <c r="AC709" s="65"/>
      <c r="AD709" s="65"/>
      <c r="AE709" s="65"/>
      <c r="AF709" s="65"/>
      <c r="AG709" s="65"/>
      <c r="AH709" s="65"/>
      <c r="AI709" s="65"/>
      <c r="AJ709" s="65"/>
      <c r="AK709" s="65"/>
      <c r="AL709">
        <f t="shared" ref="AL709:AL772" si="256">IF(ISNUMBER($AA709),IF($AA709&gt;=0.005,100,IF($AA709&gt;=-0.015,50,0)),"")</f>
        <v>100</v>
      </c>
      <c r="AM709">
        <f t="shared" ref="AM709:AM772" si="257">IF(ISNUMBER($AB709),IF($AB709=1,100,IF($AB709=0,50,0)),"")</f>
        <v>50</v>
      </c>
      <c r="AN709" t="str">
        <f t="shared" ref="AN709:AN772" si="258">IF(ISNUMBER($AC709),IF($AC709&gt;=0.001,100,IF($AC709&gt;=-0.003,50,0)),"")</f>
        <v/>
      </c>
      <c r="AO709" t="str">
        <f t="shared" ref="AO709:AO772" si="259">IF(ISNUMBER($AD709),IF($AD709&gt;=0.04,100,IF($AD709&gt;=0,50,0)),"")</f>
        <v/>
      </c>
      <c r="AP709" t="str">
        <f t="shared" ref="AP709:AP772" si="260">IF(ISNUMBER($AE709),IF($AE709&gt;=25,100,IF($AE709&gt;=-75,50,0)),"")</f>
        <v/>
      </c>
      <c r="AQ709" t="str">
        <f t="shared" ref="AQ709:AQ772" si="261">IF(ISNUMBER($AF709),IF($AF709&gt;0,100,IF($AF709&gt;=-50,50,0)),"")</f>
        <v/>
      </c>
      <c r="AR709" t="str">
        <f t="shared" ref="AR709:AR772" si="262">IF(ISNUMBER($AG709),IF($AG709=1,100,IF($AG709=0,50,0)),"")</f>
        <v/>
      </c>
      <c r="AS709" t="str">
        <f t="shared" ref="AS709:AS772" si="263">IF(ISNUMBER($AH709),IF($AH709&lt;0,100,IF($AH709&lt;=20,50,0)),"")</f>
        <v/>
      </c>
      <c r="AT709" t="str">
        <f t="shared" ref="AT709:AT772" si="264">IF(ISNUMBER($AI709),IF($AI709&lt;0.95,100,IF($AI709&lt;=1,50,0)),"")</f>
        <v/>
      </c>
      <c r="AU709" t="str">
        <f t="shared" ref="AU709:AU772" si="265">IF(ISNUMBER($AJ709),IF($AJ709&lt;30,0,IF($AJ709&lt;40,50,IF($AJ709&lt;=90,100,50))),"")</f>
        <v/>
      </c>
      <c r="AV709" t="str">
        <f t="shared" ref="AV709:AV772" si="266">IF(ISNUMBER($AK709),IF($AK709&gt;-0.2,100,IF($AK709&gt;=-0.4,50,0)),"")</f>
        <v/>
      </c>
      <c r="AW709">
        <f>'01_指標庫'!$H$4*ISNUMBER($F709)+'01_指標庫'!$H$5*ISNUMBER($AA709)+'01_指標庫'!$H$6*ISNUMBER($G709)+'01_指標庫'!$H$7*ISNUMBER($H709)+'01_指標庫'!$H$8*ISNUMBER($AF709)+'01_指標庫'!$H$9*ISNUMBER($AG709)+'01_指標庫'!$H$10*ISNUMBER($AB709)+'01_指標庫'!$H$11*ISNUMBER($AC709)+'01_指標庫'!$H$12*ISNUMBER($AD709)+'01_指標庫'!$H$13*ISNUMBER($AE709)+'01_指標庫'!$H$14*ISNUMBER($I709)+'01_指標庫'!$H$15*ISNUMBER($AH709)+'01_指標庫'!$H$16*ISNUMBER($K709)+'01_指標庫'!$H$17*ISNUMBER($AI709)+'01_指標庫'!$H$18*ISNUMBER($AJ709)+'01_指標庫'!$H$19*ISNUMBER($AK709)+'01_指標庫'!$H$20*ISNUMBER($BB709)+'01_指標庫'!$H$21*ISNUMBER($BC709)</f>
        <v>51</v>
      </c>
      <c r="AX709">
        <f>IF(AW709=0,50,ROUND(('01_指標庫'!$H$4*IF(ISNUMBER($F709),L709,0)+'01_指標庫'!$H$5*IF(ISNUMBER($AA709),AL709,0)+'01_指標庫'!$H$6*IF(ISNUMBER($G709),M709,0)+'01_指標庫'!$H$7*IF(ISNUMBER($H709),N709,0)+'01_指標庫'!$H$8*IF(ISNUMBER($AF709),AQ709,0)+'01_指標庫'!$H$9*IF(ISNUMBER($AG709),AR709,0)+'01_指標庫'!$H$10*IF(ISNUMBER($AB709),AM709,0)+'01_指標庫'!$H$11*IF(ISNUMBER($AC709),AN709,0)+'01_指標庫'!$H$12*IF(ISNUMBER($AD709),AO709,0)+'01_指標庫'!$H$13*IF(ISNUMBER($AE709),AP709,0)+'01_指標庫'!$H$14*IF(ISNUMBER($I709),O709,0)+'01_指標庫'!$H$15*IF(ISNUMBER($AH709),AS709,0)+'01_指標庫'!$H$16*IF(ISNUMBER($K709),P709,0)+'01_指標庫'!$H$17*IF(ISNUMBER($AI709),AT709,0)+'01_指標庫'!$H$18*IF(ISNUMBER($AJ709),AU709,0)+'01_指標庫'!$H$19*IF(ISNUMBER($AK709),AV709,0)+'01_指標庫'!$H$20*IF(ISNUMBER($BB709),BB709,0)+'01_指標庫'!$H$21*IF(ISNUMBER($BC709),BC709,0))/AW709,1))</f>
        <v>81.400000000000006</v>
      </c>
      <c r="AY709" s="67"/>
      <c r="AZ709" s="67"/>
      <c r="BA709" s="66">
        <f t="shared" si="247"/>
        <v>8.6718849635494255E-3</v>
      </c>
      <c r="BB709">
        <f t="shared" si="248"/>
        <v>50</v>
      </c>
      <c r="BC709" t="str">
        <f t="shared" si="249"/>
        <v/>
      </c>
    </row>
    <row r="710" spans="1:55" ht="15" customHeight="1">
      <c r="A710" s="56">
        <v>706</v>
      </c>
      <c r="B710" s="57">
        <v>43584</v>
      </c>
      <c r="C710" s="56">
        <v>2019</v>
      </c>
      <c r="D710" s="58" t="s">
        <v>236</v>
      </c>
      <c r="E710" s="59">
        <v>7839.04</v>
      </c>
      <c r="F710" s="60">
        <v>9.8160999999999998E-2</v>
      </c>
      <c r="G710" s="60">
        <v>0</v>
      </c>
      <c r="H710" s="61">
        <v>0.87760000000000005</v>
      </c>
      <c r="I710" s="62">
        <v>373</v>
      </c>
      <c r="J710" s="56" t="s">
        <v>235</v>
      </c>
      <c r="K710" s="63">
        <v>13.11</v>
      </c>
      <c r="L710" s="56">
        <f t="shared" si="250"/>
        <v>100</v>
      </c>
      <c r="M710" s="56">
        <f t="shared" si="251"/>
        <v>100</v>
      </c>
      <c r="N710" s="56">
        <f t="shared" si="252"/>
        <v>100</v>
      </c>
      <c r="O710" s="56">
        <f t="shared" si="253"/>
        <v>50</v>
      </c>
      <c r="P710" s="56">
        <f t="shared" si="254"/>
        <v>100</v>
      </c>
      <c r="Q710" s="63"/>
      <c r="R710" s="56"/>
      <c r="S710" s="60">
        <f t="shared" ref="S710:S773" si="267">$E710/$E709-1</f>
        <v>1.5792136640311316E-3</v>
      </c>
      <c r="T710" s="64">
        <f t="shared" ref="T710:T773" si="268">$K710/$K709-1</f>
        <v>2.9850746268656581E-2</v>
      </c>
      <c r="V710" s="65"/>
      <c r="W710" s="65"/>
      <c r="Y710" s="15" t="str">
        <f t="shared" si="255"/>
        <v>EASY</v>
      </c>
      <c r="AA710" s="66">
        <f t="shared" si="246"/>
        <v>3.4391352665338104E-2</v>
      </c>
      <c r="AB710">
        <f>LOOKUP($B710,'07_L1政策步階'!$A$4:$A$14,'07_L1政策步階'!$C$4:$C$14)</f>
        <v>0</v>
      </c>
      <c r="AC710" s="65"/>
      <c r="AD710" s="65"/>
      <c r="AE710" s="65"/>
      <c r="AF710" s="65"/>
      <c r="AG710" s="65"/>
      <c r="AH710" s="65"/>
      <c r="AI710" s="65"/>
      <c r="AJ710" s="65"/>
      <c r="AK710" s="65"/>
      <c r="AL710">
        <f t="shared" si="256"/>
        <v>100</v>
      </c>
      <c r="AM710">
        <f t="shared" si="257"/>
        <v>50</v>
      </c>
      <c r="AN710" t="str">
        <f t="shared" si="258"/>
        <v/>
      </c>
      <c r="AO710" t="str">
        <f t="shared" si="259"/>
        <v/>
      </c>
      <c r="AP710" t="str">
        <f t="shared" si="260"/>
        <v/>
      </c>
      <c r="AQ710" t="str">
        <f t="shared" si="261"/>
        <v/>
      </c>
      <c r="AR710" t="str">
        <f t="shared" si="262"/>
        <v/>
      </c>
      <c r="AS710" t="str">
        <f t="shared" si="263"/>
        <v/>
      </c>
      <c r="AT710" t="str">
        <f t="shared" si="264"/>
        <v/>
      </c>
      <c r="AU710" t="str">
        <f t="shared" si="265"/>
        <v/>
      </c>
      <c r="AV710" t="str">
        <f t="shared" si="266"/>
        <v/>
      </c>
      <c r="AW710">
        <f>'01_指標庫'!$H$4*ISNUMBER($F710)+'01_指標庫'!$H$5*ISNUMBER($AA710)+'01_指標庫'!$H$6*ISNUMBER($G710)+'01_指標庫'!$H$7*ISNUMBER($H710)+'01_指標庫'!$H$8*ISNUMBER($AF710)+'01_指標庫'!$H$9*ISNUMBER($AG710)+'01_指標庫'!$H$10*ISNUMBER($AB710)+'01_指標庫'!$H$11*ISNUMBER($AC710)+'01_指標庫'!$H$12*ISNUMBER($AD710)+'01_指標庫'!$H$13*ISNUMBER($AE710)+'01_指標庫'!$H$14*ISNUMBER($I710)+'01_指標庫'!$H$15*ISNUMBER($AH710)+'01_指標庫'!$H$16*ISNUMBER($K710)+'01_指標庫'!$H$17*ISNUMBER($AI710)+'01_指標庫'!$H$18*ISNUMBER($AJ710)+'01_指標庫'!$H$19*ISNUMBER($AK710)+'01_指標庫'!$H$20*ISNUMBER($BB710)+'01_指標庫'!$H$21*ISNUMBER($BC710)</f>
        <v>51</v>
      </c>
      <c r="AX710">
        <f>IF(AW710=0,50,ROUND(('01_指標庫'!$H$4*IF(ISNUMBER($F710),L710,0)+'01_指標庫'!$H$5*IF(ISNUMBER($AA710),AL710,0)+'01_指標庫'!$H$6*IF(ISNUMBER($G710),M710,0)+'01_指標庫'!$H$7*IF(ISNUMBER($H710),N710,0)+'01_指標庫'!$H$8*IF(ISNUMBER($AF710),AQ710,0)+'01_指標庫'!$H$9*IF(ISNUMBER($AG710),AR710,0)+'01_指標庫'!$H$10*IF(ISNUMBER($AB710),AM710,0)+'01_指標庫'!$H$11*IF(ISNUMBER($AC710),AN710,0)+'01_指標庫'!$H$12*IF(ISNUMBER($AD710),AO710,0)+'01_指標庫'!$H$13*IF(ISNUMBER($AE710),AP710,0)+'01_指標庫'!$H$14*IF(ISNUMBER($I710),O710,0)+'01_指標庫'!$H$15*IF(ISNUMBER($AH710),AS710,0)+'01_指標庫'!$H$16*IF(ISNUMBER($K710),P710,0)+'01_指標庫'!$H$17*IF(ISNUMBER($AI710),AT710,0)+'01_指標庫'!$H$18*IF(ISNUMBER($AJ710),AU710,0)+'01_指標庫'!$H$19*IF(ISNUMBER($AK710),AV710,0)+'01_指標庫'!$H$20*IF(ISNUMBER($BB710),BB710,0)+'01_指標庫'!$H$21*IF(ISNUMBER($BC710),BC710,0))/AW710,1))</f>
        <v>81.400000000000006</v>
      </c>
      <c r="AY710" s="67"/>
      <c r="AZ710" s="67"/>
      <c r="BA710" s="66">
        <f t="shared" si="247"/>
        <v>9.1674743309946294E-3</v>
      </c>
      <c r="BB710">
        <f t="shared" si="248"/>
        <v>50</v>
      </c>
      <c r="BC710" t="str">
        <f t="shared" si="249"/>
        <v/>
      </c>
    </row>
    <row r="711" spans="1:55" ht="15" customHeight="1">
      <c r="A711" s="56">
        <v>707</v>
      </c>
      <c r="B711" s="57">
        <v>43585</v>
      </c>
      <c r="C711" s="56">
        <v>2019</v>
      </c>
      <c r="D711" s="58" t="s">
        <v>237</v>
      </c>
      <c r="E711" s="59">
        <v>7781.46</v>
      </c>
      <c r="F711" s="60">
        <v>8.9777999999999997E-2</v>
      </c>
      <c r="G711" s="60">
        <v>-7.345E-3</v>
      </c>
      <c r="H711" s="61">
        <v>0.87760000000000005</v>
      </c>
      <c r="I711" s="62">
        <v>373</v>
      </c>
      <c r="J711" s="56" t="s">
        <v>235</v>
      </c>
      <c r="K711" s="63">
        <v>13.12</v>
      </c>
      <c r="L711" s="56">
        <f t="shared" si="250"/>
        <v>100</v>
      </c>
      <c r="M711" s="56">
        <f t="shared" si="251"/>
        <v>100</v>
      </c>
      <c r="N711" s="56">
        <f t="shared" si="252"/>
        <v>100</v>
      </c>
      <c r="O711" s="56">
        <f t="shared" si="253"/>
        <v>50</v>
      </c>
      <c r="P711" s="56">
        <f t="shared" si="254"/>
        <v>100</v>
      </c>
      <c r="Q711" s="63"/>
      <c r="R711" s="56"/>
      <c r="S711" s="60">
        <f t="shared" si="267"/>
        <v>-7.3452871780217421E-3</v>
      </c>
      <c r="T711" s="64">
        <f t="shared" si="268"/>
        <v>7.6277650648348683E-4</v>
      </c>
      <c r="V711" s="65"/>
      <c r="W711" s="65"/>
      <c r="Y711" s="15" t="str">
        <f t="shared" si="255"/>
        <v>EASY</v>
      </c>
      <c r="AA711" s="66">
        <f t="shared" si="246"/>
        <v>3.6124887903840941E-2</v>
      </c>
      <c r="AB711">
        <f>LOOKUP($B711,'07_L1政策步階'!$A$4:$A$14,'07_L1政策步階'!$C$4:$C$14)</f>
        <v>0</v>
      </c>
      <c r="AC711" s="65"/>
      <c r="AD711" s="65"/>
      <c r="AE711" s="65"/>
      <c r="AF711" s="65"/>
      <c r="AG711" s="65"/>
      <c r="AH711" s="65"/>
      <c r="AI711" s="65"/>
      <c r="AJ711" s="65"/>
      <c r="AK711" s="65"/>
      <c r="AL711">
        <f t="shared" si="256"/>
        <v>100</v>
      </c>
      <c r="AM711">
        <f t="shared" si="257"/>
        <v>50</v>
      </c>
      <c r="AN711" t="str">
        <f t="shared" si="258"/>
        <v/>
      </c>
      <c r="AO711" t="str">
        <f t="shared" si="259"/>
        <v/>
      </c>
      <c r="AP711" t="str">
        <f t="shared" si="260"/>
        <v/>
      </c>
      <c r="AQ711" t="str">
        <f t="shared" si="261"/>
        <v/>
      </c>
      <c r="AR711" t="str">
        <f t="shared" si="262"/>
        <v/>
      </c>
      <c r="AS711" t="str">
        <f t="shared" si="263"/>
        <v/>
      </c>
      <c r="AT711" t="str">
        <f t="shared" si="264"/>
        <v/>
      </c>
      <c r="AU711" t="str">
        <f t="shared" si="265"/>
        <v/>
      </c>
      <c r="AV711" t="str">
        <f t="shared" si="266"/>
        <v/>
      </c>
      <c r="AW711">
        <f>'01_指標庫'!$H$4*ISNUMBER($F711)+'01_指標庫'!$H$5*ISNUMBER($AA711)+'01_指標庫'!$H$6*ISNUMBER($G711)+'01_指標庫'!$H$7*ISNUMBER($H711)+'01_指標庫'!$H$8*ISNUMBER($AF711)+'01_指標庫'!$H$9*ISNUMBER($AG711)+'01_指標庫'!$H$10*ISNUMBER($AB711)+'01_指標庫'!$H$11*ISNUMBER($AC711)+'01_指標庫'!$H$12*ISNUMBER($AD711)+'01_指標庫'!$H$13*ISNUMBER($AE711)+'01_指標庫'!$H$14*ISNUMBER($I711)+'01_指標庫'!$H$15*ISNUMBER($AH711)+'01_指標庫'!$H$16*ISNUMBER($K711)+'01_指標庫'!$H$17*ISNUMBER($AI711)+'01_指標庫'!$H$18*ISNUMBER($AJ711)+'01_指標庫'!$H$19*ISNUMBER($AK711)+'01_指標庫'!$H$20*ISNUMBER($BB711)+'01_指標庫'!$H$21*ISNUMBER($BC711)</f>
        <v>51</v>
      </c>
      <c r="AX711">
        <f>IF(AW711=0,50,ROUND(('01_指標庫'!$H$4*IF(ISNUMBER($F711),L711,0)+'01_指標庫'!$H$5*IF(ISNUMBER($AA711),AL711,0)+'01_指標庫'!$H$6*IF(ISNUMBER($G711),M711,0)+'01_指標庫'!$H$7*IF(ISNUMBER($H711),N711,0)+'01_指標庫'!$H$8*IF(ISNUMBER($AF711),AQ711,0)+'01_指標庫'!$H$9*IF(ISNUMBER($AG711),AR711,0)+'01_指標庫'!$H$10*IF(ISNUMBER($AB711),AM711,0)+'01_指標庫'!$H$11*IF(ISNUMBER($AC711),AN711,0)+'01_指標庫'!$H$12*IF(ISNUMBER($AD711),AO711,0)+'01_指標庫'!$H$13*IF(ISNUMBER($AE711),AP711,0)+'01_指標庫'!$H$14*IF(ISNUMBER($I711),O711,0)+'01_指標庫'!$H$15*IF(ISNUMBER($AH711),AS711,0)+'01_指標庫'!$H$16*IF(ISNUMBER($K711),P711,0)+'01_指標庫'!$H$17*IF(ISNUMBER($AI711),AT711,0)+'01_指標庫'!$H$18*IF(ISNUMBER($AJ711),AU711,0)+'01_指標庫'!$H$19*IF(ISNUMBER($AK711),AV711,0)+'01_指標庫'!$H$20*IF(ISNUMBER($BB711),BB711,0)+'01_指標庫'!$H$21*IF(ISNUMBER($BC711),BC711,0))/AW711,1))</f>
        <v>81.400000000000006</v>
      </c>
      <c r="AY711" s="67"/>
      <c r="AZ711" s="67"/>
      <c r="BA711" s="66">
        <f t="shared" si="247"/>
        <v>6.4323922251483534E-3</v>
      </c>
      <c r="BB711">
        <f t="shared" si="248"/>
        <v>50</v>
      </c>
      <c r="BC711" t="str">
        <f t="shared" si="249"/>
        <v/>
      </c>
    </row>
    <row r="712" spans="1:55" ht="15" customHeight="1">
      <c r="A712" s="56">
        <v>708</v>
      </c>
      <c r="B712" s="57">
        <v>43586</v>
      </c>
      <c r="C712" s="56">
        <v>2019</v>
      </c>
      <c r="D712" s="58" t="s">
        <v>238</v>
      </c>
      <c r="E712" s="59">
        <v>7751.85</v>
      </c>
      <c r="F712" s="60">
        <v>8.5345000000000004E-2</v>
      </c>
      <c r="G712" s="60">
        <v>-1.1122999999999999E-2</v>
      </c>
      <c r="H712" s="61">
        <v>0.85709999999999997</v>
      </c>
      <c r="I712" s="62">
        <v>371</v>
      </c>
      <c r="J712" s="56" t="s">
        <v>235</v>
      </c>
      <c r="K712" s="63">
        <v>14.8</v>
      </c>
      <c r="L712" s="56">
        <f t="shared" si="250"/>
        <v>100</v>
      </c>
      <c r="M712" s="56">
        <f t="shared" si="251"/>
        <v>100</v>
      </c>
      <c r="N712" s="56">
        <f t="shared" si="252"/>
        <v>100</v>
      </c>
      <c r="O712" s="56">
        <f t="shared" si="253"/>
        <v>50</v>
      </c>
      <c r="P712" s="56">
        <f t="shared" si="254"/>
        <v>100</v>
      </c>
      <c r="Q712" s="63"/>
      <c r="R712" s="56"/>
      <c r="S712" s="60">
        <f t="shared" si="267"/>
        <v>-3.8051985103052521E-3</v>
      </c>
      <c r="T712" s="64">
        <f t="shared" si="268"/>
        <v>0.12804878048780499</v>
      </c>
      <c r="V712" s="65"/>
      <c r="W712" s="65"/>
      <c r="Y712" s="15" t="str">
        <f t="shared" si="255"/>
        <v>EASY</v>
      </c>
      <c r="AA712" s="66">
        <f t="shared" si="246"/>
        <v>3.7770960807478327E-2</v>
      </c>
      <c r="AB712">
        <f>LOOKUP($B712,'07_L1政策步階'!$A$4:$A$14,'07_L1政策步階'!$C$4:$C$14)</f>
        <v>0</v>
      </c>
      <c r="AC712" s="65"/>
      <c r="AD712" s="65"/>
      <c r="AE712" s="65"/>
      <c r="AF712" s="65"/>
      <c r="AG712" s="65"/>
      <c r="AH712" s="65"/>
      <c r="AI712" s="65"/>
      <c r="AJ712" s="65"/>
      <c r="AK712" s="65"/>
      <c r="AL712">
        <f t="shared" si="256"/>
        <v>100</v>
      </c>
      <c r="AM712">
        <f t="shared" si="257"/>
        <v>50</v>
      </c>
      <c r="AN712" t="str">
        <f t="shared" si="258"/>
        <v/>
      </c>
      <c r="AO712" t="str">
        <f t="shared" si="259"/>
        <v/>
      </c>
      <c r="AP712" t="str">
        <f t="shared" si="260"/>
        <v/>
      </c>
      <c r="AQ712" t="str">
        <f t="shared" si="261"/>
        <v/>
      </c>
      <c r="AR712" t="str">
        <f t="shared" si="262"/>
        <v/>
      </c>
      <c r="AS712" t="str">
        <f t="shared" si="263"/>
        <v/>
      </c>
      <c r="AT712" t="str">
        <f t="shared" si="264"/>
        <v/>
      </c>
      <c r="AU712" t="str">
        <f t="shared" si="265"/>
        <v/>
      </c>
      <c r="AV712" t="str">
        <f t="shared" si="266"/>
        <v/>
      </c>
      <c r="AW712">
        <f>'01_指標庫'!$H$4*ISNUMBER($F712)+'01_指標庫'!$H$5*ISNUMBER($AA712)+'01_指標庫'!$H$6*ISNUMBER($G712)+'01_指標庫'!$H$7*ISNUMBER($H712)+'01_指標庫'!$H$8*ISNUMBER($AF712)+'01_指標庫'!$H$9*ISNUMBER($AG712)+'01_指標庫'!$H$10*ISNUMBER($AB712)+'01_指標庫'!$H$11*ISNUMBER($AC712)+'01_指標庫'!$H$12*ISNUMBER($AD712)+'01_指標庫'!$H$13*ISNUMBER($AE712)+'01_指標庫'!$H$14*ISNUMBER($I712)+'01_指標庫'!$H$15*ISNUMBER($AH712)+'01_指標庫'!$H$16*ISNUMBER($K712)+'01_指標庫'!$H$17*ISNUMBER($AI712)+'01_指標庫'!$H$18*ISNUMBER($AJ712)+'01_指標庫'!$H$19*ISNUMBER($AK712)+'01_指標庫'!$H$20*ISNUMBER($BB712)+'01_指標庫'!$H$21*ISNUMBER($BC712)</f>
        <v>51</v>
      </c>
      <c r="AX712">
        <f>IF(AW712=0,50,ROUND(('01_指標庫'!$H$4*IF(ISNUMBER($F712),L712,0)+'01_指標庫'!$H$5*IF(ISNUMBER($AA712),AL712,0)+'01_指標庫'!$H$6*IF(ISNUMBER($G712),M712,0)+'01_指標庫'!$H$7*IF(ISNUMBER($H712),N712,0)+'01_指標庫'!$H$8*IF(ISNUMBER($AF712),AQ712,0)+'01_指標庫'!$H$9*IF(ISNUMBER($AG712),AR712,0)+'01_指標庫'!$H$10*IF(ISNUMBER($AB712),AM712,0)+'01_指標庫'!$H$11*IF(ISNUMBER($AC712),AN712,0)+'01_指標庫'!$H$12*IF(ISNUMBER($AD712),AO712,0)+'01_指標庫'!$H$13*IF(ISNUMBER($AE712),AP712,0)+'01_指標庫'!$H$14*IF(ISNUMBER($I712),O712,0)+'01_指標庫'!$H$15*IF(ISNUMBER($AH712),AS712,0)+'01_指標庫'!$H$16*IF(ISNUMBER($K712),P712,0)+'01_指標庫'!$H$17*IF(ISNUMBER($AI712),AT712,0)+'01_指標庫'!$H$18*IF(ISNUMBER($AJ712),AU712,0)+'01_指標庫'!$H$19*IF(ISNUMBER($AK712),AV712,0)+'01_指標庫'!$H$20*IF(ISNUMBER($BB712),BB712,0)+'01_指標庫'!$H$21*IF(ISNUMBER($BC712),BC712,0))/AW712,1))</f>
        <v>81.400000000000006</v>
      </c>
      <c r="AY712" s="67"/>
      <c r="AZ712" s="67"/>
      <c r="BA712" s="66">
        <f t="shared" si="247"/>
        <v>4.3361863697790604E-3</v>
      </c>
      <c r="BB712">
        <f t="shared" si="248"/>
        <v>50</v>
      </c>
      <c r="BC712" t="str">
        <f t="shared" si="249"/>
        <v/>
      </c>
    </row>
    <row r="713" spans="1:55" ht="15" customHeight="1">
      <c r="A713" s="56">
        <v>709</v>
      </c>
      <c r="B713" s="57">
        <v>43587</v>
      </c>
      <c r="C713" s="56">
        <v>2019</v>
      </c>
      <c r="D713" s="58" t="s">
        <v>239</v>
      </c>
      <c r="E713" s="59">
        <v>7724.06</v>
      </c>
      <c r="F713" s="60">
        <v>8.1176999999999999E-2</v>
      </c>
      <c r="G713" s="60">
        <v>-1.4668E-2</v>
      </c>
      <c r="H713" s="61">
        <v>0.85709999999999997</v>
      </c>
      <c r="I713" s="62">
        <v>374</v>
      </c>
      <c r="J713" s="56" t="s">
        <v>235</v>
      </c>
      <c r="K713" s="63">
        <v>14.42</v>
      </c>
      <c r="L713" s="56">
        <f t="shared" si="250"/>
        <v>100</v>
      </c>
      <c r="M713" s="56">
        <f t="shared" si="251"/>
        <v>100</v>
      </c>
      <c r="N713" s="56">
        <f t="shared" si="252"/>
        <v>100</v>
      </c>
      <c r="O713" s="56">
        <f t="shared" si="253"/>
        <v>50</v>
      </c>
      <c r="P713" s="56">
        <f t="shared" si="254"/>
        <v>100</v>
      </c>
      <c r="Q713" s="63"/>
      <c r="R713" s="56"/>
      <c r="S713" s="60">
        <f t="shared" si="267"/>
        <v>-3.5849506891902916E-3</v>
      </c>
      <c r="T713" s="64">
        <f t="shared" si="268"/>
        <v>-2.5675675675675746E-2</v>
      </c>
      <c r="V713" s="65"/>
      <c r="W713" s="65"/>
      <c r="Y713" s="15" t="str">
        <f t="shared" si="255"/>
        <v>EASY</v>
      </c>
      <c r="AA713" s="66">
        <f t="shared" si="246"/>
        <v>3.9357503011934414E-2</v>
      </c>
      <c r="AB713">
        <f>LOOKUP($B713,'07_L1政策步階'!$A$4:$A$14,'07_L1政策步階'!$C$4:$C$14)</f>
        <v>0</v>
      </c>
      <c r="AC713" s="65"/>
      <c r="AD713" s="65"/>
      <c r="AE713" s="65"/>
      <c r="AF713" s="65"/>
      <c r="AG713" s="65"/>
      <c r="AH713" s="65"/>
      <c r="AI713" s="65"/>
      <c r="AJ713" s="65"/>
      <c r="AK713" s="65"/>
      <c r="AL713">
        <f t="shared" si="256"/>
        <v>100</v>
      </c>
      <c r="AM713">
        <f t="shared" si="257"/>
        <v>50</v>
      </c>
      <c r="AN713" t="str">
        <f t="shared" si="258"/>
        <v/>
      </c>
      <c r="AO713" t="str">
        <f t="shared" si="259"/>
        <v/>
      </c>
      <c r="AP713" t="str">
        <f t="shared" si="260"/>
        <v/>
      </c>
      <c r="AQ713" t="str">
        <f t="shared" si="261"/>
        <v/>
      </c>
      <c r="AR713" t="str">
        <f t="shared" si="262"/>
        <v/>
      </c>
      <c r="AS713" t="str">
        <f t="shared" si="263"/>
        <v/>
      </c>
      <c r="AT713" t="str">
        <f t="shared" si="264"/>
        <v/>
      </c>
      <c r="AU713" t="str">
        <f t="shared" si="265"/>
        <v/>
      </c>
      <c r="AV713" t="str">
        <f t="shared" si="266"/>
        <v/>
      </c>
      <c r="AW713">
        <f>'01_指標庫'!$H$4*ISNUMBER($F713)+'01_指標庫'!$H$5*ISNUMBER($AA713)+'01_指標庫'!$H$6*ISNUMBER($G713)+'01_指標庫'!$H$7*ISNUMBER($H713)+'01_指標庫'!$H$8*ISNUMBER($AF713)+'01_指標庫'!$H$9*ISNUMBER($AG713)+'01_指標庫'!$H$10*ISNUMBER($AB713)+'01_指標庫'!$H$11*ISNUMBER($AC713)+'01_指標庫'!$H$12*ISNUMBER($AD713)+'01_指標庫'!$H$13*ISNUMBER($AE713)+'01_指標庫'!$H$14*ISNUMBER($I713)+'01_指標庫'!$H$15*ISNUMBER($AH713)+'01_指標庫'!$H$16*ISNUMBER($K713)+'01_指標庫'!$H$17*ISNUMBER($AI713)+'01_指標庫'!$H$18*ISNUMBER($AJ713)+'01_指標庫'!$H$19*ISNUMBER($AK713)+'01_指標庫'!$H$20*ISNUMBER($BB713)+'01_指標庫'!$H$21*ISNUMBER($BC713)</f>
        <v>51</v>
      </c>
      <c r="AX713">
        <f>IF(AW713=0,50,ROUND(('01_指標庫'!$H$4*IF(ISNUMBER($F713),L713,0)+'01_指標庫'!$H$5*IF(ISNUMBER($AA713),AL713,0)+'01_指標庫'!$H$6*IF(ISNUMBER($G713),M713,0)+'01_指標庫'!$H$7*IF(ISNUMBER($H713),N713,0)+'01_指標庫'!$H$8*IF(ISNUMBER($AF713),AQ713,0)+'01_指標庫'!$H$9*IF(ISNUMBER($AG713),AR713,0)+'01_指標庫'!$H$10*IF(ISNUMBER($AB713),AM713,0)+'01_指標庫'!$H$11*IF(ISNUMBER($AC713),AN713,0)+'01_指標庫'!$H$12*IF(ISNUMBER($AD713),AO713,0)+'01_指標庫'!$H$13*IF(ISNUMBER($AE713),AP713,0)+'01_指標庫'!$H$14*IF(ISNUMBER($I713),O713,0)+'01_指標庫'!$H$15*IF(ISNUMBER($AH713),AS713,0)+'01_指標庫'!$H$16*IF(ISNUMBER($K713),P713,0)+'01_指標庫'!$H$17*IF(ISNUMBER($AI713),AT713,0)+'01_指標庫'!$H$18*IF(ISNUMBER($AJ713),AU713,0)+'01_指標庫'!$H$19*IF(ISNUMBER($AK713),AV713,0)+'01_指標庫'!$H$20*IF(ISNUMBER($BB713),BB713,0)+'01_指標庫'!$H$21*IF(ISNUMBER($BC713),BC713,0))/AW713,1))</f>
        <v>81.400000000000006</v>
      </c>
      <c r="AY713" s="67"/>
      <c r="AZ713" s="67"/>
      <c r="BA713" s="66">
        <f t="shared" si="247"/>
        <v>1.3872176843496842E-3</v>
      </c>
      <c r="BB713">
        <f t="shared" si="248"/>
        <v>50</v>
      </c>
      <c r="BC713" t="str">
        <f t="shared" si="249"/>
        <v/>
      </c>
    </row>
    <row r="714" spans="1:55" ht="15" customHeight="1">
      <c r="A714" s="56">
        <v>710</v>
      </c>
      <c r="B714" s="57">
        <v>43588</v>
      </c>
      <c r="C714" s="56">
        <v>2019</v>
      </c>
      <c r="D714" s="58" t="s">
        <v>234</v>
      </c>
      <c r="E714" s="59">
        <v>7845.73</v>
      </c>
      <c r="F714" s="60">
        <v>9.7867999999999997E-2</v>
      </c>
      <c r="G714" s="60">
        <v>0</v>
      </c>
      <c r="H714" s="61">
        <v>0.85709999999999997</v>
      </c>
      <c r="I714" s="62">
        <v>372</v>
      </c>
      <c r="J714" s="56" t="s">
        <v>235</v>
      </c>
      <c r="K714" s="63">
        <v>12.87</v>
      </c>
      <c r="L714" s="56">
        <f t="shared" si="250"/>
        <v>100</v>
      </c>
      <c r="M714" s="56">
        <f t="shared" si="251"/>
        <v>100</v>
      </c>
      <c r="N714" s="56">
        <f t="shared" si="252"/>
        <v>100</v>
      </c>
      <c r="O714" s="56">
        <f t="shared" si="253"/>
        <v>50</v>
      </c>
      <c r="P714" s="56">
        <f t="shared" si="254"/>
        <v>100</v>
      </c>
      <c r="Q714" s="63"/>
      <c r="R714" s="56"/>
      <c r="S714" s="60">
        <f t="shared" si="267"/>
        <v>1.5752078570078432E-2</v>
      </c>
      <c r="T714" s="64">
        <f t="shared" si="268"/>
        <v>-0.10748959778085998</v>
      </c>
      <c r="V714" s="65"/>
      <c r="W714" s="65"/>
      <c r="Y714" s="15" t="str">
        <f t="shared" si="255"/>
        <v>EASY</v>
      </c>
      <c r="AA714" s="66">
        <f t="shared" si="246"/>
        <v>4.130469152637839E-2</v>
      </c>
      <c r="AB714">
        <f>LOOKUP($B714,'07_L1政策步階'!$A$4:$A$14,'07_L1政策步階'!$C$4:$C$14)</f>
        <v>0</v>
      </c>
      <c r="AC714" s="65"/>
      <c r="AD714" s="65"/>
      <c r="AE714" s="65"/>
      <c r="AF714" s="65"/>
      <c r="AG714" s="65"/>
      <c r="AH714" s="65"/>
      <c r="AI714" s="65"/>
      <c r="AJ714" s="65"/>
      <c r="AK714" s="65"/>
      <c r="AL714">
        <f t="shared" si="256"/>
        <v>100</v>
      </c>
      <c r="AM714">
        <f t="shared" si="257"/>
        <v>50</v>
      </c>
      <c r="AN714" t="str">
        <f t="shared" si="258"/>
        <v/>
      </c>
      <c r="AO714" t="str">
        <f t="shared" si="259"/>
        <v/>
      </c>
      <c r="AP714" t="str">
        <f t="shared" si="260"/>
        <v/>
      </c>
      <c r="AQ714" t="str">
        <f t="shared" si="261"/>
        <v/>
      </c>
      <c r="AR714" t="str">
        <f t="shared" si="262"/>
        <v/>
      </c>
      <c r="AS714" t="str">
        <f t="shared" si="263"/>
        <v/>
      </c>
      <c r="AT714" t="str">
        <f t="shared" si="264"/>
        <v/>
      </c>
      <c r="AU714" t="str">
        <f t="shared" si="265"/>
        <v/>
      </c>
      <c r="AV714" t="str">
        <f t="shared" si="266"/>
        <v/>
      </c>
      <c r="AW714">
        <f>'01_指標庫'!$H$4*ISNUMBER($F714)+'01_指標庫'!$H$5*ISNUMBER($AA714)+'01_指標庫'!$H$6*ISNUMBER($G714)+'01_指標庫'!$H$7*ISNUMBER($H714)+'01_指標庫'!$H$8*ISNUMBER($AF714)+'01_指標庫'!$H$9*ISNUMBER($AG714)+'01_指標庫'!$H$10*ISNUMBER($AB714)+'01_指標庫'!$H$11*ISNUMBER($AC714)+'01_指標庫'!$H$12*ISNUMBER($AD714)+'01_指標庫'!$H$13*ISNUMBER($AE714)+'01_指標庫'!$H$14*ISNUMBER($I714)+'01_指標庫'!$H$15*ISNUMBER($AH714)+'01_指標庫'!$H$16*ISNUMBER($K714)+'01_指標庫'!$H$17*ISNUMBER($AI714)+'01_指標庫'!$H$18*ISNUMBER($AJ714)+'01_指標庫'!$H$19*ISNUMBER($AK714)+'01_指標庫'!$H$20*ISNUMBER($BB714)+'01_指標庫'!$H$21*ISNUMBER($BC714)</f>
        <v>51</v>
      </c>
      <c r="AX714">
        <f>IF(AW714=0,50,ROUND(('01_指標庫'!$H$4*IF(ISNUMBER($F714),L714,0)+'01_指標庫'!$H$5*IF(ISNUMBER($AA714),AL714,0)+'01_指標庫'!$H$6*IF(ISNUMBER($G714),M714,0)+'01_指標庫'!$H$7*IF(ISNUMBER($H714),N714,0)+'01_指標庫'!$H$8*IF(ISNUMBER($AF714),AQ714,0)+'01_指標庫'!$H$9*IF(ISNUMBER($AG714),AR714,0)+'01_指標庫'!$H$10*IF(ISNUMBER($AB714),AM714,0)+'01_指標庫'!$H$11*IF(ISNUMBER($AC714),AN714,0)+'01_指標庫'!$H$12*IF(ISNUMBER($AD714),AO714,0)+'01_指標庫'!$H$13*IF(ISNUMBER($AE714),AP714,0)+'01_指標庫'!$H$14*IF(ISNUMBER($I714),O714,0)+'01_指標庫'!$H$15*IF(ISNUMBER($AH714),AS714,0)+'01_指標庫'!$H$16*IF(ISNUMBER($K714),P714,0)+'01_指標庫'!$H$17*IF(ISNUMBER($AI714),AT714,0)+'01_指標庫'!$H$18*IF(ISNUMBER($AJ714),AU714,0)+'01_指標庫'!$H$19*IF(ISNUMBER($AK714),AV714,0)+'01_指標庫'!$H$20*IF(ISNUMBER($BB714),BB714,0)+'01_指標庫'!$H$21*IF(ISNUMBER($BC714),BC714,0))/AW714,1))</f>
        <v>81.400000000000006</v>
      </c>
      <c r="AY714" s="67"/>
      <c r="AZ714" s="67"/>
      <c r="BA714" s="66">
        <f t="shared" si="247"/>
        <v>-1.2927766904780036E-4</v>
      </c>
      <c r="BB714">
        <f t="shared" si="248"/>
        <v>50</v>
      </c>
      <c r="BC714" t="str">
        <f t="shared" si="249"/>
        <v/>
      </c>
    </row>
    <row r="715" spans="1:55" ht="15" customHeight="1">
      <c r="A715" s="56">
        <v>711</v>
      </c>
      <c r="B715" s="57">
        <v>43591</v>
      </c>
      <c r="C715" s="56">
        <v>2019</v>
      </c>
      <c r="D715" s="58" t="s">
        <v>236</v>
      </c>
      <c r="E715" s="59">
        <v>7794.09</v>
      </c>
      <c r="F715" s="60">
        <v>9.0333999999999998E-2</v>
      </c>
      <c r="G715" s="60">
        <v>-6.5820000000000002E-3</v>
      </c>
      <c r="H715" s="61">
        <v>0.85709999999999997</v>
      </c>
      <c r="I715" s="62">
        <v>382</v>
      </c>
      <c r="J715" s="56" t="s">
        <v>235</v>
      </c>
      <c r="K715" s="63">
        <v>15.44</v>
      </c>
      <c r="L715" s="56">
        <f t="shared" si="250"/>
        <v>100</v>
      </c>
      <c r="M715" s="56">
        <f t="shared" si="251"/>
        <v>100</v>
      </c>
      <c r="N715" s="56">
        <f t="shared" si="252"/>
        <v>100</v>
      </c>
      <c r="O715" s="56">
        <f t="shared" si="253"/>
        <v>50</v>
      </c>
      <c r="P715" s="56">
        <f t="shared" si="254"/>
        <v>100</v>
      </c>
      <c r="Q715" s="63"/>
      <c r="R715" s="56"/>
      <c r="S715" s="60">
        <f t="shared" si="267"/>
        <v>-6.5819241804140338E-3</v>
      </c>
      <c r="T715" s="64">
        <f t="shared" si="268"/>
        <v>0.19968919968919963</v>
      </c>
      <c r="V715" s="65"/>
      <c r="W715" s="65"/>
      <c r="Y715" s="15" t="str">
        <f t="shared" si="255"/>
        <v>EASY</v>
      </c>
      <c r="AA715" s="66">
        <f t="shared" si="246"/>
        <v>4.2978640531384338E-2</v>
      </c>
      <c r="AB715">
        <f>LOOKUP($B715,'07_L1政策步階'!$A$4:$A$14,'07_L1政策步階'!$C$4:$C$14)</f>
        <v>0</v>
      </c>
      <c r="AC715" s="65"/>
      <c r="AD715" s="65"/>
      <c r="AE715" s="65"/>
      <c r="AF715" s="65"/>
      <c r="AG715" s="65"/>
      <c r="AH715" s="65"/>
      <c r="AI715" s="65"/>
      <c r="AJ715" s="65"/>
      <c r="AK715" s="65"/>
      <c r="AL715">
        <f t="shared" si="256"/>
        <v>100</v>
      </c>
      <c r="AM715">
        <f t="shared" si="257"/>
        <v>50</v>
      </c>
      <c r="AN715" t="str">
        <f t="shared" si="258"/>
        <v/>
      </c>
      <c r="AO715" t="str">
        <f t="shared" si="259"/>
        <v/>
      </c>
      <c r="AP715" t="str">
        <f t="shared" si="260"/>
        <v/>
      </c>
      <c r="AQ715" t="str">
        <f t="shared" si="261"/>
        <v/>
      </c>
      <c r="AR715" t="str">
        <f t="shared" si="262"/>
        <v/>
      </c>
      <c r="AS715" t="str">
        <f t="shared" si="263"/>
        <v/>
      </c>
      <c r="AT715" t="str">
        <f t="shared" si="264"/>
        <v/>
      </c>
      <c r="AU715" t="str">
        <f t="shared" si="265"/>
        <v/>
      </c>
      <c r="AV715" t="str">
        <f t="shared" si="266"/>
        <v/>
      </c>
      <c r="AW715">
        <f>'01_指標庫'!$H$4*ISNUMBER($F715)+'01_指標庫'!$H$5*ISNUMBER($AA715)+'01_指標庫'!$H$6*ISNUMBER($G715)+'01_指標庫'!$H$7*ISNUMBER($H715)+'01_指標庫'!$H$8*ISNUMBER($AF715)+'01_指標庫'!$H$9*ISNUMBER($AG715)+'01_指標庫'!$H$10*ISNUMBER($AB715)+'01_指標庫'!$H$11*ISNUMBER($AC715)+'01_指標庫'!$H$12*ISNUMBER($AD715)+'01_指標庫'!$H$13*ISNUMBER($AE715)+'01_指標庫'!$H$14*ISNUMBER($I715)+'01_指標庫'!$H$15*ISNUMBER($AH715)+'01_指標庫'!$H$16*ISNUMBER($K715)+'01_指標庫'!$H$17*ISNUMBER($AI715)+'01_指標庫'!$H$18*ISNUMBER($AJ715)+'01_指標庫'!$H$19*ISNUMBER($AK715)+'01_指標庫'!$H$20*ISNUMBER($BB715)+'01_指標庫'!$H$21*ISNUMBER($BC715)</f>
        <v>51</v>
      </c>
      <c r="AX715">
        <f>IF(AW715=0,50,ROUND(('01_指標庫'!$H$4*IF(ISNUMBER($F715),L715,0)+'01_指標庫'!$H$5*IF(ISNUMBER($AA715),AL715,0)+'01_指標庫'!$H$6*IF(ISNUMBER($G715),M715,0)+'01_指標庫'!$H$7*IF(ISNUMBER($H715),N715,0)+'01_指標庫'!$H$8*IF(ISNUMBER($AF715),AQ715,0)+'01_指標庫'!$H$9*IF(ISNUMBER($AG715),AR715,0)+'01_指標庫'!$H$10*IF(ISNUMBER($AB715),AM715,0)+'01_指標庫'!$H$11*IF(ISNUMBER($AC715),AN715,0)+'01_指標庫'!$H$12*IF(ISNUMBER($AD715),AO715,0)+'01_指標庫'!$H$13*IF(ISNUMBER($AE715),AP715,0)+'01_指標庫'!$H$14*IF(ISNUMBER($I715),O715,0)+'01_指標庫'!$H$15*IF(ISNUMBER($AH715),AS715,0)+'01_指標庫'!$H$16*IF(ISNUMBER($K715),P715,0)+'01_指標庫'!$H$17*IF(ISNUMBER($AI715),AT715,0)+'01_指標庫'!$H$18*IF(ISNUMBER($AJ715),AU715,0)+'01_指標庫'!$H$19*IF(ISNUMBER($AK715),AV715,0)+'01_指標庫'!$H$20*IF(ISNUMBER($BB715),BB715,0)+'01_指標庫'!$H$21*IF(ISNUMBER($BC715),BC715,0))/AW715,1))</f>
        <v>81.400000000000006</v>
      </c>
      <c r="AY715" s="67"/>
      <c r="AZ715" s="67"/>
      <c r="BA715" s="66">
        <f t="shared" si="247"/>
        <v>-2.3157437099990963E-3</v>
      </c>
      <c r="BB715">
        <f t="shared" si="248"/>
        <v>50</v>
      </c>
      <c r="BC715" t="str">
        <f t="shared" si="249"/>
        <v/>
      </c>
    </row>
    <row r="716" spans="1:55" ht="15" customHeight="1">
      <c r="A716" s="56">
        <v>712</v>
      </c>
      <c r="B716" s="57">
        <v>43592</v>
      </c>
      <c r="C716" s="56">
        <v>2019</v>
      </c>
      <c r="D716" s="58" t="s">
        <v>237</v>
      </c>
      <c r="E716" s="59">
        <v>7640.15</v>
      </c>
      <c r="F716" s="60">
        <v>6.8584000000000006E-2</v>
      </c>
      <c r="G716" s="60">
        <v>-2.6203000000000001E-2</v>
      </c>
      <c r="H716" s="61">
        <v>0.8367</v>
      </c>
      <c r="I716" s="62">
        <v>389</v>
      </c>
      <c r="J716" s="56" t="s">
        <v>235</v>
      </c>
      <c r="K716" s="63">
        <v>19.32</v>
      </c>
      <c r="L716" s="56">
        <f t="shared" si="250"/>
        <v>100</v>
      </c>
      <c r="M716" s="56">
        <f t="shared" si="251"/>
        <v>100</v>
      </c>
      <c r="N716" s="56">
        <f t="shared" si="252"/>
        <v>100</v>
      </c>
      <c r="O716" s="56">
        <f t="shared" si="253"/>
        <v>50</v>
      </c>
      <c r="P716" s="56">
        <f t="shared" si="254"/>
        <v>100</v>
      </c>
      <c r="Q716" s="63"/>
      <c r="R716" s="56"/>
      <c r="S716" s="60">
        <f t="shared" si="267"/>
        <v>-1.9750862512493472E-2</v>
      </c>
      <c r="T716" s="64">
        <f t="shared" si="268"/>
        <v>0.25129533678756477</v>
      </c>
      <c r="V716" s="65"/>
      <c r="W716" s="65"/>
      <c r="Y716" s="15" t="str">
        <f t="shared" si="255"/>
        <v>EASY</v>
      </c>
      <c r="AA716" s="66">
        <f t="shared" ref="AA716:AA779" si="269">IF($A716&lt;200,"",AVERAGE($E667:$E716)/AVERAGE($E517:$E716)-1)</f>
        <v>4.4236524699485136E-2</v>
      </c>
      <c r="AB716">
        <f>LOOKUP($B716,'07_L1政策步階'!$A$4:$A$14,'07_L1政策步階'!$C$4:$C$14)</f>
        <v>0</v>
      </c>
      <c r="AC716" s="65"/>
      <c r="AD716" s="65"/>
      <c r="AE716" s="65"/>
      <c r="AF716" s="65"/>
      <c r="AG716" s="65"/>
      <c r="AH716" s="65"/>
      <c r="AI716" s="65"/>
      <c r="AJ716" s="65"/>
      <c r="AK716" s="65"/>
      <c r="AL716">
        <f t="shared" si="256"/>
        <v>100</v>
      </c>
      <c r="AM716">
        <f t="shared" si="257"/>
        <v>50</v>
      </c>
      <c r="AN716" t="str">
        <f t="shared" si="258"/>
        <v/>
      </c>
      <c r="AO716" t="str">
        <f t="shared" si="259"/>
        <v/>
      </c>
      <c r="AP716" t="str">
        <f t="shared" si="260"/>
        <v/>
      </c>
      <c r="AQ716" t="str">
        <f t="shared" si="261"/>
        <v/>
      </c>
      <c r="AR716" t="str">
        <f t="shared" si="262"/>
        <v/>
      </c>
      <c r="AS716" t="str">
        <f t="shared" si="263"/>
        <v/>
      </c>
      <c r="AT716" t="str">
        <f t="shared" si="264"/>
        <v/>
      </c>
      <c r="AU716" t="str">
        <f t="shared" si="265"/>
        <v/>
      </c>
      <c r="AV716" t="str">
        <f t="shared" si="266"/>
        <v/>
      </c>
      <c r="AW716">
        <f>'01_指標庫'!$H$4*ISNUMBER($F716)+'01_指標庫'!$H$5*ISNUMBER($AA716)+'01_指標庫'!$H$6*ISNUMBER($G716)+'01_指標庫'!$H$7*ISNUMBER($H716)+'01_指標庫'!$H$8*ISNUMBER($AF716)+'01_指標庫'!$H$9*ISNUMBER($AG716)+'01_指標庫'!$H$10*ISNUMBER($AB716)+'01_指標庫'!$H$11*ISNUMBER($AC716)+'01_指標庫'!$H$12*ISNUMBER($AD716)+'01_指標庫'!$H$13*ISNUMBER($AE716)+'01_指標庫'!$H$14*ISNUMBER($I716)+'01_指標庫'!$H$15*ISNUMBER($AH716)+'01_指標庫'!$H$16*ISNUMBER($K716)+'01_指標庫'!$H$17*ISNUMBER($AI716)+'01_指標庫'!$H$18*ISNUMBER($AJ716)+'01_指標庫'!$H$19*ISNUMBER($AK716)+'01_指標庫'!$H$20*ISNUMBER($BB716)+'01_指標庫'!$H$21*ISNUMBER($BC716)</f>
        <v>51</v>
      </c>
      <c r="AX716">
        <f>IF(AW716=0,50,ROUND(('01_指標庫'!$H$4*IF(ISNUMBER($F716),L716,0)+'01_指標庫'!$H$5*IF(ISNUMBER($AA716),AL716,0)+'01_指標庫'!$H$6*IF(ISNUMBER($G716),M716,0)+'01_指標庫'!$H$7*IF(ISNUMBER($H716),N716,0)+'01_指標庫'!$H$8*IF(ISNUMBER($AF716),AQ716,0)+'01_指標庫'!$H$9*IF(ISNUMBER($AG716),AR716,0)+'01_指標庫'!$H$10*IF(ISNUMBER($AB716),AM716,0)+'01_指標庫'!$H$11*IF(ISNUMBER($AC716),AN716,0)+'01_指標庫'!$H$12*IF(ISNUMBER($AD716),AO716,0)+'01_指標庫'!$H$13*IF(ISNUMBER($AE716),AP716,0)+'01_指標庫'!$H$14*IF(ISNUMBER($I716),O716,0)+'01_指標庫'!$H$15*IF(ISNUMBER($AH716),AS716,0)+'01_指標庫'!$H$16*IF(ISNUMBER($K716),P716,0)+'01_指標庫'!$H$17*IF(ISNUMBER($AI716),AT716,0)+'01_指標庫'!$H$18*IF(ISNUMBER($AJ716),AU716,0)+'01_指標庫'!$H$19*IF(ISNUMBER($AK716),AV716,0)+'01_指標庫'!$H$20*IF(ISNUMBER($BB716),BB716,0)+'01_指標庫'!$H$21*IF(ISNUMBER($BC716),BC716,0))/AW716,1))</f>
        <v>75.5</v>
      </c>
      <c r="AY716" s="67"/>
      <c r="AZ716" s="67"/>
      <c r="BA716" s="66">
        <f t="shared" si="247"/>
        <v>-3.761098827456788E-3</v>
      </c>
      <c r="BB716">
        <f t="shared" si="248"/>
        <v>0</v>
      </c>
      <c r="BC716" t="str">
        <f t="shared" si="249"/>
        <v/>
      </c>
    </row>
    <row r="717" spans="1:55" ht="15" customHeight="1">
      <c r="A717" s="56">
        <v>713</v>
      </c>
      <c r="B717" s="57">
        <v>43593</v>
      </c>
      <c r="C717" s="56">
        <v>2019</v>
      </c>
      <c r="D717" s="58" t="s">
        <v>238</v>
      </c>
      <c r="E717" s="59">
        <v>7617.55</v>
      </c>
      <c r="F717" s="60">
        <v>6.5224000000000004E-2</v>
      </c>
      <c r="G717" s="60">
        <v>-2.9083000000000001E-2</v>
      </c>
      <c r="H717" s="61">
        <v>0.8367</v>
      </c>
      <c r="I717" s="62">
        <v>387</v>
      </c>
      <c r="J717" s="56" t="s">
        <v>235</v>
      </c>
      <c r="K717" s="63">
        <v>19.399999999999999</v>
      </c>
      <c r="L717" s="56">
        <f t="shared" si="250"/>
        <v>100</v>
      </c>
      <c r="M717" s="56">
        <f t="shared" si="251"/>
        <v>100</v>
      </c>
      <c r="N717" s="56">
        <f t="shared" si="252"/>
        <v>100</v>
      </c>
      <c r="O717" s="56">
        <f t="shared" si="253"/>
        <v>50</v>
      </c>
      <c r="P717" s="56">
        <f t="shared" si="254"/>
        <v>100</v>
      </c>
      <c r="Q717" s="63"/>
      <c r="R717" s="56"/>
      <c r="S717" s="60">
        <f t="shared" si="267"/>
        <v>-2.9580571062085559E-3</v>
      </c>
      <c r="T717" s="64">
        <f t="shared" si="268"/>
        <v>4.1407867494822614E-3</v>
      </c>
      <c r="V717" s="65"/>
      <c r="W717" s="65"/>
      <c r="Y717" s="15" t="str">
        <f t="shared" si="255"/>
        <v>EASY</v>
      </c>
      <c r="AA717" s="66">
        <f t="shared" si="269"/>
        <v>4.5423872595601988E-2</v>
      </c>
      <c r="AB717">
        <f>LOOKUP($B717,'07_L1政策步階'!$A$4:$A$14,'07_L1政策步階'!$C$4:$C$14)</f>
        <v>0</v>
      </c>
      <c r="AC717" s="65"/>
      <c r="AD717" s="65"/>
      <c r="AE717" s="65"/>
      <c r="AF717" s="65"/>
      <c r="AG717" s="65"/>
      <c r="AH717" s="65"/>
      <c r="AI717" s="65"/>
      <c r="AJ717" s="65"/>
      <c r="AK717" s="65"/>
      <c r="AL717">
        <f t="shared" si="256"/>
        <v>100</v>
      </c>
      <c r="AM717">
        <f t="shared" si="257"/>
        <v>50</v>
      </c>
      <c r="AN717" t="str">
        <f t="shared" si="258"/>
        <v/>
      </c>
      <c r="AO717" t="str">
        <f t="shared" si="259"/>
        <v/>
      </c>
      <c r="AP717" t="str">
        <f t="shared" si="260"/>
        <v/>
      </c>
      <c r="AQ717" t="str">
        <f t="shared" si="261"/>
        <v/>
      </c>
      <c r="AR717" t="str">
        <f t="shared" si="262"/>
        <v/>
      </c>
      <c r="AS717" t="str">
        <f t="shared" si="263"/>
        <v/>
      </c>
      <c r="AT717" t="str">
        <f t="shared" si="264"/>
        <v/>
      </c>
      <c r="AU717" t="str">
        <f t="shared" si="265"/>
        <v/>
      </c>
      <c r="AV717" t="str">
        <f t="shared" si="266"/>
        <v/>
      </c>
      <c r="AW717">
        <f>'01_指標庫'!$H$4*ISNUMBER($F717)+'01_指標庫'!$H$5*ISNUMBER($AA717)+'01_指標庫'!$H$6*ISNUMBER($G717)+'01_指標庫'!$H$7*ISNUMBER($H717)+'01_指標庫'!$H$8*ISNUMBER($AF717)+'01_指標庫'!$H$9*ISNUMBER($AG717)+'01_指標庫'!$H$10*ISNUMBER($AB717)+'01_指標庫'!$H$11*ISNUMBER($AC717)+'01_指標庫'!$H$12*ISNUMBER($AD717)+'01_指標庫'!$H$13*ISNUMBER($AE717)+'01_指標庫'!$H$14*ISNUMBER($I717)+'01_指標庫'!$H$15*ISNUMBER($AH717)+'01_指標庫'!$H$16*ISNUMBER($K717)+'01_指標庫'!$H$17*ISNUMBER($AI717)+'01_指標庫'!$H$18*ISNUMBER($AJ717)+'01_指標庫'!$H$19*ISNUMBER($AK717)+'01_指標庫'!$H$20*ISNUMBER($BB717)+'01_指標庫'!$H$21*ISNUMBER($BC717)</f>
        <v>51</v>
      </c>
      <c r="AX717">
        <f>IF(AW717=0,50,ROUND(('01_指標庫'!$H$4*IF(ISNUMBER($F717),L717,0)+'01_指標庫'!$H$5*IF(ISNUMBER($AA717),AL717,0)+'01_指標庫'!$H$6*IF(ISNUMBER($G717),M717,0)+'01_指標庫'!$H$7*IF(ISNUMBER($H717),N717,0)+'01_指標庫'!$H$8*IF(ISNUMBER($AF717),AQ717,0)+'01_指標庫'!$H$9*IF(ISNUMBER($AG717),AR717,0)+'01_指標庫'!$H$10*IF(ISNUMBER($AB717),AM717,0)+'01_指標庫'!$H$11*IF(ISNUMBER($AC717),AN717,0)+'01_指標庫'!$H$12*IF(ISNUMBER($AD717),AO717,0)+'01_指標庫'!$H$13*IF(ISNUMBER($AE717),AP717,0)+'01_指標庫'!$H$14*IF(ISNUMBER($I717),O717,0)+'01_指標庫'!$H$15*IF(ISNUMBER($AH717),AS717,0)+'01_指標庫'!$H$16*IF(ISNUMBER($K717),P717,0)+'01_指標庫'!$H$17*IF(ISNUMBER($AI717),AT717,0)+'01_指標庫'!$H$18*IF(ISNUMBER($AJ717),AU717,0)+'01_指標庫'!$H$19*IF(ISNUMBER($AK717),AV717,0)+'01_指標庫'!$H$20*IF(ISNUMBER($BB717),BB717,0)+'01_指標庫'!$H$21*IF(ISNUMBER($BC717),BC717,0))/AW717,1))</f>
        <v>75.5</v>
      </c>
      <c r="AY717" s="67"/>
      <c r="AZ717" s="67"/>
      <c r="BA717" s="66">
        <f t="shared" si="247"/>
        <v>-5.0796309465278577E-3</v>
      </c>
      <c r="BB717">
        <f t="shared" si="248"/>
        <v>0</v>
      </c>
      <c r="BC717" t="str">
        <f t="shared" si="249"/>
        <v/>
      </c>
    </row>
    <row r="718" spans="1:55" ht="15" customHeight="1">
      <c r="A718" s="56">
        <v>714</v>
      </c>
      <c r="B718" s="57">
        <v>43594</v>
      </c>
      <c r="C718" s="56">
        <v>2019</v>
      </c>
      <c r="D718" s="58" t="s">
        <v>239</v>
      </c>
      <c r="E718" s="59">
        <v>7582.75</v>
      </c>
      <c r="F718" s="60">
        <v>6.0200999999999998E-2</v>
      </c>
      <c r="G718" s="60">
        <v>-3.3519E-2</v>
      </c>
      <c r="H718" s="61">
        <v>0.81630000000000003</v>
      </c>
      <c r="I718" s="62">
        <v>399</v>
      </c>
      <c r="J718" s="56" t="s">
        <v>235</v>
      </c>
      <c r="K718" s="63">
        <v>19.100000000000001</v>
      </c>
      <c r="L718" s="56">
        <f t="shared" si="250"/>
        <v>100</v>
      </c>
      <c r="M718" s="56">
        <f t="shared" si="251"/>
        <v>100</v>
      </c>
      <c r="N718" s="56">
        <f t="shared" si="252"/>
        <v>100</v>
      </c>
      <c r="O718" s="56">
        <f t="shared" si="253"/>
        <v>50</v>
      </c>
      <c r="P718" s="56">
        <f t="shared" si="254"/>
        <v>100</v>
      </c>
      <c r="Q718" s="63"/>
      <c r="R718" s="56"/>
      <c r="S718" s="60">
        <f t="shared" si="267"/>
        <v>-4.5683979757271675E-3</v>
      </c>
      <c r="T718" s="64">
        <f t="shared" si="268"/>
        <v>-1.546391752577303E-2</v>
      </c>
      <c r="V718" s="65"/>
      <c r="W718" s="65"/>
      <c r="Y718" s="15" t="str">
        <f t="shared" si="255"/>
        <v>EASY</v>
      </c>
      <c r="AA718" s="66">
        <f t="shared" si="269"/>
        <v>4.6572086786321742E-2</v>
      </c>
      <c r="AB718">
        <f>LOOKUP($B718,'07_L1政策步階'!$A$4:$A$14,'07_L1政策步階'!$C$4:$C$14)</f>
        <v>0</v>
      </c>
      <c r="AC718" s="65"/>
      <c r="AD718" s="65"/>
      <c r="AE718" s="65"/>
      <c r="AF718" s="65"/>
      <c r="AG718" s="65"/>
      <c r="AH718" s="65"/>
      <c r="AI718" s="65"/>
      <c r="AJ718" s="65"/>
      <c r="AK718" s="65"/>
      <c r="AL718">
        <f t="shared" si="256"/>
        <v>100</v>
      </c>
      <c r="AM718">
        <f t="shared" si="257"/>
        <v>50</v>
      </c>
      <c r="AN718" t="str">
        <f t="shared" si="258"/>
        <v/>
      </c>
      <c r="AO718" t="str">
        <f t="shared" si="259"/>
        <v/>
      </c>
      <c r="AP718" t="str">
        <f t="shared" si="260"/>
        <v/>
      </c>
      <c r="AQ718" t="str">
        <f t="shared" si="261"/>
        <v/>
      </c>
      <c r="AR718" t="str">
        <f t="shared" si="262"/>
        <v/>
      </c>
      <c r="AS718" t="str">
        <f t="shared" si="263"/>
        <v/>
      </c>
      <c r="AT718" t="str">
        <f t="shared" si="264"/>
        <v/>
      </c>
      <c r="AU718" t="str">
        <f t="shared" si="265"/>
        <v/>
      </c>
      <c r="AV718" t="str">
        <f t="shared" si="266"/>
        <v/>
      </c>
      <c r="AW718">
        <f>'01_指標庫'!$H$4*ISNUMBER($F718)+'01_指標庫'!$H$5*ISNUMBER($AA718)+'01_指標庫'!$H$6*ISNUMBER($G718)+'01_指標庫'!$H$7*ISNUMBER($H718)+'01_指標庫'!$H$8*ISNUMBER($AF718)+'01_指標庫'!$H$9*ISNUMBER($AG718)+'01_指標庫'!$H$10*ISNUMBER($AB718)+'01_指標庫'!$H$11*ISNUMBER($AC718)+'01_指標庫'!$H$12*ISNUMBER($AD718)+'01_指標庫'!$H$13*ISNUMBER($AE718)+'01_指標庫'!$H$14*ISNUMBER($I718)+'01_指標庫'!$H$15*ISNUMBER($AH718)+'01_指標庫'!$H$16*ISNUMBER($K718)+'01_指標庫'!$H$17*ISNUMBER($AI718)+'01_指標庫'!$H$18*ISNUMBER($AJ718)+'01_指標庫'!$H$19*ISNUMBER($AK718)+'01_指標庫'!$H$20*ISNUMBER($BB718)+'01_指標庫'!$H$21*ISNUMBER($BC718)</f>
        <v>51</v>
      </c>
      <c r="AX718">
        <f>IF(AW718=0,50,ROUND(('01_指標庫'!$H$4*IF(ISNUMBER($F718),L718,0)+'01_指標庫'!$H$5*IF(ISNUMBER($AA718),AL718,0)+'01_指標庫'!$H$6*IF(ISNUMBER($G718),M718,0)+'01_指標庫'!$H$7*IF(ISNUMBER($H718),N718,0)+'01_指標庫'!$H$8*IF(ISNUMBER($AF718),AQ718,0)+'01_指標庫'!$H$9*IF(ISNUMBER($AG718),AR718,0)+'01_指標庫'!$H$10*IF(ISNUMBER($AB718),AM718,0)+'01_指標庫'!$H$11*IF(ISNUMBER($AC718),AN718,0)+'01_指標庫'!$H$12*IF(ISNUMBER($AD718),AO718,0)+'01_指標庫'!$H$13*IF(ISNUMBER($AE718),AP718,0)+'01_指標庫'!$H$14*IF(ISNUMBER($I718),O718,0)+'01_指標庫'!$H$15*IF(ISNUMBER($AH718),AS718,0)+'01_指標庫'!$H$16*IF(ISNUMBER($K718),P718,0)+'01_指標庫'!$H$17*IF(ISNUMBER($AI718),AT718,0)+'01_指標庫'!$H$18*IF(ISNUMBER($AJ718),AU718,0)+'01_指標庫'!$H$19*IF(ISNUMBER($AK718),AV718,0)+'01_指標庫'!$H$20*IF(ISNUMBER($BB718),BB718,0)+'01_指標庫'!$H$21*IF(ISNUMBER($BC718),BC718,0))/AW718,1))</f>
        <v>75.5</v>
      </c>
      <c r="AY718" s="67"/>
      <c r="AZ718" s="67"/>
      <c r="BA718" s="66">
        <f t="shared" ref="BA718:BA781" si="270">AVERAGE($E714:$E718)/AVERAGE($E709:$E718)-1</f>
        <v>-5.7209402795947994E-3</v>
      </c>
      <c r="BB718">
        <f t="shared" ref="BB718:BB781" si="271">IF(ISNUMBER($BA718),IF(OR($S718&lt;=-0.03,$BA718&lt;-0.003),0,IF(OR($S718&lt;=-0.02,$BA718&lt;0.01),50,100)),"")</f>
        <v>0</v>
      </c>
      <c r="BC718" t="str">
        <f t="shared" ref="BC718:BC781" si="272">IF(OR(COUNT($AZ718)=0,COUNT($AZ717)=0),"",IF(OR($AY718/$AZ717-1&lt;=-0.03,$AZ718/$AZ717-1&lt;=-0.045,IF(COUNT($AZ709:$AZ718)=10,AVERAGE($AZ714:$AZ718)/AVERAGE($AZ709:$AZ718)-1&lt;-0.01,FALSE())),0,IF(OR($AZ718/$AZ717-1&lt;=-0.02,IF(COUNT($AZ709:$AZ718)=10,AVERAGE($AZ714:$AZ718)/AVERAGE($AZ709:$AZ718)-1&lt;0.005,FALSE())),50,100)))</f>
        <v/>
      </c>
    </row>
    <row r="719" spans="1:55" ht="15" customHeight="1">
      <c r="A719" s="56">
        <v>715</v>
      </c>
      <c r="B719" s="57">
        <v>43595</v>
      </c>
      <c r="C719" s="56">
        <v>2019</v>
      </c>
      <c r="D719" s="58" t="s">
        <v>234</v>
      </c>
      <c r="E719" s="59">
        <v>7586.53</v>
      </c>
      <c r="F719" s="60">
        <v>6.0595999999999997E-2</v>
      </c>
      <c r="G719" s="60">
        <v>-3.3036999999999997E-2</v>
      </c>
      <c r="H719" s="61">
        <v>0.81630000000000003</v>
      </c>
      <c r="I719" s="62">
        <v>401</v>
      </c>
      <c r="J719" s="56" t="s">
        <v>235</v>
      </c>
      <c r="K719" s="63">
        <v>16.04</v>
      </c>
      <c r="L719" s="56">
        <f t="shared" si="250"/>
        <v>100</v>
      </c>
      <c r="M719" s="56">
        <f t="shared" si="251"/>
        <v>100</v>
      </c>
      <c r="N719" s="56">
        <f t="shared" si="252"/>
        <v>100</v>
      </c>
      <c r="O719" s="56">
        <f t="shared" si="253"/>
        <v>50</v>
      </c>
      <c r="P719" s="56">
        <f t="shared" si="254"/>
        <v>100</v>
      </c>
      <c r="Q719" s="63"/>
      <c r="R719" s="56"/>
      <c r="S719" s="60">
        <f t="shared" si="267"/>
        <v>4.9849988460648476E-4</v>
      </c>
      <c r="T719" s="64">
        <f t="shared" si="268"/>
        <v>-0.1602094240837697</v>
      </c>
      <c r="V719" s="65"/>
      <c r="W719" s="65"/>
      <c r="Y719" s="15" t="str">
        <f t="shared" si="255"/>
        <v>EASY</v>
      </c>
      <c r="AA719" s="66">
        <f t="shared" si="269"/>
        <v>4.7807445279404615E-2</v>
      </c>
      <c r="AB719">
        <f>LOOKUP($B719,'07_L1政策步階'!$A$4:$A$14,'07_L1政策步階'!$C$4:$C$14)</f>
        <v>0</v>
      </c>
      <c r="AC719" s="65"/>
      <c r="AD719" s="65"/>
      <c r="AE719" s="65"/>
      <c r="AF719" s="65"/>
      <c r="AG719" s="65"/>
      <c r="AH719" s="65"/>
      <c r="AI719" s="65"/>
      <c r="AJ719" s="65"/>
      <c r="AK719" s="65"/>
      <c r="AL719">
        <f t="shared" si="256"/>
        <v>100</v>
      </c>
      <c r="AM719">
        <f t="shared" si="257"/>
        <v>50</v>
      </c>
      <c r="AN719" t="str">
        <f t="shared" si="258"/>
        <v/>
      </c>
      <c r="AO719" t="str">
        <f t="shared" si="259"/>
        <v/>
      </c>
      <c r="AP719" t="str">
        <f t="shared" si="260"/>
        <v/>
      </c>
      <c r="AQ719" t="str">
        <f t="shared" si="261"/>
        <v/>
      </c>
      <c r="AR719" t="str">
        <f t="shared" si="262"/>
        <v/>
      </c>
      <c r="AS719" t="str">
        <f t="shared" si="263"/>
        <v/>
      </c>
      <c r="AT719" t="str">
        <f t="shared" si="264"/>
        <v/>
      </c>
      <c r="AU719" t="str">
        <f t="shared" si="265"/>
        <v/>
      </c>
      <c r="AV719" t="str">
        <f t="shared" si="266"/>
        <v/>
      </c>
      <c r="AW719">
        <f>'01_指標庫'!$H$4*ISNUMBER($F719)+'01_指標庫'!$H$5*ISNUMBER($AA719)+'01_指標庫'!$H$6*ISNUMBER($G719)+'01_指標庫'!$H$7*ISNUMBER($H719)+'01_指標庫'!$H$8*ISNUMBER($AF719)+'01_指標庫'!$H$9*ISNUMBER($AG719)+'01_指標庫'!$H$10*ISNUMBER($AB719)+'01_指標庫'!$H$11*ISNUMBER($AC719)+'01_指標庫'!$H$12*ISNUMBER($AD719)+'01_指標庫'!$H$13*ISNUMBER($AE719)+'01_指標庫'!$H$14*ISNUMBER($I719)+'01_指標庫'!$H$15*ISNUMBER($AH719)+'01_指標庫'!$H$16*ISNUMBER($K719)+'01_指標庫'!$H$17*ISNUMBER($AI719)+'01_指標庫'!$H$18*ISNUMBER($AJ719)+'01_指標庫'!$H$19*ISNUMBER($AK719)+'01_指標庫'!$H$20*ISNUMBER($BB719)+'01_指標庫'!$H$21*ISNUMBER($BC719)</f>
        <v>51</v>
      </c>
      <c r="AX719">
        <f>IF(AW719=0,50,ROUND(('01_指標庫'!$H$4*IF(ISNUMBER($F719),L719,0)+'01_指標庫'!$H$5*IF(ISNUMBER($AA719),AL719,0)+'01_指標庫'!$H$6*IF(ISNUMBER($G719),M719,0)+'01_指標庫'!$H$7*IF(ISNUMBER($H719),N719,0)+'01_指標庫'!$H$8*IF(ISNUMBER($AF719),AQ719,0)+'01_指標庫'!$H$9*IF(ISNUMBER($AG719),AR719,0)+'01_指標庫'!$H$10*IF(ISNUMBER($AB719),AM719,0)+'01_指標庫'!$H$11*IF(ISNUMBER($AC719),AN719,0)+'01_指標庫'!$H$12*IF(ISNUMBER($AD719),AO719,0)+'01_指標庫'!$H$13*IF(ISNUMBER($AE719),AP719,0)+'01_指標庫'!$H$14*IF(ISNUMBER($I719),O719,0)+'01_指標庫'!$H$15*IF(ISNUMBER($AH719),AS719,0)+'01_指標庫'!$H$16*IF(ISNUMBER($K719),P719,0)+'01_指標庫'!$H$17*IF(ISNUMBER($AI719),AT719,0)+'01_指標庫'!$H$18*IF(ISNUMBER($AJ719),AU719,0)+'01_指標庫'!$H$19*IF(ISNUMBER($AK719),AV719,0)+'01_指標庫'!$H$20*IF(ISNUMBER($BB719),BB719,0)+'01_指標庫'!$H$21*IF(ISNUMBER($BC719),BC719,0))/AW719,1))</f>
        <v>75.5</v>
      </c>
      <c r="AY719" s="67"/>
      <c r="AZ719" s="67"/>
      <c r="BA719" s="66">
        <f t="shared" si="270"/>
        <v>-9.3447382502619414E-3</v>
      </c>
      <c r="BB719">
        <f t="shared" si="271"/>
        <v>0</v>
      </c>
      <c r="BC719" t="str">
        <f t="shared" si="272"/>
        <v/>
      </c>
    </row>
    <row r="720" spans="1:55" ht="15" customHeight="1">
      <c r="A720" s="56">
        <v>716</v>
      </c>
      <c r="B720" s="57">
        <v>43598</v>
      </c>
      <c r="C720" s="56">
        <v>2019</v>
      </c>
      <c r="D720" s="58" t="s">
        <v>236</v>
      </c>
      <c r="E720" s="59">
        <v>7324.13</v>
      </c>
      <c r="F720" s="60">
        <v>2.4045E-2</v>
      </c>
      <c r="G720" s="60">
        <v>-6.6481999999999999E-2</v>
      </c>
      <c r="H720" s="61">
        <v>0.73470000000000002</v>
      </c>
      <c r="I720" s="62">
        <v>420</v>
      </c>
      <c r="J720" s="56" t="s">
        <v>235</v>
      </c>
      <c r="K720" s="63">
        <v>20.55</v>
      </c>
      <c r="L720" s="56">
        <f t="shared" si="250"/>
        <v>100</v>
      </c>
      <c r="M720" s="56">
        <f t="shared" si="251"/>
        <v>50</v>
      </c>
      <c r="N720" s="56">
        <f t="shared" si="252"/>
        <v>100</v>
      </c>
      <c r="O720" s="56">
        <f t="shared" si="253"/>
        <v>50</v>
      </c>
      <c r="P720" s="56">
        <f t="shared" si="254"/>
        <v>50</v>
      </c>
      <c r="Q720" s="63"/>
      <c r="R720" s="56"/>
      <c r="S720" s="60">
        <f t="shared" si="267"/>
        <v>-3.4587617791005831E-2</v>
      </c>
      <c r="T720" s="64">
        <f t="shared" si="268"/>
        <v>0.28117206982543652</v>
      </c>
      <c r="V720" s="65"/>
      <c r="W720" s="65"/>
      <c r="Y720" s="15" t="str">
        <f t="shared" si="255"/>
        <v>UNCERTAIN</v>
      </c>
      <c r="AA720" s="66">
        <f t="shared" si="269"/>
        <v>4.8425103907258515E-2</v>
      </c>
      <c r="AB720">
        <f>LOOKUP($B720,'07_L1政策步階'!$A$4:$A$14,'07_L1政策步階'!$C$4:$C$14)</f>
        <v>0</v>
      </c>
      <c r="AC720" s="65"/>
      <c r="AD720" s="65"/>
      <c r="AE720" s="65"/>
      <c r="AF720" s="65"/>
      <c r="AG720" s="65"/>
      <c r="AH720" s="65"/>
      <c r="AI720" s="65"/>
      <c r="AJ720" s="65"/>
      <c r="AK720" s="65"/>
      <c r="AL720">
        <f t="shared" si="256"/>
        <v>100</v>
      </c>
      <c r="AM720">
        <f t="shared" si="257"/>
        <v>50</v>
      </c>
      <c r="AN720" t="str">
        <f t="shared" si="258"/>
        <v/>
      </c>
      <c r="AO720" t="str">
        <f t="shared" si="259"/>
        <v/>
      </c>
      <c r="AP720" t="str">
        <f t="shared" si="260"/>
        <v/>
      </c>
      <c r="AQ720" t="str">
        <f t="shared" si="261"/>
        <v/>
      </c>
      <c r="AR720" t="str">
        <f t="shared" si="262"/>
        <v/>
      </c>
      <c r="AS720" t="str">
        <f t="shared" si="263"/>
        <v/>
      </c>
      <c r="AT720" t="str">
        <f t="shared" si="264"/>
        <v/>
      </c>
      <c r="AU720" t="str">
        <f t="shared" si="265"/>
        <v/>
      </c>
      <c r="AV720" t="str">
        <f t="shared" si="266"/>
        <v/>
      </c>
      <c r="AW720">
        <f>'01_指標庫'!$H$4*ISNUMBER($F720)+'01_指標庫'!$H$5*ISNUMBER($AA720)+'01_指標庫'!$H$6*ISNUMBER($G720)+'01_指標庫'!$H$7*ISNUMBER($H720)+'01_指標庫'!$H$8*ISNUMBER($AF720)+'01_指標庫'!$H$9*ISNUMBER($AG720)+'01_指標庫'!$H$10*ISNUMBER($AB720)+'01_指標庫'!$H$11*ISNUMBER($AC720)+'01_指標庫'!$H$12*ISNUMBER($AD720)+'01_指標庫'!$H$13*ISNUMBER($AE720)+'01_指標庫'!$H$14*ISNUMBER($I720)+'01_指標庫'!$H$15*ISNUMBER($AH720)+'01_指標庫'!$H$16*ISNUMBER($K720)+'01_指標庫'!$H$17*ISNUMBER($AI720)+'01_指標庫'!$H$18*ISNUMBER($AJ720)+'01_指標庫'!$H$19*ISNUMBER($AK720)+'01_指標庫'!$H$20*ISNUMBER($BB720)+'01_指標庫'!$H$21*ISNUMBER($BC720)</f>
        <v>51</v>
      </c>
      <c r="AX720">
        <f>IF(AW720=0,50,ROUND(('01_指標庫'!$H$4*IF(ISNUMBER($F720),L720,0)+'01_指標庫'!$H$5*IF(ISNUMBER($AA720),AL720,0)+'01_指標庫'!$H$6*IF(ISNUMBER($G720),M720,0)+'01_指標庫'!$H$7*IF(ISNUMBER($H720),N720,0)+'01_指標庫'!$H$8*IF(ISNUMBER($AF720),AQ720,0)+'01_指標庫'!$H$9*IF(ISNUMBER($AG720),AR720,0)+'01_指標庫'!$H$10*IF(ISNUMBER($AB720),AM720,0)+'01_指標庫'!$H$11*IF(ISNUMBER($AC720),AN720,0)+'01_指標庫'!$H$12*IF(ISNUMBER($AD720),AO720,0)+'01_指標庫'!$H$13*IF(ISNUMBER($AE720),AP720,0)+'01_指標庫'!$H$14*IF(ISNUMBER($I720),O720,0)+'01_指標庫'!$H$15*IF(ISNUMBER($AH720),AS720,0)+'01_指標庫'!$H$16*IF(ISNUMBER($K720),P720,0)+'01_指標庫'!$H$17*IF(ISNUMBER($AI720),AT720,0)+'01_指標庫'!$H$18*IF(ISNUMBER($AJ720),AU720,0)+'01_指標庫'!$H$19*IF(ISNUMBER($AK720),AV720,0)+'01_指標庫'!$H$20*IF(ISNUMBER($BB720),BB720,0)+'01_指標庫'!$H$21*IF(ISNUMBER($BC720),BC720,0))/AW720,1))</f>
        <v>61.8</v>
      </c>
      <c r="AY720" s="67"/>
      <c r="AZ720" s="67"/>
      <c r="BA720" s="66">
        <f t="shared" si="270"/>
        <v>-1.4952451652548326E-2</v>
      </c>
      <c r="BB720">
        <f t="shared" si="271"/>
        <v>0</v>
      </c>
      <c r="BC720" t="str">
        <f t="shared" si="272"/>
        <v/>
      </c>
    </row>
    <row r="721" spans="1:55" ht="15" customHeight="1">
      <c r="A721" s="56">
        <v>717</v>
      </c>
      <c r="B721" s="57">
        <v>43599</v>
      </c>
      <c r="C721" s="56">
        <v>2019</v>
      </c>
      <c r="D721" s="58" t="s">
        <v>237</v>
      </c>
      <c r="E721" s="59">
        <v>7401.88</v>
      </c>
      <c r="F721" s="60">
        <v>3.4915000000000002E-2</v>
      </c>
      <c r="G721" s="60">
        <v>-5.6571999999999997E-2</v>
      </c>
      <c r="H721" s="61">
        <v>0.75509999999999999</v>
      </c>
      <c r="I721" s="62">
        <v>413</v>
      </c>
      <c r="J721" s="56" t="s">
        <v>235</v>
      </c>
      <c r="K721" s="63">
        <v>18.059999999999999</v>
      </c>
      <c r="L721" s="56">
        <f t="shared" si="250"/>
        <v>100</v>
      </c>
      <c r="M721" s="56">
        <f t="shared" si="251"/>
        <v>100</v>
      </c>
      <c r="N721" s="56">
        <f t="shared" si="252"/>
        <v>100</v>
      </c>
      <c r="O721" s="56">
        <f t="shared" si="253"/>
        <v>50</v>
      </c>
      <c r="P721" s="56">
        <f t="shared" si="254"/>
        <v>100</v>
      </c>
      <c r="Q721" s="63"/>
      <c r="R721" s="56"/>
      <c r="S721" s="60">
        <f t="shared" si="267"/>
        <v>1.0615595299373393E-2</v>
      </c>
      <c r="T721" s="64">
        <f t="shared" si="268"/>
        <v>-0.12116788321167893</v>
      </c>
      <c r="V721" s="65"/>
      <c r="W721" s="65"/>
      <c r="Y721" s="15" t="str">
        <f t="shared" si="255"/>
        <v>EASY</v>
      </c>
      <c r="AA721" s="66">
        <f t="shared" si="269"/>
        <v>4.9126300892843311E-2</v>
      </c>
      <c r="AB721">
        <f>LOOKUP($B721,'07_L1政策步階'!$A$4:$A$14,'07_L1政策步階'!$C$4:$C$14)</f>
        <v>0</v>
      </c>
      <c r="AC721" s="65"/>
      <c r="AD721" s="65"/>
      <c r="AE721" s="65"/>
      <c r="AF721" s="65"/>
      <c r="AG721" s="65"/>
      <c r="AH721" s="65"/>
      <c r="AI721" s="65"/>
      <c r="AJ721" s="65"/>
      <c r="AK721" s="65"/>
      <c r="AL721">
        <f t="shared" si="256"/>
        <v>100</v>
      </c>
      <c r="AM721">
        <f t="shared" si="257"/>
        <v>50</v>
      </c>
      <c r="AN721" t="str">
        <f t="shared" si="258"/>
        <v/>
      </c>
      <c r="AO721" t="str">
        <f t="shared" si="259"/>
        <v/>
      </c>
      <c r="AP721" t="str">
        <f t="shared" si="260"/>
        <v/>
      </c>
      <c r="AQ721" t="str">
        <f t="shared" si="261"/>
        <v/>
      </c>
      <c r="AR721" t="str">
        <f t="shared" si="262"/>
        <v/>
      </c>
      <c r="AS721" t="str">
        <f t="shared" si="263"/>
        <v/>
      </c>
      <c r="AT721" t="str">
        <f t="shared" si="264"/>
        <v/>
      </c>
      <c r="AU721" t="str">
        <f t="shared" si="265"/>
        <v/>
      </c>
      <c r="AV721" t="str">
        <f t="shared" si="266"/>
        <v/>
      </c>
      <c r="AW721">
        <f>'01_指標庫'!$H$4*ISNUMBER($F721)+'01_指標庫'!$H$5*ISNUMBER($AA721)+'01_指標庫'!$H$6*ISNUMBER($G721)+'01_指標庫'!$H$7*ISNUMBER($H721)+'01_指標庫'!$H$8*ISNUMBER($AF721)+'01_指標庫'!$H$9*ISNUMBER($AG721)+'01_指標庫'!$H$10*ISNUMBER($AB721)+'01_指標庫'!$H$11*ISNUMBER($AC721)+'01_指標庫'!$H$12*ISNUMBER($AD721)+'01_指標庫'!$H$13*ISNUMBER($AE721)+'01_指標庫'!$H$14*ISNUMBER($I721)+'01_指標庫'!$H$15*ISNUMBER($AH721)+'01_指標庫'!$H$16*ISNUMBER($K721)+'01_指標庫'!$H$17*ISNUMBER($AI721)+'01_指標庫'!$H$18*ISNUMBER($AJ721)+'01_指標庫'!$H$19*ISNUMBER($AK721)+'01_指標庫'!$H$20*ISNUMBER($BB721)+'01_指標庫'!$H$21*ISNUMBER($BC721)</f>
        <v>51</v>
      </c>
      <c r="AX721">
        <f>IF(AW721=0,50,ROUND(('01_指標庫'!$H$4*IF(ISNUMBER($F721),L721,0)+'01_指標庫'!$H$5*IF(ISNUMBER($AA721),AL721,0)+'01_指標庫'!$H$6*IF(ISNUMBER($G721),M721,0)+'01_指標庫'!$H$7*IF(ISNUMBER($H721),N721,0)+'01_指標庫'!$H$8*IF(ISNUMBER($AF721),AQ721,0)+'01_指標庫'!$H$9*IF(ISNUMBER($AG721),AR721,0)+'01_指標庫'!$H$10*IF(ISNUMBER($AB721),AM721,0)+'01_指標庫'!$H$11*IF(ISNUMBER($AC721),AN721,0)+'01_指標庫'!$H$12*IF(ISNUMBER($AD721),AO721,0)+'01_指標庫'!$H$13*IF(ISNUMBER($AE721),AP721,0)+'01_指標庫'!$H$14*IF(ISNUMBER($I721),O721,0)+'01_指標庫'!$H$15*IF(ISNUMBER($AH721),AS721,0)+'01_指標庫'!$H$16*IF(ISNUMBER($K721),P721,0)+'01_指標庫'!$H$17*IF(ISNUMBER($AI721),AT721,0)+'01_指標庫'!$H$18*IF(ISNUMBER($AJ721),AU721,0)+'01_指標庫'!$H$19*IF(ISNUMBER($AK721),AV721,0)+'01_指標庫'!$H$20*IF(ISNUMBER($BB721),BB721,0)+'01_指標庫'!$H$21*IF(ISNUMBER($BC721),BC721,0))/AW721,1))</f>
        <v>75.5</v>
      </c>
      <c r="AY721" s="67"/>
      <c r="AZ721" s="67"/>
      <c r="BA721" s="66">
        <f t="shared" si="270"/>
        <v>-1.6298162601916077E-2</v>
      </c>
      <c r="BB721">
        <f t="shared" si="271"/>
        <v>0</v>
      </c>
      <c r="BC721" t="str">
        <f t="shared" si="272"/>
        <v/>
      </c>
    </row>
    <row r="722" spans="1:55" ht="15" customHeight="1">
      <c r="A722" s="56">
        <v>718</v>
      </c>
      <c r="B722" s="57">
        <v>43600</v>
      </c>
      <c r="C722" s="56">
        <v>2019</v>
      </c>
      <c r="D722" s="58" t="s">
        <v>238</v>
      </c>
      <c r="E722" s="59">
        <v>7503.25</v>
      </c>
      <c r="F722" s="60">
        <v>4.8937000000000001E-2</v>
      </c>
      <c r="G722" s="60">
        <v>-4.3652000000000003E-2</v>
      </c>
      <c r="H722" s="61">
        <v>0.81630000000000003</v>
      </c>
      <c r="I722" s="62">
        <v>417</v>
      </c>
      <c r="J722" s="56" t="s">
        <v>235</v>
      </c>
      <c r="K722" s="63">
        <v>16.440000000000001</v>
      </c>
      <c r="L722" s="56">
        <f t="shared" si="250"/>
        <v>100</v>
      </c>
      <c r="M722" s="56">
        <f t="shared" si="251"/>
        <v>100</v>
      </c>
      <c r="N722" s="56">
        <f t="shared" si="252"/>
        <v>100</v>
      </c>
      <c r="O722" s="56">
        <f t="shared" si="253"/>
        <v>50</v>
      </c>
      <c r="P722" s="56">
        <f t="shared" si="254"/>
        <v>100</v>
      </c>
      <c r="Q722" s="63"/>
      <c r="R722" s="56"/>
      <c r="S722" s="60">
        <f t="shared" si="267"/>
        <v>1.3695169335357971E-2</v>
      </c>
      <c r="T722" s="64">
        <f t="shared" si="268"/>
        <v>-8.9700996677740674E-2</v>
      </c>
      <c r="V722" s="65"/>
      <c r="W722" s="65"/>
      <c r="Y722" s="15" t="str">
        <f t="shared" si="255"/>
        <v>EASY</v>
      </c>
      <c r="AA722" s="66">
        <f t="shared" si="269"/>
        <v>4.994357662852944E-2</v>
      </c>
      <c r="AB722">
        <f>LOOKUP($B722,'07_L1政策步階'!$A$4:$A$14,'07_L1政策步階'!$C$4:$C$14)</f>
        <v>0</v>
      </c>
      <c r="AC722" s="65"/>
      <c r="AD722" s="65"/>
      <c r="AE722" s="65"/>
      <c r="AF722" s="65"/>
      <c r="AG722" s="65"/>
      <c r="AH722" s="65"/>
      <c r="AI722" s="65"/>
      <c r="AJ722" s="65"/>
      <c r="AK722" s="65"/>
      <c r="AL722">
        <f t="shared" si="256"/>
        <v>100</v>
      </c>
      <c r="AM722">
        <f t="shared" si="257"/>
        <v>50</v>
      </c>
      <c r="AN722" t="str">
        <f t="shared" si="258"/>
        <v/>
      </c>
      <c r="AO722" t="str">
        <f t="shared" si="259"/>
        <v/>
      </c>
      <c r="AP722" t="str">
        <f t="shared" si="260"/>
        <v/>
      </c>
      <c r="AQ722" t="str">
        <f t="shared" si="261"/>
        <v/>
      </c>
      <c r="AR722" t="str">
        <f t="shared" si="262"/>
        <v/>
      </c>
      <c r="AS722" t="str">
        <f t="shared" si="263"/>
        <v/>
      </c>
      <c r="AT722" t="str">
        <f t="shared" si="264"/>
        <v/>
      </c>
      <c r="AU722" t="str">
        <f t="shared" si="265"/>
        <v/>
      </c>
      <c r="AV722" t="str">
        <f t="shared" si="266"/>
        <v/>
      </c>
      <c r="AW722">
        <f>'01_指標庫'!$H$4*ISNUMBER($F722)+'01_指標庫'!$H$5*ISNUMBER($AA722)+'01_指標庫'!$H$6*ISNUMBER($G722)+'01_指標庫'!$H$7*ISNUMBER($H722)+'01_指標庫'!$H$8*ISNUMBER($AF722)+'01_指標庫'!$H$9*ISNUMBER($AG722)+'01_指標庫'!$H$10*ISNUMBER($AB722)+'01_指標庫'!$H$11*ISNUMBER($AC722)+'01_指標庫'!$H$12*ISNUMBER($AD722)+'01_指標庫'!$H$13*ISNUMBER($AE722)+'01_指標庫'!$H$14*ISNUMBER($I722)+'01_指標庫'!$H$15*ISNUMBER($AH722)+'01_指標庫'!$H$16*ISNUMBER($K722)+'01_指標庫'!$H$17*ISNUMBER($AI722)+'01_指標庫'!$H$18*ISNUMBER($AJ722)+'01_指標庫'!$H$19*ISNUMBER($AK722)+'01_指標庫'!$H$20*ISNUMBER($BB722)+'01_指標庫'!$H$21*ISNUMBER($BC722)</f>
        <v>51</v>
      </c>
      <c r="AX722">
        <f>IF(AW722=0,50,ROUND(('01_指標庫'!$H$4*IF(ISNUMBER($F722),L722,0)+'01_指標庫'!$H$5*IF(ISNUMBER($AA722),AL722,0)+'01_指標庫'!$H$6*IF(ISNUMBER($G722),M722,0)+'01_指標庫'!$H$7*IF(ISNUMBER($H722),N722,0)+'01_指標庫'!$H$8*IF(ISNUMBER($AF722),AQ722,0)+'01_指標庫'!$H$9*IF(ISNUMBER($AG722),AR722,0)+'01_指標庫'!$H$10*IF(ISNUMBER($AB722),AM722,0)+'01_指標庫'!$H$11*IF(ISNUMBER($AC722),AN722,0)+'01_指標庫'!$H$12*IF(ISNUMBER($AD722),AO722,0)+'01_指標庫'!$H$13*IF(ISNUMBER($AE722),AP722,0)+'01_指標庫'!$H$14*IF(ISNUMBER($I722),O722,0)+'01_指標庫'!$H$15*IF(ISNUMBER($AH722),AS722,0)+'01_指標庫'!$H$16*IF(ISNUMBER($K722),P722,0)+'01_指標庫'!$H$17*IF(ISNUMBER($AI722),AT722,0)+'01_指標庫'!$H$18*IF(ISNUMBER($AJ722),AU722,0)+'01_指標庫'!$H$19*IF(ISNUMBER($AK722),AV722,0)+'01_指標庫'!$H$20*IF(ISNUMBER($BB722),BB722,0)+'01_指標庫'!$H$21*IF(ISNUMBER($BC722),BC722,0))/AW722,1))</f>
        <v>75.5</v>
      </c>
      <c r="AY722" s="67"/>
      <c r="AZ722" s="67"/>
      <c r="BA722" s="66">
        <f t="shared" si="270"/>
        <v>-1.6088372394045036E-2</v>
      </c>
      <c r="BB722">
        <f t="shared" si="271"/>
        <v>0</v>
      </c>
      <c r="BC722" t="str">
        <f t="shared" si="272"/>
        <v/>
      </c>
    </row>
    <row r="723" spans="1:55" ht="15" customHeight="1">
      <c r="A723" s="56">
        <v>719</v>
      </c>
      <c r="B723" s="57">
        <v>43601</v>
      </c>
      <c r="C723" s="56">
        <v>2019</v>
      </c>
      <c r="D723" s="58" t="s">
        <v>239</v>
      </c>
      <c r="E723" s="59">
        <v>7580.14</v>
      </c>
      <c r="F723" s="60">
        <v>5.9399E-2</v>
      </c>
      <c r="G723" s="60">
        <v>-3.3852E-2</v>
      </c>
      <c r="H723" s="61">
        <v>0.77549999999999997</v>
      </c>
      <c r="I723" s="62">
        <v>406</v>
      </c>
      <c r="J723" s="56" t="s">
        <v>235</v>
      </c>
      <c r="K723" s="63">
        <v>15.29</v>
      </c>
      <c r="L723" s="56">
        <f t="shared" si="250"/>
        <v>100</v>
      </c>
      <c r="M723" s="56">
        <f t="shared" si="251"/>
        <v>100</v>
      </c>
      <c r="N723" s="56">
        <f t="shared" si="252"/>
        <v>100</v>
      </c>
      <c r="O723" s="56">
        <f t="shared" si="253"/>
        <v>50</v>
      </c>
      <c r="P723" s="56">
        <f t="shared" si="254"/>
        <v>100</v>
      </c>
      <c r="Q723" s="63"/>
      <c r="R723" s="56"/>
      <c r="S723" s="60">
        <f t="shared" si="267"/>
        <v>1.0247559390930583E-2</v>
      </c>
      <c r="T723" s="64">
        <f t="shared" si="268"/>
        <v>-6.9951338199513491E-2</v>
      </c>
      <c r="V723" s="65"/>
      <c r="W723" s="65"/>
      <c r="Y723" s="15" t="str">
        <f t="shared" si="255"/>
        <v>EASY</v>
      </c>
      <c r="AA723" s="66">
        <f t="shared" si="269"/>
        <v>5.0966835015987533E-2</v>
      </c>
      <c r="AB723">
        <f>LOOKUP($B723,'07_L1政策步階'!$A$4:$A$14,'07_L1政策步階'!$C$4:$C$14)</f>
        <v>0</v>
      </c>
      <c r="AC723" s="65"/>
      <c r="AD723" s="65"/>
      <c r="AE723" s="65"/>
      <c r="AF723" s="65"/>
      <c r="AG723" s="65"/>
      <c r="AH723" s="65"/>
      <c r="AI723" s="65"/>
      <c r="AJ723" s="65"/>
      <c r="AK723" s="65"/>
      <c r="AL723">
        <f t="shared" si="256"/>
        <v>100</v>
      </c>
      <c r="AM723">
        <f t="shared" si="257"/>
        <v>50</v>
      </c>
      <c r="AN723" t="str">
        <f t="shared" si="258"/>
        <v/>
      </c>
      <c r="AO723" t="str">
        <f t="shared" si="259"/>
        <v/>
      </c>
      <c r="AP723" t="str">
        <f t="shared" si="260"/>
        <v/>
      </c>
      <c r="AQ723" t="str">
        <f t="shared" si="261"/>
        <v/>
      </c>
      <c r="AR723" t="str">
        <f t="shared" si="262"/>
        <v/>
      </c>
      <c r="AS723" t="str">
        <f t="shared" si="263"/>
        <v/>
      </c>
      <c r="AT723" t="str">
        <f t="shared" si="264"/>
        <v/>
      </c>
      <c r="AU723" t="str">
        <f t="shared" si="265"/>
        <v/>
      </c>
      <c r="AV723" t="str">
        <f t="shared" si="266"/>
        <v/>
      </c>
      <c r="AW723">
        <f>'01_指標庫'!$H$4*ISNUMBER($F723)+'01_指標庫'!$H$5*ISNUMBER($AA723)+'01_指標庫'!$H$6*ISNUMBER($G723)+'01_指標庫'!$H$7*ISNUMBER($H723)+'01_指標庫'!$H$8*ISNUMBER($AF723)+'01_指標庫'!$H$9*ISNUMBER($AG723)+'01_指標庫'!$H$10*ISNUMBER($AB723)+'01_指標庫'!$H$11*ISNUMBER($AC723)+'01_指標庫'!$H$12*ISNUMBER($AD723)+'01_指標庫'!$H$13*ISNUMBER($AE723)+'01_指標庫'!$H$14*ISNUMBER($I723)+'01_指標庫'!$H$15*ISNUMBER($AH723)+'01_指標庫'!$H$16*ISNUMBER($K723)+'01_指標庫'!$H$17*ISNUMBER($AI723)+'01_指標庫'!$H$18*ISNUMBER($AJ723)+'01_指標庫'!$H$19*ISNUMBER($AK723)+'01_指標庫'!$H$20*ISNUMBER($BB723)+'01_指標庫'!$H$21*ISNUMBER($BC723)</f>
        <v>51</v>
      </c>
      <c r="AX723">
        <f>IF(AW723=0,50,ROUND(('01_指標庫'!$H$4*IF(ISNUMBER($F723),L723,0)+'01_指標庫'!$H$5*IF(ISNUMBER($AA723),AL723,0)+'01_指標庫'!$H$6*IF(ISNUMBER($G723),M723,0)+'01_指標庫'!$H$7*IF(ISNUMBER($H723),N723,0)+'01_指標庫'!$H$8*IF(ISNUMBER($AF723),AQ723,0)+'01_指標庫'!$H$9*IF(ISNUMBER($AG723),AR723,0)+'01_指標庫'!$H$10*IF(ISNUMBER($AB723),AM723,0)+'01_指標庫'!$H$11*IF(ISNUMBER($AC723),AN723,0)+'01_指標庫'!$H$12*IF(ISNUMBER($AD723),AO723,0)+'01_指標庫'!$H$13*IF(ISNUMBER($AE723),AP723,0)+'01_指標庫'!$H$14*IF(ISNUMBER($I723),O723,0)+'01_指標庫'!$H$15*IF(ISNUMBER($AH723),AS723,0)+'01_指標庫'!$H$16*IF(ISNUMBER($K723),P723,0)+'01_指標庫'!$H$17*IF(ISNUMBER($AI723),AT723,0)+'01_指標庫'!$H$18*IF(ISNUMBER($AJ723),AU723,0)+'01_指標庫'!$H$19*IF(ISNUMBER($AK723),AV723,0)+'01_指標庫'!$H$20*IF(ISNUMBER($BB723),BB723,0)+'01_指標庫'!$H$21*IF(ISNUMBER($BC723),BC723,0))/AW723,1))</f>
        <v>75.5</v>
      </c>
      <c r="AY723" s="67"/>
      <c r="AZ723" s="67"/>
      <c r="BA723" s="66">
        <f t="shared" si="270"/>
        <v>-1.4290910720357708E-2</v>
      </c>
      <c r="BB723">
        <f t="shared" si="271"/>
        <v>0</v>
      </c>
      <c r="BC723" t="str">
        <f t="shared" si="272"/>
        <v/>
      </c>
    </row>
    <row r="724" spans="1:55" ht="15" customHeight="1">
      <c r="A724" s="56">
        <v>720</v>
      </c>
      <c r="B724" s="57">
        <v>43602</v>
      </c>
      <c r="C724" s="56">
        <v>2019</v>
      </c>
      <c r="D724" s="58" t="s">
        <v>234</v>
      </c>
      <c r="E724" s="59">
        <v>7503.68</v>
      </c>
      <c r="F724" s="60">
        <v>4.8514000000000002E-2</v>
      </c>
      <c r="G724" s="60">
        <v>-4.3596999999999997E-2</v>
      </c>
      <c r="H724" s="61">
        <v>0.77549999999999997</v>
      </c>
      <c r="I724" s="62">
        <v>407</v>
      </c>
      <c r="J724" s="56" t="s">
        <v>235</v>
      </c>
      <c r="K724" s="63">
        <v>15.96</v>
      </c>
      <c r="L724" s="56">
        <f t="shared" si="250"/>
        <v>100</v>
      </c>
      <c r="M724" s="56">
        <f t="shared" si="251"/>
        <v>100</v>
      </c>
      <c r="N724" s="56">
        <f t="shared" si="252"/>
        <v>100</v>
      </c>
      <c r="O724" s="56">
        <f t="shared" si="253"/>
        <v>50</v>
      </c>
      <c r="P724" s="56">
        <f t="shared" si="254"/>
        <v>100</v>
      </c>
      <c r="Q724" s="63"/>
      <c r="R724" s="56"/>
      <c r="S724" s="60">
        <f t="shared" si="267"/>
        <v>-1.0086884938800611E-2</v>
      </c>
      <c r="T724" s="64">
        <f t="shared" si="268"/>
        <v>4.3819489862655381E-2</v>
      </c>
      <c r="V724" s="65"/>
      <c r="W724" s="65"/>
      <c r="Y724" s="15" t="str">
        <f t="shared" si="255"/>
        <v>EASY</v>
      </c>
      <c r="AA724" s="66">
        <f t="shared" si="269"/>
        <v>5.2099829066364789E-2</v>
      </c>
      <c r="AB724">
        <f>LOOKUP($B724,'07_L1政策步階'!$A$4:$A$14,'07_L1政策步階'!$C$4:$C$14)</f>
        <v>0</v>
      </c>
      <c r="AC724" s="65"/>
      <c r="AD724" s="65"/>
      <c r="AE724" s="65"/>
      <c r="AF724" s="65"/>
      <c r="AG724" s="65"/>
      <c r="AH724" s="65"/>
      <c r="AI724" s="65"/>
      <c r="AJ724" s="65"/>
      <c r="AK724" s="65"/>
      <c r="AL724">
        <f t="shared" si="256"/>
        <v>100</v>
      </c>
      <c r="AM724">
        <f t="shared" si="257"/>
        <v>50</v>
      </c>
      <c r="AN724" t="str">
        <f t="shared" si="258"/>
        <v/>
      </c>
      <c r="AO724" t="str">
        <f t="shared" si="259"/>
        <v/>
      </c>
      <c r="AP724" t="str">
        <f t="shared" si="260"/>
        <v/>
      </c>
      <c r="AQ724" t="str">
        <f t="shared" si="261"/>
        <v/>
      </c>
      <c r="AR724" t="str">
        <f t="shared" si="262"/>
        <v/>
      </c>
      <c r="AS724" t="str">
        <f t="shared" si="263"/>
        <v/>
      </c>
      <c r="AT724" t="str">
        <f t="shared" si="264"/>
        <v/>
      </c>
      <c r="AU724" t="str">
        <f t="shared" si="265"/>
        <v/>
      </c>
      <c r="AV724" t="str">
        <f t="shared" si="266"/>
        <v/>
      </c>
      <c r="AW724">
        <f>'01_指標庫'!$H$4*ISNUMBER($F724)+'01_指標庫'!$H$5*ISNUMBER($AA724)+'01_指標庫'!$H$6*ISNUMBER($G724)+'01_指標庫'!$H$7*ISNUMBER($H724)+'01_指標庫'!$H$8*ISNUMBER($AF724)+'01_指標庫'!$H$9*ISNUMBER($AG724)+'01_指標庫'!$H$10*ISNUMBER($AB724)+'01_指標庫'!$H$11*ISNUMBER($AC724)+'01_指標庫'!$H$12*ISNUMBER($AD724)+'01_指標庫'!$H$13*ISNUMBER($AE724)+'01_指標庫'!$H$14*ISNUMBER($I724)+'01_指標庫'!$H$15*ISNUMBER($AH724)+'01_指標庫'!$H$16*ISNUMBER($K724)+'01_指標庫'!$H$17*ISNUMBER($AI724)+'01_指標庫'!$H$18*ISNUMBER($AJ724)+'01_指標庫'!$H$19*ISNUMBER($AK724)+'01_指標庫'!$H$20*ISNUMBER($BB724)+'01_指標庫'!$H$21*ISNUMBER($BC724)</f>
        <v>51</v>
      </c>
      <c r="AX724">
        <f>IF(AW724=0,50,ROUND(('01_指標庫'!$H$4*IF(ISNUMBER($F724),L724,0)+'01_指標庫'!$H$5*IF(ISNUMBER($AA724),AL724,0)+'01_指標庫'!$H$6*IF(ISNUMBER($G724),M724,0)+'01_指標庫'!$H$7*IF(ISNUMBER($H724),N724,0)+'01_指標庫'!$H$8*IF(ISNUMBER($AF724),AQ724,0)+'01_指標庫'!$H$9*IF(ISNUMBER($AG724),AR724,0)+'01_指標庫'!$H$10*IF(ISNUMBER($AB724),AM724,0)+'01_指標庫'!$H$11*IF(ISNUMBER($AC724),AN724,0)+'01_指標庫'!$H$12*IF(ISNUMBER($AD724),AO724,0)+'01_指標庫'!$H$13*IF(ISNUMBER($AE724),AP724,0)+'01_指標庫'!$H$14*IF(ISNUMBER($I724),O724,0)+'01_指標庫'!$H$15*IF(ISNUMBER($AH724),AS724,0)+'01_指標庫'!$H$16*IF(ISNUMBER($K724),P724,0)+'01_指標庫'!$H$17*IF(ISNUMBER($AI724),AT724,0)+'01_指標庫'!$H$18*IF(ISNUMBER($AJ724),AU724,0)+'01_指標庫'!$H$19*IF(ISNUMBER($AK724),AV724,0)+'01_指標庫'!$H$20*IF(ISNUMBER($BB724),BB724,0)+'01_指標庫'!$H$21*IF(ISNUMBER($BC724),BC724,0))/AW724,1))</f>
        <v>75.5</v>
      </c>
      <c r="AY724" s="67"/>
      <c r="AZ724" s="67"/>
      <c r="BA724" s="66">
        <f t="shared" si="270"/>
        <v>-1.2020920338681074E-2</v>
      </c>
      <c r="BB724">
        <f t="shared" si="271"/>
        <v>0</v>
      </c>
      <c r="BC724" t="str">
        <f t="shared" si="272"/>
        <v/>
      </c>
    </row>
    <row r="725" spans="1:55" ht="15" customHeight="1">
      <c r="A725" s="56">
        <v>721</v>
      </c>
      <c r="B725" s="57">
        <v>43605</v>
      </c>
      <c r="C725" s="56">
        <v>2019</v>
      </c>
      <c r="D725" s="58" t="s">
        <v>236</v>
      </c>
      <c r="E725" s="59">
        <v>7376.7</v>
      </c>
      <c r="F725" s="60">
        <v>3.0696000000000001E-2</v>
      </c>
      <c r="G725" s="60">
        <v>-5.9782000000000002E-2</v>
      </c>
      <c r="H725" s="61">
        <v>0.77549999999999997</v>
      </c>
      <c r="I725" s="62">
        <v>406</v>
      </c>
      <c r="J725" s="56" t="s">
        <v>235</v>
      </c>
      <c r="K725" s="63">
        <v>16.309999999999999</v>
      </c>
      <c r="L725" s="56">
        <f t="shared" si="250"/>
        <v>100</v>
      </c>
      <c r="M725" s="56">
        <f t="shared" si="251"/>
        <v>100</v>
      </c>
      <c r="N725" s="56">
        <f t="shared" si="252"/>
        <v>100</v>
      </c>
      <c r="O725" s="56">
        <f t="shared" si="253"/>
        <v>50</v>
      </c>
      <c r="P725" s="56">
        <f t="shared" si="254"/>
        <v>100</v>
      </c>
      <c r="Q725" s="63"/>
      <c r="R725" s="56"/>
      <c r="S725" s="60">
        <f t="shared" si="267"/>
        <v>-1.6922363427011922E-2</v>
      </c>
      <c r="T725" s="64">
        <f t="shared" si="268"/>
        <v>2.1929824561403466E-2</v>
      </c>
      <c r="V725" s="65"/>
      <c r="W725" s="65"/>
      <c r="Y725" s="15" t="str">
        <f t="shared" si="255"/>
        <v>EASY</v>
      </c>
      <c r="AA725" s="66">
        <f t="shared" si="269"/>
        <v>5.3032356431420125E-2</v>
      </c>
      <c r="AB725">
        <f>LOOKUP($B725,'07_L1政策步階'!$A$4:$A$14,'07_L1政策步階'!$C$4:$C$14)</f>
        <v>0</v>
      </c>
      <c r="AC725" s="65"/>
      <c r="AD725" s="65"/>
      <c r="AE725" s="65"/>
      <c r="AF725" s="65"/>
      <c r="AG725" s="65"/>
      <c r="AH725" s="65"/>
      <c r="AI725" s="65"/>
      <c r="AJ725" s="65"/>
      <c r="AK725" s="65"/>
      <c r="AL725">
        <f t="shared" si="256"/>
        <v>100</v>
      </c>
      <c r="AM725">
        <f t="shared" si="257"/>
        <v>50</v>
      </c>
      <c r="AN725" t="str">
        <f t="shared" si="258"/>
        <v/>
      </c>
      <c r="AO725" t="str">
        <f t="shared" si="259"/>
        <v/>
      </c>
      <c r="AP725" t="str">
        <f t="shared" si="260"/>
        <v/>
      </c>
      <c r="AQ725" t="str">
        <f t="shared" si="261"/>
        <v/>
      </c>
      <c r="AR725" t="str">
        <f t="shared" si="262"/>
        <v/>
      </c>
      <c r="AS725" t="str">
        <f t="shared" si="263"/>
        <v/>
      </c>
      <c r="AT725" t="str">
        <f t="shared" si="264"/>
        <v/>
      </c>
      <c r="AU725" t="str">
        <f t="shared" si="265"/>
        <v/>
      </c>
      <c r="AV725" t="str">
        <f t="shared" si="266"/>
        <v/>
      </c>
      <c r="AW725">
        <f>'01_指標庫'!$H$4*ISNUMBER($F725)+'01_指標庫'!$H$5*ISNUMBER($AA725)+'01_指標庫'!$H$6*ISNUMBER($G725)+'01_指標庫'!$H$7*ISNUMBER($H725)+'01_指標庫'!$H$8*ISNUMBER($AF725)+'01_指標庫'!$H$9*ISNUMBER($AG725)+'01_指標庫'!$H$10*ISNUMBER($AB725)+'01_指標庫'!$H$11*ISNUMBER($AC725)+'01_指標庫'!$H$12*ISNUMBER($AD725)+'01_指標庫'!$H$13*ISNUMBER($AE725)+'01_指標庫'!$H$14*ISNUMBER($I725)+'01_指標庫'!$H$15*ISNUMBER($AH725)+'01_指標庫'!$H$16*ISNUMBER($K725)+'01_指標庫'!$H$17*ISNUMBER($AI725)+'01_指標庫'!$H$18*ISNUMBER($AJ725)+'01_指標庫'!$H$19*ISNUMBER($AK725)+'01_指標庫'!$H$20*ISNUMBER($BB725)+'01_指標庫'!$H$21*ISNUMBER($BC725)</f>
        <v>51</v>
      </c>
      <c r="AX725">
        <f>IF(AW725=0,50,ROUND(('01_指標庫'!$H$4*IF(ISNUMBER($F725),L725,0)+'01_指標庫'!$H$5*IF(ISNUMBER($AA725),AL725,0)+'01_指標庫'!$H$6*IF(ISNUMBER($G725),M725,0)+'01_指標庫'!$H$7*IF(ISNUMBER($H725),N725,0)+'01_指標庫'!$H$8*IF(ISNUMBER($AF725),AQ725,0)+'01_指標庫'!$H$9*IF(ISNUMBER($AG725),AR725,0)+'01_指標庫'!$H$10*IF(ISNUMBER($AB725),AM725,0)+'01_指標庫'!$H$11*IF(ISNUMBER($AC725),AN725,0)+'01_指標庫'!$H$12*IF(ISNUMBER($AD725),AO725,0)+'01_指標庫'!$H$13*IF(ISNUMBER($AE725),AP725,0)+'01_指標庫'!$H$14*IF(ISNUMBER($I725),O725,0)+'01_指標庫'!$H$15*IF(ISNUMBER($AH725),AS725,0)+'01_指標庫'!$H$16*IF(ISNUMBER($K725),P725,0)+'01_指標庫'!$H$17*IF(ISNUMBER($AI725),AT725,0)+'01_指標庫'!$H$18*IF(ISNUMBER($AJ725),AU725,0)+'01_指標庫'!$H$19*IF(ISNUMBER($AK725),AV725,0)+'01_指標庫'!$H$20*IF(ISNUMBER($BB725),BB725,0)+'01_指標庫'!$H$21*IF(ISNUMBER($BC725),BC725,0))/AW725,1))</f>
        <v>75.5</v>
      </c>
      <c r="AY725" s="67"/>
      <c r="AZ725" s="67"/>
      <c r="BA725" s="66">
        <f t="shared" si="270"/>
        <v>-5.1314779817446254E-3</v>
      </c>
      <c r="BB725">
        <f t="shared" si="271"/>
        <v>0</v>
      </c>
      <c r="BC725" t="str">
        <f t="shared" si="272"/>
        <v/>
      </c>
    </row>
    <row r="726" spans="1:55" ht="15" customHeight="1">
      <c r="A726" s="56">
        <v>722</v>
      </c>
      <c r="B726" s="57">
        <v>43606</v>
      </c>
      <c r="C726" s="56">
        <v>2019</v>
      </c>
      <c r="D726" s="58" t="s">
        <v>237</v>
      </c>
      <c r="E726" s="59">
        <v>7451.02</v>
      </c>
      <c r="F726" s="60">
        <v>4.1022999999999997E-2</v>
      </c>
      <c r="G726" s="60">
        <v>-5.0309E-2</v>
      </c>
      <c r="H726" s="61">
        <v>0.79590000000000005</v>
      </c>
      <c r="I726" s="62">
        <v>399</v>
      </c>
      <c r="J726" s="56" t="s">
        <v>235</v>
      </c>
      <c r="K726" s="63">
        <v>14.95</v>
      </c>
      <c r="L726" s="56">
        <f t="shared" si="250"/>
        <v>100</v>
      </c>
      <c r="M726" s="56">
        <f t="shared" si="251"/>
        <v>100</v>
      </c>
      <c r="N726" s="56">
        <f t="shared" si="252"/>
        <v>100</v>
      </c>
      <c r="O726" s="56">
        <f t="shared" si="253"/>
        <v>50</v>
      </c>
      <c r="P726" s="56">
        <f t="shared" si="254"/>
        <v>100</v>
      </c>
      <c r="Q726" s="63"/>
      <c r="R726" s="56"/>
      <c r="S726" s="60">
        <f t="shared" si="267"/>
        <v>1.0074965770602073E-2</v>
      </c>
      <c r="T726" s="64">
        <f t="shared" si="268"/>
        <v>-8.3384426732066141E-2</v>
      </c>
      <c r="V726" s="65"/>
      <c r="W726" s="65"/>
      <c r="Y726" s="15" t="str">
        <f t="shared" si="255"/>
        <v>EASY</v>
      </c>
      <c r="AA726" s="66">
        <f t="shared" si="269"/>
        <v>5.3776304447245016E-2</v>
      </c>
      <c r="AB726">
        <f>LOOKUP($B726,'07_L1政策步階'!$A$4:$A$14,'07_L1政策步階'!$C$4:$C$14)</f>
        <v>0</v>
      </c>
      <c r="AC726" s="65"/>
      <c r="AD726" s="65"/>
      <c r="AE726" s="65"/>
      <c r="AF726" s="65"/>
      <c r="AG726" s="65"/>
      <c r="AH726" s="65"/>
      <c r="AI726" s="65"/>
      <c r="AJ726" s="65"/>
      <c r="AK726" s="65"/>
      <c r="AL726">
        <f t="shared" si="256"/>
        <v>100</v>
      </c>
      <c r="AM726">
        <f t="shared" si="257"/>
        <v>50</v>
      </c>
      <c r="AN726" t="str">
        <f t="shared" si="258"/>
        <v/>
      </c>
      <c r="AO726" t="str">
        <f t="shared" si="259"/>
        <v/>
      </c>
      <c r="AP726" t="str">
        <f t="shared" si="260"/>
        <v/>
      </c>
      <c r="AQ726" t="str">
        <f t="shared" si="261"/>
        <v/>
      </c>
      <c r="AR726" t="str">
        <f t="shared" si="262"/>
        <v/>
      </c>
      <c r="AS726" t="str">
        <f t="shared" si="263"/>
        <v/>
      </c>
      <c r="AT726" t="str">
        <f t="shared" si="264"/>
        <v/>
      </c>
      <c r="AU726" t="str">
        <f t="shared" si="265"/>
        <v/>
      </c>
      <c r="AV726" t="str">
        <f t="shared" si="266"/>
        <v/>
      </c>
      <c r="AW726">
        <f>'01_指標庫'!$H$4*ISNUMBER($F726)+'01_指標庫'!$H$5*ISNUMBER($AA726)+'01_指標庫'!$H$6*ISNUMBER($G726)+'01_指標庫'!$H$7*ISNUMBER($H726)+'01_指標庫'!$H$8*ISNUMBER($AF726)+'01_指標庫'!$H$9*ISNUMBER($AG726)+'01_指標庫'!$H$10*ISNUMBER($AB726)+'01_指標庫'!$H$11*ISNUMBER($AC726)+'01_指標庫'!$H$12*ISNUMBER($AD726)+'01_指標庫'!$H$13*ISNUMBER($AE726)+'01_指標庫'!$H$14*ISNUMBER($I726)+'01_指標庫'!$H$15*ISNUMBER($AH726)+'01_指標庫'!$H$16*ISNUMBER($K726)+'01_指標庫'!$H$17*ISNUMBER($AI726)+'01_指標庫'!$H$18*ISNUMBER($AJ726)+'01_指標庫'!$H$19*ISNUMBER($AK726)+'01_指標庫'!$H$20*ISNUMBER($BB726)+'01_指標庫'!$H$21*ISNUMBER($BC726)</f>
        <v>51</v>
      </c>
      <c r="AX726">
        <f>IF(AW726=0,50,ROUND(('01_指標庫'!$H$4*IF(ISNUMBER($F726),L726,0)+'01_指標庫'!$H$5*IF(ISNUMBER($AA726),AL726,0)+'01_指標庫'!$H$6*IF(ISNUMBER($G726),M726,0)+'01_指標庫'!$H$7*IF(ISNUMBER($H726),N726,0)+'01_指標庫'!$H$8*IF(ISNUMBER($AF726),AQ726,0)+'01_指標庫'!$H$9*IF(ISNUMBER($AG726),AR726,0)+'01_指標庫'!$H$10*IF(ISNUMBER($AB726),AM726,0)+'01_指標庫'!$H$11*IF(ISNUMBER($AC726),AN726,0)+'01_指標庫'!$H$12*IF(ISNUMBER($AD726),AO726,0)+'01_指標庫'!$H$13*IF(ISNUMBER($AE726),AP726,0)+'01_指標庫'!$H$14*IF(ISNUMBER($I726),O726,0)+'01_指標庫'!$H$15*IF(ISNUMBER($AH726),AS726,0)+'01_指標庫'!$H$16*IF(ISNUMBER($K726),P726,0)+'01_指標庫'!$H$17*IF(ISNUMBER($AI726),AT726,0)+'01_指標庫'!$H$18*IF(ISNUMBER($AJ726),AU726,0)+'01_指標庫'!$H$19*IF(ISNUMBER($AK726),AV726,0)+'01_指標庫'!$H$20*IF(ISNUMBER($BB726),BB726,0)+'01_指標庫'!$H$21*IF(ISNUMBER($BC726),BC726,0))/AW726,1))</f>
        <v>81.400000000000006</v>
      </c>
      <c r="AY726" s="67"/>
      <c r="AZ726" s="67"/>
      <c r="BA726" s="66">
        <f t="shared" si="270"/>
        <v>-1.3085960412734243E-3</v>
      </c>
      <c r="BB726">
        <f t="shared" si="271"/>
        <v>50</v>
      </c>
      <c r="BC726" t="str">
        <f t="shared" si="272"/>
        <v/>
      </c>
    </row>
    <row r="727" spans="1:55" ht="15" customHeight="1">
      <c r="A727" s="56">
        <v>723</v>
      </c>
      <c r="B727" s="57">
        <v>43607</v>
      </c>
      <c r="C727" s="56">
        <v>2019</v>
      </c>
      <c r="D727" s="58" t="s">
        <v>238</v>
      </c>
      <c r="E727" s="59">
        <v>7420.66</v>
      </c>
      <c r="F727" s="60">
        <v>3.6762999999999997E-2</v>
      </c>
      <c r="G727" s="60">
        <v>-5.4177999999999997E-2</v>
      </c>
      <c r="H727" s="61">
        <v>0.79590000000000005</v>
      </c>
      <c r="I727" s="62">
        <v>403</v>
      </c>
      <c r="J727" s="56" t="s">
        <v>235</v>
      </c>
      <c r="K727" s="63">
        <v>14.75</v>
      </c>
      <c r="L727" s="56">
        <f t="shared" si="250"/>
        <v>100</v>
      </c>
      <c r="M727" s="56">
        <f t="shared" si="251"/>
        <v>100</v>
      </c>
      <c r="N727" s="56">
        <f t="shared" si="252"/>
        <v>100</v>
      </c>
      <c r="O727" s="56">
        <f t="shared" si="253"/>
        <v>50</v>
      </c>
      <c r="P727" s="56">
        <f t="shared" si="254"/>
        <v>100</v>
      </c>
      <c r="Q727" s="63"/>
      <c r="R727" s="56"/>
      <c r="S727" s="60">
        <f t="shared" si="267"/>
        <v>-4.074609919178962E-3</v>
      </c>
      <c r="T727" s="64">
        <f t="shared" si="268"/>
        <v>-1.3377926421404673E-2</v>
      </c>
      <c r="V727" s="65"/>
      <c r="W727" s="65"/>
      <c r="Y727" s="15" t="str">
        <f t="shared" si="255"/>
        <v>EASY</v>
      </c>
      <c r="AA727" s="66">
        <f t="shared" si="269"/>
        <v>5.4370780780929495E-2</v>
      </c>
      <c r="AB727">
        <f>LOOKUP($B727,'07_L1政策步階'!$A$4:$A$14,'07_L1政策步階'!$C$4:$C$14)</f>
        <v>0</v>
      </c>
      <c r="AC727" s="65"/>
      <c r="AD727" s="65"/>
      <c r="AE727" s="65"/>
      <c r="AF727" s="65"/>
      <c r="AG727" s="65"/>
      <c r="AH727" s="65"/>
      <c r="AI727" s="65"/>
      <c r="AJ727" s="65"/>
      <c r="AK727" s="65"/>
      <c r="AL727">
        <f t="shared" si="256"/>
        <v>100</v>
      </c>
      <c r="AM727">
        <f t="shared" si="257"/>
        <v>50</v>
      </c>
      <c r="AN727" t="str">
        <f t="shared" si="258"/>
        <v/>
      </c>
      <c r="AO727" t="str">
        <f t="shared" si="259"/>
        <v/>
      </c>
      <c r="AP727" t="str">
        <f t="shared" si="260"/>
        <v/>
      </c>
      <c r="AQ727" t="str">
        <f t="shared" si="261"/>
        <v/>
      </c>
      <c r="AR727" t="str">
        <f t="shared" si="262"/>
        <v/>
      </c>
      <c r="AS727" t="str">
        <f t="shared" si="263"/>
        <v/>
      </c>
      <c r="AT727" t="str">
        <f t="shared" si="264"/>
        <v/>
      </c>
      <c r="AU727" t="str">
        <f t="shared" si="265"/>
        <v/>
      </c>
      <c r="AV727" t="str">
        <f t="shared" si="266"/>
        <v/>
      </c>
      <c r="AW727">
        <f>'01_指標庫'!$H$4*ISNUMBER($F727)+'01_指標庫'!$H$5*ISNUMBER($AA727)+'01_指標庫'!$H$6*ISNUMBER($G727)+'01_指標庫'!$H$7*ISNUMBER($H727)+'01_指標庫'!$H$8*ISNUMBER($AF727)+'01_指標庫'!$H$9*ISNUMBER($AG727)+'01_指標庫'!$H$10*ISNUMBER($AB727)+'01_指標庫'!$H$11*ISNUMBER($AC727)+'01_指標庫'!$H$12*ISNUMBER($AD727)+'01_指標庫'!$H$13*ISNUMBER($AE727)+'01_指標庫'!$H$14*ISNUMBER($I727)+'01_指標庫'!$H$15*ISNUMBER($AH727)+'01_指標庫'!$H$16*ISNUMBER($K727)+'01_指標庫'!$H$17*ISNUMBER($AI727)+'01_指標庫'!$H$18*ISNUMBER($AJ727)+'01_指標庫'!$H$19*ISNUMBER($AK727)+'01_指標庫'!$H$20*ISNUMBER($BB727)+'01_指標庫'!$H$21*ISNUMBER($BC727)</f>
        <v>51</v>
      </c>
      <c r="AX727">
        <f>IF(AW727=0,50,ROUND(('01_指標庫'!$H$4*IF(ISNUMBER($F727),L727,0)+'01_指標庫'!$H$5*IF(ISNUMBER($AA727),AL727,0)+'01_指標庫'!$H$6*IF(ISNUMBER($G727),M727,0)+'01_指標庫'!$H$7*IF(ISNUMBER($H727),N727,0)+'01_指標庫'!$H$8*IF(ISNUMBER($AF727),AQ727,0)+'01_指標庫'!$H$9*IF(ISNUMBER($AG727),AR727,0)+'01_指標庫'!$H$10*IF(ISNUMBER($AB727),AM727,0)+'01_指標庫'!$H$11*IF(ISNUMBER($AC727),AN727,0)+'01_指標庫'!$H$12*IF(ISNUMBER($AD727),AO727,0)+'01_指標庫'!$H$13*IF(ISNUMBER($AE727),AP727,0)+'01_指標庫'!$H$14*IF(ISNUMBER($I727),O727,0)+'01_指標庫'!$H$15*IF(ISNUMBER($AH727),AS727,0)+'01_指標庫'!$H$16*IF(ISNUMBER($K727),P727,0)+'01_指標庫'!$H$17*IF(ISNUMBER($AI727),AT727,0)+'01_指標庫'!$H$18*IF(ISNUMBER($AJ727),AU727,0)+'01_指標庫'!$H$19*IF(ISNUMBER($AK727),AV727,0)+'01_指標庫'!$H$20*IF(ISNUMBER($BB727),BB727,0)+'01_指標庫'!$H$21*IF(ISNUMBER($BC727),BC727,0))/AW727,1))</f>
        <v>81.400000000000006</v>
      </c>
      <c r="AY727" s="67"/>
      <c r="AZ727" s="67"/>
      <c r="BA727" s="66">
        <f t="shared" si="270"/>
        <v>-8.8772036781659125E-4</v>
      </c>
      <c r="BB727">
        <f t="shared" si="271"/>
        <v>50</v>
      </c>
      <c r="BC727" t="str">
        <f t="shared" si="272"/>
        <v/>
      </c>
    </row>
    <row r="728" spans="1:55" ht="15" customHeight="1">
      <c r="A728" s="56">
        <v>724</v>
      </c>
      <c r="B728" s="57">
        <v>43608</v>
      </c>
      <c r="C728" s="56">
        <v>2019</v>
      </c>
      <c r="D728" s="58" t="s">
        <v>239</v>
      </c>
      <c r="E728" s="59">
        <v>7307.93</v>
      </c>
      <c r="F728" s="60">
        <v>2.1106E-2</v>
      </c>
      <c r="G728" s="60">
        <v>-6.8546999999999997E-2</v>
      </c>
      <c r="H728" s="61">
        <v>0.77549999999999997</v>
      </c>
      <c r="I728" s="62">
        <v>422</v>
      </c>
      <c r="J728" s="56" t="s">
        <v>235</v>
      </c>
      <c r="K728" s="63">
        <v>16.920000000000002</v>
      </c>
      <c r="L728" s="56">
        <f t="shared" si="250"/>
        <v>100</v>
      </c>
      <c r="M728" s="56">
        <f t="shared" si="251"/>
        <v>50</v>
      </c>
      <c r="N728" s="56">
        <f t="shared" si="252"/>
        <v>100</v>
      </c>
      <c r="O728" s="56">
        <f t="shared" si="253"/>
        <v>50</v>
      </c>
      <c r="P728" s="56">
        <f t="shared" si="254"/>
        <v>100</v>
      </c>
      <c r="Q728" s="63"/>
      <c r="R728" s="56"/>
      <c r="S728" s="60">
        <f t="shared" si="267"/>
        <v>-1.5191371117932895E-2</v>
      </c>
      <c r="T728" s="64">
        <f t="shared" si="268"/>
        <v>0.14711864406779673</v>
      </c>
      <c r="V728" s="65"/>
      <c r="W728" s="65"/>
      <c r="Y728" s="15" t="str">
        <f t="shared" si="255"/>
        <v>UNCERTAIN</v>
      </c>
      <c r="AA728" s="66">
        <f t="shared" si="269"/>
        <v>5.4609701988918902E-2</v>
      </c>
      <c r="AB728">
        <f>LOOKUP($B728,'07_L1政策步階'!$A$4:$A$14,'07_L1政策步階'!$C$4:$C$14)</f>
        <v>0</v>
      </c>
      <c r="AC728" s="65"/>
      <c r="AD728" s="65"/>
      <c r="AE728" s="65"/>
      <c r="AF728" s="65"/>
      <c r="AG728" s="65"/>
      <c r="AH728" s="65"/>
      <c r="AI728" s="65"/>
      <c r="AJ728" s="65"/>
      <c r="AK728" s="65"/>
      <c r="AL728">
        <f t="shared" si="256"/>
        <v>100</v>
      </c>
      <c r="AM728">
        <f t="shared" si="257"/>
        <v>50</v>
      </c>
      <c r="AN728" t="str">
        <f t="shared" si="258"/>
        <v/>
      </c>
      <c r="AO728" t="str">
        <f t="shared" si="259"/>
        <v/>
      </c>
      <c r="AP728" t="str">
        <f t="shared" si="260"/>
        <v/>
      </c>
      <c r="AQ728" t="str">
        <f t="shared" si="261"/>
        <v/>
      </c>
      <c r="AR728" t="str">
        <f t="shared" si="262"/>
        <v/>
      </c>
      <c r="AS728" t="str">
        <f t="shared" si="263"/>
        <v/>
      </c>
      <c r="AT728" t="str">
        <f t="shared" si="264"/>
        <v/>
      </c>
      <c r="AU728" t="str">
        <f t="shared" si="265"/>
        <v/>
      </c>
      <c r="AV728" t="str">
        <f t="shared" si="266"/>
        <v/>
      </c>
      <c r="AW728">
        <f>'01_指標庫'!$H$4*ISNUMBER($F728)+'01_指標庫'!$H$5*ISNUMBER($AA728)+'01_指標庫'!$H$6*ISNUMBER($G728)+'01_指標庫'!$H$7*ISNUMBER($H728)+'01_指標庫'!$H$8*ISNUMBER($AF728)+'01_指標庫'!$H$9*ISNUMBER($AG728)+'01_指標庫'!$H$10*ISNUMBER($AB728)+'01_指標庫'!$H$11*ISNUMBER($AC728)+'01_指標庫'!$H$12*ISNUMBER($AD728)+'01_指標庫'!$H$13*ISNUMBER($AE728)+'01_指標庫'!$H$14*ISNUMBER($I728)+'01_指標庫'!$H$15*ISNUMBER($AH728)+'01_指標庫'!$H$16*ISNUMBER($K728)+'01_指標庫'!$H$17*ISNUMBER($AI728)+'01_指標庫'!$H$18*ISNUMBER($AJ728)+'01_指標庫'!$H$19*ISNUMBER($AK728)+'01_指標庫'!$H$20*ISNUMBER($BB728)+'01_指標庫'!$H$21*ISNUMBER($BC728)</f>
        <v>51</v>
      </c>
      <c r="AX728">
        <f>IF(AW728=0,50,ROUND(('01_指標庫'!$H$4*IF(ISNUMBER($F728),L728,0)+'01_指標庫'!$H$5*IF(ISNUMBER($AA728),AL728,0)+'01_指標庫'!$H$6*IF(ISNUMBER($G728),M728,0)+'01_指標庫'!$H$7*IF(ISNUMBER($H728),N728,0)+'01_指標庫'!$H$8*IF(ISNUMBER($AF728),AQ728,0)+'01_指標庫'!$H$9*IF(ISNUMBER($AG728),AR728,0)+'01_指標庫'!$H$10*IF(ISNUMBER($AB728),AM728,0)+'01_指標庫'!$H$11*IF(ISNUMBER($AC728),AN728,0)+'01_指標庫'!$H$12*IF(ISNUMBER($AD728),AO728,0)+'01_指標庫'!$H$13*IF(ISNUMBER($AE728),AP728,0)+'01_指標庫'!$H$14*IF(ISNUMBER($I728),O728,0)+'01_指標庫'!$H$15*IF(ISNUMBER($AH728),AS728,0)+'01_指標庫'!$H$16*IF(ISNUMBER($K728),P728,0)+'01_指標庫'!$H$17*IF(ISNUMBER($AI728),AT728,0)+'01_指標庫'!$H$18*IF(ISNUMBER($AJ728),AU728,0)+'01_指標庫'!$H$19*IF(ISNUMBER($AK728),AV728,0)+'01_指標庫'!$H$20*IF(ISNUMBER($BB728),BB728,0)+'01_指標庫'!$H$21*IF(ISNUMBER($BC728),BC728,0))/AW728,1))</f>
        <v>67.599999999999994</v>
      </c>
      <c r="AY728" s="67"/>
      <c r="AZ728" s="67"/>
      <c r="BA728" s="66">
        <f t="shared" si="270"/>
        <v>-4.5119313548204198E-3</v>
      </c>
      <c r="BB728">
        <f t="shared" si="271"/>
        <v>0</v>
      </c>
      <c r="BC728" t="str">
        <f t="shared" si="272"/>
        <v/>
      </c>
    </row>
    <row r="729" spans="1:55" ht="15" customHeight="1">
      <c r="A729" s="56">
        <v>725</v>
      </c>
      <c r="B729" s="57">
        <v>43609</v>
      </c>
      <c r="C729" s="56">
        <v>2019</v>
      </c>
      <c r="D729" s="58" t="s">
        <v>234</v>
      </c>
      <c r="E729" s="59">
        <v>7300.96</v>
      </c>
      <c r="F729" s="60">
        <v>2.0247999999999999E-2</v>
      </c>
      <c r="G729" s="60">
        <v>-6.9434999999999997E-2</v>
      </c>
      <c r="H729" s="61">
        <v>0.71430000000000005</v>
      </c>
      <c r="I729" s="62">
        <v>416</v>
      </c>
      <c r="J729" s="56" t="s">
        <v>235</v>
      </c>
      <c r="K729" s="63">
        <v>15.85</v>
      </c>
      <c r="L729" s="56">
        <f t="shared" si="250"/>
        <v>100</v>
      </c>
      <c r="M729" s="56">
        <f t="shared" si="251"/>
        <v>50</v>
      </c>
      <c r="N729" s="56">
        <f t="shared" si="252"/>
        <v>100</v>
      </c>
      <c r="O729" s="56">
        <f t="shared" si="253"/>
        <v>50</v>
      </c>
      <c r="P729" s="56">
        <f t="shared" si="254"/>
        <v>100</v>
      </c>
      <c r="Q729" s="63"/>
      <c r="R729" s="56"/>
      <c r="S729" s="60">
        <f t="shared" si="267"/>
        <v>-9.5375845143563787E-4</v>
      </c>
      <c r="T729" s="64">
        <f t="shared" si="268"/>
        <v>-6.323877068557926E-2</v>
      </c>
      <c r="V729" s="65"/>
      <c r="W729" s="65"/>
      <c r="Y729" s="15" t="str">
        <f t="shared" si="255"/>
        <v>UNCERTAIN</v>
      </c>
      <c r="AA729" s="66">
        <f t="shared" si="269"/>
        <v>5.4890806036197004E-2</v>
      </c>
      <c r="AB729">
        <f>LOOKUP($B729,'07_L1政策步階'!$A$4:$A$14,'07_L1政策步階'!$C$4:$C$14)</f>
        <v>0</v>
      </c>
      <c r="AC729" s="65"/>
      <c r="AD729" s="65"/>
      <c r="AE729" s="65"/>
      <c r="AF729" s="65"/>
      <c r="AG729" s="65"/>
      <c r="AH729" s="65"/>
      <c r="AI729" s="65"/>
      <c r="AJ729" s="65"/>
      <c r="AK729" s="65"/>
      <c r="AL729">
        <f t="shared" si="256"/>
        <v>100</v>
      </c>
      <c r="AM729">
        <f t="shared" si="257"/>
        <v>50</v>
      </c>
      <c r="AN729" t="str">
        <f t="shared" si="258"/>
        <v/>
      </c>
      <c r="AO729" t="str">
        <f t="shared" si="259"/>
        <v/>
      </c>
      <c r="AP729" t="str">
        <f t="shared" si="260"/>
        <v/>
      </c>
      <c r="AQ729" t="str">
        <f t="shared" si="261"/>
        <v/>
      </c>
      <c r="AR729" t="str">
        <f t="shared" si="262"/>
        <v/>
      </c>
      <c r="AS729" t="str">
        <f t="shared" si="263"/>
        <v/>
      </c>
      <c r="AT729" t="str">
        <f t="shared" si="264"/>
        <v/>
      </c>
      <c r="AU729" t="str">
        <f t="shared" si="265"/>
        <v/>
      </c>
      <c r="AV729" t="str">
        <f t="shared" si="266"/>
        <v/>
      </c>
      <c r="AW729">
        <f>'01_指標庫'!$H$4*ISNUMBER($F729)+'01_指標庫'!$H$5*ISNUMBER($AA729)+'01_指標庫'!$H$6*ISNUMBER($G729)+'01_指標庫'!$H$7*ISNUMBER($H729)+'01_指標庫'!$H$8*ISNUMBER($AF729)+'01_指標庫'!$H$9*ISNUMBER($AG729)+'01_指標庫'!$H$10*ISNUMBER($AB729)+'01_指標庫'!$H$11*ISNUMBER($AC729)+'01_指標庫'!$H$12*ISNUMBER($AD729)+'01_指標庫'!$H$13*ISNUMBER($AE729)+'01_指標庫'!$H$14*ISNUMBER($I729)+'01_指標庫'!$H$15*ISNUMBER($AH729)+'01_指標庫'!$H$16*ISNUMBER($K729)+'01_指標庫'!$H$17*ISNUMBER($AI729)+'01_指標庫'!$H$18*ISNUMBER($AJ729)+'01_指標庫'!$H$19*ISNUMBER($AK729)+'01_指標庫'!$H$20*ISNUMBER($BB729)+'01_指標庫'!$H$21*ISNUMBER($BC729)</f>
        <v>51</v>
      </c>
      <c r="AX729">
        <f>IF(AW729=0,50,ROUND(('01_指標庫'!$H$4*IF(ISNUMBER($F729),L729,0)+'01_指標庫'!$H$5*IF(ISNUMBER($AA729),AL729,0)+'01_指標庫'!$H$6*IF(ISNUMBER($G729),M729,0)+'01_指標庫'!$H$7*IF(ISNUMBER($H729),N729,0)+'01_指標庫'!$H$8*IF(ISNUMBER($AF729),AQ729,0)+'01_指標庫'!$H$9*IF(ISNUMBER($AG729),AR729,0)+'01_指標庫'!$H$10*IF(ISNUMBER($AB729),AM729,0)+'01_指標庫'!$H$11*IF(ISNUMBER($AC729),AN729,0)+'01_指標庫'!$H$12*IF(ISNUMBER($AD729),AO729,0)+'01_指標庫'!$H$13*IF(ISNUMBER($AE729),AP729,0)+'01_指標庫'!$H$14*IF(ISNUMBER($I729),O729,0)+'01_指標庫'!$H$15*IF(ISNUMBER($AH729),AS729,0)+'01_指標庫'!$H$16*IF(ISNUMBER($K729),P729,0)+'01_指標庫'!$H$17*IF(ISNUMBER($AI729),AT729,0)+'01_指標庫'!$H$18*IF(ISNUMBER($AJ729),AU729,0)+'01_指標庫'!$H$19*IF(ISNUMBER($AK729),AV729,0)+'01_指標庫'!$H$20*IF(ISNUMBER($BB729),BB729,0)+'01_指標庫'!$H$21*IF(ISNUMBER($BC729),BC729,0))/AW729,1))</f>
        <v>67.599999999999994</v>
      </c>
      <c r="AY729" s="67"/>
      <c r="AZ729" s="67"/>
      <c r="BA729" s="66">
        <f t="shared" si="270"/>
        <v>-6.1454476081076459E-3</v>
      </c>
      <c r="BB729">
        <f t="shared" si="271"/>
        <v>0</v>
      </c>
      <c r="BC729" t="str">
        <f t="shared" si="272"/>
        <v/>
      </c>
    </row>
    <row r="730" spans="1:55" ht="15" customHeight="1">
      <c r="A730" s="56">
        <v>726</v>
      </c>
      <c r="B730" s="57">
        <v>43613</v>
      </c>
      <c r="C730" s="56">
        <v>2019</v>
      </c>
      <c r="D730" s="58" t="s">
        <v>237</v>
      </c>
      <c r="E730" s="59">
        <v>7278.38</v>
      </c>
      <c r="F730" s="60">
        <v>1.7228E-2</v>
      </c>
      <c r="G730" s="60">
        <v>-7.2313000000000002E-2</v>
      </c>
      <c r="H730" s="61">
        <v>0.67349999999999999</v>
      </c>
      <c r="I730" s="62">
        <v>419</v>
      </c>
      <c r="J730" s="56" t="s">
        <v>235</v>
      </c>
      <c r="K730" s="63">
        <v>17.5</v>
      </c>
      <c r="L730" s="56">
        <f t="shared" si="250"/>
        <v>100</v>
      </c>
      <c r="M730" s="56">
        <f t="shared" si="251"/>
        <v>50</v>
      </c>
      <c r="N730" s="56">
        <f t="shared" si="252"/>
        <v>100</v>
      </c>
      <c r="O730" s="56">
        <f t="shared" si="253"/>
        <v>50</v>
      </c>
      <c r="P730" s="56">
        <f t="shared" si="254"/>
        <v>100</v>
      </c>
      <c r="Q730" s="63"/>
      <c r="R730" s="56"/>
      <c r="S730" s="60">
        <f t="shared" si="267"/>
        <v>-3.0927439679165891E-3</v>
      </c>
      <c r="T730" s="64">
        <f t="shared" si="268"/>
        <v>0.10410094637223977</v>
      </c>
      <c r="V730" s="65"/>
      <c r="W730" s="65"/>
      <c r="Y730" s="15" t="str">
        <f t="shared" si="255"/>
        <v>UNCERTAIN</v>
      </c>
      <c r="AA730" s="66">
        <f t="shared" si="269"/>
        <v>5.4951757907862886E-2</v>
      </c>
      <c r="AB730">
        <f>LOOKUP($B730,'07_L1政策步階'!$A$4:$A$14,'07_L1政策步階'!$C$4:$C$14)</f>
        <v>0</v>
      </c>
      <c r="AC730" s="65"/>
      <c r="AD730" s="65"/>
      <c r="AE730" s="65"/>
      <c r="AF730" s="65"/>
      <c r="AG730" s="65"/>
      <c r="AH730" s="65"/>
      <c r="AI730" s="65"/>
      <c r="AJ730" s="65"/>
      <c r="AK730" s="65"/>
      <c r="AL730">
        <f t="shared" si="256"/>
        <v>100</v>
      </c>
      <c r="AM730">
        <f t="shared" si="257"/>
        <v>50</v>
      </c>
      <c r="AN730" t="str">
        <f t="shared" si="258"/>
        <v/>
      </c>
      <c r="AO730" t="str">
        <f t="shared" si="259"/>
        <v/>
      </c>
      <c r="AP730" t="str">
        <f t="shared" si="260"/>
        <v/>
      </c>
      <c r="AQ730" t="str">
        <f t="shared" si="261"/>
        <v/>
      </c>
      <c r="AR730" t="str">
        <f t="shared" si="262"/>
        <v/>
      </c>
      <c r="AS730" t="str">
        <f t="shared" si="263"/>
        <v/>
      </c>
      <c r="AT730" t="str">
        <f t="shared" si="264"/>
        <v/>
      </c>
      <c r="AU730" t="str">
        <f t="shared" si="265"/>
        <v/>
      </c>
      <c r="AV730" t="str">
        <f t="shared" si="266"/>
        <v/>
      </c>
      <c r="AW730">
        <f>'01_指標庫'!$H$4*ISNUMBER($F730)+'01_指標庫'!$H$5*ISNUMBER($AA730)+'01_指標庫'!$H$6*ISNUMBER($G730)+'01_指標庫'!$H$7*ISNUMBER($H730)+'01_指標庫'!$H$8*ISNUMBER($AF730)+'01_指標庫'!$H$9*ISNUMBER($AG730)+'01_指標庫'!$H$10*ISNUMBER($AB730)+'01_指標庫'!$H$11*ISNUMBER($AC730)+'01_指標庫'!$H$12*ISNUMBER($AD730)+'01_指標庫'!$H$13*ISNUMBER($AE730)+'01_指標庫'!$H$14*ISNUMBER($I730)+'01_指標庫'!$H$15*ISNUMBER($AH730)+'01_指標庫'!$H$16*ISNUMBER($K730)+'01_指標庫'!$H$17*ISNUMBER($AI730)+'01_指標庫'!$H$18*ISNUMBER($AJ730)+'01_指標庫'!$H$19*ISNUMBER($AK730)+'01_指標庫'!$H$20*ISNUMBER($BB730)+'01_指標庫'!$H$21*ISNUMBER($BC730)</f>
        <v>51</v>
      </c>
      <c r="AX730">
        <f>IF(AW730=0,50,ROUND(('01_指標庫'!$H$4*IF(ISNUMBER($F730),L730,0)+'01_指標庫'!$H$5*IF(ISNUMBER($AA730),AL730,0)+'01_指標庫'!$H$6*IF(ISNUMBER($G730),M730,0)+'01_指標庫'!$H$7*IF(ISNUMBER($H730),N730,0)+'01_指標庫'!$H$8*IF(ISNUMBER($AF730),AQ730,0)+'01_指標庫'!$H$9*IF(ISNUMBER($AG730),AR730,0)+'01_指標庫'!$H$10*IF(ISNUMBER($AB730),AM730,0)+'01_指標庫'!$H$11*IF(ISNUMBER($AC730),AN730,0)+'01_指標庫'!$H$12*IF(ISNUMBER($AD730),AO730,0)+'01_指標庫'!$H$13*IF(ISNUMBER($AE730),AP730,0)+'01_指標庫'!$H$14*IF(ISNUMBER($I730),O730,0)+'01_指標庫'!$H$15*IF(ISNUMBER($AH730),AS730,0)+'01_指標庫'!$H$16*IF(ISNUMBER($K730),P730,0)+'01_指標庫'!$H$17*IF(ISNUMBER($AI730),AT730,0)+'01_指標庫'!$H$18*IF(ISNUMBER($AJ730),AU730,0)+'01_指標庫'!$H$19*IF(ISNUMBER($AK730),AV730,0)+'01_指標庫'!$H$20*IF(ISNUMBER($BB730),BB730,0)+'01_指標庫'!$H$21*IF(ISNUMBER($BC730),BC730,0))/AW730,1))</f>
        <v>67.599999999999994</v>
      </c>
      <c r="AY730" s="67"/>
      <c r="AZ730" s="67"/>
      <c r="BA730" s="66">
        <f t="shared" si="270"/>
        <v>-8.1848671021498287E-3</v>
      </c>
      <c r="BB730">
        <f t="shared" si="271"/>
        <v>0</v>
      </c>
      <c r="BC730" t="str">
        <f t="shared" si="272"/>
        <v/>
      </c>
    </row>
    <row r="731" spans="1:55" ht="15" customHeight="1">
      <c r="A731" s="56">
        <v>727</v>
      </c>
      <c r="B731" s="57">
        <v>43614</v>
      </c>
      <c r="C731" s="56">
        <v>2019</v>
      </c>
      <c r="D731" s="58" t="s">
        <v>238</v>
      </c>
      <c r="E731" s="59">
        <v>7216.86</v>
      </c>
      <c r="F731" s="60">
        <v>8.8059999999999996E-3</v>
      </c>
      <c r="G731" s="60">
        <v>-8.0154000000000003E-2</v>
      </c>
      <c r="H731" s="61">
        <v>0.67349999999999999</v>
      </c>
      <c r="I731" s="62">
        <v>436</v>
      </c>
      <c r="J731" s="56" t="s">
        <v>235</v>
      </c>
      <c r="K731" s="63">
        <v>17.899999999999999</v>
      </c>
      <c r="L731" s="56">
        <f t="shared" si="250"/>
        <v>100</v>
      </c>
      <c r="M731" s="56">
        <f t="shared" si="251"/>
        <v>50</v>
      </c>
      <c r="N731" s="56">
        <f t="shared" si="252"/>
        <v>100</v>
      </c>
      <c r="O731" s="56">
        <f t="shared" si="253"/>
        <v>50</v>
      </c>
      <c r="P731" s="56">
        <f t="shared" si="254"/>
        <v>100</v>
      </c>
      <c r="Q731" s="63"/>
      <c r="R731" s="56"/>
      <c r="S731" s="60">
        <f t="shared" si="267"/>
        <v>-8.4524303485117303E-3</v>
      </c>
      <c r="T731" s="64">
        <f t="shared" si="268"/>
        <v>2.2857142857142687E-2</v>
      </c>
      <c r="V731" s="65"/>
      <c r="W731" s="65"/>
      <c r="Y731" s="15" t="str">
        <f t="shared" si="255"/>
        <v>UNCERTAIN</v>
      </c>
      <c r="AA731" s="66">
        <f t="shared" si="269"/>
        <v>5.4830259468315656E-2</v>
      </c>
      <c r="AB731">
        <f>LOOKUP($B731,'07_L1政策步階'!$A$4:$A$14,'07_L1政策步階'!$C$4:$C$14)</f>
        <v>0</v>
      </c>
      <c r="AC731" s="65"/>
      <c r="AD731" s="65"/>
      <c r="AE731" s="65"/>
      <c r="AF731" s="65"/>
      <c r="AG731" s="65"/>
      <c r="AH731" s="65"/>
      <c r="AI731" s="65"/>
      <c r="AJ731" s="65"/>
      <c r="AK731" s="65"/>
      <c r="AL731">
        <f t="shared" si="256"/>
        <v>100</v>
      </c>
      <c r="AM731">
        <f t="shared" si="257"/>
        <v>50</v>
      </c>
      <c r="AN731" t="str">
        <f t="shared" si="258"/>
        <v/>
      </c>
      <c r="AO731" t="str">
        <f t="shared" si="259"/>
        <v/>
      </c>
      <c r="AP731" t="str">
        <f t="shared" si="260"/>
        <v/>
      </c>
      <c r="AQ731" t="str">
        <f t="shared" si="261"/>
        <v/>
      </c>
      <c r="AR731" t="str">
        <f t="shared" si="262"/>
        <v/>
      </c>
      <c r="AS731" t="str">
        <f t="shared" si="263"/>
        <v/>
      </c>
      <c r="AT731" t="str">
        <f t="shared" si="264"/>
        <v/>
      </c>
      <c r="AU731" t="str">
        <f t="shared" si="265"/>
        <v/>
      </c>
      <c r="AV731" t="str">
        <f t="shared" si="266"/>
        <v/>
      </c>
      <c r="AW731">
        <f>'01_指標庫'!$H$4*ISNUMBER($F731)+'01_指標庫'!$H$5*ISNUMBER($AA731)+'01_指標庫'!$H$6*ISNUMBER($G731)+'01_指標庫'!$H$7*ISNUMBER($H731)+'01_指標庫'!$H$8*ISNUMBER($AF731)+'01_指標庫'!$H$9*ISNUMBER($AG731)+'01_指標庫'!$H$10*ISNUMBER($AB731)+'01_指標庫'!$H$11*ISNUMBER($AC731)+'01_指標庫'!$H$12*ISNUMBER($AD731)+'01_指標庫'!$H$13*ISNUMBER($AE731)+'01_指標庫'!$H$14*ISNUMBER($I731)+'01_指標庫'!$H$15*ISNUMBER($AH731)+'01_指標庫'!$H$16*ISNUMBER($K731)+'01_指標庫'!$H$17*ISNUMBER($AI731)+'01_指標庫'!$H$18*ISNUMBER($AJ731)+'01_指標庫'!$H$19*ISNUMBER($AK731)+'01_指標庫'!$H$20*ISNUMBER($BB731)+'01_指標庫'!$H$21*ISNUMBER($BC731)</f>
        <v>51</v>
      </c>
      <c r="AX731">
        <f>IF(AW731=0,50,ROUND(('01_指標庫'!$H$4*IF(ISNUMBER($F731),L731,0)+'01_指標庫'!$H$5*IF(ISNUMBER($AA731),AL731,0)+'01_指標庫'!$H$6*IF(ISNUMBER($G731),M731,0)+'01_指標庫'!$H$7*IF(ISNUMBER($H731),N731,0)+'01_指標庫'!$H$8*IF(ISNUMBER($AF731),AQ731,0)+'01_指標庫'!$H$9*IF(ISNUMBER($AG731),AR731,0)+'01_指標庫'!$H$10*IF(ISNUMBER($AB731),AM731,0)+'01_指標庫'!$H$11*IF(ISNUMBER($AC731),AN731,0)+'01_指標庫'!$H$12*IF(ISNUMBER($AD731),AO731,0)+'01_指標庫'!$H$13*IF(ISNUMBER($AE731),AP731,0)+'01_指標庫'!$H$14*IF(ISNUMBER($I731),O731,0)+'01_指標庫'!$H$15*IF(ISNUMBER($AH731),AS731,0)+'01_指標庫'!$H$16*IF(ISNUMBER($K731),P731,0)+'01_指標庫'!$H$17*IF(ISNUMBER($AI731),AT731,0)+'01_指標庫'!$H$18*IF(ISNUMBER($AJ731),AU731,0)+'01_指標庫'!$H$19*IF(ISNUMBER($AK731),AV731,0)+'01_指標庫'!$H$20*IF(ISNUMBER($BB731),BB731,0)+'01_指標庫'!$H$21*IF(ISNUMBER($BC731),BC731,0))/AW731,1))</f>
        <v>67.599999999999994</v>
      </c>
      <c r="AY731" s="67"/>
      <c r="AZ731" s="67"/>
      <c r="BA731" s="66">
        <f t="shared" si="270"/>
        <v>-1.2036854956438803E-2</v>
      </c>
      <c r="BB731">
        <f t="shared" si="271"/>
        <v>0</v>
      </c>
      <c r="BC731" t="str">
        <f t="shared" si="272"/>
        <v/>
      </c>
    </row>
    <row r="732" spans="1:55" ht="15" customHeight="1">
      <c r="A732" s="56">
        <v>728</v>
      </c>
      <c r="B732" s="57">
        <v>43615</v>
      </c>
      <c r="C732" s="56">
        <v>2019</v>
      </c>
      <c r="D732" s="58" t="s">
        <v>239</v>
      </c>
      <c r="E732" s="59">
        <v>7245.4</v>
      </c>
      <c r="F732" s="60">
        <v>1.2911000000000001E-2</v>
      </c>
      <c r="G732" s="60">
        <v>-7.6517000000000002E-2</v>
      </c>
      <c r="H732" s="61">
        <v>0.71430000000000005</v>
      </c>
      <c r="I732" s="62">
        <v>433</v>
      </c>
      <c r="J732" s="56" t="s">
        <v>235</v>
      </c>
      <c r="K732" s="63">
        <v>17.3</v>
      </c>
      <c r="L732" s="56">
        <f t="shared" si="250"/>
        <v>100</v>
      </c>
      <c r="M732" s="56">
        <f t="shared" si="251"/>
        <v>50</v>
      </c>
      <c r="N732" s="56">
        <f t="shared" si="252"/>
        <v>100</v>
      </c>
      <c r="O732" s="56">
        <f t="shared" si="253"/>
        <v>50</v>
      </c>
      <c r="P732" s="56">
        <f t="shared" si="254"/>
        <v>100</v>
      </c>
      <c r="Q732" s="63"/>
      <c r="R732" s="56"/>
      <c r="S732" s="60">
        <f t="shared" si="267"/>
        <v>3.9546284672280496E-3</v>
      </c>
      <c r="T732" s="64">
        <f t="shared" si="268"/>
        <v>-3.3519553072625552E-2</v>
      </c>
      <c r="V732" s="65"/>
      <c r="W732" s="65"/>
      <c r="Y732" s="15" t="str">
        <f t="shared" si="255"/>
        <v>UNCERTAIN</v>
      </c>
      <c r="AA732" s="66">
        <f t="shared" si="269"/>
        <v>5.4659920728870715E-2</v>
      </c>
      <c r="AB732">
        <f>LOOKUP($B732,'07_L1政策步階'!$A$4:$A$14,'07_L1政策步階'!$C$4:$C$14)</f>
        <v>0</v>
      </c>
      <c r="AC732" s="65"/>
      <c r="AD732" s="65"/>
      <c r="AE732" s="65"/>
      <c r="AF732" s="65"/>
      <c r="AG732" s="65"/>
      <c r="AH732" s="65"/>
      <c r="AI732" s="65"/>
      <c r="AJ732" s="65"/>
      <c r="AK732" s="65"/>
      <c r="AL732">
        <f t="shared" si="256"/>
        <v>100</v>
      </c>
      <c r="AM732">
        <f t="shared" si="257"/>
        <v>50</v>
      </c>
      <c r="AN732" t="str">
        <f t="shared" si="258"/>
        <v/>
      </c>
      <c r="AO732" t="str">
        <f t="shared" si="259"/>
        <v/>
      </c>
      <c r="AP732" t="str">
        <f t="shared" si="260"/>
        <v/>
      </c>
      <c r="AQ732" t="str">
        <f t="shared" si="261"/>
        <v/>
      </c>
      <c r="AR732" t="str">
        <f t="shared" si="262"/>
        <v/>
      </c>
      <c r="AS732" t="str">
        <f t="shared" si="263"/>
        <v/>
      </c>
      <c r="AT732" t="str">
        <f t="shared" si="264"/>
        <v/>
      </c>
      <c r="AU732" t="str">
        <f t="shared" si="265"/>
        <v/>
      </c>
      <c r="AV732" t="str">
        <f t="shared" si="266"/>
        <v/>
      </c>
      <c r="AW732">
        <f>'01_指標庫'!$H$4*ISNUMBER($F732)+'01_指標庫'!$H$5*ISNUMBER($AA732)+'01_指標庫'!$H$6*ISNUMBER($G732)+'01_指標庫'!$H$7*ISNUMBER($H732)+'01_指標庫'!$H$8*ISNUMBER($AF732)+'01_指標庫'!$H$9*ISNUMBER($AG732)+'01_指標庫'!$H$10*ISNUMBER($AB732)+'01_指標庫'!$H$11*ISNUMBER($AC732)+'01_指標庫'!$H$12*ISNUMBER($AD732)+'01_指標庫'!$H$13*ISNUMBER($AE732)+'01_指標庫'!$H$14*ISNUMBER($I732)+'01_指標庫'!$H$15*ISNUMBER($AH732)+'01_指標庫'!$H$16*ISNUMBER($K732)+'01_指標庫'!$H$17*ISNUMBER($AI732)+'01_指標庫'!$H$18*ISNUMBER($AJ732)+'01_指標庫'!$H$19*ISNUMBER($AK732)+'01_指標庫'!$H$20*ISNUMBER($BB732)+'01_指標庫'!$H$21*ISNUMBER($BC732)</f>
        <v>51</v>
      </c>
      <c r="AX732">
        <f>IF(AW732=0,50,ROUND(('01_指標庫'!$H$4*IF(ISNUMBER($F732),L732,0)+'01_指標庫'!$H$5*IF(ISNUMBER($AA732),AL732,0)+'01_指標庫'!$H$6*IF(ISNUMBER($G732),M732,0)+'01_指標庫'!$H$7*IF(ISNUMBER($H732),N732,0)+'01_指標庫'!$H$8*IF(ISNUMBER($AF732),AQ732,0)+'01_指標庫'!$H$9*IF(ISNUMBER($AG732),AR732,0)+'01_指標庫'!$H$10*IF(ISNUMBER($AB732),AM732,0)+'01_指標庫'!$H$11*IF(ISNUMBER($AC732),AN732,0)+'01_指標庫'!$H$12*IF(ISNUMBER($AD732),AO732,0)+'01_指標庫'!$H$13*IF(ISNUMBER($AE732),AP732,0)+'01_指標庫'!$H$14*IF(ISNUMBER($I732),O732,0)+'01_指標庫'!$H$15*IF(ISNUMBER($AH732),AS732,0)+'01_指標庫'!$H$16*IF(ISNUMBER($K732),P732,0)+'01_指標庫'!$H$17*IF(ISNUMBER($AI732),AT732,0)+'01_指標庫'!$H$18*IF(ISNUMBER($AJ732),AU732,0)+'01_指標庫'!$H$19*IF(ISNUMBER($AK732),AV732,0)+'01_指標庫'!$H$20*IF(ISNUMBER($BB732),BB732,0)+'01_指標庫'!$H$21*IF(ISNUMBER($BC732),BC732,0))/AW732,1))</f>
        <v>67.599999999999994</v>
      </c>
      <c r="AY732" s="67"/>
      <c r="AZ732" s="67"/>
      <c r="BA732" s="66">
        <f t="shared" si="270"/>
        <v>-1.3336684684249089E-2</v>
      </c>
      <c r="BB732">
        <f t="shared" si="271"/>
        <v>0</v>
      </c>
      <c r="BC732" t="str">
        <f t="shared" si="272"/>
        <v/>
      </c>
    </row>
    <row r="733" spans="1:55" ht="15" customHeight="1">
      <c r="A733" s="56">
        <v>729</v>
      </c>
      <c r="B733" s="57">
        <v>43616</v>
      </c>
      <c r="C733" s="56">
        <v>2019</v>
      </c>
      <c r="D733" s="58" t="s">
        <v>234</v>
      </c>
      <c r="E733" s="59">
        <v>7127.96</v>
      </c>
      <c r="F733" s="60">
        <v>-3.3170000000000001E-3</v>
      </c>
      <c r="G733" s="60">
        <v>-9.1484999999999997E-2</v>
      </c>
      <c r="H733" s="61">
        <v>0.67349999999999999</v>
      </c>
      <c r="I733" s="62">
        <v>459</v>
      </c>
      <c r="J733" s="56" t="s">
        <v>235</v>
      </c>
      <c r="K733" s="63">
        <v>18.71</v>
      </c>
      <c r="L733" s="56">
        <f t="shared" si="250"/>
        <v>50</v>
      </c>
      <c r="M733" s="56">
        <f t="shared" si="251"/>
        <v>50</v>
      </c>
      <c r="N733" s="56">
        <f t="shared" si="252"/>
        <v>100</v>
      </c>
      <c r="O733" s="56">
        <f t="shared" si="253"/>
        <v>0</v>
      </c>
      <c r="P733" s="56">
        <f t="shared" si="254"/>
        <v>100</v>
      </c>
      <c r="Q733" s="63"/>
      <c r="R733" s="56"/>
      <c r="S733" s="60">
        <f t="shared" si="267"/>
        <v>-1.6208904960388626E-2</v>
      </c>
      <c r="T733" s="64">
        <f t="shared" si="268"/>
        <v>8.1502890173410503E-2</v>
      </c>
      <c r="V733" s="65"/>
      <c r="W733" s="65"/>
      <c r="Y733" s="15" t="str">
        <f t="shared" si="255"/>
        <v>UNCERTAIN</v>
      </c>
      <c r="AA733" s="66">
        <f t="shared" si="269"/>
        <v>5.4154433613493147E-2</v>
      </c>
      <c r="AB733">
        <f>LOOKUP($B733,'07_L1政策步階'!$A$4:$A$14,'07_L1政策步階'!$C$4:$C$14)</f>
        <v>0</v>
      </c>
      <c r="AC733" s="65"/>
      <c r="AD733" s="65"/>
      <c r="AE733" s="65"/>
      <c r="AF733" s="65"/>
      <c r="AG733" s="65"/>
      <c r="AH733" s="65"/>
      <c r="AI733" s="65"/>
      <c r="AJ733" s="65"/>
      <c r="AK733" s="65"/>
      <c r="AL733">
        <f t="shared" si="256"/>
        <v>100</v>
      </c>
      <c r="AM733">
        <f t="shared" si="257"/>
        <v>50</v>
      </c>
      <c r="AN733" t="str">
        <f t="shared" si="258"/>
        <v/>
      </c>
      <c r="AO733" t="str">
        <f t="shared" si="259"/>
        <v/>
      </c>
      <c r="AP733" t="str">
        <f t="shared" si="260"/>
        <v/>
      </c>
      <c r="AQ733" t="str">
        <f t="shared" si="261"/>
        <v/>
      </c>
      <c r="AR733" t="str">
        <f t="shared" si="262"/>
        <v/>
      </c>
      <c r="AS733" t="str">
        <f t="shared" si="263"/>
        <v/>
      </c>
      <c r="AT733" t="str">
        <f t="shared" si="264"/>
        <v/>
      </c>
      <c r="AU733" t="str">
        <f t="shared" si="265"/>
        <v/>
      </c>
      <c r="AV733" t="str">
        <f t="shared" si="266"/>
        <v/>
      </c>
      <c r="AW733">
        <f>'01_指標庫'!$H$4*ISNUMBER($F733)+'01_指標庫'!$H$5*ISNUMBER($AA733)+'01_指標庫'!$H$6*ISNUMBER($G733)+'01_指標庫'!$H$7*ISNUMBER($H733)+'01_指標庫'!$H$8*ISNUMBER($AF733)+'01_指標庫'!$H$9*ISNUMBER($AG733)+'01_指標庫'!$H$10*ISNUMBER($AB733)+'01_指標庫'!$H$11*ISNUMBER($AC733)+'01_指標庫'!$H$12*ISNUMBER($AD733)+'01_指標庫'!$H$13*ISNUMBER($AE733)+'01_指標庫'!$H$14*ISNUMBER($I733)+'01_指標庫'!$H$15*ISNUMBER($AH733)+'01_指標庫'!$H$16*ISNUMBER($K733)+'01_指標庫'!$H$17*ISNUMBER($AI733)+'01_指標庫'!$H$18*ISNUMBER($AJ733)+'01_指標庫'!$H$19*ISNUMBER($AK733)+'01_指標庫'!$H$20*ISNUMBER($BB733)+'01_指標庫'!$H$21*ISNUMBER($BC733)</f>
        <v>51</v>
      </c>
      <c r="AX733">
        <f>IF(AW733=0,50,ROUND(('01_指標庫'!$H$4*IF(ISNUMBER($F733),L733,0)+'01_指標庫'!$H$5*IF(ISNUMBER($AA733),AL733,0)+'01_指標庫'!$H$6*IF(ISNUMBER($G733),M733,0)+'01_指標庫'!$H$7*IF(ISNUMBER($H733),N733,0)+'01_指標庫'!$H$8*IF(ISNUMBER($AF733),AQ733,0)+'01_指標庫'!$H$9*IF(ISNUMBER($AG733),AR733,0)+'01_指標庫'!$H$10*IF(ISNUMBER($AB733),AM733,0)+'01_指標庫'!$H$11*IF(ISNUMBER($AC733),AN733,0)+'01_指標庫'!$H$12*IF(ISNUMBER($AD733),AO733,0)+'01_指標庫'!$H$13*IF(ISNUMBER($AE733),AP733,0)+'01_指標庫'!$H$14*IF(ISNUMBER($I733),O733,0)+'01_指標庫'!$H$15*IF(ISNUMBER($AH733),AS733,0)+'01_指標庫'!$H$16*IF(ISNUMBER($K733),P733,0)+'01_指標庫'!$H$17*IF(ISNUMBER($AI733),AT733,0)+'01_指標庫'!$H$18*IF(ISNUMBER($AJ733),AU733,0)+'01_指標庫'!$H$19*IF(ISNUMBER($AK733),AV733,0)+'01_指標庫'!$H$20*IF(ISNUMBER($BB733),BB733,0)+'01_指標庫'!$H$21*IF(ISNUMBER($BC733),BC733,0))/AW733,1))</f>
        <v>52</v>
      </c>
      <c r="AY733" s="67"/>
      <c r="AZ733" s="67"/>
      <c r="BA733" s="66">
        <f t="shared" si="270"/>
        <v>-1.2159435637662752E-2</v>
      </c>
      <c r="BB733">
        <f t="shared" si="271"/>
        <v>0</v>
      </c>
      <c r="BC733" t="str">
        <f t="shared" si="272"/>
        <v/>
      </c>
    </row>
    <row r="734" spans="1:55" ht="15" customHeight="1">
      <c r="A734" s="56">
        <v>730</v>
      </c>
      <c r="B734" s="57">
        <v>43619</v>
      </c>
      <c r="C734" s="56">
        <v>2019</v>
      </c>
      <c r="D734" s="58" t="s">
        <v>236</v>
      </c>
      <c r="E734" s="59">
        <v>6978.02</v>
      </c>
      <c r="F734" s="60">
        <v>-2.3962000000000001E-2</v>
      </c>
      <c r="G734" s="60">
        <v>-0.110596</v>
      </c>
      <c r="H734" s="61">
        <v>0.61219999999999997</v>
      </c>
      <c r="I734" s="62">
        <v>470</v>
      </c>
      <c r="J734" s="56" t="s">
        <v>235</v>
      </c>
      <c r="K734" s="63">
        <v>18.86</v>
      </c>
      <c r="L734" s="56">
        <f t="shared" si="250"/>
        <v>0</v>
      </c>
      <c r="M734" s="56">
        <f t="shared" si="251"/>
        <v>50</v>
      </c>
      <c r="N734" s="56">
        <f t="shared" si="252"/>
        <v>100</v>
      </c>
      <c r="O734" s="56">
        <f t="shared" si="253"/>
        <v>0</v>
      </c>
      <c r="P734" s="56">
        <f t="shared" si="254"/>
        <v>100</v>
      </c>
      <c r="Q734" s="63"/>
      <c r="R734" s="56"/>
      <c r="S734" s="60">
        <f t="shared" si="267"/>
        <v>-2.1035471579526233E-2</v>
      </c>
      <c r="T734" s="64">
        <f t="shared" si="268"/>
        <v>8.0171031533937676E-3</v>
      </c>
      <c r="V734" s="65"/>
      <c r="W734" s="65"/>
      <c r="Y734" s="15" t="str">
        <f t="shared" si="255"/>
        <v>UNCERTAIN</v>
      </c>
      <c r="AA734" s="66">
        <f t="shared" si="269"/>
        <v>5.3058916525327016E-2</v>
      </c>
      <c r="AB734">
        <f>LOOKUP($B734,'07_L1政策步階'!$A$4:$A$14,'07_L1政策步階'!$C$4:$C$14)</f>
        <v>0</v>
      </c>
      <c r="AC734" s="65"/>
      <c r="AD734" s="65"/>
      <c r="AE734" s="65"/>
      <c r="AF734" s="65"/>
      <c r="AG734" s="65"/>
      <c r="AH734" s="65"/>
      <c r="AI734" s="65"/>
      <c r="AJ734" s="65"/>
      <c r="AK734" s="65"/>
      <c r="AL734">
        <f t="shared" si="256"/>
        <v>100</v>
      </c>
      <c r="AM734">
        <f t="shared" si="257"/>
        <v>50</v>
      </c>
      <c r="AN734" t="str">
        <f t="shared" si="258"/>
        <v/>
      </c>
      <c r="AO734" t="str">
        <f t="shared" si="259"/>
        <v/>
      </c>
      <c r="AP734" t="str">
        <f t="shared" si="260"/>
        <v/>
      </c>
      <c r="AQ734" t="str">
        <f t="shared" si="261"/>
        <v/>
      </c>
      <c r="AR734" t="str">
        <f t="shared" si="262"/>
        <v/>
      </c>
      <c r="AS734" t="str">
        <f t="shared" si="263"/>
        <v/>
      </c>
      <c r="AT734" t="str">
        <f t="shared" si="264"/>
        <v/>
      </c>
      <c r="AU734" t="str">
        <f t="shared" si="265"/>
        <v/>
      </c>
      <c r="AV734" t="str">
        <f t="shared" si="266"/>
        <v/>
      </c>
      <c r="AW734">
        <f>'01_指標庫'!$H$4*ISNUMBER($F734)+'01_指標庫'!$H$5*ISNUMBER($AA734)+'01_指標庫'!$H$6*ISNUMBER($G734)+'01_指標庫'!$H$7*ISNUMBER($H734)+'01_指標庫'!$H$8*ISNUMBER($AF734)+'01_指標庫'!$H$9*ISNUMBER($AG734)+'01_指標庫'!$H$10*ISNUMBER($AB734)+'01_指標庫'!$H$11*ISNUMBER($AC734)+'01_指標庫'!$H$12*ISNUMBER($AD734)+'01_指標庫'!$H$13*ISNUMBER($AE734)+'01_指標庫'!$H$14*ISNUMBER($I734)+'01_指標庫'!$H$15*ISNUMBER($AH734)+'01_指標庫'!$H$16*ISNUMBER($K734)+'01_指標庫'!$H$17*ISNUMBER($AI734)+'01_指標庫'!$H$18*ISNUMBER($AJ734)+'01_指標庫'!$H$19*ISNUMBER($AK734)+'01_指標庫'!$H$20*ISNUMBER($BB734)+'01_指標庫'!$H$21*ISNUMBER($BC734)</f>
        <v>51</v>
      </c>
      <c r="AX734">
        <f>IF(AW734=0,50,ROUND(('01_指標庫'!$H$4*IF(ISNUMBER($F734),L734,0)+'01_指標庫'!$H$5*IF(ISNUMBER($AA734),AL734,0)+'01_指標庫'!$H$6*IF(ISNUMBER($G734),M734,0)+'01_指標庫'!$H$7*IF(ISNUMBER($H734),N734,0)+'01_指標庫'!$H$8*IF(ISNUMBER($AF734),AQ734,0)+'01_指標庫'!$H$9*IF(ISNUMBER($AG734),AR734,0)+'01_指標庫'!$H$10*IF(ISNUMBER($AB734),AM734,0)+'01_指標庫'!$H$11*IF(ISNUMBER($AC734),AN734,0)+'01_指標庫'!$H$12*IF(ISNUMBER($AD734),AO734,0)+'01_指標庫'!$H$13*IF(ISNUMBER($AE734),AP734,0)+'01_指標庫'!$H$14*IF(ISNUMBER($I734),O734,0)+'01_指標庫'!$H$15*IF(ISNUMBER($AH734),AS734,0)+'01_指標庫'!$H$16*IF(ISNUMBER($K734),P734,0)+'01_指標庫'!$H$17*IF(ISNUMBER($AI734),AT734,0)+'01_指標庫'!$H$18*IF(ISNUMBER($AJ734),AU734,0)+'01_指標庫'!$H$19*IF(ISNUMBER($AK734),AV734,0)+'01_指標庫'!$H$20*IF(ISNUMBER($BB734),BB734,0)+'01_指標庫'!$H$21*IF(ISNUMBER($BC734),BC734,0))/AW734,1))</f>
        <v>44.1</v>
      </c>
      <c r="AY734" s="67"/>
      <c r="AZ734" s="67"/>
      <c r="BA734" s="66">
        <f t="shared" si="270"/>
        <v>-1.390090681530276E-2</v>
      </c>
      <c r="BB734">
        <f t="shared" si="271"/>
        <v>0</v>
      </c>
      <c r="BC734" t="str">
        <f t="shared" si="272"/>
        <v/>
      </c>
    </row>
    <row r="735" spans="1:55" ht="15" customHeight="1">
      <c r="A735" s="56">
        <v>731</v>
      </c>
      <c r="B735" s="57">
        <v>43620</v>
      </c>
      <c r="C735" s="56">
        <v>2019</v>
      </c>
      <c r="D735" s="58" t="s">
        <v>237</v>
      </c>
      <c r="E735" s="59">
        <v>7166.75</v>
      </c>
      <c r="F735" s="60">
        <v>2.568E-3</v>
      </c>
      <c r="G735" s="60">
        <v>-8.6541000000000007E-2</v>
      </c>
      <c r="H735" s="61">
        <v>0.69389999999999996</v>
      </c>
      <c r="I735" s="62">
        <v>453</v>
      </c>
      <c r="J735" s="56" t="s">
        <v>235</v>
      </c>
      <c r="K735" s="63">
        <v>16.97</v>
      </c>
      <c r="L735" s="56">
        <f t="shared" si="250"/>
        <v>100</v>
      </c>
      <c r="M735" s="56">
        <f t="shared" si="251"/>
        <v>50</v>
      </c>
      <c r="N735" s="56">
        <f t="shared" si="252"/>
        <v>100</v>
      </c>
      <c r="O735" s="56">
        <f t="shared" si="253"/>
        <v>0</v>
      </c>
      <c r="P735" s="56">
        <f t="shared" si="254"/>
        <v>100</v>
      </c>
      <c r="Q735" s="63"/>
      <c r="R735" s="56"/>
      <c r="S735" s="60">
        <f t="shared" si="267"/>
        <v>2.704635412337586E-2</v>
      </c>
      <c r="T735" s="64">
        <f t="shared" si="268"/>
        <v>-0.10021208907741253</v>
      </c>
      <c r="V735" s="65"/>
      <c r="W735" s="65"/>
      <c r="Y735" s="15" t="str">
        <f t="shared" si="255"/>
        <v>UNCERTAIN</v>
      </c>
      <c r="AA735" s="66">
        <f t="shared" si="269"/>
        <v>5.2751602959667077E-2</v>
      </c>
      <c r="AB735">
        <f>LOOKUP($B735,'07_L1政策步階'!$A$4:$A$14,'07_L1政策步階'!$C$4:$C$14)</f>
        <v>0</v>
      </c>
      <c r="AC735" s="65"/>
      <c r="AD735" s="65"/>
      <c r="AE735" s="65"/>
      <c r="AF735" s="65"/>
      <c r="AG735" s="65"/>
      <c r="AH735" s="65"/>
      <c r="AI735" s="65"/>
      <c r="AJ735" s="65"/>
      <c r="AK735" s="65"/>
      <c r="AL735">
        <f t="shared" si="256"/>
        <v>100</v>
      </c>
      <c r="AM735">
        <f t="shared" si="257"/>
        <v>50</v>
      </c>
      <c r="AN735" t="str">
        <f t="shared" si="258"/>
        <v/>
      </c>
      <c r="AO735" t="str">
        <f t="shared" si="259"/>
        <v/>
      </c>
      <c r="AP735" t="str">
        <f t="shared" si="260"/>
        <v/>
      </c>
      <c r="AQ735" t="str">
        <f t="shared" si="261"/>
        <v/>
      </c>
      <c r="AR735" t="str">
        <f t="shared" si="262"/>
        <v/>
      </c>
      <c r="AS735" t="str">
        <f t="shared" si="263"/>
        <v/>
      </c>
      <c r="AT735" t="str">
        <f t="shared" si="264"/>
        <v/>
      </c>
      <c r="AU735" t="str">
        <f t="shared" si="265"/>
        <v/>
      </c>
      <c r="AV735" t="str">
        <f t="shared" si="266"/>
        <v/>
      </c>
      <c r="AW735">
        <f>'01_指標庫'!$H$4*ISNUMBER($F735)+'01_指標庫'!$H$5*ISNUMBER($AA735)+'01_指標庫'!$H$6*ISNUMBER($G735)+'01_指標庫'!$H$7*ISNUMBER($H735)+'01_指標庫'!$H$8*ISNUMBER($AF735)+'01_指標庫'!$H$9*ISNUMBER($AG735)+'01_指標庫'!$H$10*ISNUMBER($AB735)+'01_指標庫'!$H$11*ISNUMBER($AC735)+'01_指標庫'!$H$12*ISNUMBER($AD735)+'01_指標庫'!$H$13*ISNUMBER($AE735)+'01_指標庫'!$H$14*ISNUMBER($I735)+'01_指標庫'!$H$15*ISNUMBER($AH735)+'01_指標庫'!$H$16*ISNUMBER($K735)+'01_指標庫'!$H$17*ISNUMBER($AI735)+'01_指標庫'!$H$18*ISNUMBER($AJ735)+'01_指標庫'!$H$19*ISNUMBER($AK735)+'01_指標庫'!$H$20*ISNUMBER($BB735)+'01_指標庫'!$H$21*ISNUMBER($BC735)</f>
        <v>51</v>
      </c>
      <c r="AX735">
        <f>IF(AW735=0,50,ROUND(('01_指標庫'!$H$4*IF(ISNUMBER($F735),L735,0)+'01_指標庫'!$H$5*IF(ISNUMBER($AA735),AL735,0)+'01_指標庫'!$H$6*IF(ISNUMBER($G735),M735,0)+'01_指標庫'!$H$7*IF(ISNUMBER($H735),N735,0)+'01_指標庫'!$H$8*IF(ISNUMBER($AF735),AQ735,0)+'01_指標庫'!$H$9*IF(ISNUMBER($AG735),AR735,0)+'01_指標庫'!$H$10*IF(ISNUMBER($AB735),AM735,0)+'01_指標庫'!$H$11*IF(ISNUMBER($AC735),AN735,0)+'01_指標庫'!$H$12*IF(ISNUMBER($AD735),AO735,0)+'01_指標庫'!$H$13*IF(ISNUMBER($AE735),AP735,0)+'01_指標庫'!$H$14*IF(ISNUMBER($I735),O735,0)+'01_指標庫'!$H$15*IF(ISNUMBER($AH735),AS735,0)+'01_指標庫'!$H$16*IF(ISNUMBER($K735),P735,0)+'01_指標庫'!$H$17*IF(ISNUMBER($AI735),AT735,0)+'01_指標庫'!$H$18*IF(ISNUMBER($AJ735),AU735,0)+'01_指標庫'!$H$19*IF(ISNUMBER($AK735),AV735,0)+'01_指標庫'!$H$20*IF(ISNUMBER($BB735),BB735,0)+'01_指標庫'!$H$21*IF(ISNUMBER($BC735),BC735,0))/AW735,1))</f>
        <v>59.8</v>
      </c>
      <c r="AY735" s="67"/>
      <c r="AZ735" s="67"/>
      <c r="BA735" s="66">
        <f t="shared" si="270"/>
        <v>-1.412476684258035E-2</v>
      </c>
      <c r="BB735">
        <f t="shared" si="271"/>
        <v>0</v>
      </c>
      <c r="BC735" t="str">
        <f t="shared" si="272"/>
        <v/>
      </c>
    </row>
    <row r="736" spans="1:55" ht="15" customHeight="1">
      <c r="A736" s="56">
        <v>732</v>
      </c>
      <c r="B736" s="57">
        <v>43621</v>
      </c>
      <c r="C736" s="56">
        <v>2019</v>
      </c>
      <c r="D736" s="58" t="s">
        <v>238</v>
      </c>
      <c r="E736" s="59">
        <v>7220.9</v>
      </c>
      <c r="F736" s="60">
        <v>1.0251E-2</v>
      </c>
      <c r="G736" s="60">
        <v>-7.9640000000000002E-2</v>
      </c>
      <c r="H736" s="61">
        <v>0.69389999999999996</v>
      </c>
      <c r="I736" s="62">
        <v>448</v>
      </c>
      <c r="J736" s="56" t="s">
        <v>235</v>
      </c>
      <c r="K736" s="63">
        <v>16.09</v>
      </c>
      <c r="L736" s="56">
        <f t="shared" si="250"/>
        <v>100</v>
      </c>
      <c r="M736" s="56">
        <f t="shared" si="251"/>
        <v>50</v>
      </c>
      <c r="N736" s="56">
        <f t="shared" si="252"/>
        <v>100</v>
      </c>
      <c r="O736" s="56">
        <f t="shared" si="253"/>
        <v>50</v>
      </c>
      <c r="P736" s="56">
        <f t="shared" si="254"/>
        <v>100</v>
      </c>
      <c r="Q736" s="63"/>
      <c r="R736" s="56"/>
      <c r="S736" s="60">
        <f t="shared" si="267"/>
        <v>7.5557260962080264E-3</v>
      </c>
      <c r="T736" s="64">
        <f t="shared" si="268"/>
        <v>-5.1856216853270465E-2</v>
      </c>
      <c r="V736" s="65"/>
      <c r="W736" s="65"/>
      <c r="Y736" s="15" t="str">
        <f t="shared" si="255"/>
        <v>UNCERTAIN</v>
      </c>
      <c r="AA736" s="66">
        <f t="shared" si="269"/>
        <v>5.2595776119941817E-2</v>
      </c>
      <c r="AB736">
        <f>LOOKUP($B736,'07_L1政策步階'!$A$4:$A$14,'07_L1政策步階'!$C$4:$C$14)</f>
        <v>0</v>
      </c>
      <c r="AC736" s="65"/>
      <c r="AD736" s="65"/>
      <c r="AE736" s="65"/>
      <c r="AF736" s="65"/>
      <c r="AG736" s="65"/>
      <c r="AH736" s="65"/>
      <c r="AI736" s="65"/>
      <c r="AJ736" s="65"/>
      <c r="AK736" s="65"/>
      <c r="AL736">
        <f t="shared" si="256"/>
        <v>100</v>
      </c>
      <c r="AM736">
        <f t="shared" si="257"/>
        <v>50</v>
      </c>
      <c r="AN736" t="str">
        <f t="shared" si="258"/>
        <v/>
      </c>
      <c r="AO736" t="str">
        <f t="shared" si="259"/>
        <v/>
      </c>
      <c r="AP736" t="str">
        <f t="shared" si="260"/>
        <v/>
      </c>
      <c r="AQ736" t="str">
        <f t="shared" si="261"/>
        <v/>
      </c>
      <c r="AR736" t="str">
        <f t="shared" si="262"/>
        <v/>
      </c>
      <c r="AS736" t="str">
        <f t="shared" si="263"/>
        <v/>
      </c>
      <c r="AT736" t="str">
        <f t="shared" si="264"/>
        <v/>
      </c>
      <c r="AU736" t="str">
        <f t="shared" si="265"/>
        <v/>
      </c>
      <c r="AV736" t="str">
        <f t="shared" si="266"/>
        <v/>
      </c>
      <c r="AW736">
        <f>'01_指標庫'!$H$4*ISNUMBER($F736)+'01_指標庫'!$H$5*ISNUMBER($AA736)+'01_指標庫'!$H$6*ISNUMBER($G736)+'01_指標庫'!$H$7*ISNUMBER($H736)+'01_指標庫'!$H$8*ISNUMBER($AF736)+'01_指標庫'!$H$9*ISNUMBER($AG736)+'01_指標庫'!$H$10*ISNUMBER($AB736)+'01_指標庫'!$H$11*ISNUMBER($AC736)+'01_指標庫'!$H$12*ISNUMBER($AD736)+'01_指標庫'!$H$13*ISNUMBER($AE736)+'01_指標庫'!$H$14*ISNUMBER($I736)+'01_指標庫'!$H$15*ISNUMBER($AH736)+'01_指標庫'!$H$16*ISNUMBER($K736)+'01_指標庫'!$H$17*ISNUMBER($AI736)+'01_指標庫'!$H$18*ISNUMBER($AJ736)+'01_指標庫'!$H$19*ISNUMBER($AK736)+'01_指標庫'!$H$20*ISNUMBER($BB736)+'01_指標庫'!$H$21*ISNUMBER($BC736)</f>
        <v>51</v>
      </c>
      <c r="AX736">
        <f>IF(AW736=0,50,ROUND(('01_指標庫'!$H$4*IF(ISNUMBER($F736),L736,0)+'01_指標庫'!$H$5*IF(ISNUMBER($AA736),AL736,0)+'01_指標庫'!$H$6*IF(ISNUMBER($G736),M736,0)+'01_指標庫'!$H$7*IF(ISNUMBER($H736),N736,0)+'01_指標庫'!$H$8*IF(ISNUMBER($AF736),AQ736,0)+'01_指標庫'!$H$9*IF(ISNUMBER($AG736),AR736,0)+'01_指標庫'!$H$10*IF(ISNUMBER($AB736),AM736,0)+'01_指標庫'!$H$11*IF(ISNUMBER($AC736),AN736,0)+'01_指標庫'!$H$12*IF(ISNUMBER($AD736),AO736,0)+'01_指標庫'!$H$13*IF(ISNUMBER($AE736),AP736,0)+'01_指標庫'!$H$14*IF(ISNUMBER($I736),O736,0)+'01_指標庫'!$H$15*IF(ISNUMBER($AH736),AS736,0)+'01_指標庫'!$H$16*IF(ISNUMBER($K736),P736,0)+'01_指標庫'!$H$17*IF(ISNUMBER($AI736),AT736,0)+'01_指標庫'!$H$18*IF(ISNUMBER($AJ736),AU736,0)+'01_指標庫'!$H$19*IF(ISNUMBER($AK736),AV736,0)+'01_指標庫'!$H$20*IF(ISNUMBER($BB736),BB736,0)+'01_指標庫'!$H$21*IF(ISNUMBER($BC736),BC736,0))/AW736,1))</f>
        <v>67.599999999999994</v>
      </c>
      <c r="AY736" s="67"/>
      <c r="AZ736" s="67"/>
      <c r="BA736" s="66">
        <f t="shared" si="270"/>
        <v>-1.0873491049878115E-2</v>
      </c>
      <c r="BB736">
        <f t="shared" si="271"/>
        <v>0</v>
      </c>
      <c r="BC736" t="str">
        <f t="shared" si="272"/>
        <v/>
      </c>
    </row>
    <row r="737" spans="1:55" ht="15" customHeight="1">
      <c r="A737" s="56">
        <v>733</v>
      </c>
      <c r="B737" s="57">
        <v>43622</v>
      </c>
      <c r="C737" s="56">
        <v>2019</v>
      </c>
      <c r="D737" s="58" t="s">
        <v>239</v>
      </c>
      <c r="E737" s="59">
        <v>7275.93</v>
      </c>
      <c r="F737" s="60">
        <v>1.8023000000000001E-2</v>
      </c>
      <c r="G737" s="60">
        <v>-7.2624999999999995E-2</v>
      </c>
      <c r="H737" s="61">
        <v>0.71430000000000005</v>
      </c>
      <c r="I737" s="62">
        <v>442</v>
      </c>
      <c r="J737" s="56" t="s">
        <v>235</v>
      </c>
      <c r="K737" s="63">
        <v>15.93</v>
      </c>
      <c r="L737" s="56">
        <f t="shared" si="250"/>
        <v>100</v>
      </c>
      <c r="M737" s="56">
        <f t="shared" si="251"/>
        <v>50</v>
      </c>
      <c r="N737" s="56">
        <f t="shared" si="252"/>
        <v>100</v>
      </c>
      <c r="O737" s="56">
        <f t="shared" si="253"/>
        <v>50</v>
      </c>
      <c r="P737" s="56">
        <f t="shared" si="254"/>
        <v>100</v>
      </c>
      <c r="Q737" s="63"/>
      <c r="R737" s="56"/>
      <c r="S737" s="60">
        <f t="shared" si="267"/>
        <v>7.6209336786274839E-3</v>
      </c>
      <c r="T737" s="64">
        <f t="shared" si="268"/>
        <v>-9.944064636420169E-3</v>
      </c>
      <c r="V737" s="65"/>
      <c r="W737" s="65"/>
      <c r="Y737" s="15" t="str">
        <f t="shared" si="255"/>
        <v>UNCERTAIN</v>
      </c>
      <c r="AA737" s="66">
        <f t="shared" si="269"/>
        <v>5.246010904967302E-2</v>
      </c>
      <c r="AB737">
        <f>LOOKUP($B737,'07_L1政策步階'!$A$4:$A$14,'07_L1政策步階'!$C$4:$C$14)</f>
        <v>0</v>
      </c>
      <c r="AC737" s="65"/>
      <c r="AD737" s="65"/>
      <c r="AE737" s="65"/>
      <c r="AF737" s="65"/>
      <c r="AG737" s="65"/>
      <c r="AH737" s="65"/>
      <c r="AI737" s="65"/>
      <c r="AJ737" s="65"/>
      <c r="AK737" s="65"/>
      <c r="AL737">
        <f t="shared" si="256"/>
        <v>100</v>
      </c>
      <c r="AM737">
        <f t="shared" si="257"/>
        <v>50</v>
      </c>
      <c r="AN737" t="str">
        <f t="shared" si="258"/>
        <v/>
      </c>
      <c r="AO737" t="str">
        <f t="shared" si="259"/>
        <v/>
      </c>
      <c r="AP737" t="str">
        <f t="shared" si="260"/>
        <v/>
      </c>
      <c r="AQ737" t="str">
        <f t="shared" si="261"/>
        <v/>
      </c>
      <c r="AR737" t="str">
        <f t="shared" si="262"/>
        <v/>
      </c>
      <c r="AS737" t="str">
        <f t="shared" si="263"/>
        <v/>
      </c>
      <c r="AT737" t="str">
        <f t="shared" si="264"/>
        <v/>
      </c>
      <c r="AU737" t="str">
        <f t="shared" si="265"/>
        <v/>
      </c>
      <c r="AV737" t="str">
        <f t="shared" si="266"/>
        <v/>
      </c>
      <c r="AW737">
        <f>'01_指標庫'!$H$4*ISNUMBER($F737)+'01_指標庫'!$H$5*ISNUMBER($AA737)+'01_指標庫'!$H$6*ISNUMBER($G737)+'01_指標庫'!$H$7*ISNUMBER($H737)+'01_指標庫'!$H$8*ISNUMBER($AF737)+'01_指標庫'!$H$9*ISNUMBER($AG737)+'01_指標庫'!$H$10*ISNUMBER($AB737)+'01_指標庫'!$H$11*ISNUMBER($AC737)+'01_指標庫'!$H$12*ISNUMBER($AD737)+'01_指標庫'!$H$13*ISNUMBER($AE737)+'01_指標庫'!$H$14*ISNUMBER($I737)+'01_指標庫'!$H$15*ISNUMBER($AH737)+'01_指標庫'!$H$16*ISNUMBER($K737)+'01_指標庫'!$H$17*ISNUMBER($AI737)+'01_指標庫'!$H$18*ISNUMBER($AJ737)+'01_指標庫'!$H$19*ISNUMBER($AK737)+'01_指標庫'!$H$20*ISNUMBER($BB737)+'01_指標庫'!$H$21*ISNUMBER($BC737)</f>
        <v>51</v>
      </c>
      <c r="AX737">
        <f>IF(AW737=0,50,ROUND(('01_指標庫'!$H$4*IF(ISNUMBER($F737),L737,0)+'01_指標庫'!$H$5*IF(ISNUMBER($AA737),AL737,0)+'01_指標庫'!$H$6*IF(ISNUMBER($G737),M737,0)+'01_指標庫'!$H$7*IF(ISNUMBER($H737),N737,0)+'01_指標庫'!$H$8*IF(ISNUMBER($AF737),AQ737,0)+'01_指標庫'!$H$9*IF(ISNUMBER($AG737),AR737,0)+'01_指標庫'!$H$10*IF(ISNUMBER($AB737),AM737,0)+'01_指標庫'!$H$11*IF(ISNUMBER($AC737),AN737,0)+'01_指標庫'!$H$12*IF(ISNUMBER($AD737),AO737,0)+'01_指標庫'!$H$13*IF(ISNUMBER($AE737),AP737,0)+'01_指標庫'!$H$14*IF(ISNUMBER($I737),O737,0)+'01_指標庫'!$H$15*IF(ISNUMBER($AH737),AS737,0)+'01_指標庫'!$H$16*IF(ISNUMBER($K737),P737,0)+'01_指標庫'!$H$17*IF(ISNUMBER($AI737),AT737,0)+'01_指標庫'!$H$18*IF(ISNUMBER($AJ737),AU737,0)+'01_指標庫'!$H$19*IF(ISNUMBER($AK737),AV737,0)+'01_指標庫'!$H$20*IF(ISNUMBER($BB737),BB737,0)+'01_指標庫'!$H$21*IF(ISNUMBER($BC737),BC737,0))/AW737,1))</f>
        <v>67.599999999999994</v>
      </c>
      <c r="AY737" s="67"/>
      <c r="AZ737" s="67"/>
      <c r="BA737" s="66">
        <f t="shared" si="270"/>
        <v>-8.0418374663352443E-3</v>
      </c>
      <c r="BB737">
        <f t="shared" si="271"/>
        <v>0</v>
      </c>
      <c r="BC737" t="str">
        <f t="shared" si="272"/>
        <v/>
      </c>
    </row>
    <row r="738" spans="1:55" ht="15" customHeight="1">
      <c r="A738" s="56">
        <v>734</v>
      </c>
      <c r="B738" s="57">
        <v>43623</v>
      </c>
      <c r="C738" s="56">
        <v>2019</v>
      </c>
      <c r="D738" s="58" t="s">
        <v>234</v>
      </c>
      <c r="E738" s="59">
        <v>7417.29</v>
      </c>
      <c r="F738" s="60">
        <v>3.7768000000000003E-2</v>
      </c>
      <c r="G738" s="60">
        <v>-5.4607999999999997E-2</v>
      </c>
      <c r="H738" s="61">
        <v>0.73470000000000002</v>
      </c>
      <c r="I738" s="62">
        <v>437</v>
      </c>
      <c r="J738" s="56" t="s">
        <v>235</v>
      </c>
      <c r="K738" s="63">
        <v>16.3</v>
      </c>
      <c r="L738" s="56">
        <f t="shared" si="250"/>
        <v>100</v>
      </c>
      <c r="M738" s="56">
        <f t="shared" si="251"/>
        <v>100</v>
      </c>
      <c r="N738" s="56">
        <f t="shared" si="252"/>
        <v>100</v>
      </c>
      <c r="O738" s="56">
        <f t="shared" si="253"/>
        <v>50</v>
      </c>
      <c r="P738" s="56">
        <f t="shared" si="254"/>
        <v>100</v>
      </c>
      <c r="Q738" s="63"/>
      <c r="R738" s="56"/>
      <c r="S738" s="60">
        <f t="shared" si="267"/>
        <v>1.9428444198885897E-2</v>
      </c>
      <c r="T738" s="64">
        <f t="shared" si="268"/>
        <v>2.322661644695545E-2</v>
      </c>
      <c r="V738" s="65"/>
      <c r="W738" s="65"/>
      <c r="Y738" s="15" t="str">
        <f t="shared" si="255"/>
        <v>EASY</v>
      </c>
      <c r="AA738" s="66">
        <f t="shared" si="269"/>
        <v>5.2731624881591443E-2</v>
      </c>
      <c r="AB738">
        <f>LOOKUP($B738,'07_L1政策步階'!$A$4:$A$14,'07_L1政策步階'!$C$4:$C$14)</f>
        <v>0</v>
      </c>
      <c r="AC738" s="65"/>
      <c r="AD738" s="65"/>
      <c r="AE738" s="65"/>
      <c r="AF738" s="65"/>
      <c r="AG738" s="65"/>
      <c r="AH738" s="65"/>
      <c r="AI738" s="65"/>
      <c r="AJ738" s="65"/>
      <c r="AK738" s="65"/>
      <c r="AL738">
        <f t="shared" si="256"/>
        <v>100</v>
      </c>
      <c r="AM738">
        <f t="shared" si="257"/>
        <v>50</v>
      </c>
      <c r="AN738" t="str">
        <f t="shared" si="258"/>
        <v/>
      </c>
      <c r="AO738" t="str">
        <f t="shared" si="259"/>
        <v/>
      </c>
      <c r="AP738" t="str">
        <f t="shared" si="260"/>
        <v/>
      </c>
      <c r="AQ738" t="str">
        <f t="shared" si="261"/>
        <v/>
      </c>
      <c r="AR738" t="str">
        <f t="shared" si="262"/>
        <v/>
      </c>
      <c r="AS738" t="str">
        <f t="shared" si="263"/>
        <v/>
      </c>
      <c r="AT738" t="str">
        <f t="shared" si="264"/>
        <v/>
      </c>
      <c r="AU738" t="str">
        <f t="shared" si="265"/>
        <v/>
      </c>
      <c r="AV738" t="str">
        <f t="shared" si="266"/>
        <v/>
      </c>
      <c r="AW738">
        <f>'01_指標庫'!$H$4*ISNUMBER($F738)+'01_指標庫'!$H$5*ISNUMBER($AA738)+'01_指標庫'!$H$6*ISNUMBER($G738)+'01_指標庫'!$H$7*ISNUMBER($H738)+'01_指標庫'!$H$8*ISNUMBER($AF738)+'01_指標庫'!$H$9*ISNUMBER($AG738)+'01_指標庫'!$H$10*ISNUMBER($AB738)+'01_指標庫'!$H$11*ISNUMBER($AC738)+'01_指標庫'!$H$12*ISNUMBER($AD738)+'01_指標庫'!$H$13*ISNUMBER($AE738)+'01_指標庫'!$H$14*ISNUMBER($I738)+'01_指標庫'!$H$15*ISNUMBER($AH738)+'01_指標庫'!$H$16*ISNUMBER($K738)+'01_指標庫'!$H$17*ISNUMBER($AI738)+'01_指標庫'!$H$18*ISNUMBER($AJ738)+'01_指標庫'!$H$19*ISNUMBER($AK738)+'01_指標庫'!$H$20*ISNUMBER($BB738)+'01_指標庫'!$H$21*ISNUMBER($BC738)</f>
        <v>51</v>
      </c>
      <c r="AX738">
        <f>IF(AW738=0,50,ROUND(('01_指標庫'!$H$4*IF(ISNUMBER($F738),L738,0)+'01_指標庫'!$H$5*IF(ISNUMBER($AA738),AL738,0)+'01_指標庫'!$H$6*IF(ISNUMBER($G738),M738,0)+'01_指標庫'!$H$7*IF(ISNUMBER($H738),N738,0)+'01_指標庫'!$H$8*IF(ISNUMBER($AF738),AQ738,0)+'01_指標庫'!$H$9*IF(ISNUMBER($AG738),AR738,0)+'01_指標庫'!$H$10*IF(ISNUMBER($AB738),AM738,0)+'01_指標庫'!$H$11*IF(ISNUMBER($AC738),AN738,0)+'01_指標庫'!$H$12*IF(ISNUMBER($AD738),AO738,0)+'01_指標庫'!$H$13*IF(ISNUMBER($AE738),AP738,0)+'01_指標庫'!$H$14*IF(ISNUMBER($I738),O738,0)+'01_指標庫'!$H$15*IF(ISNUMBER($AH738),AS738,0)+'01_指標庫'!$H$16*IF(ISNUMBER($K738),P738,0)+'01_指標庫'!$H$17*IF(ISNUMBER($AI738),AT738,0)+'01_指標庫'!$H$18*IF(ISNUMBER($AJ738),AU738,0)+'01_指標庫'!$H$19*IF(ISNUMBER($AK738),AV738,0)+'01_指標庫'!$H$20*IF(ISNUMBER($BB738),BB738,0)+'01_指標庫'!$H$21*IF(ISNUMBER($BC738),BC738,0))/AW738,1))</f>
        <v>81.400000000000006</v>
      </c>
      <c r="AY738" s="67"/>
      <c r="AZ738" s="67"/>
      <c r="BA738" s="66">
        <f t="shared" si="270"/>
        <v>-1.5322217214960299E-3</v>
      </c>
      <c r="BB738">
        <f t="shared" si="271"/>
        <v>50</v>
      </c>
      <c r="BC738" t="str">
        <f t="shared" si="272"/>
        <v/>
      </c>
    </row>
    <row r="739" spans="1:55" ht="15" customHeight="1">
      <c r="A739" s="56">
        <v>735</v>
      </c>
      <c r="B739" s="57">
        <v>43626</v>
      </c>
      <c r="C739" s="56">
        <v>2019</v>
      </c>
      <c r="D739" s="58" t="s">
        <v>236</v>
      </c>
      <c r="E739" s="59">
        <v>7501.93</v>
      </c>
      <c r="F739" s="60">
        <v>4.9533000000000001E-2</v>
      </c>
      <c r="G739" s="60">
        <v>-4.3819999999999998E-2</v>
      </c>
      <c r="H739" s="61">
        <v>0.73470000000000002</v>
      </c>
      <c r="I739" s="62">
        <v>423</v>
      </c>
      <c r="J739" s="56" t="s">
        <v>235</v>
      </c>
      <c r="K739" s="63">
        <v>15.94</v>
      </c>
      <c r="L739" s="56">
        <f t="shared" si="250"/>
        <v>100</v>
      </c>
      <c r="M739" s="56">
        <f t="shared" si="251"/>
        <v>100</v>
      </c>
      <c r="N739" s="56">
        <f t="shared" si="252"/>
        <v>100</v>
      </c>
      <c r="O739" s="56">
        <f t="shared" si="253"/>
        <v>50</v>
      </c>
      <c r="P739" s="56">
        <f t="shared" si="254"/>
        <v>100</v>
      </c>
      <c r="Q739" s="63"/>
      <c r="R739" s="56"/>
      <c r="S739" s="60">
        <f t="shared" si="267"/>
        <v>1.1411175779833416E-2</v>
      </c>
      <c r="T739" s="64">
        <f t="shared" si="268"/>
        <v>-2.2085889570552242E-2</v>
      </c>
      <c r="V739" s="65"/>
      <c r="W739" s="65"/>
      <c r="Y739" s="15" t="str">
        <f t="shared" si="255"/>
        <v>EASY</v>
      </c>
      <c r="AA739" s="66">
        <f t="shared" si="269"/>
        <v>5.3162255843418382E-2</v>
      </c>
      <c r="AB739">
        <f>LOOKUP($B739,'07_L1政策步階'!$A$4:$A$14,'07_L1政策步階'!$C$4:$C$14)</f>
        <v>0</v>
      </c>
      <c r="AC739" s="65"/>
      <c r="AD739" s="65"/>
      <c r="AE739" s="65"/>
      <c r="AF739" s="65"/>
      <c r="AG739" s="65"/>
      <c r="AH739" s="65"/>
      <c r="AI739" s="65"/>
      <c r="AJ739" s="65"/>
      <c r="AK739" s="65"/>
      <c r="AL739">
        <f t="shared" si="256"/>
        <v>100</v>
      </c>
      <c r="AM739">
        <f t="shared" si="257"/>
        <v>50</v>
      </c>
      <c r="AN739" t="str">
        <f t="shared" si="258"/>
        <v/>
      </c>
      <c r="AO739" t="str">
        <f t="shared" si="259"/>
        <v/>
      </c>
      <c r="AP739" t="str">
        <f t="shared" si="260"/>
        <v/>
      </c>
      <c r="AQ739" t="str">
        <f t="shared" si="261"/>
        <v/>
      </c>
      <c r="AR739" t="str">
        <f t="shared" si="262"/>
        <v/>
      </c>
      <c r="AS739" t="str">
        <f t="shared" si="263"/>
        <v/>
      </c>
      <c r="AT739" t="str">
        <f t="shared" si="264"/>
        <v/>
      </c>
      <c r="AU739" t="str">
        <f t="shared" si="265"/>
        <v/>
      </c>
      <c r="AV739" t="str">
        <f t="shared" si="266"/>
        <v/>
      </c>
      <c r="AW739">
        <f>'01_指標庫'!$H$4*ISNUMBER($F739)+'01_指標庫'!$H$5*ISNUMBER($AA739)+'01_指標庫'!$H$6*ISNUMBER($G739)+'01_指標庫'!$H$7*ISNUMBER($H739)+'01_指標庫'!$H$8*ISNUMBER($AF739)+'01_指標庫'!$H$9*ISNUMBER($AG739)+'01_指標庫'!$H$10*ISNUMBER($AB739)+'01_指標庫'!$H$11*ISNUMBER($AC739)+'01_指標庫'!$H$12*ISNUMBER($AD739)+'01_指標庫'!$H$13*ISNUMBER($AE739)+'01_指標庫'!$H$14*ISNUMBER($I739)+'01_指標庫'!$H$15*ISNUMBER($AH739)+'01_指標庫'!$H$16*ISNUMBER($K739)+'01_指標庫'!$H$17*ISNUMBER($AI739)+'01_指標庫'!$H$18*ISNUMBER($AJ739)+'01_指標庫'!$H$19*ISNUMBER($AK739)+'01_指標庫'!$H$20*ISNUMBER($BB739)+'01_指標庫'!$H$21*ISNUMBER($BC739)</f>
        <v>51</v>
      </c>
      <c r="AX739">
        <f>IF(AW739=0,50,ROUND(('01_指標庫'!$H$4*IF(ISNUMBER($F739),L739,0)+'01_指標庫'!$H$5*IF(ISNUMBER($AA739),AL739,0)+'01_指標庫'!$H$6*IF(ISNUMBER($G739),M739,0)+'01_指標庫'!$H$7*IF(ISNUMBER($H739),N739,0)+'01_指標庫'!$H$8*IF(ISNUMBER($AF739),AQ739,0)+'01_指標庫'!$H$9*IF(ISNUMBER($AG739),AR739,0)+'01_指標庫'!$H$10*IF(ISNUMBER($AB739),AM739,0)+'01_指標庫'!$H$11*IF(ISNUMBER($AC739),AN739,0)+'01_指標庫'!$H$12*IF(ISNUMBER($AD739),AO739,0)+'01_指標庫'!$H$13*IF(ISNUMBER($AE739),AP739,0)+'01_指標庫'!$H$14*IF(ISNUMBER($I739),O739,0)+'01_指標庫'!$H$15*IF(ISNUMBER($AH739),AS739,0)+'01_指標庫'!$H$16*IF(ISNUMBER($K739),P739,0)+'01_指標庫'!$H$17*IF(ISNUMBER($AI739),AT739,0)+'01_指標庫'!$H$18*IF(ISNUMBER($AJ739),AU739,0)+'01_指標庫'!$H$19*IF(ISNUMBER($AK739),AV739,0)+'01_指標庫'!$H$20*IF(ISNUMBER($BB739),BB739,0)+'01_指標庫'!$H$21*IF(ISNUMBER($BC739),BC739,0))/AW739,1))</f>
        <v>87.3</v>
      </c>
      <c r="AY739" s="67"/>
      <c r="AZ739" s="67"/>
      <c r="BA739" s="66">
        <f t="shared" si="270"/>
        <v>1.0164101824921445E-2</v>
      </c>
      <c r="BB739">
        <f t="shared" si="271"/>
        <v>100</v>
      </c>
      <c r="BC739" t="str">
        <f t="shared" si="272"/>
        <v/>
      </c>
    </row>
    <row r="740" spans="1:55" ht="15" customHeight="1">
      <c r="A740" s="56">
        <v>736</v>
      </c>
      <c r="B740" s="57">
        <v>43627</v>
      </c>
      <c r="C740" s="56">
        <v>2019</v>
      </c>
      <c r="D740" s="58" t="s">
        <v>237</v>
      </c>
      <c r="E740" s="59">
        <v>7513.85</v>
      </c>
      <c r="F740" s="60">
        <v>5.1135E-2</v>
      </c>
      <c r="G740" s="60">
        <v>-4.2300999999999998E-2</v>
      </c>
      <c r="H740" s="61">
        <v>0.73470000000000002</v>
      </c>
      <c r="I740" s="62">
        <v>420</v>
      </c>
      <c r="J740" s="56" t="s">
        <v>235</v>
      </c>
      <c r="K740" s="63">
        <v>15.99</v>
      </c>
      <c r="L740" s="56">
        <f t="shared" si="250"/>
        <v>100</v>
      </c>
      <c r="M740" s="56">
        <f t="shared" si="251"/>
        <v>100</v>
      </c>
      <c r="N740" s="56">
        <f t="shared" si="252"/>
        <v>100</v>
      </c>
      <c r="O740" s="56">
        <f t="shared" si="253"/>
        <v>50</v>
      </c>
      <c r="P740" s="56">
        <f t="shared" si="254"/>
        <v>100</v>
      </c>
      <c r="Q740" s="63"/>
      <c r="R740" s="56"/>
      <c r="S740" s="60">
        <f t="shared" si="267"/>
        <v>1.5889244501081645E-3</v>
      </c>
      <c r="T740" s="64">
        <f t="shared" si="268"/>
        <v>3.1367628607277265E-3</v>
      </c>
      <c r="V740" s="65"/>
      <c r="W740" s="65"/>
      <c r="Y740" s="15" t="str">
        <f t="shared" si="255"/>
        <v>EASY</v>
      </c>
      <c r="AA740" s="66">
        <f t="shared" si="269"/>
        <v>5.3474444845821756E-2</v>
      </c>
      <c r="AB740">
        <f>LOOKUP($B740,'07_L1政策步階'!$A$4:$A$14,'07_L1政策步階'!$C$4:$C$14)</f>
        <v>0</v>
      </c>
      <c r="AC740" s="65"/>
      <c r="AD740" s="65"/>
      <c r="AE740" s="65"/>
      <c r="AF740" s="65"/>
      <c r="AG740" s="65"/>
      <c r="AH740" s="65"/>
      <c r="AI740" s="65"/>
      <c r="AJ740" s="65"/>
      <c r="AK740" s="65"/>
      <c r="AL740">
        <f t="shared" si="256"/>
        <v>100</v>
      </c>
      <c r="AM740">
        <f t="shared" si="257"/>
        <v>50</v>
      </c>
      <c r="AN740" t="str">
        <f t="shared" si="258"/>
        <v/>
      </c>
      <c r="AO740" t="str">
        <f t="shared" si="259"/>
        <v/>
      </c>
      <c r="AP740" t="str">
        <f t="shared" si="260"/>
        <v/>
      </c>
      <c r="AQ740" t="str">
        <f t="shared" si="261"/>
        <v/>
      </c>
      <c r="AR740" t="str">
        <f t="shared" si="262"/>
        <v/>
      </c>
      <c r="AS740" t="str">
        <f t="shared" si="263"/>
        <v/>
      </c>
      <c r="AT740" t="str">
        <f t="shared" si="264"/>
        <v/>
      </c>
      <c r="AU740" t="str">
        <f t="shared" si="265"/>
        <v/>
      </c>
      <c r="AV740" t="str">
        <f t="shared" si="266"/>
        <v/>
      </c>
      <c r="AW740">
        <f>'01_指標庫'!$H$4*ISNUMBER($F740)+'01_指標庫'!$H$5*ISNUMBER($AA740)+'01_指標庫'!$H$6*ISNUMBER($G740)+'01_指標庫'!$H$7*ISNUMBER($H740)+'01_指標庫'!$H$8*ISNUMBER($AF740)+'01_指標庫'!$H$9*ISNUMBER($AG740)+'01_指標庫'!$H$10*ISNUMBER($AB740)+'01_指標庫'!$H$11*ISNUMBER($AC740)+'01_指標庫'!$H$12*ISNUMBER($AD740)+'01_指標庫'!$H$13*ISNUMBER($AE740)+'01_指標庫'!$H$14*ISNUMBER($I740)+'01_指標庫'!$H$15*ISNUMBER($AH740)+'01_指標庫'!$H$16*ISNUMBER($K740)+'01_指標庫'!$H$17*ISNUMBER($AI740)+'01_指標庫'!$H$18*ISNUMBER($AJ740)+'01_指標庫'!$H$19*ISNUMBER($AK740)+'01_指標庫'!$H$20*ISNUMBER($BB740)+'01_指標庫'!$H$21*ISNUMBER($BC740)</f>
        <v>51</v>
      </c>
      <c r="AX740">
        <f>IF(AW740=0,50,ROUND(('01_指標庫'!$H$4*IF(ISNUMBER($F740),L740,0)+'01_指標庫'!$H$5*IF(ISNUMBER($AA740),AL740,0)+'01_指標庫'!$H$6*IF(ISNUMBER($G740),M740,0)+'01_指標庫'!$H$7*IF(ISNUMBER($H740),N740,0)+'01_指標庫'!$H$8*IF(ISNUMBER($AF740),AQ740,0)+'01_指標庫'!$H$9*IF(ISNUMBER($AG740),AR740,0)+'01_指標庫'!$H$10*IF(ISNUMBER($AB740),AM740,0)+'01_指標庫'!$H$11*IF(ISNUMBER($AC740),AN740,0)+'01_指標庫'!$H$12*IF(ISNUMBER($AD740),AO740,0)+'01_指標庫'!$H$13*IF(ISNUMBER($AE740),AP740,0)+'01_指標庫'!$H$14*IF(ISNUMBER($I740),O740,0)+'01_指標庫'!$H$15*IF(ISNUMBER($AH740),AS740,0)+'01_指標庫'!$H$16*IF(ISNUMBER($K740),P740,0)+'01_指標庫'!$H$17*IF(ISNUMBER($AI740),AT740,0)+'01_指標庫'!$H$18*IF(ISNUMBER($AJ740),AU740,0)+'01_指標庫'!$H$19*IF(ISNUMBER($AK740),AV740,0)+'01_指標庫'!$H$20*IF(ISNUMBER($BB740),BB740,0)+'01_指標庫'!$H$21*IF(ISNUMBER($BC740),BC740,0))/AW740,1))</f>
        <v>87.3</v>
      </c>
      <c r="AY740" s="67"/>
      <c r="AZ740" s="67"/>
      <c r="BA740" s="66">
        <f t="shared" si="270"/>
        <v>1.6444117647463674E-2</v>
      </c>
      <c r="BB740">
        <f t="shared" si="271"/>
        <v>100</v>
      </c>
      <c r="BC740" t="str">
        <f t="shared" si="272"/>
        <v/>
      </c>
    </row>
    <row r="741" spans="1:55" ht="15" customHeight="1">
      <c r="A741" s="56">
        <v>737</v>
      </c>
      <c r="B741" s="57">
        <v>43628</v>
      </c>
      <c r="C741" s="56">
        <v>2019</v>
      </c>
      <c r="D741" s="58" t="s">
        <v>238</v>
      </c>
      <c r="E741" s="59">
        <v>7472.29</v>
      </c>
      <c r="F741" s="60">
        <v>4.5279E-2</v>
      </c>
      <c r="G741" s="60">
        <v>-4.7598000000000001E-2</v>
      </c>
      <c r="H741" s="61">
        <v>0.75509999999999999</v>
      </c>
      <c r="I741" s="62">
        <v>422</v>
      </c>
      <c r="J741" s="56" t="s">
        <v>235</v>
      </c>
      <c r="K741" s="63">
        <v>15.91</v>
      </c>
      <c r="L741" s="56">
        <f t="shared" si="250"/>
        <v>100</v>
      </c>
      <c r="M741" s="56">
        <f t="shared" si="251"/>
        <v>100</v>
      </c>
      <c r="N741" s="56">
        <f t="shared" si="252"/>
        <v>100</v>
      </c>
      <c r="O741" s="56">
        <f t="shared" si="253"/>
        <v>50</v>
      </c>
      <c r="P741" s="56">
        <f t="shared" si="254"/>
        <v>100</v>
      </c>
      <c r="Q741" s="63"/>
      <c r="R741" s="56"/>
      <c r="S741" s="60">
        <f t="shared" si="267"/>
        <v>-5.5311191998775877E-3</v>
      </c>
      <c r="T741" s="64">
        <f t="shared" si="268"/>
        <v>-5.0031269543464596E-3</v>
      </c>
      <c r="V741" s="65"/>
      <c r="W741" s="65"/>
      <c r="Y741" s="15" t="str">
        <f t="shared" si="255"/>
        <v>EASY</v>
      </c>
      <c r="AA741" s="66">
        <f t="shared" si="269"/>
        <v>5.3414226443027513E-2</v>
      </c>
      <c r="AB741">
        <f>LOOKUP($B741,'07_L1政策步階'!$A$4:$A$14,'07_L1政策步階'!$C$4:$C$14)</f>
        <v>0</v>
      </c>
      <c r="AC741" s="65"/>
      <c r="AD741" s="65"/>
      <c r="AE741" s="65"/>
      <c r="AF741" s="65"/>
      <c r="AG741" s="65"/>
      <c r="AH741" s="65"/>
      <c r="AI741" s="65"/>
      <c r="AJ741" s="65"/>
      <c r="AK741" s="65"/>
      <c r="AL741">
        <f t="shared" si="256"/>
        <v>100</v>
      </c>
      <c r="AM741">
        <f t="shared" si="257"/>
        <v>50</v>
      </c>
      <c r="AN741" t="str">
        <f t="shared" si="258"/>
        <v/>
      </c>
      <c r="AO741" t="str">
        <f t="shared" si="259"/>
        <v/>
      </c>
      <c r="AP741" t="str">
        <f t="shared" si="260"/>
        <v/>
      </c>
      <c r="AQ741" t="str">
        <f t="shared" si="261"/>
        <v/>
      </c>
      <c r="AR741" t="str">
        <f t="shared" si="262"/>
        <v/>
      </c>
      <c r="AS741" t="str">
        <f t="shared" si="263"/>
        <v/>
      </c>
      <c r="AT741" t="str">
        <f t="shared" si="264"/>
        <v/>
      </c>
      <c r="AU741" t="str">
        <f t="shared" si="265"/>
        <v/>
      </c>
      <c r="AV741" t="str">
        <f t="shared" si="266"/>
        <v/>
      </c>
      <c r="AW741">
        <f>'01_指標庫'!$H$4*ISNUMBER($F741)+'01_指標庫'!$H$5*ISNUMBER($AA741)+'01_指標庫'!$H$6*ISNUMBER($G741)+'01_指標庫'!$H$7*ISNUMBER($H741)+'01_指標庫'!$H$8*ISNUMBER($AF741)+'01_指標庫'!$H$9*ISNUMBER($AG741)+'01_指標庫'!$H$10*ISNUMBER($AB741)+'01_指標庫'!$H$11*ISNUMBER($AC741)+'01_指標庫'!$H$12*ISNUMBER($AD741)+'01_指標庫'!$H$13*ISNUMBER($AE741)+'01_指標庫'!$H$14*ISNUMBER($I741)+'01_指標庫'!$H$15*ISNUMBER($AH741)+'01_指標庫'!$H$16*ISNUMBER($K741)+'01_指標庫'!$H$17*ISNUMBER($AI741)+'01_指標庫'!$H$18*ISNUMBER($AJ741)+'01_指標庫'!$H$19*ISNUMBER($AK741)+'01_指標庫'!$H$20*ISNUMBER($BB741)+'01_指標庫'!$H$21*ISNUMBER($BC741)</f>
        <v>51</v>
      </c>
      <c r="AX741">
        <f>IF(AW741=0,50,ROUND(('01_指標庫'!$H$4*IF(ISNUMBER($F741),L741,0)+'01_指標庫'!$H$5*IF(ISNUMBER($AA741),AL741,0)+'01_指標庫'!$H$6*IF(ISNUMBER($G741),M741,0)+'01_指標庫'!$H$7*IF(ISNUMBER($H741),N741,0)+'01_指標庫'!$H$8*IF(ISNUMBER($AF741),AQ741,0)+'01_指標庫'!$H$9*IF(ISNUMBER($AG741),AR741,0)+'01_指標庫'!$H$10*IF(ISNUMBER($AB741),AM741,0)+'01_指標庫'!$H$11*IF(ISNUMBER($AC741),AN741,0)+'01_指標庫'!$H$12*IF(ISNUMBER($AD741),AO741,0)+'01_指標庫'!$H$13*IF(ISNUMBER($AE741),AP741,0)+'01_指標庫'!$H$14*IF(ISNUMBER($I741),O741,0)+'01_指標庫'!$H$15*IF(ISNUMBER($AH741),AS741,0)+'01_指標庫'!$H$16*IF(ISNUMBER($K741),P741,0)+'01_指標庫'!$H$17*IF(ISNUMBER($AI741),AT741,0)+'01_指標庫'!$H$18*IF(ISNUMBER($AJ741),AU741,0)+'01_指標庫'!$H$19*IF(ISNUMBER($AK741),AV741,0)+'01_指標庫'!$H$20*IF(ISNUMBER($BB741),BB741,0)+'01_指標庫'!$H$21*IF(ISNUMBER($BC741),BC741,0))/AW741,1))</f>
        <v>87.3</v>
      </c>
      <c r="AY741" s="67"/>
      <c r="AZ741" s="67"/>
      <c r="BA741" s="66">
        <f t="shared" si="270"/>
        <v>1.97785747511805E-2</v>
      </c>
      <c r="BB741">
        <f t="shared" si="271"/>
        <v>100</v>
      </c>
      <c r="BC741" t="str">
        <f t="shared" si="272"/>
        <v/>
      </c>
    </row>
    <row r="742" spans="1:55" ht="15" customHeight="1">
      <c r="A742" s="56">
        <v>738</v>
      </c>
      <c r="B742" s="57">
        <v>43629</v>
      </c>
      <c r="C742" s="56">
        <v>2019</v>
      </c>
      <c r="D742" s="58" t="s">
        <v>239</v>
      </c>
      <c r="E742" s="59">
        <v>7510.68</v>
      </c>
      <c r="F742" s="60">
        <v>5.0630000000000001E-2</v>
      </c>
      <c r="G742" s="60">
        <v>-4.2705E-2</v>
      </c>
      <c r="H742" s="61">
        <v>0.75509999999999999</v>
      </c>
      <c r="I742" s="62">
        <v>424</v>
      </c>
      <c r="J742" s="56" t="s">
        <v>235</v>
      </c>
      <c r="K742" s="63">
        <v>15.82</v>
      </c>
      <c r="L742" s="56">
        <f t="shared" si="250"/>
        <v>100</v>
      </c>
      <c r="M742" s="56">
        <f t="shared" si="251"/>
        <v>100</v>
      </c>
      <c r="N742" s="56">
        <f t="shared" si="252"/>
        <v>100</v>
      </c>
      <c r="O742" s="56">
        <f t="shared" si="253"/>
        <v>50</v>
      </c>
      <c r="P742" s="56">
        <f t="shared" si="254"/>
        <v>100</v>
      </c>
      <c r="Q742" s="63"/>
      <c r="R742" s="56"/>
      <c r="S742" s="60">
        <f t="shared" si="267"/>
        <v>5.1376485655669768E-3</v>
      </c>
      <c r="T742" s="64">
        <f t="shared" si="268"/>
        <v>-5.6568196103079504E-3</v>
      </c>
      <c r="V742" s="65"/>
      <c r="W742" s="65"/>
      <c r="Y742" s="15" t="str">
        <f t="shared" si="255"/>
        <v>EASY</v>
      </c>
      <c r="AA742" s="66">
        <f t="shared" si="269"/>
        <v>5.342648713229381E-2</v>
      </c>
      <c r="AB742">
        <f>LOOKUP($B742,'07_L1政策步階'!$A$4:$A$14,'07_L1政策步階'!$C$4:$C$14)</f>
        <v>0</v>
      </c>
      <c r="AC742" s="65"/>
      <c r="AD742" s="65"/>
      <c r="AE742" s="65"/>
      <c r="AF742" s="65"/>
      <c r="AG742" s="65"/>
      <c r="AH742" s="65"/>
      <c r="AI742" s="65"/>
      <c r="AJ742" s="65"/>
      <c r="AK742" s="65"/>
      <c r="AL742">
        <f t="shared" si="256"/>
        <v>100</v>
      </c>
      <c r="AM742">
        <f t="shared" si="257"/>
        <v>50</v>
      </c>
      <c r="AN742" t="str">
        <f t="shared" si="258"/>
        <v/>
      </c>
      <c r="AO742" t="str">
        <f t="shared" si="259"/>
        <v/>
      </c>
      <c r="AP742" t="str">
        <f t="shared" si="260"/>
        <v/>
      </c>
      <c r="AQ742" t="str">
        <f t="shared" si="261"/>
        <v/>
      </c>
      <c r="AR742" t="str">
        <f t="shared" si="262"/>
        <v/>
      </c>
      <c r="AS742" t="str">
        <f t="shared" si="263"/>
        <v/>
      </c>
      <c r="AT742" t="str">
        <f t="shared" si="264"/>
        <v/>
      </c>
      <c r="AU742" t="str">
        <f t="shared" si="265"/>
        <v/>
      </c>
      <c r="AV742" t="str">
        <f t="shared" si="266"/>
        <v/>
      </c>
      <c r="AW742">
        <f>'01_指標庫'!$H$4*ISNUMBER($F742)+'01_指標庫'!$H$5*ISNUMBER($AA742)+'01_指標庫'!$H$6*ISNUMBER($G742)+'01_指標庫'!$H$7*ISNUMBER($H742)+'01_指標庫'!$H$8*ISNUMBER($AF742)+'01_指標庫'!$H$9*ISNUMBER($AG742)+'01_指標庫'!$H$10*ISNUMBER($AB742)+'01_指標庫'!$H$11*ISNUMBER($AC742)+'01_指標庫'!$H$12*ISNUMBER($AD742)+'01_指標庫'!$H$13*ISNUMBER($AE742)+'01_指標庫'!$H$14*ISNUMBER($I742)+'01_指標庫'!$H$15*ISNUMBER($AH742)+'01_指標庫'!$H$16*ISNUMBER($K742)+'01_指標庫'!$H$17*ISNUMBER($AI742)+'01_指標庫'!$H$18*ISNUMBER($AJ742)+'01_指標庫'!$H$19*ISNUMBER($AK742)+'01_指標庫'!$H$20*ISNUMBER($BB742)+'01_指標庫'!$H$21*ISNUMBER($BC742)</f>
        <v>51</v>
      </c>
      <c r="AX742">
        <f>IF(AW742=0,50,ROUND(('01_指標庫'!$H$4*IF(ISNUMBER($F742),L742,0)+'01_指標庫'!$H$5*IF(ISNUMBER($AA742),AL742,0)+'01_指標庫'!$H$6*IF(ISNUMBER($G742),M742,0)+'01_指標庫'!$H$7*IF(ISNUMBER($H742),N742,0)+'01_指標庫'!$H$8*IF(ISNUMBER($AF742),AQ742,0)+'01_指標庫'!$H$9*IF(ISNUMBER($AG742),AR742,0)+'01_指標庫'!$H$10*IF(ISNUMBER($AB742),AM742,0)+'01_指標庫'!$H$11*IF(ISNUMBER($AC742),AN742,0)+'01_指標庫'!$H$12*IF(ISNUMBER($AD742),AO742,0)+'01_指標庫'!$H$13*IF(ISNUMBER($AE742),AP742,0)+'01_指標庫'!$H$14*IF(ISNUMBER($I742),O742,0)+'01_指標庫'!$H$15*IF(ISNUMBER($AH742),AS742,0)+'01_指標庫'!$H$16*IF(ISNUMBER($K742),P742,0)+'01_指標庫'!$H$17*IF(ISNUMBER($AI742),AT742,0)+'01_指標庫'!$H$18*IF(ISNUMBER($AJ742),AU742,0)+'01_指標庫'!$H$19*IF(ISNUMBER($AK742),AV742,0)+'01_指標庫'!$H$20*IF(ISNUMBER($BB742),BB742,0)+'01_指標庫'!$H$21*IF(ISNUMBER($BC742),BC742,0))/AW742,1))</f>
        <v>87.3</v>
      </c>
      <c r="AY742" s="67"/>
      <c r="AZ742" s="67"/>
      <c r="BA742" s="66">
        <f t="shared" si="270"/>
        <v>2.2497321877527732E-2</v>
      </c>
      <c r="BB742">
        <f t="shared" si="271"/>
        <v>100</v>
      </c>
      <c r="BC742" t="str">
        <f t="shared" si="272"/>
        <v/>
      </c>
    </row>
    <row r="743" spans="1:55" ht="15" customHeight="1">
      <c r="A743" s="56">
        <v>739</v>
      </c>
      <c r="B743" s="57">
        <v>43630</v>
      </c>
      <c r="C743" s="56">
        <v>2019</v>
      </c>
      <c r="D743" s="58" t="s">
        <v>234</v>
      </c>
      <c r="E743" s="59">
        <v>7479.11</v>
      </c>
      <c r="F743" s="60">
        <v>4.6273000000000002E-2</v>
      </c>
      <c r="G743" s="60">
        <v>-4.6729E-2</v>
      </c>
      <c r="H743" s="61">
        <v>0.75509999999999999</v>
      </c>
      <c r="I743" s="62">
        <v>423</v>
      </c>
      <c r="J743" s="56" t="s">
        <v>235</v>
      </c>
      <c r="K743" s="63">
        <v>15.28</v>
      </c>
      <c r="L743" s="56">
        <f t="shared" si="250"/>
        <v>100</v>
      </c>
      <c r="M743" s="56">
        <f t="shared" si="251"/>
        <v>100</v>
      </c>
      <c r="N743" s="56">
        <f t="shared" si="252"/>
        <v>100</v>
      </c>
      <c r="O743" s="56">
        <f t="shared" si="253"/>
        <v>50</v>
      </c>
      <c r="P743" s="56">
        <f t="shared" si="254"/>
        <v>100</v>
      </c>
      <c r="Q743" s="63"/>
      <c r="R743" s="56"/>
      <c r="S743" s="60">
        <f t="shared" si="267"/>
        <v>-4.2033477661144181E-3</v>
      </c>
      <c r="T743" s="64">
        <f t="shared" si="268"/>
        <v>-3.4134007585335024E-2</v>
      </c>
      <c r="V743" s="65"/>
      <c r="W743" s="65"/>
      <c r="Y743" s="15" t="str">
        <f t="shared" si="255"/>
        <v>EASY</v>
      </c>
      <c r="AA743" s="66">
        <f t="shared" si="269"/>
        <v>5.3301181891709737E-2</v>
      </c>
      <c r="AB743">
        <f>LOOKUP($B743,'07_L1政策步階'!$A$4:$A$14,'07_L1政策步階'!$C$4:$C$14)</f>
        <v>0</v>
      </c>
      <c r="AC743" s="65"/>
      <c r="AD743" s="65"/>
      <c r="AE743" s="65"/>
      <c r="AF743" s="65"/>
      <c r="AG743" s="65"/>
      <c r="AH743" s="65"/>
      <c r="AI743" s="65"/>
      <c r="AJ743" s="65"/>
      <c r="AK743" s="65"/>
      <c r="AL743">
        <f t="shared" si="256"/>
        <v>100</v>
      </c>
      <c r="AM743">
        <f t="shared" si="257"/>
        <v>50</v>
      </c>
      <c r="AN743" t="str">
        <f t="shared" si="258"/>
        <v/>
      </c>
      <c r="AO743" t="str">
        <f t="shared" si="259"/>
        <v/>
      </c>
      <c r="AP743" t="str">
        <f t="shared" si="260"/>
        <v/>
      </c>
      <c r="AQ743" t="str">
        <f t="shared" si="261"/>
        <v/>
      </c>
      <c r="AR743" t="str">
        <f t="shared" si="262"/>
        <v/>
      </c>
      <c r="AS743" t="str">
        <f t="shared" si="263"/>
        <v/>
      </c>
      <c r="AT743" t="str">
        <f t="shared" si="264"/>
        <v/>
      </c>
      <c r="AU743" t="str">
        <f t="shared" si="265"/>
        <v/>
      </c>
      <c r="AV743" t="str">
        <f t="shared" si="266"/>
        <v/>
      </c>
      <c r="AW743">
        <f>'01_指標庫'!$H$4*ISNUMBER($F743)+'01_指標庫'!$H$5*ISNUMBER($AA743)+'01_指標庫'!$H$6*ISNUMBER($G743)+'01_指標庫'!$H$7*ISNUMBER($H743)+'01_指標庫'!$H$8*ISNUMBER($AF743)+'01_指標庫'!$H$9*ISNUMBER($AG743)+'01_指標庫'!$H$10*ISNUMBER($AB743)+'01_指標庫'!$H$11*ISNUMBER($AC743)+'01_指標庫'!$H$12*ISNUMBER($AD743)+'01_指標庫'!$H$13*ISNUMBER($AE743)+'01_指標庫'!$H$14*ISNUMBER($I743)+'01_指標庫'!$H$15*ISNUMBER($AH743)+'01_指標庫'!$H$16*ISNUMBER($K743)+'01_指標庫'!$H$17*ISNUMBER($AI743)+'01_指標庫'!$H$18*ISNUMBER($AJ743)+'01_指標庫'!$H$19*ISNUMBER($AK743)+'01_指標庫'!$H$20*ISNUMBER($BB743)+'01_指標庫'!$H$21*ISNUMBER($BC743)</f>
        <v>51</v>
      </c>
      <c r="AX743">
        <f>IF(AW743=0,50,ROUND(('01_指標庫'!$H$4*IF(ISNUMBER($F743),L743,0)+'01_指標庫'!$H$5*IF(ISNUMBER($AA743),AL743,0)+'01_指標庫'!$H$6*IF(ISNUMBER($G743),M743,0)+'01_指標庫'!$H$7*IF(ISNUMBER($H743),N743,0)+'01_指標庫'!$H$8*IF(ISNUMBER($AF743),AQ743,0)+'01_指標庫'!$H$9*IF(ISNUMBER($AG743),AR743,0)+'01_指標庫'!$H$10*IF(ISNUMBER($AB743),AM743,0)+'01_指標庫'!$H$11*IF(ISNUMBER($AC743),AN743,0)+'01_指標庫'!$H$12*IF(ISNUMBER($AD743),AO743,0)+'01_指標庫'!$H$13*IF(ISNUMBER($AE743),AP743,0)+'01_指標庫'!$H$14*IF(ISNUMBER($I743),O743,0)+'01_指標庫'!$H$15*IF(ISNUMBER($AH743),AS743,0)+'01_指標庫'!$H$16*IF(ISNUMBER($K743),P743,0)+'01_指標庫'!$H$17*IF(ISNUMBER($AI743),AT743,0)+'01_指標庫'!$H$18*IF(ISNUMBER($AJ743),AU743,0)+'01_指標庫'!$H$19*IF(ISNUMBER($AK743),AV743,0)+'01_指標庫'!$H$20*IF(ISNUMBER($BB743),BB743,0)+'01_指標庫'!$H$21*IF(ISNUMBER($BC743),BC743,0))/AW743,1))</f>
        <v>87.3</v>
      </c>
      <c r="AY743" s="67"/>
      <c r="AZ743" s="67"/>
      <c r="BA743" s="66">
        <f t="shared" si="270"/>
        <v>1.9296066252588062E-2</v>
      </c>
      <c r="BB743">
        <f t="shared" si="271"/>
        <v>100</v>
      </c>
      <c r="BC743" t="str">
        <f t="shared" si="272"/>
        <v/>
      </c>
    </row>
    <row r="744" spans="1:55" ht="15" customHeight="1">
      <c r="A744" s="56">
        <v>740</v>
      </c>
      <c r="B744" s="57">
        <v>43633</v>
      </c>
      <c r="C744" s="56">
        <v>2019</v>
      </c>
      <c r="D744" s="58" t="s">
        <v>236</v>
      </c>
      <c r="E744" s="59">
        <v>7526.52</v>
      </c>
      <c r="F744" s="60">
        <v>5.2936999999999998E-2</v>
      </c>
      <c r="G744" s="60">
        <v>-4.0686E-2</v>
      </c>
      <c r="H744" s="61">
        <v>0.75509999999999999</v>
      </c>
      <c r="I744" s="62">
        <v>423</v>
      </c>
      <c r="J744" s="56" t="s">
        <v>235</v>
      </c>
      <c r="K744" s="63">
        <v>15.35</v>
      </c>
      <c r="L744" s="56">
        <f t="shared" si="250"/>
        <v>100</v>
      </c>
      <c r="M744" s="56">
        <f t="shared" si="251"/>
        <v>100</v>
      </c>
      <c r="N744" s="56">
        <f t="shared" si="252"/>
        <v>100</v>
      </c>
      <c r="O744" s="56">
        <f t="shared" si="253"/>
        <v>50</v>
      </c>
      <c r="P744" s="56">
        <f t="shared" si="254"/>
        <v>100</v>
      </c>
      <c r="Q744" s="63"/>
      <c r="R744" s="56"/>
      <c r="S744" s="60">
        <f t="shared" si="267"/>
        <v>6.3389895321770418E-3</v>
      </c>
      <c r="T744" s="64">
        <f t="shared" si="268"/>
        <v>4.5811518324607725E-3</v>
      </c>
      <c r="V744" s="65"/>
      <c r="W744" s="65"/>
      <c r="Y744" s="15" t="str">
        <f t="shared" si="255"/>
        <v>EASY</v>
      </c>
      <c r="AA744" s="66">
        <f t="shared" si="269"/>
        <v>5.3294089717865534E-2</v>
      </c>
      <c r="AB744">
        <f>LOOKUP($B744,'07_L1政策步階'!$A$4:$A$14,'07_L1政策步階'!$C$4:$C$14)</f>
        <v>0</v>
      </c>
      <c r="AC744" s="65"/>
      <c r="AD744" s="65"/>
      <c r="AE744" s="65"/>
      <c r="AF744" s="65"/>
      <c r="AG744" s="65"/>
      <c r="AH744" s="65"/>
      <c r="AI744" s="65"/>
      <c r="AJ744" s="65"/>
      <c r="AK744" s="65"/>
      <c r="AL744">
        <f t="shared" si="256"/>
        <v>100</v>
      </c>
      <c r="AM744">
        <f t="shared" si="257"/>
        <v>50</v>
      </c>
      <c r="AN744" t="str">
        <f t="shared" si="258"/>
        <v/>
      </c>
      <c r="AO744" t="str">
        <f t="shared" si="259"/>
        <v/>
      </c>
      <c r="AP744" t="str">
        <f t="shared" si="260"/>
        <v/>
      </c>
      <c r="AQ744" t="str">
        <f t="shared" si="261"/>
        <v/>
      </c>
      <c r="AR744" t="str">
        <f t="shared" si="262"/>
        <v/>
      </c>
      <c r="AS744" t="str">
        <f t="shared" si="263"/>
        <v/>
      </c>
      <c r="AT744" t="str">
        <f t="shared" si="264"/>
        <v/>
      </c>
      <c r="AU744" t="str">
        <f t="shared" si="265"/>
        <v/>
      </c>
      <c r="AV744" t="str">
        <f t="shared" si="266"/>
        <v/>
      </c>
      <c r="AW744">
        <f>'01_指標庫'!$H$4*ISNUMBER($F744)+'01_指標庫'!$H$5*ISNUMBER($AA744)+'01_指標庫'!$H$6*ISNUMBER($G744)+'01_指標庫'!$H$7*ISNUMBER($H744)+'01_指標庫'!$H$8*ISNUMBER($AF744)+'01_指標庫'!$H$9*ISNUMBER($AG744)+'01_指標庫'!$H$10*ISNUMBER($AB744)+'01_指標庫'!$H$11*ISNUMBER($AC744)+'01_指標庫'!$H$12*ISNUMBER($AD744)+'01_指標庫'!$H$13*ISNUMBER($AE744)+'01_指標庫'!$H$14*ISNUMBER($I744)+'01_指標庫'!$H$15*ISNUMBER($AH744)+'01_指標庫'!$H$16*ISNUMBER($K744)+'01_指標庫'!$H$17*ISNUMBER($AI744)+'01_指標庫'!$H$18*ISNUMBER($AJ744)+'01_指標庫'!$H$19*ISNUMBER($AK744)+'01_指標庫'!$H$20*ISNUMBER($BB744)+'01_指標庫'!$H$21*ISNUMBER($BC744)</f>
        <v>51</v>
      </c>
      <c r="AX744">
        <f>IF(AW744=0,50,ROUND(('01_指標庫'!$H$4*IF(ISNUMBER($F744),L744,0)+'01_指標庫'!$H$5*IF(ISNUMBER($AA744),AL744,0)+'01_指標庫'!$H$6*IF(ISNUMBER($G744),M744,0)+'01_指標庫'!$H$7*IF(ISNUMBER($H744),N744,0)+'01_指標庫'!$H$8*IF(ISNUMBER($AF744),AQ744,0)+'01_指標庫'!$H$9*IF(ISNUMBER($AG744),AR744,0)+'01_指標庫'!$H$10*IF(ISNUMBER($AB744),AM744,0)+'01_指標庫'!$H$11*IF(ISNUMBER($AC744),AN744,0)+'01_指標庫'!$H$12*IF(ISNUMBER($AD744),AO744,0)+'01_指標庫'!$H$13*IF(ISNUMBER($AE744),AP744,0)+'01_指標庫'!$H$14*IF(ISNUMBER($I744),O744,0)+'01_指標庫'!$H$15*IF(ISNUMBER($AH744),AS744,0)+'01_指標庫'!$H$16*IF(ISNUMBER($K744),P744,0)+'01_指標庫'!$H$17*IF(ISNUMBER($AI744),AT744,0)+'01_指標庫'!$H$18*IF(ISNUMBER($AJ744),AU744,0)+'01_指標庫'!$H$19*IF(ISNUMBER($AK744),AV744,0)+'01_指標庫'!$H$20*IF(ISNUMBER($BB744),BB744,0)+'01_指標庫'!$H$21*IF(ISNUMBER($BC744),BC744,0))/AW744,1))</f>
        <v>87.3</v>
      </c>
      <c r="AY744" s="67"/>
      <c r="AZ744" s="67"/>
      <c r="BA744" s="66">
        <f t="shared" si="270"/>
        <v>1.2413402127954054E-2</v>
      </c>
      <c r="BB744">
        <f t="shared" si="271"/>
        <v>100</v>
      </c>
      <c r="BC744" t="str">
        <f t="shared" si="272"/>
        <v/>
      </c>
    </row>
    <row r="745" spans="1:55" ht="15" customHeight="1">
      <c r="A745" s="56">
        <v>741</v>
      </c>
      <c r="B745" s="57">
        <v>43634</v>
      </c>
      <c r="C745" s="56">
        <v>2019</v>
      </c>
      <c r="D745" s="58" t="s">
        <v>237</v>
      </c>
      <c r="E745" s="59">
        <v>7635.4</v>
      </c>
      <c r="F745" s="60">
        <v>6.8187999999999999E-2</v>
      </c>
      <c r="G745" s="60">
        <v>-2.6807999999999998E-2</v>
      </c>
      <c r="H745" s="61">
        <v>0.77549999999999997</v>
      </c>
      <c r="I745" s="62">
        <v>414</v>
      </c>
      <c r="J745" s="56" t="s">
        <v>235</v>
      </c>
      <c r="K745" s="63">
        <v>15.15</v>
      </c>
      <c r="L745" s="56">
        <f t="shared" si="250"/>
        <v>100</v>
      </c>
      <c r="M745" s="56">
        <f t="shared" si="251"/>
        <v>100</v>
      </c>
      <c r="N745" s="56">
        <f t="shared" si="252"/>
        <v>100</v>
      </c>
      <c r="O745" s="56">
        <f t="shared" si="253"/>
        <v>50</v>
      </c>
      <c r="P745" s="56">
        <f t="shared" si="254"/>
        <v>100</v>
      </c>
      <c r="Q745" s="63"/>
      <c r="R745" s="56"/>
      <c r="S745" s="60">
        <f t="shared" si="267"/>
        <v>1.446618091760854E-2</v>
      </c>
      <c r="T745" s="64">
        <f t="shared" si="268"/>
        <v>-1.3029315960912058E-2</v>
      </c>
      <c r="V745" s="65"/>
      <c r="W745" s="65"/>
      <c r="Y745" s="15" t="str">
        <f t="shared" si="255"/>
        <v>EASY</v>
      </c>
      <c r="AA745" s="66">
        <f t="shared" si="269"/>
        <v>5.3470601210962698E-2</v>
      </c>
      <c r="AB745">
        <f>LOOKUP($B745,'07_L1政策步階'!$A$4:$A$14,'07_L1政策步階'!$C$4:$C$14)</f>
        <v>0</v>
      </c>
      <c r="AC745" s="65"/>
      <c r="AD745" s="65"/>
      <c r="AE745" s="65"/>
      <c r="AF745" s="65"/>
      <c r="AG745" s="65"/>
      <c r="AH745" s="65"/>
      <c r="AI745" s="65"/>
      <c r="AJ745" s="65"/>
      <c r="AK745" s="65"/>
      <c r="AL745">
        <f t="shared" si="256"/>
        <v>100</v>
      </c>
      <c r="AM745">
        <f t="shared" si="257"/>
        <v>50</v>
      </c>
      <c r="AN745" t="str">
        <f t="shared" si="258"/>
        <v/>
      </c>
      <c r="AO745" t="str">
        <f t="shared" si="259"/>
        <v/>
      </c>
      <c r="AP745" t="str">
        <f t="shared" si="260"/>
        <v/>
      </c>
      <c r="AQ745" t="str">
        <f t="shared" si="261"/>
        <v/>
      </c>
      <c r="AR745" t="str">
        <f t="shared" si="262"/>
        <v/>
      </c>
      <c r="AS745" t="str">
        <f t="shared" si="263"/>
        <v/>
      </c>
      <c r="AT745" t="str">
        <f t="shared" si="264"/>
        <v/>
      </c>
      <c r="AU745" t="str">
        <f t="shared" si="265"/>
        <v/>
      </c>
      <c r="AV745" t="str">
        <f t="shared" si="266"/>
        <v/>
      </c>
      <c r="AW745">
        <f>'01_指標庫'!$H$4*ISNUMBER($F745)+'01_指標庫'!$H$5*ISNUMBER($AA745)+'01_指標庫'!$H$6*ISNUMBER($G745)+'01_指標庫'!$H$7*ISNUMBER($H745)+'01_指標庫'!$H$8*ISNUMBER($AF745)+'01_指標庫'!$H$9*ISNUMBER($AG745)+'01_指標庫'!$H$10*ISNUMBER($AB745)+'01_指標庫'!$H$11*ISNUMBER($AC745)+'01_指標庫'!$H$12*ISNUMBER($AD745)+'01_指標庫'!$H$13*ISNUMBER($AE745)+'01_指標庫'!$H$14*ISNUMBER($I745)+'01_指標庫'!$H$15*ISNUMBER($AH745)+'01_指標庫'!$H$16*ISNUMBER($K745)+'01_指標庫'!$H$17*ISNUMBER($AI745)+'01_指標庫'!$H$18*ISNUMBER($AJ745)+'01_指標庫'!$H$19*ISNUMBER($AK745)+'01_指標庫'!$H$20*ISNUMBER($BB745)+'01_指標庫'!$H$21*ISNUMBER($BC745)</f>
        <v>51</v>
      </c>
      <c r="AX745">
        <f>IF(AW745=0,50,ROUND(('01_指標庫'!$H$4*IF(ISNUMBER($F745),L745,0)+'01_指標庫'!$H$5*IF(ISNUMBER($AA745),AL745,0)+'01_指標庫'!$H$6*IF(ISNUMBER($G745),M745,0)+'01_指標庫'!$H$7*IF(ISNUMBER($H745),N745,0)+'01_指標庫'!$H$8*IF(ISNUMBER($AF745),AQ745,0)+'01_指標庫'!$H$9*IF(ISNUMBER($AG745),AR745,0)+'01_指標庫'!$H$10*IF(ISNUMBER($AB745),AM745,0)+'01_指標庫'!$H$11*IF(ISNUMBER($AC745),AN745,0)+'01_指標庫'!$H$12*IF(ISNUMBER($AD745),AO745,0)+'01_指標庫'!$H$13*IF(ISNUMBER($AE745),AP745,0)+'01_指標庫'!$H$14*IF(ISNUMBER($I745),O745,0)+'01_指標庫'!$H$15*IF(ISNUMBER($AH745),AS745,0)+'01_指標庫'!$H$16*IF(ISNUMBER($K745),P745,0)+'01_指標庫'!$H$17*IF(ISNUMBER($AI745),AT745,0)+'01_指標庫'!$H$18*IF(ISNUMBER($AJ745),AU745,0)+'01_指標庫'!$H$19*IF(ISNUMBER($AK745),AV745,0)+'01_指標庫'!$H$20*IF(ISNUMBER($BB745),BB745,0)+'01_指標庫'!$H$21*IF(ISNUMBER($BC745),BC745,0))/AW745,1))</f>
        <v>81.400000000000006</v>
      </c>
      <c r="AY745" s="67"/>
      <c r="AZ745" s="67"/>
      <c r="BA745" s="66">
        <f t="shared" si="270"/>
        <v>9.3100428012486969E-3</v>
      </c>
      <c r="BB745">
        <f t="shared" si="271"/>
        <v>50</v>
      </c>
      <c r="BC745" t="str">
        <f t="shared" si="272"/>
        <v/>
      </c>
    </row>
    <row r="746" spans="1:55" ht="15" customHeight="1">
      <c r="A746" s="56">
        <v>742</v>
      </c>
      <c r="B746" s="57">
        <v>43635</v>
      </c>
      <c r="C746" s="56">
        <v>2019</v>
      </c>
      <c r="D746" s="58" t="s">
        <v>238</v>
      </c>
      <c r="E746" s="59">
        <v>7667.74</v>
      </c>
      <c r="F746" s="60">
        <v>7.2692999999999994E-2</v>
      </c>
      <c r="G746" s="60">
        <v>-2.2686000000000001E-2</v>
      </c>
      <c r="H746" s="61">
        <v>0.81630000000000003</v>
      </c>
      <c r="I746" s="62">
        <v>416</v>
      </c>
      <c r="J746" s="56" t="s">
        <v>235</v>
      </c>
      <c r="K746" s="63">
        <v>14.33</v>
      </c>
      <c r="L746" s="56">
        <f t="shared" si="250"/>
        <v>100</v>
      </c>
      <c r="M746" s="56">
        <f t="shared" si="251"/>
        <v>100</v>
      </c>
      <c r="N746" s="56">
        <f t="shared" si="252"/>
        <v>100</v>
      </c>
      <c r="O746" s="56">
        <f t="shared" si="253"/>
        <v>50</v>
      </c>
      <c r="P746" s="56">
        <f t="shared" si="254"/>
        <v>100</v>
      </c>
      <c r="Q746" s="63"/>
      <c r="R746" s="56"/>
      <c r="S746" s="60">
        <f t="shared" si="267"/>
        <v>4.2355344841134013E-3</v>
      </c>
      <c r="T746" s="64">
        <f t="shared" si="268"/>
        <v>-5.4125412541254136E-2</v>
      </c>
      <c r="V746" s="65"/>
      <c r="W746" s="65"/>
      <c r="Y746" s="15" t="str">
        <f t="shared" si="255"/>
        <v>EASY</v>
      </c>
      <c r="AA746" s="66">
        <f t="shared" si="269"/>
        <v>5.3642387293016736E-2</v>
      </c>
      <c r="AB746">
        <f>LOOKUP($B746,'07_L1政策步階'!$A$4:$A$14,'07_L1政策步階'!$C$4:$C$14)</f>
        <v>0</v>
      </c>
      <c r="AC746" s="65"/>
      <c r="AD746" s="65"/>
      <c r="AE746" s="65"/>
      <c r="AF746" s="65"/>
      <c r="AG746" s="65"/>
      <c r="AH746" s="65"/>
      <c r="AI746" s="65"/>
      <c r="AJ746" s="65"/>
      <c r="AK746" s="65"/>
      <c r="AL746">
        <f t="shared" si="256"/>
        <v>100</v>
      </c>
      <c r="AM746">
        <f t="shared" si="257"/>
        <v>50</v>
      </c>
      <c r="AN746" t="str">
        <f t="shared" si="258"/>
        <v/>
      </c>
      <c r="AO746" t="str">
        <f t="shared" si="259"/>
        <v/>
      </c>
      <c r="AP746" t="str">
        <f t="shared" si="260"/>
        <v/>
      </c>
      <c r="AQ746" t="str">
        <f t="shared" si="261"/>
        <v/>
      </c>
      <c r="AR746" t="str">
        <f t="shared" si="262"/>
        <v/>
      </c>
      <c r="AS746" t="str">
        <f t="shared" si="263"/>
        <v/>
      </c>
      <c r="AT746" t="str">
        <f t="shared" si="264"/>
        <v/>
      </c>
      <c r="AU746" t="str">
        <f t="shared" si="265"/>
        <v/>
      </c>
      <c r="AV746" t="str">
        <f t="shared" si="266"/>
        <v/>
      </c>
      <c r="AW746">
        <f>'01_指標庫'!$H$4*ISNUMBER($F746)+'01_指標庫'!$H$5*ISNUMBER($AA746)+'01_指標庫'!$H$6*ISNUMBER($G746)+'01_指標庫'!$H$7*ISNUMBER($H746)+'01_指標庫'!$H$8*ISNUMBER($AF746)+'01_指標庫'!$H$9*ISNUMBER($AG746)+'01_指標庫'!$H$10*ISNUMBER($AB746)+'01_指標庫'!$H$11*ISNUMBER($AC746)+'01_指標庫'!$H$12*ISNUMBER($AD746)+'01_指標庫'!$H$13*ISNUMBER($AE746)+'01_指標庫'!$H$14*ISNUMBER($I746)+'01_指標庫'!$H$15*ISNUMBER($AH746)+'01_指標庫'!$H$16*ISNUMBER($K746)+'01_指標庫'!$H$17*ISNUMBER($AI746)+'01_指標庫'!$H$18*ISNUMBER($AJ746)+'01_指標庫'!$H$19*ISNUMBER($AK746)+'01_指標庫'!$H$20*ISNUMBER($BB746)+'01_指標庫'!$H$21*ISNUMBER($BC746)</f>
        <v>51</v>
      </c>
      <c r="AX746">
        <f>IF(AW746=0,50,ROUND(('01_指標庫'!$H$4*IF(ISNUMBER($F746),L746,0)+'01_指標庫'!$H$5*IF(ISNUMBER($AA746),AL746,0)+'01_指標庫'!$H$6*IF(ISNUMBER($G746),M746,0)+'01_指標庫'!$H$7*IF(ISNUMBER($H746),N746,0)+'01_指標庫'!$H$8*IF(ISNUMBER($AF746),AQ746,0)+'01_指標庫'!$H$9*IF(ISNUMBER($AG746),AR746,0)+'01_指標庫'!$H$10*IF(ISNUMBER($AB746),AM746,0)+'01_指標庫'!$H$11*IF(ISNUMBER($AC746),AN746,0)+'01_指標庫'!$H$12*IF(ISNUMBER($AD746),AO746,0)+'01_指標庫'!$H$13*IF(ISNUMBER($AE746),AP746,0)+'01_指標庫'!$H$14*IF(ISNUMBER($I746),O746,0)+'01_指標庫'!$H$15*IF(ISNUMBER($AH746),AS746,0)+'01_指標庫'!$H$16*IF(ISNUMBER($K746),P746,0)+'01_指標庫'!$H$17*IF(ISNUMBER($AI746),AT746,0)+'01_指標庫'!$H$18*IF(ISNUMBER($AJ746),AU746,0)+'01_指標庫'!$H$19*IF(ISNUMBER($AK746),AV746,0)+'01_指標庫'!$H$20*IF(ISNUMBER($BB746),BB746,0)+'01_指標庫'!$H$21*IF(ISNUMBER($BC746),BC746,0))/AW746,1))</f>
        <v>81.400000000000006</v>
      </c>
      <c r="AY746" s="67"/>
      <c r="AZ746" s="67"/>
      <c r="BA746" s="66">
        <f t="shared" si="270"/>
        <v>8.508716047334941E-3</v>
      </c>
      <c r="BB746">
        <f t="shared" si="271"/>
        <v>50</v>
      </c>
      <c r="BC746" t="str">
        <f t="shared" si="272"/>
        <v/>
      </c>
    </row>
    <row r="747" spans="1:55" ht="15" customHeight="1">
      <c r="A747" s="56">
        <v>743</v>
      </c>
      <c r="B747" s="57">
        <v>43636</v>
      </c>
      <c r="C747" s="56">
        <v>2019</v>
      </c>
      <c r="D747" s="58" t="s">
        <v>239</v>
      </c>
      <c r="E747" s="59">
        <v>7738.05</v>
      </c>
      <c r="F747" s="60">
        <v>8.2465999999999998E-2</v>
      </c>
      <c r="G747" s="60">
        <v>-1.3724999999999999E-2</v>
      </c>
      <c r="H747" s="61">
        <v>0.8367</v>
      </c>
      <c r="I747" s="62">
        <v>403</v>
      </c>
      <c r="J747" s="56" t="s">
        <v>235</v>
      </c>
      <c r="K747" s="63">
        <v>14.75</v>
      </c>
      <c r="L747" s="56">
        <f t="shared" si="250"/>
        <v>100</v>
      </c>
      <c r="M747" s="56">
        <f t="shared" si="251"/>
        <v>100</v>
      </c>
      <c r="N747" s="56">
        <f t="shared" si="252"/>
        <v>100</v>
      </c>
      <c r="O747" s="56">
        <f t="shared" si="253"/>
        <v>50</v>
      </c>
      <c r="P747" s="56">
        <f t="shared" si="254"/>
        <v>100</v>
      </c>
      <c r="Q747" s="63"/>
      <c r="R747" s="56"/>
      <c r="S747" s="60">
        <f t="shared" si="267"/>
        <v>9.1695858232021532E-3</v>
      </c>
      <c r="T747" s="64">
        <f t="shared" si="268"/>
        <v>2.9309141660851301E-2</v>
      </c>
      <c r="V747" s="65"/>
      <c r="W747" s="65"/>
      <c r="Y747" s="15" t="str">
        <f t="shared" si="255"/>
        <v>EASY</v>
      </c>
      <c r="AA747" s="66">
        <f t="shared" si="269"/>
        <v>5.4055241596214776E-2</v>
      </c>
      <c r="AB747">
        <f>LOOKUP($B747,'07_L1政策步階'!$A$4:$A$14,'07_L1政策步階'!$C$4:$C$14)</f>
        <v>0</v>
      </c>
      <c r="AC747" s="65"/>
      <c r="AD747" s="65"/>
      <c r="AE747" s="65"/>
      <c r="AF747" s="65"/>
      <c r="AG747" s="65"/>
      <c r="AH747" s="65"/>
      <c r="AI747" s="65"/>
      <c r="AJ747" s="65"/>
      <c r="AK747" s="65"/>
      <c r="AL747">
        <f t="shared" si="256"/>
        <v>100</v>
      </c>
      <c r="AM747">
        <f t="shared" si="257"/>
        <v>50</v>
      </c>
      <c r="AN747" t="str">
        <f t="shared" si="258"/>
        <v/>
      </c>
      <c r="AO747" t="str">
        <f t="shared" si="259"/>
        <v/>
      </c>
      <c r="AP747" t="str">
        <f t="shared" si="260"/>
        <v/>
      </c>
      <c r="AQ747" t="str">
        <f t="shared" si="261"/>
        <v/>
      </c>
      <c r="AR747" t="str">
        <f t="shared" si="262"/>
        <v/>
      </c>
      <c r="AS747" t="str">
        <f t="shared" si="263"/>
        <v/>
      </c>
      <c r="AT747" t="str">
        <f t="shared" si="264"/>
        <v/>
      </c>
      <c r="AU747" t="str">
        <f t="shared" si="265"/>
        <v/>
      </c>
      <c r="AV747" t="str">
        <f t="shared" si="266"/>
        <v/>
      </c>
      <c r="AW747">
        <f>'01_指標庫'!$H$4*ISNUMBER($F747)+'01_指標庫'!$H$5*ISNUMBER($AA747)+'01_指標庫'!$H$6*ISNUMBER($G747)+'01_指標庫'!$H$7*ISNUMBER($H747)+'01_指標庫'!$H$8*ISNUMBER($AF747)+'01_指標庫'!$H$9*ISNUMBER($AG747)+'01_指標庫'!$H$10*ISNUMBER($AB747)+'01_指標庫'!$H$11*ISNUMBER($AC747)+'01_指標庫'!$H$12*ISNUMBER($AD747)+'01_指標庫'!$H$13*ISNUMBER($AE747)+'01_指標庫'!$H$14*ISNUMBER($I747)+'01_指標庫'!$H$15*ISNUMBER($AH747)+'01_指標庫'!$H$16*ISNUMBER($K747)+'01_指標庫'!$H$17*ISNUMBER($AI747)+'01_指標庫'!$H$18*ISNUMBER($AJ747)+'01_指標庫'!$H$19*ISNUMBER($AK747)+'01_指標庫'!$H$20*ISNUMBER($BB747)+'01_指標庫'!$H$21*ISNUMBER($BC747)</f>
        <v>51</v>
      </c>
      <c r="AX747">
        <f>IF(AW747=0,50,ROUND(('01_指標庫'!$H$4*IF(ISNUMBER($F747),L747,0)+'01_指標庫'!$H$5*IF(ISNUMBER($AA747),AL747,0)+'01_指標庫'!$H$6*IF(ISNUMBER($G747),M747,0)+'01_指標庫'!$H$7*IF(ISNUMBER($H747),N747,0)+'01_指標庫'!$H$8*IF(ISNUMBER($AF747),AQ747,0)+'01_指標庫'!$H$9*IF(ISNUMBER($AG747),AR747,0)+'01_指標庫'!$H$10*IF(ISNUMBER($AB747),AM747,0)+'01_指標庫'!$H$11*IF(ISNUMBER($AC747),AN747,0)+'01_指標庫'!$H$12*IF(ISNUMBER($AD747),AO747,0)+'01_指標庫'!$H$13*IF(ISNUMBER($AE747),AP747,0)+'01_指標庫'!$H$14*IF(ISNUMBER($I747),O747,0)+'01_指標庫'!$H$15*IF(ISNUMBER($AH747),AS747,0)+'01_指標庫'!$H$16*IF(ISNUMBER($K747),P747,0)+'01_指標庫'!$H$17*IF(ISNUMBER($AI747),AT747,0)+'01_指標庫'!$H$18*IF(ISNUMBER($AJ747),AU747,0)+'01_指標庫'!$H$19*IF(ISNUMBER($AK747),AV747,0)+'01_指標庫'!$H$20*IF(ISNUMBER($BB747),BB747,0)+'01_指標庫'!$H$21*IF(ISNUMBER($BC747),BC747,0))/AW747,1))</f>
        <v>81.400000000000006</v>
      </c>
      <c r="AY747" s="67"/>
      <c r="AZ747" s="67"/>
      <c r="BA747" s="66">
        <f t="shared" si="270"/>
        <v>8.3588138588968075E-3</v>
      </c>
      <c r="BB747">
        <f t="shared" si="271"/>
        <v>50</v>
      </c>
      <c r="BC747" t="str">
        <f t="shared" si="272"/>
        <v/>
      </c>
    </row>
    <row r="748" spans="1:55" ht="15" customHeight="1">
      <c r="A748" s="56">
        <v>744</v>
      </c>
      <c r="B748" s="57">
        <v>43637</v>
      </c>
      <c r="C748" s="56">
        <v>2019</v>
      </c>
      <c r="D748" s="58" t="s">
        <v>234</v>
      </c>
      <c r="E748" s="59">
        <v>7728.78</v>
      </c>
      <c r="F748" s="60">
        <v>8.1088999999999994E-2</v>
      </c>
      <c r="G748" s="60">
        <v>-1.4906000000000001E-2</v>
      </c>
      <c r="H748" s="61">
        <v>0.85709999999999997</v>
      </c>
      <c r="I748" s="62">
        <v>395</v>
      </c>
      <c r="J748" s="56" t="s">
        <v>235</v>
      </c>
      <c r="K748" s="63">
        <v>15.4</v>
      </c>
      <c r="L748" s="56">
        <f t="shared" si="250"/>
        <v>100</v>
      </c>
      <c r="M748" s="56">
        <f t="shared" si="251"/>
        <v>100</v>
      </c>
      <c r="N748" s="56">
        <f t="shared" si="252"/>
        <v>100</v>
      </c>
      <c r="O748" s="56">
        <f t="shared" si="253"/>
        <v>50</v>
      </c>
      <c r="P748" s="56">
        <f t="shared" si="254"/>
        <v>100</v>
      </c>
      <c r="Q748" s="63"/>
      <c r="R748" s="56"/>
      <c r="S748" s="60">
        <f t="shared" si="267"/>
        <v>-1.1979762343226064E-3</v>
      </c>
      <c r="T748" s="64">
        <f t="shared" si="268"/>
        <v>4.4067796610169463E-2</v>
      </c>
      <c r="V748" s="65"/>
      <c r="W748" s="65"/>
      <c r="Y748" s="15" t="str">
        <f t="shared" si="255"/>
        <v>EASY</v>
      </c>
      <c r="AA748" s="66">
        <f t="shared" si="269"/>
        <v>5.4304886171618882E-2</v>
      </c>
      <c r="AB748">
        <f>LOOKUP($B748,'07_L1政策步階'!$A$4:$A$14,'07_L1政策步階'!$C$4:$C$14)</f>
        <v>0</v>
      </c>
      <c r="AC748" s="65"/>
      <c r="AD748" s="65"/>
      <c r="AE748" s="65"/>
      <c r="AF748" s="65"/>
      <c r="AG748" s="65"/>
      <c r="AH748" s="65"/>
      <c r="AI748" s="65"/>
      <c r="AJ748" s="65"/>
      <c r="AK748" s="65"/>
      <c r="AL748">
        <f t="shared" si="256"/>
        <v>100</v>
      </c>
      <c r="AM748">
        <f t="shared" si="257"/>
        <v>50</v>
      </c>
      <c r="AN748" t="str">
        <f t="shared" si="258"/>
        <v/>
      </c>
      <c r="AO748" t="str">
        <f t="shared" si="259"/>
        <v/>
      </c>
      <c r="AP748" t="str">
        <f t="shared" si="260"/>
        <v/>
      </c>
      <c r="AQ748" t="str">
        <f t="shared" si="261"/>
        <v/>
      </c>
      <c r="AR748" t="str">
        <f t="shared" si="262"/>
        <v/>
      </c>
      <c r="AS748" t="str">
        <f t="shared" si="263"/>
        <v/>
      </c>
      <c r="AT748" t="str">
        <f t="shared" si="264"/>
        <v/>
      </c>
      <c r="AU748" t="str">
        <f t="shared" si="265"/>
        <v/>
      </c>
      <c r="AV748" t="str">
        <f t="shared" si="266"/>
        <v/>
      </c>
      <c r="AW748">
        <f>'01_指標庫'!$H$4*ISNUMBER($F748)+'01_指標庫'!$H$5*ISNUMBER($AA748)+'01_指標庫'!$H$6*ISNUMBER($G748)+'01_指標庫'!$H$7*ISNUMBER($H748)+'01_指標庫'!$H$8*ISNUMBER($AF748)+'01_指標庫'!$H$9*ISNUMBER($AG748)+'01_指標庫'!$H$10*ISNUMBER($AB748)+'01_指標庫'!$H$11*ISNUMBER($AC748)+'01_指標庫'!$H$12*ISNUMBER($AD748)+'01_指標庫'!$H$13*ISNUMBER($AE748)+'01_指標庫'!$H$14*ISNUMBER($I748)+'01_指標庫'!$H$15*ISNUMBER($AH748)+'01_指標庫'!$H$16*ISNUMBER($K748)+'01_指標庫'!$H$17*ISNUMBER($AI748)+'01_指標庫'!$H$18*ISNUMBER($AJ748)+'01_指標庫'!$H$19*ISNUMBER($AK748)+'01_指標庫'!$H$20*ISNUMBER($BB748)+'01_指標庫'!$H$21*ISNUMBER($BC748)</f>
        <v>51</v>
      </c>
      <c r="AX748">
        <f>IF(AW748=0,50,ROUND(('01_指標庫'!$H$4*IF(ISNUMBER($F748),L748,0)+'01_指標庫'!$H$5*IF(ISNUMBER($AA748),AL748,0)+'01_指標庫'!$H$6*IF(ISNUMBER($G748),M748,0)+'01_指標庫'!$H$7*IF(ISNUMBER($H748),N748,0)+'01_指標庫'!$H$8*IF(ISNUMBER($AF748),AQ748,0)+'01_指標庫'!$H$9*IF(ISNUMBER($AG748),AR748,0)+'01_指標庫'!$H$10*IF(ISNUMBER($AB748),AM748,0)+'01_指標庫'!$H$11*IF(ISNUMBER($AC748),AN748,0)+'01_指標庫'!$H$12*IF(ISNUMBER($AD748),AO748,0)+'01_指標庫'!$H$13*IF(ISNUMBER($AE748),AP748,0)+'01_指標庫'!$H$14*IF(ISNUMBER($I748),O748,0)+'01_指標庫'!$H$15*IF(ISNUMBER($AH748),AS748,0)+'01_指標庫'!$H$16*IF(ISNUMBER($K748),P748,0)+'01_指標庫'!$H$17*IF(ISNUMBER($AI748),AT748,0)+'01_指標庫'!$H$18*IF(ISNUMBER($AJ748),AU748,0)+'01_指標庫'!$H$19*IF(ISNUMBER($AK748),AV748,0)+'01_指標庫'!$H$20*IF(ISNUMBER($BB748),BB748,0)+'01_指標庫'!$H$21*IF(ISNUMBER($BC748),BC748,0))/AW748,1))</f>
        <v>87.3</v>
      </c>
      <c r="AY748" s="67"/>
      <c r="AZ748" s="67"/>
      <c r="BA748" s="66">
        <f t="shared" si="270"/>
        <v>1.0803523883741617E-2</v>
      </c>
      <c r="BB748">
        <f t="shared" si="271"/>
        <v>100</v>
      </c>
      <c r="BC748" t="str">
        <f t="shared" si="272"/>
        <v/>
      </c>
    </row>
    <row r="749" spans="1:55" ht="15" customHeight="1">
      <c r="A749" s="56">
        <v>745</v>
      </c>
      <c r="B749" s="57">
        <v>43640</v>
      </c>
      <c r="C749" s="56">
        <v>2019</v>
      </c>
      <c r="D749" s="58" t="s">
        <v>236</v>
      </c>
      <c r="E749" s="59">
        <v>7723.02</v>
      </c>
      <c r="F749" s="60">
        <v>8.0131999999999995E-2</v>
      </c>
      <c r="G749" s="60">
        <v>-1.5640000000000001E-2</v>
      </c>
      <c r="H749" s="61">
        <v>0.8367</v>
      </c>
      <c r="I749" s="62">
        <v>400</v>
      </c>
      <c r="J749" s="56" t="s">
        <v>235</v>
      </c>
      <c r="K749" s="63">
        <v>15.26</v>
      </c>
      <c r="L749" s="56">
        <f t="shared" si="250"/>
        <v>100</v>
      </c>
      <c r="M749" s="56">
        <f t="shared" si="251"/>
        <v>100</v>
      </c>
      <c r="N749" s="56">
        <f t="shared" si="252"/>
        <v>100</v>
      </c>
      <c r="O749" s="56">
        <f t="shared" si="253"/>
        <v>50</v>
      </c>
      <c r="P749" s="56">
        <f t="shared" si="254"/>
        <v>100</v>
      </c>
      <c r="Q749" s="63"/>
      <c r="R749" s="56"/>
      <c r="S749" s="60">
        <f t="shared" si="267"/>
        <v>-7.4526639391980787E-4</v>
      </c>
      <c r="T749" s="64">
        <f t="shared" si="268"/>
        <v>-9.0909090909091494E-3</v>
      </c>
      <c r="V749" s="65"/>
      <c r="W749" s="65"/>
      <c r="Y749" s="15" t="str">
        <f t="shared" si="255"/>
        <v>EASY</v>
      </c>
      <c r="AA749" s="66">
        <f t="shared" si="269"/>
        <v>5.4516011469653014E-2</v>
      </c>
      <c r="AB749">
        <f>LOOKUP($B749,'07_L1政策步階'!$A$4:$A$14,'07_L1政策步階'!$C$4:$C$14)</f>
        <v>0</v>
      </c>
      <c r="AC749" s="65"/>
      <c r="AD749" s="65"/>
      <c r="AE749" s="65"/>
      <c r="AF749" s="65"/>
      <c r="AG749" s="65"/>
      <c r="AH749" s="65"/>
      <c r="AI749" s="65"/>
      <c r="AJ749" s="65"/>
      <c r="AK749" s="65"/>
      <c r="AL749">
        <f t="shared" si="256"/>
        <v>100</v>
      </c>
      <c r="AM749">
        <f t="shared" si="257"/>
        <v>50</v>
      </c>
      <c r="AN749" t="str">
        <f t="shared" si="258"/>
        <v/>
      </c>
      <c r="AO749" t="str">
        <f t="shared" si="259"/>
        <v/>
      </c>
      <c r="AP749" t="str">
        <f t="shared" si="260"/>
        <v/>
      </c>
      <c r="AQ749" t="str">
        <f t="shared" si="261"/>
        <v/>
      </c>
      <c r="AR749" t="str">
        <f t="shared" si="262"/>
        <v/>
      </c>
      <c r="AS749" t="str">
        <f t="shared" si="263"/>
        <v/>
      </c>
      <c r="AT749" t="str">
        <f t="shared" si="264"/>
        <v/>
      </c>
      <c r="AU749" t="str">
        <f t="shared" si="265"/>
        <v/>
      </c>
      <c r="AV749" t="str">
        <f t="shared" si="266"/>
        <v/>
      </c>
      <c r="AW749">
        <f>'01_指標庫'!$H$4*ISNUMBER($F749)+'01_指標庫'!$H$5*ISNUMBER($AA749)+'01_指標庫'!$H$6*ISNUMBER($G749)+'01_指標庫'!$H$7*ISNUMBER($H749)+'01_指標庫'!$H$8*ISNUMBER($AF749)+'01_指標庫'!$H$9*ISNUMBER($AG749)+'01_指標庫'!$H$10*ISNUMBER($AB749)+'01_指標庫'!$H$11*ISNUMBER($AC749)+'01_指標庫'!$H$12*ISNUMBER($AD749)+'01_指標庫'!$H$13*ISNUMBER($AE749)+'01_指標庫'!$H$14*ISNUMBER($I749)+'01_指標庫'!$H$15*ISNUMBER($AH749)+'01_指標庫'!$H$16*ISNUMBER($K749)+'01_指標庫'!$H$17*ISNUMBER($AI749)+'01_指標庫'!$H$18*ISNUMBER($AJ749)+'01_指標庫'!$H$19*ISNUMBER($AK749)+'01_指標庫'!$H$20*ISNUMBER($BB749)+'01_指標庫'!$H$21*ISNUMBER($BC749)</f>
        <v>51</v>
      </c>
      <c r="AX749">
        <f>IF(AW749=0,50,ROUND(('01_指標庫'!$H$4*IF(ISNUMBER($F749),L749,0)+'01_指標庫'!$H$5*IF(ISNUMBER($AA749),AL749,0)+'01_指標庫'!$H$6*IF(ISNUMBER($G749),M749,0)+'01_指標庫'!$H$7*IF(ISNUMBER($H749),N749,0)+'01_指標庫'!$H$8*IF(ISNUMBER($AF749),AQ749,0)+'01_指標庫'!$H$9*IF(ISNUMBER($AG749),AR749,0)+'01_指標庫'!$H$10*IF(ISNUMBER($AB749),AM749,0)+'01_指標庫'!$H$11*IF(ISNUMBER($AC749),AN749,0)+'01_指標庫'!$H$12*IF(ISNUMBER($AD749),AO749,0)+'01_指標庫'!$H$13*IF(ISNUMBER($AE749),AP749,0)+'01_指標庫'!$H$14*IF(ISNUMBER($I749),O749,0)+'01_指標庫'!$H$15*IF(ISNUMBER($AH749),AS749,0)+'01_指標庫'!$H$16*IF(ISNUMBER($K749),P749,0)+'01_指標庫'!$H$17*IF(ISNUMBER($AI749),AT749,0)+'01_指標庫'!$H$18*IF(ISNUMBER($AJ749),AU749,0)+'01_指標庫'!$H$19*IF(ISNUMBER($AK749),AV749,0)+'01_指標庫'!$H$20*IF(ISNUMBER($BB749),BB749,0)+'01_指標庫'!$H$21*IF(ISNUMBER($BC749),BC749,0))/AW749,1))</f>
        <v>87.3</v>
      </c>
      <c r="AY749" s="67"/>
      <c r="AZ749" s="67"/>
      <c r="BA749" s="66">
        <f t="shared" si="270"/>
        <v>1.3034203104817843E-2</v>
      </c>
      <c r="BB749">
        <f t="shared" si="271"/>
        <v>100</v>
      </c>
      <c r="BC749" t="str">
        <f t="shared" si="272"/>
        <v/>
      </c>
    </row>
    <row r="750" spans="1:55" ht="15" customHeight="1">
      <c r="A750" s="56">
        <v>746</v>
      </c>
      <c r="B750" s="57">
        <v>43641</v>
      </c>
      <c r="C750" s="56">
        <v>2019</v>
      </c>
      <c r="D750" s="58" t="s">
        <v>237</v>
      </c>
      <c r="E750" s="59">
        <v>7591.54</v>
      </c>
      <c r="F750" s="60">
        <v>6.1641000000000001E-2</v>
      </c>
      <c r="G750" s="60">
        <v>-3.2398999999999997E-2</v>
      </c>
      <c r="H750" s="61">
        <v>0.81630000000000003</v>
      </c>
      <c r="I750" s="62">
        <v>409</v>
      </c>
      <c r="J750" s="56" t="s">
        <v>235</v>
      </c>
      <c r="K750" s="63">
        <v>16.28</v>
      </c>
      <c r="L750" s="56">
        <f t="shared" si="250"/>
        <v>100</v>
      </c>
      <c r="M750" s="56">
        <f t="shared" si="251"/>
        <v>100</v>
      </c>
      <c r="N750" s="56">
        <f t="shared" si="252"/>
        <v>100</v>
      </c>
      <c r="O750" s="56">
        <f t="shared" si="253"/>
        <v>50</v>
      </c>
      <c r="P750" s="56">
        <f t="shared" si="254"/>
        <v>100</v>
      </c>
      <c r="Q750" s="63"/>
      <c r="R750" s="56"/>
      <c r="S750" s="60">
        <f t="shared" si="267"/>
        <v>-1.7024428267698455E-2</v>
      </c>
      <c r="T750" s="64">
        <f t="shared" si="268"/>
        <v>6.6841415465268783E-2</v>
      </c>
      <c r="V750" s="65"/>
      <c r="W750" s="65"/>
      <c r="Y750" s="15" t="str">
        <f t="shared" si="255"/>
        <v>EASY</v>
      </c>
      <c r="AA750" s="66">
        <f t="shared" si="269"/>
        <v>5.4311590276337141E-2</v>
      </c>
      <c r="AB750">
        <f>LOOKUP($B750,'07_L1政策步階'!$A$4:$A$14,'07_L1政策步階'!$C$4:$C$14)</f>
        <v>0</v>
      </c>
      <c r="AC750" s="65"/>
      <c r="AD750" s="65"/>
      <c r="AE750" s="65"/>
      <c r="AF750" s="65"/>
      <c r="AG750" s="65"/>
      <c r="AH750" s="65"/>
      <c r="AI750" s="65"/>
      <c r="AJ750" s="65"/>
      <c r="AK750" s="65"/>
      <c r="AL750">
        <f t="shared" si="256"/>
        <v>100</v>
      </c>
      <c r="AM750">
        <f t="shared" si="257"/>
        <v>50</v>
      </c>
      <c r="AN750" t="str">
        <f t="shared" si="258"/>
        <v/>
      </c>
      <c r="AO750" t="str">
        <f t="shared" si="259"/>
        <v/>
      </c>
      <c r="AP750" t="str">
        <f t="shared" si="260"/>
        <v/>
      </c>
      <c r="AQ750" t="str">
        <f t="shared" si="261"/>
        <v/>
      </c>
      <c r="AR750" t="str">
        <f t="shared" si="262"/>
        <v/>
      </c>
      <c r="AS750" t="str">
        <f t="shared" si="263"/>
        <v/>
      </c>
      <c r="AT750" t="str">
        <f t="shared" si="264"/>
        <v/>
      </c>
      <c r="AU750" t="str">
        <f t="shared" si="265"/>
        <v/>
      </c>
      <c r="AV750" t="str">
        <f t="shared" si="266"/>
        <v/>
      </c>
      <c r="AW750">
        <f>'01_指標庫'!$H$4*ISNUMBER($F750)+'01_指標庫'!$H$5*ISNUMBER($AA750)+'01_指標庫'!$H$6*ISNUMBER($G750)+'01_指標庫'!$H$7*ISNUMBER($H750)+'01_指標庫'!$H$8*ISNUMBER($AF750)+'01_指標庫'!$H$9*ISNUMBER($AG750)+'01_指標庫'!$H$10*ISNUMBER($AB750)+'01_指標庫'!$H$11*ISNUMBER($AC750)+'01_指標庫'!$H$12*ISNUMBER($AD750)+'01_指標庫'!$H$13*ISNUMBER($AE750)+'01_指標庫'!$H$14*ISNUMBER($I750)+'01_指標庫'!$H$15*ISNUMBER($AH750)+'01_指標庫'!$H$16*ISNUMBER($K750)+'01_指標庫'!$H$17*ISNUMBER($AI750)+'01_指標庫'!$H$18*ISNUMBER($AJ750)+'01_指標庫'!$H$19*ISNUMBER($AK750)+'01_指標庫'!$H$20*ISNUMBER($BB750)+'01_指標庫'!$H$21*ISNUMBER($BC750)</f>
        <v>51</v>
      </c>
      <c r="AX750">
        <f>IF(AW750=0,50,ROUND(('01_指標庫'!$H$4*IF(ISNUMBER($F750),L750,0)+'01_指標庫'!$H$5*IF(ISNUMBER($AA750),AL750,0)+'01_指標庫'!$H$6*IF(ISNUMBER($G750),M750,0)+'01_指標庫'!$H$7*IF(ISNUMBER($H750),N750,0)+'01_指標庫'!$H$8*IF(ISNUMBER($AF750),AQ750,0)+'01_指標庫'!$H$9*IF(ISNUMBER($AG750),AR750,0)+'01_指標庫'!$H$10*IF(ISNUMBER($AB750),AM750,0)+'01_指標庫'!$H$11*IF(ISNUMBER($AC750),AN750,0)+'01_指標庫'!$H$12*IF(ISNUMBER($AD750),AO750,0)+'01_指標庫'!$H$13*IF(ISNUMBER($AE750),AP750,0)+'01_指標庫'!$H$14*IF(ISNUMBER($I750),O750,0)+'01_指標庫'!$H$15*IF(ISNUMBER($AH750),AS750,0)+'01_指標庫'!$H$16*IF(ISNUMBER($K750),P750,0)+'01_指標庫'!$H$17*IF(ISNUMBER($AI750),AT750,0)+'01_指標庫'!$H$18*IF(ISNUMBER($AJ750),AU750,0)+'01_指標庫'!$H$19*IF(ISNUMBER($AK750),AV750,0)+'01_指標庫'!$H$20*IF(ISNUMBER($BB750),BB750,0)+'01_指標庫'!$H$21*IF(ISNUMBER($BC750),BC750,0))/AW750,1))</f>
        <v>87.3</v>
      </c>
      <c r="AY750" s="67"/>
      <c r="AZ750" s="67"/>
      <c r="BA750" s="66">
        <f t="shared" si="270"/>
        <v>1.0846536746943469E-2</v>
      </c>
      <c r="BB750">
        <f t="shared" si="271"/>
        <v>100</v>
      </c>
      <c r="BC750" t="str">
        <f t="shared" si="272"/>
        <v/>
      </c>
    </row>
    <row r="751" spans="1:55" ht="15" customHeight="1">
      <c r="A751" s="56">
        <v>747</v>
      </c>
      <c r="B751" s="57">
        <v>43642</v>
      </c>
      <c r="C751" s="56">
        <v>2019</v>
      </c>
      <c r="D751" s="58" t="s">
        <v>238</v>
      </c>
      <c r="E751" s="59">
        <v>7627.05</v>
      </c>
      <c r="F751" s="60">
        <v>6.6460000000000005E-2</v>
      </c>
      <c r="G751" s="60">
        <v>-2.7872999999999998E-2</v>
      </c>
      <c r="H751" s="61">
        <v>0.77549999999999997</v>
      </c>
      <c r="I751" s="62">
        <v>405</v>
      </c>
      <c r="J751" s="56" t="s">
        <v>235</v>
      </c>
      <c r="K751" s="63">
        <v>16.21</v>
      </c>
      <c r="L751" s="56">
        <f t="shared" si="250"/>
        <v>100</v>
      </c>
      <c r="M751" s="56">
        <f t="shared" si="251"/>
        <v>100</v>
      </c>
      <c r="N751" s="56">
        <f t="shared" si="252"/>
        <v>100</v>
      </c>
      <c r="O751" s="56">
        <f t="shared" si="253"/>
        <v>50</v>
      </c>
      <c r="P751" s="56">
        <f t="shared" si="254"/>
        <v>100</v>
      </c>
      <c r="Q751" s="63"/>
      <c r="R751" s="56"/>
      <c r="S751" s="60">
        <f t="shared" si="267"/>
        <v>4.6775753009271615E-3</v>
      </c>
      <c r="T751" s="64">
        <f t="shared" si="268"/>
        <v>-4.2997542997542659E-3</v>
      </c>
      <c r="V751" s="65"/>
      <c r="W751" s="65"/>
      <c r="Y751" s="15" t="str">
        <f t="shared" si="255"/>
        <v>EASY</v>
      </c>
      <c r="AA751" s="66">
        <f t="shared" si="269"/>
        <v>5.4160747364558892E-2</v>
      </c>
      <c r="AB751">
        <f>LOOKUP($B751,'07_L1政策步階'!$A$4:$A$14,'07_L1政策步階'!$C$4:$C$14)</f>
        <v>0</v>
      </c>
      <c r="AC751" s="65"/>
      <c r="AD751" s="65"/>
      <c r="AE751" s="65"/>
      <c r="AF751" s="65"/>
      <c r="AG751" s="65"/>
      <c r="AH751" s="65"/>
      <c r="AI751" s="65"/>
      <c r="AJ751" s="65"/>
      <c r="AK751" s="65"/>
      <c r="AL751">
        <f t="shared" si="256"/>
        <v>100</v>
      </c>
      <c r="AM751">
        <f t="shared" si="257"/>
        <v>50</v>
      </c>
      <c r="AN751" t="str">
        <f t="shared" si="258"/>
        <v/>
      </c>
      <c r="AO751" t="str">
        <f t="shared" si="259"/>
        <v/>
      </c>
      <c r="AP751" t="str">
        <f t="shared" si="260"/>
        <v/>
      </c>
      <c r="AQ751" t="str">
        <f t="shared" si="261"/>
        <v/>
      </c>
      <c r="AR751" t="str">
        <f t="shared" si="262"/>
        <v/>
      </c>
      <c r="AS751" t="str">
        <f t="shared" si="263"/>
        <v/>
      </c>
      <c r="AT751" t="str">
        <f t="shared" si="264"/>
        <v/>
      </c>
      <c r="AU751" t="str">
        <f t="shared" si="265"/>
        <v/>
      </c>
      <c r="AV751" t="str">
        <f t="shared" si="266"/>
        <v/>
      </c>
      <c r="AW751">
        <f>'01_指標庫'!$H$4*ISNUMBER($F751)+'01_指標庫'!$H$5*ISNUMBER($AA751)+'01_指標庫'!$H$6*ISNUMBER($G751)+'01_指標庫'!$H$7*ISNUMBER($H751)+'01_指標庫'!$H$8*ISNUMBER($AF751)+'01_指標庫'!$H$9*ISNUMBER($AG751)+'01_指標庫'!$H$10*ISNUMBER($AB751)+'01_指標庫'!$H$11*ISNUMBER($AC751)+'01_指標庫'!$H$12*ISNUMBER($AD751)+'01_指標庫'!$H$13*ISNUMBER($AE751)+'01_指標庫'!$H$14*ISNUMBER($I751)+'01_指標庫'!$H$15*ISNUMBER($AH751)+'01_指標庫'!$H$16*ISNUMBER($K751)+'01_指標庫'!$H$17*ISNUMBER($AI751)+'01_指標庫'!$H$18*ISNUMBER($AJ751)+'01_指標庫'!$H$19*ISNUMBER($AK751)+'01_指標庫'!$H$20*ISNUMBER($BB751)+'01_指標庫'!$H$21*ISNUMBER($BC751)</f>
        <v>51</v>
      </c>
      <c r="AX751">
        <f>IF(AW751=0,50,ROUND(('01_指標庫'!$H$4*IF(ISNUMBER($F751),L751,0)+'01_指標庫'!$H$5*IF(ISNUMBER($AA751),AL751,0)+'01_指標庫'!$H$6*IF(ISNUMBER($G751),M751,0)+'01_指標庫'!$H$7*IF(ISNUMBER($H751),N751,0)+'01_指標庫'!$H$8*IF(ISNUMBER($AF751),AQ751,0)+'01_指標庫'!$H$9*IF(ISNUMBER($AG751),AR751,0)+'01_指標庫'!$H$10*IF(ISNUMBER($AB751),AM751,0)+'01_指標庫'!$H$11*IF(ISNUMBER($AC751),AN751,0)+'01_指標庫'!$H$12*IF(ISNUMBER($AD751),AO751,0)+'01_指標庫'!$H$13*IF(ISNUMBER($AE751),AP751,0)+'01_指標庫'!$H$14*IF(ISNUMBER($I751),O751,0)+'01_指標庫'!$H$15*IF(ISNUMBER($AH751),AS751,0)+'01_指標庫'!$H$16*IF(ISNUMBER($K751),P751,0)+'01_指標庫'!$H$17*IF(ISNUMBER($AI751),AT751,0)+'01_指標庫'!$H$18*IF(ISNUMBER($AJ751),AU751,0)+'01_指標庫'!$H$19*IF(ISNUMBER($AK751),AV751,0)+'01_指標庫'!$H$20*IF(ISNUMBER($BB751),BB751,0)+'01_指標庫'!$H$21*IF(ISNUMBER($BC751),BC751,0))/AW751,1))</f>
        <v>81.400000000000006</v>
      </c>
      <c r="AY751" s="67"/>
      <c r="AZ751" s="67"/>
      <c r="BA751" s="66">
        <f t="shared" si="270"/>
        <v>7.7266995059157573E-3</v>
      </c>
      <c r="BB751">
        <f t="shared" si="271"/>
        <v>50</v>
      </c>
      <c r="BC751" t="str">
        <f t="shared" si="272"/>
        <v/>
      </c>
    </row>
    <row r="752" spans="1:55" ht="15" customHeight="1">
      <c r="A752" s="56">
        <v>748</v>
      </c>
      <c r="B752" s="57">
        <v>43643</v>
      </c>
      <c r="C752" s="56">
        <v>2019</v>
      </c>
      <c r="D752" s="58" t="s">
        <v>239</v>
      </c>
      <c r="E752" s="59">
        <v>7657.05</v>
      </c>
      <c r="F752" s="60">
        <v>7.0498000000000005E-2</v>
      </c>
      <c r="G752" s="60">
        <v>-2.4049000000000001E-2</v>
      </c>
      <c r="H752" s="61">
        <v>0.81630000000000003</v>
      </c>
      <c r="I752" s="62">
        <v>409</v>
      </c>
      <c r="J752" s="56" t="s">
        <v>235</v>
      </c>
      <c r="K752" s="63">
        <v>15.82</v>
      </c>
      <c r="L752" s="56">
        <f t="shared" si="250"/>
        <v>100</v>
      </c>
      <c r="M752" s="56">
        <f t="shared" si="251"/>
        <v>100</v>
      </c>
      <c r="N752" s="56">
        <f t="shared" si="252"/>
        <v>100</v>
      </c>
      <c r="O752" s="56">
        <f t="shared" si="253"/>
        <v>50</v>
      </c>
      <c r="P752" s="56">
        <f t="shared" si="254"/>
        <v>100</v>
      </c>
      <c r="Q752" s="63"/>
      <c r="R752" s="56"/>
      <c r="S752" s="60">
        <f t="shared" si="267"/>
        <v>3.9333687336520207E-3</v>
      </c>
      <c r="T752" s="64">
        <f t="shared" si="268"/>
        <v>-2.4059222702035865E-2</v>
      </c>
      <c r="V752" s="65"/>
      <c r="W752" s="65"/>
      <c r="Y752" s="15" t="str">
        <f t="shared" si="255"/>
        <v>EASY</v>
      </c>
      <c r="AA752" s="66">
        <f t="shared" si="269"/>
        <v>5.4012952161183403E-2</v>
      </c>
      <c r="AB752">
        <f>LOOKUP($B752,'07_L1政策步階'!$A$4:$A$14,'07_L1政策步階'!$C$4:$C$14)</f>
        <v>0</v>
      </c>
      <c r="AC752" s="65"/>
      <c r="AD752" s="65"/>
      <c r="AE752" s="65"/>
      <c r="AF752" s="65"/>
      <c r="AG752" s="65"/>
      <c r="AH752" s="65"/>
      <c r="AI752" s="65"/>
      <c r="AJ752" s="65"/>
      <c r="AK752" s="65"/>
      <c r="AL752">
        <f t="shared" si="256"/>
        <v>100</v>
      </c>
      <c r="AM752">
        <f t="shared" si="257"/>
        <v>50</v>
      </c>
      <c r="AN752" t="str">
        <f t="shared" si="258"/>
        <v/>
      </c>
      <c r="AO752" t="str">
        <f t="shared" si="259"/>
        <v/>
      </c>
      <c r="AP752" t="str">
        <f t="shared" si="260"/>
        <v/>
      </c>
      <c r="AQ752" t="str">
        <f t="shared" si="261"/>
        <v/>
      </c>
      <c r="AR752" t="str">
        <f t="shared" si="262"/>
        <v/>
      </c>
      <c r="AS752" t="str">
        <f t="shared" si="263"/>
        <v/>
      </c>
      <c r="AT752" t="str">
        <f t="shared" si="264"/>
        <v/>
      </c>
      <c r="AU752" t="str">
        <f t="shared" si="265"/>
        <v/>
      </c>
      <c r="AV752" t="str">
        <f t="shared" si="266"/>
        <v/>
      </c>
      <c r="AW752">
        <f>'01_指標庫'!$H$4*ISNUMBER($F752)+'01_指標庫'!$H$5*ISNUMBER($AA752)+'01_指標庫'!$H$6*ISNUMBER($G752)+'01_指標庫'!$H$7*ISNUMBER($H752)+'01_指標庫'!$H$8*ISNUMBER($AF752)+'01_指標庫'!$H$9*ISNUMBER($AG752)+'01_指標庫'!$H$10*ISNUMBER($AB752)+'01_指標庫'!$H$11*ISNUMBER($AC752)+'01_指標庫'!$H$12*ISNUMBER($AD752)+'01_指標庫'!$H$13*ISNUMBER($AE752)+'01_指標庫'!$H$14*ISNUMBER($I752)+'01_指標庫'!$H$15*ISNUMBER($AH752)+'01_指標庫'!$H$16*ISNUMBER($K752)+'01_指標庫'!$H$17*ISNUMBER($AI752)+'01_指標庫'!$H$18*ISNUMBER($AJ752)+'01_指標庫'!$H$19*ISNUMBER($AK752)+'01_指標庫'!$H$20*ISNUMBER($BB752)+'01_指標庫'!$H$21*ISNUMBER($BC752)</f>
        <v>51</v>
      </c>
      <c r="AX752">
        <f>IF(AW752=0,50,ROUND(('01_指標庫'!$H$4*IF(ISNUMBER($F752),L752,0)+'01_指標庫'!$H$5*IF(ISNUMBER($AA752),AL752,0)+'01_指標庫'!$H$6*IF(ISNUMBER($G752),M752,0)+'01_指標庫'!$H$7*IF(ISNUMBER($H752),N752,0)+'01_指標庫'!$H$8*IF(ISNUMBER($AF752),AQ752,0)+'01_指標庫'!$H$9*IF(ISNUMBER($AG752),AR752,0)+'01_指標庫'!$H$10*IF(ISNUMBER($AB752),AM752,0)+'01_指標庫'!$H$11*IF(ISNUMBER($AC752),AN752,0)+'01_指標庫'!$H$12*IF(ISNUMBER($AD752),AO752,0)+'01_指標庫'!$H$13*IF(ISNUMBER($AE752),AP752,0)+'01_指標庫'!$H$14*IF(ISNUMBER($I752),O752,0)+'01_指標庫'!$H$15*IF(ISNUMBER($AH752),AS752,0)+'01_指標庫'!$H$16*IF(ISNUMBER($K752),P752,0)+'01_指標庫'!$H$17*IF(ISNUMBER($AI752),AT752,0)+'01_指標庫'!$H$18*IF(ISNUMBER($AJ752),AU752,0)+'01_指標庫'!$H$19*IF(ISNUMBER($AK752),AV752,0)+'01_指標庫'!$H$20*IF(ISNUMBER($BB752),BB752,0)+'01_指標庫'!$H$21*IF(ISNUMBER($BC752),BC752,0))/AW752,1))</f>
        <v>81.400000000000006</v>
      </c>
      <c r="AY752" s="67"/>
      <c r="AZ752" s="67"/>
      <c r="BA752" s="66">
        <f t="shared" si="270"/>
        <v>3.6742745527094112E-3</v>
      </c>
      <c r="BB752">
        <f t="shared" si="271"/>
        <v>50</v>
      </c>
      <c r="BC752" t="str">
        <f t="shared" si="272"/>
        <v/>
      </c>
    </row>
    <row r="753" spans="1:55" ht="15" customHeight="1">
      <c r="A753" s="56">
        <v>749</v>
      </c>
      <c r="B753" s="57">
        <v>43644</v>
      </c>
      <c r="C753" s="56">
        <v>2019</v>
      </c>
      <c r="D753" s="58" t="s">
        <v>234</v>
      </c>
      <c r="E753" s="59">
        <v>7671.08</v>
      </c>
      <c r="F753" s="60">
        <v>7.2336999999999999E-2</v>
      </c>
      <c r="G753" s="60">
        <v>-2.2261E-2</v>
      </c>
      <c r="H753" s="61">
        <v>0.8367</v>
      </c>
      <c r="I753" s="62">
        <v>407</v>
      </c>
      <c r="J753" s="56" t="s">
        <v>235</v>
      </c>
      <c r="K753" s="63">
        <v>15.08</v>
      </c>
      <c r="L753" s="56">
        <f t="shared" si="250"/>
        <v>100</v>
      </c>
      <c r="M753" s="56">
        <f t="shared" si="251"/>
        <v>100</v>
      </c>
      <c r="N753" s="56">
        <f t="shared" si="252"/>
        <v>100</v>
      </c>
      <c r="O753" s="56">
        <f t="shared" si="253"/>
        <v>50</v>
      </c>
      <c r="P753" s="56">
        <f t="shared" si="254"/>
        <v>100</v>
      </c>
      <c r="Q753" s="63"/>
      <c r="R753" s="56"/>
      <c r="S753" s="60">
        <f t="shared" si="267"/>
        <v>1.8322983394387649E-3</v>
      </c>
      <c r="T753" s="64">
        <f t="shared" si="268"/>
        <v>-4.6776232616940638E-2</v>
      </c>
      <c r="V753" s="65"/>
      <c r="W753" s="65"/>
      <c r="Y753" s="15" t="str">
        <f t="shared" si="255"/>
        <v>EASY</v>
      </c>
      <c r="AA753" s="66">
        <f t="shared" si="269"/>
        <v>5.3865763856831395E-2</v>
      </c>
      <c r="AB753">
        <f>LOOKUP($B753,'07_L1政策步階'!$A$4:$A$14,'07_L1政策步階'!$C$4:$C$14)</f>
        <v>0</v>
      </c>
      <c r="AC753" s="65"/>
      <c r="AD753" s="65"/>
      <c r="AE753" s="65"/>
      <c r="AF753" s="65"/>
      <c r="AG753" s="65"/>
      <c r="AH753" s="65"/>
      <c r="AI753" s="65"/>
      <c r="AJ753" s="65"/>
      <c r="AK753" s="65"/>
      <c r="AL753">
        <f t="shared" si="256"/>
        <v>100</v>
      </c>
      <c r="AM753">
        <f t="shared" si="257"/>
        <v>50</v>
      </c>
      <c r="AN753" t="str">
        <f t="shared" si="258"/>
        <v/>
      </c>
      <c r="AO753" t="str">
        <f t="shared" si="259"/>
        <v/>
      </c>
      <c r="AP753" t="str">
        <f t="shared" si="260"/>
        <v/>
      </c>
      <c r="AQ753" t="str">
        <f t="shared" si="261"/>
        <v/>
      </c>
      <c r="AR753" t="str">
        <f t="shared" si="262"/>
        <v/>
      </c>
      <c r="AS753" t="str">
        <f t="shared" si="263"/>
        <v/>
      </c>
      <c r="AT753" t="str">
        <f t="shared" si="264"/>
        <v/>
      </c>
      <c r="AU753" t="str">
        <f t="shared" si="265"/>
        <v/>
      </c>
      <c r="AV753" t="str">
        <f t="shared" si="266"/>
        <v/>
      </c>
      <c r="AW753">
        <f>'01_指標庫'!$H$4*ISNUMBER($F753)+'01_指標庫'!$H$5*ISNUMBER($AA753)+'01_指標庫'!$H$6*ISNUMBER($G753)+'01_指標庫'!$H$7*ISNUMBER($H753)+'01_指標庫'!$H$8*ISNUMBER($AF753)+'01_指標庫'!$H$9*ISNUMBER($AG753)+'01_指標庫'!$H$10*ISNUMBER($AB753)+'01_指標庫'!$H$11*ISNUMBER($AC753)+'01_指標庫'!$H$12*ISNUMBER($AD753)+'01_指標庫'!$H$13*ISNUMBER($AE753)+'01_指標庫'!$H$14*ISNUMBER($I753)+'01_指標庫'!$H$15*ISNUMBER($AH753)+'01_指標庫'!$H$16*ISNUMBER($K753)+'01_指標庫'!$H$17*ISNUMBER($AI753)+'01_指標庫'!$H$18*ISNUMBER($AJ753)+'01_指標庫'!$H$19*ISNUMBER($AK753)+'01_指標庫'!$H$20*ISNUMBER($BB753)+'01_指標庫'!$H$21*ISNUMBER($BC753)</f>
        <v>51</v>
      </c>
      <c r="AX753">
        <f>IF(AW753=0,50,ROUND(('01_指標庫'!$H$4*IF(ISNUMBER($F753),L753,0)+'01_指標庫'!$H$5*IF(ISNUMBER($AA753),AL753,0)+'01_指標庫'!$H$6*IF(ISNUMBER($G753),M753,0)+'01_指標庫'!$H$7*IF(ISNUMBER($H753),N753,0)+'01_指標庫'!$H$8*IF(ISNUMBER($AF753),AQ753,0)+'01_指標庫'!$H$9*IF(ISNUMBER($AG753),AR753,0)+'01_指標庫'!$H$10*IF(ISNUMBER($AB753),AM753,0)+'01_指標庫'!$H$11*IF(ISNUMBER($AC753),AN753,0)+'01_指標庫'!$H$12*IF(ISNUMBER($AD753),AO753,0)+'01_指標庫'!$H$13*IF(ISNUMBER($AE753),AP753,0)+'01_指標庫'!$H$14*IF(ISNUMBER($I753),O753,0)+'01_指標庫'!$H$15*IF(ISNUMBER($AH753),AS753,0)+'01_指標庫'!$H$16*IF(ISNUMBER($K753),P753,0)+'01_指標庫'!$H$17*IF(ISNUMBER($AI753),AT753,0)+'01_指標庫'!$H$18*IF(ISNUMBER($AJ753),AU753,0)+'01_指標庫'!$H$19*IF(ISNUMBER($AK753),AV753,0)+'01_指標庫'!$H$20*IF(ISNUMBER($BB753),BB753,0)+'01_指標庫'!$H$21*IF(ISNUMBER($BC753),BC753,0))/AW753,1))</f>
        <v>81.400000000000006</v>
      </c>
      <c r="AY753" s="67"/>
      <c r="AZ753" s="67"/>
      <c r="BA753" s="66">
        <f t="shared" si="270"/>
        <v>-3.4937073433027876E-4</v>
      </c>
      <c r="BB753">
        <f t="shared" si="271"/>
        <v>50</v>
      </c>
      <c r="BC753" t="str">
        <f t="shared" si="272"/>
        <v/>
      </c>
    </row>
    <row r="754" spans="1:55" ht="15" customHeight="1">
      <c r="A754" s="56">
        <v>750</v>
      </c>
      <c r="B754" s="57">
        <v>43647</v>
      </c>
      <c r="C754" s="56">
        <v>2019</v>
      </c>
      <c r="D754" s="58" t="s">
        <v>236</v>
      </c>
      <c r="E754" s="59">
        <v>7768.14</v>
      </c>
      <c r="F754" s="60">
        <v>8.5693000000000005E-2</v>
      </c>
      <c r="G754" s="60">
        <v>-9.8890000000000002E-3</v>
      </c>
      <c r="H754" s="61">
        <v>0.85709999999999997</v>
      </c>
      <c r="I754" s="62">
        <v>399</v>
      </c>
      <c r="J754" s="56" t="s">
        <v>235</v>
      </c>
      <c r="K754" s="63">
        <v>14.06</v>
      </c>
      <c r="L754" s="56">
        <f t="shared" si="250"/>
        <v>100</v>
      </c>
      <c r="M754" s="56">
        <f t="shared" si="251"/>
        <v>100</v>
      </c>
      <c r="N754" s="56">
        <f t="shared" si="252"/>
        <v>100</v>
      </c>
      <c r="O754" s="56">
        <f t="shared" si="253"/>
        <v>50</v>
      </c>
      <c r="P754" s="56">
        <f t="shared" si="254"/>
        <v>100</v>
      </c>
      <c r="Q754" s="63"/>
      <c r="R754" s="56"/>
      <c r="S754" s="60">
        <f t="shared" si="267"/>
        <v>1.2652716436277522E-2</v>
      </c>
      <c r="T754" s="64">
        <f t="shared" si="268"/>
        <v>-6.7639257294429656E-2</v>
      </c>
      <c r="V754" s="65"/>
      <c r="W754" s="65"/>
      <c r="Y754" s="15" t="str">
        <f t="shared" si="255"/>
        <v>EASY</v>
      </c>
      <c r="AA754" s="66">
        <f t="shared" si="269"/>
        <v>5.3878701144022711E-2</v>
      </c>
      <c r="AB754">
        <f>LOOKUP($B754,'07_L1政策步階'!$A$4:$A$14,'07_L1政策步階'!$C$4:$C$14)</f>
        <v>0</v>
      </c>
      <c r="AC754" s="65"/>
      <c r="AD754" s="65"/>
      <c r="AE754" s="65"/>
      <c r="AF754" s="65"/>
      <c r="AG754" s="65"/>
      <c r="AH754" s="65"/>
      <c r="AI754" s="65"/>
      <c r="AJ754" s="65"/>
      <c r="AK754" s="65"/>
      <c r="AL754">
        <f t="shared" si="256"/>
        <v>100</v>
      </c>
      <c r="AM754">
        <f t="shared" si="257"/>
        <v>50</v>
      </c>
      <c r="AN754" t="str">
        <f t="shared" si="258"/>
        <v/>
      </c>
      <c r="AO754" t="str">
        <f t="shared" si="259"/>
        <v/>
      </c>
      <c r="AP754" t="str">
        <f t="shared" si="260"/>
        <v/>
      </c>
      <c r="AQ754" t="str">
        <f t="shared" si="261"/>
        <v/>
      </c>
      <c r="AR754" t="str">
        <f t="shared" si="262"/>
        <v/>
      </c>
      <c r="AS754" t="str">
        <f t="shared" si="263"/>
        <v/>
      </c>
      <c r="AT754" t="str">
        <f t="shared" si="264"/>
        <v/>
      </c>
      <c r="AU754" t="str">
        <f t="shared" si="265"/>
        <v/>
      </c>
      <c r="AV754" t="str">
        <f t="shared" si="266"/>
        <v/>
      </c>
      <c r="AW754">
        <f>'01_指標庫'!$H$4*ISNUMBER($F754)+'01_指標庫'!$H$5*ISNUMBER($AA754)+'01_指標庫'!$H$6*ISNUMBER($G754)+'01_指標庫'!$H$7*ISNUMBER($H754)+'01_指標庫'!$H$8*ISNUMBER($AF754)+'01_指標庫'!$H$9*ISNUMBER($AG754)+'01_指標庫'!$H$10*ISNUMBER($AB754)+'01_指標庫'!$H$11*ISNUMBER($AC754)+'01_指標庫'!$H$12*ISNUMBER($AD754)+'01_指標庫'!$H$13*ISNUMBER($AE754)+'01_指標庫'!$H$14*ISNUMBER($I754)+'01_指標庫'!$H$15*ISNUMBER($AH754)+'01_指標庫'!$H$16*ISNUMBER($K754)+'01_指標庫'!$H$17*ISNUMBER($AI754)+'01_指標庫'!$H$18*ISNUMBER($AJ754)+'01_指標庫'!$H$19*ISNUMBER($AK754)+'01_指標庫'!$H$20*ISNUMBER($BB754)+'01_指標庫'!$H$21*ISNUMBER($BC754)</f>
        <v>51</v>
      </c>
      <c r="AX754">
        <f>IF(AW754=0,50,ROUND(('01_指標庫'!$H$4*IF(ISNUMBER($F754),L754,0)+'01_指標庫'!$H$5*IF(ISNUMBER($AA754),AL754,0)+'01_指標庫'!$H$6*IF(ISNUMBER($G754),M754,0)+'01_指標庫'!$H$7*IF(ISNUMBER($H754),N754,0)+'01_指標庫'!$H$8*IF(ISNUMBER($AF754),AQ754,0)+'01_指標庫'!$H$9*IF(ISNUMBER($AG754),AR754,0)+'01_指標庫'!$H$10*IF(ISNUMBER($AB754),AM754,0)+'01_指標庫'!$H$11*IF(ISNUMBER($AC754),AN754,0)+'01_指標庫'!$H$12*IF(ISNUMBER($AD754),AO754,0)+'01_指標庫'!$H$13*IF(ISNUMBER($AE754),AP754,0)+'01_指標庫'!$H$14*IF(ISNUMBER($I754),O754,0)+'01_指標庫'!$H$15*IF(ISNUMBER($AH754),AS754,0)+'01_指標庫'!$H$16*IF(ISNUMBER($K754),P754,0)+'01_指標庫'!$H$17*IF(ISNUMBER($AI754),AT754,0)+'01_指標庫'!$H$18*IF(ISNUMBER($AJ754),AU754,0)+'01_指標庫'!$H$19*IF(ISNUMBER($AK754),AV754,0)+'01_指標庫'!$H$20*IF(ISNUMBER($BB754),BB754,0)+'01_指標庫'!$H$21*IF(ISNUMBER($BC754),BC754,0))/AW754,1))</f>
        <v>81.400000000000006</v>
      </c>
      <c r="AY754" s="67"/>
      <c r="AZ754" s="67"/>
      <c r="BA754" s="66">
        <f t="shared" si="270"/>
        <v>-2.3191639917015117E-3</v>
      </c>
      <c r="BB754">
        <f t="shared" si="271"/>
        <v>50</v>
      </c>
      <c r="BC754" t="str">
        <f t="shared" si="272"/>
        <v/>
      </c>
    </row>
    <row r="755" spans="1:55" ht="15" customHeight="1">
      <c r="A755" s="56">
        <v>751</v>
      </c>
      <c r="B755" s="57">
        <v>43648</v>
      </c>
      <c r="C755" s="56">
        <v>2019</v>
      </c>
      <c r="D755" s="58" t="s">
        <v>237</v>
      </c>
      <c r="E755" s="59">
        <v>7799.82</v>
      </c>
      <c r="F755" s="60">
        <v>8.9939000000000005E-2</v>
      </c>
      <c r="G755" s="60">
        <v>-5.8520000000000004E-3</v>
      </c>
      <c r="H755" s="61">
        <v>0.85709999999999997</v>
      </c>
      <c r="I755" s="62">
        <v>404</v>
      </c>
      <c r="J755" s="56" t="s">
        <v>235</v>
      </c>
      <c r="K755" s="63">
        <v>12.93</v>
      </c>
      <c r="L755" s="56">
        <f t="shared" si="250"/>
        <v>100</v>
      </c>
      <c r="M755" s="56">
        <f t="shared" si="251"/>
        <v>100</v>
      </c>
      <c r="N755" s="56">
        <f t="shared" si="252"/>
        <v>100</v>
      </c>
      <c r="O755" s="56">
        <f t="shared" si="253"/>
        <v>50</v>
      </c>
      <c r="P755" s="56">
        <f t="shared" si="254"/>
        <v>100</v>
      </c>
      <c r="Q755" s="63"/>
      <c r="R755" s="56"/>
      <c r="S755" s="60">
        <f t="shared" si="267"/>
        <v>4.0781963249889586E-3</v>
      </c>
      <c r="T755" s="64">
        <f t="shared" si="268"/>
        <v>-8.0369843527738349E-2</v>
      </c>
      <c r="V755" s="65"/>
      <c r="W755" s="65"/>
      <c r="Y755" s="15" t="str">
        <f t="shared" si="255"/>
        <v>EASY</v>
      </c>
      <c r="AA755" s="66">
        <f t="shared" si="269"/>
        <v>5.3944629913430742E-2</v>
      </c>
      <c r="AB755">
        <f>LOOKUP($B755,'07_L1政策步階'!$A$4:$A$14,'07_L1政策步階'!$C$4:$C$14)</f>
        <v>0</v>
      </c>
      <c r="AC755" s="65"/>
      <c r="AD755" s="65"/>
      <c r="AE755" s="65"/>
      <c r="AF755" s="65"/>
      <c r="AG755" s="65"/>
      <c r="AH755" s="65"/>
      <c r="AI755" s="65"/>
      <c r="AJ755" s="65"/>
      <c r="AK755" s="65"/>
      <c r="AL755">
        <f t="shared" si="256"/>
        <v>100</v>
      </c>
      <c r="AM755">
        <f t="shared" si="257"/>
        <v>50</v>
      </c>
      <c r="AN755" t="str">
        <f t="shared" si="258"/>
        <v/>
      </c>
      <c r="AO755" t="str">
        <f t="shared" si="259"/>
        <v/>
      </c>
      <c r="AP755" t="str">
        <f t="shared" si="260"/>
        <v/>
      </c>
      <c r="AQ755" t="str">
        <f t="shared" si="261"/>
        <v/>
      </c>
      <c r="AR755" t="str">
        <f t="shared" si="262"/>
        <v/>
      </c>
      <c r="AS755" t="str">
        <f t="shared" si="263"/>
        <v/>
      </c>
      <c r="AT755" t="str">
        <f t="shared" si="264"/>
        <v/>
      </c>
      <c r="AU755" t="str">
        <f t="shared" si="265"/>
        <v/>
      </c>
      <c r="AV755" t="str">
        <f t="shared" si="266"/>
        <v/>
      </c>
      <c r="AW755">
        <f>'01_指標庫'!$H$4*ISNUMBER($F755)+'01_指標庫'!$H$5*ISNUMBER($AA755)+'01_指標庫'!$H$6*ISNUMBER($G755)+'01_指標庫'!$H$7*ISNUMBER($H755)+'01_指標庫'!$H$8*ISNUMBER($AF755)+'01_指標庫'!$H$9*ISNUMBER($AG755)+'01_指標庫'!$H$10*ISNUMBER($AB755)+'01_指標庫'!$H$11*ISNUMBER($AC755)+'01_指標庫'!$H$12*ISNUMBER($AD755)+'01_指標庫'!$H$13*ISNUMBER($AE755)+'01_指標庫'!$H$14*ISNUMBER($I755)+'01_指標庫'!$H$15*ISNUMBER($AH755)+'01_指標庫'!$H$16*ISNUMBER($K755)+'01_指標庫'!$H$17*ISNUMBER($AI755)+'01_指標庫'!$H$18*ISNUMBER($AJ755)+'01_指標庫'!$H$19*ISNUMBER($AK755)+'01_指標庫'!$H$20*ISNUMBER($BB755)+'01_指標庫'!$H$21*ISNUMBER($BC755)</f>
        <v>51</v>
      </c>
      <c r="AX755">
        <f>IF(AW755=0,50,ROUND(('01_指標庫'!$H$4*IF(ISNUMBER($F755),L755,0)+'01_指標庫'!$H$5*IF(ISNUMBER($AA755),AL755,0)+'01_指標庫'!$H$6*IF(ISNUMBER($G755),M755,0)+'01_指標庫'!$H$7*IF(ISNUMBER($H755),N755,0)+'01_指標庫'!$H$8*IF(ISNUMBER($AF755),AQ755,0)+'01_指標庫'!$H$9*IF(ISNUMBER($AG755),AR755,0)+'01_指標庫'!$H$10*IF(ISNUMBER($AB755),AM755,0)+'01_指標庫'!$H$11*IF(ISNUMBER($AC755),AN755,0)+'01_指標庫'!$H$12*IF(ISNUMBER($AD755),AO755,0)+'01_指標庫'!$H$13*IF(ISNUMBER($AE755),AP755,0)+'01_指標庫'!$H$14*IF(ISNUMBER($I755),O755,0)+'01_指標庫'!$H$15*IF(ISNUMBER($AH755),AS755,0)+'01_指標庫'!$H$16*IF(ISNUMBER($K755),P755,0)+'01_指標庫'!$H$17*IF(ISNUMBER($AI755),AT755,0)+'01_指標庫'!$H$18*IF(ISNUMBER($AJ755),AU755,0)+'01_指標庫'!$H$19*IF(ISNUMBER($AK755),AV755,0)+'01_指標庫'!$H$20*IF(ISNUMBER($BB755),BB755,0)+'01_指標庫'!$H$21*IF(ISNUMBER($BC755),BC755,0))/AW755,1))</f>
        <v>81.400000000000006</v>
      </c>
      <c r="AY755" s="67"/>
      <c r="AZ755" s="67"/>
      <c r="BA755" s="66">
        <f t="shared" si="270"/>
        <v>9.615151014772394E-4</v>
      </c>
      <c r="BB755">
        <f t="shared" si="271"/>
        <v>50</v>
      </c>
      <c r="BC755" t="str">
        <f t="shared" si="272"/>
        <v/>
      </c>
    </row>
    <row r="756" spans="1:55" ht="15" customHeight="1">
      <c r="A756" s="56">
        <v>752</v>
      </c>
      <c r="B756" s="57">
        <v>43649</v>
      </c>
      <c r="C756" s="56">
        <v>2019</v>
      </c>
      <c r="D756" s="58" t="s">
        <v>238</v>
      </c>
      <c r="E756" s="59">
        <v>7857.69</v>
      </c>
      <c r="F756" s="60">
        <v>9.7785999999999998E-2</v>
      </c>
      <c r="G756" s="60">
        <v>0</v>
      </c>
      <c r="H756" s="61">
        <v>0.89800000000000002</v>
      </c>
      <c r="I756" s="62">
        <v>402</v>
      </c>
      <c r="J756" s="56" t="s">
        <v>235</v>
      </c>
      <c r="K756" s="63">
        <v>12.57</v>
      </c>
      <c r="L756" s="56">
        <f t="shared" si="250"/>
        <v>100</v>
      </c>
      <c r="M756" s="56">
        <f t="shared" si="251"/>
        <v>100</v>
      </c>
      <c r="N756" s="56">
        <f t="shared" si="252"/>
        <v>100</v>
      </c>
      <c r="O756" s="56">
        <f t="shared" si="253"/>
        <v>50</v>
      </c>
      <c r="P756" s="56">
        <f t="shared" si="254"/>
        <v>100</v>
      </c>
      <c r="Q756" s="63"/>
      <c r="R756" s="56"/>
      <c r="S756" s="60">
        <f t="shared" si="267"/>
        <v>7.4194019861997251E-3</v>
      </c>
      <c r="T756" s="64">
        <f t="shared" si="268"/>
        <v>-2.7842227378190199E-2</v>
      </c>
      <c r="V756" s="65"/>
      <c r="W756" s="65"/>
      <c r="Y756" s="15" t="str">
        <f t="shared" si="255"/>
        <v>EASY</v>
      </c>
      <c r="AA756" s="66">
        <f t="shared" si="269"/>
        <v>5.3846057877138254E-2</v>
      </c>
      <c r="AB756">
        <f>LOOKUP($B756,'07_L1政策步階'!$A$4:$A$14,'07_L1政策步階'!$C$4:$C$14)</f>
        <v>0</v>
      </c>
      <c r="AC756" s="65"/>
      <c r="AD756" s="65"/>
      <c r="AE756" s="65"/>
      <c r="AF756" s="65"/>
      <c r="AG756" s="65"/>
      <c r="AH756" s="65"/>
      <c r="AI756" s="65"/>
      <c r="AJ756" s="65"/>
      <c r="AK756" s="65"/>
      <c r="AL756">
        <f t="shared" si="256"/>
        <v>100</v>
      </c>
      <c r="AM756">
        <f t="shared" si="257"/>
        <v>50</v>
      </c>
      <c r="AN756" t="str">
        <f t="shared" si="258"/>
        <v/>
      </c>
      <c r="AO756" t="str">
        <f t="shared" si="259"/>
        <v/>
      </c>
      <c r="AP756" t="str">
        <f t="shared" si="260"/>
        <v/>
      </c>
      <c r="AQ756" t="str">
        <f t="shared" si="261"/>
        <v/>
      </c>
      <c r="AR756" t="str">
        <f t="shared" si="262"/>
        <v/>
      </c>
      <c r="AS756" t="str">
        <f t="shared" si="263"/>
        <v/>
      </c>
      <c r="AT756" t="str">
        <f t="shared" si="264"/>
        <v/>
      </c>
      <c r="AU756" t="str">
        <f t="shared" si="265"/>
        <v/>
      </c>
      <c r="AV756" t="str">
        <f t="shared" si="266"/>
        <v/>
      </c>
      <c r="AW756">
        <f>'01_指標庫'!$H$4*ISNUMBER($F756)+'01_指標庫'!$H$5*ISNUMBER($AA756)+'01_指標庫'!$H$6*ISNUMBER($G756)+'01_指標庫'!$H$7*ISNUMBER($H756)+'01_指標庫'!$H$8*ISNUMBER($AF756)+'01_指標庫'!$H$9*ISNUMBER($AG756)+'01_指標庫'!$H$10*ISNUMBER($AB756)+'01_指標庫'!$H$11*ISNUMBER($AC756)+'01_指標庫'!$H$12*ISNUMBER($AD756)+'01_指標庫'!$H$13*ISNUMBER($AE756)+'01_指標庫'!$H$14*ISNUMBER($I756)+'01_指標庫'!$H$15*ISNUMBER($AH756)+'01_指標庫'!$H$16*ISNUMBER($K756)+'01_指標庫'!$H$17*ISNUMBER($AI756)+'01_指標庫'!$H$18*ISNUMBER($AJ756)+'01_指標庫'!$H$19*ISNUMBER($AK756)+'01_指標庫'!$H$20*ISNUMBER($BB756)+'01_指標庫'!$H$21*ISNUMBER($BC756)</f>
        <v>51</v>
      </c>
      <c r="AX756">
        <f>IF(AW756=0,50,ROUND(('01_指標庫'!$H$4*IF(ISNUMBER($F756),L756,0)+'01_指標庫'!$H$5*IF(ISNUMBER($AA756),AL756,0)+'01_指標庫'!$H$6*IF(ISNUMBER($G756),M756,0)+'01_指標庫'!$H$7*IF(ISNUMBER($H756),N756,0)+'01_指標庫'!$H$8*IF(ISNUMBER($AF756),AQ756,0)+'01_指標庫'!$H$9*IF(ISNUMBER($AG756),AR756,0)+'01_指標庫'!$H$10*IF(ISNUMBER($AB756),AM756,0)+'01_指標庫'!$H$11*IF(ISNUMBER($AC756),AN756,0)+'01_指標庫'!$H$12*IF(ISNUMBER($AD756),AO756,0)+'01_指標庫'!$H$13*IF(ISNUMBER($AE756),AP756,0)+'01_指標庫'!$H$14*IF(ISNUMBER($I756),O756,0)+'01_指標庫'!$H$15*IF(ISNUMBER($AH756),AS756,0)+'01_指標庫'!$H$16*IF(ISNUMBER($K756),P756,0)+'01_指標庫'!$H$17*IF(ISNUMBER($AI756),AT756,0)+'01_指標庫'!$H$18*IF(ISNUMBER($AJ756),AU756,0)+'01_指標庫'!$H$19*IF(ISNUMBER($AK756),AV756,0)+'01_指標庫'!$H$20*IF(ISNUMBER($BB756),BB756,0)+'01_指標庫'!$H$21*IF(ISNUMBER($BC756),BC756,0))/AW756,1))</f>
        <v>81.400000000000006</v>
      </c>
      <c r="AY756" s="67"/>
      <c r="AZ756" s="67"/>
      <c r="BA756" s="66">
        <f t="shared" si="270"/>
        <v>4.4755062775538867E-3</v>
      </c>
      <c r="BB756">
        <f t="shared" si="271"/>
        <v>50</v>
      </c>
      <c r="BC756" t="str">
        <f t="shared" si="272"/>
        <v/>
      </c>
    </row>
    <row r="757" spans="1:55" ht="15" customHeight="1">
      <c r="A757" s="56">
        <v>753</v>
      </c>
      <c r="B757" s="57">
        <v>43651</v>
      </c>
      <c r="C757" s="56">
        <v>2019</v>
      </c>
      <c r="D757" s="58" t="s">
        <v>234</v>
      </c>
      <c r="E757" s="59">
        <v>7841.3</v>
      </c>
      <c r="F757" s="60">
        <v>9.5185000000000006E-2</v>
      </c>
      <c r="G757" s="60">
        <v>-2.0860000000000002E-3</v>
      </c>
      <c r="H757" s="61">
        <v>0.89800000000000002</v>
      </c>
      <c r="I757" s="62">
        <v>398</v>
      </c>
      <c r="J757" s="56" t="s">
        <v>235</v>
      </c>
      <c r="K757" s="63">
        <v>13.28</v>
      </c>
      <c r="L757" s="56">
        <f t="shared" si="250"/>
        <v>100</v>
      </c>
      <c r="M757" s="56">
        <f t="shared" si="251"/>
        <v>100</v>
      </c>
      <c r="N757" s="56">
        <f t="shared" si="252"/>
        <v>100</v>
      </c>
      <c r="O757" s="56">
        <f t="shared" si="253"/>
        <v>50</v>
      </c>
      <c r="P757" s="56">
        <f t="shared" si="254"/>
        <v>100</v>
      </c>
      <c r="Q757" s="63"/>
      <c r="R757" s="56"/>
      <c r="S757" s="60">
        <f t="shared" si="267"/>
        <v>-2.0858547486601875E-3</v>
      </c>
      <c r="T757" s="64">
        <f t="shared" si="268"/>
        <v>5.6483691328560015E-2</v>
      </c>
      <c r="V757" s="65"/>
      <c r="W757" s="65"/>
      <c r="Y757" s="15" t="str">
        <f t="shared" si="255"/>
        <v>EASY</v>
      </c>
      <c r="AA757" s="66">
        <f t="shared" si="269"/>
        <v>5.3705758969875284E-2</v>
      </c>
      <c r="AB757">
        <f>LOOKUP($B757,'07_L1政策步階'!$A$4:$A$14,'07_L1政策步階'!$C$4:$C$14)</f>
        <v>0</v>
      </c>
      <c r="AC757" s="65"/>
      <c r="AD757" s="65"/>
      <c r="AE757" s="65"/>
      <c r="AF757" s="65"/>
      <c r="AG757" s="65"/>
      <c r="AH757" s="65"/>
      <c r="AI757" s="65"/>
      <c r="AJ757" s="65"/>
      <c r="AK757" s="65"/>
      <c r="AL757">
        <f t="shared" si="256"/>
        <v>100</v>
      </c>
      <c r="AM757">
        <f t="shared" si="257"/>
        <v>50</v>
      </c>
      <c r="AN757" t="str">
        <f t="shared" si="258"/>
        <v/>
      </c>
      <c r="AO757" t="str">
        <f t="shared" si="259"/>
        <v/>
      </c>
      <c r="AP757" t="str">
        <f t="shared" si="260"/>
        <v/>
      </c>
      <c r="AQ757" t="str">
        <f t="shared" si="261"/>
        <v/>
      </c>
      <c r="AR757" t="str">
        <f t="shared" si="262"/>
        <v/>
      </c>
      <c r="AS757" t="str">
        <f t="shared" si="263"/>
        <v/>
      </c>
      <c r="AT757" t="str">
        <f t="shared" si="264"/>
        <v/>
      </c>
      <c r="AU757" t="str">
        <f t="shared" si="265"/>
        <v/>
      </c>
      <c r="AV757" t="str">
        <f t="shared" si="266"/>
        <v/>
      </c>
      <c r="AW757">
        <f>'01_指標庫'!$H$4*ISNUMBER($F757)+'01_指標庫'!$H$5*ISNUMBER($AA757)+'01_指標庫'!$H$6*ISNUMBER($G757)+'01_指標庫'!$H$7*ISNUMBER($H757)+'01_指標庫'!$H$8*ISNUMBER($AF757)+'01_指標庫'!$H$9*ISNUMBER($AG757)+'01_指標庫'!$H$10*ISNUMBER($AB757)+'01_指標庫'!$H$11*ISNUMBER($AC757)+'01_指標庫'!$H$12*ISNUMBER($AD757)+'01_指標庫'!$H$13*ISNUMBER($AE757)+'01_指標庫'!$H$14*ISNUMBER($I757)+'01_指標庫'!$H$15*ISNUMBER($AH757)+'01_指標庫'!$H$16*ISNUMBER($K757)+'01_指標庫'!$H$17*ISNUMBER($AI757)+'01_指標庫'!$H$18*ISNUMBER($AJ757)+'01_指標庫'!$H$19*ISNUMBER($AK757)+'01_指標庫'!$H$20*ISNUMBER($BB757)+'01_指標庫'!$H$21*ISNUMBER($BC757)</f>
        <v>51</v>
      </c>
      <c r="AX757">
        <f>IF(AW757=0,50,ROUND(('01_指標庫'!$H$4*IF(ISNUMBER($F757),L757,0)+'01_指標庫'!$H$5*IF(ISNUMBER($AA757),AL757,0)+'01_指標庫'!$H$6*IF(ISNUMBER($G757),M757,0)+'01_指標庫'!$H$7*IF(ISNUMBER($H757),N757,0)+'01_指標庫'!$H$8*IF(ISNUMBER($AF757),AQ757,0)+'01_指標庫'!$H$9*IF(ISNUMBER($AG757),AR757,0)+'01_指標庫'!$H$10*IF(ISNUMBER($AB757),AM757,0)+'01_指標庫'!$H$11*IF(ISNUMBER($AC757),AN757,0)+'01_指標庫'!$H$12*IF(ISNUMBER($AD757),AO757,0)+'01_指標庫'!$H$13*IF(ISNUMBER($AE757),AP757,0)+'01_指標庫'!$H$14*IF(ISNUMBER($I757),O757,0)+'01_指標庫'!$H$15*IF(ISNUMBER($AH757),AS757,0)+'01_指標庫'!$H$16*IF(ISNUMBER($K757),P757,0)+'01_指標庫'!$H$17*IF(ISNUMBER($AI757),AT757,0)+'01_指標庫'!$H$18*IF(ISNUMBER($AJ757),AU757,0)+'01_指標庫'!$H$19*IF(ISNUMBER($AK757),AV757,0)+'01_指標庫'!$H$20*IF(ISNUMBER($BB757),BB757,0)+'01_指標庫'!$H$21*IF(ISNUMBER($BC757),BC757,0))/AW757,1))</f>
        <v>81.400000000000006</v>
      </c>
      <c r="AY757" s="67"/>
      <c r="AZ757" s="67"/>
      <c r="BA757" s="66">
        <f t="shared" si="270"/>
        <v>7.902495124924469E-3</v>
      </c>
      <c r="BB757">
        <f t="shared" si="271"/>
        <v>50</v>
      </c>
      <c r="BC757" t="str">
        <f t="shared" si="272"/>
        <v/>
      </c>
    </row>
    <row r="758" spans="1:55" ht="15" customHeight="1">
      <c r="A758" s="56">
        <v>754</v>
      </c>
      <c r="B758" s="57">
        <v>43654</v>
      </c>
      <c r="C758" s="56">
        <v>2019</v>
      </c>
      <c r="D758" s="58" t="s">
        <v>236</v>
      </c>
      <c r="E758" s="59">
        <v>7785.79</v>
      </c>
      <c r="F758" s="60">
        <v>8.7210999999999997E-2</v>
      </c>
      <c r="G758" s="60">
        <v>-9.1500000000000001E-3</v>
      </c>
      <c r="H758" s="61">
        <v>0.8367</v>
      </c>
      <c r="I758" s="62">
        <v>400</v>
      </c>
      <c r="J758" s="56" t="s">
        <v>235</v>
      </c>
      <c r="K758" s="63">
        <v>13.96</v>
      </c>
      <c r="L758" s="56">
        <f t="shared" si="250"/>
        <v>100</v>
      </c>
      <c r="M758" s="56">
        <f t="shared" si="251"/>
        <v>100</v>
      </c>
      <c r="N758" s="56">
        <f t="shared" si="252"/>
        <v>100</v>
      </c>
      <c r="O758" s="56">
        <f t="shared" si="253"/>
        <v>50</v>
      </c>
      <c r="P758" s="56">
        <f t="shared" si="254"/>
        <v>100</v>
      </c>
      <c r="Q758" s="63"/>
      <c r="R758" s="56"/>
      <c r="S758" s="60">
        <f t="shared" si="267"/>
        <v>-7.0791832986877301E-3</v>
      </c>
      <c r="T758" s="64">
        <f t="shared" si="268"/>
        <v>5.1204819277108626E-2</v>
      </c>
      <c r="V758" s="65"/>
      <c r="W758" s="65"/>
      <c r="Y758" s="15" t="str">
        <f t="shared" si="255"/>
        <v>EASY</v>
      </c>
      <c r="AA758" s="66">
        <f t="shared" si="269"/>
        <v>5.3404443278167291E-2</v>
      </c>
      <c r="AB758">
        <f>LOOKUP($B758,'07_L1政策步階'!$A$4:$A$14,'07_L1政策步階'!$C$4:$C$14)</f>
        <v>0</v>
      </c>
      <c r="AC758" s="65"/>
      <c r="AD758" s="65"/>
      <c r="AE758" s="65"/>
      <c r="AF758" s="65"/>
      <c r="AG758" s="65"/>
      <c r="AH758" s="65"/>
      <c r="AI758" s="65"/>
      <c r="AJ758" s="65"/>
      <c r="AK758" s="65"/>
      <c r="AL758">
        <f t="shared" si="256"/>
        <v>100</v>
      </c>
      <c r="AM758">
        <f t="shared" si="257"/>
        <v>50</v>
      </c>
      <c r="AN758" t="str">
        <f t="shared" si="258"/>
        <v/>
      </c>
      <c r="AO758" t="str">
        <f t="shared" si="259"/>
        <v/>
      </c>
      <c r="AP758" t="str">
        <f t="shared" si="260"/>
        <v/>
      </c>
      <c r="AQ758" t="str">
        <f t="shared" si="261"/>
        <v/>
      </c>
      <c r="AR758" t="str">
        <f t="shared" si="262"/>
        <v/>
      </c>
      <c r="AS758" t="str">
        <f t="shared" si="263"/>
        <v/>
      </c>
      <c r="AT758" t="str">
        <f t="shared" si="264"/>
        <v/>
      </c>
      <c r="AU758" t="str">
        <f t="shared" si="265"/>
        <v/>
      </c>
      <c r="AV758" t="str">
        <f t="shared" si="266"/>
        <v/>
      </c>
      <c r="AW758">
        <f>'01_指標庫'!$H$4*ISNUMBER($F758)+'01_指標庫'!$H$5*ISNUMBER($AA758)+'01_指標庫'!$H$6*ISNUMBER($G758)+'01_指標庫'!$H$7*ISNUMBER($H758)+'01_指標庫'!$H$8*ISNUMBER($AF758)+'01_指標庫'!$H$9*ISNUMBER($AG758)+'01_指標庫'!$H$10*ISNUMBER($AB758)+'01_指標庫'!$H$11*ISNUMBER($AC758)+'01_指標庫'!$H$12*ISNUMBER($AD758)+'01_指標庫'!$H$13*ISNUMBER($AE758)+'01_指標庫'!$H$14*ISNUMBER($I758)+'01_指標庫'!$H$15*ISNUMBER($AH758)+'01_指標庫'!$H$16*ISNUMBER($K758)+'01_指標庫'!$H$17*ISNUMBER($AI758)+'01_指標庫'!$H$18*ISNUMBER($AJ758)+'01_指標庫'!$H$19*ISNUMBER($AK758)+'01_指標庫'!$H$20*ISNUMBER($BB758)+'01_指標庫'!$H$21*ISNUMBER($BC758)</f>
        <v>51</v>
      </c>
      <c r="AX758">
        <f>IF(AW758=0,50,ROUND(('01_指標庫'!$H$4*IF(ISNUMBER($F758),L758,0)+'01_指標庫'!$H$5*IF(ISNUMBER($AA758),AL758,0)+'01_指標庫'!$H$6*IF(ISNUMBER($G758),M758,0)+'01_指標庫'!$H$7*IF(ISNUMBER($H758),N758,0)+'01_指標庫'!$H$8*IF(ISNUMBER($AF758),AQ758,0)+'01_指標庫'!$H$9*IF(ISNUMBER($AG758),AR758,0)+'01_指標庫'!$H$10*IF(ISNUMBER($AB758),AM758,0)+'01_指標庫'!$H$11*IF(ISNUMBER($AC758),AN758,0)+'01_指標庫'!$H$12*IF(ISNUMBER($AD758),AO758,0)+'01_指標庫'!$H$13*IF(ISNUMBER($AE758),AP758,0)+'01_指標庫'!$H$14*IF(ISNUMBER($I758),O758,0)+'01_指標庫'!$H$15*IF(ISNUMBER($AH758),AS758,0)+'01_指標庫'!$H$16*IF(ISNUMBER($K758),P758,0)+'01_指標庫'!$H$17*IF(ISNUMBER($AI758),AT758,0)+'01_指標庫'!$H$18*IF(ISNUMBER($AJ758),AU758,0)+'01_指標庫'!$H$19*IF(ISNUMBER($AK758),AV758,0)+'01_指標庫'!$H$20*IF(ISNUMBER($BB758),BB758,0)+'01_指標庫'!$H$21*IF(ISNUMBER($BC758),BC758,0))/AW758,1))</f>
        <v>87.3</v>
      </c>
      <c r="AY758" s="67"/>
      <c r="AZ758" s="67"/>
      <c r="BA758" s="66">
        <f t="shared" si="270"/>
        <v>1.0126421190836066E-2</v>
      </c>
      <c r="BB758">
        <f t="shared" si="271"/>
        <v>100</v>
      </c>
      <c r="BC758" t="str">
        <f t="shared" si="272"/>
        <v/>
      </c>
    </row>
    <row r="759" spans="1:55" ht="15" customHeight="1">
      <c r="A759" s="56">
        <v>755</v>
      </c>
      <c r="B759" s="57">
        <v>43655</v>
      </c>
      <c r="C759" s="56">
        <v>2019</v>
      </c>
      <c r="D759" s="58" t="s">
        <v>237</v>
      </c>
      <c r="E759" s="59">
        <v>7826.86</v>
      </c>
      <c r="F759" s="60">
        <v>9.2688999999999994E-2</v>
      </c>
      <c r="G759" s="60">
        <v>-3.9240000000000004E-3</v>
      </c>
      <c r="H759" s="61">
        <v>0.89800000000000002</v>
      </c>
      <c r="I759" s="62">
        <v>403</v>
      </c>
      <c r="J759" s="56" t="s">
        <v>235</v>
      </c>
      <c r="K759" s="63">
        <v>14.09</v>
      </c>
      <c r="L759" s="56">
        <f t="shared" si="250"/>
        <v>100</v>
      </c>
      <c r="M759" s="56">
        <f t="shared" si="251"/>
        <v>100</v>
      </c>
      <c r="N759" s="56">
        <f t="shared" si="252"/>
        <v>100</v>
      </c>
      <c r="O759" s="56">
        <f t="shared" si="253"/>
        <v>50</v>
      </c>
      <c r="P759" s="56">
        <f t="shared" si="254"/>
        <v>100</v>
      </c>
      <c r="Q759" s="63"/>
      <c r="R759" s="56"/>
      <c r="S759" s="60">
        <f t="shared" si="267"/>
        <v>5.2749945734471559E-3</v>
      </c>
      <c r="T759" s="64">
        <f t="shared" si="268"/>
        <v>9.312320916905481E-3</v>
      </c>
      <c r="V759" s="65"/>
      <c r="W759" s="65"/>
      <c r="Y759" s="15" t="str">
        <f t="shared" si="255"/>
        <v>EASY</v>
      </c>
      <c r="AA759" s="66">
        <f t="shared" si="269"/>
        <v>5.3157482424025071E-2</v>
      </c>
      <c r="AB759">
        <f>LOOKUP($B759,'07_L1政策步階'!$A$4:$A$14,'07_L1政策步階'!$C$4:$C$14)</f>
        <v>0</v>
      </c>
      <c r="AC759" s="65"/>
      <c r="AD759" s="65"/>
      <c r="AE759" s="65"/>
      <c r="AF759" s="65"/>
      <c r="AG759" s="65"/>
      <c r="AH759" s="65"/>
      <c r="AI759" s="65"/>
      <c r="AJ759" s="65"/>
      <c r="AK759" s="65"/>
      <c r="AL759">
        <f t="shared" si="256"/>
        <v>100</v>
      </c>
      <c r="AM759">
        <f t="shared" si="257"/>
        <v>50</v>
      </c>
      <c r="AN759" t="str">
        <f t="shared" si="258"/>
        <v/>
      </c>
      <c r="AO759" t="str">
        <f t="shared" si="259"/>
        <v/>
      </c>
      <c r="AP759" t="str">
        <f t="shared" si="260"/>
        <v/>
      </c>
      <c r="AQ759" t="str">
        <f t="shared" si="261"/>
        <v/>
      </c>
      <c r="AR759" t="str">
        <f t="shared" si="262"/>
        <v/>
      </c>
      <c r="AS759" t="str">
        <f t="shared" si="263"/>
        <v/>
      </c>
      <c r="AT759" t="str">
        <f t="shared" si="264"/>
        <v/>
      </c>
      <c r="AU759" t="str">
        <f t="shared" si="265"/>
        <v/>
      </c>
      <c r="AV759" t="str">
        <f t="shared" si="266"/>
        <v/>
      </c>
      <c r="AW759">
        <f>'01_指標庫'!$H$4*ISNUMBER($F759)+'01_指標庫'!$H$5*ISNUMBER($AA759)+'01_指標庫'!$H$6*ISNUMBER($G759)+'01_指標庫'!$H$7*ISNUMBER($H759)+'01_指標庫'!$H$8*ISNUMBER($AF759)+'01_指標庫'!$H$9*ISNUMBER($AG759)+'01_指標庫'!$H$10*ISNUMBER($AB759)+'01_指標庫'!$H$11*ISNUMBER($AC759)+'01_指標庫'!$H$12*ISNUMBER($AD759)+'01_指標庫'!$H$13*ISNUMBER($AE759)+'01_指標庫'!$H$14*ISNUMBER($I759)+'01_指標庫'!$H$15*ISNUMBER($AH759)+'01_指標庫'!$H$16*ISNUMBER($K759)+'01_指標庫'!$H$17*ISNUMBER($AI759)+'01_指標庫'!$H$18*ISNUMBER($AJ759)+'01_指標庫'!$H$19*ISNUMBER($AK759)+'01_指標庫'!$H$20*ISNUMBER($BB759)+'01_指標庫'!$H$21*ISNUMBER($BC759)</f>
        <v>51</v>
      </c>
      <c r="AX759">
        <f>IF(AW759=0,50,ROUND(('01_指標庫'!$H$4*IF(ISNUMBER($F759),L759,0)+'01_指標庫'!$H$5*IF(ISNUMBER($AA759),AL759,0)+'01_指標庫'!$H$6*IF(ISNUMBER($G759),M759,0)+'01_指標庫'!$H$7*IF(ISNUMBER($H759),N759,0)+'01_指標庫'!$H$8*IF(ISNUMBER($AF759),AQ759,0)+'01_指標庫'!$H$9*IF(ISNUMBER($AG759),AR759,0)+'01_指標庫'!$H$10*IF(ISNUMBER($AB759),AM759,0)+'01_指標庫'!$H$11*IF(ISNUMBER($AC759),AN759,0)+'01_指標庫'!$H$12*IF(ISNUMBER($AD759),AO759,0)+'01_指標庫'!$H$13*IF(ISNUMBER($AE759),AP759,0)+'01_指標庫'!$H$14*IF(ISNUMBER($I759),O759,0)+'01_指標庫'!$H$15*IF(ISNUMBER($AH759),AS759,0)+'01_指標庫'!$H$16*IF(ISNUMBER($K759),P759,0)+'01_指標庫'!$H$17*IF(ISNUMBER($AI759),AT759,0)+'01_指標庫'!$H$18*IF(ISNUMBER($AJ759),AU759,0)+'01_指標庫'!$H$19*IF(ISNUMBER($AK759),AV759,0)+'01_指標庫'!$H$20*IF(ISNUMBER($BB759),BB759,0)+'01_指標庫'!$H$21*IF(ISNUMBER($BC759),BC759,0))/AW759,1))</f>
        <v>87.3</v>
      </c>
      <c r="AY759" s="67"/>
      <c r="AZ759" s="67"/>
      <c r="BA759" s="66">
        <f t="shared" si="270"/>
        <v>1.0288491045422177E-2</v>
      </c>
      <c r="BB759">
        <f t="shared" si="271"/>
        <v>100</v>
      </c>
      <c r="BC759" t="str">
        <f t="shared" si="272"/>
        <v/>
      </c>
    </row>
    <row r="760" spans="1:55" ht="15" customHeight="1">
      <c r="A760" s="56">
        <v>756</v>
      </c>
      <c r="B760" s="57">
        <v>43656</v>
      </c>
      <c r="C760" s="56">
        <v>2019</v>
      </c>
      <c r="D760" s="58" t="s">
        <v>238</v>
      </c>
      <c r="E760" s="59">
        <v>7903.4</v>
      </c>
      <c r="F760" s="60">
        <v>0.103118</v>
      </c>
      <c r="G760" s="60">
        <v>0</v>
      </c>
      <c r="H760" s="61">
        <v>0.91839999999999999</v>
      </c>
      <c r="I760" s="62">
        <v>401</v>
      </c>
      <c r="J760" s="56" t="s">
        <v>235</v>
      </c>
      <c r="K760" s="63">
        <v>13.03</v>
      </c>
      <c r="L760" s="56">
        <f t="shared" si="250"/>
        <v>100</v>
      </c>
      <c r="M760" s="56">
        <f t="shared" si="251"/>
        <v>100</v>
      </c>
      <c r="N760" s="56">
        <f t="shared" si="252"/>
        <v>100</v>
      </c>
      <c r="O760" s="56">
        <f t="shared" si="253"/>
        <v>50</v>
      </c>
      <c r="P760" s="56">
        <f t="shared" si="254"/>
        <v>100</v>
      </c>
      <c r="Q760" s="63"/>
      <c r="R760" s="56"/>
      <c r="S760" s="60">
        <f t="shared" si="267"/>
        <v>9.7791451488846715E-3</v>
      </c>
      <c r="T760" s="64">
        <f t="shared" si="268"/>
        <v>-7.5230660042583386E-2</v>
      </c>
      <c r="V760" s="65"/>
      <c r="W760" s="65"/>
      <c r="Y760" s="15" t="str">
        <f t="shared" si="255"/>
        <v>EASY</v>
      </c>
      <c r="AA760" s="66">
        <f t="shared" si="269"/>
        <v>5.3091390650277903E-2</v>
      </c>
      <c r="AB760">
        <f>LOOKUP($B760,'07_L1政策步階'!$A$4:$A$14,'07_L1政策步階'!$C$4:$C$14)</f>
        <v>0</v>
      </c>
      <c r="AC760" s="65"/>
      <c r="AD760" s="65"/>
      <c r="AE760" s="65"/>
      <c r="AF760" s="65"/>
      <c r="AG760" s="65"/>
      <c r="AH760" s="65"/>
      <c r="AI760" s="65"/>
      <c r="AJ760" s="65"/>
      <c r="AK760" s="65"/>
      <c r="AL760">
        <f t="shared" si="256"/>
        <v>100</v>
      </c>
      <c r="AM760">
        <f t="shared" si="257"/>
        <v>50</v>
      </c>
      <c r="AN760" t="str">
        <f t="shared" si="258"/>
        <v/>
      </c>
      <c r="AO760" t="str">
        <f t="shared" si="259"/>
        <v/>
      </c>
      <c r="AP760" t="str">
        <f t="shared" si="260"/>
        <v/>
      </c>
      <c r="AQ760" t="str">
        <f t="shared" si="261"/>
        <v/>
      </c>
      <c r="AR760" t="str">
        <f t="shared" si="262"/>
        <v/>
      </c>
      <c r="AS760" t="str">
        <f t="shared" si="263"/>
        <v/>
      </c>
      <c r="AT760" t="str">
        <f t="shared" si="264"/>
        <v/>
      </c>
      <c r="AU760" t="str">
        <f t="shared" si="265"/>
        <v/>
      </c>
      <c r="AV760" t="str">
        <f t="shared" si="266"/>
        <v/>
      </c>
      <c r="AW760">
        <f>'01_指標庫'!$H$4*ISNUMBER($F760)+'01_指標庫'!$H$5*ISNUMBER($AA760)+'01_指標庫'!$H$6*ISNUMBER($G760)+'01_指標庫'!$H$7*ISNUMBER($H760)+'01_指標庫'!$H$8*ISNUMBER($AF760)+'01_指標庫'!$H$9*ISNUMBER($AG760)+'01_指標庫'!$H$10*ISNUMBER($AB760)+'01_指標庫'!$H$11*ISNUMBER($AC760)+'01_指標庫'!$H$12*ISNUMBER($AD760)+'01_指標庫'!$H$13*ISNUMBER($AE760)+'01_指標庫'!$H$14*ISNUMBER($I760)+'01_指標庫'!$H$15*ISNUMBER($AH760)+'01_指標庫'!$H$16*ISNUMBER($K760)+'01_指標庫'!$H$17*ISNUMBER($AI760)+'01_指標庫'!$H$18*ISNUMBER($AJ760)+'01_指標庫'!$H$19*ISNUMBER($AK760)+'01_指標庫'!$H$20*ISNUMBER($BB760)+'01_指標庫'!$H$21*ISNUMBER($BC760)</f>
        <v>51</v>
      </c>
      <c r="AX760">
        <f>IF(AW760=0,50,ROUND(('01_指標庫'!$H$4*IF(ISNUMBER($F760),L760,0)+'01_指標庫'!$H$5*IF(ISNUMBER($AA760),AL760,0)+'01_指標庫'!$H$6*IF(ISNUMBER($G760),M760,0)+'01_指標庫'!$H$7*IF(ISNUMBER($H760),N760,0)+'01_指標庫'!$H$8*IF(ISNUMBER($AF760),AQ760,0)+'01_指標庫'!$H$9*IF(ISNUMBER($AG760),AR760,0)+'01_指標庫'!$H$10*IF(ISNUMBER($AB760),AM760,0)+'01_指標庫'!$H$11*IF(ISNUMBER($AC760),AN760,0)+'01_指標庫'!$H$12*IF(ISNUMBER($AD760),AO760,0)+'01_指標庫'!$H$13*IF(ISNUMBER($AE760),AP760,0)+'01_指標庫'!$H$14*IF(ISNUMBER($I760),O760,0)+'01_指標庫'!$H$15*IF(ISNUMBER($AH760),AS760,0)+'01_指標庫'!$H$16*IF(ISNUMBER($K760),P760,0)+'01_指標庫'!$H$17*IF(ISNUMBER($AI760),AT760,0)+'01_指標庫'!$H$18*IF(ISNUMBER($AJ760),AU760,0)+'01_指標庫'!$H$19*IF(ISNUMBER($AK760),AV760,0)+'01_指標庫'!$H$20*IF(ISNUMBER($BB760),BB760,0)+'01_指標庫'!$H$21*IF(ISNUMBER($BC760),BC760,0))/AW760,1))</f>
        <v>81.400000000000006</v>
      </c>
      <c r="AY760" s="67"/>
      <c r="AZ760" s="67"/>
      <c r="BA760" s="66">
        <f t="shared" si="270"/>
        <v>8.9003884577694148E-3</v>
      </c>
      <c r="BB760">
        <f t="shared" si="271"/>
        <v>50</v>
      </c>
      <c r="BC760" t="str">
        <f t="shared" si="272"/>
        <v/>
      </c>
    </row>
    <row r="761" spans="1:55" ht="15" customHeight="1">
      <c r="A761" s="56">
        <v>757</v>
      </c>
      <c r="B761" s="57">
        <v>43657</v>
      </c>
      <c r="C761" s="56">
        <v>2019</v>
      </c>
      <c r="D761" s="58" t="s">
        <v>239</v>
      </c>
      <c r="E761" s="59">
        <v>7896.78</v>
      </c>
      <c r="F761" s="60">
        <v>0.101912</v>
      </c>
      <c r="G761" s="60">
        <v>-8.3799999999999999E-4</v>
      </c>
      <c r="H761" s="61">
        <v>0.89800000000000002</v>
      </c>
      <c r="I761" s="62">
        <v>400</v>
      </c>
      <c r="J761" s="56" t="s">
        <v>235</v>
      </c>
      <c r="K761" s="63">
        <v>12.93</v>
      </c>
      <c r="L761" s="56">
        <f t="shared" si="250"/>
        <v>100</v>
      </c>
      <c r="M761" s="56">
        <f t="shared" si="251"/>
        <v>100</v>
      </c>
      <c r="N761" s="56">
        <f t="shared" si="252"/>
        <v>100</v>
      </c>
      <c r="O761" s="56">
        <f t="shared" si="253"/>
        <v>50</v>
      </c>
      <c r="P761" s="56">
        <f t="shared" si="254"/>
        <v>100</v>
      </c>
      <c r="Q761" s="63"/>
      <c r="R761" s="56"/>
      <c r="S761" s="60">
        <f t="shared" si="267"/>
        <v>-8.3761419136063608E-4</v>
      </c>
      <c r="T761" s="64">
        <f t="shared" si="268"/>
        <v>-7.6745970836530342E-3</v>
      </c>
      <c r="V761" s="65"/>
      <c r="W761" s="65"/>
      <c r="Y761" s="15" t="str">
        <f t="shared" si="255"/>
        <v>EASY</v>
      </c>
      <c r="AA761" s="66">
        <f t="shared" si="269"/>
        <v>5.3144523052601977E-2</v>
      </c>
      <c r="AB761">
        <f>LOOKUP($B761,'07_L1政策步階'!$A$4:$A$14,'07_L1政策步階'!$C$4:$C$14)</f>
        <v>0</v>
      </c>
      <c r="AC761" s="65"/>
      <c r="AD761" s="65"/>
      <c r="AE761" s="65"/>
      <c r="AF761" s="65"/>
      <c r="AG761" s="65"/>
      <c r="AH761" s="65"/>
      <c r="AI761" s="65"/>
      <c r="AJ761" s="65"/>
      <c r="AK761" s="65"/>
      <c r="AL761">
        <f t="shared" si="256"/>
        <v>100</v>
      </c>
      <c r="AM761">
        <f t="shared" si="257"/>
        <v>50</v>
      </c>
      <c r="AN761" t="str">
        <f t="shared" si="258"/>
        <v/>
      </c>
      <c r="AO761" t="str">
        <f t="shared" si="259"/>
        <v/>
      </c>
      <c r="AP761" t="str">
        <f t="shared" si="260"/>
        <v/>
      </c>
      <c r="AQ761" t="str">
        <f t="shared" si="261"/>
        <v/>
      </c>
      <c r="AR761" t="str">
        <f t="shared" si="262"/>
        <v/>
      </c>
      <c r="AS761" t="str">
        <f t="shared" si="263"/>
        <v/>
      </c>
      <c r="AT761" t="str">
        <f t="shared" si="264"/>
        <v/>
      </c>
      <c r="AU761" t="str">
        <f t="shared" si="265"/>
        <v/>
      </c>
      <c r="AV761" t="str">
        <f t="shared" si="266"/>
        <v/>
      </c>
      <c r="AW761">
        <f>'01_指標庫'!$H$4*ISNUMBER($F761)+'01_指標庫'!$H$5*ISNUMBER($AA761)+'01_指標庫'!$H$6*ISNUMBER($G761)+'01_指標庫'!$H$7*ISNUMBER($H761)+'01_指標庫'!$H$8*ISNUMBER($AF761)+'01_指標庫'!$H$9*ISNUMBER($AG761)+'01_指標庫'!$H$10*ISNUMBER($AB761)+'01_指標庫'!$H$11*ISNUMBER($AC761)+'01_指標庫'!$H$12*ISNUMBER($AD761)+'01_指標庫'!$H$13*ISNUMBER($AE761)+'01_指標庫'!$H$14*ISNUMBER($I761)+'01_指標庫'!$H$15*ISNUMBER($AH761)+'01_指標庫'!$H$16*ISNUMBER($K761)+'01_指標庫'!$H$17*ISNUMBER($AI761)+'01_指標庫'!$H$18*ISNUMBER($AJ761)+'01_指標庫'!$H$19*ISNUMBER($AK761)+'01_指標庫'!$H$20*ISNUMBER($BB761)+'01_指標庫'!$H$21*ISNUMBER($BC761)</f>
        <v>51</v>
      </c>
      <c r="AX761">
        <f>IF(AW761=0,50,ROUND(('01_指標庫'!$H$4*IF(ISNUMBER($F761),L761,0)+'01_指標庫'!$H$5*IF(ISNUMBER($AA761),AL761,0)+'01_指標庫'!$H$6*IF(ISNUMBER($G761),M761,0)+'01_指標庫'!$H$7*IF(ISNUMBER($H761),N761,0)+'01_指標庫'!$H$8*IF(ISNUMBER($AF761),AQ761,0)+'01_指標庫'!$H$9*IF(ISNUMBER($AG761),AR761,0)+'01_指標庫'!$H$10*IF(ISNUMBER($AB761),AM761,0)+'01_指標庫'!$H$11*IF(ISNUMBER($AC761),AN761,0)+'01_指標庫'!$H$12*IF(ISNUMBER($AD761),AO761,0)+'01_指標庫'!$H$13*IF(ISNUMBER($AE761),AP761,0)+'01_指標庫'!$H$14*IF(ISNUMBER($I761),O761,0)+'01_指標庫'!$H$15*IF(ISNUMBER($AH761),AS761,0)+'01_指標庫'!$H$16*IF(ISNUMBER($K761),P761,0)+'01_指標庫'!$H$17*IF(ISNUMBER($AI761),AT761,0)+'01_指標庫'!$H$18*IF(ISNUMBER($AJ761),AU761,0)+'01_指標庫'!$H$19*IF(ISNUMBER($AK761),AV761,0)+'01_指標庫'!$H$20*IF(ISNUMBER($BB761),BB761,0)+'01_指標庫'!$H$21*IF(ISNUMBER($BC761),BC761,0))/AW761,1))</f>
        <v>81.400000000000006</v>
      </c>
      <c r="AY761" s="67"/>
      <c r="AZ761" s="67"/>
      <c r="BA761" s="66">
        <f t="shared" si="270"/>
        <v>6.414093134913923E-3</v>
      </c>
      <c r="BB761">
        <f t="shared" si="271"/>
        <v>50</v>
      </c>
      <c r="BC761" t="str">
        <f t="shared" si="272"/>
        <v/>
      </c>
    </row>
    <row r="762" spans="1:55" ht="15" customHeight="1">
      <c r="A762" s="56">
        <v>758</v>
      </c>
      <c r="B762" s="57">
        <v>43658</v>
      </c>
      <c r="C762" s="56">
        <v>2019</v>
      </c>
      <c r="D762" s="58" t="s">
        <v>234</v>
      </c>
      <c r="E762" s="59">
        <v>7943.24</v>
      </c>
      <c r="F762" s="60">
        <v>0.10809000000000001</v>
      </c>
      <c r="G762" s="60">
        <v>0</v>
      </c>
      <c r="H762" s="61">
        <v>0.89800000000000002</v>
      </c>
      <c r="I762" s="62">
        <v>402</v>
      </c>
      <c r="J762" s="56" t="s">
        <v>235</v>
      </c>
      <c r="K762" s="63">
        <v>12.39</v>
      </c>
      <c r="L762" s="56">
        <f t="shared" si="250"/>
        <v>100</v>
      </c>
      <c r="M762" s="56">
        <f t="shared" si="251"/>
        <v>100</v>
      </c>
      <c r="N762" s="56">
        <f t="shared" si="252"/>
        <v>100</v>
      </c>
      <c r="O762" s="56">
        <f t="shared" si="253"/>
        <v>50</v>
      </c>
      <c r="P762" s="56">
        <f t="shared" si="254"/>
        <v>100</v>
      </c>
      <c r="Q762" s="63"/>
      <c r="R762" s="56"/>
      <c r="S762" s="60">
        <f t="shared" si="267"/>
        <v>5.8834107066425556E-3</v>
      </c>
      <c r="T762" s="64">
        <f t="shared" si="268"/>
        <v>-4.1763341067285298E-2</v>
      </c>
      <c r="V762" s="65"/>
      <c r="W762" s="65"/>
      <c r="Y762" s="15" t="str">
        <f t="shared" si="255"/>
        <v>EASY</v>
      </c>
      <c r="AA762" s="66">
        <f t="shared" si="269"/>
        <v>5.3388723159690565E-2</v>
      </c>
      <c r="AB762">
        <f>LOOKUP($B762,'07_L1政策步階'!$A$4:$A$14,'07_L1政策步階'!$C$4:$C$14)</f>
        <v>0</v>
      </c>
      <c r="AC762" s="65"/>
      <c r="AD762" s="65"/>
      <c r="AE762" s="65"/>
      <c r="AF762" s="65"/>
      <c r="AG762" s="65"/>
      <c r="AH762" s="65"/>
      <c r="AI762" s="65"/>
      <c r="AJ762" s="65"/>
      <c r="AK762" s="65"/>
      <c r="AL762">
        <f t="shared" si="256"/>
        <v>100</v>
      </c>
      <c r="AM762">
        <f t="shared" si="257"/>
        <v>50</v>
      </c>
      <c r="AN762" t="str">
        <f t="shared" si="258"/>
        <v/>
      </c>
      <c r="AO762" t="str">
        <f t="shared" si="259"/>
        <v/>
      </c>
      <c r="AP762" t="str">
        <f t="shared" si="260"/>
        <v/>
      </c>
      <c r="AQ762" t="str">
        <f t="shared" si="261"/>
        <v/>
      </c>
      <c r="AR762" t="str">
        <f t="shared" si="262"/>
        <v/>
      </c>
      <c r="AS762" t="str">
        <f t="shared" si="263"/>
        <v/>
      </c>
      <c r="AT762" t="str">
        <f t="shared" si="264"/>
        <v/>
      </c>
      <c r="AU762" t="str">
        <f t="shared" si="265"/>
        <v/>
      </c>
      <c r="AV762" t="str">
        <f t="shared" si="266"/>
        <v/>
      </c>
      <c r="AW762">
        <f>'01_指標庫'!$H$4*ISNUMBER($F762)+'01_指標庫'!$H$5*ISNUMBER($AA762)+'01_指標庫'!$H$6*ISNUMBER($G762)+'01_指標庫'!$H$7*ISNUMBER($H762)+'01_指標庫'!$H$8*ISNUMBER($AF762)+'01_指標庫'!$H$9*ISNUMBER($AG762)+'01_指標庫'!$H$10*ISNUMBER($AB762)+'01_指標庫'!$H$11*ISNUMBER($AC762)+'01_指標庫'!$H$12*ISNUMBER($AD762)+'01_指標庫'!$H$13*ISNUMBER($AE762)+'01_指標庫'!$H$14*ISNUMBER($I762)+'01_指標庫'!$H$15*ISNUMBER($AH762)+'01_指標庫'!$H$16*ISNUMBER($K762)+'01_指標庫'!$H$17*ISNUMBER($AI762)+'01_指標庫'!$H$18*ISNUMBER($AJ762)+'01_指標庫'!$H$19*ISNUMBER($AK762)+'01_指標庫'!$H$20*ISNUMBER($BB762)+'01_指標庫'!$H$21*ISNUMBER($BC762)</f>
        <v>51</v>
      </c>
      <c r="AX762">
        <f>IF(AW762=0,50,ROUND(('01_指標庫'!$H$4*IF(ISNUMBER($F762),L762,0)+'01_指標庫'!$H$5*IF(ISNUMBER($AA762),AL762,0)+'01_指標庫'!$H$6*IF(ISNUMBER($G762),M762,0)+'01_指標庫'!$H$7*IF(ISNUMBER($H762),N762,0)+'01_指標庫'!$H$8*IF(ISNUMBER($AF762),AQ762,0)+'01_指標庫'!$H$9*IF(ISNUMBER($AG762),AR762,0)+'01_指標庫'!$H$10*IF(ISNUMBER($AB762),AM762,0)+'01_指標庫'!$H$11*IF(ISNUMBER($AC762),AN762,0)+'01_指標庫'!$H$12*IF(ISNUMBER($AD762),AO762,0)+'01_指標庫'!$H$13*IF(ISNUMBER($AE762),AP762,0)+'01_指標庫'!$H$14*IF(ISNUMBER($I762),O762,0)+'01_指標庫'!$H$15*IF(ISNUMBER($AH762),AS762,0)+'01_指標庫'!$H$16*IF(ISNUMBER($K762),P762,0)+'01_指標庫'!$H$17*IF(ISNUMBER($AI762),AT762,0)+'01_指標庫'!$H$18*IF(ISNUMBER($AJ762),AU762,0)+'01_指標庫'!$H$19*IF(ISNUMBER($AK762),AV762,0)+'01_指標庫'!$H$20*IF(ISNUMBER($BB762),BB762,0)+'01_指標庫'!$H$21*IF(ISNUMBER($BC762),BC762,0))/AW762,1))</f>
        <v>81.400000000000006</v>
      </c>
      <c r="AY762" s="67"/>
      <c r="AZ762" s="67"/>
      <c r="BA762" s="66">
        <f t="shared" si="270"/>
        <v>5.3393550727320882E-3</v>
      </c>
      <c r="BB762">
        <f t="shared" si="271"/>
        <v>50</v>
      </c>
      <c r="BC762" t="str">
        <f t="shared" si="272"/>
        <v/>
      </c>
    </row>
    <row r="763" spans="1:55" ht="15" customHeight="1">
      <c r="A763" s="56">
        <v>759</v>
      </c>
      <c r="B763" s="57">
        <v>43661</v>
      </c>
      <c r="C763" s="56">
        <v>2019</v>
      </c>
      <c r="D763" s="58" t="s">
        <v>236</v>
      </c>
      <c r="E763" s="59">
        <v>7966.93</v>
      </c>
      <c r="F763" s="60">
        <v>0.111082</v>
      </c>
      <c r="G763" s="60">
        <v>0</v>
      </c>
      <c r="H763" s="61">
        <v>0.91839999999999999</v>
      </c>
      <c r="I763" s="62">
        <v>400</v>
      </c>
      <c r="J763" s="56" t="s">
        <v>235</v>
      </c>
      <c r="K763" s="63">
        <v>12.68</v>
      </c>
      <c r="L763" s="56">
        <f t="shared" si="250"/>
        <v>100</v>
      </c>
      <c r="M763" s="56">
        <f t="shared" si="251"/>
        <v>100</v>
      </c>
      <c r="N763" s="56">
        <f t="shared" si="252"/>
        <v>100</v>
      </c>
      <c r="O763" s="56">
        <f t="shared" si="253"/>
        <v>50</v>
      </c>
      <c r="P763" s="56">
        <f t="shared" si="254"/>
        <v>100</v>
      </c>
      <c r="Q763" s="63"/>
      <c r="R763" s="56"/>
      <c r="S763" s="60">
        <f t="shared" si="267"/>
        <v>2.9824102003717101E-3</v>
      </c>
      <c r="T763" s="64">
        <f t="shared" si="268"/>
        <v>2.3405972558514954E-2</v>
      </c>
      <c r="V763" s="65"/>
      <c r="W763" s="65"/>
      <c r="Y763" s="15" t="str">
        <f t="shared" si="255"/>
        <v>EASY</v>
      </c>
      <c r="AA763" s="66">
        <f t="shared" si="269"/>
        <v>5.376958272733412E-2</v>
      </c>
      <c r="AB763">
        <f>LOOKUP($B763,'07_L1政策步階'!$A$4:$A$14,'07_L1政策步階'!$C$4:$C$14)</f>
        <v>0</v>
      </c>
      <c r="AC763" s="65"/>
      <c r="AD763" s="65"/>
      <c r="AE763" s="65"/>
      <c r="AF763" s="65"/>
      <c r="AG763" s="65"/>
      <c r="AH763" s="65"/>
      <c r="AI763" s="65"/>
      <c r="AJ763" s="65"/>
      <c r="AK763" s="65"/>
      <c r="AL763">
        <f t="shared" si="256"/>
        <v>100</v>
      </c>
      <c r="AM763">
        <f t="shared" si="257"/>
        <v>50</v>
      </c>
      <c r="AN763" t="str">
        <f t="shared" si="258"/>
        <v/>
      </c>
      <c r="AO763" t="str">
        <f t="shared" si="259"/>
        <v/>
      </c>
      <c r="AP763" t="str">
        <f t="shared" si="260"/>
        <v/>
      </c>
      <c r="AQ763" t="str">
        <f t="shared" si="261"/>
        <v/>
      </c>
      <c r="AR763" t="str">
        <f t="shared" si="262"/>
        <v/>
      </c>
      <c r="AS763" t="str">
        <f t="shared" si="263"/>
        <v/>
      </c>
      <c r="AT763" t="str">
        <f t="shared" si="264"/>
        <v/>
      </c>
      <c r="AU763" t="str">
        <f t="shared" si="265"/>
        <v/>
      </c>
      <c r="AV763" t="str">
        <f t="shared" si="266"/>
        <v/>
      </c>
      <c r="AW763">
        <f>'01_指標庫'!$H$4*ISNUMBER($F763)+'01_指標庫'!$H$5*ISNUMBER($AA763)+'01_指標庫'!$H$6*ISNUMBER($G763)+'01_指標庫'!$H$7*ISNUMBER($H763)+'01_指標庫'!$H$8*ISNUMBER($AF763)+'01_指標庫'!$H$9*ISNUMBER($AG763)+'01_指標庫'!$H$10*ISNUMBER($AB763)+'01_指標庫'!$H$11*ISNUMBER($AC763)+'01_指標庫'!$H$12*ISNUMBER($AD763)+'01_指標庫'!$H$13*ISNUMBER($AE763)+'01_指標庫'!$H$14*ISNUMBER($I763)+'01_指標庫'!$H$15*ISNUMBER($AH763)+'01_指標庫'!$H$16*ISNUMBER($K763)+'01_指標庫'!$H$17*ISNUMBER($AI763)+'01_指標庫'!$H$18*ISNUMBER($AJ763)+'01_指標庫'!$H$19*ISNUMBER($AK763)+'01_指標庫'!$H$20*ISNUMBER($BB763)+'01_指標庫'!$H$21*ISNUMBER($BC763)</f>
        <v>51</v>
      </c>
      <c r="AX763">
        <f>IF(AW763=0,50,ROUND(('01_指標庫'!$H$4*IF(ISNUMBER($F763),L763,0)+'01_指標庫'!$H$5*IF(ISNUMBER($AA763),AL763,0)+'01_指標庫'!$H$6*IF(ISNUMBER($G763),M763,0)+'01_指標庫'!$H$7*IF(ISNUMBER($H763),N763,0)+'01_指標庫'!$H$8*IF(ISNUMBER($AF763),AQ763,0)+'01_指標庫'!$H$9*IF(ISNUMBER($AG763),AR763,0)+'01_指標庫'!$H$10*IF(ISNUMBER($AB763),AM763,0)+'01_指標庫'!$H$11*IF(ISNUMBER($AC763),AN763,0)+'01_指標庫'!$H$12*IF(ISNUMBER($AD763),AO763,0)+'01_指標庫'!$H$13*IF(ISNUMBER($AE763),AP763,0)+'01_指標庫'!$H$14*IF(ISNUMBER($I763),O763,0)+'01_指標庫'!$H$15*IF(ISNUMBER($AH763),AS763,0)+'01_指標庫'!$H$16*IF(ISNUMBER($K763),P763,0)+'01_指標庫'!$H$17*IF(ISNUMBER($AI763),AT763,0)+'01_指標庫'!$H$18*IF(ISNUMBER($AJ763),AU763,0)+'01_指標庫'!$H$19*IF(ISNUMBER($AK763),AV763,0)+'01_指標庫'!$H$20*IF(ISNUMBER($BB763),BB763,0)+'01_指標庫'!$H$21*IF(ISNUMBER($BC763),BC763,0))/AW763,1))</f>
        <v>81.400000000000006</v>
      </c>
      <c r="AY763" s="67"/>
      <c r="AZ763" s="67"/>
      <c r="BA763" s="66">
        <f t="shared" si="270"/>
        <v>6.1645286706504265E-3</v>
      </c>
      <c r="BB763">
        <f t="shared" si="271"/>
        <v>50</v>
      </c>
      <c r="BC763" t="str">
        <f t="shared" si="272"/>
        <v/>
      </c>
    </row>
    <row r="764" spans="1:55" ht="15" customHeight="1">
      <c r="A764" s="56">
        <v>760</v>
      </c>
      <c r="B764" s="57">
        <v>43662</v>
      </c>
      <c r="C764" s="56">
        <v>2019</v>
      </c>
      <c r="D764" s="58" t="s">
        <v>237</v>
      </c>
      <c r="E764" s="59">
        <v>7927.08</v>
      </c>
      <c r="F764" s="60">
        <v>0.105244</v>
      </c>
      <c r="G764" s="60">
        <v>-5.0020000000000004E-3</v>
      </c>
      <c r="H764" s="61">
        <v>0.89800000000000002</v>
      </c>
      <c r="I764" s="62">
        <v>396</v>
      </c>
      <c r="J764" s="56" t="s">
        <v>235</v>
      </c>
      <c r="K764" s="63">
        <v>12.86</v>
      </c>
      <c r="L764" s="56">
        <f t="shared" si="250"/>
        <v>100</v>
      </c>
      <c r="M764" s="56">
        <f t="shared" si="251"/>
        <v>100</v>
      </c>
      <c r="N764" s="56">
        <f t="shared" si="252"/>
        <v>100</v>
      </c>
      <c r="O764" s="56">
        <f t="shared" si="253"/>
        <v>50</v>
      </c>
      <c r="P764" s="56">
        <f t="shared" si="254"/>
        <v>100</v>
      </c>
      <c r="Q764" s="63"/>
      <c r="R764" s="56"/>
      <c r="S764" s="60">
        <f t="shared" si="267"/>
        <v>-5.0019267145563484E-3</v>
      </c>
      <c r="T764" s="64">
        <f t="shared" si="268"/>
        <v>1.4195583596214423E-2</v>
      </c>
      <c r="V764" s="65"/>
      <c r="W764" s="65"/>
      <c r="Y764" s="15" t="str">
        <f t="shared" si="255"/>
        <v>EASY</v>
      </c>
      <c r="AA764" s="66">
        <f t="shared" si="269"/>
        <v>5.3729036421786391E-2</v>
      </c>
      <c r="AB764">
        <f>LOOKUP($B764,'07_L1政策步階'!$A$4:$A$14,'07_L1政策步階'!$C$4:$C$14)</f>
        <v>0</v>
      </c>
      <c r="AC764" s="65"/>
      <c r="AD764" s="65"/>
      <c r="AE764" s="65"/>
      <c r="AF764" s="65"/>
      <c r="AG764" s="65"/>
      <c r="AH764" s="65"/>
      <c r="AI764" s="65"/>
      <c r="AJ764" s="65"/>
      <c r="AK764" s="65"/>
      <c r="AL764">
        <f t="shared" si="256"/>
        <v>100</v>
      </c>
      <c r="AM764">
        <f t="shared" si="257"/>
        <v>50</v>
      </c>
      <c r="AN764" t="str">
        <f t="shared" si="258"/>
        <v/>
      </c>
      <c r="AO764" t="str">
        <f t="shared" si="259"/>
        <v/>
      </c>
      <c r="AP764" t="str">
        <f t="shared" si="260"/>
        <v/>
      </c>
      <c r="AQ764" t="str">
        <f t="shared" si="261"/>
        <v/>
      </c>
      <c r="AR764" t="str">
        <f t="shared" si="262"/>
        <v/>
      </c>
      <c r="AS764" t="str">
        <f t="shared" si="263"/>
        <v/>
      </c>
      <c r="AT764" t="str">
        <f t="shared" si="264"/>
        <v/>
      </c>
      <c r="AU764" t="str">
        <f t="shared" si="265"/>
        <v/>
      </c>
      <c r="AV764" t="str">
        <f t="shared" si="266"/>
        <v/>
      </c>
      <c r="AW764">
        <f>'01_指標庫'!$H$4*ISNUMBER($F764)+'01_指標庫'!$H$5*ISNUMBER($AA764)+'01_指標庫'!$H$6*ISNUMBER($G764)+'01_指標庫'!$H$7*ISNUMBER($H764)+'01_指標庫'!$H$8*ISNUMBER($AF764)+'01_指標庫'!$H$9*ISNUMBER($AG764)+'01_指標庫'!$H$10*ISNUMBER($AB764)+'01_指標庫'!$H$11*ISNUMBER($AC764)+'01_指標庫'!$H$12*ISNUMBER($AD764)+'01_指標庫'!$H$13*ISNUMBER($AE764)+'01_指標庫'!$H$14*ISNUMBER($I764)+'01_指標庫'!$H$15*ISNUMBER($AH764)+'01_指標庫'!$H$16*ISNUMBER($K764)+'01_指標庫'!$H$17*ISNUMBER($AI764)+'01_指標庫'!$H$18*ISNUMBER($AJ764)+'01_指標庫'!$H$19*ISNUMBER($AK764)+'01_指標庫'!$H$20*ISNUMBER($BB764)+'01_指標庫'!$H$21*ISNUMBER($BC764)</f>
        <v>51</v>
      </c>
      <c r="AX764">
        <f>IF(AW764=0,50,ROUND(('01_指標庫'!$H$4*IF(ISNUMBER($F764),L764,0)+'01_指標庫'!$H$5*IF(ISNUMBER($AA764),AL764,0)+'01_指標庫'!$H$6*IF(ISNUMBER($G764),M764,0)+'01_指標庫'!$H$7*IF(ISNUMBER($H764),N764,0)+'01_指標庫'!$H$8*IF(ISNUMBER($AF764),AQ764,0)+'01_指標庫'!$H$9*IF(ISNUMBER($AG764),AR764,0)+'01_指標庫'!$H$10*IF(ISNUMBER($AB764),AM764,0)+'01_指標庫'!$H$11*IF(ISNUMBER($AC764),AN764,0)+'01_指標庫'!$H$12*IF(ISNUMBER($AD764),AO764,0)+'01_指標庫'!$H$13*IF(ISNUMBER($AE764),AP764,0)+'01_指標庫'!$H$14*IF(ISNUMBER($I764),O764,0)+'01_指標庫'!$H$15*IF(ISNUMBER($AH764),AS764,0)+'01_指標庫'!$H$16*IF(ISNUMBER($K764),P764,0)+'01_指標庫'!$H$17*IF(ISNUMBER($AI764),AT764,0)+'01_指標庫'!$H$18*IF(ISNUMBER($AJ764),AU764,0)+'01_指標庫'!$H$19*IF(ISNUMBER($AK764),AV764,0)+'01_指標庫'!$H$20*IF(ISNUMBER($BB764),BB764,0)+'01_指標庫'!$H$21*IF(ISNUMBER($BC764),BC764,0))/AW764,1))</f>
        <v>81.400000000000006</v>
      </c>
      <c r="AY764" s="67"/>
      <c r="AZ764" s="67"/>
      <c r="BA764" s="66">
        <f t="shared" si="270"/>
        <v>6.679078270182659E-3</v>
      </c>
      <c r="BB764">
        <f t="shared" si="271"/>
        <v>50</v>
      </c>
      <c r="BC764" t="str">
        <f t="shared" si="272"/>
        <v/>
      </c>
    </row>
    <row r="765" spans="1:55" ht="15" customHeight="1">
      <c r="A765" s="56">
        <v>761</v>
      </c>
      <c r="B765" s="57">
        <v>43663</v>
      </c>
      <c r="C765" s="56">
        <v>2019</v>
      </c>
      <c r="D765" s="58" t="s">
        <v>238</v>
      </c>
      <c r="E765" s="59">
        <v>7888.76</v>
      </c>
      <c r="F765" s="60">
        <v>9.9703E-2</v>
      </c>
      <c r="G765" s="60">
        <v>-9.8119999999999995E-3</v>
      </c>
      <c r="H765" s="61">
        <v>0.89800000000000002</v>
      </c>
      <c r="I765" s="62">
        <v>401</v>
      </c>
      <c r="J765" s="56" t="s">
        <v>235</v>
      </c>
      <c r="K765" s="63">
        <v>13.97</v>
      </c>
      <c r="L765" s="56">
        <f t="shared" si="250"/>
        <v>100</v>
      </c>
      <c r="M765" s="56">
        <f t="shared" si="251"/>
        <v>100</v>
      </c>
      <c r="N765" s="56">
        <f t="shared" si="252"/>
        <v>100</v>
      </c>
      <c r="O765" s="56">
        <f t="shared" si="253"/>
        <v>50</v>
      </c>
      <c r="P765" s="56">
        <f t="shared" si="254"/>
        <v>100</v>
      </c>
      <c r="Q765" s="63"/>
      <c r="R765" s="56"/>
      <c r="S765" s="60">
        <f t="shared" si="267"/>
        <v>-4.8340624795005782E-3</v>
      </c>
      <c r="T765" s="64">
        <f t="shared" si="268"/>
        <v>8.6314152410575495E-2</v>
      </c>
      <c r="V765" s="65"/>
      <c r="W765" s="65"/>
      <c r="Y765" s="15" t="str">
        <f t="shared" si="255"/>
        <v>EASY</v>
      </c>
      <c r="AA765" s="66">
        <f t="shared" si="269"/>
        <v>5.3802615148588639E-2</v>
      </c>
      <c r="AB765">
        <f>LOOKUP($B765,'07_L1政策步階'!$A$4:$A$14,'07_L1政策步階'!$C$4:$C$14)</f>
        <v>0</v>
      </c>
      <c r="AC765" s="65"/>
      <c r="AD765" s="65"/>
      <c r="AE765" s="65"/>
      <c r="AF765" s="65"/>
      <c r="AG765" s="65"/>
      <c r="AH765" s="65"/>
      <c r="AI765" s="65"/>
      <c r="AJ765" s="65"/>
      <c r="AK765" s="65"/>
      <c r="AL765">
        <f t="shared" si="256"/>
        <v>100</v>
      </c>
      <c r="AM765">
        <f t="shared" si="257"/>
        <v>50</v>
      </c>
      <c r="AN765" t="str">
        <f t="shared" si="258"/>
        <v/>
      </c>
      <c r="AO765" t="str">
        <f t="shared" si="259"/>
        <v/>
      </c>
      <c r="AP765" t="str">
        <f t="shared" si="260"/>
        <v/>
      </c>
      <c r="AQ765" t="str">
        <f t="shared" si="261"/>
        <v/>
      </c>
      <c r="AR765" t="str">
        <f t="shared" si="262"/>
        <v/>
      </c>
      <c r="AS765" t="str">
        <f t="shared" si="263"/>
        <v/>
      </c>
      <c r="AT765" t="str">
        <f t="shared" si="264"/>
        <v/>
      </c>
      <c r="AU765" t="str">
        <f t="shared" si="265"/>
        <v/>
      </c>
      <c r="AV765" t="str">
        <f t="shared" si="266"/>
        <v/>
      </c>
      <c r="AW765">
        <f>'01_指標庫'!$H$4*ISNUMBER($F765)+'01_指標庫'!$H$5*ISNUMBER($AA765)+'01_指標庫'!$H$6*ISNUMBER($G765)+'01_指標庫'!$H$7*ISNUMBER($H765)+'01_指標庫'!$H$8*ISNUMBER($AF765)+'01_指標庫'!$H$9*ISNUMBER($AG765)+'01_指標庫'!$H$10*ISNUMBER($AB765)+'01_指標庫'!$H$11*ISNUMBER($AC765)+'01_指標庫'!$H$12*ISNUMBER($AD765)+'01_指標庫'!$H$13*ISNUMBER($AE765)+'01_指標庫'!$H$14*ISNUMBER($I765)+'01_指標庫'!$H$15*ISNUMBER($AH765)+'01_指標庫'!$H$16*ISNUMBER($K765)+'01_指標庫'!$H$17*ISNUMBER($AI765)+'01_指標庫'!$H$18*ISNUMBER($AJ765)+'01_指標庫'!$H$19*ISNUMBER($AK765)+'01_指標庫'!$H$20*ISNUMBER($BB765)+'01_指標庫'!$H$21*ISNUMBER($BC765)</f>
        <v>51</v>
      </c>
      <c r="AX765">
        <f>IF(AW765=0,50,ROUND(('01_指標庫'!$H$4*IF(ISNUMBER($F765),L765,0)+'01_指標庫'!$H$5*IF(ISNUMBER($AA765),AL765,0)+'01_指標庫'!$H$6*IF(ISNUMBER($G765),M765,0)+'01_指標庫'!$H$7*IF(ISNUMBER($H765),N765,0)+'01_指標庫'!$H$8*IF(ISNUMBER($AF765),AQ765,0)+'01_指標庫'!$H$9*IF(ISNUMBER($AG765),AR765,0)+'01_指標庫'!$H$10*IF(ISNUMBER($AB765),AM765,0)+'01_指標庫'!$H$11*IF(ISNUMBER($AC765),AN765,0)+'01_指標庫'!$H$12*IF(ISNUMBER($AD765),AO765,0)+'01_指標庫'!$H$13*IF(ISNUMBER($AE765),AP765,0)+'01_指標庫'!$H$14*IF(ISNUMBER($I765),O765,0)+'01_指標庫'!$H$15*IF(ISNUMBER($AH765),AS765,0)+'01_指標庫'!$H$16*IF(ISNUMBER($K765),P765,0)+'01_指標庫'!$H$17*IF(ISNUMBER($AI765),AT765,0)+'01_指標庫'!$H$18*IF(ISNUMBER($AJ765),AU765,0)+'01_指標庫'!$H$19*IF(ISNUMBER($AK765),AV765,0)+'01_指標庫'!$H$20*IF(ISNUMBER($BB765),BB765,0)+'01_指標庫'!$H$21*IF(ISNUMBER($BC765),BC765,0))/AW765,1))</f>
        <v>81.400000000000006</v>
      </c>
      <c r="AY765" s="67"/>
      <c r="AZ765" s="67"/>
      <c r="BA765" s="66">
        <f t="shared" si="270"/>
        <v>5.172009427453883E-3</v>
      </c>
      <c r="BB765">
        <f t="shared" si="271"/>
        <v>50</v>
      </c>
      <c r="BC765" t="str">
        <f t="shared" si="272"/>
        <v/>
      </c>
    </row>
    <row r="766" spans="1:55" ht="15" customHeight="1">
      <c r="A766" s="56">
        <v>762</v>
      </c>
      <c r="B766" s="57">
        <v>43664</v>
      </c>
      <c r="C766" s="56">
        <v>2019</v>
      </c>
      <c r="D766" s="58" t="s">
        <v>239</v>
      </c>
      <c r="E766" s="59">
        <v>7904.13</v>
      </c>
      <c r="F766" s="60">
        <v>0.101633</v>
      </c>
      <c r="G766" s="60">
        <v>-7.8829999999999994E-3</v>
      </c>
      <c r="H766" s="61">
        <v>0.89800000000000002</v>
      </c>
      <c r="I766" s="62">
        <v>411</v>
      </c>
      <c r="J766" s="56" t="s">
        <v>235</v>
      </c>
      <c r="K766" s="63">
        <v>13.53</v>
      </c>
      <c r="L766" s="56">
        <f t="shared" si="250"/>
        <v>100</v>
      </c>
      <c r="M766" s="56">
        <f t="shared" si="251"/>
        <v>100</v>
      </c>
      <c r="N766" s="56">
        <f t="shared" si="252"/>
        <v>100</v>
      </c>
      <c r="O766" s="56">
        <f t="shared" si="253"/>
        <v>50</v>
      </c>
      <c r="P766" s="56">
        <f t="shared" si="254"/>
        <v>100</v>
      </c>
      <c r="Q766" s="63"/>
      <c r="R766" s="56"/>
      <c r="S766" s="60">
        <f t="shared" si="267"/>
        <v>1.948341691216271E-3</v>
      </c>
      <c r="T766" s="64">
        <f t="shared" si="268"/>
        <v>-3.1496062992126039E-2</v>
      </c>
      <c r="V766" s="65"/>
      <c r="W766" s="65"/>
      <c r="Y766" s="15" t="str">
        <f t="shared" si="255"/>
        <v>EASY</v>
      </c>
      <c r="AA766" s="66">
        <f t="shared" si="269"/>
        <v>5.4335418664003043E-2</v>
      </c>
      <c r="AB766">
        <f>LOOKUP($B766,'07_L1政策步階'!$A$4:$A$14,'07_L1政策步階'!$C$4:$C$14)</f>
        <v>0</v>
      </c>
      <c r="AC766" s="65"/>
      <c r="AD766" s="65"/>
      <c r="AE766" s="65"/>
      <c r="AF766" s="65"/>
      <c r="AG766" s="65"/>
      <c r="AH766" s="65"/>
      <c r="AI766" s="65"/>
      <c r="AJ766" s="65"/>
      <c r="AK766" s="65"/>
      <c r="AL766">
        <f t="shared" si="256"/>
        <v>100</v>
      </c>
      <c r="AM766">
        <f t="shared" si="257"/>
        <v>50</v>
      </c>
      <c r="AN766" t="str">
        <f t="shared" si="258"/>
        <v/>
      </c>
      <c r="AO766" t="str">
        <f t="shared" si="259"/>
        <v/>
      </c>
      <c r="AP766" t="str">
        <f t="shared" si="260"/>
        <v/>
      </c>
      <c r="AQ766" t="str">
        <f t="shared" si="261"/>
        <v/>
      </c>
      <c r="AR766" t="str">
        <f t="shared" si="262"/>
        <v/>
      </c>
      <c r="AS766" t="str">
        <f t="shared" si="263"/>
        <v/>
      </c>
      <c r="AT766" t="str">
        <f t="shared" si="264"/>
        <v/>
      </c>
      <c r="AU766" t="str">
        <f t="shared" si="265"/>
        <v/>
      </c>
      <c r="AV766" t="str">
        <f t="shared" si="266"/>
        <v/>
      </c>
      <c r="AW766">
        <f>'01_指標庫'!$H$4*ISNUMBER($F766)+'01_指標庫'!$H$5*ISNUMBER($AA766)+'01_指標庫'!$H$6*ISNUMBER($G766)+'01_指標庫'!$H$7*ISNUMBER($H766)+'01_指標庫'!$H$8*ISNUMBER($AF766)+'01_指標庫'!$H$9*ISNUMBER($AG766)+'01_指標庫'!$H$10*ISNUMBER($AB766)+'01_指標庫'!$H$11*ISNUMBER($AC766)+'01_指標庫'!$H$12*ISNUMBER($AD766)+'01_指標庫'!$H$13*ISNUMBER($AE766)+'01_指標庫'!$H$14*ISNUMBER($I766)+'01_指標庫'!$H$15*ISNUMBER($AH766)+'01_指標庫'!$H$16*ISNUMBER($K766)+'01_指標庫'!$H$17*ISNUMBER($AI766)+'01_指標庫'!$H$18*ISNUMBER($AJ766)+'01_指標庫'!$H$19*ISNUMBER($AK766)+'01_指標庫'!$H$20*ISNUMBER($BB766)+'01_指標庫'!$H$21*ISNUMBER($BC766)</f>
        <v>51</v>
      </c>
      <c r="AX766">
        <f>IF(AW766=0,50,ROUND(('01_指標庫'!$H$4*IF(ISNUMBER($F766),L766,0)+'01_指標庫'!$H$5*IF(ISNUMBER($AA766),AL766,0)+'01_指標庫'!$H$6*IF(ISNUMBER($G766),M766,0)+'01_指標庫'!$H$7*IF(ISNUMBER($H766),N766,0)+'01_指標庫'!$H$8*IF(ISNUMBER($AF766),AQ766,0)+'01_指標庫'!$H$9*IF(ISNUMBER($AG766),AR766,0)+'01_指標庫'!$H$10*IF(ISNUMBER($AB766),AM766,0)+'01_指標庫'!$H$11*IF(ISNUMBER($AC766),AN766,0)+'01_指標庫'!$H$12*IF(ISNUMBER($AD766),AO766,0)+'01_指標庫'!$H$13*IF(ISNUMBER($AE766),AP766,0)+'01_指標庫'!$H$14*IF(ISNUMBER($I766),O766,0)+'01_指標庫'!$H$15*IF(ISNUMBER($AH766),AS766,0)+'01_指標庫'!$H$16*IF(ISNUMBER($K766),P766,0)+'01_指標庫'!$H$17*IF(ISNUMBER($AI766),AT766,0)+'01_指標庫'!$H$18*IF(ISNUMBER($AJ766),AU766,0)+'01_指標庫'!$H$19*IF(ISNUMBER($AK766),AV766,0)+'01_指標庫'!$H$20*IF(ISNUMBER($BB766),BB766,0)+'01_指標庫'!$H$21*IF(ISNUMBER($BC766),BC766,0))/AW766,1))</f>
        <v>81.400000000000006</v>
      </c>
      <c r="AY766" s="67"/>
      <c r="AZ766" s="67"/>
      <c r="BA766" s="66">
        <f t="shared" si="270"/>
        <v>4.7666030249122748E-3</v>
      </c>
      <c r="BB766">
        <f t="shared" si="271"/>
        <v>50</v>
      </c>
      <c r="BC766" t="str">
        <f t="shared" si="272"/>
        <v/>
      </c>
    </row>
    <row r="767" spans="1:55" ht="15" customHeight="1">
      <c r="A767" s="56">
        <v>763</v>
      </c>
      <c r="B767" s="57">
        <v>43665</v>
      </c>
      <c r="C767" s="56">
        <v>2019</v>
      </c>
      <c r="D767" s="58" t="s">
        <v>234</v>
      </c>
      <c r="E767" s="59">
        <v>7834.9</v>
      </c>
      <c r="F767" s="60">
        <v>9.1840000000000005E-2</v>
      </c>
      <c r="G767" s="60">
        <v>-1.6572E-2</v>
      </c>
      <c r="H767" s="61">
        <v>0.85709999999999997</v>
      </c>
      <c r="I767" s="62">
        <v>407</v>
      </c>
      <c r="J767" s="56" t="s">
        <v>235</v>
      </c>
      <c r="K767" s="63">
        <v>14.45</v>
      </c>
      <c r="L767" s="56">
        <f t="shared" si="250"/>
        <v>100</v>
      </c>
      <c r="M767" s="56">
        <f t="shared" si="251"/>
        <v>100</v>
      </c>
      <c r="N767" s="56">
        <f t="shared" si="252"/>
        <v>100</v>
      </c>
      <c r="O767" s="56">
        <f t="shared" si="253"/>
        <v>50</v>
      </c>
      <c r="P767" s="56">
        <f t="shared" si="254"/>
        <v>100</v>
      </c>
      <c r="Q767" s="63"/>
      <c r="R767" s="56"/>
      <c r="S767" s="60">
        <f t="shared" si="267"/>
        <v>-8.7587122175369903E-3</v>
      </c>
      <c r="T767" s="64">
        <f t="shared" si="268"/>
        <v>6.7997043606799812E-2</v>
      </c>
      <c r="V767" s="65"/>
      <c r="W767" s="65"/>
      <c r="Y767" s="15" t="str">
        <f t="shared" si="255"/>
        <v>EASY</v>
      </c>
      <c r="AA767" s="66">
        <f t="shared" si="269"/>
        <v>5.4802021525339084E-2</v>
      </c>
      <c r="AB767">
        <f>LOOKUP($B767,'07_L1政策步階'!$A$4:$A$14,'07_L1政策步階'!$C$4:$C$14)</f>
        <v>0</v>
      </c>
      <c r="AC767" s="65"/>
      <c r="AD767" s="65"/>
      <c r="AE767" s="65"/>
      <c r="AF767" s="65"/>
      <c r="AG767" s="65"/>
      <c r="AH767" s="65"/>
      <c r="AI767" s="65"/>
      <c r="AJ767" s="65"/>
      <c r="AK767" s="65"/>
      <c r="AL767">
        <f t="shared" si="256"/>
        <v>100</v>
      </c>
      <c r="AM767">
        <f t="shared" si="257"/>
        <v>50</v>
      </c>
      <c r="AN767" t="str">
        <f t="shared" si="258"/>
        <v/>
      </c>
      <c r="AO767" t="str">
        <f t="shared" si="259"/>
        <v/>
      </c>
      <c r="AP767" t="str">
        <f t="shared" si="260"/>
        <v/>
      </c>
      <c r="AQ767" t="str">
        <f t="shared" si="261"/>
        <v/>
      </c>
      <c r="AR767" t="str">
        <f t="shared" si="262"/>
        <v/>
      </c>
      <c r="AS767" t="str">
        <f t="shared" si="263"/>
        <v/>
      </c>
      <c r="AT767" t="str">
        <f t="shared" si="264"/>
        <v/>
      </c>
      <c r="AU767" t="str">
        <f t="shared" si="265"/>
        <v/>
      </c>
      <c r="AV767" t="str">
        <f t="shared" si="266"/>
        <v/>
      </c>
      <c r="AW767">
        <f>'01_指標庫'!$H$4*ISNUMBER($F767)+'01_指標庫'!$H$5*ISNUMBER($AA767)+'01_指標庫'!$H$6*ISNUMBER($G767)+'01_指標庫'!$H$7*ISNUMBER($H767)+'01_指標庫'!$H$8*ISNUMBER($AF767)+'01_指標庫'!$H$9*ISNUMBER($AG767)+'01_指標庫'!$H$10*ISNUMBER($AB767)+'01_指標庫'!$H$11*ISNUMBER($AC767)+'01_指標庫'!$H$12*ISNUMBER($AD767)+'01_指標庫'!$H$13*ISNUMBER($AE767)+'01_指標庫'!$H$14*ISNUMBER($I767)+'01_指標庫'!$H$15*ISNUMBER($AH767)+'01_指標庫'!$H$16*ISNUMBER($K767)+'01_指標庫'!$H$17*ISNUMBER($AI767)+'01_指標庫'!$H$18*ISNUMBER($AJ767)+'01_指標庫'!$H$19*ISNUMBER($AK767)+'01_指標庫'!$H$20*ISNUMBER($BB767)+'01_指標庫'!$H$21*ISNUMBER($BC767)</f>
        <v>51</v>
      </c>
      <c r="AX767">
        <f>IF(AW767=0,50,ROUND(('01_指標庫'!$H$4*IF(ISNUMBER($F767),L767,0)+'01_指標庫'!$H$5*IF(ISNUMBER($AA767),AL767,0)+'01_指標庫'!$H$6*IF(ISNUMBER($G767),M767,0)+'01_指標庫'!$H$7*IF(ISNUMBER($H767),N767,0)+'01_指標庫'!$H$8*IF(ISNUMBER($AF767),AQ767,0)+'01_指標庫'!$H$9*IF(ISNUMBER($AG767),AR767,0)+'01_指標庫'!$H$10*IF(ISNUMBER($AB767),AM767,0)+'01_指標庫'!$H$11*IF(ISNUMBER($AC767),AN767,0)+'01_指標庫'!$H$12*IF(ISNUMBER($AD767),AO767,0)+'01_指標庫'!$H$13*IF(ISNUMBER($AE767),AP767,0)+'01_指標庫'!$H$14*IF(ISNUMBER($I767),O767,0)+'01_指標庫'!$H$15*IF(ISNUMBER($AH767),AS767,0)+'01_指標庫'!$H$16*IF(ISNUMBER($K767),P767,0)+'01_指標庫'!$H$17*IF(ISNUMBER($AI767),AT767,0)+'01_指標庫'!$H$18*IF(ISNUMBER($AJ767),AU767,0)+'01_指標庫'!$H$19*IF(ISNUMBER($AK767),AV767,0)+'01_指標庫'!$H$20*IF(ISNUMBER($BB767),BB767,0)+'01_指標庫'!$H$21*IF(ISNUMBER($BC767),BC767,0))/AW767,1))</f>
        <v>81.400000000000006</v>
      </c>
      <c r="AY767" s="67"/>
      <c r="AZ767" s="67"/>
      <c r="BA767" s="66">
        <f t="shared" si="270"/>
        <v>2.1010962897451968E-3</v>
      </c>
      <c r="BB767">
        <f t="shared" si="271"/>
        <v>50</v>
      </c>
      <c r="BC767" t="str">
        <f t="shared" si="272"/>
        <v/>
      </c>
    </row>
    <row r="768" spans="1:55" ht="15" customHeight="1">
      <c r="A768" s="56">
        <v>764</v>
      </c>
      <c r="B768" s="57">
        <v>43668</v>
      </c>
      <c r="C768" s="56">
        <v>2019</v>
      </c>
      <c r="D768" s="58" t="s">
        <v>236</v>
      </c>
      <c r="E768" s="59">
        <v>7905.12</v>
      </c>
      <c r="F768" s="60">
        <v>0.101413</v>
      </c>
      <c r="G768" s="60">
        <v>-7.7580000000000001E-3</v>
      </c>
      <c r="H768" s="61">
        <v>0.87760000000000005</v>
      </c>
      <c r="I768" s="62">
        <v>406</v>
      </c>
      <c r="J768" s="56" t="s">
        <v>235</v>
      </c>
      <c r="K768" s="63">
        <v>13.53</v>
      </c>
      <c r="L768" s="56">
        <f t="shared" si="250"/>
        <v>100</v>
      </c>
      <c r="M768" s="56">
        <f t="shared" si="251"/>
        <v>100</v>
      </c>
      <c r="N768" s="56">
        <f t="shared" si="252"/>
        <v>100</v>
      </c>
      <c r="O768" s="56">
        <f t="shared" si="253"/>
        <v>50</v>
      </c>
      <c r="P768" s="56">
        <f t="shared" si="254"/>
        <v>100</v>
      </c>
      <c r="Q768" s="63"/>
      <c r="R768" s="56"/>
      <c r="S768" s="60">
        <f t="shared" si="267"/>
        <v>8.9624628265836392E-3</v>
      </c>
      <c r="T768" s="64">
        <f t="shared" si="268"/>
        <v>-6.3667820069204129E-2</v>
      </c>
      <c r="V768" s="65"/>
      <c r="W768" s="65"/>
      <c r="Y768" s="15" t="str">
        <f t="shared" si="255"/>
        <v>EASY</v>
      </c>
      <c r="AA768" s="66">
        <f t="shared" si="269"/>
        <v>5.5496903432144862E-2</v>
      </c>
      <c r="AB768">
        <f>LOOKUP($B768,'07_L1政策步階'!$A$4:$A$14,'07_L1政策步階'!$C$4:$C$14)</f>
        <v>0</v>
      </c>
      <c r="AC768" s="65"/>
      <c r="AD768" s="65"/>
      <c r="AE768" s="65"/>
      <c r="AF768" s="65"/>
      <c r="AG768" s="65"/>
      <c r="AH768" s="65"/>
      <c r="AI768" s="65"/>
      <c r="AJ768" s="65"/>
      <c r="AK768" s="65"/>
      <c r="AL768">
        <f t="shared" si="256"/>
        <v>100</v>
      </c>
      <c r="AM768">
        <f t="shared" si="257"/>
        <v>50</v>
      </c>
      <c r="AN768" t="str">
        <f t="shared" si="258"/>
        <v/>
      </c>
      <c r="AO768" t="str">
        <f t="shared" si="259"/>
        <v/>
      </c>
      <c r="AP768" t="str">
        <f t="shared" si="260"/>
        <v/>
      </c>
      <c r="AQ768" t="str">
        <f t="shared" si="261"/>
        <v/>
      </c>
      <c r="AR768" t="str">
        <f t="shared" si="262"/>
        <v/>
      </c>
      <c r="AS768" t="str">
        <f t="shared" si="263"/>
        <v/>
      </c>
      <c r="AT768" t="str">
        <f t="shared" si="264"/>
        <v/>
      </c>
      <c r="AU768" t="str">
        <f t="shared" si="265"/>
        <v/>
      </c>
      <c r="AV768" t="str">
        <f t="shared" si="266"/>
        <v/>
      </c>
      <c r="AW768">
        <f>'01_指標庫'!$H$4*ISNUMBER($F768)+'01_指標庫'!$H$5*ISNUMBER($AA768)+'01_指標庫'!$H$6*ISNUMBER($G768)+'01_指標庫'!$H$7*ISNUMBER($H768)+'01_指標庫'!$H$8*ISNUMBER($AF768)+'01_指標庫'!$H$9*ISNUMBER($AG768)+'01_指標庫'!$H$10*ISNUMBER($AB768)+'01_指標庫'!$H$11*ISNUMBER($AC768)+'01_指標庫'!$H$12*ISNUMBER($AD768)+'01_指標庫'!$H$13*ISNUMBER($AE768)+'01_指標庫'!$H$14*ISNUMBER($I768)+'01_指標庫'!$H$15*ISNUMBER($AH768)+'01_指標庫'!$H$16*ISNUMBER($K768)+'01_指標庫'!$H$17*ISNUMBER($AI768)+'01_指標庫'!$H$18*ISNUMBER($AJ768)+'01_指標庫'!$H$19*ISNUMBER($AK768)+'01_指標庫'!$H$20*ISNUMBER($BB768)+'01_指標庫'!$H$21*ISNUMBER($BC768)</f>
        <v>51</v>
      </c>
      <c r="AX768">
        <f>IF(AW768=0,50,ROUND(('01_指標庫'!$H$4*IF(ISNUMBER($F768),L768,0)+'01_指標庫'!$H$5*IF(ISNUMBER($AA768),AL768,0)+'01_指標庫'!$H$6*IF(ISNUMBER($G768),M768,0)+'01_指標庫'!$H$7*IF(ISNUMBER($H768),N768,0)+'01_指標庫'!$H$8*IF(ISNUMBER($AF768),AQ768,0)+'01_指標庫'!$H$9*IF(ISNUMBER($AG768),AR768,0)+'01_指標庫'!$H$10*IF(ISNUMBER($AB768),AM768,0)+'01_指標庫'!$H$11*IF(ISNUMBER($AC768),AN768,0)+'01_指標庫'!$H$12*IF(ISNUMBER($AD768),AO768,0)+'01_指標庫'!$H$13*IF(ISNUMBER($AE768),AP768,0)+'01_指標庫'!$H$14*IF(ISNUMBER($I768),O768,0)+'01_指標庫'!$H$15*IF(ISNUMBER($AH768),AS768,0)+'01_指標庫'!$H$16*IF(ISNUMBER($K768),P768,0)+'01_指標庫'!$H$17*IF(ISNUMBER($AI768),AT768,0)+'01_指標庫'!$H$18*IF(ISNUMBER($AJ768),AU768,0)+'01_指標庫'!$H$19*IF(ISNUMBER($AK768),AV768,0)+'01_指標庫'!$H$20*IF(ISNUMBER($BB768),BB768,0)+'01_指標庫'!$H$21*IF(ISNUMBER($BC768),BC768,0))/AW768,1))</f>
        <v>81.400000000000006</v>
      </c>
      <c r="AY768" s="67"/>
      <c r="AZ768" s="67"/>
      <c r="BA768" s="66">
        <f t="shared" si="270"/>
        <v>-9.7750300010601698E-4</v>
      </c>
      <c r="BB768">
        <f t="shared" si="271"/>
        <v>50</v>
      </c>
      <c r="BC768" t="str">
        <f t="shared" si="272"/>
        <v/>
      </c>
    </row>
    <row r="769" spans="1:55" ht="15" customHeight="1">
      <c r="A769" s="56">
        <v>765</v>
      </c>
      <c r="B769" s="57">
        <v>43669</v>
      </c>
      <c r="C769" s="56">
        <v>2019</v>
      </c>
      <c r="D769" s="58" t="s">
        <v>237</v>
      </c>
      <c r="E769" s="59">
        <v>7954.56</v>
      </c>
      <c r="F769" s="60">
        <v>0.108057</v>
      </c>
      <c r="G769" s="60">
        <v>-1.5529999999999999E-3</v>
      </c>
      <c r="H769" s="61">
        <v>0.89800000000000002</v>
      </c>
      <c r="I769" s="62">
        <v>399</v>
      </c>
      <c r="J769" s="56" t="s">
        <v>235</v>
      </c>
      <c r="K769" s="63">
        <v>12.61</v>
      </c>
      <c r="L769" s="56">
        <f t="shared" si="250"/>
        <v>100</v>
      </c>
      <c r="M769" s="56">
        <f t="shared" si="251"/>
        <v>100</v>
      </c>
      <c r="N769" s="56">
        <f t="shared" si="252"/>
        <v>100</v>
      </c>
      <c r="O769" s="56">
        <f t="shared" si="253"/>
        <v>50</v>
      </c>
      <c r="P769" s="56">
        <f t="shared" si="254"/>
        <v>100</v>
      </c>
      <c r="Q769" s="63"/>
      <c r="R769" s="56"/>
      <c r="S769" s="60">
        <f t="shared" si="267"/>
        <v>6.2541745096849066E-3</v>
      </c>
      <c r="T769" s="64">
        <f t="shared" si="268"/>
        <v>-6.7997043606799701E-2</v>
      </c>
      <c r="V769" s="65"/>
      <c r="W769" s="65"/>
      <c r="Y769" s="15" t="str">
        <f t="shared" si="255"/>
        <v>EASY</v>
      </c>
      <c r="AA769" s="66">
        <f t="shared" si="269"/>
        <v>5.6289086102628616E-2</v>
      </c>
      <c r="AB769">
        <f>LOOKUP($B769,'07_L1政策步階'!$A$4:$A$14,'07_L1政策步階'!$C$4:$C$14)</f>
        <v>0</v>
      </c>
      <c r="AC769" s="65"/>
      <c r="AD769" s="65"/>
      <c r="AE769" s="65"/>
      <c r="AF769" s="65"/>
      <c r="AG769" s="65"/>
      <c r="AH769" s="65"/>
      <c r="AI769" s="65"/>
      <c r="AJ769" s="65"/>
      <c r="AK769" s="65"/>
      <c r="AL769">
        <f t="shared" si="256"/>
        <v>100</v>
      </c>
      <c r="AM769">
        <f t="shared" si="257"/>
        <v>50</v>
      </c>
      <c r="AN769" t="str">
        <f t="shared" si="258"/>
        <v/>
      </c>
      <c r="AO769" t="str">
        <f t="shared" si="259"/>
        <v/>
      </c>
      <c r="AP769" t="str">
        <f t="shared" si="260"/>
        <v/>
      </c>
      <c r="AQ769" t="str">
        <f t="shared" si="261"/>
        <v/>
      </c>
      <c r="AR769" t="str">
        <f t="shared" si="262"/>
        <v/>
      </c>
      <c r="AS769" t="str">
        <f t="shared" si="263"/>
        <v/>
      </c>
      <c r="AT769" t="str">
        <f t="shared" si="264"/>
        <v/>
      </c>
      <c r="AU769" t="str">
        <f t="shared" si="265"/>
        <v/>
      </c>
      <c r="AV769" t="str">
        <f t="shared" si="266"/>
        <v/>
      </c>
      <c r="AW769">
        <f>'01_指標庫'!$H$4*ISNUMBER($F769)+'01_指標庫'!$H$5*ISNUMBER($AA769)+'01_指標庫'!$H$6*ISNUMBER($G769)+'01_指標庫'!$H$7*ISNUMBER($H769)+'01_指標庫'!$H$8*ISNUMBER($AF769)+'01_指標庫'!$H$9*ISNUMBER($AG769)+'01_指標庫'!$H$10*ISNUMBER($AB769)+'01_指標庫'!$H$11*ISNUMBER($AC769)+'01_指標庫'!$H$12*ISNUMBER($AD769)+'01_指標庫'!$H$13*ISNUMBER($AE769)+'01_指標庫'!$H$14*ISNUMBER($I769)+'01_指標庫'!$H$15*ISNUMBER($AH769)+'01_指標庫'!$H$16*ISNUMBER($K769)+'01_指標庫'!$H$17*ISNUMBER($AI769)+'01_指標庫'!$H$18*ISNUMBER($AJ769)+'01_指標庫'!$H$19*ISNUMBER($AK769)+'01_指標庫'!$H$20*ISNUMBER($BB769)+'01_指標庫'!$H$21*ISNUMBER($BC769)</f>
        <v>51</v>
      </c>
      <c r="AX769">
        <f>IF(AW769=0,50,ROUND(('01_指標庫'!$H$4*IF(ISNUMBER($F769),L769,0)+'01_指標庫'!$H$5*IF(ISNUMBER($AA769),AL769,0)+'01_指標庫'!$H$6*IF(ISNUMBER($G769),M769,0)+'01_指標庫'!$H$7*IF(ISNUMBER($H769),N769,0)+'01_指標庫'!$H$8*IF(ISNUMBER($AF769),AQ769,0)+'01_指標庫'!$H$9*IF(ISNUMBER($AG769),AR769,0)+'01_指標庫'!$H$10*IF(ISNUMBER($AB769),AM769,0)+'01_指標庫'!$H$11*IF(ISNUMBER($AC769),AN769,0)+'01_指標庫'!$H$12*IF(ISNUMBER($AD769),AO769,0)+'01_指標庫'!$H$13*IF(ISNUMBER($AE769),AP769,0)+'01_指標庫'!$H$14*IF(ISNUMBER($I769),O769,0)+'01_指標庫'!$H$15*IF(ISNUMBER($AH769),AS769,0)+'01_指標庫'!$H$16*IF(ISNUMBER($K769),P769,0)+'01_指標庫'!$H$17*IF(ISNUMBER($AI769),AT769,0)+'01_指標庫'!$H$18*IF(ISNUMBER($AJ769),AU769,0)+'01_指標庫'!$H$19*IF(ISNUMBER($AK769),AV769,0)+'01_指標庫'!$H$20*IF(ISNUMBER($BB769),BB769,0)+'01_指標庫'!$H$21*IF(ISNUMBER($BC769),BC769,0))/AW769,1))</f>
        <v>81.400000000000006</v>
      </c>
      <c r="AY769" s="67"/>
      <c r="AZ769" s="67"/>
      <c r="BA769" s="66">
        <f t="shared" si="270"/>
        <v>-1.8952314631676126E-3</v>
      </c>
      <c r="BB769">
        <f t="shared" si="271"/>
        <v>50</v>
      </c>
      <c r="BC769" t="str">
        <f t="shared" si="272"/>
        <v/>
      </c>
    </row>
    <row r="770" spans="1:55" ht="15" customHeight="1">
      <c r="A770" s="56">
        <v>766</v>
      </c>
      <c r="B770" s="57">
        <v>43670</v>
      </c>
      <c r="C770" s="56">
        <v>2019</v>
      </c>
      <c r="D770" s="58" t="s">
        <v>238</v>
      </c>
      <c r="E770" s="59">
        <v>8010.61</v>
      </c>
      <c r="F770" s="60">
        <v>0.11545999999999999</v>
      </c>
      <c r="G770" s="60">
        <v>0</v>
      </c>
      <c r="H770" s="61">
        <v>0.89800000000000002</v>
      </c>
      <c r="I770" s="62">
        <v>398</v>
      </c>
      <c r="J770" s="56" t="s">
        <v>235</v>
      </c>
      <c r="K770" s="63">
        <v>12.07</v>
      </c>
      <c r="L770" s="56">
        <f t="shared" si="250"/>
        <v>100</v>
      </c>
      <c r="M770" s="56">
        <f t="shared" si="251"/>
        <v>100</v>
      </c>
      <c r="N770" s="56">
        <f t="shared" si="252"/>
        <v>100</v>
      </c>
      <c r="O770" s="56">
        <f t="shared" si="253"/>
        <v>50</v>
      </c>
      <c r="P770" s="56">
        <f t="shared" si="254"/>
        <v>100</v>
      </c>
      <c r="Q770" s="63"/>
      <c r="R770" s="56"/>
      <c r="S770" s="60">
        <f t="shared" si="267"/>
        <v>7.0462728296725174E-3</v>
      </c>
      <c r="T770" s="64">
        <f t="shared" si="268"/>
        <v>-4.282315622521804E-2</v>
      </c>
      <c r="V770" s="65"/>
      <c r="W770" s="65"/>
      <c r="Y770" s="15" t="str">
        <f t="shared" si="255"/>
        <v>EASY</v>
      </c>
      <c r="AA770" s="66">
        <f t="shared" si="269"/>
        <v>5.7818030792537112E-2</v>
      </c>
      <c r="AB770">
        <f>LOOKUP($B770,'07_L1政策步階'!$A$4:$A$14,'07_L1政策步階'!$C$4:$C$14)</f>
        <v>0</v>
      </c>
      <c r="AC770" s="65"/>
      <c r="AD770" s="65"/>
      <c r="AE770" s="65"/>
      <c r="AF770" s="65"/>
      <c r="AG770" s="65"/>
      <c r="AH770" s="65"/>
      <c r="AI770" s="65"/>
      <c r="AJ770" s="65"/>
      <c r="AK770" s="65"/>
      <c r="AL770">
        <f t="shared" si="256"/>
        <v>100</v>
      </c>
      <c r="AM770">
        <f t="shared" si="257"/>
        <v>50</v>
      </c>
      <c r="AN770" t="str">
        <f t="shared" si="258"/>
        <v/>
      </c>
      <c r="AO770" t="str">
        <f t="shared" si="259"/>
        <v/>
      </c>
      <c r="AP770" t="str">
        <f t="shared" si="260"/>
        <v/>
      </c>
      <c r="AQ770" t="str">
        <f t="shared" si="261"/>
        <v/>
      </c>
      <c r="AR770" t="str">
        <f t="shared" si="262"/>
        <v/>
      </c>
      <c r="AS770" t="str">
        <f t="shared" si="263"/>
        <v/>
      </c>
      <c r="AT770" t="str">
        <f t="shared" si="264"/>
        <v/>
      </c>
      <c r="AU770" t="str">
        <f t="shared" si="265"/>
        <v/>
      </c>
      <c r="AV770" t="str">
        <f t="shared" si="266"/>
        <v/>
      </c>
      <c r="AW770">
        <f>'01_指標庫'!$H$4*ISNUMBER($F770)+'01_指標庫'!$H$5*ISNUMBER($AA770)+'01_指標庫'!$H$6*ISNUMBER($G770)+'01_指標庫'!$H$7*ISNUMBER($H770)+'01_指標庫'!$H$8*ISNUMBER($AF770)+'01_指標庫'!$H$9*ISNUMBER($AG770)+'01_指標庫'!$H$10*ISNUMBER($AB770)+'01_指標庫'!$H$11*ISNUMBER($AC770)+'01_指標庫'!$H$12*ISNUMBER($AD770)+'01_指標庫'!$H$13*ISNUMBER($AE770)+'01_指標庫'!$H$14*ISNUMBER($I770)+'01_指標庫'!$H$15*ISNUMBER($AH770)+'01_指標庫'!$H$16*ISNUMBER($K770)+'01_指標庫'!$H$17*ISNUMBER($AI770)+'01_指標庫'!$H$18*ISNUMBER($AJ770)+'01_指標庫'!$H$19*ISNUMBER($AK770)+'01_指標庫'!$H$20*ISNUMBER($BB770)+'01_指標庫'!$H$21*ISNUMBER($BC770)</f>
        <v>51</v>
      </c>
      <c r="AX770">
        <f>IF(AW770=0,50,ROUND(('01_指標庫'!$H$4*IF(ISNUMBER($F770),L770,0)+'01_指標庫'!$H$5*IF(ISNUMBER($AA770),AL770,0)+'01_指標庫'!$H$6*IF(ISNUMBER($G770),M770,0)+'01_指標庫'!$H$7*IF(ISNUMBER($H770),N770,0)+'01_指標庫'!$H$8*IF(ISNUMBER($AF770),AQ770,0)+'01_指標庫'!$H$9*IF(ISNUMBER($AG770),AR770,0)+'01_指標庫'!$H$10*IF(ISNUMBER($AB770),AM770,0)+'01_指標庫'!$H$11*IF(ISNUMBER($AC770),AN770,0)+'01_指標庫'!$H$12*IF(ISNUMBER($AD770),AO770,0)+'01_指標庫'!$H$13*IF(ISNUMBER($AE770),AP770,0)+'01_指標庫'!$H$14*IF(ISNUMBER($I770),O770,0)+'01_指標庫'!$H$15*IF(ISNUMBER($AH770),AS770,0)+'01_指標庫'!$H$16*IF(ISNUMBER($K770),P770,0)+'01_指標庫'!$H$17*IF(ISNUMBER($AI770),AT770,0)+'01_指標庫'!$H$18*IF(ISNUMBER($AJ770),AU770,0)+'01_指標庫'!$H$19*IF(ISNUMBER($AK770),AV770,0)+'01_指標庫'!$H$20*IF(ISNUMBER($BB770),BB770,0)+'01_指標庫'!$H$21*IF(ISNUMBER($BC770),BC770,0))/AW770,1))</f>
        <v>81.400000000000006</v>
      </c>
      <c r="AY770" s="67"/>
      <c r="AZ770" s="67"/>
      <c r="BA770" s="66">
        <f t="shared" si="270"/>
        <v>-1.7000683182621934E-4</v>
      </c>
      <c r="BB770">
        <f t="shared" si="271"/>
        <v>50</v>
      </c>
      <c r="BC770" t="str">
        <f t="shared" si="272"/>
        <v/>
      </c>
    </row>
    <row r="771" spans="1:55" ht="15" customHeight="1">
      <c r="A771" s="56">
        <v>767</v>
      </c>
      <c r="B771" s="57">
        <v>43671</v>
      </c>
      <c r="C771" s="56">
        <v>2019</v>
      </c>
      <c r="D771" s="58" t="s">
        <v>239</v>
      </c>
      <c r="E771" s="59">
        <v>7929.87</v>
      </c>
      <c r="F771" s="60">
        <v>0.103809</v>
      </c>
      <c r="G771" s="60">
        <v>-1.0078999999999999E-2</v>
      </c>
      <c r="H771" s="61">
        <v>0.89800000000000002</v>
      </c>
      <c r="I771" s="62">
        <v>393</v>
      </c>
      <c r="J771" s="56" t="s">
        <v>235</v>
      </c>
      <c r="K771" s="63">
        <v>12.74</v>
      </c>
      <c r="L771" s="56">
        <f t="shared" si="250"/>
        <v>100</v>
      </c>
      <c r="M771" s="56">
        <f t="shared" si="251"/>
        <v>100</v>
      </c>
      <c r="N771" s="56">
        <f t="shared" si="252"/>
        <v>100</v>
      </c>
      <c r="O771" s="56">
        <f t="shared" si="253"/>
        <v>50</v>
      </c>
      <c r="P771" s="56">
        <f t="shared" si="254"/>
        <v>100</v>
      </c>
      <c r="Q771" s="63"/>
      <c r="R771" s="56"/>
      <c r="S771" s="60">
        <f t="shared" si="267"/>
        <v>-1.0079132550454895E-2</v>
      </c>
      <c r="T771" s="64">
        <f t="shared" si="268"/>
        <v>5.5509527754763921E-2</v>
      </c>
      <c r="V771" s="65"/>
      <c r="W771" s="65"/>
      <c r="Y771" s="15" t="str">
        <f t="shared" si="255"/>
        <v>EASY</v>
      </c>
      <c r="AA771" s="66">
        <f t="shared" si="269"/>
        <v>5.889708568330998E-2</v>
      </c>
      <c r="AB771">
        <f>LOOKUP($B771,'07_L1政策步階'!$A$4:$A$14,'07_L1政策步階'!$C$4:$C$14)</f>
        <v>0</v>
      </c>
      <c r="AC771" s="65"/>
      <c r="AD771" s="65"/>
      <c r="AE771" s="65"/>
      <c r="AF771" s="65"/>
      <c r="AG771" s="65"/>
      <c r="AH771" s="65"/>
      <c r="AI771" s="65"/>
      <c r="AJ771" s="65"/>
      <c r="AK771" s="65"/>
      <c r="AL771">
        <f t="shared" si="256"/>
        <v>100</v>
      </c>
      <c r="AM771">
        <f t="shared" si="257"/>
        <v>50</v>
      </c>
      <c r="AN771" t="str">
        <f t="shared" si="258"/>
        <v/>
      </c>
      <c r="AO771" t="str">
        <f t="shared" si="259"/>
        <v/>
      </c>
      <c r="AP771" t="str">
        <f t="shared" si="260"/>
        <v/>
      </c>
      <c r="AQ771" t="str">
        <f t="shared" si="261"/>
        <v/>
      </c>
      <c r="AR771" t="str">
        <f t="shared" si="262"/>
        <v/>
      </c>
      <c r="AS771" t="str">
        <f t="shared" si="263"/>
        <v/>
      </c>
      <c r="AT771" t="str">
        <f t="shared" si="264"/>
        <v/>
      </c>
      <c r="AU771" t="str">
        <f t="shared" si="265"/>
        <v/>
      </c>
      <c r="AV771" t="str">
        <f t="shared" si="266"/>
        <v/>
      </c>
      <c r="AW771">
        <f>'01_指標庫'!$H$4*ISNUMBER($F771)+'01_指標庫'!$H$5*ISNUMBER($AA771)+'01_指標庫'!$H$6*ISNUMBER($G771)+'01_指標庫'!$H$7*ISNUMBER($H771)+'01_指標庫'!$H$8*ISNUMBER($AF771)+'01_指標庫'!$H$9*ISNUMBER($AG771)+'01_指標庫'!$H$10*ISNUMBER($AB771)+'01_指標庫'!$H$11*ISNUMBER($AC771)+'01_指標庫'!$H$12*ISNUMBER($AD771)+'01_指標庫'!$H$13*ISNUMBER($AE771)+'01_指標庫'!$H$14*ISNUMBER($I771)+'01_指標庫'!$H$15*ISNUMBER($AH771)+'01_指標庫'!$H$16*ISNUMBER($K771)+'01_指標庫'!$H$17*ISNUMBER($AI771)+'01_指標庫'!$H$18*ISNUMBER($AJ771)+'01_指標庫'!$H$19*ISNUMBER($AK771)+'01_指標庫'!$H$20*ISNUMBER($BB771)+'01_指標庫'!$H$21*ISNUMBER($BC771)</f>
        <v>51</v>
      </c>
      <c r="AX771">
        <f>IF(AW771=0,50,ROUND(('01_指標庫'!$H$4*IF(ISNUMBER($F771),L771,0)+'01_指標庫'!$H$5*IF(ISNUMBER($AA771),AL771,0)+'01_指標庫'!$H$6*IF(ISNUMBER($G771),M771,0)+'01_指標庫'!$H$7*IF(ISNUMBER($H771),N771,0)+'01_指標庫'!$H$8*IF(ISNUMBER($AF771),AQ771,0)+'01_指標庫'!$H$9*IF(ISNUMBER($AG771),AR771,0)+'01_指標庫'!$H$10*IF(ISNUMBER($AB771),AM771,0)+'01_指標庫'!$H$11*IF(ISNUMBER($AC771),AN771,0)+'01_指標庫'!$H$12*IF(ISNUMBER($AD771),AO771,0)+'01_指標庫'!$H$13*IF(ISNUMBER($AE771),AP771,0)+'01_指標庫'!$H$14*IF(ISNUMBER($I771),O771,0)+'01_指標庫'!$H$15*IF(ISNUMBER($AH771),AS771,0)+'01_指標庫'!$H$16*IF(ISNUMBER($K771),P771,0)+'01_指標庫'!$H$17*IF(ISNUMBER($AI771),AT771,0)+'01_指標庫'!$H$18*IF(ISNUMBER($AJ771),AU771,0)+'01_指標庫'!$H$19*IF(ISNUMBER($AK771),AV771,0)+'01_指標庫'!$H$20*IF(ISNUMBER($BB771),BB771,0)+'01_指標庫'!$H$21*IF(ISNUMBER($BC771),BC771,0))/AW771,1))</f>
        <v>81.400000000000006</v>
      </c>
      <c r="AY771" s="67"/>
      <c r="AZ771" s="67"/>
      <c r="BA771" s="66">
        <f t="shared" si="270"/>
        <v>6.207011399728124E-5</v>
      </c>
      <c r="BB771">
        <f t="shared" si="271"/>
        <v>50</v>
      </c>
      <c r="BC771" t="str">
        <f t="shared" si="272"/>
        <v/>
      </c>
    </row>
    <row r="772" spans="1:55" ht="15" customHeight="1">
      <c r="A772" s="56">
        <v>768</v>
      </c>
      <c r="B772" s="57">
        <v>43672</v>
      </c>
      <c r="C772" s="56">
        <v>2019</v>
      </c>
      <c r="D772" s="58" t="s">
        <v>234</v>
      </c>
      <c r="E772" s="59">
        <v>8016.95</v>
      </c>
      <c r="F772" s="60">
        <v>0.115415</v>
      </c>
      <c r="G772" s="60">
        <v>0</v>
      </c>
      <c r="H772" s="61">
        <v>0.89800000000000002</v>
      </c>
      <c r="I772" s="62">
        <v>389</v>
      </c>
      <c r="J772" s="56" t="s">
        <v>235</v>
      </c>
      <c r="K772" s="63">
        <v>12.16</v>
      </c>
      <c r="L772" s="56">
        <f t="shared" si="250"/>
        <v>100</v>
      </c>
      <c r="M772" s="56">
        <f t="shared" si="251"/>
        <v>100</v>
      </c>
      <c r="N772" s="56">
        <f t="shared" si="252"/>
        <v>100</v>
      </c>
      <c r="O772" s="56">
        <f t="shared" si="253"/>
        <v>50</v>
      </c>
      <c r="P772" s="56">
        <f t="shared" si="254"/>
        <v>100</v>
      </c>
      <c r="Q772" s="63"/>
      <c r="R772" s="56"/>
      <c r="S772" s="60">
        <f t="shared" si="267"/>
        <v>1.0981264510010913E-2</v>
      </c>
      <c r="T772" s="64">
        <f t="shared" si="268"/>
        <v>-4.5525902668759777E-2</v>
      </c>
      <c r="V772" s="65"/>
      <c r="W772" s="65"/>
      <c r="Y772" s="15" t="str">
        <f t="shared" si="255"/>
        <v>EASY</v>
      </c>
      <c r="AA772" s="66">
        <f t="shared" si="269"/>
        <v>5.9837308576119907E-2</v>
      </c>
      <c r="AB772">
        <f>LOOKUP($B772,'07_L1政策步階'!$A$4:$A$14,'07_L1政策步階'!$C$4:$C$14)</f>
        <v>0</v>
      </c>
      <c r="AC772" s="65"/>
      <c r="AD772" s="65"/>
      <c r="AE772" s="65"/>
      <c r="AF772" s="65"/>
      <c r="AG772" s="65"/>
      <c r="AH772" s="65"/>
      <c r="AI772" s="65"/>
      <c r="AJ772" s="65"/>
      <c r="AK772" s="65"/>
      <c r="AL772">
        <f t="shared" si="256"/>
        <v>100</v>
      </c>
      <c r="AM772">
        <f t="shared" si="257"/>
        <v>50</v>
      </c>
      <c r="AN772" t="str">
        <f t="shared" si="258"/>
        <v/>
      </c>
      <c r="AO772" t="str">
        <f t="shared" si="259"/>
        <v/>
      </c>
      <c r="AP772" t="str">
        <f t="shared" si="260"/>
        <v/>
      </c>
      <c r="AQ772" t="str">
        <f t="shared" si="261"/>
        <v/>
      </c>
      <c r="AR772" t="str">
        <f t="shared" si="262"/>
        <v/>
      </c>
      <c r="AS772" t="str">
        <f t="shared" si="263"/>
        <v/>
      </c>
      <c r="AT772" t="str">
        <f t="shared" si="264"/>
        <v/>
      </c>
      <c r="AU772" t="str">
        <f t="shared" si="265"/>
        <v/>
      </c>
      <c r="AV772" t="str">
        <f t="shared" si="266"/>
        <v/>
      </c>
      <c r="AW772">
        <f>'01_指標庫'!$H$4*ISNUMBER($F772)+'01_指標庫'!$H$5*ISNUMBER($AA772)+'01_指標庫'!$H$6*ISNUMBER($G772)+'01_指標庫'!$H$7*ISNUMBER($H772)+'01_指標庫'!$H$8*ISNUMBER($AF772)+'01_指標庫'!$H$9*ISNUMBER($AG772)+'01_指標庫'!$H$10*ISNUMBER($AB772)+'01_指標庫'!$H$11*ISNUMBER($AC772)+'01_指標庫'!$H$12*ISNUMBER($AD772)+'01_指標庫'!$H$13*ISNUMBER($AE772)+'01_指標庫'!$H$14*ISNUMBER($I772)+'01_指標庫'!$H$15*ISNUMBER($AH772)+'01_指標庫'!$H$16*ISNUMBER($K772)+'01_指標庫'!$H$17*ISNUMBER($AI772)+'01_指標庫'!$H$18*ISNUMBER($AJ772)+'01_指標庫'!$H$19*ISNUMBER($AK772)+'01_指標庫'!$H$20*ISNUMBER($BB772)+'01_指標庫'!$H$21*ISNUMBER($BC772)</f>
        <v>51</v>
      </c>
      <c r="AX772">
        <f>IF(AW772=0,50,ROUND(('01_指標庫'!$H$4*IF(ISNUMBER($F772),L772,0)+'01_指標庫'!$H$5*IF(ISNUMBER($AA772),AL772,0)+'01_指標庫'!$H$6*IF(ISNUMBER($G772),M772,0)+'01_指標庫'!$H$7*IF(ISNUMBER($H772),N772,0)+'01_指標庫'!$H$8*IF(ISNUMBER($AF772),AQ772,0)+'01_指標庫'!$H$9*IF(ISNUMBER($AG772),AR772,0)+'01_指標庫'!$H$10*IF(ISNUMBER($AB772),AM772,0)+'01_指標庫'!$H$11*IF(ISNUMBER($AC772),AN772,0)+'01_指標庫'!$H$12*IF(ISNUMBER($AD772),AO772,0)+'01_指標庫'!$H$13*IF(ISNUMBER($AE772),AP772,0)+'01_指標庫'!$H$14*IF(ISNUMBER($I772),O772,0)+'01_指標庫'!$H$15*IF(ISNUMBER($AH772),AS772,0)+'01_指標庫'!$H$16*IF(ISNUMBER($K772),P772,0)+'01_指標庫'!$H$17*IF(ISNUMBER($AI772),AT772,0)+'01_指標庫'!$H$18*IF(ISNUMBER($AJ772),AU772,0)+'01_指標庫'!$H$19*IF(ISNUMBER($AK772),AV772,0)+'01_指標庫'!$H$20*IF(ISNUMBER($BB772),BB772,0)+'01_指標庫'!$H$21*IF(ISNUMBER($BC772),BC772,0))/AW772,1))</f>
        <v>81.400000000000006</v>
      </c>
      <c r="AY772" s="67"/>
      <c r="AZ772" s="67"/>
      <c r="BA772" s="66">
        <f t="shared" si="270"/>
        <v>3.7221333139061397E-3</v>
      </c>
      <c r="BB772">
        <f t="shared" si="271"/>
        <v>50</v>
      </c>
      <c r="BC772" t="str">
        <f t="shared" si="272"/>
        <v/>
      </c>
    </row>
    <row r="773" spans="1:55" ht="15" customHeight="1">
      <c r="A773" s="56">
        <v>769</v>
      </c>
      <c r="B773" s="57">
        <v>43675</v>
      </c>
      <c r="C773" s="56">
        <v>2019</v>
      </c>
      <c r="D773" s="58" t="s">
        <v>236</v>
      </c>
      <c r="E773" s="59">
        <v>7989.08</v>
      </c>
      <c r="F773" s="60">
        <v>0.11106000000000001</v>
      </c>
      <c r="G773" s="60">
        <v>-3.4759999999999999E-3</v>
      </c>
      <c r="H773" s="61">
        <v>0.89800000000000002</v>
      </c>
      <c r="I773" s="62">
        <v>393</v>
      </c>
      <c r="J773" s="56" t="s">
        <v>235</v>
      </c>
      <c r="K773" s="63">
        <v>12.83</v>
      </c>
      <c r="L773" s="56">
        <f t="shared" ref="L773:L836" si="273">IF(COUNT(F773)=0,50,IF(F773&gt;=0,100,IF(F773&gt;=-0.02,50,0)))</f>
        <v>100</v>
      </c>
      <c r="M773" s="56">
        <f t="shared" ref="M773:M836" si="274">IF(COUNT(G773)=0,50,IF(G773&gt;-0.06,100,IF(G773&gt;-0.15,50,0)))</f>
        <v>100</v>
      </c>
      <c r="N773" s="56">
        <f t="shared" ref="N773:N836" si="275">IF(COUNT(H773)=0,50,IF(H773&gt;=0.6,100,IF(H773&gt;=0.4,50,0)))</f>
        <v>100</v>
      </c>
      <c r="O773" s="56">
        <f t="shared" ref="O773:O836" si="276">IF(COUNT(I773)=0,50,IF(J773="proxy_vix",50,IF(I773&lt;350,100,IF(I773&lt;=450,50,0))))</f>
        <v>50</v>
      </c>
      <c r="P773" s="56">
        <f t="shared" ref="P773:P836" si="277">IF(COUNT(K773)=0,50,IF(K773&lt;20,100,IF(K773&lt;=25,50,0)))</f>
        <v>100</v>
      </c>
      <c r="Q773" s="63"/>
      <c r="R773" s="56"/>
      <c r="S773" s="60">
        <f t="shared" si="267"/>
        <v>-3.47638441053022E-3</v>
      </c>
      <c r="T773" s="64">
        <f t="shared" si="268"/>
        <v>5.5098684210526327E-2</v>
      </c>
      <c r="V773" s="65"/>
      <c r="W773" s="65"/>
      <c r="Y773" s="15" t="str">
        <f t="shared" ref="Y773:Y836" si="278">IF(AX773&gt;=70,"EASY",IF(AX773&gt;40,"UNCERTAIN","HARD"))</f>
        <v>EASY</v>
      </c>
      <c r="AA773" s="66">
        <f t="shared" si="269"/>
        <v>6.0519703651078505E-2</v>
      </c>
      <c r="AB773">
        <f>LOOKUP($B773,'07_L1政策步階'!$A$4:$A$14,'07_L1政策步階'!$C$4:$C$14)</f>
        <v>0</v>
      </c>
      <c r="AC773" s="65"/>
      <c r="AD773" s="65"/>
      <c r="AE773" s="65"/>
      <c r="AF773" s="65"/>
      <c r="AG773" s="65"/>
      <c r="AH773" s="65"/>
      <c r="AI773" s="65"/>
      <c r="AJ773" s="65"/>
      <c r="AK773" s="65"/>
      <c r="AL773">
        <f t="shared" ref="AL773:AL836" si="279">IF(ISNUMBER($AA773),IF($AA773&gt;=0.005,100,IF($AA773&gt;=-0.015,50,0)),"")</f>
        <v>100</v>
      </c>
      <c r="AM773">
        <f t="shared" ref="AM773:AM836" si="280">IF(ISNUMBER($AB773),IF($AB773=1,100,IF($AB773=0,50,0)),"")</f>
        <v>50</v>
      </c>
      <c r="AN773" t="str">
        <f t="shared" ref="AN773:AN836" si="281">IF(ISNUMBER($AC773),IF($AC773&gt;=0.001,100,IF($AC773&gt;=-0.003,50,0)),"")</f>
        <v/>
      </c>
      <c r="AO773" t="str">
        <f t="shared" ref="AO773:AO836" si="282">IF(ISNUMBER($AD773),IF($AD773&gt;=0.04,100,IF($AD773&gt;=0,50,0)),"")</f>
        <v/>
      </c>
      <c r="AP773" t="str">
        <f t="shared" ref="AP773:AP836" si="283">IF(ISNUMBER($AE773),IF($AE773&gt;=25,100,IF($AE773&gt;=-75,50,0)),"")</f>
        <v/>
      </c>
      <c r="AQ773" t="str">
        <f t="shared" ref="AQ773:AQ836" si="284">IF(ISNUMBER($AF773),IF($AF773&gt;0,100,IF($AF773&gt;=-50,50,0)),"")</f>
        <v/>
      </c>
      <c r="AR773" t="str">
        <f t="shared" ref="AR773:AR836" si="285">IF(ISNUMBER($AG773),IF($AG773=1,100,IF($AG773=0,50,0)),"")</f>
        <v/>
      </c>
      <c r="AS773" t="str">
        <f t="shared" ref="AS773:AS836" si="286">IF(ISNUMBER($AH773),IF($AH773&lt;0,100,IF($AH773&lt;=20,50,0)),"")</f>
        <v/>
      </c>
      <c r="AT773" t="str">
        <f t="shared" ref="AT773:AT836" si="287">IF(ISNUMBER($AI773),IF($AI773&lt;0.95,100,IF($AI773&lt;=1,50,0)),"")</f>
        <v/>
      </c>
      <c r="AU773" t="str">
        <f t="shared" ref="AU773:AU836" si="288">IF(ISNUMBER($AJ773),IF($AJ773&lt;30,0,IF($AJ773&lt;40,50,IF($AJ773&lt;=90,100,50))),"")</f>
        <v/>
      </c>
      <c r="AV773" t="str">
        <f t="shared" ref="AV773:AV836" si="289">IF(ISNUMBER($AK773),IF($AK773&gt;-0.2,100,IF($AK773&gt;=-0.4,50,0)),"")</f>
        <v/>
      </c>
      <c r="AW773">
        <f>'01_指標庫'!$H$4*ISNUMBER($F773)+'01_指標庫'!$H$5*ISNUMBER($AA773)+'01_指標庫'!$H$6*ISNUMBER($G773)+'01_指標庫'!$H$7*ISNUMBER($H773)+'01_指標庫'!$H$8*ISNUMBER($AF773)+'01_指標庫'!$H$9*ISNUMBER($AG773)+'01_指標庫'!$H$10*ISNUMBER($AB773)+'01_指標庫'!$H$11*ISNUMBER($AC773)+'01_指標庫'!$H$12*ISNUMBER($AD773)+'01_指標庫'!$H$13*ISNUMBER($AE773)+'01_指標庫'!$H$14*ISNUMBER($I773)+'01_指標庫'!$H$15*ISNUMBER($AH773)+'01_指標庫'!$H$16*ISNUMBER($K773)+'01_指標庫'!$H$17*ISNUMBER($AI773)+'01_指標庫'!$H$18*ISNUMBER($AJ773)+'01_指標庫'!$H$19*ISNUMBER($AK773)+'01_指標庫'!$H$20*ISNUMBER($BB773)+'01_指標庫'!$H$21*ISNUMBER($BC773)</f>
        <v>51</v>
      </c>
      <c r="AX773">
        <f>IF(AW773=0,50,ROUND(('01_指標庫'!$H$4*IF(ISNUMBER($F773),L773,0)+'01_指標庫'!$H$5*IF(ISNUMBER($AA773),AL773,0)+'01_指標庫'!$H$6*IF(ISNUMBER($G773),M773,0)+'01_指標庫'!$H$7*IF(ISNUMBER($H773),N773,0)+'01_指標庫'!$H$8*IF(ISNUMBER($AF773),AQ773,0)+'01_指標庫'!$H$9*IF(ISNUMBER($AG773),AR773,0)+'01_指標庫'!$H$10*IF(ISNUMBER($AB773),AM773,0)+'01_指標庫'!$H$11*IF(ISNUMBER($AC773),AN773,0)+'01_指標庫'!$H$12*IF(ISNUMBER($AD773),AO773,0)+'01_指標庫'!$H$13*IF(ISNUMBER($AE773),AP773,0)+'01_指標庫'!$H$14*IF(ISNUMBER($I773),O773,0)+'01_指標庫'!$H$15*IF(ISNUMBER($AH773),AS773,0)+'01_指標庫'!$H$16*IF(ISNUMBER($K773),P773,0)+'01_指標庫'!$H$17*IF(ISNUMBER($AI773),AT773,0)+'01_指標庫'!$H$18*IF(ISNUMBER($AJ773),AU773,0)+'01_指標庫'!$H$19*IF(ISNUMBER($AK773),AV773,0)+'01_指標庫'!$H$20*IF(ISNUMBER($BB773),BB773,0)+'01_指標庫'!$H$21*IF(ISNUMBER($BC773),BC773,0))/AW773,1))</f>
        <v>81.400000000000006</v>
      </c>
      <c r="AY773" s="67"/>
      <c r="AZ773" s="67"/>
      <c r="BA773" s="66">
        <f t="shared" si="270"/>
        <v>5.5578894737542406E-3</v>
      </c>
      <c r="BB773">
        <f t="shared" si="271"/>
        <v>50</v>
      </c>
      <c r="BC773" t="str">
        <f t="shared" si="272"/>
        <v/>
      </c>
    </row>
    <row r="774" spans="1:55" ht="15" customHeight="1">
      <c r="A774" s="56">
        <v>770</v>
      </c>
      <c r="B774" s="57">
        <v>43676</v>
      </c>
      <c r="C774" s="56">
        <v>2019</v>
      </c>
      <c r="D774" s="58" t="s">
        <v>237</v>
      </c>
      <c r="E774" s="59">
        <v>7952.47</v>
      </c>
      <c r="F774" s="60">
        <v>0.105271</v>
      </c>
      <c r="G774" s="60">
        <v>-8.0429999999999998E-3</v>
      </c>
      <c r="H774" s="61">
        <v>0.89800000000000002</v>
      </c>
      <c r="I774" s="62">
        <v>397</v>
      </c>
      <c r="J774" s="56" t="s">
        <v>235</v>
      </c>
      <c r="K774" s="63">
        <v>13.94</v>
      </c>
      <c r="L774" s="56">
        <f t="shared" si="273"/>
        <v>100</v>
      </c>
      <c r="M774" s="56">
        <f t="shared" si="274"/>
        <v>100</v>
      </c>
      <c r="N774" s="56">
        <f t="shared" si="275"/>
        <v>100</v>
      </c>
      <c r="O774" s="56">
        <f t="shared" si="276"/>
        <v>50</v>
      </c>
      <c r="P774" s="56">
        <f t="shared" si="277"/>
        <v>100</v>
      </c>
      <c r="Q774" s="63"/>
      <c r="R774" s="56"/>
      <c r="S774" s="60">
        <f t="shared" ref="S774:S837" si="290">$E774/$E773-1</f>
        <v>-4.5825051194881006E-3</v>
      </c>
      <c r="T774" s="64">
        <f t="shared" ref="T774:T837" si="291">$K774/$K773-1</f>
        <v>8.6515978176149533E-2</v>
      </c>
      <c r="V774" s="65"/>
      <c r="W774" s="65"/>
      <c r="Y774" s="15" t="str">
        <f t="shared" si="278"/>
        <v>EASY</v>
      </c>
      <c r="AA774" s="66">
        <f t="shared" si="269"/>
        <v>6.1098046175815268E-2</v>
      </c>
      <c r="AB774">
        <f>LOOKUP($B774,'07_L1政策步階'!$A$4:$A$14,'07_L1政策步階'!$C$4:$C$14)</f>
        <v>0</v>
      </c>
      <c r="AC774" s="65"/>
      <c r="AD774" s="65"/>
      <c r="AE774" s="65"/>
      <c r="AF774" s="65"/>
      <c r="AG774" s="65"/>
      <c r="AH774" s="65"/>
      <c r="AI774" s="65"/>
      <c r="AJ774" s="65"/>
      <c r="AK774" s="65"/>
      <c r="AL774">
        <f t="shared" si="279"/>
        <v>100</v>
      </c>
      <c r="AM774">
        <f t="shared" si="280"/>
        <v>50</v>
      </c>
      <c r="AN774" t="str">
        <f t="shared" si="281"/>
        <v/>
      </c>
      <c r="AO774" t="str">
        <f t="shared" si="282"/>
        <v/>
      </c>
      <c r="AP774" t="str">
        <f t="shared" si="283"/>
        <v/>
      </c>
      <c r="AQ774" t="str">
        <f t="shared" si="284"/>
        <v/>
      </c>
      <c r="AR774" t="str">
        <f t="shared" si="285"/>
        <v/>
      </c>
      <c r="AS774" t="str">
        <f t="shared" si="286"/>
        <v/>
      </c>
      <c r="AT774" t="str">
        <f t="shared" si="287"/>
        <v/>
      </c>
      <c r="AU774" t="str">
        <f t="shared" si="288"/>
        <v/>
      </c>
      <c r="AV774" t="str">
        <f t="shared" si="289"/>
        <v/>
      </c>
      <c r="AW774">
        <f>'01_指標庫'!$H$4*ISNUMBER($F774)+'01_指標庫'!$H$5*ISNUMBER($AA774)+'01_指標庫'!$H$6*ISNUMBER($G774)+'01_指標庫'!$H$7*ISNUMBER($H774)+'01_指標庫'!$H$8*ISNUMBER($AF774)+'01_指標庫'!$H$9*ISNUMBER($AG774)+'01_指標庫'!$H$10*ISNUMBER($AB774)+'01_指標庫'!$H$11*ISNUMBER($AC774)+'01_指標庫'!$H$12*ISNUMBER($AD774)+'01_指標庫'!$H$13*ISNUMBER($AE774)+'01_指標庫'!$H$14*ISNUMBER($I774)+'01_指標庫'!$H$15*ISNUMBER($AH774)+'01_指標庫'!$H$16*ISNUMBER($K774)+'01_指標庫'!$H$17*ISNUMBER($AI774)+'01_指標庫'!$H$18*ISNUMBER($AJ774)+'01_指標庫'!$H$19*ISNUMBER($AK774)+'01_指標庫'!$H$20*ISNUMBER($BB774)+'01_指標庫'!$H$21*ISNUMBER($BC774)</f>
        <v>51</v>
      </c>
      <c r="AX774">
        <f>IF(AW774=0,50,ROUND(('01_指標庫'!$H$4*IF(ISNUMBER($F774),L774,0)+'01_指標庫'!$H$5*IF(ISNUMBER($AA774),AL774,0)+'01_指標庫'!$H$6*IF(ISNUMBER($G774),M774,0)+'01_指標庫'!$H$7*IF(ISNUMBER($H774),N774,0)+'01_指標庫'!$H$8*IF(ISNUMBER($AF774),AQ774,0)+'01_指標庫'!$H$9*IF(ISNUMBER($AG774),AR774,0)+'01_指標庫'!$H$10*IF(ISNUMBER($AB774),AM774,0)+'01_指標庫'!$H$11*IF(ISNUMBER($AC774),AN774,0)+'01_指標庫'!$H$12*IF(ISNUMBER($AD774),AO774,0)+'01_指標庫'!$H$13*IF(ISNUMBER($AE774),AP774,0)+'01_指標庫'!$H$14*IF(ISNUMBER($I774),O774,0)+'01_指標庫'!$H$15*IF(ISNUMBER($AH774),AS774,0)+'01_指標庫'!$H$16*IF(ISNUMBER($K774),P774,0)+'01_指標庫'!$H$17*IF(ISNUMBER($AI774),AT774,0)+'01_指標庫'!$H$18*IF(ISNUMBER($AJ774),AU774,0)+'01_指標庫'!$H$19*IF(ISNUMBER($AK774),AV774,0)+'01_指標庫'!$H$20*IF(ISNUMBER($BB774),BB774,0)+'01_指標庫'!$H$21*IF(ISNUMBER($BC774),BC774,0))/AW774,1))</f>
        <v>81.400000000000006</v>
      </c>
      <c r="AY774" s="67"/>
      <c r="AZ774" s="67"/>
      <c r="BA774" s="66">
        <f t="shared" si="270"/>
        <v>5.1836302038950066E-3</v>
      </c>
      <c r="BB774">
        <f t="shared" si="271"/>
        <v>50</v>
      </c>
      <c r="BC774" t="str">
        <f t="shared" si="272"/>
        <v/>
      </c>
    </row>
    <row r="775" spans="1:55" ht="15" customHeight="1">
      <c r="A775" s="56">
        <v>771</v>
      </c>
      <c r="B775" s="57">
        <v>43677</v>
      </c>
      <c r="C775" s="56">
        <v>2019</v>
      </c>
      <c r="D775" s="58" t="s">
        <v>238</v>
      </c>
      <c r="E775" s="59">
        <v>7848.78</v>
      </c>
      <c r="F775" s="60">
        <v>9.0189000000000005E-2</v>
      </c>
      <c r="G775" s="60">
        <v>-2.0976999999999999E-2</v>
      </c>
      <c r="H775" s="61">
        <v>0.87760000000000005</v>
      </c>
      <c r="I775" s="62">
        <v>393</v>
      </c>
      <c r="J775" s="56" t="s">
        <v>235</v>
      </c>
      <c r="K775" s="63">
        <v>16.12</v>
      </c>
      <c r="L775" s="56">
        <f t="shared" si="273"/>
        <v>100</v>
      </c>
      <c r="M775" s="56">
        <f t="shared" si="274"/>
        <v>100</v>
      </c>
      <c r="N775" s="56">
        <f t="shared" si="275"/>
        <v>100</v>
      </c>
      <c r="O775" s="56">
        <f t="shared" si="276"/>
        <v>50</v>
      </c>
      <c r="P775" s="56">
        <f t="shared" si="277"/>
        <v>100</v>
      </c>
      <c r="Q775" s="63"/>
      <c r="R775" s="56"/>
      <c r="S775" s="60">
        <f t="shared" si="290"/>
        <v>-1.3038716273057416E-2</v>
      </c>
      <c r="T775" s="64">
        <f t="shared" si="291"/>
        <v>0.1563845050215209</v>
      </c>
      <c r="V775" s="65"/>
      <c r="W775" s="65"/>
      <c r="Y775" s="15" t="str">
        <f t="shared" si="278"/>
        <v>EASY</v>
      </c>
      <c r="AA775" s="66">
        <f t="shared" si="269"/>
        <v>6.1757479346822297E-2</v>
      </c>
      <c r="AB775">
        <f>LOOKUP($B775,'07_L1政策步階'!$A$4:$A$14,'07_L1政策步階'!$C$4:$C$14)</f>
        <v>1</v>
      </c>
      <c r="AC775" s="65"/>
      <c r="AD775" s="65"/>
      <c r="AE775" s="65"/>
      <c r="AF775" s="65"/>
      <c r="AG775" s="65"/>
      <c r="AH775" s="65"/>
      <c r="AI775" s="65"/>
      <c r="AJ775" s="65"/>
      <c r="AK775" s="65"/>
      <c r="AL775">
        <f t="shared" si="279"/>
        <v>100</v>
      </c>
      <c r="AM775">
        <f t="shared" si="280"/>
        <v>100</v>
      </c>
      <c r="AN775" t="str">
        <f t="shared" si="281"/>
        <v/>
      </c>
      <c r="AO775" t="str">
        <f t="shared" si="282"/>
        <v/>
      </c>
      <c r="AP775" t="str">
        <f t="shared" si="283"/>
        <v/>
      </c>
      <c r="AQ775" t="str">
        <f t="shared" si="284"/>
        <v/>
      </c>
      <c r="AR775" t="str">
        <f t="shared" si="285"/>
        <v/>
      </c>
      <c r="AS775" t="str">
        <f t="shared" si="286"/>
        <v/>
      </c>
      <c r="AT775" t="str">
        <f t="shared" si="287"/>
        <v/>
      </c>
      <c r="AU775" t="str">
        <f t="shared" si="288"/>
        <v/>
      </c>
      <c r="AV775" t="str">
        <f t="shared" si="289"/>
        <v/>
      </c>
      <c r="AW775">
        <f>'01_指標庫'!$H$4*ISNUMBER($F775)+'01_指標庫'!$H$5*ISNUMBER($AA775)+'01_指標庫'!$H$6*ISNUMBER($G775)+'01_指標庫'!$H$7*ISNUMBER($H775)+'01_指標庫'!$H$8*ISNUMBER($AF775)+'01_指標庫'!$H$9*ISNUMBER($AG775)+'01_指標庫'!$H$10*ISNUMBER($AB775)+'01_指標庫'!$H$11*ISNUMBER($AC775)+'01_指標庫'!$H$12*ISNUMBER($AD775)+'01_指標庫'!$H$13*ISNUMBER($AE775)+'01_指標庫'!$H$14*ISNUMBER($I775)+'01_指標庫'!$H$15*ISNUMBER($AH775)+'01_指標庫'!$H$16*ISNUMBER($K775)+'01_指標庫'!$H$17*ISNUMBER($AI775)+'01_指標庫'!$H$18*ISNUMBER($AJ775)+'01_指標庫'!$H$19*ISNUMBER($AK775)+'01_指標庫'!$H$20*ISNUMBER($BB775)+'01_指標庫'!$H$21*ISNUMBER($BC775)</f>
        <v>51</v>
      </c>
      <c r="AX775">
        <f>IF(AW775=0,50,ROUND(('01_指標庫'!$H$4*IF(ISNUMBER($F775),L775,0)+'01_指標庫'!$H$5*IF(ISNUMBER($AA775),AL775,0)+'01_指標庫'!$H$6*IF(ISNUMBER($G775),M775,0)+'01_指標庫'!$H$7*IF(ISNUMBER($H775),N775,0)+'01_指標庫'!$H$8*IF(ISNUMBER($AF775),AQ775,0)+'01_指標庫'!$H$9*IF(ISNUMBER($AG775),AR775,0)+'01_指標庫'!$H$10*IF(ISNUMBER($AB775),AM775,0)+'01_指標庫'!$H$11*IF(ISNUMBER($AC775),AN775,0)+'01_指標庫'!$H$12*IF(ISNUMBER($AD775),AO775,0)+'01_指標庫'!$H$13*IF(ISNUMBER($AE775),AP775,0)+'01_指標庫'!$H$14*IF(ISNUMBER($I775),O775,0)+'01_指標庫'!$H$15*IF(ISNUMBER($AH775),AS775,0)+'01_指標庫'!$H$16*IF(ISNUMBER($K775),P775,0)+'01_指標庫'!$H$17*IF(ISNUMBER($AI775),AT775,0)+'01_指標庫'!$H$18*IF(ISNUMBER($AJ775),AU775,0)+'01_指標庫'!$H$19*IF(ISNUMBER($AK775),AV775,0)+'01_指標庫'!$H$20*IF(ISNUMBER($BB775),BB775,0)+'01_指標庫'!$H$21*IF(ISNUMBER($BC775),BC775,0))/AW775,1))</f>
        <v>86.3</v>
      </c>
      <c r="AY775" s="67"/>
      <c r="AZ775" s="67"/>
      <c r="BA775" s="66">
        <f t="shared" si="270"/>
        <v>1.6110357524412589E-3</v>
      </c>
      <c r="BB775">
        <f t="shared" si="271"/>
        <v>50</v>
      </c>
      <c r="BC775" t="str">
        <f t="shared" si="272"/>
        <v/>
      </c>
    </row>
    <row r="776" spans="1:55" ht="15" customHeight="1">
      <c r="A776" s="56">
        <v>772</v>
      </c>
      <c r="B776" s="57">
        <v>43678</v>
      </c>
      <c r="C776" s="56">
        <v>2019</v>
      </c>
      <c r="D776" s="58" t="s">
        <v>239</v>
      </c>
      <c r="E776" s="59">
        <v>7801.15</v>
      </c>
      <c r="F776" s="60">
        <v>8.3088999999999996E-2</v>
      </c>
      <c r="G776" s="60">
        <v>-2.6918000000000001E-2</v>
      </c>
      <c r="H776" s="61">
        <v>0.87760000000000005</v>
      </c>
      <c r="I776" s="62">
        <v>410</v>
      </c>
      <c r="J776" s="56" t="s">
        <v>235</v>
      </c>
      <c r="K776" s="63">
        <v>17.87</v>
      </c>
      <c r="L776" s="56">
        <f t="shared" si="273"/>
        <v>100</v>
      </c>
      <c r="M776" s="56">
        <f t="shared" si="274"/>
        <v>100</v>
      </c>
      <c r="N776" s="56">
        <f t="shared" si="275"/>
        <v>100</v>
      </c>
      <c r="O776" s="56">
        <f t="shared" si="276"/>
        <v>50</v>
      </c>
      <c r="P776" s="56">
        <f t="shared" si="277"/>
        <v>100</v>
      </c>
      <c r="Q776" s="63"/>
      <c r="R776" s="56"/>
      <c r="S776" s="60">
        <f t="shared" si="290"/>
        <v>-6.0684590471385969E-3</v>
      </c>
      <c r="T776" s="64">
        <f t="shared" si="291"/>
        <v>0.1085607940446649</v>
      </c>
      <c r="V776" s="65"/>
      <c r="W776" s="65"/>
      <c r="Y776" s="15" t="str">
        <f t="shared" si="278"/>
        <v>EASY</v>
      </c>
      <c r="AA776" s="66">
        <f t="shared" si="269"/>
        <v>6.2255079682450809E-2</v>
      </c>
      <c r="AB776">
        <f>LOOKUP($B776,'07_L1政策步階'!$A$4:$A$14,'07_L1政策步階'!$C$4:$C$14)</f>
        <v>1</v>
      </c>
      <c r="AC776" s="65"/>
      <c r="AD776" s="65"/>
      <c r="AE776" s="65"/>
      <c r="AF776" s="65"/>
      <c r="AG776" s="65"/>
      <c r="AH776" s="65"/>
      <c r="AI776" s="65"/>
      <c r="AJ776" s="65"/>
      <c r="AK776" s="65"/>
      <c r="AL776">
        <f t="shared" si="279"/>
        <v>100</v>
      </c>
      <c r="AM776">
        <f t="shared" si="280"/>
        <v>100</v>
      </c>
      <c r="AN776" t="str">
        <f t="shared" si="281"/>
        <v/>
      </c>
      <c r="AO776" t="str">
        <f t="shared" si="282"/>
        <v/>
      </c>
      <c r="AP776" t="str">
        <f t="shared" si="283"/>
        <v/>
      </c>
      <c r="AQ776" t="str">
        <f t="shared" si="284"/>
        <v/>
      </c>
      <c r="AR776" t="str">
        <f t="shared" si="285"/>
        <v/>
      </c>
      <c r="AS776" t="str">
        <f t="shared" si="286"/>
        <v/>
      </c>
      <c r="AT776" t="str">
        <f t="shared" si="287"/>
        <v/>
      </c>
      <c r="AU776" t="str">
        <f t="shared" si="288"/>
        <v/>
      </c>
      <c r="AV776" t="str">
        <f t="shared" si="289"/>
        <v/>
      </c>
      <c r="AW776">
        <f>'01_指標庫'!$H$4*ISNUMBER($F776)+'01_指標庫'!$H$5*ISNUMBER($AA776)+'01_指標庫'!$H$6*ISNUMBER($G776)+'01_指標庫'!$H$7*ISNUMBER($H776)+'01_指標庫'!$H$8*ISNUMBER($AF776)+'01_指標庫'!$H$9*ISNUMBER($AG776)+'01_指標庫'!$H$10*ISNUMBER($AB776)+'01_指標庫'!$H$11*ISNUMBER($AC776)+'01_指標庫'!$H$12*ISNUMBER($AD776)+'01_指標庫'!$H$13*ISNUMBER($AE776)+'01_指標庫'!$H$14*ISNUMBER($I776)+'01_指標庫'!$H$15*ISNUMBER($AH776)+'01_指標庫'!$H$16*ISNUMBER($K776)+'01_指標庫'!$H$17*ISNUMBER($AI776)+'01_指標庫'!$H$18*ISNUMBER($AJ776)+'01_指標庫'!$H$19*ISNUMBER($AK776)+'01_指標庫'!$H$20*ISNUMBER($BB776)+'01_指標庫'!$H$21*ISNUMBER($BC776)</f>
        <v>51</v>
      </c>
      <c r="AX776">
        <f>IF(AW776=0,50,ROUND(('01_指標庫'!$H$4*IF(ISNUMBER($F776),L776,0)+'01_指標庫'!$H$5*IF(ISNUMBER($AA776),AL776,0)+'01_指標庫'!$H$6*IF(ISNUMBER($G776),M776,0)+'01_指標庫'!$H$7*IF(ISNUMBER($H776),N776,0)+'01_指標庫'!$H$8*IF(ISNUMBER($AF776),AQ776,0)+'01_指標庫'!$H$9*IF(ISNUMBER($AG776),AR776,0)+'01_指標庫'!$H$10*IF(ISNUMBER($AB776),AM776,0)+'01_指標庫'!$H$11*IF(ISNUMBER($AC776),AN776,0)+'01_指標庫'!$H$12*IF(ISNUMBER($AD776),AO776,0)+'01_指標庫'!$H$13*IF(ISNUMBER($AE776),AP776,0)+'01_指標庫'!$H$14*IF(ISNUMBER($I776),O776,0)+'01_指標庫'!$H$15*IF(ISNUMBER($AH776),AS776,0)+'01_指標庫'!$H$16*IF(ISNUMBER($K776),P776,0)+'01_指標庫'!$H$17*IF(ISNUMBER($AI776),AT776,0)+'01_指標庫'!$H$18*IF(ISNUMBER($AJ776),AU776,0)+'01_指標庫'!$H$19*IF(ISNUMBER($AK776),AV776,0)+'01_指標庫'!$H$20*IF(ISNUMBER($BB776),BB776,0)+'01_指標庫'!$H$21*IF(ISNUMBER($BC776),BC776,0))/AW776,1))</f>
        <v>86.3</v>
      </c>
      <c r="AY776" s="67"/>
      <c r="AZ776" s="67"/>
      <c r="BA776" s="66">
        <f t="shared" si="270"/>
        <v>-3.3605284169091476E-4</v>
      </c>
      <c r="BB776">
        <f t="shared" si="271"/>
        <v>50</v>
      </c>
      <c r="BC776" t="str">
        <f t="shared" si="272"/>
        <v/>
      </c>
    </row>
    <row r="777" spans="1:55" ht="15" customHeight="1">
      <c r="A777" s="56">
        <v>773</v>
      </c>
      <c r="B777" s="57">
        <v>43679</v>
      </c>
      <c r="C777" s="56">
        <v>2019</v>
      </c>
      <c r="D777" s="58" t="s">
        <v>234</v>
      </c>
      <c r="E777" s="59">
        <v>7692.8</v>
      </c>
      <c r="F777" s="60">
        <v>6.7583000000000004E-2</v>
      </c>
      <c r="G777" s="60">
        <v>-4.0432999999999997E-2</v>
      </c>
      <c r="H777" s="61">
        <v>0.8367</v>
      </c>
      <c r="I777" s="62">
        <v>419</v>
      </c>
      <c r="J777" s="56" t="s">
        <v>235</v>
      </c>
      <c r="K777" s="63">
        <v>17.61</v>
      </c>
      <c r="L777" s="56">
        <f t="shared" si="273"/>
        <v>100</v>
      </c>
      <c r="M777" s="56">
        <f t="shared" si="274"/>
        <v>100</v>
      </c>
      <c r="N777" s="56">
        <f t="shared" si="275"/>
        <v>100</v>
      </c>
      <c r="O777" s="56">
        <f t="shared" si="276"/>
        <v>50</v>
      </c>
      <c r="P777" s="56">
        <f t="shared" si="277"/>
        <v>100</v>
      </c>
      <c r="Q777" s="63"/>
      <c r="R777" s="56"/>
      <c r="S777" s="60">
        <f t="shared" si="290"/>
        <v>-1.3888977907103417E-2</v>
      </c>
      <c r="T777" s="64">
        <f t="shared" si="291"/>
        <v>-1.4549524342473474E-2</v>
      </c>
      <c r="V777" s="65"/>
      <c r="W777" s="65"/>
      <c r="Y777" s="15" t="str">
        <f t="shared" si="278"/>
        <v>EASY</v>
      </c>
      <c r="AA777" s="66">
        <f t="shared" si="269"/>
        <v>6.255037950222242E-2</v>
      </c>
      <c r="AB777">
        <f>LOOKUP($B777,'07_L1政策步階'!$A$4:$A$14,'07_L1政策步階'!$C$4:$C$14)</f>
        <v>1</v>
      </c>
      <c r="AC777" s="65"/>
      <c r="AD777" s="65"/>
      <c r="AE777" s="65"/>
      <c r="AF777" s="65"/>
      <c r="AG777" s="65"/>
      <c r="AH777" s="65"/>
      <c r="AI777" s="65"/>
      <c r="AJ777" s="65"/>
      <c r="AK777" s="65"/>
      <c r="AL777">
        <f t="shared" si="279"/>
        <v>100</v>
      </c>
      <c r="AM777">
        <f t="shared" si="280"/>
        <v>100</v>
      </c>
      <c r="AN777" t="str">
        <f t="shared" si="281"/>
        <v/>
      </c>
      <c r="AO777" t="str">
        <f t="shared" si="282"/>
        <v/>
      </c>
      <c r="AP777" t="str">
        <f t="shared" si="283"/>
        <v/>
      </c>
      <c r="AQ777" t="str">
        <f t="shared" si="284"/>
        <v/>
      </c>
      <c r="AR777" t="str">
        <f t="shared" si="285"/>
        <v/>
      </c>
      <c r="AS777" t="str">
        <f t="shared" si="286"/>
        <v/>
      </c>
      <c r="AT777" t="str">
        <f t="shared" si="287"/>
        <v/>
      </c>
      <c r="AU777" t="str">
        <f t="shared" si="288"/>
        <v/>
      </c>
      <c r="AV777" t="str">
        <f t="shared" si="289"/>
        <v/>
      </c>
      <c r="AW777">
        <f>'01_指標庫'!$H$4*ISNUMBER($F777)+'01_指標庫'!$H$5*ISNUMBER($AA777)+'01_指標庫'!$H$6*ISNUMBER($G777)+'01_指標庫'!$H$7*ISNUMBER($H777)+'01_指標庫'!$H$8*ISNUMBER($AF777)+'01_指標庫'!$H$9*ISNUMBER($AG777)+'01_指標庫'!$H$10*ISNUMBER($AB777)+'01_指標庫'!$H$11*ISNUMBER($AC777)+'01_指標庫'!$H$12*ISNUMBER($AD777)+'01_指標庫'!$H$13*ISNUMBER($AE777)+'01_指標庫'!$H$14*ISNUMBER($I777)+'01_指標庫'!$H$15*ISNUMBER($AH777)+'01_指標庫'!$H$16*ISNUMBER($K777)+'01_指標庫'!$H$17*ISNUMBER($AI777)+'01_指標庫'!$H$18*ISNUMBER($AJ777)+'01_指標庫'!$H$19*ISNUMBER($AK777)+'01_指標庫'!$H$20*ISNUMBER($BB777)+'01_指標庫'!$H$21*ISNUMBER($BC777)</f>
        <v>51</v>
      </c>
      <c r="AX777">
        <f>IF(AW777=0,50,ROUND(('01_指標庫'!$H$4*IF(ISNUMBER($F777),L777,0)+'01_指標庫'!$H$5*IF(ISNUMBER($AA777),AL777,0)+'01_指標庫'!$H$6*IF(ISNUMBER($G777),M777,0)+'01_指標庫'!$H$7*IF(ISNUMBER($H777),N777,0)+'01_指標庫'!$H$8*IF(ISNUMBER($AF777),AQ777,0)+'01_指標庫'!$H$9*IF(ISNUMBER($AG777),AR777,0)+'01_指標庫'!$H$10*IF(ISNUMBER($AB777),AM777,0)+'01_指標庫'!$H$11*IF(ISNUMBER($AC777),AN777,0)+'01_指標庫'!$H$12*IF(ISNUMBER($AD777),AO777,0)+'01_指標庫'!$H$13*IF(ISNUMBER($AE777),AP777,0)+'01_指標庫'!$H$14*IF(ISNUMBER($I777),O777,0)+'01_指標庫'!$H$15*IF(ISNUMBER($AH777),AS777,0)+'01_指標庫'!$H$16*IF(ISNUMBER($K777),P777,0)+'01_指標庫'!$H$17*IF(ISNUMBER($AI777),AT777,0)+'01_指標庫'!$H$18*IF(ISNUMBER($AJ777),AU777,0)+'01_指標庫'!$H$19*IF(ISNUMBER($AK777),AV777,0)+'01_指標庫'!$H$20*IF(ISNUMBER($BB777),BB777,0)+'01_指標庫'!$H$21*IF(ISNUMBER($BC777),BC777,0))/AW777,1))</f>
        <v>80.400000000000006</v>
      </c>
      <c r="AY777" s="67"/>
      <c r="AZ777" s="67"/>
      <c r="BA777" s="66">
        <f t="shared" si="270"/>
        <v>-6.7360383932570933E-3</v>
      </c>
      <c r="BB777">
        <f t="shared" si="271"/>
        <v>0</v>
      </c>
      <c r="BC777" t="str">
        <f t="shared" si="272"/>
        <v/>
      </c>
    </row>
    <row r="778" spans="1:55" ht="15" customHeight="1">
      <c r="A778" s="56">
        <v>774</v>
      </c>
      <c r="B778" s="57">
        <v>43682</v>
      </c>
      <c r="C778" s="56">
        <v>2019</v>
      </c>
      <c r="D778" s="58" t="s">
        <v>236</v>
      </c>
      <c r="E778" s="59">
        <v>7415.69</v>
      </c>
      <c r="F778" s="60">
        <v>2.9027000000000001E-2</v>
      </c>
      <c r="G778" s="60">
        <v>-7.4998999999999996E-2</v>
      </c>
      <c r="H778" s="61">
        <v>0.75509999999999999</v>
      </c>
      <c r="I778" s="62">
        <v>453</v>
      </c>
      <c r="J778" s="56" t="s">
        <v>235</v>
      </c>
      <c r="K778" s="63">
        <v>24.59</v>
      </c>
      <c r="L778" s="56">
        <f t="shared" si="273"/>
        <v>100</v>
      </c>
      <c r="M778" s="56">
        <f t="shared" si="274"/>
        <v>50</v>
      </c>
      <c r="N778" s="56">
        <f t="shared" si="275"/>
        <v>100</v>
      </c>
      <c r="O778" s="56">
        <f t="shared" si="276"/>
        <v>0</v>
      </c>
      <c r="P778" s="56">
        <f t="shared" si="277"/>
        <v>50</v>
      </c>
      <c r="Q778" s="63"/>
      <c r="R778" s="56"/>
      <c r="S778" s="60">
        <f t="shared" si="290"/>
        <v>-3.6021994592346118E-2</v>
      </c>
      <c r="T778" s="64">
        <f t="shared" si="291"/>
        <v>0.39636570130607618</v>
      </c>
      <c r="V778" s="65"/>
      <c r="W778" s="65"/>
      <c r="Y778" s="15" t="str">
        <f t="shared" si="278"/>
        <v>UNCERTAIN</v>
      </c>
      <c r="AA778" s="66">
        <f t="shared" si="269"/>
        <v>6.2746777948735843E-2</v>
      </c>
      <c r="AB778">
        <f>LOOKUP($B778,'07_L1政策步階'!$A$4:$A$14,'07_L1政策步階'!$C$4:$C$14)</f>
        <v>1</v>
      </c>
      <c r="AC778" s="65"/>
      <c r="AD778" s="65"/>
      <c r="AE778" s="65"/>
      <c r="AF778" s="65"/>
      <c r="AG778" s="65"/>
      <c r="AH778" s="65"/>
      <c r="AI778" s="65"/>
      <c r="AJ778" s="65"/>
      <c r="AK778" s="65"/>
      <c r="AL778">
        <f t="shared" si="279"/>
        <v>100</v>
      </c>
      <c r="AM778">
        <f t="shared" si="280"/>
        <v>100</v>
      </c>
      <c r="AN778" t="str">
        <f t="shared" si="281"/>
        <v/>
      </c>
      <c r="AO778" t="str">
        <f t="shared" si="282"/>
        <v/>
      </c>
      <c r="AP778" t="str">
        <f t="shared" si="283"/>
        <v/>
      </c>
      <c r="AQ778" t="str">
        <f t="shared" si="284"/>
        <v/>
      </c>
      <c r="AR778" t="str">
        <f t="shared" si="285"/>
        <v/>
      </c>
      <c r="AS778" t="str">
        <f t="shared" si="286"/>
        <v/>
      </c>
      <c r="AT778" t="str">
        <f t="shared" si="287"/>
        <v/>
      </c>
      <c r="AU778" t="str">
        <f t="shared" si="288"/>
        <v/>
      </c>
      <c r="AV778" t="str">
        <f t="shared" si="289"/>
        <v/>
      </c>
      <c r="AW778">
        <f>'01_指標庫'!$H$4*ISNUMBER($F778)+'01_指標庫'!$H$5*ISNUMBER($AA778)+'01_指標庫'!$H$6*ISNUMBER($G778)+'01_指標庫'!$H$7*ISNUMBER($H778)+'01_指標庫'!$H$8*ISNUMBER($AF778)+'01_指標庫'!$H$9*ISNUMBER($AG778)+'01_指標庫'!$H$10*ISNUMBER($AB778)+'01_指標庫'!$H$11*ISNUMBER($AC778)+'01_指標庫'!$H$12*ISNUMBER($AD778)+'01_指標庫'!$H$13*ISNUMBER($AE778)+'01_指標庫'!$H$14*ISNUMBER($I778)+'01_指標庫'!$H$15*ISNUMBER($AH778)+'01_指標庫'!$H$16*ISNUMBER($K778)+'01_指標庫'!$H$17*ISNUMBER($AI778)+'01_指標庫'!$H$18*ISNUMBER($AJ778)+'01_指標庫'!$H$19*ISNUMBER($AK778)+'01_指標庫'!$H$20*ISNUMBER($BB778)+'01_指標庫'!$H$21*ISNUMBER($BC778)</f>
        <v>51</v>
      </c>
      <c r="AX778">
        <f>IF(AW778=0,50,ROUND(('01_指標庫'!$H$4*IF(ISNUMBER($F778),L778,0)+'01_指標庫'!$H$5*IF(ISNUMBER($AA778),AL778,0)+'01_指標庫'!$H$6*IF(ISNUMBER($G778),M778,0)+'01_指標庫'!$H$7*IF(ISNUMBER($H778),N778,0)+'01_指標庫'!$H$8*IF(ISNUMBER($AF778),AQ778,0)+'01_指標庫'!$H$9*IF(ISNUMBER($AG778),AR778,0)+'01_指標庫'!$H$10*IF(ISNUMBER($AB778),AM778,0)+'01_指標庫'!$H$11*IF(ISNUMBER($AC778),AN778,0)+'01_指標庫'!$H$12*IF(ISNUMBER($AD778),AO778,0)+'01_指標庫'!$H$13*IF(ISNUMBER($AE778),AP778,0)+'01_指標庫'!$H$14*IF(ISNUMBER($I778),O778,0)+'01_指標庫'!$H$15*IF(ISNUMBER($AH778),AS778,0)+'01_指標庫'!$H$16*IF(ISNUMBER($K778),P778,0)+'01_指標庫'!$H$17*IF(ISNUMBER($AI778),AT778,0)+'01_指標庫'!$H$18*IF(ISNUMBER($AJ778),AU778,0)+'01_指標庫'!$H$19*IF(ISNUMBER($AK778),AV778,0)+'01_指標庫'!$H$20*IF(ISNUMBER($BB778),BB778,0)+'01_指標庫'!$H$21*IF(ISNUMBER($BC778),BC778,0))/AW778,1))</f>
        <v>58.8</v>
      </c>
      <c r="AY778" s="67"/>
      <c r="AZ778" s="67"/>
      <c r="BA778" s="66">
        <f t="shared" si="270"/>
        <v>-1.5139935450025788E-2</v>
      </c>
      <c r="BB778">
        <f t="shared" si="271"/>
        <v>0</v>
      </c>
      <c r="BC778" t="str">
        <f t="shared" si="272"/>
        <v/>
      </c>
    </row>
    <row r="779" spans="1:55" ht="15" customHeight="1">
      <c r="A779" s="56">
        <v>775</v>
      </c>
      <c r="B779" s="57">
        <v>43683</v>
      </c>
      <c r="C779" s="56">
        <v>2019</v>
      </c>
      <c r="D779" s="58" t="s">
        <v>237</v>
      </c>
      <c r="E779" s="59">
        <v>7521.32</v>
      </c>
      <c r="F779" s="60">
        <v>4.3508999999999999E-2</v>
      </c>
      <c r="G779" s="60">
        <v>-6.1823000000000003E-2</v>
      </c>
      <c r="H779" s="61">
        <v>0.79590000000000005</v>
      </c>
      <c r="I779" s="62">
        <v>446</v>
      </c>
      <c r="J779" s="56" t="s">
        <v>235</v>
      </c>
      <c r="K779" s="63">
        <v>20.170000000000002</v>
      </c>
      <c r="L779" s="56">
        <f t="shared" si="273"/>
        <v>100</v>
      </c>
      <c r="M779" s="56">
        <f t="shared" si="274"/>
        <v>50</v>
      </c>
      <c r="N779" s="56">
        <f t="shared" si="275"/>
        <v>100</v>
      </c>
      <c r="O779" s="56">
        <f t="shared" si="276"/>
        <v>50</v>
      </c>
      <c r="P779" s="56">
        <f t="shared" si="277"/>
        <v>50</v>
      </c>
      <c r="Q779" s="63"/>
      <c r="R779" s="56"/>
      <c r="S779" s="60">
        <f t="shared" si="290"/>
        <v>1.4244122933941394E-2</v>
      </c>
      <c r="T779" s="64">
        <f t="shared" si="291"/>
        <v>-0.17974786498576645</v>
      </c>
      <c r="V779" s="65"/>
      <c r="W779" s="65"/>
      <c r="Y779" s="15" t="str">
        <f t="shared" si="278"/>
        <v>UNCERTAIN</v>
      </c>
      <c r="AA779" s="66">
        <f t="shared" si="269"/>
        <v>6.3179315709431361E-2</v>
      </c>
      <c r="AB779">
        <f>LOOKUP($B779,'07_L1政策步階'!$A$4:$A$14,'07_L1政策步階'!$C$4:$C$14)</f>
        <v>1</v>
      </c>
      <c r="AC779" s="65"/>
      <c r="AD779" s="65"/>
      <c r="AE779" s="65"/>
      <c r="AF779" s="65"/>
      <c r="AG779" s="65"/>
      <c r="AH779" s="65"/>
      <c r="AI779" s="65"/>
      <c r="AJ779" s="65"/>
      <c r="AK779" s="65"/>
      <c r="AL779">
        <f t="shared" si="279"/>
        <v>100</v>
      </c>
      <c r="AM779">
        <f t="shared" si="280"/>
        <v>100</v>
      </c>
      <c r="AN779" t="str">
        <f t="shared" si="281"/>
        <v/>
      </c>
      <c r="AO779" t="str">
        <f t="shared" si="282"/>
        <v/>
      </c>
      <c r="AP779" t="str">
        <f t="shared" si="283"/>
        <v/>
      </c>
      <c r="AQ779" t="str">
        <f t="shared" si="284"/>
        <v/>
      </c>
      <c r="AR779" t="str">
        <f t="shared" si="285"/>
        <v/>
      </c>
      <c r="AS779" t="str">
        <f t="shared" si="286"/>
        <v/>
      </c>
      <c r="AT779" t="str">
        <f t="shared" si="287"/>
        <v/>
      </c>
      <c r="AU779" t="str">
        <f t="shared" si="288"/>
        <v/>
      </c>
      <c r="AV779" t="str">
        <f t="shared" si="289"/>
        <v/>
      </c>
      <c r="AW779">
        <f>'01_指標庫'!$H$4*ISNUMBER($F779)+'01_指標庫'!$H$5*ISNUMBER($AA779)+'01_指標庫'!$H$6*ISNUMBER($G779)+'01_指標庫'!$H$7*ISNUMBER($H779)+'01_指標庫'!$H$8*ISNUMBER($AF779)+'01_指標庫'!$H$9*ISNUMBER($AG779)+'01_指標庫'!$H$10*ISNUMBER($AB779)+'01_指標庫'!$H$11*ISNUMBER($AC779)+'01_指標庫'!$H$12*ISNUMBER($AD779)+'01_指標庫'!$H$13*ISNUMBER($AE779)+'01_指標庫'!$H$14*ISNUMBER($I779)+'01_指標庫'!$H$15*ISNUMBER($AH779)+'01_指標庫'!$H$16*ISNUMBER($K779)+'01_指標庫'!$H$17*ISNUMBER($AI779)+'01_指標庫'!$H$18*ISNUMBER($AJ779)+'01_指標庫'!$H$19*ISNUMBER($AK779)+'01_指標庫'!$H$20*ISNUMBER($BB779)+'01_指標庫'!$H$21*ISNUMBER($BC779)</f>
        <v>51</v>
      </c>
      <c r="AX779">
        <f>IF(AW779=0,50,ROUND(('01_指標庫'!$H$4*IF(ISNUMBER($F779),L779,0)+'01_指標庫'!$H$5*IF(ISNUMBER($AA779),AL779,0)+'01_指標庫'!$H$6*IF(ISNUMBER($G779),M779,0)+'01_指標庫'!$H$7*IF(ISNUMBER($H779),N779,0)+'01_指標庫'!$H$8*IF(ISNUMBER($AF779),AQ779,0)+'01_指標庫'!$H$9*IF(ISNUMBER($AG779),AR779,0)+'01_指標庫'!$H$10*IF(ISNUMBER($AB779),AM779,0)+'01_指標庫'!$H$11*IF(ISNUMBER($AC779),AN779,0)+'01_指標庫'!$H$12*IF(ISNUMBER($AD779),AO779,0)+'01_指標庫'!$H$13*IF(ISNUMBER($AE779),AP779,0)+'01_指標庫'!$H$14*IF(ISNUMBER($I779),O779,0)+'01_指標庫'!$H$15*IF(ISNUMBER($AH779),AS779,0)+'01_指標庫'!$H$16*IF(ISNUMBER($K779),P779,0)+'01_指標庫'!$H$17*IF(ISNUMBER($AI779),AT779,0)+'01_指標庫'!$H$18*IF(ISNUMBER($AJ779),AU779,0)+'01_指標庫'!$H$19*IF(ISNUMBER($AK779),AV779,0)+'01_指標庫'!$H$20*IF(ISNUMBER($BB779),BB779,0)+'01_指標庫'!$H$21*IF(ISNUMBER($BC779),BC779,0))/AW779,1))</f>
        <v>66.7</v>
      </c>
      <c r="AY779" s="67"/>
      <c r="AZ779" s="67"/>
      <c r="BA779" s="66">
        <f t="shared" si="270"/>
        <v>-2.0712030076726839E-2</v>
      </c>
      <c r="BB779">
        <f t="shared" si="271"/>
        <v>0</v>
      </c>
      <c r="BC779" t="str">
        <f t="shared" si="272"/>
        <v/>
      </c>
    </row>
    <row r="780" spans="1:55" ht="15" customHeight="1">
      <c r="A780" s="56">
        <v>776</v>
      </c>
      <c r="B780" s="57">
        <v>43684</v>
      </c>
      <c r="C780" s="56">
        <v>2019</v>
      </c>
      <c r="D780" s="58" t="s">
        <v>238</v>
      </c>
      <c r="E780" s="59">
        <v>7551.9</v>
      </c>
      <c r="F780" s="60">
        <v>4.7434999999999998E-2</v>
      </c>
      <c r="G780" s="60">
        <v>-5.8007999999999997E-2</v>
      </c>
      <c r="H780" s="61">
        <v>0.79590000000000005</v>
      </c>
      <c r="I780" s="62">
        <v>452</v>
      </c>
      <c r="J780" s="56" t="s">
        <v>235</v>
      </c>
      <c r="K780" s="63">
        <v>19.489999999999998</v>
      </c>
      <c r="L780" s="56">
        <f t="shared" si="273"/>
        <v>100</v>
      </c>
      <c r="M780" s="56">
        <f t="shared" si="274"/>
        <v>100</v>
      </c>
      <c r="N780" s="56">
        <f t="shared" si="275"/>
        <v>100</v>
      </c>
      <c r="O780" s="56">
        <f t="shared" si="276"/>
        <v>0</v>
      </c>
      <c r="P780" s="56">
        <f t="shared" si="277"/>
        <v>100</v>
      </c>
      <c r="Q780" s="63"/>
      <c r="R780" s="56"/>
      <c r="S780" s="60">
        <f t="shared" si="290"/>
        <v>4.0657756883100138E-3</v>
      </c>
      <c r="T780" s="64">
        <f t="shared" si="291"/>
        <v>-3.3713435795736379E-2</v>
      </c>
      <c r="V780" s="65"/>
      <c r="W780" s="65"/>
      <c r="Y780" s="15" t="str">
        <f t="shared" si="278"/>
        <v>EASY</v>
      </c>
      <c r="AA780" s="66">
        <f t="shared" ref="AA780:AA843" si="292">IF($A780&lt;200,"",AVERAGE($E731:$E780)/AVERAGE($E581:$E780)-1)</f>
        <v>6.3616725477497527E-2</v>
      </c>
      <c r="AB780">
        <f>LOOKUP($B780,'07_L1政策步階'!$A$4:$A$14,'07_L1政策步階'!$C$4:$C$14)</f>
        <v>1</v>
      </c>
      <c r="AC780" s="65"/>
      <c r="AD780" s="65"/>
      <c r="AE780" s="65"/>
      <c r="AF780" s="65"/>
      <c r="AG780" s="65"/>
      <c r="AH780" s="65"/>
      <c r="AI780" s="65"/>
      <c r="AJ780" s="65"/>
      <c r="AK780" s="65"/>
      <c r="AL780">
        <f t="shared" si="279"/>
        <v>100</v>
      </c>
      <c r="AM780">
        <f t="shared" si="280"/>
        <v>100</v>
      </c>
      <c r="AN780" t="str">
        <f t="shared" si="281"/>
        <v/>
      </c>
      <c r="AO780" t="str">
        <f t="shared" si="282"/>
        <v/>
      </c>
      <c r="AP780" t="str">
        <f t="shared" si="283"/>
        <v/>
      </c>
      <c r="AQ780" t="str">
        <f t="shared" si="284"/>
        <v/>
      </c>
      <c r="AR780" t="str">
        <f t="shared" si="285"/>
        <v/>
      </c>
      <c r="AS780" t="str">
        <f t="shared" si="286"/>
        <v/>
      </c>
      <c r="AT780" t="str">
        <f t="shared" si="287"/>
        <v/>
      </c>
      <c r="AU780" t="str">
        <f t="shared" si="288"/>
        <v/>
      </c>
      <c r="AV780" t="str">
        <f t="shared" si="289"/>
        <v/>
      </c>
      <c r="AW780">
        <f>'01_指標庫'!$H$4*ISNUMBER($F780)+'01_指標庫'!$H$5*ISNUMBER($AA780)+'01_指標庫'!$H$6*ISNUMBER($G780)+'01_指標庫'!$H$7*ISNUMBER($H780)+'01_指標庫'!$H$8*ISNUMBER($AF780)+'01_指標庫'!$H$9*ISNUMBER($AG780)+'01_指標庫'!$H$10*ISNUMBER($AB780)+'01_指標庫'!$H$11*ISNUMBER($AC780)+'01_指標庫'!$H$12*ISNUMBER($AD780)+'01_指標庫'!$H$13*ISNUMBER($AE780)+'01_指標庫'!$H$14*ISNUMBER($I780)+'01_指標庫'!$H$15*ISNUMBER($AH780)+'01_指標庫'!$H$16*ISNUMBER($K780)+'01_指標庫'!$H$17*ISNUMBER($AI780)+'01_指標庫'!$H$18*ISNUMBER($AJ780)+'01_指標庫'!$H$19*ISNUMBER($AK780)+'01_指標庫'!$H$20*ISNUMBER($BB780)+'01_指標庫'!$H$21*ISNUMBER($BC780)</f>
        <v>51</v>
      </c>
      <c r="AX780">
        <f>IF(AW780=0,50,ROUND(('01_指標庫'!$H$4*IF(ISNUMBER($F780),L780,0)+'01_指標庫'!$H$5*IF(ISNUMBER($AA780),AL780,0)+'01_指標庫'!$H$6*IF(ISNUMBER($G780),M780,0)+'01_指標庫'!$H$7*IF(ISNUMBER($H780),N780,0)+'01_指標庫'!$H$8*IF(ISNUMBER($AF780),AQ780,0)+'01_指標庫'!$H$9*IF(ISNUMBER($AG780),AR780,0)+'01_指標庫'!$H$10*IF(ISNUMBER($AB780),AM780,0)+'01_指標庫'!$H$11*IF(ISNUMBER($AC780),AN780,0)+'01_指標庫'!$H$12*IF(ISNUMBER($AD780),AO780,0)+'01_指標庫'!$H$13*IF(ISNUMBER($AE780),AP780,0)+'01_指標庫'!$H$14*IF(ISNUMBER($I780),O780,0)+'01_指標庫'!$H$15*IF(ISNUMBER($AH780),AS780,0)+'01_指標庫'!$H$16*IF(ISNUMBER($K780),P780,0)+'01_指標庫'!$H$17*IF(ISNUMBER($AI780),AT780,0)+'01_指標庫'!$H$18*IF(ISNUMBER($AJ780),AU780,0)+'01_指標庫'!$H$19*IF(ISNUMBER($AK780),AV780,0)+'01_指標庫'!$H$20*IF(ISNUMBER($BB780),BB780,0)+'01_指標庫'!$H$21*IF(ISNUMBER($BC780),BC780,0))/AW780,1))</f>
        <v>72.5</v>
      </c>
      <c r="AY780" s="67"/>
      <c r="AZ780" s="67"/>
      <c r="BA780" s="66">
        <f t="shared" si="270"/>
        <v>-2.2571921954204766E-2</v>
      </c>
      <c r="BB780">
        <f t="shared" si="271"/>
        <v>0</v>
      </c>
      <c r="BC780" t="str">
        <f t="shared" si="272"/>
        <v/>
      </c>
    </row>
    <row r="781" spans="1:55" ht="15" customHeight="1">
      <c r="A781" s="56">
        <v>777</v>
      </c>
      <c r="B781" s="57">
        <v>43685</v>
      </c>
      <c r="C781" s="56">
        <v>2019</v>
      </c>
      <c r="D781" s="58" t="s">
        <v>239</v>
      </c>
      <c r="E781" s="59">
        <v>7724.83</v>
      </c>
      <c r="F781" s="60">
        <v>7.0961999999999997E-2</v>
      </c>
      <c r="G781" s="60">
        <v>-3.6437999999999998E-2</v>
      </c>
      <c r="H781" s="61">
        <v>0.85709999999999997</v>
      </c>
      <c r="I781" s="62">
        <v>431</v>
      </c>
      <c r="J781" s="56" t="s">
        <v>235</v>
      </c>
      <c r="K781" s="63">
        <v>16.91</v>
      </c>
      <c r="L781" s="56">
        <f t="shared" si="273"/>
        <v>100</v>
      </c>
      <c r="M781" s="56">
        <f t="shared" si="274"/>
        <v>100</v>
      </c>
      <c r="N781" s="56">
        <f t="shared" si="275"/>
        <v>100</v>
      </c>
      <c r="O781" s="56">
        <f t="shared" si="276"/>
        <v>50</v>
      </c>
      <c r="P781" s="56">
        <f t="shared" si="277"/>
        <v>100</v>
      </c>
      <c r="Q781" s="63"/>
      <c r="R781" s="56"/>
      <c r="S781" s="60">
        <f t="shared" si="290"/>
        <v>2.289887313126493E-2</v>
      </c>
      <c r="T781" s="64">
        <f t="shared" si="291"/>
        <v>-0.13237557721908666</v>
      </c>
      <c r="V781" s="65"/>
      <c r="W781" s="65"/>
      <c r="Y781" s="15" t="str">
        <f t="shared" si="278"/>
        <v>EASY</v>
      </c>
      <c r="AA781" s="66">
        <f t="shared" si="292"/>
        <v>6.4569860985696614E-2</v>
      </c>
      <c r="AB781">
        <f>LOOKUP($B781,'07_L1政策步階'!$A$4:$A$14,'07_L1政策步階'!$C$4:$C$14)</f>
        <v>1</v>
      </c>
      <c r="AC781" s="65"/>
      <c r="AD781" s="65"/>
      <c r="AE781" s="65"/>
      <c r="AF781" s="65"/>
      <c r="AG781" s="65"/>
      <c r="AH781" s="65"/>
      <c r="AI781" s="65"/>
      <c r="AJ781" s="65"/>
      <c r="AK781" s="65"/>
      <c r="AL781">
        <f t="shared" si="279"/>
        <v>100</v>
      </c>
      <c r="AM781">
        <f t="shared" si="280"/>
        <v>100</v>
      </c>
      <c r="AN781" t="str">
        <f t="shared" si="281"/>
        <v/>
      </c>
      <c r="AO781" t="str">
        <f t="shared" si="282"/>
        <v/>
      </c>
      <c r="AP781" t="str">
        <f t="shared" si="283"/>
        <v/>
      </c>
      <c r="AQ781" t="str">
        <f t="shared" si="284"/>
        <v/>
      </c>
      <c r="AR781" t="str">
        <f t="shared" si="285"/>
        <v/>
      </c>
      <c r="AS781" t="str">
        <f t="shared" si="286"/>
        <v/>
      </c>
      <c r="AT781" t="str">
        <f t="shared" si="287"/>
        <v/>
      </c>
      <c r="AU781" t="str">
        <f t="shared" si="288"/>
        <v/>
      </c>
      <c r="AV781" t="str">
        <f t="shared" si="289"/>
        <v/>
      </c>
      <c r="AW781">
        <f>'01_指標庫'!$H$4*ISNUMBER($F781)+'01_指標庫'!$H$5*ISNUMBER($AA781)+'01_指標庫'!$H$6*ISNUMBER($G781)+'01_指標庫'!$H$7*ISNUMBER($H781)+'01_指標庫'!$H$8*ISNUMBER($AF781)+'01_指標庫'!$H$9*ISNUMBER($AG781)+'01_指標庫'!$H$10*ISNUMBER($AB781)+'01_指標庫'!$H$11*ISNUMBER($AC781)+'01_指標庫'!$H$12*ISNUMBER($AD781)+'01_指標庫'!$H$13*ISNUMBER($AE781)+'01_指標庫'!$H$14*ISNUMBER($I781)+'01_指標庫'!$H$15*ISNUMBER($AH781)+'01_指標庫'!$H$16*ISNUMBER($K781)+'01_指標庫'!$H$17*ISNUMBER($AI781)+'01_指標庫'!$H$18*ISNUMBER($AJ781)+'01_指標庫'!$H$19*ISNUMBER($AK781)+'01_指標庫'!$H$20*ISNUMBER($BB781)+'01_指標庫'!$H$21*ISNUMBER($BC781)</f>
        <v>51</v>
      </c>
      <c r="AX781">
        <f>IF(AW781=0,50,ROUND(('01_指標庫'!$H$4*IF(ISNUMBER($F781),L781,0)+'01_指標庫'!$H$5*IF(ISNUMBER($AA781),AL781,0)+'01_指標庫'!$H$6*IF(ISNUMBER($G781),M781,0)+'01_指標庫'!$H$7*IF(ISNUMBER($H781),N781,0)+'01_指標庫'!$H$8*IF(ISNUMBER($AF781),AQ781,0)+'01_指標庫'!$H$9*IF(ISNUMBER($AG781),AR781,0)+'01_指標庫'!$H$10*IF(ISNUMBER($AB781),AM781,0)+'01_指標庫'!$H$11*IF(ISNUMBER($AC781),AN781,0)+'01_指標庫'!$H$12*IF(ISNUMBER($AD781),AO781,0)+'01_指標庫'!$H$13*IF(ISNUMBER($AE781),AP781,0)+'01_指標庫'!$H$14*IF(ISNUMBER($I781),O781,0)+'01_指標庫'!$H$15*IF(ISNUMBER($AH781),AS781,0)+'01_指標庫'!$H$16*IF(ISNUMBER($K781),P781,0)+'01_指標庫'!$H$17*IF(ISNUMBER($AI781),AT781,0)+'01_指標庫'!$H$18*IF(ISNUMBER($AJ781),AU781,0)+'01_指標庫'!$H$19*IF(ISNUMBER($AK781),AV781,0)+'01_指標庫'!$H$20*IF(ISNUMBER($BB781),BB781,0)+'01_指標庫'!$H$21*IF(ISNUMBER($BC781),BC781,0))/AW781,1))</f>
        <v>80.400000000000006</v>
      </c>
      <c r="AY781" s="67"/>
      <c r="AZ781" s="67"/>
      <c r="BA781" s="66">
        <f t="shared" si="270"/>
        <v>-2.1955629989923287E-2</v>
      </c>
      <c r="BB781">
        <f t="shared" si="271"/>
        <v>0</v>
      </c>
      <c r="BC781" t="str">
        <f t="shared" si="272"/>
        <v/>
      </c>
    </row>
    <row r="782" spans="1:55" ht="15" customHeight="1">
      <c r="A782" s="56">
        <v>778</v>
      </c>
      <c r="B782" s="57">
        <v>43686</v>
      </c>
      <c r="C782" s="56">
        <v>2019</v>
      </c>
      <c r="D782" s="58" t="s">
        <v>234</v>
      </c>
      <c r="E782" s="59">
        <v>7646.27</v>
      </c>
      <c r="F782" s="60">
        <v>5.9699000000000002E-2</v>
      </c>
      <c r="G782" s="60">
        <v>-4.6237E-2</v>
      </c>
      <c r="H782" s="61">
        <v>0.8367</v>
      </c>
      <c r="I782" s="62">
        <v>431</v>
      </c>
      <c r="J782" s="56" t="s">
        <v>235</v>
      </c>
      <c r="K782" s="63">
        <v>17.97</v>
      </c>
      <c r="L782" s="56">
        <f t="shared" si="273"/>
        <v>100</v>
      </c>
      <c r="M782" s="56">
        <f t="shared" si="274"/>
        <v>100</v>
      </c>
      <c r="N782" s="56">
        <f t="shared" si="275"/>
        <v>100</v>
      </c>
      <c r="O782" s="56">
        <f t="shared" si="276"/>
        <v>50</v>
      </c>
      <c r="P782" s="56">
        <f t="shared" si="277"/>
        <v>100</v>
      </c>
      <c r="Q782" s="63"/>
      <c r="R782" s="56"/>
      <c r="S782" s="60">
        <f t="shared" si="290"/>
        <v>-1.0169803089517759E-2</v>
      </c>
      <c r="T782" s="64">
        <f t="shared" si="291"/>
        <v>6.2684801892371356E-2</v>
      </c>
      <c r="V782" s="65"/>
      <c r="W782" s="65"/>
      <c r="Y782" s="15" t="str">
        <f t="shared" si="278"/>
        <v>EASY</v>
      </c>
      <c r="AA782" s="66">
        <f t="shared" si="292"/>
        <v>6.5308414733334486E-2</v>
      </c>
      <c r="AB782">
        <f>LOOKUP($B782,'07_L1政策步階'!$A$4:$A$14,'07_L1政策步階'!$C$4:$C$14)</f>
        <v>1</v>
      </c>
      <c r="AC782" s="65"/>
      <c r="AD782" s="65"/>
      <c r="AE782" s="65"/>
      <c r="AF782" s="65"/>
      <c r="AG782" s="65"/>
      <c r="AH782" s="65"/>
      <c r="AI782" s="65"/>
      <c r="AJ782" s="65"/>
      <c r="AK782" s="65"/>
      <c r="AL782">
        <f t="shared" si="279"/>
        <v>100</v>
      </c>
      <c r="AM782">
        <f t="shared" si="280"/>
        <v>100</v>
      </c>
      <c r="AN782" t="str">
        <f t="shared" si="281"/>
        <v/>
      </c>
      <c r="AO782" t="str">
        <f t="shared" si="282"/>
        <v/>
      </c>
      <c r="AP782" t="str">
        <f t="shared" si="283"/>
        <v/>
      </c>
      <c r="AQ782" t="str">
        <f t="shared" si="284"/>
        <v/>
      </c>
      <c r="AR782" t="str">
        <f t="shared" si="285"/>
        <v/>
      </c>
      <c r="AS782" t="str">
        <f t="shared" si="286"/>
        <v/>
      </c>
      <c r="AT782" t="str">
        <f t="shared" si="287"/>
        <v/>
      </c>
      <c r="AU782" t="str">
        <f t="shared" si="288"/>
        <v/>
      </c>
      <c r="AV782" t="str">
        <f t="shared" si="289"/>
        <v/>
      </c>
      <c r="AW782">
        <f>'01_指標庫'!$H$4*ISNUMBER($F782)+'01_指標庫'!$H$5*ISNUMBER($AA782)+'01_指標庫'!$H$6*ISNUMBER($G782)+'01_指標庫'!$H$7*ISNUMBER($H782)+'01_指標庫'!$H$8*ISNUMBER($AF782)+'01_指標庫'!$H$9*ISNUMBER($AG782)+'01_指標庫'!$H$10*ISNUMBER($AB782)+'01_指標庫'!$H$11*ISNUMBER($AC782)+'01_指標庫'!$H$12*ISNUMBER($AD782)+'01_指標庫'!$H$13*ISNUMBER($AE782)+'01_指標庫'!$H$14*ISNUMBER($I782)+'01_指標庫'!$H$15*ISNUMBER($AH782)+'01_指標庫'!$H$16*ISNUMBER($K782)+'01_指標庫'!$H$17*ISNUMBER($AI782)+'01_指標庫'!$H$18*ISNUMBER($AJ782)+'01_指標庫'!$H$19*ISNUMBER($AK782)+'01_指標庫'!$H$20*ISNUMBER($BB782)+'01_指標庫'!$H$21*ISNUMBER($BC782)</f>
        <v>51</v>
      </c>
      <c r="AX782">
        <f>IF(AW782=0,50,ROUND(('01_指標庫'!$H$4*IF(ISNUMBER($F782),L782,0)+'01_指標庫'!$H$5*IF(ISNUMBER($AA782),AL782,0)+'01_指標庫'!$H$6*IF(ISNUMBER($G782),M782,0)+'01_指標庫'!$H$7*IF(ISNUMBER($H782),N782,0)+'01_指標庫'!$H$8*IF(ISNUMBER($AF782),AQ782,0)+'01_指標庫'!$H$9*IF(ISNUMBER($AG782),AR782,0)+'01_指標庫'!$H$10*IF(ISNUMBER($AB782),AM782,0)+'01_指標庫'!$H$11*IF(ISNUMBER($AC782),AN782,0)+'01_指標庫'!$H$12*IF(ISNUMBER($AD782),AO782,0)+'01_指標庫'!$H$13*IF(ISNUMBER($AE782),AP782,0)+'01_指標庫'!$H$14*IF(ISNUMBER($I782),O782,0)+'01_指標庫'!$H$15*IF(ISNUMBER($AH782),AS782,0)+'01_指標庫'!$H$16*IF(ISNUMBER($K782),P782,0)+'01_指標庫'!$H$17*IF(ISNUMBER($AI782),AT782,0)+'01_指標庫'!$H$18*IF(ISNUMBER($AJ782),AU782,0)+'01_指標庫'!$H$19*IF(ISNUMBER($AK782),AV782,0)+'01_指標庫'!$H$20*IF(ISNUMBER($BB782),BB782,0)+'01_指標庫'!$H$21*IF(ISNUMBER($BC782),BC782,0))/AW782,1))</f>
        <v>80.400000000000006</v>
      </c>
      <c r="AY782" s="67"/>
      <c r="AZ782" s="67"/>
      <c r="BA782" s="66">
        <f t="shared" ref="BA782:BA845" si="293">AVERAGE($E778:$E782)/AVERAGE($E773:$E782)-1</f>
        <v>-1.8462416336970988E-2</v>
      </c>
      <c r="BB782">
        <f t="shared" ref="BB782:BB845" si="294">IF(ISNUMBER($BA782),IF(OR($S782&lt;=-0.03,$BA782&lt;-0.003),0,IF(OR($S782&lt;=-0.02,$BA782&lt;0.01),50,100)),"")</f>
        <v>0</v>
      </c>
      <c r="BC782" t="str">
        <f t="shared" ref="BC782:BC845" si="295">IF(OR(COUNT($AZ782)=0,COUNT($AZ781)=0),"",IF(OR($AY782/$AZ781-1&lt;=-0.03,$AZ782/$AZ781-1&lt;=-0.045,IF(COUNT($AZ773:$AZ782)=10,AVERAGE($AZ778:$AZ782)/AVERAGE($AZ773:$AZ782)-1&lt;-0.01,FALSE())),0,IF(OR($AZ782/$AZ781-1&lt;=-0.02,IF(COUNT($AZ773:$AZ782)=10,AVERAGE($AZ778:$AZ782)/AVERAGE($AZ773:$AZ782)-1&lt;0.005,FALSE())),50,100)))</f>
        <v/>
      </c>
    </row>
    <row r="783" spans="1:55" ht="15" customHeight="1">
      <c r="A783" s="56">
        <v>779</v>
      </c>
      <c r="B783" s="57">
        <v>43689</v>
      </c>
      <c r="C783" s="56">
        <v>2019</v>
      </c>
      <c r="D783" s="58" t="s">
        <v>236</v>
      </c>
      <c r="E783" s="59">
        <v>7561.68</v>
      </c>
      <c r="F783" s="60">
        <v>4.7654000000000002E-2</v>
      </c>
      <c r="G783" s="60">
        <v>-5.6787999999999998E-2</v>
      </c>
      <c r="H783" s="61">
        <v>0.81630000000000003</v>
      </c>
      <c r="I783" s="62">
        <v>440</v>
      </c>
      <c r="J783" s="56" t="s">
        <v>235</v>
      </c>
      <c r="K783" s="63">
        <v>21.09</v>
      </c>
      <c r="L783" s="56">
        <f t="shared" si="273"/>
        <v>100</v>
      </c>
      <c r="M783" s="56">
        <f t="shared" si="274"/>
        <v>100</v>
      </c>
      <c r="N783" s="56">
        <f t="shared" si="275"/>
        <v>100</v>
      </c>
      <c r="O783" s="56">
        <f t="shared" si="276"/>
        <v>50</v>
      </c>
      <c r="P783" s="56">
        <f t="shared" si="277"/>
        <v>50</v>
      </c>
      <c r="Q783" s="63"/>
      <c r="R783" s="56"/>
      <c r="S783" s="60">
        <f t="shared" si="290"/>
        <v>-1.1062910412527938E-2</v>
      </c>
      <c r="T783" s="64">
        <f t="shared" si="291"/>
        <v>0.17362270450751249</v>
      </c>
      <c r="V783" s="65"/>
      <c r="W783" s="65"/>
      <c r="Y783" s="15" t="str">
        <f t="shared" si="278"/>
        <v>EASY</v>
      </c>
      <c r="AA783" s="66">
        <f t="shared" si="292"/>
        <v>6.6183301046496501E-2</v>
      </c>
      <c r="AB783">
        <f>LOOKUP($B783,'07_L1政策步階'!$A$4:$A$14,'07_L1政策步階'!$C$4:$C$14)</f>
        <v>1</v>
      </c>
      <c r="AC783" s="65"/>
      <c r="AD783" s="65"/>
      <c r="AE783" s="65"/>
      <c r="AF783" s="65"/>
      <c r="AG783" s="65"/>
      <c r="AH783" s="65"/>
      <c r="AI783" s="65"/>
      <c r="AJ783" s="65"/>
      <c r="AK783" s="65"/>
      <c r="AL783">
        <f t="shared" si="279"/>
        <v>100</v>
      </c>
      <c r="AM783">
        <f t="shared" si="280"/>
        <v>100</v>
      </c>
      <c r="AN783" t="str">
        <f t="shared" si="281"/>
        <v/>
      </c>
      <c r="AO783" t="str">
        <f t="shared" si="282"/>
        <v/>
      </c>
      <c r="AP783" t="str">
        <f t="shared" si="283"/>
        <v/>
      </c>
      <c r="AQ783" t="str">
        <f t="shared" si="284"/>
        <v/>
      </c>
      <c r="AR783" t="str">
        <f t="shared" si="285"/>
        <v/>
      </c>
      <c r="AS783" t="str">
        <f t="shared" si="286"/>
        <v/>
      </c>
      <c r="AT783" t="str">
        <f t="shared" si="287"/>
        <v/>
      </c>
      <c r="AU783" t="str">
        <f t="shared" si="288"/>
        <v/>
      </c>
      <c r="AV783" t="str">
        <f t="shared" si="289"/>
        <v/>
      </c>
      <c r="AW783">
        <f>'01_指標庫'!$H$4*ISNUMBER($F783)+'01_指標庫'!$H$5*ISNUMBER($AA783)+'01_指標庫'!$H$6*ISNUMBER($G783)+'01_指標庫'!$H$7*ISNUMBER($H783)+'01_指標庫'!$H$8*ISNUMBER($AF783)+'01_指標庫'!$H$9*ISNUMBER($AG783)+'01_指標庫'!$H$10*ISNUMBER($AB783)+'01_指標庫'!$H$11*ISNUMBER($AC783)+'01_指標庫'!$H$12*ISNUMBER($AD783)+'01_指標庫'!$H$13*ISNUMBER($AE783)+'01_指標庫'!$H$14*ISNUMBER($I783)+'01_指標庫'!$H$15*ISNUMBER($AH783)+'01_指標庫'!$H$16*ISNUMBER($K783)+'01_指標庫'!$H$17*ISNUMBER($AI783)+'01_指標庫'!$H$18*ISNUMBER($AJ783)+'01_指標庫'!$H$19*ISNUMBER($AK783)+'01_指標庫'!$H$20*ISNUMBER($BB783)+'01_指標庫'!$H$21*ISNUMBER($BC783)</f>
        <v>51</v>
      </c>
      <c r="AX783">
        <f>IF(AW783=0,50,ROUND(('01_指標庫'!$H$4*IF(ISNUMBER($F783),L783,0)+'01_指標庫'!$H$5*IF(ISNUMBER($AA783),AL783,0)+'01_指標庫'!$H$6*IF(ISNUMBER($G783),M783,0)+'01_指標庫'!$H$7*IF(ISNUMBER($H783),N783,0)+'01_指標庫'!$H$8*IF(ISNUMBER($AF783),AQ783,0)+'01_指標庫'!$H$9*IF(ISNUMBER($AG783),AR783,0)+'01_指標庫'!$H$10*IF(ISNUMBER($AB783),AM783,0)+'01_指標庫'!$H$11*IF(ISNUMBER($AC783),AN783,0)+'01_指標庫'!$H$12*IF(ISNUMBER($AD783),AO783,0)+'01_指標庫'!$H$13*IF(ISNUMBER($AE783),AP783,0)+'01_指標庫'!$H$14*IF(ISNUMBER($I783),O783,0)+'01_指標庫'!$H$15*IF(ISNUMBER($AH783),AS783,0)+'01_指標庫'!$H$16*IF(ISNUMBER($K783),P783,0)+'01_指標庫'!$H$17*IF(ISNUMBER($AI783),AT783,0)+'01_指標庫'!$H$18*IF(ISNUMBER($AJ783),AU783,0)+'01_指標庫'!$H$19*IF(ISNUMBER($AK783),AV783,0)+'01_指標庫'!$H$20*IF(ISNUMBER($BB783),BB783,0)+'01_指標庫'!$H$21*IF(ISNUMBER($BC783),BC783,0))/AW783,1))</f>
        <v>74.5</v>
      </c>
      <c r="AY783" s="67"/>
      <c r="AZ783" s="67"/>
      <c r="BA783" s="66">
        <f t="shared" si="293"/>
        <v>-9.1881983224295638E-3</v>
      </c>
      <c r="BB783">
        <f t="shared" si="294"/>
        <v>0</v>
      </c>
      <c r="BC783" t="str">
        <f t="shared" si="295"/>
        <v/>
      </c>
    </row>
    <row r="784" spans="1:55" ht="15" customHeight="1">
      <c r="A784" s="56">
        <v>780</v>
      </c>
      <c r="B784" s="57">
        <v>43690</v>
      </c>
      <c r="C784" s="56">
        <v>2019</v>
      </c>
      <c r="D784" s="58" t="s">
        <v>237</v>
      </c>
      <c r="E784" s="59">
        <v>7728.15</v>
      </c>
      <c r="F784" s="60">
        <v>7.0022000000000001E-2</v>
      </c>
      <c r="G784" s="60">
        <v>-3.6024E-2</v>
      </c>
      <c r="H784" s="61">
        <v>0.8367</v>
      </c>
      <c r="I784" s="62">
        <v>425</v>
      </c>
      <c r="J784" s="56" t="s">
        <v>235</v>
      </c>
      <c r="K784" s="63">
        <v>17.52</v>
      </c>
      <c r="L784" s="56">
        <f t="shared" si="273"/>
        <v>100</v>
      </c>
      <c r="M784" s="56">
        <f t="shared" si="274"/>
        <v>100</v>
      </c>
      <c r="N784" s="56">
        <f t="shared" si="275"/>
        <v>100</v>
      </c>
      <c r="O784" s="56">
        <f t="shared" si="276"/>
        <v>50</v>
      </c>
      <c r="P784" s="56">
        <f t="shared" si="277"/>
        <v>100</v>
      </c>
      <c r="Q784" s="63"/>
      <c r="R784" s="56"/>
      <c r="S784" s="60">
        <f t="shared" si="290"/>
        <v>2.2014949058939193E-2</v>
      </c>
      <c r="T784" s="64">
        <f t="shared" si="291"/>
        <v>-0.16927453769559031</v>
      </c>
      <c r="V784" s="65"/>
      <c r="W784" s="65"/>
      <c r="Y784" s="15" t="str">
        <f t="shared" si="278"/>
        <v>EASY</v>
      </c>
      <c r="AA784" s="66">
        <f t="shared" si="292"/>
        <v>6.7567445107299395E-2</v>
      </c>
      <c r="AB784">
        <f>LOOKUP($B784,'07_L1政策步階'!$A$4:$A$14,'07_L1政策步階'!$C$4:$C$14)</f>
        <v>1</v>
      </c>
      <c r="AC784" s="65"/>
      <c r="AD784" s="65"/>
      <c r="AE784" s="65"/>
      <c r="AF784" s="65"/>
      <c r="AG784" s="65"/>
      <c r="AH784" s="65"/>
      <c r="AI784" s="65"/>
      <c r="AJ784" s="65"/>
      <c r="AK784" s="65"/>
      <c r="AL784">
        <f t="shared" si="279"/>
        <v>100</v>
      </c>
      <c r="AM784">
        <f t="shared" si="280"/>
        <v>100</v>
      </c>
      <c r="AN784" t="str">
        <f t="shared" si="281"/>
        <v/>
      </c>
      <c r="AO784" t="str">
        <f t="shared" si="282"/>
        <v/>
      </c>
      <c r="AP784" t="str">
        <f t="shared" si="283"/>
        <v/>
      </c>
      <c r="AQ784" t="str">
        <f t="shared" si="284"/>
        <v/>
      </c>
      <c r="AR784" t="str">
        <f t="shared" si="285"/>
        <v/>
      </c>
      <c r="AS784" t="str">
        <f t="shared" si="286"/>
        <v/>
      </c>
      <c r="AT784" t="str">
        <f t="shared" si="287"/>
        <v/>
      </c>
      <c r="AU784" t="str">
        <f t="shared" si="288"/>
        <v/>
      </c>
      <c r="AV784" t="str">
        <f t="shared" si="289"/>
        <v/>
      </c>
      <c r="AW784">
        <f>'01_指標庫'!$H$4*ISNUMBER($F784)+'01_指標庫'!$H$5*ISNUMBER($AA784)+'01_指標庫'!$H$6*ISNUMBER($G784)+'01_指標庫'!$H$7*ISNUMBER($H784)+'01_指標庫'!$H$8*ISNUMBER($AF784)+'01_指標庫'!$H$9*ISNUMBER($AG784)+'01_指標庫'!$H$10*ISNUMBER($AB784)+'01_指標庫'!$H$11*ISNUMBER($AC784)+'01_指標庫'!$H$12*ISNUMBER($AD784)+'01_指標庫'!$H$13*ISNUMBER($AE784)+'01_指標庫'!$H$14*ISNUMBER($I784)+'01_指標庫'!$H$15*ISNUMBER($AH784)+'01_指標庫'!$H$16*ISNUMBER($K784)+'01_指標庫'!$H$17*ISNUMBER($AI784)+'01_指標庫'!$H$18*ISNUMBER($AJ784)+'01_指標庫'!$H$19*ISNUMBER($AK784)+'01_指標庫'!$H$20*ISNUMBER($BB784)+'01_指標庫'!$H$21*ISNUMBER($BC784)</f>
        <v>51</v>
      </c>
      <c r="AX784">
        <f>IF(AW784=0,50,ROUND(('01_指標庫'!$H$4*IF(ISNUMBER($F784),L784,0)+'01_指標庫'!$H$5*IF(ISNUMBER($AA784),AL784,0)+'01_指標庫'!$H$6*IF(ISNUMBER($G784),M784,0)+'01_指標庫'!$H$7*IF(ISNUMBER($H784),N784,0)+'01_指標庫'!$H$8*IF(ISNUMBER($AF784),AQ784,0)+'01_指標庫'!$H$9*IF(ISNUMBER($AG784),AR784,0)+'01_指標庫'!$H$10*IF(ISNUMBER($AB784),AM784,0)+'01_指標庫'!$H$11*IF(ISNUMBER($AC784),AN784,0)+'01_指標庫'!$H$12*IF(ISNUMBER($AD784),AO784,0)+'01_指標庫'!$H$13*IF(ISNUMBER($AE784),AP784,0)+'01_指標庫'!$H$14*IF(ISNUMBER($I784),O784,0)+'01_指標庫'!$H$15*IF(ISNUMBER($AH784),AS784,0)+'01_指標庫'!$H$16*IF(ISNUMBER($K784),P784,0)+'01_指標庫'!$H$17*IF(ISNUMBER($AI784),AT784,0)+'01_指標庫'!$H$18*IF(ISNUMBER($AJ784),AU784,0)+'01_指標庫'!$H$19*IF(ISNUMBER($AK784),AV784,0)+'01_指標庫'!$H$20*IF(ISNUMBER($BB784),BB784,0)+'01_指標庫'!$H$21*IF(ISNUMBER($BC784),BC784,0))/AW784,1))</f>
        <v>86.3</v>
      </c>
      <c r="AY784" s="67"/>
      <c r="AZ784" s="67"/>
      <c r="BA784" s="66">
        <f t="shared" si="293"/>
        <v>-8.7472547987332838E-4</v>
      </c>
      <c r="BB784">
        <f t="shared" si="294"/>
        <v>50</v>
      </c>
      <c r="BC784" t="str">
        <f t="shared" si="295"/>
        <v/>
      </c>
    </row>
    <row r="785" spans="1:55" ht="15" customHeight="1">
      <c r="A785" s="56">
        <v>781</v>
      </c>
      <c r="B785" s="57">
        <v>43691</v>
      </c>
      <c r="C785" s="56">
        <v>2019</v>
      </c>
      <c r="D785" s="58" t="s">
        <v>238</v>
      </c>
      <c r="E785" s="59">
        <v>7490.13</v>
      </c>
      <c r="F785" s="60">
        <v>3.6727000000000003E-2</v>
      </c>
      <c r="G785" s="60">
        <v>-6.5712999999999994E-2</v>
      </c>
      <c r="H785" s="61">
        <v>0.81630000000000003</v>
      </c>
      <c r="I785" s="62">
        <v>449</v>
      </c>
      <c r="J785" s="56" t="s">
        <v>235</v>
      </c>
      <c r="K785" s="63">
        <v>22.1</v>
      </c>
      <c r="L785" s="56">
        <f t="shared" si="273"/>
        <v>100</v>
      </c>
      <c r="M785" s="56">
        <f t="shared" si="274"/>
        <v>50</v>
      </c>
      <c r="N785" s="56">
        <f t="shared" si="275"/>
        <v>100</v>
      </c>
      <c r="O785" s="56">
        <f t="shared" si="276"/>
        <v>50</v>
      </c>
      <c r="P785" s="56">
        <f t="shared" si="277"/>
        <v>50</v>
      </c>
      <c r="Q785" s="63"/>
      <c r="R785" s="56"/>
      <c r="S785" s="60">
        <f t="shared" si="290"/>
        <v>-3.0799091632538134E-2</v>
      </c>
      <c r="T785" s="64">
        <f t="shared" si="291"/>
        <v>0.26141552511415544</v>
      </c>
      <c r="V785" s="65"/>
      <c r="W785" s="65"/>
      <c r="Y785" s="15" t="str">
        <f t="shared" si="278"/>
        <v>UNCERTAIN</v>
      </c>
      <c r="AA785" s="66">
        <f t="shared" si="292"/>
        <v>6.8112631034892068E-2</v>
      </c>
      <c r="AB785">
        <f>LOOKUP($B785,'07_L1政策步階'!$A$4:$A$14,'07_L1政策步階'!$C$4:$C$14)</f>
        <v>1</v>
      </c>
      <c r="AC785" s="65"/>
      <c r="AD785" s="65"/>
      <c r="AE785" s="65"/>
      <c r="AF785" s="65"/>
      <c r="AG785" s="65"/>
      <c r="AH785" s="65"/>
      <c r="AI785" s="65"/>
      <c r="AJ785" s="65"/>
      <c r="AK785" s="65"/>
      <c r="AL785">
        <f t="shared" si="279"/>
        <v>100</v>
      </c>
      <c r="AM785">
        <f t="shared" si="280"/>
        <v>100</v>
      </c>
      <c r="AN785" t="str">
        <f t="shared" si="281"/>
        <v/>
      </c>
      <c r="AO785" t="str">
        <f t="shared" si="282"/>
        <v/>
      </c>
      <c r="AP785" t="str">
        <f t="shared" si="283"/>
        <v/>
      </c>
      <c r="AQ785" t="str">
        <f t="shared" si="284"/>
        <v/>
      </c>
      <c r="AR785" t="str">
        <f t="shared" si="285"/>
        <v/>
      </c>
      <c r="AS785" t="str">
        <f t="shared" si="286"/>
        <v/>
      </c>
      <c r="AT785" t="str">
        <f t="shared" si="287"/>
        <v/>
      </c>
      <c r="AU785" t="str">
        <f t="shared" si="288"/>
        <v/>
      </c>
      <c r="AV785" t="str">
        <f t="shared" si="289"/>
        <v/>
      </c>
      <c r="AW785">
        <f>'01_指標庫'!$H$4*ISNUMBER($F785)+'01_指標庫'!$H$5*ISNUMBER($AA785)+'01_指標庫'!$H$6*ISNUMBER($G785)+'01_指標庫'!$H$7*ISNUMBER($H785)+'01_指標庫'!$H$8*ISNUMBER($AF785)+'01_指標庫'!$H$9*ISNUMBER($AG785)+'01_指標庫'!$H$10*ISNUMBER($AB785)+'01_指標庫'!$H$11*ISNUMBER($AC785)+'01_指標庫'!$H$12*ISNUMBER($AD785)+'01_指標庫'!$H$13*ISNUMBER($AE785)+'01_指標庫'!$H$14*ISNUMBER($I785)+'01_指標庫'!$H$15*ISNUMBER($AH785)+'01_指標庫'!$H$16*ISNUMBER($K785)+'01_指標庫'!$H$17*ISNUMBER($AI785)+'01_指標庫'!$H$18*ISNUMBER($AJ785)+'01_指標庫'!$H$19*ISNUMBER($AK785)+'01_指標庫'!$H$20*ISNUMBER($BB785)+'01_指標庫'!$H$21*ISNUMBER($BC785)</f>
        <v>51</v>
      </c>
      <c r="AX785">
        <f>IF(AW785=0,50,ROUND(('01_指標庫'!$H$4*IF(ISNUMBER($F785),L785,0)+'01_指標庫'!$H$5*IF(ISNUMBER($AA785),AL785,0)+'01_指標庫'!$H$6*IF(ISNUMBER($G785),M785,0)+'01_指標庫'!$H$7*IF(ISNUMBER($H785),N785,0)+'01_指標庫'!$H$8*IF(ISNUMBER($AF785),AQ785,0)+'01_指標庫'!$H$9*IF(ISNUMBER($AG785),AR785,0)+'01_指標庫'!$H$10*IF(ISNUMBER($AB785),AM785,0)+'01_指標庫'!$H$11*IF(ISNUMBER($AC785),AN785,0)+'01_指標庫'!$H$12*IF(ISNUMBER($AD785),AO785,0)+'01_指標庫'!$H$13*IF(ISNUMBER($AE785),AP785,0)+'01_指標庫'!$H$14*IF(ISNUMBER($I785),O785,0)+'01_指標庫'!$H$15*IF(ISNUMBER($AH785),AS785,0)+'01_指標庫'!$H$16*IF(ISNUMBER($K785),P785,0)+'01_指標庫'!$H$17*IF(ISNUMBER($AI785),AT785,0)+'01_指標庫'!$H$18*IF(ISNUMBER($AJ785),AU785,0)+'01_指標庫'!$H$19*IF(ISNUMBER($AK785),AV785,0)+'01_指標庫'!$H$20*IF(ISNUMBER($BB785),BB785,0)+'01_指標庫'!$H$21*IF(ISNUMBER($BC785),BC785,0))/AW785,1))</f>
        <v>66.7</v>
      </c>
      <c r="AY785" s="67"/>
      <c r="AZ785" s="67"/>
      <c r="BA785" s="66">
        <f t="shared" si="293"/>
        <v>2.2092649373626205E-3</v>
      </c>
      <c r="BB785">
        <f t="shared" si="294"/>
        <v>0</v>
      </c>
      <c r="BC785" t="str">
        <f t="shared" si="295"/>
        <v/>
      </c>
    </row>
    <row r="786" spans="1:55" ht="15" customHeight="1">
      <c r="A786" s="56">
        <v>782</v>
      </c>
      <c r="B786" s="57">
        <v>43692</v>
      </c>
      <c r="C786" s="56">
        <v>2019</v>
      </c>
      <c r="D786" s="58" t="s">
        <v>239</v>
      </c>
      <c r="E786" s="59">
        <v>7484.89</v>
      </c>
      <c r="F786" s="60">
        <v>3.5548000000000003E-2</v>
      </c>
      <c r="G786" s="60">
        <v>-6.6366999999999995E-2</v>
      </c>
      <c r="H786" s="61">
        <v>0.77549999999999997</v>
      </c>
      <c r="I786" s="62">
        <v>452</v>
      </c>
      <c r="J786" s="56" t="s">
        <v>235</v>
      </c>
      <c r="K786" s="63">
        <v>21.18</v>
      </c>
      <c r="L786" s="56">
        <f t="shared" si="273"/>
        <v>100</v>
      </c>
      <c r="M786" s="56">
        <f t="shared" si="274"/>
        <v>50</v>
      </c>
      <c r="N786" s="56">
        <f t="shared" si="275"/>
        <v>100</v>
      </c>
      <c r="O786" s="56">
        <f t="shared" si="276"/>
        <v>0</v>
      </c>
      <c r="P786" s="56">
        <f t="shared" si="277"/>
        <v>50</v>
      </c>
      <c r="Q786" s="63"/>
      <c r="R786" s="56"/>
      <c r="S786" s="60">
        <f t="shared" si="290"/>
        <v>-6.9958732358443854E-4</v>
      </c>
      <c r="T786" s="64">
        <f t="shared" si="291"/>
        <v>-4.1628959276018174E-2</v>
      </c>
      <c r="V786" s="65"/>
      <c r="W786" s="65"/>
      <c r="Y786" s="15" t="str">
        <f t="shared" si="278"/>
        <v>UNCERTAIN</v>
      </c>
      <c r="AA786" s="66">
        <f t="shared" si="292"/>
        <v>6.8375768850339469E-2</v>
      </c>
      <c r="AB786">
        <f>LOOKUP($B786,'07_L1政策步階'!$A$4:$A$14,'07_L1政策步階'!$C$4:$C$14)</f>
        <v>1</v>
      </c>
      <c r="AC786" s="65"/>
      <c r="AD786" s="65"/>
      <c r="AE786" s="65"/>
      <c r="AF786" s="65"/>
      <c r="AG786" s="65"/>
      <c r="AH786" s="65"/>
      <c r="AI786" s="65"/>
      <c r="AJ786" s="65"/>
      <c r="AK786" s="65"/>
      <c r="AL786">
        <f t="shared" si="279"/>
        <v>100</v>
      </c>
      <c r="AM786">
        <f t="shared" si="280"/>
        <v>100</v>
      </c>
      <c r="AN786" t="str">
        <f t="shared" si="281"/>
        <v/>
      </c>
      <c r="AO786" t="str">
        <f t="shared" si="282"/>
        <v/>
      </c>
      <c r="AP786" t="str">
        <f t="shared" si="283"/>
        <v/>
      </c>
      <c r="AQ786" t="str">
        <f t="shared" si="284"/>
        <v/>
      </c>
      <c r="AR786" t="str">
        <f t="shared" si="285"/>
        <v/>
      </c>
      <c r="AS786" t="str">
        <f t="shared" si="286"/>
        <v/>
      </c>
      <c r="AT786" t="str">
        <f t="shared" si="287"/>
        <v/>
      </c>
      <c r="AU786" t="str">
        <f t="shared" si="288"/>
        <v/>
      </c>
      <c r="AV786" t="str">
        <f t="shared" si="289"/>
        <v/>
      </c>
      <c r="AW786">
        <f>'01_指標庫'!$H$4*ISNUMBER($F786)+'01_指標庫'!$H$5*ISNUMBER($AA786)+'01_指標庫'!$H$6*ISNUMBER($G786)+'01_指標庫'!$H$7*ISNUMBER($H786)+'01_指標庫'!$H$8*ISNUMBER($AF786)+'01_指標庫'!$H$9*ISNUMBER($AG786)+'01_指標庫'!$H$10*ISNUMBER($AB786)+'01_指標庫'!$H$11*ISNUMBER($AC786)+'01_指標庫'!$H$12*ISNUMBER($AD786)+'01_指標庫'!$H$13*ISNUMBER($AE786)+'01_指標庫'!$H$14*ISNUMBER($I786)+'01_指標庫'!$H$15*ISNUMBER($AH786)+'01_指標庫'!$H$16*ISNUMBER($K786)+'01_指標庫'!$H$17*ISNUMBER($AI786)+'01_指標庫'!$H$18*ISNUMBER($AJ786)+'01_指標庫'!$H$19*ISNUMBER($AK786)+'01_指標庫'!$H$20*ISNUMBER($BB786)+'01_指標庫'!$H$21*ISNUMBER($BC786)</f>
        <v>51</v>
      </c>
      <c r="AX786">
        <f>IF(AW786=0,50,ROUND(('01_指標庫'!$H$4*IF(ISNUMBER($F786),L786,0)+'01_指標庫'!$H$5*IF(ISNUMBER($AA786),AL786,0)+'01_指標庫'!$H$6*IF(ISNUMBER($G786),M786,0)+'01_指標庫'!$H$7*IF(ISNUMBER($H786),N786,0)+'01_指標庫'!$H$8*IF(ISNUMBER($AF786),AQ786,0)+'01_指標庫'!$H$9*IF(ISNUMBER($AG786),AR786,0)+'01_指標庫'!$H$10*IF(ISNUMBER($AB786),AM786,0)+'01_指標庫'!$H$11*IF(ISNUMBER($AC786),AN786,0)+'01_指標庫'!$H$12*IF(ISNUMBER($AD786),AO786,0)+'01_指標庫'!$H$13*IF(ISNUMBER($AE786),AP786,0)+'01_指標庫'!$H$14*IF(ISNUMBER($I786),O786,0)+'01_指標庫'!$H$15*IF(ISNUMBER($AH786),AS786,0)+'01_指標庫'!$H$16*IF(ISNUMBER($K786),P786,0)+'01_指標庫'!$H$17*IF(ISNUMBER($AI786),AT786,0)+'01_指標庫'!$H$18*IF(ISNUMBER($AJ786),AU786,0)+'01_指標庫'!$H$19*IF(ISNUMBER($AK786),AV786,0)+'01_指標庫'!$H$20*IF(ISNUMBER($BB786),BB786,0)+'01_指標庫'!$H$21*IF(ISNUMBER($BC786),BC786,0))/AW786,1))</f>
        <v>64.7</v>
      </c>
      <c r="AY786" s="67"/>
      <c r="AZ786" s="67"/>
      <c r="BA786" s="66">
        <f t="shared" si="293"/>
        <v>6.0408089619157224E-5</v>
      </c>
      <c r="BB786">
        <f t="shared" si="294"/>
        <v>50</v>
      </c>
      <c r="BC786" t="str">
        <f t="shared" si="295"/>
        <v/>
      </c>
    </row>
    <row r="787" spans="1:55" ht="15" customHeight="1">
      <c r="A787" s="56">
        <v>783</v>
      </c>
      <c r="B787" s="57">
        <v>43693</v>
      </c>
      <c r="C787" s="56">
        <v>2019</v>
      </c>
      <c r="D787" s="58" t="s">
        <v>234</v>
      </c>
      <c r="E787" s="59">
        <v>7604.11</v>
      </c>
      <c r="F787" s="60">
        <v>5.1395000000000003E-2</v>
      </c>
      <c r="G787" s="60">
        <v>-5.1496E-2</v>
      </c>
      <c r="H787" s="61">
        <v>0.77549999999999997</v>
      </c>
      <c r="I787" s="62">
        <v>447</v>
      </c>
      <c r="J787" s="56" t="s">
        <v>235</v>
      </c>
      <c r="K787" s="63">
        <v>18.47</v>
      </c>
      <c r="L787" s="56">
        <f t="shared" si="273"/>
        <v>100</v>
      </c>
      <c r="M787" s="56">
        <f t="shared" si="274"/>
        <v>100</v>
      </c>
      <c r="N787" s="56">
        <f t="shared" si="275"/>
        <v>100</v>
      </c>
      <c r="O787" s="56">
        <f t="shared" si="276"/>
        <v>50</v>
      </c>
      <c r="P787" s="56">
        <f t="shared" si="277"/>
        <v>100</v>
      </c>
      <c r="Q787" s="63"/>
      <c r="R787" s="56"/>
      <c r="S787" s="60">
        <f t="shared" si="290"/>
        <v>1.5928089791566569E-2</v>
      </c>
      <c r="T787" s="64">
        <f t="shared" si="291"/>
        <v>-0.12795089707271012</v>
      </c>
      <c r="V787" s="65"/>
      <c r="W787" s="65"/>
      <c r="Y787" s="15" t="str">
        <f t="shared" si="278"/>
        <v>EASY</v>
      </c>
      <c r="AA787" s="66">
        <f t="shared" si="292"/>
        <v>6.862578344390835E-2</v>
      </c>
      <c r="AB787">
        <f>LOOKUP($B787,'07_L1政策步階'!$A$4:$A$14,'07_L1政策步階'!$C$4:$C$14)</f>
        <v>1</v>
      </c>
      <c r="AC787" s="65"/>
      <c r="AD787" s="65"/>
      <c r="AE787" s="65"/>
      <c r="AF787" s="65"/>
      <c r="AG787" s="65"/>
      <c r="AH787" s="65"/>
      <c r="AI787" s="65"/>
      <c r="AJ787" s="65"/>
      <c r="AK787" s="65"/>
      <c r="AL787">
        <f t="shared" si="279"/>
        <v>100</v>
      </c>
      <c r="AM787">
        <f t="shared" si="280"/>
        <v>100</v>
      </c>
      <c r="AN787" t="str">
        <f t="shared" si="281"/>
        <v/>
      </c>
      <c r="AO787" t="str">
        <f t="shared" si="282"/>
        <v/>
      </c>
      <c r="AP787" t="str">
        <f t="shared" si="283"/>
        <v/>
      </c>
      <c r="AQ787" t="str">
        <f t="shared" si="284"/>
        <v/>
      </c>
      <c r="AR787" t="str">
        <f t="shared" si="285"/>
        <v/>
      </c>
      <c r="AS787" t="str">
        <f t="shared" si="286"/>
        <v/>
      </c>
      <c r="AT787" t="str">
        <f t="shared" si="287"/>
        <v/>
      </c>
      <c r="AU787" t="str">
        <f t="shared" si="288"/>
        <v/>
      </c>
      <c r="AV787" t="str">
        <f t="shared" si="289"/>
        <v/>
      </c>
      <c r="AW787">
        <f>'01_指標庫'!$H$4*ISNUMBER($F787)+'01_指標庫'!$H$5*ISNUMBER($AA787)+'01_指標庫'!$H$6*ISNUMBER($G787)+'01_指標庫'!$H$7*ISNUMBER($H787)+'01_指標庫'!$H$8*ISNUMBER($AF787)+'01_指標庫'!$H$9*ISNUMBER($AG787)+'01_指標庫'!$H$10*ISNUMBER($AB787)+'01_指標庫'!$H$11*ISNUMBER($AC787)+'01_指標庫'!$H$12*ISNUMBER($AD787)+'01_指標庫'!$H$13*ISNUMBER($AE787)+'01_指標庫'!$H$14*ISNUMBER($I787)+'01_指標庫'!$H$15*ISNUMBER($AH787)+'01_指標庫'!$H$16*ISNUMBER($K787)+'01_指標庫'!$H$17*ISNUMBER($AI787)+'01_指標庫'!$H$18*ISNUMBER($AJ787)+'01_指標庫'!$H$19*ISNUMBER($AK787)+'01_指標庫'!$H$20*ISNUMBER($BB787)+'01_指標庫'!$H$21*ISNUMBER($BC787)</f>
        <v>51</v>
      </c>
      <c r="AX787">
        <f>IF(AW787=0,50,ROUND(('01_指標庫'!$H$4*IF(ISNUMBER($F787),L787,0)+'01_指標庫'!$H$5*IF(ISNUMBER($AA787),AL787,0)+'01_指標庫'!$H$6*IF(ISNUMBER($G787),M787,0)+'01_指標庫'!$H$7*IF(ISNUMBER($H787),N787,0)+'01_指標庫'!$H$8*IF(ISNUMBER($AF787),AQ787,0)+'01_指標庫'!$H$9*IF(ISNUMBER($AG787),AR787,0)+'01_指標庫'!$H$10*IF(ISNUMBER($AB787),AM787,0)+'01_指標庫'!$H$11*IF(ISNUMBER($AC787),AN787,0)+'01_指標庫'!$H$12*IF(ISNUMBER($AD787),AO787,0)+'01_指標庫'!$H$13*IF(ISNUMBER($AE787),AP787,0)+'01_指標庫'!$H$14*IF(ISNUMBER($I787),O787,0)+'01_指標庫'!$H$15*IF(ISNUMBER($AH787),AS787,0)+'01_指標庫'!$H$16*IF(ISNUMBER($K787),P787,0)+'01_指標庫'!$H$17*IF(ISNUMBER($AI787),AT787,0)+'01_指標庫'!$H$18*IF(ISNUMBER($AJ787),AU787,0)+'01_指標庫'!$H$19*IF(ISNUMBER($AK787),AV787,0)+'01_指標庫'!$H$20*IF(ISNUMBER($BB787),BB787,0)+'01_指標庫'!$H$21*IF(ISNUMBER($BC787),BC787,0))/AW787,1))</f>
        <v>86.3</v>
      </c>
      <c r="AY787" s="67"/>
      <c r="AZ787" s="67"/>
      <c r="BA787" s="66">
        <f t="shared" si="293"/>
        <v>1.1818462604207269E-4</v>
      </c>
      <c r="BB787">
        <f t="shared" si="294"/>
        <v>50</v>
      </c>
      <c r="BC787" t="str">
        <f t="shared" si="295"/>
        <v/>
      </c>
    </row>
    <row r="788" spans="1:55" ht="15" customHeight="1">
      <c r="A788" s="56">
        <v>784</v>
      </c>
      <c r="B788" s="57">
        <v>43696</v>
      </c>
      <c r="C788" s="56">
        <v>2019</v>
      </c>
      <c r="D788" s="58" t="s">
        <v>236</v>
      </c>
      <c r="E788" s="59">
        <v>7719.32</v>
      </c>
      <c r="F788" s="60">
        <v>6.6654000000000005E-2</v>
      </c>
      <c r="G788" s="60">
        <v>-3.7124999999999998E-2</v>
      </c>
      <c r="H788" s="61">
        <v>0.79590000000000005</v>
      </c>
      <c r="I788" s="62">
        <v>436</v>
      </c>
      <c r="J788" s="56" t="s">
        <v>235</v>
      </c>
      <c r="K788" s="63">
        <v>16.88</v>
      </c>
      <c r="L788" s="56">
        <f t="shared" si="273"/>
        <v>100</v>
      </c>
      <c r="M788" s="56">
        <f t="shared" si="274"/>
        <v>100</v>
      </c>
      <c r="N788" s="56">
        <f t="shared" si="275"/>
        <v>100</v>
      </c>
      <c r="O788" s="56">
        <f t="shared" si="276"/>
        <v>50</v>
      </c>
      <c r="P788" s="56">
        <f t="shared" si="277"/>
        <v>100</v>
      </c>
      <c r="Q788" s="63"/>
      <c r="R788" s="56"/>
      <c r="S788" s="60">
        <f t="shared" si="290"/>
        <v>1.5151017015798018E-2</v>
      </c>
      <c r="T788" s="64">
        <f t="shared" si="291"/>
        <v>-8.6085544125609093E-2</v>
      </c>
      <c r="V788" s="65"/>
      <c r="W788" s="65"/>
      <c r="Y788" s="15" t="str">
        <f t="shared" si="278"/>
        <v>EASY</v>
      </c>
      <c r="AA788" s="66">
        <f t="shared" si="292"/>
        <v>6.8789198628960602E-2</v>
      </c>
      <c r="AB788">
        <f>LOOKUP($B788,'07_L1政策步階'!$A$4:$A$14,'07_L1政策步階'!$C$4:$C$14)</f>
        <v>1</v>
      </c>
      <c r="AC788" s="65"/>
      <c r="AD788" s="65"/>
      <c r="AE788" s="65"/>
      <c r="AF788" s="65"/>
      <c r="AG788" s="65"/>
      <c r="AH788" s="65"/>
      <c r="AI788" s="65"/>
      <c r="AJ788" s="65"/>
      <c r="AK788" s="65"/>
      <c r="AL788">
        <f t="shared" si="279"/>
        <v>100</v>
      </c>
      <c r="AM788">
        <f t="shared" si="280"/>
        <v>100</v>
      </c>
      <c r="AN788" t="str">
        <f t="shared" si="281"/>
        <v/>
      </c>
      <c r="AO788" t="str">
        <f t="shared" si="282"/>
        <v/>
      </c>
      <c r="AP788" t="str">
        <f t="shared" si="283"/>
        <v/>
      </c>
      <c r="AQ788" t="str">
        <f t="shared" si="284"/>
        <v/>
      </c>
      <c r="AR788" t="str">
        <f t="shared" si="285"/>
        <v/>
      </c>
      <c r="AS788" t="str">
        <f t="shared" si="286"/>
        <v/>
      </c>
      <c r="AT788" t="str">
        <f t="shared" si="287"/>
        <v/>
      </c>
      <c r="AU788" t="str">
        <f t="shared" si="288"/>
        <v/>
      </c>
      <c r="AV788" t="str">
        <f t="shared" si="289"/>
        <v/>
      </c>
      <c r="AW788">
        <f>'01_指標庫'!$H$4*ISNUMBER($F788)+'01_指標庫'!$H$5*ISNUMBER($AA788)+'01_指標庫'!$H$6*ISNUMBER($G788)+'01_指標庫'!$H$7*ISNUMBER($H788)+'01_指標庫'!$H$8*ISNUMBER($AF788)+'01_指標庫'!$H$9*ISNUMBER($AG788)+'01_指標庫'!$H$10*ISNUMBER($AB788)+'01_指標庫'!$H$11*ISNUMBER($AC788)+'01_指標庫'!$H$12*ISNUMBER($AD788)+'01_指標庫'!$H$13*ISNUMBER($AE788)+'01_指標庫'!$H$14*ISNUMBER($I788)+'01_指標庫'!$H$15*ISNUMBER($AH788)+'01_指標庫'!$H$16*ISNUMBER($K788)+'01_指標庫'!$H$17*ISNUMBER($AI788)+'01_指標庫'!$H$18*ISNUMBER($AJ788)+'01_指標庫'!$H$19*ISNUMBER($AK788)+'01_指標庫'!$H$20*ISNUMBER($BB788)+'01_指標庫'!$H$21*ISNUMBER($BC788)</f>
        <v>51</v>
      </c>
      <c r="AX788">
        <f>IF(AW788=0,50,ROUND(('01_指標庫'!$H$4*IF(ISNUMBER($F788),L788,0)+'01_指標庫'!$H$5*IF(ISNUMBER($AA788),AL788,0)+'01_指標庫'!$H$6*IF(ISNUMBER($G788),M788,0)+'01_指標庫'!$H$7*IF(ISNUMBER($H788),N788,0)+'01_指標庫'!$H$8*IF(ISNUMBER($AF788),AQ788,0)+'01_指標庫'!$H$9*IF(ISNUMBER($AG788),AR788,0)+'01_指標庫'!$H$10*IF(ISNUMBER($AB788),AM788,0)+'01_指標庫'!$H$11*IF(ISNUMBER($AC788),AN788,0)+'01_指標庫'!$H$12*IF(ISNUMBER($AD788),AO788,0)+'01_指標庫'!$H$13*IF(ISNUMBER($AE788),AP788,0)+'01_指標庫'!$H$14*IF(ISNUMBER($I788),O788,0)+'01_指標庫'!$H$15*IF(ISNUMBER($AH788),AS788,0)+'01_指標庫'!$H$16*IF(ISNUMBER($K788),P788,0)+'01_指標庫'!$H$17*IF(ISNUMBER($AI788),AT788,0)+'01_指標庫'!$H$18*IF(ISNUMBER($AJ788),AU788,0)+'01_指標庫'!$H$19*IF(ISNUMBER($AK788),AV788,0)+'01_指標庫'!$H$20*IF(ISNUMBER($BB788),BB788,0)+'01_指標庫'!$H$21*IF(ISNUMBER($BC788),BC788,0))/AW788,1))</f>
        <v>86.3</v>
      </c>
      <c r="AY788" s="67"/>
      <c r="AZ788" s="67"/>
      <c r="BA788" s="66">
        <f t="shared" si="293"/>
        <v>2.7093641411712888E-4</v>
      </c>
      <c r="BB788">
        <f t="shared" si="294"/>
        <v>50</v>
      </c>
      <c r="BC788" t="str">
        <f t="shared" si="295"/>
        <v/>
      </c>
    </row>
    <row r="789" spans="1:55" ht="15" customHeight="1">
      <c r="A789" s="56">
        <v>785</v>
      </c>
      <c r="B789" s="57">
        <v>43697</v>
      </c>
      <c r="C789" s="56">
        <v>2019</v>
      </c>
      <c r="D789" s="58" t="s">
        <v>237</v>
      </c>
      <c r="E789" s="59">
        <v>7664.47</v>
      </c>
      <c r="F789" s="60">
        <v>5.8564999999999999E-2</v>
      </c>
      <c r="G789" s="60">
        <v>-4.3966999999999999E-2</v>
      </c>
      <c r="H789" s="61">
        <v>0.79590000000000005</v>
      </c>
      <c r="I789" s="62">
        <v>435</v>
      </c>
      <c r="J789" s="56" t="s">
        <v>235</v>
      </c>
      <c r="K789" s="63">
        <v>17.5</v>
      </c>
      <c r="L789" s="56">
        <f t="shared" si="273"/>
        <v>100</v>
      </c>
      <c r="M789" s="56">
        <f t="shared" si="274"/>
        <v>100</v>
      </c>
      <c r="N789" s="56">
        <f t="shared" si="275"/>
        <v>100</v>
      </c>
      <c r="O789" s="56">
        <f t="shared" si="276"/>
        <v>50</v>
      </c>
      <c r="P789" s="56">
        <f t="shared" si="277"/>
        <v>100</v>
      </c>
      <c r="Q789" s="63"/>
      <c r="R789" s="56"/>
      <c r="S789" s="60">
        <f t="shared" si="290"/>
        <v>-7.1055481570915235E-3</v>
      </c>
      <c r="T789" s="64">
        <f t="shared" si="291"/>
        <v>3.6729857819905343E-2</v>
      </c>
      <c r="V789" s="65"/>
      <c r="W789" s="65"/>
      <c r="Y789" s="15" t="str">
        <f t="shared" si="278"/>
        <v>EASY</v>
      </c>
      <c r="AA789" s="66">
        <f t="shared" si="292"/>
        <v>6.8723469480037158E-2</v>
      </c>
      <c r="AB789">
        <f>LOOKUP($B789,'07_L1政策步階'!$A$4:$A$14,'07_L1政策步階'!$C$4:$C$14)</f>
        <v>1</v>
      </c>
      <c r="AC789" s="65"/>
      <c r="AD789" s="65"/>
      <c r="AE789" s="65"/>
      <c r="AF789" s="65"/>
      <c r="AG789" s="65"/>
      <c r="AH789" s="65"/>
      <c r="AI789" s="65"/>
      <c r="AJ789" s="65"/>
      <c r="AK789" s="65"/>
      <c r="AL789">
        <f t="shared" si="279"/>
        <v>100</v>
      </c>
      <c r="AM789">
        <f t="shared" si="280"/>
        <v>100</v>
      </c>
      <c r="AN789" t="str">
        <f t="shared" si="281"/>
        <v/>
      </c>
      <c r="AO789" t="str">
        <f t="shared" si="282"/>
        <v/>
      </c>
      <c r="AP789" t="str">
        <f t="shared" si="283"/>
        <v/>
      </c>
      <c r="AQ789" t="str">
        <f t="shared" si="284"/>
        <v/>
      </c>
      <c r="AR789" t="str">
        <f t="shared" si="285"/>
        <v/>
      </c>
      <c r="AS789" t="str">
        <f t="shared" si="286"/>
        <v/>
      </c>
      <c r="AT789" t="str">
        <f t="shared" si="287"/>
        <v/>
      </c>
      <c r="AU789" t="str">
        <f t="shared" si="288"/>
        <v/>
      </c>
      <c r="AV789" t="str">
        <f t="shared" si="289"/>
        <v/>
      </c>
      <c r="AW789">
        <f>'01_指標庫'!$H$4*ISNUMBER($F789)+'01_指標庫'!$H$5*ISNUMBER($AA789)+'01_指標庫'!$H$6*ISNUMBER($G789)+'01_指標庫'!$H$7*ISNUMBER($H789)+'01_指標庫'!$H$8*ISNUMBER($AF789)+'01_指標庫'!$H$9*ISNUMBER($AG789)+'01_指標庫'!$H$10*ISNUMBER($AB789)+'01_指標庫'!$H$11*ISNUMBER($AC789)+'01_指標庫'!$H$12*ISNUMBER($AD789)+'01_指標庫'!$H$13*ISNUMBER($AE789)+'01_指標庫'!$H$14*ISNUMBER($I789)+'01_指標庫'!$H$15*ISNUMBER($AH789)+'01_指標庫'!$H$16*ISNUMBER($K789)+'01_指標庫'!$H$17*ISNUMBER($AI789)+'01_指標庫'!$H$18*ISNUMBER($AJ789)+'01_指標庫'!$H$19*ISNUMBER($AK789)+'01_指標庫'!$H$20*ISNUMBER($BB789)+'01_指標庫'!$H$21*ISNUMBER($BC789)</f>
        <v>51</v>
      </c>
      <c r="AX789">
        <f>IF(AW789=0,50,ROUND(('01_指標庫'!$H$4*IF(ISNUMBER($F789),L789,0)+'01_指標庫'!$H$5*IF(ISNUMBER($AA789),AL789,0)+'01_指標庫'!$H$6*IF(ISNUMBER($G789),M789,0)+'01_指標庫'!$H$7*IF(ISNUMBER($H789),N789,0)+'01_指標庫'!$H$8*IF(ISNUMBER($AF789),AQ789,0)+'01_指標庫'!$H$9*IF(ISNUMBER($AG789),AR789,0)+'01_指標庫'!$H$10*IF(ISNUMBER($AB789),AM789,0)+'01_指標庫'!$H$11*IF(ISNUMBER($AC789),AN789,0)+'01_指標庫'!$H$12*IF(ISNUMBER($AD789),AO789,0)+'01_指標庫'!$H$13*IF(ISNUMBER($AE789),AP789,0)+'01_指標庫'!$H$14*IF(ISNUMBER($I789),O789,0)+'01_指標庫'!$H$15*IF(ISNUMBER($AH789),AS789,0)+'01_指標庫'!$H$16*IF(ISNUMBER($K789),P789,0)+'01_指標庫'!$H$17*IF(ISNUMBER($AI789),AT789,0)+'01_指標庫'!$H$18*IF(ISNUMBER($AJ789),AU789,0)+'01_指標庫'!$H$19*IF(ISNUMBER($AK789),AV789,0)+'01_指標庫'!$H$20*IF(ISNUMBER($BB789),BB789,0)+'01_指標庫'!$H$21*IF(ISNUMBER($BC789),BC789,0))/AW789,1))</f>
        <v>80.400000000000006</v>
      </c>
      <c r="AY789" s="67"/>
      <c r="AZ789" s="67"/>
      <c r="BA789" s="66">
        <f t="shared" si="293"/>
        <v>-3.280702848347361E-3</v>
      </c>
      <c r="BB789">
        <f t="shared" si="294"/>
        <v>0</v>
      </c>
      <c r="BC789" t="str">
        <f t="shared" si="295"/>
        <v/>
      </c>
    </row>
    <row r="790" spans="1:55" ht="15" customHeight="1">
      <c r="A790" s="56">
        <v>786</v>
      </c>
      <c r="B790" s="57">
        <v>43698</v>
      </c>
      <c r="C790" s="56">
        <v>2019</v>
      </c>
      <c r="D790" s="58" t="s">
        <v>238</v>
      </c>
      <c r="E790" s="59">
        <v>7733.22</v>
      </c>
      <c r="F790" s="60">
        <v>6.7571000000000006E-2</v>
      </c>
      <c r="G790" s="60">
        <v>-3.5390999999999999E-2</v>
      </c>
      <c r="H790" s="61">
        <v>0.79590000000000005</v>
      </c>
      <c r="I790" s="62">
        <v>421</v>
      </c>
      <c r="J790" s="56" t="s">
        <v>235</v>
      </c>
      <c r="K790" s="63">
        <v>15.8</v>
      </c>
      <c r="L790" s="56">
        <f t="shared" si="273"/>
        <v>100</v>
      </c>
      <c r="M790" s="56">
        <f t="shared" si="274"/>
        <v>100</v>
      </c>
      <c r="N790" s="56">
        <f t="shared" si="275"/>
        <v>100</v>
      </c>
      <c r="O790" s="56">
        <f t="shared" si="276"/>
        <v>50</v>
      </c>
      <c r="P790" s="56">
        <f t="shared" si="277"/>
        <v>100</v>
      </c>
      <c r="Q790" s="63"/>
      <c r="R790" s="56"/>
      <c r="S790" s="60">
        <f t="shared" si="290"/>
        <v>8.9699613932860967E-3</v>
      </c>
      <c r="T790" s="64">
        <f t="shared" si="291"/>
        <v>-9.7142857142857086E-2</v>
      </c>
      <c r="V790" s="65"/>
      <c r="W790" s="65"/>
      <c r="Y790" s="15" t="str">
        <f t="shared" si="278"/>
        <v>EASY</v>
      </c>
      <c r="AA790" s="66">
        <f t="shared" si="292"/>
        <v>6.8839289368294754E-2</v>
      </c>
      <c r="AB790">
        <f>LOOKUP($B790,'07_L1政策步階'!$A$4:$A$14,'07_L1政策步階'!$C$4:$C$14)</f>
        <v>1</v>
      </c>
      <c r="AC790" s="65"/>
      <c r="AD790" s="65"/>
      <c r="AE790" s="65"/>
      <c r="AF790" s="65"/>
      <c r="AG790" s="65"/>
      <c r="AH790" s="65"/>
      <c r="AI790" s="65"/>
      <c r="AJ790" s="65"/>
      <c r="AK790" s="65"/>
      <c r="AL790">
        <f t="shared" si="279"/>
        <v>100</v>
      </c>
      <c r="AM790">
        <f t="shared" si="280"/>
        <v>100</v>
      </c>
      <c r="AN790" t="str">
        <f t="shared" si="281"/>
        <v/>
      </c>
      <c r="AO790" t="str">
        <f t="shared" si="282"/>
        <v/>
      </c>
      <c r="AP790" t="str">
        <f t="shared" si="283"/>
        <v/>
      </c>
      <c r="AQ790" t="str">
        <f t="shared" si="284"/>
        <v/>
      </c>
      <c r="AR790" t="str">
        <f t="shared" si="285"/>
        <v/>
      </c>
      <c r="AS790" t="str">
        <f t="shared" si="286"/>
        <v/>
      </c>
      <c r="AT790" t="str">
        <f t="shared" si="287"/>
        <v/>
      </c>
      <c r="AU790" t="str">
        <f t="shared" si="288"/>
        <v/>
      </c>
      <c r="AV790" t="str">
        <f t="shared" si="289"/>
        <v/>
      </c>
      <c r="AW790">
        <f>'01_指標庫'!$H$4*ISNUMBER($F790)+'01_指標庫'!$H$5*ISNUMBER($AA790)+'01_指標庫'!$H$6*ISNUMBER($G790)+'01_指標庫'!$H$7*ISNUMBER($H790)+'01_指標庫'!$H$8*ISNUMBER($AF790)+'01_指標庫'!$H$9*ISNUMBER($AG790)+'01_指標庫'!$H$10*ISNUMBER($AB790)+'01_指標庫'!$H$11*ISNUMBER($AC790)+'01_指標庫'!$H$12*ISNUMBER($AD790)+'01_指標庫'!$H$13*ISNUMBER($AE790)+'01_指標庫'!$H$14*ISNUMBER($I790)+'01_指標庫'!$H$15*ISNUMBER($AH790)+'01_指標庫'!$H$16*ISNUMBER($K790)+'01_指標庫'!$H$17*ISNUMBER($AI790)+'01_指標庫'!$H$18*ISNUMBER($AJ790)+'01_指標庫'!$H$19*ISNUMBER($AK790)+'01_指標庫'!$H$20*ISNUMBER($BB790)+'01_指標庫'!$H$21*ISNUMBER($BC790)</f>
        <v>51</v>
      </c>
      <c r="AX790">
        <f>IF(AW790=0,50,ROUND(('01_指標庫'!$H$4*IF(ISNUMBER($F790),L790,0)+'01_指標庫'!$H$5*IF(ISNUMBER($AA790),AL790,0)+'01_指標庫'!$H$6*IF(ISNUMBER($G790),M790,0)+'01_指標庫'!$H$7*IF(ISNUMBER($H790),N790,0)+'01_指標庫'!$H$8*IF(ISNUMBER($AF790),AQ790,0)+'01_指標庫'!$H$9*IF(ISNUMBER($AG790),AR790,0)+'01_指標庫'!$H$10*IF(ISNUMBER($AB790),AM790,0)+'01_指標庫'!$H$11*IF(ISNUMBER($AC790),AN790,0)+'01_指標庫'!$H$12*IF(ISNUMBER($AD790),AO790,0)+'01_指標庫'!$H$13*IF(ISNUMBER($AE790),AP790,0)+'01_指標庫'!$H$14*IF(ISNUMBER($I790),O790,0)+'01_指標庫'!$H$15*IF(ISNUMBER($AH790),AS790,0)+'01_指標庫'!$H$16*IF(ISNUMBER($K790),P790,0)+'01_指標庫'!$H$17*IF(ISNUMBER($AI790),AT790,0)+'01_指標庫'!$H$18*IF(ISNUMBER($AJ790),AU790,0)+'01_指標庫'!$H$19*IF(ISNUMBER($AK790),AV790,0)+'01_指標庫'!$H$20*IF(ISNUMBER($BB790),BB790,0)+'01_指標庫'!$H$21*IF(ISNUMBER($BC790),BC790,0))/AW790,1))</f>
        <v>86.3</v>
      </c>
      <c r="AY790" s="67"/>
      <c r="AZ790" s="67"/>
      <c r="BA790" s="66">
        <f t="shared" si="293"/>
        <v>7.1964521425460504E-4</v>
      </c>
      <c r="BB790">
        <f t="shared" si="294"/>
        <v>50</v>
      </c>
      <c r="BC790" t="str">
        <f t="shared" si="295"/>
        <v/>
      </c>
    </row>
    <row r="791" spans="1:55" ht="15" customHeight="1">
      <c r="A791" s="56">
        <v>787</v>
      </c>
      <c r="B791" s="57">
        <v>43699</v>
      </c>
      <c r="C791" s="56">
        <v>2019</v>
      </c>
      <c r="D791" s="58" t="s">
        <v>239</v>
      </c>
      <c r="E791" s="59">
        <v>7707.43</v>
      </c>
      <c r="F791" s="60">
        <v>6.3465999999999995E-2</v>
      </c>
      <c r="G791" s="60">
        <v>-3.8608000000000003E-2</v>
      </c>
      <c r="H791" s="61">
        <v>0.79590000000000005</v>
      </c>
      <c r="I791" s="62">
        <v>416</v>
      </c>
      <c r="J791" s="56" t="s">
        <v>235</v>
      </c>
      <c r="K791" s="63">
        <v>16.68</v>
      </c>
      <c r="L791" s="56">
        <f t="shared" si="273"/>
        <v>100</v>
      </c>
      <c r="M791" s="56">
        <f t="shared" si="274"/>
        <v>100</v>
      </c>
      <c r="N791" s="56">
        <f t="shared" si="275"/>
        <v>100</v>
      </c>
      <c r="O791" s="56">
        <f t="shared" si="276"/>
        <v>50</v>
      </c>
      <c r="P791" s="56">
        <f t="shared" si="277"/>
        <v>100</v>
      </c>
      <c r="Q791" s="63"/>
      <c r="R791" s="56"/>
      <c r="S791" s="60">
        <f t="shared" si="290"/>
        <v>-3.3349626675562849E-3</v>
      </c>
      <c r="T791" s="64">
        <f t="shared" si="291"/>
        <v>5.5696202531645422E-2</v>
      </c>
      <c r="V791" s="65"/>
      <c r="W791" s="65"/>
      <c r="Y791" s="15" t="str">
        <f t="shared" si="278"/>
        <v>EASY</v>
      </c>
      <c r="AA791" s="66">
        <f t="shared" si="292"/>
        <v>6.894093290471881E-2</v>
      </c>
      <c r="AB791">
        <f>LOOKUP($B791,'07_L1政策步階'!$A$4:$A$14,'07_L1政策步階'!$C$4:$C$14)</f>
        <v>1</v>
      </c>
      <c r="AC791" s="65"/>
      <c r="AD791" s="65"/>
      <c r="AE791" s="65"/>
      <c r="AF791" s="65"/>
      <c r="AG791" s="65"/>
      <c r="AH791" s="65"/>
      <c r="AI791" s="65"/>
      <c r="AJ791" s="65"/>
      <c r="AK791" s="65"/>
      <c r="AL791">
        <f t="shared" si="279"/>
        <v>100</v>
      </c>
      <c r="AM791">
        <f t="shared" si="280"/>
        <v>100</v>
      </c>
      <c r="AN791" t="str">
        <f t="shared" si="281"/>
        <v/>
      </c>
      <c r="AO791" t="str">
        <f t="shared" si="282"/>
        <v/>
      </c>
      <c r="AP791" t="str">
        <f t="shared" si="283"/>
        <v/>
      </c>
      <c r="AQ791" t="str">
        <f t="shared" si="284"/>
        <v/>
      </c>
      <c r="AR791" t="str">
        <f t="shared" si="285"/>
        <v/>
      </c>
      <c r="AS791" t="str">
        <f t="shared" si="286"/>
        <v/>
      </c>
      <c r="AT791" t="str">
        <f t="shared" si="287"/>
        <v/>
      </c>
      <c r="AU791" t="str">
        <f t="shared" si="288"/>
        <v/>
      </c>
      <c r="AV791" t="str">
        <f t="shared" si="289"/>
        <v/>
      </c>
      <c r="AW791">
        <f>'01_指標庫'!$H$4*ISNUMBER($F791)+'01_指標庫'!$H$5*ISNUMBER($AA791)+'01_指標庫'!$H$6*ISNUMBER($G791)+'01_指標庫'!$H$7*ISNUMBER($H791)+'01_指標庫'!$H$8*ISNUMBER($AF791)+'01_指標庫'!$H$9*ISNUMBER($AG791)+'01_指標庫'!$H$10*ISNUMBER($AB791)+'01_指標庫'!$H$11*ISNUMBER($AC791)+'01_指標庫'!$H$12*ISNUMBER($AD791)+'01_指標庫'!$H$13*ISNUMBER($AE791)+'01_指標庫'!$H$14*ISNUMBER($I791)+'01_指標庫'!$H$15*ISNUMBER($AH791)+'01_指標庫'!$H$16*ISNUMBER($K791)+'01_指標庫'!$H$17*ISNUMBER($AI791)+'01_指標庫'!$H$18*ISNUMBER($AJ791)+'01_指標庫'!$H$19*ISNUMBER($AK791)+'01_指標庫'!$H$20*ISNUMBER($BB791)+'01_指標庫'!$H$21*ISNUMBER($BC791)</f>
        <v>51</v>
      </c>
      <c r="AX791">
        <f>IF(AW791=0,50,ROUND(('01_指標庫'!$H$4*IF(ISNUMBER($F791),L791,0)+'01_指標庫'!$H$5*IF(ISNUMBER($AA791),AL791,0)+'01_指標庫'!$H$6*IF(ISNUMBER($G791),M791,0)+'01_指標庫'!$H$7*IF(ISNUMBER($H791),N791,0)+'01_指標庫'!$H$8*IF(ISNUMBER($AF791),AQ791,0)+'01_指標庫'!$H$9*IF(ISNUMBER($AG791),AR791,0)+'01_指標庫'!$H$10*IF(ISNUMBER($AB791),AM791,0)+'01_指標庫'!$H$11*IF(ISNUMBER($AC791),AN791,0)+'01_指標庫'!$H$12*IF(ISNUMBER($AD791),AO791,0)+'01_指標庫'!$H$13*IF(ISNUMBER($AE791),AP791,0)+'01_指標庫'!$H$14*IF(ISNUMBER($I791),O791,0)+'01_指標庫'!$H$15*IF(ISNUMBER($AH791),AS791,0)+'01_指標庫'!$H$16*IF(ISNUMBER($K791),P791,0)+'01_指標庫'!$H$17*IF(ISNUMBER($AI791),AT791,0)+'01_指標庫'!$H$18*IF(ISNUMBER($AJ791),AU791,0)+'01_指標庫'!$H$19*IF(ISNUMBER($AK791),AV791,0)+'01_指標庫'!$H$20*IF(ISNUMBER($BB791),BB791,0)+'01_指標庫'!$H$21*IF(ISNUMBER($BC791),BC791,0))/AW791,1))</f>
        <v>86.3</v>
      </c>
      <c r="AY791" s="67"/>
      <c r="AZ791" s="67"/>
      <c r="BA791" s="66">
        <f t="shared" si="293"/>
        <v>6.777996289478283E-3</v>
      </c>
      <c r="BB791">
        <f t="shared" si="294"/>
        <v>50</v>
      </c>
      <c r="BC791" t="str">
        <f t="shared" si="295"/>
        <v/>
      </c>
    </row>
    <row r="792" spans="1:55" ht="15" customHeight="1">
      <c r="A792" s="56">
        <v>788</v>
      </c>
      <c r="B792" s="57">
        <v>43700</v>
      </c>
      <c r="C792" s="56">
        <v>2019</v>
      </c>
      <c r="D792" s="58" t="s">
        <v>234</v>
      </c>
      <c r="E792" s="59">
        <v>7464.99</v>
      </c>
      <c r="F792" s="60">
        <v>2.9638999999999999E-2</v>
      </c>
      <c r="G792" s="60">
        <v>-6.8848999999999994E-2</v>
      </c>
      <c r="H792" s="61">
        <v>0.77549999999999997</v>
      </c>
      <c r="I792" s="62">
        <v>425</v>
      </c>
      <c r="J792" s="56" t="s">
        <v>235</v>
      </c>
      <c r="K792" s="63">
        <v>19.87</v>
      </c>
      <c r="L792" s="56">
        <f t="shared" si="273"/>
        <v>100</v>
      </c>
      <c r="M792" s="56">
        <f t="shared" si="274"/>
        <v>50</v>
      </c>
      <c r="N792" s="56">
        <f t="shared" si="275"/>
        <v>100</v>
      </c>
      <c r="O792" s="56">
        <f t="shared" si="276"/>
        <v>50</v>
      </c>
      <c r="P792" s="56">
        <f t="shared" si="277"/>
        <v>100</v>
      </c>
      <c r="Q792" s="63"/>
      <c r="R792" s="56"/>
      <c r="S792" s="60">
        <f t="shared" si="290"/>
        <v>-3.1455361904032975E-2</v>
      </c>
      <c r="T792" s="64">
        <f t="shared" si="291"/>
        <v>0.19124700239808168</v>
      </c>
      <c r="V792" s="65"/>
      <c r="W792" s="65"/>
      <c r="Y792" s="15" t="str">
        <f t="shared" si="278"/>
        <v>EASY</v>
      </c>
      <c r="AA792" s="66">
        <f t="shared" si="292"/>
        <v>6.8425730785080185E-2</v>
      </c>
      <c r="AB792">
        <f>LOOKUP($B792,'07_L1政策步階'!$A$4:$A$14,'07_L1政策步階'!$C$4:$C$14)</f>
        <v>1</v>
      </c>
      <c r="AC792" s="65"/>
      <c r="AD792" s="65"/>
      <c r="AE792" s="65"/>
      <c r="AF792" s="65"/>
      <c r="AG792" s="65"/>
      <c r="AH792" s="65"/>
      <c r="AI792" s="65"/>
      <c r="AJ792" s="65"/>
      <c r="AK792" s="65"/>
      <c r="AL792">
        <f t="shared" si="279"/>
        <v>100</v>
      </c>
      <c r="AM792">
        <f t="shared" si="280"/>
        <v>100</v>
      </c>
      <c r="AN792" t="str">
        <f t="shared" si="281"/>
        <v/>
      </c>
      <c r="AO792" t="str">
        <f t="shared" si="282"/>
        <v/>
      </c>
      <c r="AP792" t="str">
        <f t="shared" si="283"/>
        <v/>
      </c>
      <c r="AQ792" t="str">
        <f t="shared" si="284"/>
        <v/>
      </c>
      <c r="AR792" t="str">
        <f t="shared" si="285"/>
        <v/>
      </c>
      <c r="AS792" t="str">
        <f t="shared" si="286"/>
        <v/>
      </c>
      <c r="AT792" t="str">
        <f t="shared" si="287"/>
        <v/>
      </c>
      <c r="AU792" t="str">
        <f t="shared" si="288"/>
        <v/>
      </c>
      <c r="AV792" t="str">
        <f t="shared" si="289"/>
        <v/>
      </c>
      <c r="AW792">
        <f>'01_指標庫'!$H$4*ISNUMBER($F792)+'01_指標庫'!$H$5*ISNUMBER($AA792)+'01_指標庫'!$H$6*ISNUMBER($G792)+'01_指標庫'!$H$7*ISNUMBER($H792)+'01_指標庫'!$H$8*ISNUMBER($AF792)+'01_指標庫'!$H$9*ISNUMBER($AG792)+'01_指標庫'!$H$10*ISNUMBER($AB792)+'01_指標庫'!$H$11*ISNUMBER($AC792)+'01_指標庫'!$H$12*ISNUMBER($AD792)+'01_指標庫'!$H$13*ISNUMBER($AE792)+'01_指標庫'!$H$14*ISNUMBER($I792)+'01_指標庫'!$H$15*ISNUMBER($AH792)+'01_指標庫'!$H$16*ISNUMBER($K792)+'01_指標庫'!$H$17*ISNUMBER($AI792)+'01_指標庫'!$H$18*ISNUMBER($AJ792)+'01_指標庫'!$H$19*ISNUMBER($AK792)+'01_指標庫'!$H$20*ISNUMBER($BB792)+'01_指標庫'!$H$21*ISNUMBER($BC792)</f>
        <v>51</v>
      </c>
      <c r="AX792">
        <f>IF(AW792=0,50,ROUND(('01_指標庫'!$H$4*IF(ISNUMBER($F792),L792,0)+'01_指標庫'!$H$5*IF(ISNUMBER($AA792),AL792,0)+'01_指標庫'!$H$6*IF(ISNUMBER($G792),M792,0)+'01_指標庫'!$H$7*IF(ISNUMBER($H792),N792,0)+'01_指標庫'!$H$8*IF(ISNUMBER($AF792),AQ792,0)+'01_指標庫'!$H$9*IF(ISNUMBER($AG792),AR792,0)+'01_指標庫'!$H$10*IF(ISNUMBER($AB792),AM792,0)+'01_指標庫'!$H$11*IF(ISNUMBER($AC792),AN792,0)+'01_指標庫'!$H$12*IF(ISNUMBER($AD792),AO792,0)+'01_指標庫'!$H$13*IF(ISNUMBER($AE792),AP792,0)+'01_指標庫'!$H$14*IF(ISNUMBER($I792),O792,0)+'01_指標庫'!$H$15*IF(ISNUMBER($AH792),AS792,0)+'01_指標庫'!$H$16*IF(ISNUMBER($K792),P792,0)+'01_指標庫'!$H$17*IF(ISNUMBER($AI792),AT792,0)+'01_指標庫'!$H$18*IF(ISNUMBER($AJ792),AU792,0)+'01_指標庫'!$H$19*IF(ISNUMBER($AK792),AV792,0)+'01_指標庫'!$H$20*IF(ISNUMBER($BB792),BB792,0)+'01_指標庫'!$H$21*IF(ISNUMBER($BC792),BC792,0))/AW792,1))</f>
        <v>72.5</v>
      </c>
      <c r="AY792" s="67"/>
      <c r="AZ792" s="67"/>
      <c r="BA792" s="66">
        <f t="shared" si="293"/>
        <v>5.5209938130258429E-3</v>
      </c>
      <c r="BB792">
        <f t="shared" si="294"/>
        <v>0</v>
      </c>
      <c r="BC792" t="str">
        <f t="shared" si="295"/>
        <v/>
      </c>
    </row>
    <row r="793" spans="1:55" ht="15" customHeight="1">
      <c r="A793" s="56">
        <v>789</v>
      </c>
      <c r="B793" s="57">
        <v>43703</v>
      </c>
      <c r="C793" s="56">
        <v>2019</v>
      </c>
      <c r="D793" s="58" t="s">
        <v>236</v>
      </c>
      <c r="E793" s="59">
        <v>7575.02</v>
      </c>
      <c r="F793" s="60">
        <v>4.4393000000000002E-2</v>
      </c>
      <c r="G793" s="60">
        <v>-5.5123999999999999E-2</v>
      </c>
      <c r="H793" s="61">
        <v>0.79590000000000005</v>
      </c>
      <c r="I793" s="62">
        <v>422</v>
      </c>
      <c r="J793" s="56" t="s">
        <v>235</v>
      </c>
      <c r="K793" s="63">
        <v>19.32</v>
      </c>
      <c r="L793" s="56">
        <f t="shared" si="273"/>
        <v>100</v>
      </c>
      <c r="M793" s="56">
        <f t="shared" si="274"/>
        <v>100</v>
      </c>
      <c r="N793" s="56">
        <f t="shared" si="275"/>
        <v>100</v>
      </c>
      <c r="O793" s="56">
        <f t="shared" si="276"/>
        <v>50</v>
      </c>
      <c r="P793" s="56">
        <f t="shared" si="277"/>
        <v>100</v>
      </c>
      <c r="Q793" s="63"/>
      <c r="R793" s="56"/>
      <c r="S793" s="60">
        <f t="shared" si="290"/>
        <v>1.4739470515030995E-2</v>
      </c>
      <c r="T793" s="64">
        <f t="shared" si="291"/>
        <v>-2.767991947659787E-2</v>
      </c>
      <c r="V793" s="65"/>
      <c r="W793" s="65"/>
      <c r="Y793" s="15" t="str">
        <f t="shared" si="278"/>
        <v>EASY</v>
      </c>
      <c r="AA793" s="66">
        <f t="shared" si="292"/>
        <v>6.8258463514333956E-2</v>
      </c>
      <c r="AB793">
        <f>LOOKUP($B793,'07_L1政策步階'!$A$4:$A$14,'07_L1政策步階'!$C$4:$C$14)</f>
        <v>1</v>
      </c>
      <c r="AC793" s="65"/>
      <c r="AD793" s="65"/>
      <c r="AE793" s="65"/>
      <c r="AF793" s="65"/>
      <c r="AG793" s="65"/>
      <c r="AH793" s="65"/>
      <c r="AI793" s="65"/>
      <c r="AJ793" s="65"/>
      <c r="AK793" s="65"/>
      <c r="AL793">
        <f t="shared" si="279"/>
        <v>100</v>
      </c>
      <c r="AM793">
        <f t="shared" si="280"/>
        <v>100</v>
      </c>
      <c r="AN793" t="str">
        <f t="shared" si="281"/>
        <v/>
      </c>
      <c r="AO793" t="str">
        <f t="shared" si="282"/>
        <v/>
      </c>
      <c r="AP793" t="str">
        <f t="shared" si="283"/>
        <v/>
      </c>
      <c r="AQ793" t="str">
        <f t="shared" si="284"/>
        <v/>
      </c>
      <c r="AR793" t="str">
        <f t="shared" si="285"/>
        <v/>
      </c>
      <c r="AS793" t="str">
        <f t="shared" si="286"/>
        <v/>
      </c>
      <c r="AT793" t="str">
        <f t="shared" si="287"/>
        <v/>
      </c>
      <c r="AU793" t="str">
        <f t="shared" si="288"/>
        <v/>
      </c>
      <c r="AV793" t="str">
        <f t="shared" si="289"/>
        <v/>
      </c>
      <c r="AW793">
        <f>'01_指標庫'!$H$4*ISNUMBER($F793)+'01_指標庫'!$H$5*ISNUMBER($AA793)+'01_指標庫'!$H$6*ISNUMBER($G793)+'01_指標庫'!$H$7*ISNUMBER($H793)+'01_指標庫'!$H$8*ISNUMBER($AF793)+'01_指標庫'!$H$9*ISNUMBER($AG793)+'01_指標庫'!$H$10*ISNUMBER($AB793)+'01_指標庫'!$H$11*ISNUMBER($AC793)+'01_指標庫'!$H$12*ISNUMBER($AD793)+'01_指標庫'!$H$13*ISNUMBER($AE793)+'01_指標庫'!$H$14*ISNUMBER($I793)+'01_指標庫'!$H$15*ISNUMBER($AH793)+'01_指標庫'!$H$16*ISNUMBER($K793)+'01_指標庫'!$H$17*ISNUMBER($AI793)+'01_指標庫'!$H$18*ISNUMBER($AJ793)+'01_指標庫'!$H$19*ISNUMBER($AK793)+'01_指標庫'!$H$20*ISNUMBER($BB793)+'01_指標庫'!$H$21*ISNUMBER($BC793)</f>
        <v>51</v>
      </c>
      <c r="AX793">
        <f>IF(AW793=0,50,ROUND(('01_指標庫'!$H$4*IF(ISNUMBER($F793),L793,0)+'01_指標庫'!$H$5*IF(ISNUMBER($AA793),AL793,0)+'01_指標庫'!$H$6*IF(ISNUMBER($G793),M793,0)+'01_指標庫'!$H$7*IF(ISNUMBER($H793),N793,0)+'01_指標庫'!$H$8*IF(ISNUMBER($AF793),AQ793,0)+'01_指標庫'!$H$9*IF(ISNUMBER($AG793),AR793,0)+'01_指標庫'!$H$10*IF(ISNUMBER($AB793),AM793,0)+'01_指標庫'!$H$11*IF(ISNUMBER($AC793),AN793,0)+'01_指標庫'!$H$12*IF(ISNUMBER($AD793),AO793,0)+'01_指標庫'!$H$13*IF(ISNUMBER($AE793),AP793,0)+'01_指標庫'!$H$14*IF(ISNUMBER($I793),O793,0)+'01_指標庫'!$H$15*IF(ISNUMBER($AH793),AS793,0)+'01_指標庫'!$H$16*IF(ISNUMBER($K793),P793,0)+'01_指標庫'!$H$17*IF(ISNUMBER($AI793),AT793,0)+'01_指標庫'!$H$18*IF(ISNUMBER($AJ793),AU793,0)+'01_指標庫'!$H$19*IF(ISNUMBER($AK793),AV793,0)+'01_指標庫'!$H$20*IF(ISNUMBER($BB793),BB793,0)+'01_指標庫'!$H$21*IF(ISNUMBER($BC793),BC793,0))/AW793,1))</f>
        <v>86.3</v>
      </c>
      <c r="AY793" s="67"/>
      <c r="AZ793" s="67"/>
      <c r="BA793" s="66">
        <f t="shared" si="293"/>
        <v>1.5560891160013579E-3</v>
      </c>
      <c r="BB793">
        <f t="shared" si="294"/>
        <v>50</v>
      </c>
      <c r="BC793" t="str">
        <f t="shared" si="295"/>
        <v/>
      </c>
    </row>
    <row r="794" spans="1:55" ht="15" customHeight="1">
      <c r="A794" s="56">
        <v>790</v>
      </c>
      <c r="B794" s="57">
        <v>43704</v>
      </c>
      <c r="C794" s="56">
        <v>2019</v>
      </c>
      <c r="D794" s="58" t="s">
        <v>237</v>
      </c>
      <c r="E794" s="59">
        <v>7566.03</v>
      </c>
      <c r="F794" s="60">
        <v>4.2893000000000001E-2</v>
      </c>
      <c r="G794" s="60">
        <v>-5.6245999999999997E-2</v>
      </c>
      <c r="H794" s="61">
        <v>0.79590000000000005</v>
      </c>
      <c r="I794" s="62">
        <v>419</v>
      </c>
      <c r="J794" s="56" t="s">
        <v>235</v>
      </c>
      <c r="K794" s="63">
        <v>20.309999999999999</v>
      </c>
      <c r="L794" s="56">
        <f t="shared" si="273"/>
        <v>100</v>
      </c>
      <c r="M794" s="56">
        <f t="shared" si="274"/>
        <v>100</v>
      </c>
      <c r="N794" s="56">
        <f t="shared" si="275"/>
        <v>100</v>
      </c>
      <c r="O794" s="56">
        <f t="shared" si="276"/>
        <v>50</v>
      </c>
      <c r="P794" s="56">
        <f t="shared" si="277"/>
        <v>50</v>
      </c>
      <c r="Q794" s="63"/>
      <c r="R794" s="56"/>
      <c r="S794" s="60">
        <f t="shared" si="290"/>
        <v>-1.186795546414543E-3</v>
      </c>
      <c r="T794" s="64">
        <f t="shared" si="291"/>
        <v>5.1242236024844567E-2</v>
      </c>
      <c r="V794" s="65"/>
      <c r="W794" s="65"/>
      <c r="Y794" s="15" t="str">
        <f t="shared" si="278"/>
        <v>EASY</v>
      </c>
      <c r="AA794" s="66">
        <f t="shared" si="292"/>
        <v>6.8100203193708353E-2</v>
      </c>
      <c r="AB794">
        <f>LOOKUP($B794,'07_L1政策步階'!$A$4:$A$14,'07_L1政策步階'!$C$4:$C$14)</f>
        <v>1</v>
      </c>
      <c r="AC794" s="65"/>
      <c r="AD794" s="65"/>
      <c r="AE794" s="65"/>
      <c r="AF794" s="65"/>
      <c r="AG794" s="65"/>
      <c r="AH794" s="65"/>
      <c r="AI794" s="65"/>
      <c r="AJ794" s="65"/>
      <c r="AK794" s="65"/>
      <c r="AL794">
        <f t="shared" si="279"/>
        <v>100</v>
      </c>
      <c r="AM794">
        <f t="shared" si="280"/>
        <v>100</v>
      </c>
      <c r="AN794" t="str">
        <f t="shared" si="281"/>
        <v/>
      </c>
      <c r="AO794" t="str">
        <f t="shared" si="282"/>
        <v/>
      </c>
      <c r="AP794" t="str">
        <f t="shared" si="283"/>
        <v/>
      </c>
      <c r="AQ794" t="str">
        <f t="shared" si="284"/>
        <v/>
      </c>
      <c r="AR794" t="str">
        <f t="shared" si="285"/>
        <v/>
      </c>
      <c r="AS794" t="str">
        <f t="shared" si="286"/>
        <v/>
      </c>
      <c r="AT794" t="str">
        <f t="shared" si="287"/>
        <v/>
      </c>
      <c r="AU794" t="str">
        <f t="shared" si="288"/>
        <v/>
      </c>
      <c r="AV794" t="str">
        <f t="shared" si="289"/>
        <v/>
      </c>
      <c r="AW794">
        <f>'01_指標庫'!$H$4*ISNUMBER($F794)+'01_指標庫'!$H$5*ISNUMBER($AA794)+'01_指標庫'!$H$6*ISNUMBER($G794)+'01_指標庫'!$H$7*ISNUMBER($H794)+'01_指標庫'!$H$8*ISNUMBER($AF794)+'01_指標庫'!$H$9*ISNUMBER($AG794)+'01_指標庫'!$H$10*ISNUMBER($AB794)+'01_指標庫'!$H$11*ISNUMBER($AC794)+'01_指標庫'!$H$12*ISNUMBER($AD794)+'01_指標庫'!$H$13*ISNUMBER($AE794)+'01_指標庫'!$H$14*ISNUMBER($I794)+'01_指標庫'!$H$15*ISNUMBER($AH794)+'01_指標庫'!$H$16*ISNUMBER($K794)+'01_指標庫'!$H$17*ISNUMBER($AI794)+'01_指標庫'!$H$18*ISNUMBER($AJ794)+'01_指標庫'!$H$19*ISNUMBER($AK794)+'01_指標庫'!$H$20*ISNUMBER($BB794)+'01_指標庫'!$H$21*ISNUMBER($BC794)</f>
        <v>51</v>
      </c>
      <c r="AX794">
        <f>IF(AW794=0,50,ROUND(('01_指標庫'!$H$4*IF(ISNUMBER($F794),L794,0)+'01_指標庫'!$H$5*IF(ISNUMBER($AA794),AL794,0)+'01_指標庫'!$H$6*IF(ISNUMBER($G794),M794,0)+'01_指標庫'!$H$7*IF(ISNUMBER($H794),N794,0)+'01_指標庫'!$H$8*IF(ISNUMBER($AF794),AQ794,0)+'01_指標庫'!$H$9*IF(ISNUMBER($AG794),AR794,0)+'01_指標庫'!$H$10*IF(ISNUMBER($AB794),AM794,0)+'01_指標庫'!$H$11*IF(ISNUMBER($AC794),AN794,0)+'01_指標庫'!$H$12*IF(ISNUMBER($AD794),AO794,0)+'01_指標庫'!$H$13*IF(ISNUMBER($AE794),AP794,0)+'01_指標庫'!$H$14*IF(ISNUMBER($I794),O794,0)+'01_指標庫'!$H$15*IF(ISNUMBER($AH794),AS794,0)+'01_指標庫'!$H$16*IF(ISNUMBER($K794),P794,0)+'01_指標庫'!$H$17*IF(ISNUMBER($AI794),AT794,0)+'01_指標庫'!$H$18*IF(ISNUMBER($AJ794),AU794,0)+'01_指標庫'!$H$19*IF(ISNUMBER($AK794),AV794,0)+'01_指標庫'!$H$20*IF(ISNUMBER($BB794),BB794,0)+'01_指標庫'!$H$21*IF(ISNUMBER($BC794),BC794,0))/AW794,1))</f>
        <v>80.400000000000006</v>
      </c>
      <c r="AY794" s="67"/>
      <c r="AZ794" s="67"/>
      <c r="BA794" s="66">
        <f t="shared" si="293"/>
        <v>1.1020974847786302E-3</v>
      </c>
      <c r="BB794">
        <f t="shared" si="294"/>
        <v>50</v>
      </c>
      <c r="BC794" t="str">
        <f t="shared" si="295"/>
        <v/>
      </c>
    </row>
    <row r="795" spans="1:55" ht="15" customHeight="1">
      <c r="A795" s="56">
        <v>791</v>
      </c>
      <c r="B795" s="57">
        <v>43705</v>
      </c>
      <c r="C795" s="56">
        <v>2019</v>
      </c>
      <c r="D795" s="58" t="s">
        <v>238</v>
      </c>
      <c r="E795" s="59">
        <v>7587.9</v>
      </c>
      <c r="F795" s="60">
        <v>4.5598E-2</v>
      </c>
      <c r="G795" s="60">
        <v>-5.3518000000000003E-2</v>
      </c>
      <c r="H795" s="61">
        <v>0.79590000000000005</v>
      </c>
      <c r="I795" s="62">
        <v>417</v>
      </c>
      <c r="J795" s="56" t="s">
        <v>235</v>
      </c>
      <c r="K795" s="63">
        <v>19.350000000000001</v>
      </c>
      <c r="L795" s="56">
        <f t="shared" si="273"/>
        <v>100</v>
      </c>
      <c r="M795" s="56">
        <f t="shared" si="274"/>
        <v>100</v>
      </c>
      <c r="N795" s="56">
        <f t="shared" si="275"/>
        <v>100</v>
      </c>
      <c r="O795" s="56">
        <f t="shared" si="276"/>
        <v>50</v>
      </c>
      <c r="P795" s="56">
        <f t="shared" si="277"/>
        <v>100</v>
      </c>
      <c r="Q795" s="63"/>
      <c r="R795" s="56"/>
      <c r="S795" s="60">
        <f t="shared" si="290"/>
        <v>2.8905515838557605E-3</v>
      </c>
      <c r="T795" s="64">
        <f t="shared" si="291"/>
        <v>-4.7267355982274606E-2</v>
      </c>
      <c r="V795" s="65"/>
      <c r="W795" s="65"/>
      <c r="Y795" s="15" t="str">
        <f t="shared" si="278"/>
        <v>EASY</v>
      </c>
      <c r="AA795" s="66">
        <f t="shared" si="292"/>
        <v>6.7653361280429758E-2</v>
      </c>
      <c r="AB795">
        <f>LOOKUP($B795,'07_L1政策步階'!$A$4:$A$14,'07_L1政策步階'!$C$4:$C$14)</f>
        <v>1</v>
      </c>
      <c r="AC795" s="65"/>
      <c r="AD795" s="65"/>
      <c r="AE795" s="65"/>
      <c r="AF795" s="65"/>
      <c r="AG795" s="65"/>
      <c r="AH795" s="65"/>
      <c r="AI795" s="65"/>
      <c r="AJ795" s="65"/>
      <c r="AK795" s="65"/>
      <c r="AL795">
        <f t="shared" si="279"/>
        <v>100</v>
      </c>
      <c r="AM795">
        <f t="shared" si="280"/>
        <v>100</v>
      </c>
      <c r="AN795" t="str">
        <f t="shared" si="281"/>
        <v/>
      </c>
      <c r="AO795" t="str">
        <f t="shared" si="282"/>
        <v/>
      </c>
      <c r="AP795" t="str">
        <f t="shared" si="283"/>
        <v/>
      </c>
      <c r="AQ795" t="str">
        <f t="shared" si="284"/>
        <v/>
      </c>
      <c r="AR795" t="str">
        <f t="shared" si="285"/>
        <v/>
      </c>
      <c r="AS795" t="str">
        <f t="shared" si="286"/>
        <v/>
      </c>
      <c r="AT795" t="str">
        <f t="shared" si="287"/>
        <v/>
      </c>
      <c r="AU795" t="str">
        <f t="shared" si="288"/>
        <v/>
      </c>
      <c r="AV795" t="str">
        <f t="shared" si="289"/>
        <v/>
      </c>
      <c r="AW795">
        <f>'01_指標庫'!$H$4*ISNUMBER($F795)+'01_指標庫'!$H$5*ISNUMBER($AA795)+'01_指標庫'!$H$6*ISNUMBER($G795)+'01_指標庫'!$H$7*ISNUMBER($H795)+'01_指標庫'!$H$8*ISNUMBER($AF795)+'01_指標庫'!$H$9*ISNUMBER($AG795)+'01_指標庫'!$H$10*ISNUMBER($AB795)+'01_指標庫'!$H$11*ISNUMBER($AC795)+'01_指標庫'!$H$12*ISNUMBER($AD795)+'01_指標庫'!$H$13*ISNUMBER($AE795)+'01_指標庫'!$H$14*ISNUMBER($I795)+'01_指標庫'!$H$15*ISNUMBER($AH795)+'01_指標庫'!$H$16*ISNUMBER($K795)+'01_指標庫'!$H$17*ISNUMBER($AI795)+'01_指標庫'!$H$18*ISNUMBER($AJ795)+'01_指標庫'!$H$19*ISNUMBER($AK795)+'01_指標庫'!$H$20*ISNUMBER($BB795)+'01_指標庫'!$H$21*ISNUMBER($BC795)</f>
        <v>51</v>
      </c>
      <c r="AX795">
        <f>IF(AW795=0,50,ROUND(('01_指標庫'!$H$4*IF(ISNUMBER($F795),L795,0)+'01_指標庫'!$H$5*IF(ISNUMBER($AA795),AL795,0)+'01_指標庫'!$H$6*IF(ISNUMBER($G795),M795,0)+'01_指標庫'!$H$7*IF(ISNUMBER($H795),N795,0)+'01_指標庫'!$H$8*IF(ISNUMBER($AF795),AQ795,0)+'01_指標庫'!$H$9*IF(ISNUMBER($AG795),AR795,0)+'01_指標庫'!$H$10*IF(ISNUMBER($AB795),AM795,0)+'01_指標庫'!$H$11*IF(ISNUMBER($AC795),AN795,0)+'01_指標庫'!$H$12*IF(ISNUMBER($AD795),AO795,0)+'01_指標庫'!$H$13*IF(ISNUMBER($AE795),AP795,0)+'01_指標庫'!$H$14*IF(ISNUMBER($I795),O795,0)+'01_指標庫'!$H$15*IF(ISNUMBER($AH795),AS795,0)+'01_指標庫'!$H$16*IF(ISNUMBER($K795),P795,0)+'01_指標庫'!$H$17*IF(ISNUMBER($AI795),AT795,0)+'01_指標庫'!$H$18*IF(ISNUMBER($AJ795),AU795,0)+'01_指標庫'!$H$19*IF(ISNUMBER($AK795),AV795,0)+'01_指標庫'!$H$20*IF(ISNUMBER($BB795),BB795,0)+'01_指標庫'!$H$21*IF(ISNUMBER($BC795),BC795,0))/AW795,1))</f>
        <v>80.400000000000006</v>
      </c>
      <c r="AY795" s="67"/>
      <c r="AZ795" s="67"/>
      <c r="BA795" s="66">
        <f t="shared" si="293"/>
        <v>-4.0027655662301376E-3</v>
      </c>
      <c r="BB795">
        <f t="shared" si="294"/>
        <v>0</v>
      </c>
      <c r="BC795" t="str">
        <f t="shared" si="295"/>
        <v/>
      </c>
    </row>
    <row r="796" spans="1:55" ht="15" customHeight="1">
      <c r="A796" s="56">
        <v>792</v>
      </c>
      <c r="B796" s="57">
        <v>43706</v>
      </c>
      <c r="C796" s="56">
        <v>2019</v>
      </c>
      <c r="D796" s="58" t="s">
        <v>239</v>
      </c>
      <c r="E796" s="59">
        <v>7702.31</v>
      </c>
      <c r="F796" s="60">
        <v>6.0879000000000003E-2</v>
      </c>
      <c r="G796" s="60">
        <v>-3.9246999999999997E-2</v>
      </c>
      <c r="H796" s="61">
        <v>0.81630000000000003</v>
      </c>
      <c r="I796" s="62">
        <v>408</v>
      </c>
      <c r="J796" s="56" t="s">
        <v>235</v>
      </c>
      <c r="K796" s="63">
        <v>17.88</v>
      </c>
      <c r="L796" s="56">
        <f t="shared" si="273"/>
        <v>100</v>
      </c>
      <c r="M796" s="56">
        <f t="shared" si="274"/>
        <v>100</v>
      </c>
      <c r="N796" s="56">
        <f t="shared" si="275"/>
        <v>100</v>
      </c>
      <c r="O796" s="56">
        <f t="shared" si="276"/>
        <v>50</v>
      </c>
      <c r="P796" s="56">
        <f t="shared" si="277"/>
        <v>100</v>
      </c>
      <c r="Q796" s="63"/>
      <c r="R796" s="56"/>
      <c r="S796" s="60">
        <f t="shared" si="290"/>
        <v>1.5077953056840565E-2</v>
      </c>
      <c r="T796" s="64">
        <f t="shared" si="291"/>
        <v>-7.5968992248062084E-2</v>
      </c>
      <c r="V796" s="65"/>
      <c r="W796" s="65"/>
      <c r="Y796" s="15" t="str">
        <f t="shared" si="278"/>
        <v>EASY</v>
      </c>
      <c r="AA796" s="66">
        <f t="shared" si="292"/>
        <v>6.726099182818257E-2</v>
      </c>
      <c r="AB796">
        <f>LOOKUP($B796,'07_L1政策步階'!$A$4:$A$14,'07_L1政策步階'!$C$4:$C$14)</f>
        <v>1</v>
      </c>
      <c r="AC796" s="65"/>
      <c r="AD796" s="65"/>
      <c r="AE796" s="65"/>
      <c r="AF796" s="65"/>
      <c r="AG796" s="65"/>
      <c r="AH796" s="65"/>
      <c r="AI796" s="65"/>
      <c r="AJ796" s="65"/>
      <c r="AK796" s="65"/>
      <c r="AL796">
        <f t="shared" si="279"/>
        <v>100</v>
      </c>
      <c r="AM796">
        <f t="shared" si="280"/>
        <v>100</v>
      </c>
      <c r="AN796" t="str">
        <f t="shared" si="281"/>
        <v/>
      </c>
      <c r="AO796" t="str">
        <f t="shared" si="282"/>
        <v/>
      </c>
      <c r="AP796" t="str">
        <f t="shared" si="283"/>
        <v/>
      </c>
      <c r="AQ796" t="str">
        <f t="shared" si="284"/>
        <v/>
      </c>
      <c r="AR796" t="str">
        <f t="shared" si="285"/>
        <v/>
      </c>
      <c r="AS796" t="str">
        <f t="shared" si="286"/>
        <v/>
      </c>
      <c r="AT796" t="str">
        <f t="shared" si="287"/>
        <v/>
      </c>
      <c r="AU796" t="str">
        <f t="shared" si="288"/>
        <v/>
      </c>
      <c r="AV796" t="str">
        <f t="shared" si="289"/>
        <v/>
      </c>
      <c r="AW796">
        <f>'01_指標庫'!$H$4*ISNUMBER($F796)+'01_指標庫'!$H$5*ISNUMBER($AA796)+'01_指標庫'!$H$6*ISNUMBER($G796)+'01_指標庫'!$H$7*ISNUMBER($H796)+'01_指標庫'!$H$8*ISNUMBER($AF796)+'01_指標庫'!$H$9*ISNUMBER($AG796)+'01_指標庫'!$H$10*ISNUMBER($AB796)+'01_指標庫'!$H$11*ISNUMBER($AC796)+'01_指標庫'!$H$12*ISNUMBER($AD796)+'01_指標庫'!$H$13*ISNUMBER($AE796)+'01_指標庫'!$H$14*ISNUMBER($I796)+'01_指標庫'!$H$15*ISNUMBER($AH796)+'01_指標庫'!$H$16*ISNUMBER($K796)+'01_指標庫'!$H$17*ISNUMBER($AI796)+'01_指標庫'!$H$18*ISNUMBER($AJ796)+'01_指標庫'!$H$19*ISNUMBER($AK796)+'01_指標庫'!$H$20*ISNUMBER($BB796)+'01_指標庫'!$H$21*ISNUMBER($BC796)</f>
        <v>51</v>
      </c>
      <c r="AX796">
        <f>IF(AW796=0,50,ROUND(('01_指標庫'!$H$4*IF(ISNUMBER($F796),L796,0)+'01_指標庫'!$H$5*IF(ISNUMBER($AA796),AL796,0)+'01_指標庫'!$H$6*IF(ISNUMBER($G796),M796,0)+'01_指標庫'!$H$7*IF(ISNUMBER($H796),N796,0)+'01_指標庫'!$H$8*IF(ISNUMBER($AF796),AQ796,0)+'01_指標庫'!$H$9*IF(ISNUMBER($AG796),AR796,0)+'01_指標庫'!$H$10*IF(ISNUMBER($AB796),AM796,0)+'01_指標庫'!$H$11*IF(ISNUMBER($AC796),AN796,0)+'01_指標庫'!$H$12*IF(ISNUMBER($AD796),AO796,0)+'01_指標庫'!$H$13*IF(ISNUMBER($AE796),AP796,0)+'01_指標庫'!$H$14*IF(ISNUMBER($I796),O796,0)+'01_指標庫'!$H$15*IF(ISNUMBER($AH796),AS796,0)+'01_指標庫'!$H$16*IF(ISNUMBER($K796),P796,0)+'01_指標庫'!$H$17*IF(ISNUMBER($AI796),AT796,0)+'01_指標庫'!$H$18*IF(ISNUMBER($AJ796),AU796,0)+'01_指標庫'!$H$19*IF(ISNUMBER($AK796),AV796,0)+'01_指標庫'!$H$20*IF(ISNUMBER($BB796),BB796,0)+'01_指標庫'!$H$21*IF(ISNUMBER($BC796),BC796,0))/AW796,1))</f>
        <v>80.400000000000006</v>
      </c>
      <c r="AY796" s="67"/>
      <c r="AZ796" s="67"/>
      <c r="BA796" s="66">
        <f t="shared" si="293"/>
        <v>-6.9741420874995796E-3</v>
      </c>
      <c r="BB796">
        <f t="shared" si="294"/>
        <v>0</v>
      </c>
      <c r="BC796" t="str">
        <f t="shared" si="295"/>
        <v/>
      </c>
    </row>
    <row r="797" spans="1:55" ht="15" customHeight="1">
      <c r="A797" s="56">
        <v>793</v>
      </c>
      <c r="B797" s="57">
        <v>43707</v>
      </c>
      <c r="C797" s="56">
        <v>2019</v>
      </c>
      <c r="D797" s="58" t="s">
        <v>234</v>
      </c>
      <c r="E797" s="59">
        <v>7691</v>
      </c>
      <c r="F797" s="60">
        <v>5.8692000000000001E-2</v>
      </c>
      <c r="G797" s="60">
        <v>-4.0658E-2</v>
      </c>
      <c r="H797" s="61">
        <v>0.81630000000000003</v>
      </c>
      <c r="I797" s="62">
        <v>409</v>
      </c>
      <c r="J797" s="56" t="s">
        <v>235</v>
      </c>
      <c r="K797" s="63">
        <v>18.98</v>
      </c>
      <c r="L797" s="56">
        <f t="shared" si="273"/>
        <v>100</v>
      </c>
      <c r="M797" s="56">
        <f t="shared" si="274"/>
        <v>100</v>
      </c>
      <c r="N797" s="56">
        <f t="shared" si="275"/>
        <v>100</v>
      </c>
      <c r="O797" s="56">
        <f t="shared" si="276"/>
        <v>50</v>
      </c>
      <c r="P797" s="56">
        <f t="shared" si="277"/>
        <v>100</v>
      </c>
      <c r="Q797" s="63"/>
      <c r="R797" s="56"/>
      <c r="S797" s="60">
        <f t="shared" si="290"/>
        <v>-1.4683906516357315E-3</v>
      </c>
      <c r="T797" s="64">
        <f t="shared" si="291"/>
        <v>6.1521252796420622E-2</v>
      </c>
      <c r="V797" s="65"/>
      <c r="W797" s="65"/>
      <c r="Y797" s="15" t="str">
        <f t="shared" si="278"/>
        <v>EASY</v>
      </c>
      <c r="AA797" s="66">
        <f t="shared" si="292"/>
        <v>6.6498342250394193E-2</v>
      </c>
      <c r="AB797">
        <f>LOOKUP($B797,'07_L1政策步階'!$A$4:$A$14,'07_L1政策步階'!$C$4:$C$14)</f>
        <v>1</v>
      </c>
      <c r="AC797" s="65"/>
      <c r="AD797" s="65"/>
      <c r="AE797" s="65"/>
      <c r="AF797" s="65"/>
      <c r="AG797" s="65"/>
      <c r="AH797" s="65"/>
      <c r="AI797" s="65"/>
      <c r="AJ797" s="65"/>
      <c r="AK797" s="65"/>
      <c r="AL797">
        <f t="shared" si="279"/>
        <v>100</v>
      </c>
      <c r="AM797">
        <f t="shared" si="280"/>
        <v>100</v>
      </c>
      <c r="AN797" t="str">
        <f t="shared" si="281"/>
        <v/>
      </c>
      <c r="AO797" t="str">
        <f t="shared" si="282"/>
        <v/>
      </c>
      <c r="AP797" t="str">
        <f t="shared" si="283"/>
        <v/>
      </c>
      <c r="AQ797" t="str">
        <f t="shared" si="284"/>
        <v/>
      </c>
      <c r="AR797" t="str">
        <f t="shared" si="285"/>
        <v/>
      </c>
      <c r="AS797" t="str">
        <f t="shared" si="286"/>
        <v/>
      </c>
      <c r="AT797" t="str">
        <f t="shared" si="287"/>
        <v/>
      </c>
      <c r="AU797" t="str">
        <f t="shared" si="288"/>
        <v/>
      </c>
      <c r="AV797" t="str">
        <f t="shared" si="289"/>
        <v/>
      </c>
      <c r="AW797">
        <f>'01_指標庫'!$H$4*ISNUMBER($F797)+'01_指標庫'!$H$5*ISNUMBER($AA797)+'01_指標庫'!$H$6*ISNUMBER($G797)+'01_指標庫'!$H$7*ISNUMBER($H797)+'01_指標庫'!$H$8*ISNUMBER($AF797)+'01_指標庫'!$H$9*ISNUMBER($AG797)+'01_指標庫'!$H$10*ISNUMBER($AB797)+'01_指標庫'!$H$11*ISNUMBER($AC797)+'01_指標庫'!$H$12*ISNUMBER($AD797)+'01_指標庫'!$H$13*ISNUMBER($AE797)+'01_指標庫'!$H$14*ISNUMBER($I797)+'01_指標庫'!$H$15*ISNUMBER($AH797)+'01_指標庫'!$H$16*ISNUMBER($K797)+'01_指標庫'!$H$17*ISNUMBER($AI797)+'01_指標庫'!$H$18*ISNUMBER($AJ797)+'01_指標庫'!$H$19*ISNUMBER($AK797)+'01_指標庫'!$H$20*ISNUMBER($BB797)+'01_指標庫'!$H$21*ISNUMBER($BC797)</f>
        <v>51</v>
      </c>
      <c r="AX797">
        <f>IF(AW797=0,50,ROUND(('01_指標庫'!$H$4*IF(ISNUMBER($F797),L797,0)+'01_指標庫'!$H$5*IF(ISNUMBER($AA797),AL797,0)+'01_指標庫'!$H$6*IF(ISNUMBER($G797),M797,0)+'01_指標庫'!$H$7*IF(ISNUMBER($H797),N797,0)+'01_指標庫'!$H$8*IF(ISNUMBER($AF797),AQ797,0)+'01_指標庫'!$H$9*IF(ISNUMBER($AG797),AR797,0)+'01_指標庫'!$H$10*IF(ISNUMBER($AB797),AM797,0)+'01_指標庫'!$H$11*IF(ISNUMBER($AC797),AN797,0)+'01_指標庫'!$H$12*IF(ISNUMBER($AD797),AO797,0)+'01_指標庫'!$H$13*IF(ISNUMBER($AE797),AP797,0)+'01_指標庫'!$H$14*IF(ISNUMBER($I797),O797,0)+'01_指標庫'!$H$15*IF(ISNUMBER($AH797),AS797,0)+'01_指標庫'!$H$16*IF(ISNUMBER($K797),P797,0)+'01_指標庫'!$H$17*IF(ISNUMBER($AI797),AT797,0)+'01_指標庫'!$H$18*IF(ISNUMBER($AJ797),AU797,0)+'01_指標庫'!$H$19*IF(ISNUMBER($AK797),AV797,0)+'01_指標庫'!$H$20*IF(ISNUMBER($BB797),BB797,0)+'01_指標庫'!$H$21*IF(ISNUMBER($BC797),BC797,0))/AW797,1))</f>
        <v>86.3</v>
      </c>
      <c r="AY797" s="67"/>
      <c r="AZ797" s="67"/>
      <c r="BA797" s="66">
        <f t="shared" si="293"/>
        <v>-2.1877542559260998E-3</v>
      </c>
      <c r="BB797">
        <f t="shared" si="294"/>
        <v>50</v>
      </c>
      <c r="BC797" t="str">
        <f t="shared" si="295"/>
        <v/>
      </c>
    </row>
    <row r="798" spans="1:55" ht="15" customHeight="1">
      <c r="A798" s="56">
        <v>794</v>
      </c>
      <c r="B798" s="57">
        <v>43711</v>
      </c>
      <c r="C798" s="56">
        <v>2019</v>
      </c>
      <c r="D798" s="58" t="s">
        <v>237</v>
      </c>
      <c r="E798" s="59">
        <v>7609.51</v>
      </c>
      <c r="F798" s="60">
        <v>4.6913999999999997E-2</v>
      </c>
      <c r="G798" s="60">
        <v>-5.0821999999999999E-2</v>
      </c>
      <c r="H798" s="61">
        <v>0.77549999999999997</v>
      </c>
      <c r="I798" s="62">
        <v>423</v>
      </c>
      <c r="J798" s="56" t="s">
        <v>235</v>
      </c>
      <c r="K798" s="63">
        <v>19.66</v>
      </c>
      <c r="L798" s="56">
        <f t="shared" si="273"/>
        <v>100</v>
      </c>
      <c r="M798" s="56">
        <f t="shared" si="274"/>
        <v>100</v>
      </c>
      <c r="N798" s="56">
        <f t="shared" si="275"/>
        <v>100</v>
      </c>
      <c r="O798" s="56">
        <f t="shared" si="276"/>
        <v>50</v>
      </c>
      <c r="P798" s="56">
        <f t="shared" si="277"/>
        <v>100</v>
      </c>
      <c r="Q798" s="63"/>
      <c r="R798" s="56"/>
      <c r="S798" s="60">
        <f t="shared" si="290"/>
        <v>-1.0595501235209914E-2</v>
      </c>
      <c r="T798" s="64">
        <f t="shared" si="291"/>
        <v>3.5827186512118026E-2</v>
      </c>
      <c r="V798" s="65"/>
      <c r="W798" s="65"/>
      <c r="Y798" s="15" t="str">
        <f t="shared" si="278"/>
        <v>EASY</v>
      </c>
      <c r="AA798" s="66">
        <f t="shared" si="292"/>
        <v>6.5598945655401586E-2</v>
      </c>
      <c r="AB798">
        <f>LOOKUP($B798,'07_L1政策步階'!$A$4:$A$14,'07_L1政策步階'!$C$4:$C$14)</f>
        <v>1</v>
      </c>
      <c r="AC798" s="65"/>
      <c r="AD798" s="65"/>
      <c r="AE798" s="65"/>
      <c r="AF798" s="65"/>
      <c r="AG798" s="65"/>
      <c r="AH798" s="65"/>
      <c r="AI798" s="65"/>
      <c r="AJ798" s="65"/>
      <c r="AK798" s="65"/>
      <c r="AL798">
        <f t="shared" si="279"/>
        <v>100</v>
      </c>
      <c r="AM798">
        <f t="shared" si="280"/>
        <v>100</v>
      </c>
      <c r="AN798" t="str">
        <f t="shared" si="281"/>
        <v/>
      </c>
      <c r="AO798" t="str">
        <f t="shared" si="282"/>
        <v/>
      </c>
      <c r="AP798" t="str">
        <f t="shared" si="283"/>
        <v/>
      </c>
      <c r="AQ798" t="str">
        <f t="shared" si="284"/>
        <v/>
      </c>
      <c r="AR798" t="str">
        <f t="shared" si="285"/>
        <v/>
      </c>
      <c r="AS798" t="str">
        <f t="shared" si="286"/>
        <v/>
      </c>
      <c r="AT798" t="str">
        <f t="shared" si="287"/>
        <v/>
      </c>
      <c r="AU798" t="str">
        <f t="shared" si="288"/>
        <v/>
      </c>
      <c r="AV798" t="str">
        <f t="shared" si="289"/>
        <v/>
      </c>
      <c r="AW798">
        <f>'01_指標庫'!$H$4*ISNUMBER($F798)+'01_指標庫'!$H$5*ISNUMBER($AA798)+'01_指標庫'!$H$6*ISNUMBER($G798)+'01_指標庫'!$H$7*ISNUMBER($H798)+'01_指標庫'!$H$8*ISNUMBER($AF798)+'01_指標庫'!$H$9*ISNUMBER($AG798)+'01_指標庫'!$H$10*ISNUMBER($AB798)+'01_指標庫'!$H$11*ISNUMBER($AC798)+'01_指標庫'!$H$12*ISNUMBER($AD798)+'01_指標庫'!$H$13*ISNUMBER($AE798)+'01_指標庫'!$H$14*ISNUMBER($I798)+'01_指標庫'!$H$15*ISNUMBER($AH798)+'01_指標庫'!$H$16*ISNUMBER($K798)+'01_指標庫'!$H$17*ISNUMBER($AI798)+'01_指標庫'!$H$18*ISNUMBER($AJ798)+'01_指標庫'!$H$19*ISNUMBER($AK798)+'01_指標庫'!$H$20*ISNUMBER($BB798)+'01_指標庫'!$H$21*ISNUMBER($BC798)</f>
        <v>51</v>
      </c>
      <c r="AX798">
        <f>IF(AW798=0,50,ROUND(('01_指標庫'!$H$4*IF(ISNUMBER($F798),L798,0)+'01_指標庫'!$H$5*IF(ISNUMBER($AA798),AL798,0)+'01_指標庫'!$H$6*IF(ISNUMBER($G798),M798,0)+'01_指標庫'!$H$7*IF(ISNUMBER($H798),N798,0)+'01_指標庫'!$H$8*IF(ISNUMBER($AF798),AQ798,0)+'01_指標庫'!$H$9*IF(ISNUMBER($AG798),AR798,0)+'01_指標庫'!$H$10*IF(ISNUMBER($AB798),AM798,0)+'01_指標庫'!$H$11*IF(ISNUMBER($AC798),AN798,0)+'01_指標庫'!$H$12*IF(ISNUMBER($AD798),AO798,0)+'01_指標庫'!$H$13*IF(ISNUMBER($AE798),AP798,0)+'01_指標庫'!$H$14*IF(ISNUMBER($I798),O798,0)+'01_指標庫'!$H$15*IF(ISNUMBER($AH798),AS798,0)+'01_指標庫'!$H$16*IF(ISNUMBER($K798),P798,0)+'01_指標庫'!$H$17*IF(ISNUMBER($AI798),AT798,0)+'01_指標庫'!$H$18*IF(ISNUMBER($AJ798),AU798,0)+'01_指標庫'!$H$19*IF(ISNUMBER($AK798),AV798,0)+'01_指標庫'!$H$20*IF(ISNUMBER($BB798),BB798,0)+'01_指標庫'!$H$21*IF(ISNUMBER($BC798),BC798,0))/AW798,1))</f>
        <v>86.3</v>
      </c>
      <c r="AY798" s="67"/>
      <c r="AZ798" s="67"/>
      <c r="BA798" s="66">
        <f t="shared" si="293"/>
        <v>1.5228982562431881E-4</v>
      </c>
      <c r="BB798">
        <f t="shared" si="294"/>
        <v>50</v>
      </c>
      <c r="BC798" t="str">
        <f t="shared" si="295"/>
        <v/>
      </c>
    </row>
    <row r="799" spans="1:55" ht="15" customHeight="1">
      <c r="A799" s="56">
        <v>795</v>
      </c>
      <c r="B799" s="57">
        <v>43712</v>
      </c>
      <c r="C799" s="56">
        <v>2019</v>
      </c>
      <c r="D799" s="58" t="s">
        <v>238</v>
      </c>
      <c r="E799" s="59">
        <v>7719.25</v>
      </c>
      <c r="F799" s="60">
        <v>6.1318999999999999E-2</v>
      </c>
      <c r="G799" s="60">
        <v>-3.7134E-2</v>
      </c>
      <c r="H799" s="61">
        <v>0.81630000000000003</v>
      </c>
      <c r="I799" s="62">
        <v>423</v>
      </c>
      <c r="J799" s="56" t="s">
        <v>235</v>
      </c>
      <c r="K799" s="63">
        <v>17.329999999999998</v>
      </c>
      <c r="L799" s="56">
        <f t="shared" si="273"/>
        <v>100</v>
      </c>
      <c r="M799" s="56">
        <f t="shared" si="274"/>
        <v>100</v>
      </c>
      <c r="N799" s="56">
        <f t="shared" si="275"/>
        <v>100</v>
      </c>
      <c r="O799" s="56">
        <f t="shared" si="276"/>
        <v>50</v>
      </c>
      <c r="P799" s="56">
        <f t="shared" si="277"/>
        <v>100</v>
      </c>
      <c r="Q799" s="63"/>
      <c r="R799" s="56"/>
      <c r="S799" s="60">
        <f t="shared" si="290"/>
        <v>1.442142792374268E-2</v>
      </c>
      <c r="T799" s="64">
        <f t="shared" si="291"/>
        <v>-0.11851475076297058</v>
      </c>
      <c r="V799" s="65"/>
      <c r="W799" s="65"/>
      <c r="Y799" s="15" t="str">
        <f t="shared" si="278"/>
        <v>EASY</v>
      </c>
      <c r="AA799" s="66">
        <f t="shared" si="292"/>
        <v>6.4893114985739242E-2</v>
      </c>
      <c r="AB799">
        <f>LOOKUP($B799,'07_L1政策步階'!$A$4:$A$14,'07_L1政策步階'!$C$4:$C$14)</f>
        <v>1</v>
      </c>
      <c r="AC799" s="65"/>
      <c r="AD799" s="65"/>
      <c r="AE799" s="65"/>
      <c r="AF799" s="65"/>
      <c r="AG799" s="65"/>
      <c r="AH799" s="65"/>
      <c r="AI799" s="65"/>
      <c r="AJ799" s="65"/>
      <c r="AK799" s="65"/>
      <c r="AL799">
        <f t="shared" si="279"/>
        <v>100</v>
      </c>
      <c r="AM799">
        <f t="shared" si="280"/>
        <v>100</v>
      </c>
      <c r="AN799" t="str">
        <f t="shared" si="281"/>
        <v/>
      </c>
      <c r="AO799" t="str">
        <f t="shared" si="282"/>
        <v/>
      </c>
      <c r="AP799" t="str">
        <f t="shared" si="283"/>
        <v/>
      </c>
      <c r="AQ799" t="str">
        <f t="shared" si="284"/>
        <v/>
      </c>
      <c r="AR799" t="str">
        <f t="shared" si="285"/>
        <v/>
      </c>
      <c r="AS799" t="str">
        <f t="shared" si="286"/>
        <v/>
      </c>
      <c r="AT799" t="str">
        <f t="shared" si="287"/>
        <v/>
      </c>
      <c r="AU799" t="str">
        <f t="shared" si="288"/>
        <v/>
      </c>
      <c r="AV799" t="str">
        <f t="shared" si="289"/>
        <v/>
      </c>
      <c r="AW799">
        <f>'01_指標庫'!$H$4*ISNUMBER($F799)+'01_指標庫'!$H$5*ISNUMBER($AA799)+'01_指標庫'!$H$6*ISNUMBER($G799)+'01_指標庫'!$H$7*ISNUMBER($H799)+'01_指標庫'!$H$8*ISNUMBER($AF799)+'01_指標庫'!$H$9*ISNUMBER($AG799)+'01_指標庫'!$H$10*ISNUMBER($AB799)+'01_指標庫'!$H$11*ISNUMBER($AC799)+'01_指標庫'!$H$12*ISNUMBER($AD799)+'01_指標庫'!$H$13*ISNUMBER($AE799)+'01_指標庫'!$H$14*ISNUMBER($I799)+'01_指標庫'!$H$15*ISNUMBER($AH799)+'01_指標庫'!$H$16*ISNUMBER($K799)+'01_指標庫'!$H$17*ISNUMBER($AI799)+'01_指標庫'!$H$18*ISNUMBER($AJ799)+'01_指標庫'!$H$19*ISNUMBER($AK799)+'01_指標庫'!$H$20*ISNUMBER($BB799)+'01_指標庫'!$H$21*ISNUMBER($BC799)</f>
        <v>51</v>
      </c>
      <c r="AX799">
        <f>IF(AW799=0,50,ROUND(('01_指標庫'!$H$4*IF(ISNUMBER($F799),L799,0)+'01_指標庫'!$H$5*IF(ISNUMBER($AA799),AL799,0)+'01_指標庫'!$H$6*IF(ISNUMBER($G799),M799,0)+'01_指標庫'!$H$7*IF(ISNUMBER($H799),N799,0)+'01_指標庫'!$H$8*IF(ISNUMBER($AF799),AQ799,0)+'01_指標庫'!$H$9*IF(ISNUMBER($AG799),AR799,0)+'01_指標庫'!$H$10*IF(ISNUMBER($AB799),AM799,0)+'01_指標庫'!$H$11*IF(ISNUMBER($AC799),AN799,0)+'01_指標庫'!$H$12*IF(ISNUMBER($AD799),AO799,0)+'01_指標庫'!$H$13*IF(ISNUMBER($AE799),AP799,0)+'01_指標庫'!$H$14*IF(ISNUMBER($I799),O799,0)+'01_指標庫'!$H$15*IF(ISNUMBER($AH799),AS799,0)+'01_指標庫'!$H$16*IF(ISNUMBER($K799),P799,0)+'01_指標庫'!$H$17*IF(ISNUMBER($AI799),AT799,0)+'01_指標庫'!$H$18*IF(ISNUMBER($AJ799),AU799,0)+'01_指標庫'!$H$19*IF(ISNUMBER($AK799),AV799,0)+'01_指標庫'!$H$20*IF(ISNUMBER($BB799),BB799,0)+'01_指標庫'!$H$21*IF(ISNUMBER($BC799),BC799,0))/AW799,1))</f>
        <v>86.3</v>
      </c>
      <c r="AY799" s="67"/>
      <c r="AZ799" s="67"/>
      <c r="BA799" s="66">
        <f t="shared" si="293"/>
        <v>3.4480292878185104E-3</v>
      </c>
      <c r="BB799">
        <f t="shared" si="294"/>
        <v>50</v>
      </c>
      <c r="BC799" t="str">
        <f t="shared" si="295"/>
        <v/>
      </c>
    </row>
    <row r="800" spans="1:55" ht="15" customHeight="1">
      <c r="A800" s="56">
        <v>796</v>
      </c>
      <c r="B800" s="57">
        <v>43713</v>
      </c>
      <c r="C800" s="56">
        <v>2019</v>
      </c>
      <c r="D800" s="58" t="s">
        <v>239</v>
      </c>
      <c r="E800" s="59">
        <v>7862.54</v>
      </c>
      <c r="F800" s="60">
        <v>8.0297999999999994E-2</v>
      </c>
      <c r="G800" s="60">
        <v>-1.9259999999999999E-2</v>
      </c>
      <c r="H800" s="61">
        <v>0.8367</v>
      </c>
      <c r="I800" s="62">
        <v>407</v>
      </c>
      <c r="J800" s="56" t="s">
        <v>235</v>
      </c>
      <c r="K800" s="63">
        <v>16.27</v>
      </c>
      <c r="L800" s="56">
        <f t="shared" si="273"/>
        <v>100</v>
      </c>
      <c r="M800" s="56">
        <f t="shared" si="274"/>
        <v>100</v>
      </c>
      <c r="N800" s="56">
        <f t="shared" si="275"/>
        <v>100</v>
      </c>
      <c r="O800" s="56">
        <f t="shared" si="276"/>
        <v>50</v>
      </c>
      <c r="P800" s="56">
        <f t="shared" si="277"/>
        <v>100</v>
      </c>
      <c r="Q800" s="63"/>
      <c r="R800" s="56"/>
      <c r="S800" s="60">
        <f t="shared" si="290"/>
        <v>1.8562684198594415E-2</v>
      </c>
      <c r="T800" s="64">
        <f t="shared" si="291"/>
        <v>-6.1165608770917368E-2</v>
      </c>
      <c r="V800" s="65"/>
      <c r="W800" s="65"/>
      <c r="Y800" s="15" t="str">
        <f t="shared" si="278"/>
        <v>EASY</v>
      </c>
      <c r="AA800" s="66">
        <f t="shared" si="292"/>
        <v>6.4926659385301289E-2</v>
      </c>
      <c r="AB800">
        <f>LOOKUP($B800,'07_L1政策步階'!$A$4:$A$14,'07_L1政策步階'!$C$4:$C$14)</f>
        <v>1</v>
      </c>
      <c r="AC800" s="65"/>
      <c r="AD800" s="65"/>
      <c r="AE800" s="65"/>
      <c r="AF800" s="65"/>
      <c r="AG800" s="65"/>
      <c r="AH800" s="65"/>
      <c r="AI800" s="65"/>
      <c r="AJ800" s="65"/>
      <c r="AK800" s="65"/>
      <c r="AL800">
        <f t="shared" si="279"/>
        <v>100</v>
      </c>
      <c r="AM800">
        <f t="shared" si="280"/>
        <v>100</v>
      </c>
      <c r="AN800" t="str">
        <f t="shared" si="281"/>
        <v/>
      </c>
      <c r="AO800" t="str">
        <f t="shared" si="282"/>
        <v/>
      </c>
      <c r="AP800" t="str">
        <f t="shared" si="283"/>
        <v/>
      </c>
      <c r="AQ800" t="str">
        <f t="shared" si="284"/>
        <v/>
      </c>
      <c r="AR800" t="str">
        <f t="shared" si="285"/>
        <v/>
      </c>
      <c r="AS800" t="str">
        <f t="shared" si="286"/>
        <v/>
      </c>
      <c r="AT800" t="str">
        <f t="shared" si="287"/>
        <v/>
      </c>
      <c r="AU800" t="str">
        <f t="shared" si="288"/>
        <v/>
      </c>
      <c r="AV800" t="str">
        <f t="shared" si="289"/>
        <v/>
      </c>
      <c r="AW800">
        <f>'01_指標庫'!$H$4*ISNUMBER($F800)+'01_指標庫'!$H$5*ISNUMBER($AA800)+'01_指標庫'!$H$6*ISNUMBER($G800)+'01_指標庫'!$H$7*ISNUMBER($H800)+'01_指標庫'!$H$8*ISNUMBER($AF800)+'01_指標庫'!$H$9*ISNUMBER($AG800)+'01_指標庫'!$H$10*ISNUMBER($AB800)+'01_指標庫'!$H$11*ISNUMBER($AC800)+'01_指標庫'!$H$12*ISNUMBER($AD800)+'01_指標庫'!$H$13*ISNUMBER($AE800)+'01_指標庫'!$H$14*ISNUMBER($I800)+'01_指標庫'!$H$15*ISNUMBER($AH800)+'01_指標庫'!$H$16*ISNUMBER($K800)+'01_指標庫'!$H$17*ISNUMBER($AI800)+'01_指標庫'!$H$18*ISNUMBER($AJ800)+'01_指標庫'!$H$19*ISNUMBER($AK800)+'01_指標庫'!$H$20*ISNUMBER($BB800)+'01_指標庫'!$H$21*ISNUMBER($BC800)</f>
        <v>51</v>
      </c>
      <c r="AX800">
        <f>IF(AW800=0,50,ROUND(('01_指標庫'!$H$4*IF(ISNUMBER($F800),L800,0)+'01_指標庫'!$H$5*IF(ISNUMBER($AA800),AL800,0)+'01_指標庫'!$H$6*IF(ISNUMBER($G800),M800,0)+'01_指標庫'!$H$7*IF(ISNUMBER($H800),N800,0)+'01_指標庫'!$H$8*IF(ISNUMBER($AF800),AQ800,0)+'01_指標庫'!$H$9*IF(ISNUMBER($AG800),AR800,0)+'01_指標庫'!$H$10*IF(ISNUMBER($AB800),AM800,0)+'01_指標庫'!$H$11*IF(ISNUMBER($AC800),AN800,0)+'01_指標庫'!$H$12*IF(ISNUMBER($AD800),AO800,0)+'01_指標庫'!$H$13*IF(ISNUMBER($AE800),AP800,0)+'01_指標庫'!$H$14*IF(ISNUMBER($I800),O800,0)+'01_指標庫'!$H$15*IF(ISNUMBER($AH800),AS800,0)+'01_指標庫'!$H$16*IF(ISNUMBER($K800),P800,0)+'01_指標庫'!$H$17*IF(ISNUMBER($AI800),AT800,0)+'01_指標庫'!$H$18*IF(ISNUMBER($AJ800),AU800,0)+'01_指標庫'!$H$19*IF(ISNUMBER($AK800),AV800,0)+'01_指標庫'!$H$20*IF(ISNUMBER($BB800),BB800,0)+'01_指標庫'!$H$21*IF(ISNUMBER($BC800),BC800,0))/AW800,1))</f>
        <v>86.3</v>
      </c>
      <c r="AY800" s="67"/>
      <c r="AZ800" s="67"/>
      <c r="BA800" s="66">
        <f t="shared" si="293"/>
        <v>8.9328789406895037E-3</v>
      </c>
      <c r="BB800">
        <f t="shared" si="294"/>
        <v>50</v>
      </c>
      <c r="BC800" t="str">
        <f t="shared" si="295"/>
        <v/>
      </c>
    </row>
    <row r="801" spans="1:55" ht="15" customHeight="1">
      <c r="A801" s="56">
        <v>797</v>
      </c>
      <c r="B801" s="57">
        <v>43714</v>
      </c>
      <c r="C801" s="56">
        <v>2019</v>
      </c>
      <c r="D801" s="58" t="s">
        <v>234</v>
      </c>
      <c r="E801" s="59">
        <v>7852.54</v>
      </c>
      <c r="F801" s="60">
        <v>7.8194E-2</v>
      </c>
      <c r="G801" s="60">
        <v>-2.0507999999999998E-2</v>
      </c>
      <c r="H801" s="61">
        <v>0.85709999999999997</v>
      </c>
      <c r="I801" s="62">
        <v>405</v>
      </c>
      <c r="J801" s="56" t="s">
        <v>235</v>
      </c>
      <c r="K801" s="63">
        <v>15</v>
      </c>
      <c r="L801" s="56">
        <f t="shared" si="273"/>
        <v>100</v>
      </c>
      <c r="M801" s="56">
        <f t="shared" si="274"/>
        <v>100</v>
      </c>
      <c r="N801" s="56">
        <f t="shared" si="275"/>
        <v>100</v>
      </c>
      <c r="O801" s="56">
        <f t="shared" si="276"/>
        <v>50</v>
      </c>
      <c r="P801" s="56">
        <f t="shared" si="277"/>
        <v>100</v>
      </c>
      <c r="Q801" s="63"/>
      <c r="R801" s="56"/>
      <c r="S801" s="60">
        <f t="shared" si="290"/>
        <v>-1.2718536249100021E-3</v>
      </c>
      <c r="T801" s="64">
        <f t="shared" si="291"/>
        <v>-7.8057775046097122E-2</v>
      </c>
      <c r="V801" s="65"/>
      <c r="W801" s="65"/>
      <c r="Y801" s="15" t="str">
        <f t="shared" si="278"/>
        <v>EASY</v>
      </c>
      <c r="AA801" s="66">
        <f t="shared" si="292"/>
        <v>6.482536493225366E-2</v>
      </c>
      <c r="AB801">
        <f>LOOKUP($B801,'07_L1政策步階'!$A$4:$A$14,'07_L1政策步階'!$C$4:$C$14)</f>
        <v>1</v>
      </c>
      <c r="AC801" s="65"/>
      <c r="AD801" s="65"/>
      <c r="AE801" s="65"/>
      <c r="AF801" s="65"/>
      <c r="AG801" s="65"/>
      <c r="AH801" s="65"/>
      <c r="AI801" s="65"/>
      <c r="AJ801" s="65"/>
      <c r="AK801" s="65"/>
      <c r="AL801">
        <f t="shared" si="279"/>
        <v>100</v>
      </c>
      <c r="AM801">
        <f t="shared" si="280"/>
        <v>100</v>
      </c>
      <c r="AN801" t="str">
        <f t="shared" si="281"/>
        <v/>
      </c>
      <c r="AO801" t="str">
        <f t="shared" si="282"/>
        <v/>
      </c>
      <c r="AP801" t="str">
        <f t="shared" si="283"/>
        <v/>
      </c>
      <c r="AQ801" t="str">
        <f t="shared" si="284"/>
        <v/>
      </c>
      <c r="AR801" t="str">
        <f t="shared" si="285"/>
        <v/>
      </c>
      <c r="AS801" t="str">
        <f t="shared" si="286"/>
        <v/>
      </c>
      <c r="AT801" t="str">
        <f t="shared" si="287"/>
        <v/>
      </c>
      <c r="AU801" t="str">
        <f t="shared" si="288"/>
        <v/>
      </c>
      <c r="AV801" t="str">
        <f t="shared" si="289"/>
        <v/>
      </c>
      <c r="AW801">
        <f>'01_指標庫'!$H$4*ISNUMBER($F801)+'01_指標庫'!$H$5*ISNUMBER($AA801)+'01_指標庫'!$H$6*ISNUMBER($G801)+'01_指標庫'!$H$7*ISNUMBER($H801)+'01_指標庫'!$H$8*ISNUMBER($AF801)+'01_指標庫'!$H$9*ISNUMBER($AG801)+'01_指標庫'!$H$10*ISNUMBER($AB801)+'01_指標庫'!$H$11*ISNUMBER($AC801)+'01_指標庫'!$H$12*ISNUMBER($AD801)+'01_指標庫'!$H$13*ISNUMBER($AE801)+'01_指標庫'!$H$14*ISNUMBER($I801)+'01_指標庫'!$H$15*ISNUMBER($AH801)+'01_指標庫'!$H$16*ISNUMBER($K801)+'01_指標庫'!$H$17*ISNUMBER($AI801)+'01_指標庫'!$H$18*ISNUMBER($AJ801)+'01_指標庫'!$H$19*ISNUMBER($AK801)+'01_指標庫'!$H$20*ISNUMBER($BB801)+'01_指標庫'!$H$21*ISNUMBER($BC801)</f>
        <v>51</v>
      </c>
      <c r="AX801">
        <f>IF(AW801=0,50,ROUND(('01_指標庫'!$H$4*IF(ISNUMBER($F801),L801,0)+'01_指標庫'!$H$5*IF(ISNUMBER($AA801),AL801,0)+'01_指標庫'!$H$6*IF(ISNUMBER($G801),M801,0)+'01_指標庫'!$H$7*IF(ISNUMBER($H801),N801,0)+'01_指標庫'!$H$8*IF(ISNUMBER($AF801),AQ801,0)+'01_指標庫'!$H$9*IF(ISNUMBER($AG801),AR801,0)+'01_指標庫'!$H$10*IF(ISNUMBER($AB801),AM801,0)+'01_指標庫'!$H$11*IF(ISNUMBER($AC801),AN801,0)+'01_指標庫'!$H$12*IF(ISNUMBER($AD801),AO801,0)+'01_指標庫'!$H$13*IF(ISNUMBER($AE801),AP801,0)+'01_指標庫'!$H$14*IF(ISNUMBER($I801),O801,0)+'01_指標庫'!$H$15*IF(ISNUMBER($AH801),AS801,0)+'01_指標庫'!$H$16*IF(ISNUMBER($K801),P801,0)+'01_指標庫'!$H$17*IF(ISNUMBER($AI801),AT801,0)+'01_指標庫'!$H$18*IF(ISNUMBER($AJ801),AU801,0)+'01_指標庫'!$H$19*IF(ISNUMBER($AK801),AV801,0)+'01_指標庫'!$H$20*IF(ISNUMBER($BB801),BB801,0)+'01_指標庫'!$H$21*IF(ISNUMBER($BC801),BC801,0))/AW801,1))</f>
        <v>92.2</v>
      </c>
      <c r="AY801" s="67"/>
      <c r="AZ801" s="67"/>
      <c r="BA801" s="66">
        <f t="shared" si="293"/>
        <v>1.0943208559345941E-2</v>
      </c>
      <c r="BB801">
        <f t="shared" si="294"/>
        <v>100</v>
      </c>
      <c r="BC801" t="str">
        <f t="shared" si="295"/>
        <v/>
      </c>
    </row>
    <row r="802" spans="1:55" ht="15" customHeight="1">
      <c r="A802" s="56">
        <v>798</v>
      </c>
      <c r="B802" s="57">
        <v>43717</v>
      </c>
      <c r="C802" s="56">
        <v>2019</v>
      </c>
      <c r="D802" s="58" t="s">
        <v>236</v>
      </c>
      <c r="E802" s="59">
        <v>7832.4</v>
      </c>
      <c r="F802" s="60">
        <v>7.4551000000000006E-2</v>
      </c>
      <c r="G802" s="60">
        <v>-2.3019999999999999E-2</v>
      </c>
      <c r="H802" s="61">
        <v>0.8367</v>
      </c>
      <c r="I802" s="62">
        <v>399</v>
      </c>
      <c r="J802" s="56" t="s">
        <v>235</v>
      </c>
      <c r="K802" s="63">
        <v>15.27</v>
      </c>
      <c r="L802" s="56">
        <f t="shared" si="273"/>
        <v>100</v>
      </c>
      <c r="M802" s="56">
        <f t="shared" si="274"/>
        <v>100</v>
      </c>
      <c r="N802" s="56">
        <f t="shared" si="275"/>
        <v>100</v>
      </c>
      <c r="O802" s="56">
        <f t="shared" si="276"/>
        <v>50</v>
      </c>
      <c r="P802" s="56">
        <f t="shared" si="277"/>
        <v>100</v>
      </c>
      <c r="Q802" s="63"/>
      <c r="R802" s="56"/>
      <c r="S802" s="60">
        <f t="shared" si="290"/>
        <v>-2.5647752192284878E-3</v>
      </c>
      <c r="T802" s="64">
        <f t="shared" si="291"/>
        <v>1.8000000000000016E-2</v>
      </c>
      <c r="V802" s="65"/>
      <c r="W802" s="65"/>
      <c r="Y802" s="15" t="str">
        <f t="shared" si="278"/>
        <v>EASY</v>
      </c>
      <c r="AA802" s="66">
        <f t="shared" si="292"/>
        <v>6.4437665216471096E-2</v>
      </c>
      <c r="AB802">
        <f>LOOKUP($B802,'07_L1政策步階'!$A$4:$A$14,'07_L1政策步階'!$C$4:$C$14)</f>
        <v>1</v>
      </c>
      <c r="AC802" s="65"/>
      <c r="AD802" s="65"/>
      <c r="AE802" s="65"/>
      <c r="AF802" s="65"/>
      <c r="AG802" s="65"/>
      <c r="AH802" s="65"/>
      <c r="AI802" s="65"/>
      <c r="AJ802" s="65"/>
      <c r="AK802" s="65"/>
      <c r="AL802">
        <f t="shared" si="279"/>
        <v>100</v>
      </c>
      <c r="AM802">
        <f t="shared" si="280"/>
        <v>100</v>
      </c>
      <c r="AN802" t="str">
        <f t="shared" si="281"/>
        <v/>
      </c>
      <c r="AO802" t="str">
        <f t="shared" si="282"/>
        <v/>
      </c>
      <c r="AP802" t="str">
        <f t="shared" si="283"/>
        <v/>
      </c>
      <c r="AQ802" t="str">
        <f t="shared" si="284"/>
        <v/>
      </c>
      <c r="AR802" t="str">
        <f t="shared" si="285"/>
        <v/>
      </c>
      <c r="AS802" t="str">
        <f t="shared" si="286"/>
        <v/>
      </c>
      <c r="AT802" t="str">
        <f t="shared" si="287"/>
        <v/>
      </c>
      <c r="AU802" t="str">
        <f t="shared" si="288"/>
        <v/>
      </c>
      <c r="AV802" t="str">
        <f t="shared" si="289"/>
        <v/>
      </c>
      <c r="AW802">
        <f>'01_指標庫'!$H$4*ISNUMBER($F802)+'01_指標庫'!$H$5*ISNUMBER($AA802)+'01_指標庫'!$H$6*ISNUMBER($G802)+'01_指標庫'!$H$7*ISNUMBER($H802)+'01_指標庫'!$H$8*ISNUMBER($AF802)+'01_指標庫'!$H$9*ISNUMBER($AG802)+'01_指標庫'!$H$10*ISNUMBER($AB802)+'01_指標庫'!$H$11*ISNUMBER($AC802)+'01_指標庫'!$H$12*ISNUMBER($AD802)+'01_指標庫'!$H$13*ISNUMBER($AE802)+'01_指標庫'!$H$14*ISNUMBER($I802)+'01_指標庫'!$H$15*ISNUMBER($AH802)+'01_指標庫'!$H$16*ISNUMBER($K802)+'01_指標庫'!$H$17*ISNUMBER($AI802)+'01_指標庫'!$H$18*ISNUMBER($AJ802)+'01_指標庫'!$H$19*ISNUMBER($AK802)+'01_指標庫'!$H$20*ISNUMBER($BB802)+'01_指標庫'!$H$21*ISNUMBER($BC802)</f>
        <v>51</v>
      </c>
      <c r="AX802">
        <f>IF(AW802=0,50,ROUND(('01_指標庫'!$H$4*IF(ISNUMBER($F802),L802,0)+'01_指標庫'!$H$5*IF(ISNUMBER($AA802),AL802,0)+'01_指標庫'!$H$6*IF(ISNUMBER($G802),M802,0)+'01_指標庫'!$H$7*IF(ISNUMBER($H802),N802,0)+'01_指標庫'!$H$8*IF(ISNUMBER($AF802),AQ802,0)+'01_指標庫'!$H$9*IF(ISNUMBER($AG802),AR802,0)+'01_指標庫'!$H$10*IF(ISNUMBER($AB802),AM802,0)+'01_指標庫'!$H$11*IF(ISNUMBER($AC802),AN802,0)+'01_指標庫'!$H$12*IF(ISNUMBER($AD802),AO802,0)+'01_指標庫'!$H$13*IF(ISNUMBER($AE802),AP802,0)+'01_指標庫'!$H$14*IF(ISNUMBER($I802),O802,0)+'01_指標庫'!$H$15*IF(ISNUMBER($AH802),AS802,0)+'01_指標庫'!$H$16*IF(ISNUMBER($K802),P802,0)+'01_指標庫'!$H$17*IF(ISNUMBER($AI802),AT802,0)+'01_指標庫'!$H$18*IF(ISNUMBER($AJ802),AU802,0)+'01_指標庫'!$H$19*IF(ISNUMBER($AK802),AV802,0)+'01_指標庫'!$H$20*IF(ISNUMBER($BB802),BB802,0)+'01_指標庫'!$H$21*IF(ISNUMBER($BC802),BC802,0))/AW802,1))</f>
        <v>86.3</v>
      </c>
      <c r="AY802" s="67"/>
      <c r="AZ802" s="67"/>
      <c r="BA802" s="66">
        <f t="shared" si="293"/>
        <v>9.7921388078989757E-3</v>
      </c>
      <c r="BB802">
        <f t="shared" si="294"/>
        <v>50</v>
      </c>
      <c r="BC802" t="str">
        <f t="shared" si="295"/>
        <v/>
      </c>
    </row>
    <row r="803" spans="1:55" ht="15" customHeight="1">
      <c r="A803" s="56">
        <v>799</v>
      </c>
      <c r="B803" s="57">
        <v>43718</v>
      </c>
      <c r="C803" s="56">
        <v>2019</v>
      </c>
      <c r="D803" s="58" t="s">
        <v>237</v>
      </c>
      <c r="E803" s="59">
        <v>7814.74</v>
      </c>
      <c r="F803" s="60">
        <v>7.1181999999999995E-2</v>
      </c>
      <c r="G803" s="60">
        <v>-2.5222999999999999E-2</v>
      </c>
      <c r="H803" s="61">
        <v>0.8367</v>
      </c>
      <c r="I803" s="62">
        <v>390</v>
      </c>
      <c r="J803" s="56" t="s">
        <v>235</v>
      </c>
      <c r="K803" s="63">
        <v>15.2</v>
      </c>
      <c r="L803" s="56">
        <f t="shared" si="273"/>
        <v>100</v>
      </c>
      <c r="M803" s="56">
        <f t="shared" si="274"/>
        <v>100</v>
      </c>
      <c r="N803" s="56">
        <f t="shared" si="275"/>
        <v>100</v>
      </c>
      <c r="O803" s="56">
        <f t="shared" si="276"/>
        <v>50</v>
      </c>
      <c r="P803" s="56">
        <f t="shared" si="277"/>
        <v>100</v>
      </c>
      <c r="Q803" s="63"/>
      <c r="R803" s="56"/>
      <c r="S803" s="60">
        <f t="shared" si="290"/>
        <v>-2.2547367345896463E-3</v>
      </c>
      <c r="T803" s="64">
        <f t="shared" si="291"/>
        <v>-4.5841519318926549E-3</v>
      </c>
      <c r="V803" s="65"/>
      <c r="W803" s="65"/>
      <c r="Y803" s="15" t="str">
        <f t="shared" si="278"/>
        <v>EASY</v>
      </c>
      <c r="AA803" s="66">
        <f t="shared" si="292"/>
        <v>6.3892035414411241E-2</v>
      </c>
      <c r="AB803">
        <f>LOOKUP($B803,'07_L1政策步階'!$A$4:$A$14,'07_L1政策步階'!$C$4:$C$14)</f>
        <v>1</v>
      </c>
      <c r="AC803" s="65"/>
      <c r="AD803" s="65"/>
      <c r="AE803" s="65"/>
      <c r="AF803" s="65"/>
      <c r="AG803" s="65"/>
      <c r="AH803" s="65"/>
      <c r="AI803" s="65"/>
      <c r="AJ803" s="65"/>
      <c r="AK803" s="65"/>
      <c r="AL803">
        <f t="shared" si="279"/>
        <v>100</v>
      </c>
      <c r="AM803">
        <f t="shared" si="280"/>
        <v>100</v>
      </c>
      <c r="AN803" t="str">
        <f t="shared" si="281"/>
        <v/>
      </c>
      <c r="AO803" t="str">
        <f t="shared" si="282"/>
        <v/>
      </c>
      <c r="AP803" t="str">
        <f t="shared" si="283"/>
        <v/>
      </c>
      <c r="AQ803" t="str">
        <f t="shared" si="284"/>
        <v/>
      </c>
      <c r="AR803" t="str">
        <f t="shared" si="285"/>
        <v/>
      </c>
      <c r="AS803" t="str">
        <f t="shared" si="286"/>
        <v/>
      </c>
      <c r="AT803" t="str">
        <f t="shared" si="287"/>
        <v/>
      </c>
      <c r="AU803" t="str">
        <f t="shared" si="288"/>
        <v/>
      </c>
      <c r="AV803" t="str">
        <f t="shared" si="289"/>
        <v/>
      </c>
      <c r="AW803">
        <f>'01_指標庫'!$H$4*ISNUMBER($F803)+'01_指標庫'!$H$5*ISNUMBER($AA803)+'01_指標庫'!$H$6*ISNUMBER($G803)+'01_指標庫'!$H$7*ISNUMBER($H803)+'01_指標庫'!$H$8*ISNUMBER($AF803)+'01_指標庫'!$H$9*ISNUMBER($AG803)+'01_指標庫'!$H$10*ISNUMBER($AB803)+'01_指標庫'!$H$11*ISNUMBER($AC803)+'01_指標庫'!$H$12*ISNUMBER($AD803)+'01_指標庫'!$H$13*ISNUMBER($AE803)+'01_指標庫'!$H$14*ISNUMBER($I803)+'01_指標庫'!$H$15*ISNUMBER($AH803)+'01_指標庫'!$H$16*ISNUMBER($K803)+'01_指標庫'!$H$17*ISNUMBER($AI803)+'01_指標庫'!$H$18*ISNUMBER($AJ803)+'01_指標庫'!$H$19*ISNUMBER($AK803)+'01_指標庫'!$H$20*ISNUMBER($BB803)+'01_指標庫'!$H$21*ISNUMBER($BC803)</f>
        <v>51</v>
      </c>
      <c r="AX803">
        <f>IF(AW803=0,50,ROUND(('01_指標庫'!$H$4*IF(ISNUMBER($F803),L803,0)+'01_指標庫'!$H$5*IF(ISNUMBER($AA803),AL803,0)+'01_指標庫'!$H$6*IF(ISNUMBER($G803),M803,0)+'01_指標庫'!$H$7*IF(ISNUMBER($H803),N803,0)+'01_指標庫'!$H$8*IF(ISNUMBER($AF803),AQ803,0)+'01_指標庫'!$H$9*IF(ISNUMBER($AG803),AR803,0)+'01_指標庫'!$H$10*IF(ISNUMBER($AB803),AM803,0)+'01_指標庫'!$H$11*IF(ISNUMBER($AC803),AN803,0)+'01_指標庫'!$H$12*IF(ISNUMBER($AD803),AO803,0)+'01_指標庫'!$H$13*IF(ISNUMBER($AE803),AP803,0)+'01_指標庫'!$H$14*IF(ISNUMBER($I803),O803,0)+'01_指標庫'!$H$15*IF(ISNUMBER($AH803),AS803,0)+'01_指標庫'!$H$16*IF(ISNUMBER($K803),P803,0)+'01_指標庫'!$H$17*IF(ISNUMBER($AI803),AT803,0)+'01_指標庫'!$H$18*IF(ISNUMBER($AJ803),AU803,0)+'01_指標庫'!$H$19*IF(ISNUMBER($AK803),AV803,0)+'01_指標庫'!$H$20*IF(ISNUMBER($BB803),BB803,0)+'01_指標庫'!$H$21*IF(ISNUMBER($BC803),BC803,0))/AW803,1))</f>
        <v>92.2</v>
      </c>
      <c r="AY803" s="67"/>
      <c r="AZ803" s="67"/>
      <c r="BA803" s="66">
        <f t="shared" si="293"/>
        <v>1.1972311117475209E-2</v>
      </c>
      <c r="BB803">
        <f t="shared" si="294"/>
        <v>100</v>
      </c>
      <c r="BC803" t="str">
        <f t="shared" si="295"/>
        <v/>
      </c>
    </row>
    <row r="804" spans="1:55" ht="15" customHeight="1">
      <c r="A804" s="56">
        <v>800</v>
      </c>
      <c r="B804" s="57">
        <v>43719</v>
      </c>
      <c r="C804" s="56">
        <v>2019</v>
      </c>
      <c r="D804" s="58" t="s">
        <v>238</v>
      </c>
      <c r="E804" s="59">
        <v>7887.58</v>
      </c>
      <c r="F804" s="60">
        <v>8.0195000000000002E-2</v>
      </c>
      <c r="G804" s="60">
        <v>-1.6136999999999999E-2</v>
      </c>
      <c r="H804" s="61">
        <v>0.85709999999999997</v>
      </c>
      <c r="I804" s="62">
        <v>392</v>
      </c>
      <c r="J804" s="56" t="s">
        <v>235</v>
      </c>
      <c r="K804" s="63">
        <v>14.61</v>
      </c>
      <c r="L804" s="56">
        <f t="shared" si="273"/>
        <v>100</v>
      </c>
      <c r="M804" s="56">
        <f t="shared" si="274"/>
        <v>100</v>
      </c>
      <c r="N804" s="56">
        <f t="shared" si="275"/>
        <v>100</v>
      </c>
      <c r="O804" s="56">
        <f t="shared" si="276"/>
        <v>50</v>
      </c>
      <c r="P804" s="56">
        <f t="shared" si="277"/>
        <v>100</v>
      </c>
      <c r="Q804" s="63"/>
      <c r="R804" s="56"/>
      <c r="S804" s="60">
        <f t="shared" si="290"/>
        <v>9.3208475265971202E-3</v>
      </c>
      <c r="T804" s="64">
        <f t="shared" si="291"/>
        <v>-3.8815789473684248E-2</v>
      </c>
      <c r="V804" s="65"/>
      <c r="W804" s="65"/>
      <c r="Y804" s="15" t="str">
        <f t="shared" si="278"/>
        <v>EASY</v>
      </c>
      <c r="AA804" s="66">
        <f t="shared" si="292"/>
        <v>6.3263453036807915E-2</v>
      </c>
      <c r="AB804">
        <f>LOOKUP($B804,'07_L1政策步階'!$A$4:$A$14,'07_L1政策步階'!$C$4:$C$14)</f>
        <v>1</v>
      </c>
      <c r="AC804" s="65"/>
      <c r="AD804" s="65"/>
      <c r="AE804" s="65"/>
      <c r="AF804" s="65"/>
      <c r="AG804" s="65"/>
      <c r="AH804" s="65"/>
      <c r="AI804" s="65"/>
      <c r="AJ804" s="65"/>
      <c r="AK804" s="65"/>
      <c r="AL804">
        <f t="shared" si="279"/>
        <v>100</v>
      </c>
      <c r="AM804">
        <f t="shared" si="280"/>
        <v>100</v>
      </c>
      <c r="AN804" t="str">
        <f t="shared" si="281"/>
        <v/>
      </c>
      <c r="AO804" t="str">
        <f t="shared" si="282"/>
        <v/>
      </c>
      <c r="AP804" t="str">
        <f t="shared" si="283"/>
        <v/>
      </c>
      <c r="AQ804" t="str">
        <f t="shared" si="284"/>
        <v/>
      </c>
      <c r="AR804" t="str">
        <f t="shared" si="285"/>
        <v/>
      </c>
      <c r="AS804" t="str">
        <f t="shared" si="286"/>
        <v/>
      </c>
      <c r="AT804" t="str">
        <f t="shared" si="287"/>
        <v/>
      </c>
      <c r="AU804" t="str">
        <f t="shared" si="288"/>
        <v/>
      </c>
      <c r="AV804" t="str">
        <f t="shared" si="289"/>
        <v/>
      </c>
      <c r="AW804">
        <f>'01_指標庫'!$H$4*ISNUMBER($F804)+'01_指標庫'!$H$5*ISNUMBER($AA804)+'01_指標庫'!$H$6*ISNUMBER($G804)+'01_指標庫'!$H$7*ISNUMBER($H804)+'01_指標庫'!$H$8*ISNUMBER($AF804)+'01_指標庫'!$H$9*ISNUMBER($AG804)+'01_指標庫'!$H$10*ISNUMBER($AB804)+'01_指標庫'!$H$11*ISNUMBER($AC804)+'01_指標庫'!$H$12*ISNUMBER($AD804)+'01_指標庫'!$H$13*ISNUMBER($AE804)+'01_指標庫'!$H$14*ISNUMBER($I804)+'01_指標庫'!$H$15*ISNUMBER($AH804)+'01_指標庫'!$H$16*ISNUMBER($K804)+'01_指標庫'!$H$17*ISNUMBER($AI804)+'01_指標庫'!$H$18*ISNUMBER($AJ804)+'01_指標庫'!$H$19*ISNUMBER($AK804)+'01_指標庫'!$H$20*ISNUMBER($BB804)+'01_指標庫'!$H$21*ISNUMBER($BC804)</f>
        <v>51</v>
      </c>
      <c r="AX804">
        <f>IF(AW804=0,50,ROUND(('01_指標庫'!$H$4*IF(ISNUMBER($F804),L804,0)+'01_指標庫'!$H$5*IF(ISNUMBER($AA804),AL804,0)+'01_指標庫'!$H$6*IF(ISNUMBER($G804),M804,0)+'01_指標庫'!$H$7*IF(ISNUMBER($H804),N804,0)+'01_指標庫'!$H$8*IF(ISNUMBER($AF804),AQ804,0)+'01_指標庫'!$H$9*IF(ISNUMBER($AG804),AR804,0)+'01_指標庫'!$H$10*IF(ISNUMBER($AB804),AM804,0)+'01_指標庫'!$H$11*IF(ISNUMBER($AC804),AN804,0)+'01_指標庫'!$H$12*IF(ISNUMBER($AD804),AO804,0)+'01_指標庫'!$H$13*IF(ISNUMBER($AE804),AP804,0)+'01_指標庫'!$H$14*IF(ISNUMBER($I804),O804,0)+'01_指標庫'!$H$15*IF(ISNUMBER($AH804),AS804,0)+'01_指標庫'!$H$16*IF(ISNUMBER($K804),P804,0)+'01_指標庫'!$H$17*IF(ISNUMBER($AI804),AT804,0)+'01_指標庫'!$H$18*IF(ISNUMBER($AJ804),AU804,0)+'01_指標庫'!$H$19*IF(ISNUMBER($AK804),AV804,0)+'01_指標庫'!$H$20*IF(ISNUMBER($BB804),BB804,0)+'01_指標庫'!$H$21*IF(ISNUMBER($BC804),BC804,0))/AW804,1))</f>
        <v>92.2</v>
      </c>
      <c r="AY804" s="67"/>
      <c r="AZ804" s="67"/>
      <c r="BA804" s="66">
        <f t="shared" si="293"/>
        <v>1.2117493386068601E-2</v>
      </c>
      <c r="BB804">
        <f t="shared" si="294"/>
        <v>100</v>
      </c>
      <c r="BC804" t="str">
        <f t="shared" si="295"/>
        <v/>
      </c>
    </row>
    <row r="805" spans="1:55" ht="15" customHeight="1">
      <c r="A805" s="56">
        <v>801</v>
      </c>
      <c r="B805" s="57">
        <v>43720</v>
      </c>
      <c r="C805" s="56">
        <v>2019</v>
      </c>
      <c r="D805" s="58" t="s">
        <v>239</v>
      </c>
      <c r="E805" s="59">
        <v>7917.34</v>
      </c>
      <c r="F805" s="60">
        <v>8.3239999999999995E-2</v>
      </c>
      <c r="G805" s="60">
        <v>-1.2425E-2</v>
      </c>
      <c r="H805" s="61">
        <v>0.87760000000000005</v>
      </c>
      <c r="I805" s="62">
        <v>385</v>
      </c>
      <c r="J805" s="56" t="s">
        <v>235</v>
      </c>
      <c r="K805" s="63">
        <v>14.22</v>
      </c>
      <c r="L805" s="56">
        <f t="shared" si="273"/>
        <v>100</v>
      </c>
      <c r="M805" s="56">
        <f t="shared" si="274"/>
        <v>100</v>
      </c>
      <c r="N805" s="56">
        <f t="shared" si="275"/>
        <v>100</v>
      </c>
      <c r="O805" s="56">
        <f t="shared" si="276"/>
        <v>50</v>
      </c>
      <c r="P805" s="56">
        <f t="shared" si="277"/>
        <v>100</v>
      </c>
      <c r="Q805" s="63"/>
      <c r="R805" s="56"/>
      <c r="S805" s="60">
        <f t="shared" si="290"/>
        <v>3.7730203687316166E-3</v>
      </c>
      <c r="T805" s="64">
        <f t="shared" si="291"/>
        <v>-2.6694045174537884E-2</v>
      </c>
      <c r="V805" s="65"/>
      <c r="W805" s="65"/>
      <c r="Y805" s="15" t="str">
        <f t="shared" si="278"/>
        <v>EASY</v>
      </c>
      <c r="AA805" s="66">
        <f t="shared" si="292"/>
        <v>6.2573992796840505E-2</v>
      </c>
      <c r="AB805">
        <f>LOOKUP($B805,'07_L1政策步階'!$A$4:$A$14,'07_L1政策步階'!$C$4:$C$14)</f>
        <v>1</v>
      </c>
      <c r="AC805" s="65"/>
      <c r="AD805" s="65"/>
      <c r="AE805" s="65"/>
      <c r="AF805" s="65"/>
      <c r="AG805" s="65"/>
      <c r="AH805" s="65"/>
      <c r="AI805" s="65"/>
      <c r="AJ805" s="65"/>
      <c r="AK805" s="65"/>
      <c r="AL805">
        <f t="shared" si="279"/>
        <v>100</v>
      </c>
      <c r="AM805">
        <f t="shared" si="280"/>
        <v>100</v>
      </c>
      <c r="AN805" t="str">
        <f t="shared" si="281"/>
        <v/>
      </c>
      <c r="AO805" t="str">
        <f t="shared" si="282"/>
        <v/>
      </c>
      <c r="AP805" t="str">
        <f t="shared" si="283"/>
        <v/>
      </c>
      <c r="AQ805" t="str">
        <f t="shared" si="284"/>
        <v/>
      </c>
      <c r="AR805" t="str">
        <f t="shared" si="285"/>
        <v/>
      </c>
      <c r="AS805" t="str">
        <f t="shared" si="286"/>
        <v/>
      </c>
      <c r="AT805" t="str">
        <f t="shared" si="287"/>
        <v/>
      </c>
      <c r="AU805" t="str">
        <f t="shared" si="288"/>
        <v/>
      </c>
      <c r="AV805" t="str">
        <f t="shared" si="289"/>
        <v/>
      </c>
      <c r="AW805">
        <f>'01_指標庫'!$H$4*ISNUMBER($F805)+'01_指標庫'!$H$5*ISNUMBER($AA805)+'01_指標庫'!$H$6*ISNUMBER($G805)+'01_指標庫'!$H$7*ISNUMBER($H805)+'01_指標庫'!$H$8*ISNUMBER($AF805)+'01_指標庫'!$H$9*ISNUMBER($AG805)+'01_指標庫'!$H$10*ISNUMBER($AB805)+'01_指標庫'!$H$11*ISNUMBER($AC805)+'01_指標庫'!$H$12*ISNUMBER($AD805)+'01_指標庫'!$H$13*ISNUMBER($AE805)+'01_指標庫'!$H$14*ISNUMBER($I805)+'01_指標庫'!$H$15*ISNUMBER($AH805)+'01_指標庫'!$H$16*ISNUMBER($K805)+'01_指標庫'!$H$17*ISNUMBER($AI805)+'01_指標庫'!$H$18*ISNUMBER($AJ805)+'01_指標庫'!$H$19*ISNUMBER($AK805)+'01_指標庫'!$H$20*ISNUMBER($BB805)+'01_指標庫'!$H$21*ISNUMBER($BC805)</f>
        <v>51</v>
      </c>
      <c r="AX805">
        <f>IF(AW805=0,50,ROUND(('01_指標庫'!$H$4*IF(ISNUMBER($F805),L805,0)+'01_指標庫'!$H$5*IF(ISNUMBER($AA805),AL805,0)+'01_指標庫'!$H$6*IF(ISNUMBER($G805),M805,0)+'01_指標庫'!$H$7*IF(ISNUMBER($H805),N805,0)+'01_指標庫'!$H$8*IF(ISNUMBER($AF805),AQ805,0)+'01_指標庫'!$H$9*IF(ISNUMBER($AG805),AR805,0)+'01_指標庫'!$H$10*IF(ISNUMBER($AB805),AM805,0)+'01_指標庫'!$H$11*IF(ISNUMBER($AC805),AN805,0)+'01_指標庫'!$H$12*IF(ISNUMBER($AD805),AO805,0)+'01_指標庫'!$H$13*IF(ISNUMBER($AE805),AP805,0)+'01_指標庫'!$H$14*IF(ISNUMBER($I805),O805,0)+'01_指標庫'!$H$15*IF(ISNUMBER($AH805),AS805,0)+'01_指標庫'!$H$16*IF(ISNUMBER($K805),P805,0)+'01_指標庫'!$H$17*IF(ISNUMBER($AI805),AT805,0)+'01_指標庫'!$H$18*IF(ISNUMBER($AJ805),AU805,0)+'01_指標庫'!$H$19*IF(ISNUMBER($AK805),AV805,0)+'01_指標庫'!$H$20*IF(ISNUMBER($BB805),BB805,0)+'01_指標庫'!$H$21*IF(ISNUMBER($BC805),BC805,0))/AW805,1))</f>
        <v>86.3</v>
      </c>
      <c r="AY805" s="67"/>
      <c r="AZ805" s="67"/>
      <c r="BA805" s="66">
        <f t="shared" si="293"/>
        <v>9.243770735381851E-3</v>
      </c>
      <c r="BB805">
        <f t="shared" si="294"/>
        <v>50</v>
      </c>
      <c r="BC805" t="str">
        <f t="shared" si="295"/>
        <v/>
      </c>
    </row>
    <row r="806" spans="1:55" ht="15" customHeight="1">
      <c r="A806" s="56">
        <v>802</v>
      </c>
      <c r="B806" s="57">
        <v>43721</v>
      </c>
      <c r="C806" s="56">
        <v>2019</v>
      </c>
      <c r="D806" s="58" t="s">
        <v>234</v>
      </c>
      <c r="E806" s="59">
        <v>7892.95</v>
      </c>
      <c r="F806" s="60">
        <v>7.9006000000000007E-2</v>
      </c>
      <c r="G806" s="60">
        <v>-1.5467E-2</v>
      </c>
      <c r="H806" s="61">
        <v>0.87760000000000005</v>
      </c>
      <c r="I806" s="62">
        <v>383</v>
      </c>
      <c r="J806" s="56" t="s">
        <v>235</v>
      </c>
      <c r="K806" s="63">
        <v>13.74</v>
      </c>
      <c r="L806" s="56">
        <f t="shared" si="273"/>
        <v>100</v>
      </c>
      <c r="M806" s="56">
        <f t="shared" si="274"/>
        <v>100</v>
      </c>
      <c r="N806" s="56">
        <f t="shared" si="275"/>
        <v>100</v>
      </c>
      <c r="O806" s="56">
        <f t="shared" si="276"/>
        <v>50</v>
      </c>
      <c r="P806" s="56">
        <f t="shared" si="277"/>
        <v>100</v>
      </c>
      <c r="Q806" s="63"/>
      <c r="R806" s="56"/>
      <c r="S806" s="60">
        <f t="shared" si="290"/>
        <v>-3.0805800938193961E-3</v>
      </c>
      <c r="T806" s="64">
        <f t="shared" si="291"/>
        <v>-3.3755274261603407E-2</v>
      </c>
      <c r="V806" s="65"/>
      <c r="W806" s="65"/>
      <c r="Y806" s="15" t="str">
        <f t="shared" si="278"/>
        <v>EASY</v>
      </c>
      <c r="AA806" s="66">
        <f t="shared" si="292"/>
        <v>6.1788230688604839E-2</v>
      </c>
      <c r="AB806">
        <f>LOOKUP($B806,'07_L1政策步階'!$A$4:$A$14,'07_L1政策步階'!$C$4:$C$14)</f>
        <v>1</v>
      </c>
      <c r="AC806" s="65"/>
      <c r="AD806" s="65"/>
      <c r="AE806" s="65"/>
      <c r="AF806" s="65"/>
      <c r="AG806" s="65"/>
      <c r="AH806" s="65"/>
      <c r="AI806" s="65"/>
      <c r="AJ806" s="65"/>
      <c r="AK806" s="65"/>
      <c r="AL806">
        <f t="shared" si="279"/>
        <v>100</v>
      </c>
      <c r="AM806">
        <f t="shared" si="280"/>
        <v>100</v>
      </c>
      <c r="AN806" t="str">
        <f t="shared" si="281"/>
        <v/>
      </c>
      <c r="AO806" t="str">
        <f t="shared" si="282"/>
        <v/>
      </c>
      <c r="AP806" t="str">
        <f t="shared" si="283"/>
        <v/>
      </c>
      <c r="AQ806" t="str">
        <f t="shared" si="284"/>
        <v/>
      </c>
      <c r="AR806" t="str">
        <f t="shared" si="285"/>
        <v/>
      </c>
      <c r="AS806" t="str">
        <f t="shared" si="286"/>
        <v/>
      </c>
      <c r="AT806" t="str">
        <f t="shared" si="287"/>
        <v/>
      </c>
      <c r="AU806" t="str">
        <f t="shared" si="288"/>
        <v/>
      </c>
      <c r="AV806" t="str">
        <f t="shared" si="289"/>
        <v/>
      </c>
      <c r="AW806">
        <f>'01_指標庫'!$H$4*ISNUMBER($F806)+'01_指標庫'!$H$5*ISNUMBER($AA806)+'01_指標庫'!$H$6*ISNUMBER($G806)+'01_指標庫'!$H$7*ISNUMBER($H806)+'01_指標庫'!$H$8*ISNUMBER($AF806)+'01_指標庫'!$H$9*ISNUMBER($AG806)+'01_指標庫'!$H$10*ISNUMBER($AB806)+'01_指標庫'!$H$11*ISNUMBER($AC806)+'01_指標庫'!$H$12*ISNUMBER($AD806)+'01_指標庫'!$H$13*ISNUMBER($AE806)+'01_指標庫'!$H$14*ISNUMBER($I806)+'01_指標庫'!$H$15*ISNUMBER($AH806)+'01_指標庫'!$H$16*ISNUMBER($K806)+'01_指標庫'!$H$17*ISNUMBER($AI806)+'01_指標庫'!$H$18*ISNUMBER($AJ806)+'01_指標庫'!$H$19*ISNUMBER($AK806)+'01_指標庫'!$H$20*ISNUMBER($BB806)+'01_指標庫'!$H$21*ISNUMBER($BC806)</f>
        <v>51</v>
      </c>
      <c r="AX806">
        <f>IF(AW806=0,50,ROUND(('01_指標庫'!$H$4*IF(ISNUMBER($F806),L806,0)+'01_指標庫'!$H$5*IF(ISNUMBER($AA806),AL806,0)+'01_指標庫'!$H$6*IF(ISNUMBER($G806),M806,0)+'01_指標庫'!$H$7*IF(ISNUMBER($H806),N806,0)+'01_指標庫'!$H$8*IF(ISNUMBER($AF806),AQ806,0)+'01_指標庫'!$H$9*IF(ISNUMBER($AG806),AR806,0)+'01_指標庫'!$H$10*IF(ISNUMBER($AB806),AM806,0)+'01_指標庫'!$H$11*IF(ISNUMBER($AC806),AN806,0)+'01_指標庫'!$H$12*IF(ISNUMBER($AD806),AO806,0)+'01_指標庫'!$H$13*IF(ISNUMBER($AE806),AP806,0)+'01_指標庫'!$H$14*IF(ISNUMBER($I806),O806,0)+'01_指標庫'!$H$15*IF(ISNUMBER($AH806),AS806,0)+'01_指標庫'!$H$16*IF(ISNUMBER($K806),P806,0)+'01_指標庫'!$H$17*IF(ISNUMBER($AI806),AT806,0)+'01_指標庫'!$H$18*IF(ISNUMBER($AJ806),AU806,0)+'01_指標庫'!$H$19*IF(ISNUMBER($AK806),AV806,0)+'01_指標庫'!$H$20*IF(ISNUMBER($BB806),BB806,0)+'01_指標庫'!$H$21*IF(ISNUMBER($BC806),BC806,0))/AW806,1))</f>
        <v>86.3</v>
      </c>
      <c r="AY806" s="67"/>
      <c r="AZ806" s="67"/>
      <c r="BA806" s="66">
        <f t="shared" si="293"/>
        <v>7.8146922669548591E-3</v>
      </c>
      <c r="BB806">
        <f t="shared" si="294"/>
        <v>50</v>
      </c>
      <c r="BC806" t="str">
        <f t="shared" si="295"/>
        <v/>
      </c>
    </row>
    <row r="807" spans="1:55" ht="15" customHeight="1">
      <c r="A807" s="56">
        <v>803</v>
      </c>
      <c r="B807" s="57">
        <v>43724</v>
      </c>
      <c r="C807" s="56">
        <v>2019</v>
      </c>
      <c r="D807" s="58" t="s">
        <v>236</v>
      </c>
      <c r="E807" s="59">
        <v>7852.41</v>
      </c>
      <c r="F807" s="60">
        <v>7.2620000000000004E-2</v>
      </c>
      <c r="G807" s="60">
        <v>-2.0524000000000001E-2</v>
      </c>
      <c r="H807" s="61">
        <v>0.87760000000000005</v>
      </c>
      <c r="I807" s="62">
        <v>380</v>
      </c>
      <c r="J807" s="56" t="s">
        <v>235</v>
      </c>
      <c r="K807" s="63">
        <v>14.67</v>
      </c>
      <c r="L807" s="56">
        <f t="shared" si="273"/>
        <v>100</v>
      </c>
      <c r="M807" s="56">
        <f t="shared" si="274"/>
        <v>100</v>
      </c>
      <c r="N807" s="56">
        <f t="shared" si="275"/>
        <v>100</v>
      </c>
      <c r="O807" s="56">
        <f t="shared" si="276"/>
        <v>50</v>
      </c>
      <c r="P807" s="56">
        <f t="shared" si="277"/>
        <v>100</v>
      </c>
      <c r="Q807" s="63"/>
      <c r="R807" s="56"/>
      <c r="S807" s="60">
        <f t="shared" si="290"/>
        <v>-5.1362291665346671E-3</v>
      </c>
      <c r="T807" s="64">
        <f t="shared" si="291"/>
        <v>6.7685589519650646E-2</v>
      </c>
      <c r="V807" s="65"/>
      <c r="W807" s="65"/>
      <c r="Y807" s="15" t="str">
        <f t="shared" si="278"/>
        <v>EASY</v>
      </c>
      <c r="AA807" s="66">
        <f t="shared" si="292"/>
        <v>6.0983622617664324E-2</v>
      </c>
      <c r="AB807">
        <f>LOOKUP($B807,'07_L1政策步階'!$A$4:$A$14,'07_L1政策步階'!$C$4:$C$14)</f>
        <v>1</v>
      </c>
      <c r="AC807" s="65"/>
      <c r="AD807" s="65"/>
      <c r="AE807" s="65"/>
      <c r="AF807" s="65"/>
      <c r="AG807" s="65"/>
      <c r="AH807" s="65"/>
      <c r="AI807" s="65"/>
      <c r="AJ807" s="65"/>
      <c r="AK807" s="65"/>
      <c r="AL807">
        <f t="shared" si="279"/>
        <v>100</v>
      </c>
      <c r="AM807">
        <f t="shared" si="280"/>
        <v>100</v>
      </c>
      <c r="AN807" t="str">
        <f t="shared" si="281"/>
        <v/>
      </c>
      <c r="AO807" t="str">
        <f t="shared" si="282"/>
        <v/>
      </c>
      <c r="AP807" t="str">
        <f t="shared" si="283"/>
        <v/>
      </c>
      <c r="AQ807" t="str">
        <f t="shared" si="284"/>
        <v/>
      </c>
      <c r="AR807" t="str">
        <f t="shared" si="285"/>
        <v/>
      </c>
      <c r="AS807" t="str">
        <f t="shared" si="286"/>
        <v/>
      </c>
      <c r="AT807" t="str">
        <f t="shared" si="287"/>
        <v/>
      </c>
      <c r="AU807" t="str">
        <f t="shared" si="288"/>
        <v/>
      </c>
      <c r="AV807" t="str">
        <f t="shared" si="289"/>
        <v/>
      </c>
      <c r="AW807">
        <f>'01_指標庫'!$H$4*ISNUMBER($F807)+'01_指標庫'!$H$5*ISNUMBER($AA807)+'01_指標庫'!$H$6*ISNUMBER($G807)+'01_指標庫'!$H$7*ISNUMBER($H807)+'01_指標庫'!$H$8*ISNUMBER($AF807)+'01_指標庫'!$H$9*ISNUMBER($AG807)+'01_指標庫'!$H$10*ISNUMBER($AB807)+'01_指標庫'!$H$11*ISNUMBER($AC807)+'01_指標庫'!$H$12*ISNUMBER($AD807)+'01_指標庫'!$H$13*ISNUMBER($AE807)+'01_指標庫'!$H$14*ISNUMBER($I807)+'01_指標庫'!$H$15*ISNUMBER($AH807)+'01_指標庫'!$H$16*ISNUMBER($K807)+'01_指標庫'!$H$17*ISNUMBER($AI807)+'01_指標庫'!$H$18*ISNUMBER($AJ807)+'01_指標庫'!$H$19*ISNUMBER($AK807)+'01_指標庫'!$H$20*ISNUMBER($BB807)+'01_指標庫'!$H$21*ISNUMBER($BC807)</f>
        <v>51</v>
      </c>
      <c r="AX807">
        <f>IF(AW807=0,50,ROUND(('01_指標庫'!$H$4*IF(ISNUMBER($F807),L807,0)+'01_指標庫'!$H$5*IF(ISNUMBER($AA807),AL807,0)+'01_指標庫'!$H$6*IF(ISNUMBER($G807),M807,0)+'01_指標庫'!$H$7*IF(ISNUMBER($H807),N807,0)+'01_指標庫'!$H$8*IF(ISNUMBER($AF807),AQ807,0)+'01_指標庫'!$H$9*IF(ISNUMBER($AG807),AR807,0)+'01_指標庫'!$H$10*IF(ISNUMBER($AB807),AM807,0)+'01_指標庫'!$H$11*IF(ISNUMBER($AC807),AN807,0)+'01_指標庫'!$H$12*IF(ISNUMBER($AD807),AO807,0)+'01_指標庫'!$H$13*IF(ISNUMBER($AE807),AP807,0)+'01_指標庫'!$H$14*IF(ISNUMBER($I807),O807,0)+'01_指標庫'!$H$15*IF(ISNUMBER($AH807),AS807,0)+'01_指標庫'!$H$16*IF(ISNUMBER($K807),P807,0)+'01_指標庫'!$H$17*IF(ISNUMBER($AI807),AT807,0)+'01_指標庫'!$H$18*IF(ISNUMBER($AJ807),AU807,0)+'01_指標庫'!$H$19*IF(ISNUMBER($AK807),AV807,0)+'01_指標庫'!$H$20*IF(ISNUMBER($BB807),BB807,0)+'01_指標庫'!$H$21*IF(ISNUMBER($BC807),BC807,0))/AW807,1))</f>
        <v>86.3</v>
      </c>
      <c r="AY807" s="67"/>
      <c r="AZ807" s="67"/>
      <c r="BA807" s="66">
        <f t="shared" si="293"/>
        <v>6.2470875341222865E-3</v>
      </c>
      <c r="BB807">
        <f t="shared" si="294"/>
        <v>50</v>
      </c>
      <c r="BC807" t="str">
        <f t="shared" si="295"/>
        <v/>
      </c>
    </row>
    <row r="808" spans="1:55" ht="15" customHeight="1">
      <c r="A808" s="56">
        <v>804</v>
      </c>
      <c r="B808" s="57">
        <v>43725</v>
      </c>
      <c r="C808" s="56">
        <v>2019</v>
      </c>
      <c r="D808" s="58" t="s">
        <v>237</v>
      </c>
      <c r="E808" s="59">
        <v>7888.79</v>
      </c>
      <c r="F808" s="60">
        <v>7.6871999999999996E-2</v>
      </c>
      <c r="G808" s="60">
        <v>-1.5986E-2</v>
      </c>
      <c r="H808" s="61">
        <v>0.85709999999999997</v>
      </c>
      <c r="I808" s="62">
        <v>381</v>
      </c>
      <c r="J808" s="56" t="s">
        <v>235</v>
      </c>
      <c r="K808" s="63">
        <v>14.44</v>
      </c>
      <c r="L808" s="56">
        <f t="shared" si="273"/>
        <v>100</v>
      </c>
      <c r="M808" s="56">
        <f t="shared" si="274"/>
        <v>100</v>
      </c>
      <c r="N808" s="56">
        <f t="shared" si="275"/>
        <v>100</v>
      </c>
      <c r="O808" s="56">
        <f t="shared" si="276"/>
        <v>50</v>
      </c>
      <c r="P808" s="56">
        <f t="shared" si="277"/>
        <v>100</v>
      </c>
      <c r="Q808" s="63"/>
      <c r="R808" s="56"/>
      <c r="S808" s="60">
        <f t="shared" si="290"/>
        <v>4.6329725523757137E-3</v>
      </c>
      <c r="T808" s="64">
        <f t="shared" si="291"/>
        <v>-1.5678254942058656E-2</v>
      </c>
      <c r="V808" s="65"/>
      <c r="W808" s="65"/>
      <c r="Y808" s="15" t="str">
        <f t="shared" si="278"/>
        <v>EASY</v>
      </c>
      <c r="AA808" s="66">
        <f t="shared" si="292"/>
        <v>6.0558440694460591E-2</v>
      </c>
      <c r="AB808">
        <f>LOOKUP($B808,'07_L1政策步階'!$A$4:$A$14,'07_L1政策步階'!$C$4:$C$14)</f>
        <v>1</v>
      </c>
      <c r="AC808" s="65"/>
      <c r="AD808" s="65"/>
      <c r="AE808" s="65"/>
      <c r="AF808" s="65"/>
      <c r="AG808" s="65"/>
      <c r="AH808" s="65"/>
      <c r="AI808" s="65"/>
      <c r="AJ808" s="65"/>
      <c r="AK808" s="65"/>
      <c r="AL808">
        <f t="shared" si="279"/>
        <v>100</v>
      </c>
      <c r="AM808">
        <f t="shared" si="280"/>
        <v>100</v>
      </c>
      <c r="AN808" t="str">
        <f t="shared" si="281"/>
        <v/>
      </c>
      <c r="AO808" t="str">
        <f t="shared" si="282"/>
        <v/>
      </c>
      <c r="AP808" t="str">
        <f t="shared" si="283"/>
        <v/>
      </c>
      <c r="AQ808" t="str">
        <f t="shared" si="284"/>
        <v/>
      </c>
      <c r="AR808" t="str">
        <f t="shared" si="285"/>
        <v/>
      </c>
      <c r="AS808" t="str">
        <f t="shared" si="286"/>
        <v/>
      </c>
      <c r="AT808" t="str">
        <f t="shared" si="287"/>
        <v/>
      </c>
      <c r="AU808" t="str">
        <f t="shared" si="288"/>
        <v/>
      </c>
      <c r="AV808" t="str">
        <f t="shared" si="289"/>
        <v/>
      </c>
      <c r="AW808">
        <f>'01_指標庫'!$H$4*ISNUMBER($F808)+'01_指標庫'!$H$5*ISNUMBER($AA808)+'01_指標庫'!$H$6*ISNUMBER($G808)+'01_指標庫'!$H$7*ISNUMBER($H808)+'01_指標庫'!$H$8*ISNUMBER($AF808)+'01_指標庫'!$H$9*ISNUMBER($AG808)+'01_指標庫'!$H$10*ISNUMBER($AB808)+'01_指標庫'!$H$11*ISNUMBER($AC808)+'01_指標庫'!$H$12*ISNUMBER($AD808)+'01_指標庫'!$H$13*ISNUMBER($AE808)+'01_指標庫'!$H$14*ISNUMBER($I808)+'01_指標庫'!$H$15*ISNUMBER($AH808)+'01_指標庫'!$H$16*ISNUMBER($K808)+'01_指標庫'!$H$17*ISNUMBER($AI808)+'01_指標庫'!$H$18*ISNUMBER($AJ808)+'01_指標庫'!$H$19*ISNUMBER($AK808)+'01_指標庫'!$H$20*ISNUMBER($BB808)+'01_指標庫'!$H$21*ISNUMBER($BC808)</f>
        <v>51</v>
      </c>
      <c r="AX808">
        <f>IF(AW808=0,50,ROUND(('01_指標庫'!$H$4*IF(ISNUMBER($F808),L808,0)+'01_指標庫'!$H$5*IF(ISNUMBER($AA808),AL808,0)+'01_指標庫'!$H$6*IF(ISNUMBER($G808),M808,0)+'01_指標庫'!$H$7*IF(ISNUMBER($H808),N808,0)+'01_指標庫'!$H$8*IF(ISNUMBER($AF808),AQ808,0)+'01_指標庫'!$H$9*IF(ISNUMBER($AG808),AR808,0)+'01_指標庫'!$H$10*IF(ISNUMBER($AB808),AM808,0)+'01_指標庫'!$H$11*IF(ISNUMBER($AC808),AN808,0)+'01_指標庫'!$H$12*IF(ISNUMBER($AD808),AO808,0)+'01_指標庫'!$H$13*IF(ISNUMBER($AE808),AP808,0)+'01_指標庫'!$H$14*IF(ISNUMBER($I808),O808,0)+'01_指標庫'!$H$15*IF(ISNUMBER($AH808),AS808,0)+'01_指標庫'!$H$16*IF(ISNUMBER($K808),P808,0)+'01_指標庫'!$H$17*IF(ISNUMBER($AI808),AT808,0)+'01_指標庫'!$H$18*IF(ISNUMBER($AJ808),AU808,0)+'01_指標庫'!$H$19*IF(ISNUMBER($AK808),AV808,0)+'01_指標庫'!$H$20*IF(ISNUMBER($BB808),BB808,0)+'01_指標庫'!$H$21*IF(ISNUMBER($BC808),BC808,0))/AW808,1))</f>
        <v>86.3</v>
      </c>
      <c r="AY808" s="67"/>
      <c r="AZ808" s="67"/>
      <c r="BA808" s="66">
        <f t="shared" si="293"/>
        <v>4.5542223728978204E-3</v>
      </c>
      <c r="BB808">
        <f t="shared" si="294"/>
        <v>50</v>
      </c>
      <c r="BC808" t="str">
        <f t="shared" si="295"/>
        <v/>
      </c>
    </row>
    <row r="809" spans="1:55" ht="15" customHeight="1">
      <c r="A809" s="56">
        <v>805</v>
      </c>
      <c r="B809" s="57">
        <v>43726</v>
      </c>
      <c r="C809" s="56">
        <v>2019</v>
      </c>
      <c r="D809" s="58" t="s">
        <v>238</v>
      </c>
      <c r="E809" s="59">
        <v>7888.56</v>
      </c>
      <c r="F809" s="60">
        <v>7.6108999999999996E-2</v>
      </c>
      <c r="G809" s="60">
        <v>-1.6015000000000001E-2</v>
      </c>
      <c r="H809" s="61">
        <v>0.85709999999999997</v>
      </c>
      <c r="I809" s="62">
        <v>382</v>
      </c>
      <c r="J809" s="56" t="s">
        <v>235</v>
      </c>
      <c r="K809" s="63">
        <v>13.95</v>
      </c>
      <c r="L809" s="56">
        <f t="shared" si="273"/>
        <v>100</v>
      </c>
      <c r="M809" s="56">
        <f t="shared" si="274"/>
        <v>100</v>
      </c>
      <c r="N809" s="56">
        <f t="shared" si="275"/>
        <v>100</v>
      </c>
      <c r="O809" s="56">
        <f t="shared" si="276"/>
        <v>50</v>
      </c>
      <c r="P809" s="56">
        <f t="shared" si="277"/>
        <v>100</v>
      </c>
      <c r="Q809" s="63"/>
      <c r="R809" s="56"/>
      <c r="S809" s="60">
        <f t="shared" si="290"/>
        <v>-2.9155295045213414E-5</v>
      </c>
      <c r="T809" s="64">
        <f t="shared" si="291"/>
        <v>-3.3933518005540231E-2</v>
      </c>
      <c r="V809" s="65"/>
      <c r="W809" s="65"/>
      <c r="Y809" s="15" t="str">
        <f t="shared" si="278"/>
        <v>EASY</v>
      </c>
      <c r="AA809" s="66">
        <f t="shared" si="292"/>
        <v>6.0006178865082083E-2</v>
      </c>
      <c r="AB809">
        <f>LOOKUP($B809,'07_L1政策步階'!$A$4:$A$14,'07_L1政策步階'!$C$4:$C$14)</f>
        <v>1</v>
      </c>
      <c r="AC809" s="65"/>
      <c r="AD809" s="65"/>
      <c r="AE809" s="65"/>
      <c r="AF809" s="65"/>
      <c r="AG809" s="65"/>
      <c r="AH809" s="65"/>
      <c r="AI809" s="65"/>
      <c r="AJ809" s="65"/>
      <c r="AK809" s="65"/>
      <c r="AL809">
        <f t="shared" si="279"/>
        <v>100</v>
      </c>
      <c r="AM809">
        <f t="shared" si="280"/>
        <v>100</v>
      </c>
      <c r="AN809" t="str">
        <f t="shared" si="281"/>
        <v/>
      </c>
      <c r="AO809" t="str">
        <f t="shared" si="282"/>
        <v/>
      </c>
      <c r="AP809" t="str">
        <f t="shared" si="283"/>
        <v/>
      </c>
      <c r="AQ809" t="str">
        <f t="shared" si="284"/>
        <v/>
      </c>
      <c r="AR809" t="str">
        <f t="shared" si="285"/>
        <v/>
      </c>
      <c r="AS809" t="str">
        <f t="shared" si="286"/>
        <v/>
      </c>
      <c r="AT809" t="str">
        <f t="shared" si="287"/>
        <v/>
      </c>
      <c r="AU809" t="str">
        <f t="shared" si="288"/>
        <v/>
      </c>
      <c r="AV809" t="str">
        <f t="shared" si="289"/>
        <v/>
      </c>
      <c r="AW809">
        <f>'01_指標庫'!$H$4*ISNUMBER($F809)+'01_指標庫'!$H$5*ISNUMBER($AA809)+'01_指標庫'!$H$6*ISNUMBER($G809)+'01_指標庫'!$H$7*ISNUMBER($H809)+'01_指標庫'!$H$8*ISNUMBER($AF809)+'01_指標庫'!$H$9*ISNUMBER($AG809)+'01_指標庫'!$H$10*ISNUMBER($AB809)+'01_指標庫'!$H$11*ISNUMBER($AC809)+'01_指標庫'!$H$12*ISNUMBER($AD809)+'01_指標庫'!$H$13*ISNUMBER($AE809)+'01_指標庫'!$H$14*ISNUMBER($I809)+'01_指標庫'!$H$15*ISNUMBER($AH809)+'01_指標庫'!$H$16*ISNUMBER($K809)+'01_指標庫'!$H$17*ISNUMBER($AI809)+'01_指標庫'!$H$18*ISNUMBER($AJ809)+'01_指標庫'!$H$19*ISNUMBER($AK809)+'01_指標庫'!$H$20*ISNUMBER($BB809)+'01_指標庫'!$H$21*ISNUMBER($BC809)</f>
        <v>51</v>
      </c>
      <c r="AX809">
        <f>IF(AW809=0,50,ROUND(('01_指標庫'!$H$4*IF(ISNUMBER($F809),L809,0)+'01_指標庫'!$H$5*IF(ISNUMBER($AA809),AL809,0)+'01_指標庫'!$H$6*IF(ISNUMBER($G809),M809,0)+'01_指標庫'!$H$7*IF(ISNUMBER($H809),N809,0)+'01_指標庫'!$H$8*IF(ISNUMBER($AF809),AQ809,0)+'01_指標庫'!$H$9*IF(ISNUMBER($AG809),AR809,0)+'01_指標庫'!$H$10*IF(ISNUMBER($AB809),AM809,0)+'01_指標庫'!$H$11*IF(ISNUMBER($AC809),AN809,0)+'01_指標庫'!$H$12*IF(ISNUMBER($AD809),AO809,0)+'01_指標庫'!$H$13*IF(ISNUMBER($AE809),AP809,0)+'01_指標庫'!$H$14*IF(ISNUMBER($I809),O809,0)+'01_指標庫'!$H$15*IF(ISNUMBER($AH809),AS809,0)+'01_指標庫'!$H$16*IF(ISNUMBER($K809),P809,0)+'01_指標庫'!$H$17*IF(ISNUMBER($AI809),AT809,0)+'01_指標庫'!$H$18*IF(ISNUMBER($AJ809),AU809,0)+'01_指標庫'!$H$19*IF(ISNUMBER($AK809),AV809,0)+'01_指標庫'!$H$20*IF(ISNUMBER($BB809),BB809,0)+'01_指標庫'!$H$21*IF(ISNUMBER($BC809),BC809,0))/AW809,1))</f>
        <v>86.3</v>
      </c>
      <c r="AY809" s="67"/>
      <c r="AZ809" s="67"/>
      <c r="BA809" s="66">
        <f t="shared" si="293"/>
        <v>2.4177196932007039E-3</v>
      </c>
      <c r="BB809">
        <f t="shared" si="294"/>
        <v>50</v>
      </c>
      <c r="BC809" t="str">
        <f t="shared" si="295"/>
        <v/>
      </c>
    </row>
    <row r="810" spans="1:55" ht="15" customHeight="1">
      <c r="A810" s="56">
        <v>806</v>
      </c>
      <c r="B810" s="57">
        <v>43727</v>
      </c>
      <c r="C810" s="56">
        <v>2019</v>
      </c>
      <c r="D810" s="58" t="s">
        <v>239</v>
      </c>
      <c r="E810" s="59">
        <v>7901.79</v>
      </c>
      <c r="F810" s="60">
        <v>7.7214000000000005E-2</v>
      </c>
      <c r="G810" s="60">
        <v>-1.4364999999999999E-2</v>
      </c>
      <c r="H810" s="61">
        <v>0.85709999999999997</v>
      </c>
      <c r="I810" s="62">
        <v>377</v>
      </c>
      <c r="J810" s="56" t="s">
        <v>235</v>
      </c>
      <c r="K810" s="63">
        <v>14.05</v>
      </c>
      <c r="L810" s="56">
        <f t="shared" si="273"/>
        <v>100</v>
      </c>
      <c r="M810" s="56">
        <f t="shared" si="274"/>
        <v>100</v>
      </c>
      <c r="N810" s="56">
        <f t="shared" si="275"/>
        <v>100</v>
      </c>
      <c r="O810" s="56">
        <f t="shared" si="276"/>
        <v>50</v>
      </c>
      <c r="P810" s="56">
        <f t="shared" si="277"/>
        <v>100</v>
      </c>
      <c r="Q810" s="63"/>
      <c r="R810" s="56"/>
      <c r="S810" s="60">
        <f t="shared" si="290"/>
        <v>1.6771121725638327E-3</v>
      </c>
      <c r="T810" s="64">
        <f t="shared" si="291"/>
        <v>7.1684587813620748E-3</v>
      </c>
      <c r="V810" s="65"/>
      <c r="W810" s="65"/>
      <c r="Y810" s="15" t="str">
        <f t="shared" si="278"/>
        <v>EASY</v>
      </c>
      <c r="AA810" s="66">
        <f t="shared" si="292"/>
        <v>5.9313378919997328E-2</v>
      </c>
      <c r="AB810">
        <f>LOOKUP($B810,'07_L1政策步階'!$A$4:$A$14,'07_L1政策步階'!$C$4:$C$14)</f>
        <v>1</v>
      </c>
      <c r="AC810" s="65"/>
      <c r="AD810" s="65"/>
      <c r="AE810" s="65"/>
      <c r="AF810" s="65"/>
      <c r="AG810" s="65"/>
      <c r="AH810" s="65"/>
      <c r="AI810" s="65"/>
      <c r="AJ810" s="65"/>
      <c r="AK810" s="65"/>
      <c r="AL810">
        <f t="shared" si="279"/>
        <v>100</v>
      </c>
      <c r="AM810">
        <f t="shared" si="280"/>
        <v>100</v>
      </c>
      <c r="AN810" t="str">
        <f t="shared" si="281"/>
        <v/>
      </c>
      <c r="AO810" t="str">
        <f t="shared" si="282"/>
        <v/>
      </c>
      <c r="AP810" t="str">
        <f t="shared" si="283"/>
        <v/>
      </c>
      <c r="AQ810" t="str">
        <f t="shared" si="284"/>
        <v/>
      </c>
      <c r="AR810" t="str">
        <f t="shared" si="285"/>
        <v/>
      </c>
      <c r="AS810" t="str">
        <f t="shared" si="286"/>
        <v/>
      </c>
      <c r="AT810" t="str">
        <f t="shared" si="287"/>
        <v/>
      </c>
      <c r="AU810" t="str">
        <f t="shared" si="288"/>
        <v/>
      </c>
      <c r="AV810" t="str">
        <f t="shared" si="289"/>
        <v/>
      </c>
      <c r="AW810">
        <f>'01_指標庫'!$H$4*ISNUMBER($F810)+'01_指標庫'!$H$5*ISNUMBER($AA810)+'01_指標庫'!$H$6*ISNUMBER($G810)+'01_指標庫'!$H$7*ISNUMBER($H810)+'01_指標庫'!$H$8*ISNUMBER($AF810)+'01_指標庫'!$H$9*ISNUMBER($AG810)+'01_指標庫'!$H$10*ISNUMBER($AB810)+'01_指標庫'!$H$11*ISNUMBER($AC810)+'01_指標庫'!$H$12*ISNUMBER($AD810)+'01_指標庫'!$H$13*ISNUMBER($AE810)+'01_指標庫'!$H$14*ISNUMBER($I810)+'01_指標庫'!$H$15*ISNUMBER($AH810)+'01_指標庫'!$H$16*ISNUMBER($K810)+'01_指標庫'!$H$17*ISNUMBER($AI810)+'01_指標庫'!$H$18*ISNUMBER($AJ810)+'01_指標庫'!$H$19*ISNUMBER($AK810)+'01_指標庫'!$H$20*ISNUMBER($BB810)+'01_指標庫'!$H$21*ISNUMBER($BC810)</f>
        <v>51</v>
      </c>
      <c r="AX810">
        <f>IF(AW810=0,50,ROUND(('01_指標庫'!$H$4*IF(ISNUMBER($F810),L810,0)+'01_指標庫'!$H$5*IF(ISNUMBER($AA810),AL810,0)+'01_指標庫'!$H$6*IF(ISNUMBER($G810),M810,0)+'01_指標庫'!$H$7*IF(ISNUMBER($H810),N810,0)+'01_指標庫'!$H$8*IF(ISNUMBER($AF810),AQ810,0)+'01_指標庫'!$H$9*IF(ISNUMBER($AG810),AR810,0)+'01_指標庫'!$H$10*IF(ISNUMBER($AB810),AM810,0)+'01_指標庫'!$H$11*IF(ISNUMBER($AC810),AN810,0)+'01_指標庫'!$H$12*IF(ISNUMBER($AD810),AO810,0)+'01_指標庫'!$H$13*IF(ISNUMBER($AE810),AP810,0)+'01_指標庫'!$H$14*IF(ISNUMBER($I810),O810,0)+'01_指標庫'!$H$15*IF(ISNUMBER($AH810),AS810,0)+'01_指標庫'!$H$16*IF(ISNUMBER($K810),P810,0)+'01_指標庫'!$H$17*IF(ISNUMBER($AI810),AT810,0)+'01_指標庫'!$H$18*IF(ISNUMBER($AJ810),AU810,0)+'01_指標庫'!$H$19*IF(ISNUMBER($AK810),AV810,0)+'01_指標庫'!$H$20*IF(ISNUMBER($BB810),BB810,0)+'01_指標庫'!$H$21*IF(ISNUMBER($BC810),BC810,0))/AW810,1))</f>
        <v>86.3</v>
      </c>
      <c r="AY810" s="67"/>
      <c r="AZ810" s="67"/>
      <c r="BA810" s="66">
        <f t="shared" si="293"/>
        <v>1.5229438670070206E-3</v>
      </c>
      <c r="BB810">
        <f t="shared" si="294"/>
        <v>50</v>
      </c>
      <c r="BC810" t="str">
        <f t="shared" si="295"/>
        <v/>
      </c>
    </row>
    <row r="811" spans="1:55" ht="15" customHeight="1">
      <c r="A811" s="56">
        <v>807</v>
      </c>
      <c r="B811" s="57">
        <v>43728</v>
      </c>
      <c r="C811" s="56">
        <v>2019</v>
      </c>
      <c r="D811" s="58" t="s">
        <v>234</v>
      </c>
      <c r="E811" s="59">
        <v>7823.55</v>
      </c>
      <c r="F811" s="60">
        <v>6.5993999999999997E-2</v>
      </c>
      <c r="G811" s="60">
        <v>-2.4124E-2</v>
      </c>
      <c r="H811" s="61">
        <v>0.87760000000000005</v>
      </c>
      <c r="I811" s="62">
        <v>381</v>
      </c>
      <c r="J811" s="56" t="s">
        <v>235</v>
      </c>
      <c r="K811" s="63">
        <v>15.32</v>
      </c>
      <c r="L811" s="56">
        <f t="shared" si="273"/>
        <v>100</v>
      </c>
      <c r="M811" s="56">
        <f t="shared" si="274"/>
        <v>100</v>
      </c>
      <c r="N811" s="56">
        <f t="shared" si="275"/>
        <v>100</v>
      </c>
      <c r="O811" s="56">
        <f t="shared" si="276"/>
        <v>50</v>
      </c>
      <c r="P811" s="56">
        <f t="shared" si="277"/>
        <v>100</v>
      </c>
      <c r="Q811" s="63"/>
      <c r="R811" s="56"/>
      <c r="S811" s="60">
        <f t="shared" si="290"/>
        <v>-9.9015539516995599E-3</v>
      </c>
      <c r="T811" s="64">
        <f t="shared" si="291"/>
        <v>9.0391459074733005E-2</v>
      </c>
      <c r="V811" s="65"/>
      <c r="W811" s="65"/>
      <c r="Y811" s="15" t="str">
        <f t="shared" si="278"/>
        <v>EASY</v>
      </c>
      <c r="AA811" s="66">
        <f t="shared" si="292"/>
        <v>5.856431798252193E-2</v>
      </c>
      <c r="AB811">
        <f>LOOKUP($B811,'07_L1政策步階'!$A$4:$A$14,'07_L1政策步階'!$C$4:$C$14)</f>
        <v>1</v>
      </c>
      <c r="AC811" s="65"/>
      <c r="AD811" s="65"/>
      <c r="AE811" s="65"/>
      <c r="AF811" s="65"/>
      <c r="AG811" s="65"/>
      <c r="AH811" s="65"/>
      <c r="AI811" s="65"/>
      <c r="AJ811" s="65"/>
      <c r="AK811" s="65"/>
      <c r="AL811">
        <f t="shared" si="279"/>
        <v>100</v>
      </c>
      <c r="AM811">
        <f t="shared" si="280"/>
        <v>100</v>
      </c>
      <c r="AN811" t="str">
        <f t="shared" si="281"/>
        <v/>
      </c>
      <c r="AO811" t="str">
        <f t="shared" si="282"/>
        <v/>
      </c>
      <c r="AP811" t="str">
        <f t="shared" si="283"/>
        <v/>
      </c>
      <c r="AQ811" t="str">
        <f t="shared" si="284"/>
        <v/>
      </c>
      <c r="AR811" t="str">
        <f t="shared" si="285"/>
        <v/>
      </c>
      <c r="AS811" t="str">
        <f t="shared" si="286"/>
        <v/>
      </c>
      <c r="AT811" t="str">
        <f t="shared" si="287"/>
        <v/>
      </c>
      <c r="AU811" t="str">
        <f t="shared" si="288"/>
        <v/>
      </c>
      <c r="AV811" t="str">
        <f t="shared" si="289"/>
        <v/>
      </c>
      <c r="AW811">
        <f>'01_指標庫'!$H$4*ISNUMBER($F811)+'01_指標庫'!$H$5*ISNUMBER($AA811)+'01_指標庫'!$H$6*ISNUMBER($G811)+'01_指標庫'!$H$7*ISNUMBER($H811)+'01_指標庫'!$H$8*ISNUMBER($AF811)+'01_指標庫'!$H$9*ISNUMBER($AG811)+'01_指標庫'!$H$10*ISNUMBER($AB811)+'01_指標庫'!$H$11*ISNUMBER($AC811)+'01_指標庫'!$H$12*ISNUMBER($AD811)+'01_指標庫'!$H$13*ISNUMBER($AE811)+'01_指標庫'!$H$14*ISNUMBER($I811)+'01_指標庫'!$H$15*ISNUMBER($AH811)+'01_指標庫'!$H$16*ISNUMBER($K811)+'01_指標庫'!$H$17*ISNUMBER($AI811)+'01_指標庫'!$H$18*ISNUMBER($AJ811)+'01_指標庫'!$H$19*ISNUMBER($AK811)+'01_指標庫'!$H$20*ISNUMBER($BB811)+'01_指標庫'!$H$21*ISNUMBER($BC811)</f>
        <v>51</v>
      </c>
      <c r="AX811">
        <f>IF(AW811=0,50,ROUND(('01_指標庫'!$H$4*IF(ISNUMBER($F811),L811,0)+'01_指標庫'!$H$5*IF(ISNUMBER($AA811),AL811,0)+'01_指標庫'!$H$6*IF(ISNUMBER($G811),M811,0)+'01_指標庫'!$H$7*IF(ISNUMBER($H811),N811,0)+'01_指標庫'!$H$8*IF(ISNUMBER($AF811),AQ811,0)+'01_指標庫'!$H$9*IF(ISNUMBER($AG811),AR811,0)+'01_指標庫'!$H$10*IF(ISNUMBER($AB811),AM811,0)+'01_指標庫'!$H$11*IF(ISNUMBER($AC811),AN811,0)+'01_指標庫'!$H$12*IF(ISNUMBER($AD811),AO811,0)+'01_指標庫'!$H$13*IF(ISNUMBER($AE811),AP811,0)+'01_指標庫'!$H$14*IF(ISNUMBER($I811),O811,0)+'01_指標庫'!$H$15*IF(ISNUMBER($AH811),AS811,0)+'01_指標庫'!$H$16*IF(ISNUMBER($K811),P811,0)+'01_指標庫'!$H$17*IF(ISNUMBER($AI811),AT811,0)+'01_指標庫'!$H$18*IF(ISNUMBER($AJ811),AU811,0)+'01_指標庫'!$H$19*IF(ISNUMBER($AK811),AV811,0)+'01_指標庫'!$H$20*IF(ISNUMBER($BB811),BB811,0)+'01_指標庫'!$H$21*IF(ISNUMBER($BC811),BC811,0))/AW811,1))</f>
        <v>86.3</v>
      </c>
      <c r="AY811" s="67"/>
      <c r="AZ811" s="67"/>
      <c r="BA811" s="66">
        <f t="shared" si="293"/>
        <v>1.2820820707881708E-4</v>
      </c>
      <c r="BB811">
        <f t="shared" si="294"/>
        <v>50</v>
      </c>
      <c r="BC811" t="str">
        <f t="shared" si="295"/>
        <v/>
      </c>
    </row>
    <row r="812" spans="1:55" ht="15" customHeight="1">
      <c r="A812" s="56">
        <v>808</v>
      </c>
      <c r="B812" s="57">
        <v>43731</v>
      </c>
      <c r="C812" s="56">
        <v>2019</v>
      </c>
      <c r="D812" s="58" t="s">
        <v>236</v>
      </c>
      <c r="E812" s="59">
        <v>7818.61</v>
      </c>
      <c r="F812" s="60">
        <v>6.4578999999999998E-2</v>
      </c>
      <c r="G812" s="60">
        <v>-2.4740000000000002E-2</v>
      </c>
      <c r="H812" s="61">
        <v>0.85709999999999997</v>
      </c>
      <c r="I812" s="62">
        <v>384</v>
      </c>
      <c r="J812" s="56" t="s">
        <v>235</v>
      </c>
      <c r="K812" s="63">
        <v>14.91</v>
      </c>
      <c r="L812" s="56">
        <f t="shared" si="273"/>
        <v>100</v>
      </c>
      <c r="M812" s="56">
        <f t="shared" si="274"/>
        <v>100</v>
      </c>
      <c r="N812" s="56">
        <f t="shared" si="275"/>
        <v>100</v>
      </c>
      <c r="O812" s="56">
        <f t="shared" si="276"/>
        <v>50</v>
      </c>
      <c r="P812" s="56">
        <f t="shared" si="277"/>
        <v>100</v>
      </c>
      <c r="Q812" s="63"/>
      <c r="R812" s="56"/>
      <c r="S812" s="60">
        <f t="shared" si="290"/>
        <v>-6.3142690977890936E-4</v>
      </c>
      <c r="T812" s="64">
        <f t="shared" si="291"/>
        <v>-2.6762402088772896E-2</v>
      </c>
      <c r="V812" s="65"/>
      <c r="W812" s="65"/>
      <c r="Y812" s="15" t="str">
        <f t="shared" si="278"/>
        <v>EASY</v>
      </c>
      <c r="AA812" s="66">
        <f t="shared" si="292"/>
        <v>5.7487394429076577E-2</v>
      </c>
      <c r="AB812">
        <f>LOOKUP($B812,'07_L1政策步階'!$A$4:$A$14,'07_L1政策步階'!$C$4:$C$14)</f>
        <v>1</v>
      </c>
      <c r="AC812" s="65"/>
      <c r="AD812" s="65"/>
      <c r="AE812" s="65"/>
      <c r="AF812" s="65"/>
      <c r="AG812" s="65"/>
      <c r="AH812" s="65"/>
      <c r="AI812" s="65"/>
      <c r="AJ812" s="65"/>
      <c r="AK812" s="65"/>
      <c r="AL812">
        <f t="shared" si="279"/>
        <v>100</v>
      </c>
      <c r="AM812">
        <f t="shared" si="280"/>
        <v>100</v>
      </c>
      <c r="AN812" t="str">
        <f t="shared" si="281"/>
        <v/>
      </c>
      <c r="AO812" t="str">
        <f t="shared" si="282"/>
        <v/>
      </c>
      <c r="AP812" t="str">
        <f t="shared" si="283"/>
        <v/>
      </c>
      <c r="AQ812" t="str">
        <f t="shared" si="284"/>
        <v/>
      </c>
      <c r="AR812" t="str">
        <f t="shared" si="285"/>
        <v/>
      </c>
      <c r="AS812" t="str">
        <f t="shared" si="286"/>
        <v/>
      </c>
      <c r="AT812" t="str">
        <f t="shared" si="287"/>
        <v/>
      </c>
      <c r="AU812" t="str">
        <f t="shared" si="288"/>
        <v/>
      </c>
      <c r="AV812" t="str">
        <f t="shared" si="289"/>
        <v/>
      </c>
      <c r="AW812">
        <f>'01_指標庫'!$H$4*ISNUMBER($F812)+'01_指標庫'!$H$5*ISNUMBER($AA812)+'01_指標庫'!$H$6*ISNUMBER($G812)+'01_指標庫'!$H$7*ISNUMBER($H812)+'01_指標庫'!$H$8*ISNUMBER($AF812)+'01_指標庫'!$H$9*ISNUMBER($AG812)+'01_指標庫'!$H$10*ISNUMBER($AB812)+'01_指標庫'!$H$11*ISNUMBER($AC812)+'01_指標庫'!$H$12*ISNUMBER($AD812)+'01_指標庫'!$H$13*ISNUMBER($AE812)+'01_指標庫'!$H$14*ISNUMBER($I812)+'01_指標庫'!$H$15*ISNUMBER($AH812)+'01_指標庫'!$H$16*ISNUMBER($K812)+'01_指標庫'!$H$17*ISNUMBER($AI812)+'01_指標庫'!$H$18*ISNUMBER($AJ812)+'01_指標庫'!$H$19*ISNUMBER($AK812)+'01_指標庫'!$H$20*ISNUMBER($BB812)+'01_指標庫'!$H$21*ISNUMBER($BC812)</f>
        <v>51</v>
      </c>
      <c r="AX812">
        <f>IF(AW812=0,50,ROUND(('01_指標庫'!$H$4*IF(ISNUMBER($F812),L812,0)+'01_指標庫'!$H$5*IF(ISNUMBER($AA812),AL812,0)+'01_指標庫'!$H$6*IF(ISNUMBER($G812),M812,0)+'01_指標庫'!$H$7*IF(ISNUMBER($H812),N812,0)+'01_指標庫'!$H$8*IF(ISNUMBER($AF812),AQ812,0)+'01_指標庫'!$H$9*IF(ISNUMBER($AG812),AR812,0)+'01_指標庫'!$H$10*IF(ISNUMBER($AB812),AM812,0)+'01_指標庫'!$H$11*IF(ISNUMBER($AC812),AN812,0)+'01_指標庫'!$H$12*IF(ISNUMBER($AD812),AO812,0)+'01_指標庫'!$H$13*IF(ISNUMBER($AE812),AP812,0)+'01_指標庫'!$H$14*IF(ISNUMBER($I812),O812,0)+'01_指標庫'!$H$15*IF(ISNUMBER($AH812),AS812,0)+'01_指標庫'!$H$16*IF(ISNUMBER($K812),P812,0)+'01_指標庫'!$H$17*IF(ISNUMBER($AI812),AT812,0)+'01_指標庫'!$H$18*IF(ISNUMBER($AJ812),AU812,0)+'01_指標庫'!$H$19*IF(ISNUMBER($AK812),AV812,0)+'01_指標庫'!$H$20*IF(ISNUMBER($BB812),BB812,0)+'01_指標庫'!$H$21*IF(ISNUMBER($BC812),BC812,0))/AW812,1))</f>
        <v>86.3</v>
      </c>
      <c r="AY812" s="67"/>
      <c r="AZ812" s="67"/>
      <c r="BA812" s="66">
        <f t="shared" si="293"/>
        <v>-5.5562390006314022E-4</v>
      </c>
      <c r="BB812">
        <f t="shared" si="294"/>
        <v>50</v>
      </c>
      <c r="BC812" t="str">
        <f t="shared" si="295"/>
        <v/>
      </c>
    </row>
    <row r="813" spans="1:55" ht="15" customHeight="1">
      <c r="A813" s="56">
        <v>809</v>
      </c>
      <c r="B813" s="57">
        <v>43732</v>
      </c>
      <c r="C813" s="56">
        <v>2019</v>
      </c>
      <c r="D813" s="58" t="s">
        <v>237</v>
      </c>
      <c r="E813" s="59">
        <v>7710.04</v>
      </c>
      <c r="F813" s="60">
        <v>4.9174000000000002E-2</v>
      </c>
      <c r="G813" s="60">
        <v>-3.8282999999999998E-2</v>
      </c>
      <c r="H813" s="61">
        <v>0.79590000000000005</v>
      </c>
      <c r="I813" s="62">
        <v>390</v>
      </c>
      <c r="J813" s="56" t="s">
        <v>235</v>
      </c>
      <c r="K813" s="63">
        <v>17.05</v>
      </c>
      <c r="L813" s="56">
        <f t="shared" si="273"/>
        <v>100</v>
      </c>
      <c r="M813" s="56">
        <f t="shared" si="274"/>
        <v>100</v>
      </c>
      <c r="N813" s="56">
        <f t="shared" si="275"/>
        <v>100</v>
      </c>
      <c r="O813" s="56">
        <f t="shared" si="276"/>
        <v>50</v>
      </c>
      <c r="P813" s="56">
        <f t="shared" si="277"/>
        <v>100</v>
      </c>
      <c r="Q813" s="63"/>
      <c r="R813" s="56"/>
      <c r="S813" s="60">
        <f t="shared" si="290"/>
        <v>-1.3886099958944076E-2</v>
      </c>
      <c r="T813" s="64">
        <f t="shared" si="291"/>
        <v>0.14352783366867872</v>
      </c>
      <c r="V813" s="65"/>
      <c r="W813" s="65"/>
      <c r="Y813" s="15" t="str">
        <f t="shared" si="278"/>
        <v>EASY</v>
      </c>
      <c r="AA813" s="66">
        <f t="shared" si="292"/>
        <v>5.6161419614209285E-2</v>
      </c>
      <c r="AB813">
        <f>LOOKUP($B813,'07_L1政策步階'!$A$4:$A$14,'07_L1政策步階'!$C$4:$C$14)</f>
        <v>1</v>
      </c>
      <c r="AC813" s="65"/>
      <c r="AD813" s="65"/>
      <c r="AE813" s="65"/>
      <c r="AF813" s="65"/>
      <c r="AG813" s="65"/>
      <c r="AH813" s="65"/>
      <c r="AI813" s="65"/>
      <c r="AJ813" s="65"/>
      <c r="AK813" s="65"/>
      <c r="AL813">
        <f t="shared" si="279"/>
        <v>100</v>
      </c>
      <c r="AM813">
        <f t="shared" si="280"/>
        <v>100</v>
      </c>
      <c r="AN813" t="str">
        <f t="shared" si="281"/>
        <v/>
      </c>
      <c r="AO813" t="str">
        <f t="shared" si="282"/>
        <v/>
      </c>
      <c r="AP813" t="str">
        <f t="shared" si="283"/>
        <v/>
      </c>
      <c r="AQ813" t="str">
        <f t="shared" si="284"/>
        <v/>
      </c>
      <c r="AR813" t="str">
        <f t="shared" si="285"/>
        <v/>
      </c>
      <c r="AS813" t="str">
        <f t="shared" si="286"/>
        <v/>
      </c>
      <c r="AT813" t="str">
        <f t="shared" si="287"/>
        <v/>
      </c>
      <c r="AU813" t="str">
        <f t="shared" si="288"/>
        <v/>
      </c>
      <c r="AV813" t="str">
        <f t="shared" si="289"/>
        <v/>
      </c>
      <c r="AW813">
        <f>'01_指標庫'!$H$4*ISNUMBER($F813)+'01_指標庫'!$H$5*ISNUMBER($AA813)+'01_指標庫'!$H$6*ISNUMBER($G813)+'01_指標庫'!$H$7*ISNUMBER($H813)+'01_指標庫'!$H$8*ISNUMBER($AF813)+'01_指標庫'!$H$9*ISNUMBER($AG813)+'01_指標庫'!$H$10*ISNUMBER($AB813)+'01_指標庫'!$H$11*ISNUMBER($AC813)+'01_指標庫'!$H$12*ISNUMBER($AD813)+'01_指標庫'!$H$13*ISNUMBER($AE813)+'01_指標庫'!$H$14*ISNUMBER($I813)+'01_指標庫'!$H$15*ISNUMBER($AH813)+'01_指標庫'!$H$16*ISNUMBER($K813)+'01_指標庫'!$H$17*ISNUMBER($AI813)+'01_指標庫'!$H$18*ISNUMBER($AJ813)+'01_指標庫'!$H$19*ISNUMBER($AK813)+'01_指標庫'!$H$20*ISNUMBER($BB813)+'01_指標庫'!$H$21*ISNUMBER($BC813)</f>
        <v>51</v>
      </c>
      <c r="AX813">
        <f>IF(AW813=0,50,ROUND(('01_指標庫'!$H$4*IF(ISNUMBER($F813),L813,0)+'01_指標庫'!$H$5*IF(ISNUMBER($AA813),AL813,0)+'01_指標庫'!$H$6*IF(ISNUMBER($G813),M813,0)+'01_指標庫'!$H$7*IF(ISNUMBER($H813),N813,0)+'01_指標庫'!$H$8*IF(ISNUMBER($AF813),AQ813,0)+'01_指標庫'!$H$9*IF(ISNUMBER($AG813),AR813,0)+'01_指標庫'!$H$10*IF(ISNUMBER($AB813),AM813,0)+'01_指標庫'!$H$11*IF(ISNUMBER($AC813),AN813,0)+'01_指標庫'!$H$12*IF(ISNUMBER($AD813),AO813,0)+'01_指標庫'!$H$13*IF(ISNUMBER($AE813),AP813,0)+'01_指標庫'!$H$14*IF(ISNUMBER($I813),O813,0)+'01_指標庫'!$H$15*IF(ISNUMBER($AH813),AS813,0)+'01_指標庫'!$H$16*IF(ISNUMBER($K813),P813,0)+'01_指標庫'!$H$17*IF(ISNUMBER($AI813),AT813,0)+'01_指標庫'!$H$18*IF(ISNUMBER($AJ813),AU813,0)+'01_指標庫'!$H$19*IF(ISNUMBER($AK813),AV813,0)+'01_指標庫'!$H$20*IF(ISNUMBER($BB813),BB813,0)+'01_指標庫'!$H$21*IF(ISNUMBER($BC813),BC813,0))/AW813,1))</f>
        <v>80.400000000000006</v>
      </c>
      <c r="AY813" s="67"/>
      <c r="AZ813" s="67"/>
      <c r="BA813" s="66">
        <f t="shared" si="293"/>
        <v>-3.7734014646172431E-3</v>
      </c>
      <c r="BB813">
        <f t="shared" si="294"/>
        <v>0</v>
      </c>
      <c r="BC813" t="str">
        <f t="shared" si="295"/>
        <v/>
      </c>
    </row>
    <row r="814" spans="1:55" ht="15" customHeight="1">
      <c r="A814" s="56">
        <v>810</v>
      </c>
      <c r="B814" s="57">
        <v>43733</v>
      </c>
      <c r="C814" s="56">
        <v>2019</v>
      </c>
      <c r="D814" s="58" t="s">
        <v>238</v>
      </c>
      <c r="E814" s="59">
        <v>7803.54</v>
      </c>
      <c r="F814" s="60">
        <v>6.1038000000000002E-2</v>
      </c>
      <c r="G814" s="60">
        <v>-2.6620000000000001E-2</v>
      </c>
      <c r="H814" s="61">
        <v>0.79590000000000005</v>
      </c>
      <c r="I814" s="62">
        <v>391</v>
      </c>
      <c r="J814" s="56" t="s">
        <v>235</v>
      </c>
      <c r="K814" s="63">
        <v>15.96</v>
      </c>
      <c r="L814" s="56">
        <f t="shared" si="273"/>
        <v>100</v>
      </c>
      <c r="M814" s="56">
        <f t="shared" si="274"/>
        <v>100</v>
      </c>
      <c r="N814" s="56">
        <f t="shared" si="275"/>
        <v>100</v>
      </c>
      <c r="O814" s="56">
        <f t="shared" si="276"/>
        <v>50</v>
      </c>
      <c r="P814" s="56">
        <f t="shared" si="277"/>
        <v>100</v>
      </c>
      <c r="Q814" s="63"/>
      <c r="R814" s="56"/>
      <c r="S814" s="60">
        <f t="shared" si="290"/>
        <v>1.2127044736473414E-2</v>
      </c>
      <c r="T814" s="64">
        <f t="shared" si="291"/>
        <v>-6.3929618768328478E-2</v>
      </c>
      <c r="V814" s="65"/>
      <c r="W814" s="65"/>
      <c r="Y814" s="15" t="str">
        <f t="shared" si="278"/>
        <v>EASY</v>
      </c>
      <c r="AA814" s="66">
        <f t="shared" si="292"/>
        <v>5.4970831637404904E-2</v>
      </c>
      <c r="AB814">
        <f>LOOKUP($B814,'07_L1政策步階'!$A$4:$A$14,'07_L1政策步階'!$C$4:$C$14)</f>
        <v>1</v>
      </c>
      <c r="AC814" s="65"/>
      <c r="AD814" s="65"/>
      <c r="AE814" s="65"/>
      <c r="AF814" s="65"/>
      <c r="AG814" s="65"/>
      <c r="AH814" s="65"/>
      <c r="AI814" s="65"/>
      <c r="AJ814" s="65"/>
      <c r="AK814" s="65"/>
      <c r="AL814">
        <f t="shared" si="279"/>
        <v>100</v>
      </c>
      <c r="AM814">
        <f t="shared" si="280"/>
        <v>100</v>
      </c>
      <c r="AN814" t="str">
        <f t="shared" si="281"/>
        <v/>
      </c>
      <c r="AO814" t="str">
        <f t="shared" si="282"/>
        <v/>
      </c>
      <c r="AP814" t="str">
        <f t="shared" si="283"/>
        <v/>
      </c>
      <c r="AQ814" t="str">
        <f t="shared" si="284"/>
        <v/>
      </c>
      <c r="AR814" t="str">
        <f t="shared" si="285"/>
        <v/>
      </c>
      <c r="AS814" t="str">
        <f t="shared" si="286"/>
        <v/>
      </c>
      <c r="AT814" t="str">
        <f t="shared" si="287"/>
        <v/>
      </c>
      <c r="AU814" t="str">
        <f t="shared" si="288"/>
        <v/>
      </c>
      <c r="AV814" t="str">
        <f t="shared" si="289"/>
        <v/>
      </c>
      <c r="AW814">
        <f>'01_指標庫'!$H$4*ISNUMBER($F814)+'01_指標庫'!$H$5*ISNUMBER($AA814)+'01_指標庫'!$H$6*ISNUMBER($G814)+'01_指標庫'!$H$7*ISNUMBER($H814)+'01_指標庫'!$H$8*ISNUMBER($AF814)+'01_指標庫'!$H$9*ISNUMBER($AG814)+'01_指標庫'!$H$10*ISNUMBER($AB814)+'01_指標庫'!$H$11*ISNUMBER($AC814)+'01_指標庫'!$H$12*ISNUMBER($AD814)+'01_指標庫'!$H$13*ISNUMBER($AE814)+'01_指標庫'!$H$14*ISNUMBER($I814)+'01_指標庫'!$H$15*ISNUMBER($AH814)+'01_指標庫'!$H$16*ISNUMBER($K814)+'01_指標庫'!$H$17*ISNUMBER($AI814)+'01_指標庫'!$H$18*ISNUMBER($AJ814)+'01_指標庫'!$H$19*ISNUMBER($AK814)+'01_指標庫'!$H$20*ISNUMBER($BB814)+'01_指標庫'!$H$21*ISNUMBER($BC814)</f>
        <v>51</v>
      </c>
      <c r="AX814">
        <f>IF(AW814=0,50,ROUND(('01_指標庫'!$H$4*IF(ISNUMBER($F814),L814,0)+'01_指標庫'!$H$5*IF(ISNUMBER($AA814),AL814,0)+'01_指標庫'!$H$6*IF(ISNUMBER($G814),M814,0)+'01_指標庫'!$H$7*IF(ISNUMBER($H814),N814,0)+'01_指標庫'!$H$8*IF(ISNUMBER($AF814),AQ814,0)+'01_指標庫'!$H$9*IF(ISNUMBER($AG814),AR814,0)+'01_指標庫'!$H$10*IF(ISNUMBER($AB814),AM814,0)+'01_指標庫'!$H$11*IF(ISNUMBER($AC814),AN814,0)+'01_指標庫'!$H$12*IF(ISNUMBER($AD814),AO814,0)+'01_指標庫'!$H$13*IF(ISNUMBER($AE814),AP814,0)+'01_指標庫'!$H$14*IF(ISNUMBER($I814),O814,0)+'01_指標庫'!$H$15*IF(ISNUMBER($AH814),AS814,0)+'01_指標庫'!$H$16*IF(ISNUMBER($K814),P814,0)+'01_指標庫'!$H$17*IF(ISNUMBER($AI814),AT814,0)+'01_指標庫'!$H$18*IF(ISNUMBER($AJ814),AU814,0)+'01_指標庫'!$H$19*IF(ISNUMBER($AK814),AV814,0)+'01_指標庫'!$H$20*IF(ISNUMBER($BB814),BB814,0)+'01_指標庫'!$H$21*IF(ISNUMBER($BC814),BC814,0))/AW814,1))</f>
        <v>80.400000000000006</v>
      </c>
      <c r="AY814" s="67"/>
      <c r="AZ814" s="67"/>
      <c r="BA814" s="66">
        <f t="shared" si="293"/>
        <v>-4.8730164675140353E-3</v>
      </c>
      <c r="BB814">
        <f t="shared" si="294"/>
        <v>0</v>
      </c>
      <c r="BC814" t="str">
        <f t="shared" si="295"/>
        <v/>
      </c>
    </row>
    <row r="815" spans="1:55" ht="15" customHeight="1">
      <c r="A815" s="56">
        <v>811</v>
      </c>
      <c r="B815" s="57">
        <v>43734</v>
      </c>
      <c r="C815" s="56">
        <v>2019</v>
      </c>
      <c r="D815" s="58" t="s">
        <v>239</v>
      </c>
      <c r="E815" s="59">
        <v>7771.99</v>
      </c>
      <c r="F815" s="60">
        <v>5.5966000000000002E-2</v>
      </c>
      <c r="G815" s="60">
        <v>-3.0554999999999999E-2</v>
      </c>
      <c r="H815" s="61">
        <v>0.79590000000000005</v>
      </c>
      <c r="I815" s="62">
        <v>395</v>
      </c>
      <c r="J815" s="56" t="s">
        <v>235</v>
      </c>
      <c r="K815" s="63">
        <v>16.07</v>
      </c>
      <c r="L815" s="56">
        <f t="shared" si="273"/>
        <v>100</v>
      </c>
      <c r="M815" s="56">
        <f t="shared" si="274"/>
        <v>100</v>
      </c>
      <c r="N815" s="56">
        <f t="shared" si="275"/>
        <v>100</v>
      </c>
      <c r="O815" s="56">
        <f t="shared" si="276"/>
        <v>50</v>
      </c>
      <c r="P815" s="56">
        <f t="shared" si="277"/>
        <v>100</v>
      </c>
      <c r="Q815" s="63"/>
      <c r="R815" s="56"/>
      <c r="S815" s="60">
        <f t="shared" si="290"/>
        <v>-4.043036878134787E-3</v>
      </c>
      <c r="T815" s="64">
        <f t="shared" si="291"/>
        <v>6.8922305764411718E-3</v>
      </c>
      <c r="V815" s="65"/>
      <c r="W815" s="65"/>
      <c r="Y815" s="15" t="str">
        <f t="shared" si="278"/>
        <v>EASY</v>
      </c>
      <c r="AA815" s="66">
        <f t="shared" si="292"/>
        <v>5.387287624043724E-2</v>
      </c>
      <c r="AB815">
        <f>LOOKUP($B815,'07_L1政策步階'!$A$4:$A$14,'07_L1政策步階'!$C$4:$C$14)</f>
        <v>1</v>
      </c>
      <c r="AC815" s="65"/>
      <c r="AD815" s="65"/>
      <c r="AE815" s="65"/>
      <c r="AF815" s="65"/>
      <c r="AG815" s="65"/>
      <c r="AH815" s="65"/>
      <c r="AI815" s="65"/>
      <c r="AJ815" s="65"/>
      <c r="AK815" s="65"/>
      <c r="AL815">
        <f t="shared" si="279"/>
        <v>100</v>
      </c>
      <c r="AM815">
        <f t="shared" si="280"/>
        <v>100</v>
      </c>
      <c r="AN815" t="str">
        <f t="shared" si="281"/>
        <v/>
      </c>
      <c r="AO815" t="str">
        <f t="shared" si="282"/>
        <v/>
      </c>
      <c r="AP815" t="str">
        <f t="shared" si="283"/>
        <v/>
      </c>
      <c r="AQ815" t="str">
        <f t="shared" si="284"/>
        <v/>
      </c>
      <c r="AR815" t="str">
        <f t="shared" si="285"/>
        <v/>
      </c>
      <c r="AS815" t="str">
        <f t="shared" si="286"/>
        <v/>
      </c>
      <c r="AT815" t="str">
        <f t="shared" si="287"/>
        <v/>
      </c>
      <c r="AU815" t="str">
        <f t="shared" si="288"/>
        <v/>
      </c>
      <c r="AV815" t="str">
        <f t="shared" si="289"/>
        <v/>
      </c>
      <c r="AW815">
        <f>'01_指標庫'!$H$4*ISNUMBER($F815)+'01_指標庫'!$H$5*ISNUMBER($AA815)+'01_指標庫'!$H$6*ISNUMBER($G815)+'01_指標庫'!$H$7*ISNUMBER($H815)+'01_指標庫'!$H$8*ISNUMBER($AF815)+'01_指標庫'!$H$9*ISNUMBER($AG815)+'01_指標庫'!$H$10*ISNUMBER($AB815)+'01_指標庫'!$H$11*ISNUMBER($AC815)+'01_指標庫'!$H$12*ISNUMBER($AD815)+'01_指標庫'!$H$13*ISNUMBER($AE815)+'01_指標庫'!$H$14*ISNUMBER($I815)+'01_指標庫'!$H$15*ISNUMBER($AH815)+'01_指標庫'!$H$16*ISNUMBER($K815)+'01_指標庫'!$H$17*ISNUMBER($AI815)+'01_指標庫'!$H$18*ISNUMBER($AJ815)+'01_指標庫'!$H$19*ISNUMBER($AK815)+'01_指標庫'!$H$20*ISNUMBER($BB815)+'01_指標庫'!$H$21*ISNUMBER($BC815)</f>
        <v>51</v>
      </c>
      <c r="AX815">
        <f>IF(AW815=0,50,ROUND(('01_指標庫'!$H$4*IF(ISNUMBER($F815),L815,0)+'01_指標庫'!$H$5*IF(ISNUMBER($AA815),AL815,0)+'01_指標庫'!$H$6*IF(ISNUMBER($G815),M815,0)+'01_指標庫'!$H$7*IF(ISNUMBER($H815),N815,0)+'01_指標庫'!$H$8*IF(ISNUMBER($AF815),AQ815,0)+'01_指標庫'!$H$9*IF(ISNUMBER($AG815),AR815,0)+'01_指標庫'!$H$10*IF(ISNUMBER($AB815),AM815,0)+'01_指標庫'!$H$11*IF(ISNUMBER($AC815),AN815,0)+'01_指標庫'!$H$12*IF(ISNUMBER($AD815),AO815,0)+'01_指標庫'!$H$13*IF(ISNUMBER($AE815),AP815,0)+'01_指標庫'!$H$14*IF(ISNUMBER($I815),O815,0)+'01_指標庫'!$H$15*IF(ISNUMBER($AH815),AS815,0)+'01_指標庫'!$H$16*IF(ISNUMBER($K815),P815,0)+'01_指標庫'!$H$17*IF(ISNUMBER($AI815),AT815,0)+'01_指標庫'!$H$18*IF(ISNUMBER($AJ815),AU815,0)+'01_指標庫'!$H$19*IF(ISNUMBER($AK815),AV815,0)+'01_指標庫'!$H$20*IF(ISNUMBER($BB815),BB815,0)+'01_指標庫'!$H$21*IF(ISNUMBER($BC815),BC815,0))/AW815,1))</f>
        <v>80.400000000000006</v>
      </c>
      <c r="AY815" s="67"/>
      <c r="AZ815" s="67"/>
      <c r="BA815" s="66">
        <f t="shared" si="293"/>
        <v>-6.3402152051065253E-3</v>
      </c>
      <c r="BB815">
        <f t="shared" si="294"/>
        <v>0</v>
      </c>
      <c r="BC815" t="str">
        <f t="shared" si="295"/>
        <v/>
      </c>
    </row>
    <row r="816" spans="1:55" ht="15" customHeight="1">
      <c r="A816" s="56">
        <v>812</v>
      </c>
      <c r="B816" s="57">
        <v>43735</v>
      </c>
      <c r="C816" s="56">
        <v>2019</v>
      </c>
      <c r="D816" s="58" t="s">
        <v>234</v>
      </c>
      <c r="E816" s="59">
        <v>7681.58</v>
      </c>
      <c r="F816" s="60">
        <v>4.299E-2</v>
      </c>
      <c r="G816" s="60">
        <v>-4.1833000000000002E-2</v>
      </c>
      <c r="H816" s="61">
        <v>0.77549999999999997</v>
      </c>
      <c r="I816" s="62">
        <v>399</v>
      </c>
      <c r="J816" s="56" t="s">
        <v>235</v>
      </c>
      <c r="K816" s="63">
        <v>17.22</v>
      </c>
      <c r="L816" s="56">
        <f t="shared" si="273"/>
        <v>100</v>
      </c>
      <c r="M816" s="56">
        <f t="shared" si="274"/>
        <v>100</v>
      </c>
      <c r="N816" s="56">
        <f t="shared" si="275"/>
        <v>100</v>
      </c>
      <c r="O816" s="56">
        <f t="shared" si="276"/>
        <v>50</v>
      </c>
      <c r="P816" s="56">
        <f t="shared" si="277"/>
        <v>100</v>
      </c>
      <c r="Q816" s="63"/>
      <c r="R816" s="56"/>
      <c r="S816" s="60">
        <f t="shared" si="290"/>
        <v>-1.1632799321666609E-2</v>
      </c>
      <c r="T816" s="64">
        <f t="shared" si="291"/>
        <v>7.1561916614810039E-2</v>
      </c>
      <c r="V816" s="65"/>
      <c r="W816" s="65"/>
      <c r="Y816" s="15" t="str">
        <f t="shared" si="278"/>
        <v>EASY</v>
      </c>
      <c r="AA816" s="66">
        <f t="shared" si="292"/>
        <v>5.2569276846753388E-2</v>
      </c>
      <c r="AB816">
        <f>LOOKUP($B816,'07_L1政策步階'!$A$4:$A$14,'07_L1政策步階'!$C$4:$C$14)</f>
        <v>1</v>
      </c>
      <c r="AC816" s="65"/>
      <c r="AD816" s="65"/>
      <c r="AE816" s="65"/>
      <c r="AF816" s="65"/>
      <c r="AG816" s="65"/>
      <c r="AH816" s="65"/>
      <c r="AI816" s="65"/>
      <c r="AJ816" s="65"/>
      <c r="AK816" s="65"/>
      <c r="AL816">
        <f t="shared" si="279"/>
        <v>100</v>
      </c>
      <c r="AM816">
        <f t="shared" si="280"/>
        <v>100</v>
      </c>
      <c r="AN816" t="str">
        <f t="shared" si="281"/>
        <v/>
      </c>
      <c r="AO816" t="str">
        <f t="shared" si="282"/>
        <v/>
      </c>
      <c r="AP816" t="str">
        <f t="shared" si="283"/>
        <v/>
      </c>
      <c r="AQ816" t="str">
        <f t="shared" si="284"/>
        <v/>
      </c>
      <c r="AR816" t="str">
        <f t="shared" si="285"/>
        <v/>
      </c>
      <c r="AS816" t="str">
        <f t="shared" si="286"/>
        <v/>
      </c>
      <c r="AT816" t="str">
        <f t="shared" si="287"/>
        <v/>
      </c>
      <c r="AU816" t="str">
        <f t="shared" si="288"/>
        <v/>
      </c>
      <c r="AV816" t="str">
        <f t="shared" si="289"/>
        <v/>
      </c>
      <c r="AW816">
        <f>'01_指標庫'!$H$4*ISNUMBER($F816)+'01_指標庫'!$H$5*ISNUMBER($AA816)+'01_指標庫'!$H$6*ISNUMBER($G816)+'01_指標庫'!$H$7*ISNUMBER($H816)+'01_指標庫'!$H$8*ISNUMBER($AF816)+'01_指標庫'!$H$9*ISNUMBER($AG816)+'01_指標庫'!$H$10*ISNUMBER($AB816)+'01_指標庫'!$H$11*ISNUMBER($AC816)+'01_指標庫'!$H$12*ISNUMBER($AD816)+'01_指標庫'!$H$13*ISNUMBER($AE816)+'01_指標庫'!$H$14*ISNUMBER($I816)+'01_指標庫'!$H$15*ISNUMBER($AH816)+'01_指標庫'!$H$16*ISNUMBER($K816)+'01_指標庫'!$H$17*ISNUMBER($AI816)+'01_指標庫'!$H$18*ISNUMBER($AJ816)+'01_指標庫'!$H$19*ISNUMBER($AK816)+'01_指標庫'!$H$20*ISNUMBER($BB816)+'01_指標庫'!$H$21*ISNUMBER($BC816)</f>
        <v>51</v>
      </c>
      <c r="AX816">
        <f>IF(AW816=0,50,ROUND(('01_指標庫'!$H$4*IF(ISNUMBER($F816),L816,0)+'01_指標庫'!$H$5*IF(ISNUMBER($AA816),AL816,0)+'01_指標庫'!$H$6*IF(ISNUMBER($G816),M816,0)+'01_指標庫'!$H$7*IF(ISNUMBER($H816),N816,0)+'01_指標庫'!$H$8*IF(ISNUMBER($AF816),AQ816,0)+'01_指標庫'!$H$9*IF(ISNUMBER($AG816),AR816,0)+'01_指標庫'!$H$10*IF(ISNUMBER($AB816),AM816,0)+'01_指標庫'!$H$11*IF(ISNUMBER($AC816),AN816,0)+'01_指標庫'!$H$12*IF(ISNUMBER($AD816),AO816,0)+'01_指標庫'!$H$13*IF(ISNUMBER($AE816),AP816,0)+'01_指標庫'!$H$14*IF(ISNUMBER($I816),O816,0)+'01_指標庫'!$H$15*IF(ISNUMBER($AH816),AS816,0)+'01_指標庫'!$H$16*IF(ISNUMBER($K816),P816,0)+'01_指標庫'!$H$17*IF(ISNUMBER($AI816),AT816,0)+'01_指標庫'!$H$18*IF(ISNUMBER($AJ816),AU816,0)+'01_指標庫'!$H$19*IF(ISNUMBER($AK816),AV816,0)+'01_指標庫'!$H$20*IF(ISNUMBER($BB816),BB816,0)+'01_指標庫'!$H$21*IF(ISNUMBER($BC816),BC816,0))/AW816,1))</f>
        <v>80.400000000000006</v>
      </c>
      <c r="AY816" s="67"/>
      <c r="AZ816" s="67"/>
      <c r="BA816" s="66">
        <f t="shared" si="293"/>
        <v>-7.2860728689191356E-3</v>
      </c>
      <c r="BB816">
        <f t="shared" si="294"/>
        <v>0</v>
      </c>
      <c r="BC816" t="str">
        <f t="shared" si="295"/>
        <v/>
      </c>
    </row>
    <row r="817" spans="1:55" ht="15" customHeight="1">
      <c r="A817" s="56">
        <v>813</v>
      </c>
      <c r="B817" s="57">
        <v>43738</v>
      </c>
      <c r="C817" s="56">
        <v>2019</v>
      </c>
      <c r="D817" s="58" t="s">
        <v>236</v>
      </c>
      <c r="E817" s="59">
        <v>7749.45</v>
      </c>
      <c r="F817" s="60">
        <v>5.1500999999999998E-2</v>
      </c>
      <c r="G817" s="60">
        <v>-3.3367000000000001E-2</v>
      </c>
      <c r="H817" s="61">
        <v>0.79590000000000005</v>
      </c>
      <c r="I817" s="62">
        <v>402</v>
      </c>
      <c r="J817" s="56" t="s">
        <v>235</v>
      </c>
      <c r="K817" s="63">
        <v>16.239999999999998</v>
      </c>
      <c r="L817" s="56">
        <f t="shared" si="273"/>
        <v>100</v>
      </c>
      <c r="M817" s="56">
        <f t="shared" si="274"/>
        <v>100</v>
      </c>
      <c r="N817" s="56">
        <f t="shared" si="275"/>
        <v>100</v>
      </c>
      <c r="O817" s="56">
        <f t="shared" si="276"/>
        <v>50</v>
      </c>
      <c r="P817" s="56">
        <f t="shared" si="277"/>
        <v>100</v>
      </c>
      <c r="Q817" s="63"/>
      <c r="R817" s="56"/>
      <c r="S817" s="60">
        <f t="shared" si="290"/>
        <v>8.8354218793529338E-3</v>
      </c>
      <c r="T817" s="64">
        <f t="shared" si="291"/>
        <v>-5.6910569105691033E-2</v>
      </c>
      <c r="V817" s="65"/>
      <c r="W817" s="65"/>
      <c r="Y817" s="15" t="str">
        <f t="shared" si="278"/>
        <v>EASY</v>
      </c>
      <c r="AA817" s="66">
        <f t="shared" si="292"/>
        <v>5.1633647878510658E-2</v>
      </c>
      <c r="AB817">
        <f>LOOKUP($B817,'07_L1政策步階'!$A$4:$A$14,'07_L1政策步階'!$C$4:$C$14)</f>
        <v>1</v>
      </c>
      <c r="AC817" s="65"/>
      <c r="AD817" s="65"/>
      <c r="AE817" s="65"/>
      <c r="AF817" s="65"/>
      <c r="AG817" s="65"/>
      <c r="AH817" s="65"/>
      <c r="AI817" s="65"/>
      <c r="AJ817" s="65"/>
      <c r="AK817" s="65"/>
      <c r="AL817">
        <f t="shared" si="279"/>
        <v>100</v>
      </c>
      <c r="AM817">
        <f t="shared" si="280"/>
        <v>100</v>
      </c>
      <c r="AN817" t="str">
        <f t="shared" si="281"/>
        <v/>
      </c>
      <c r="AO817" t="str">
        <f t="shared" si="282"/>
        <v/>
      </c>
      <c r="AP817" t="str">
        <f t="shared" si="283"/>
        <v/>
      </c>
      <c r="AQ817" t="str">
        <f t="shared" si="284"/>
        <v/>
      </c>
      <c r="AR817" t="str">
        <f t="shared" si="285"/>
        <v/>
      </c>
      <c r="AS817" t="str">
        <f t="shared" si="286"/>
        <v/>
      </c>
      <c r="AT817" t="str">
        <f t="shared" si="287"/>
        <v/>
      </c>
      <c r="AU817" t="str">
        <f t="shared" si="288"/>
        <v/>
      </c>
      <c r="AV817" t="str">
        <f t="shared" si="289"/>
        <v/>
      </c>
      <c r="AW817">
        <f>'01_指標庫'!$H$4*ISNUMBER($F817)+'01_指標庫'!$H$5*ISNUMBER($AA817)+'01_指標庫'!$H$6*ISNUMBER($G817)+'01_指標庫'!$H$7*ISNUMBER($H817)+'01_指標庫'!$H$8*ISNUMBER($AF817)+'01_指標庫'!$H$9*ISNUMBER($AG817)+'01_指標庫'!$H$10*ISNUMBER($AB817)+'01_指標庫'!$H$11*ISNUMBER($AC817)+'01_指標庫'!$H$12*ISNUMBER($AD817)+'01_指標庫'!$H$13*ISNUMBER($AE817)+'01_指標庫'!$H$14*ISNUMBER($I817)+'01_指標庫'!$H$15*ISNUMBER($AH817)+'01_指標庫'!$H$16*ISNUMBER($K817)+'01_指標庫'!$H$17*ISNUMBER($AI817)+'01_指標庫'!$H$18*ISNUMBER($AJ817)+'01_指標庫'!$H$19*ISNUMBER($AK817)+'01_指標庫'!$H$20*ISNUMBER($BB817)+'01_指標庫'!$H$21*ISNUMBER($BC817)</f>
        <v>51</v>
      </c>
      <c r="AX817">
        <f>IF(AW817=0,50,ROUND(('01_指標庫'!$H$4*IF(ISNUMBER($F817),L817,0)+'01_指標庫'!$H$5*IF(ISNUMBER($AA817),AL817,0)+'01_指標庫'!$H$6*IF(ISNUMBER($G817),M817,0)+'01_指標庫'!$H$7*IF(ISNUMBER($H817),N817,0)+'01_指標庫'!$H$8*IF(ISNUMBER($AF817),AQ817,0)+'01_指標庫'!$H$9*IF(ISNUMBER($AG817),AR817,0)+'01_指標庫'!$H$10*IF(ISNUMBER($AB817),AM817,0)+'01_指標庫'!$H$11*IF(ISNUMBER($AC817),AN817,0)+'01_指標庫'!$H$12*IF(ISNUMBER($AD817),AO817,0)+'01_指標庫'!$H$13*IF(ISNUMBER($AE817),AP817,0)+'01_指標庫'!$H$14*IF(ISNUMBER($I817),O817,0)+'01_指標庫'!$H$15*IF(ISNUMBER($AH817),AS817,0)+'01_指標庫'!$H$16*IF(ISNUMBER($K817),P817,0)+'01_指標庫'!$H$17*IF(ISNUMBER($AI817),AT817,0)+'01_指標庫'!$H$18*IF(ISNUMBER($AJ817),AU817,0)+'01_指標庫'!$H$19*IF(ISNUMBER($AK817),AV817,0)+'01_指標庫'!$H$20*IF(ISNUMBER($BB817),BB817,0)+'01_指標庫'!$H$21*IF(ISNUMBER($BC817),BC817,0))/AW817,1))</f>
        <v>80.400000000000006</v>
      </c>
      <c r="AY817" s="67"/>
      <c r="AZ817" s="67"/>
      <c r="BA817" s="66">
        <f t="shared" si="293"/>
        <v>-7.7487989810078872E-3</v>
      </c>
      <c r="BB817">
        <f t="shared" si="294"/>
        <v>0</v>
      </c>
      <c r="BC817" t="str">
        <f t="shared" si="295"/>
        <v/>
      </c>
    </row>
    <row r="818" spans="1:55" ht="15" customHeight="1">
      <c r="A818" s="56">
        <v>814</v>
      </c>
      <c r="B818" s="57">
        <v>43739</v>
      </c>
      <c r="C818" s="56">
        <v>2019</v>
      </c>
      <c r="D818" s="58" t="s">
        <v>237</v>
      </c>
      <c r="E818" s="59">
        <v>7684.14</v>
      </c>
      <c r="F818" s="60">
        <v>4.1992000000000002E-2</v>
      </c>
      <c r="G818" s="60">
        <v>-4.1513000000000001E-2</v>
      </c>
      <c r="H818" s="61">
        <v>0.77549999999999997</v>
      </c>
      <c r="I818" s="62">
        <v>408</v>
      </c>
      <c r="J818" s="56" t="s">
        <v>235</v>
      </c>
      <c r="K818" s="63">
        <v>18.559999999999999</v>
      </c>
      <c r="L818" s="56">
        <f t="shared" si="273"/>
        <v>100</v>
      </c>
      <c r="M818" s="56">
        <f t="shared" si="274"/>
        <v>100</v>
      </c>
      <c r="N818" s="56">
        <f t="shared" si="275"/>
        <v>100</v>
      </c>
      <c r="O818" s="56">
        <f t="shared" si="276"/>
        <v>50</v>
      </c>
      <c r="P818" s="56">
        <f t="shared" si="277"/>
        <v>100</v>
      </c>
      <c r="Q818" s="63"/>
      <c r="R818" s="56"/>
      <c r="S818" s="60">
        <f t="shared" si="290"/>
        <v>-8.427694868668012E-3</v>
      </c>
      <c r="T818" s="64">
        <f t="shared" si="291"/>
        <v>0.14285714285714279</v>
      </c>
      <c r="V818" s="65"/>
      <c r="W818" s="65"/>
      <c r="Y818" s="15" t="str">
        <f t="shared" si="278"/>
        <v>EASY</v>
      </c>
      <c r="AA818" s="66">
        <f t="shared" si="292"/>
        <v>5.0381086669845976E-2</v>
      </c>
      <c r="AB818">
        <f>LOOKUP($B818,'07_L1政策步階'!$A$4:$A$14,'07_L1政策步階'!$C$4:$C$14)</f>
        <v>1</v>
      </c>
      <c r="AC818" s="65"/>
      <c r="AD818" s="65"/>
      <c r="AE818" s="65"/>
      <c r="AF818" s="65"/>
      <c r="AG818" s="65"/>
      <c r="AH818" s="65"/>
      <c r="AI818" s="65"/>
      <c r="AJ818" s="65"/>
      <c r="AK818" s="65"/>
      <c r="AL818">
        <f t="shared" si="279"/>
        <v>100</v>
      </c>
      <c r="AM818">
        <f t="shared" si="280"/>
        <v>100</v>
      </c>
      <c r="AN818" t="str">
        <f t="shared" si="281"/>
        <v/>
      </c>
      <c r="AO818" t="str">
        <f t="shared" si="282"/>
        <v/>
      </c>
      <c r="AP818" t="str">
        <f t="shared" si="283"/>
        <v/>
      </c>
      <c r="AQ818" t="str">
        <f t="shared" si="284"/>
        <v/>
      </c>
      <c r="AR818" t="str">
        <f t="shared" si="285"/>
        <v/>
      </c>
      <c r="AS818" t="str">
        <f t="shared" si="286"/>
        <v/>
      </c>
      <c r="AT818" t="str">
        <f t="shared" si="287"/>
        <v/>
      </c>
      <c r="AU818" t="str">
        <f t="shared" si="288"/>
        <v/>
      </c>
      <c r="AV818" t="str">
        <f t="shared" si="289"/>
        <v/>
      </c>
      <c r="AW818">
        <f>'01_指標庫'!$H$4*ISNUMBER($F818)+'01_指標庫'!$H$5*ISNUMBER($AA818)+'01_指標庫'!$H$6*ISNUMBER($G818)+'01_指標庫'!$H$7*ISNUMBER($H818)+'01_指標庫'!$H$8*ISNUMBER($AF818)+'01_指標庫'!$H$9*ISNUMBER($AG818)+'01_指標庫'!$H$10*ISNUMBER($AB818)+'01_指標庫'!$H$11*ISNUMBER($AC818)+'01_指標庫'!$H$12*ISNUMBER($AD818)+'01_指標庫'!$H$13*ISNUMBER($AE818)+'01_指標庫'!$H$14*ISNUMBER($I818)+'01_指標庫'!$H$15*ISNUMBER($AH818)+'01_指標庫'!$H$16*ISNUMBER($K818)+'01_指標庫'!$H$17*ISNUMBER($AI818)+'01_指標庫'!$H$18*ISNUMBER($AJ818)+'01_指標庫'!$H$19*ISNUMBER($AK818)+'01_指標庫'!$H$20*ISNUMBER($BB818)+'01_指標庫'!$H$21*ISNUMBER($BC818)</f>
        <v>51</v>
      </c>
      <c r="AX818">
        <f>IF(AW818=0,50,ROUND(('01_指標庫'!$H$4*IF(ISNUMBER($F818),L818,0)+'01_指標庫'!$H$5*IF(ISNUMBER($AA818),AL818,0)+'01_指標庫'!$H$6*IF(ISNUMBER($G818),M818,0)+'01_指標庫'!$H$7*IF(ISNUMBER($H818),N818,0)+'01_指標庫'!$H$8*IF(ISNUMBER($AF818),AQ818,0)+'01_指標庫'!$H$9*IF(ISNUMBER($AG818),AR818,0)+'01_指標庫'!$H$10*IF(ISNUMBER($AB818),AM818,0)+'01_指標庫'!$H$11*IF(ISNUMBER($AC818),AN818,0)+'01_指標庫'!$H$12*IF(ISNUMBER($AD818),AO818,0)+'01_指標庫'!$H$13*IF(ISNUMBER($AE818),AP818,0)+'01_指標庫'!$H$14*IF(ISNUMBER($I818),O818,0)+'01_指標庫'!$H$15*IF(ISNUMBER($AH818),AS818,0)+'01_指標庫'!$H$16*IF(ISNUMBER($K818),P818,0)+'01_指標庫'!$H$17*IF(ISNUMBER($AI818),AT818,0)+'01_指標庫'!$H$18*IF(ISNUMBER($AJ818),AU818,0)+'01_指標庫'!$H$19*IF(ISNUMBER($AK818),AV818,0)+'01_指標庫'!$H$20*IF(ISNUMBER($BB818),BB818,0)+'01_指標庫'!$H$21*IF(ISNUMBER($BC818),BC818,0))/AW818,1))</f>
        <v>80.400000000000006</v>
      </c>
      <c r="AY818" s="67"/>
      <c r="AZ818" s="67"/>
      <c r="BA818" s="66">
        <f t="shared" si="293"/>
        <v>-5.8053595346460041E-3</v>
      </c>
      <c r="BB818">
        <f t="shared" si="294"/>
        <v>0</v>
      </c>
      <c r="BC818" t="str">
        <f t="shared" si="295"/>
        <v/>
      </c>
    </row>
    <row r="819" spans="1:55" ht="15" customHeight="1">
      <c r="A819" s="56">
        <v>815</v>
      </c>
      <c r="B819" s="57">
        <v>43740</v>
      </c>
      <c r="C819" s="56">
        <v>2019</v>
      </c>
      <c r="D819" s="58" t="s">
        <v>238</v>
      </c>
      <c r="E819" s="59">
        <v>7550.79</v>
      </c>
      <c r="F819" s="60">
        <v>2.3245999999999999E-2</v>
      </c>
      <c r="G819" s="60">
        <v>-5.8146999999999997E-2</v>
      </c>
      <c r="H819" s="61">
        <v>0.69389999999999996</v>
      </c>
      <c r="I819" s="62">
        <v>428</v>
      </c>
      <c r="J819" s="56" t="s">
        <v>235</v>
      </c>
      <c r="K819" s="63">
        <v>20.56</v>
      </c>
      <c r="L819" s="56">
        <f t="shared" si="273"/>
        <v>100</v>
      </c>
      <c r="M819" s="56">
        <f t="shared" si="274"/>
        <v>100</v>
      </c>
      <c r="N819" s="56">
        <f t="shared" si="275"/>
        <v>100</v>
      </c>
      <c r="O819" s="56">
        <f t="shared" si="276"/>
        <v>50</v>
      </c>
      <c r="P819" s="56">
        <f t="shared" si="277"/>
        <v>50</v>
      </c>
      <c r="Q819" s="63"/>
      <c r="R819" s="56"/>
      <c r="S819" s="60">
        <f t="shared" si="290"/>
        <v>-1.7353926399050534E-2</v>
      </c>
      <c r="T819" s="64">
        <f t="shared" si="291"/>
        <v>0.10775862068965525</v>
      </c>
      <c r="V819" s="65"/>
      <c r="W819" s="65"/>
      <c r="Y819" s="15" t="str">
        <f t="shared" si="278"/>
        <v>EASY</v>
      </c>
      <c r="AA819" s="66">
        <f t="shared" si="292"/>
        <v>4.8606471505998616E-2</v>
      </c>
      <c r="AB819">
        <f>LOOKUP($B819,'07_L1政策步階'!$A$4:$A$14,'07_L1政策步階'!$C$4:$C$14)</f>
        <v>1</v>
      </c>
      <c r="AC819" s="65"/>
      <c r="AD819" s="65"/>
      <c r="AE819" s="65"/>
      <c r="AF819" s="65"/>
      <c r="AG819" s="65"/>
      <c r="AH819" s="65"/>
      <c r="AI819" s="65"/>
      <c r="AJ819" s="65"/>
      <c r="AK819" s="65"/>
      <c r="AL819">
        <f t="shared" si="279"/>
        <v>100</v>
      </c>
      <c r="AM819">
        <f t="shared" si="280"/>
        <v>100</v>
      </c>
      <c r="AN819" t="str">
        <f t="shared" si="281"/>
        <v/>
      </c>
      <c r="AO819" t="str">
        <f t="shared" si="282"/>
        <v/>
      </c>
      <c r="AP819" t="str">
        <f t="shared" si="283"/>
        <v/>
      </c>
      <c r="AQ819" t="str">
        <f t="shared" si="284"/>
        <v/>
      </c>
      <c r="AR819" t="str">
        <f t="shared" si="285"/>
        <v/>
      </c>
      <c r="AS819" t="str">
        <f t="shared" si="286"/>
        <v/>
      </c>
      <c r="AT819" t="str">
        <f t="shared" si="287"/>
        <v/>
      </c>
      <c r="AU819" t="str">
        <f t="shared" si="288"/>
        <v/>
      </c>
      <c r="AV819" t="str">
        <f t="shared" si="289"/>
        <v/>
      </c>
      <c r="AW819">
        <f>'01_指標庫'!$H$4*ISNUMBER($F819)+'01_指標庫'!$H$5*ISNUMBER($AA819)+'01_指標庫'!$H$6*ISNUMBER($G819)+'01_指標庫'!$H$7*ISNUMBER($H819)+'01_指標庫'!$H$8*ISNUMBER($AF819)+'01_指標庫'!$H$9*ISNUMBER($AG819)+'01_指標庫'!$H$10*ISNUMBER($AB819)+'01_指標庫'!$H$11*ISNUMBER($AC819)+'01_指標庫'!$H$12*ISNUMBER($AD819)+'01_指標庫'!$H$13*ISNUMBER($AE819)+'01_指標庫'!$H$14*ISNUMBER($I819)+'01_指標庫'!$H$15*ISNUMBER($AH819)+'01_指標庫'!$H$16*ISNUMBER($K819)+'01_指標庫'!$H$17*ISNUMBER($AI819)+'01_指標庫'!$H$18*ISNUMBER($AJ819)+'01_指標庫'!$H$19*ISNUMBER($AK819)+'01_指標庫'!$H$20*ISNUMBER($BB819)+'01_指標庫'!$H$21*ISNUMBER($BC819)</f>
        <v>51</v>
      </c>
      <c r="AX819">
        <f>IF(AW819=0,50,ROUND(('01_指標庫'!$H$4*IF(ISNUMBER($F819),L819,0)+'01_指標庫'!$H$5*IF(ISNUMBER($AA819),AL819,0)+'01_指標庫'!$H$6*IF(ISNUMBER($G819),M819,0)+'01_指標庫'!$H$7*IF(ISNUMBER($H819),N819,0)+'01_指標庫'!$H$8*IF(ISNUMBER($AF819),AQ819,0)+'01_指標庫'!$H$9*IF(ISNUMBER($AG819),AR819,0)+'01_指標庫'!$H$10*IF(ISNUMBER($AB819),AM819,0)+'01_指標庫'!$H$11*IF(ISNUMBER($AC819),AN819,0)+'01_指標庫'!$H$12*IF(ISNUMBER($AD819),AO819,0)+'01_指標庫'!$H$13*IF(ISNUMBER($AE819),AP819,0)+'01_指標庫'!$H$14*IF(ISNUMBER($I819),O819,0)+'01_指標庫'!$H$15*IF(ISNUMBER($AH819),AS819,0)+'01_指標庫'!$H$16*IF(ISNUMBER($K819),P819,0)+'01_指標庫'!$H$17*IF(ISNUMBER($AI819),AT819,0)+'01_指標庫'!$H$18*IF(ISNUMBER($AJ819),AU819,0)+'01_指標庫'!$H$19*IF(ISNUMBER($AK819),AV819,0)+'01_指標庫'!$H$20*IF(ISNUMBER($BB819),BB819,0)+'01_指標庫'!$H$21*IF(ISNUMBER($BC819),BC819,0))/AW819,1))</f>
        <v>74.5</v>
      </c>
      <c r="AY819" s="67"/>
      <c r="AZ819" s="67"/>
      <c r="BA819" s="66">
        <f t="shared" si="293"/>
        <v>-7.9950469369310939E-3</v>
      </c>
      <c r="BB819">
        <f t="shared" si="294"/>
        <v>0</v>
      </c>
      <c r="BC819" t="str">
        <f t="shared" si="295"/>
        <v/>
      </c>
    </row>
    <row r="820" spans="1:55" ht="15" customHeight="1">
      <c r="A820" s="56">
        <v>816</v>
      </c>
      <c r="B820" s="57">
        <v>43741</v>
      </c>
      <c r="C820" s="56">
        <v>2019</v>
      </c>
      <c r="D820" s="58" t="s">
        <v>239</v>
      </c>
      <c r="E820" s="59">
        <v>7638.39</v>
      </c>
      <c r="F820" s="60">
        <v>3.4283000000000001E-2</v>
      </c>
      <c r="G820" s="60">
        <v>-4.7219999999999998E-2</v>
      </c>
      <c r="H820" s="61">
        <v>0.75509999999999999</v>
      </c>
      <c r="I820" s="62">
        <v>440</v>
      </c>
      <c r="J820" s="56" t="s">
        <v>235</v>
      </c>
      <c r="K820" s="63">
        <v>19.12</v>
      </c>
      <c r="L820" s="56">
        <f t="shared" si="273"/>
        <v>100</v>
      </c>
      <c r="M820" s="56">
        <f t="shared" si="274"/>
        <v>100</v>
      </c>
      <c r="N820" s="56">
        <f t="shared" si="275"/>
        <v>100</v>
      </c>
      <c r="O820" s="56">
        <f t="shared" si="276"/>
        <v>50</v>
      </c>
      <c r="P820" s="56">
        <f t="shared" si="277"/>
        <v>100</v>
      </c>
      <c r="Q820" s="63"/>
      <c r="R820" s="56"/>
      <c r="S820" s="60">
        <f t="shared" si="290"/>
        <v>1.1601435081627365E-2</v>
      </c>
      <c r="T820" s="64">
        <f t="shared" si="291"/>
        <v>-7.0038910505836438E-2</v>
      </c>
      <c r="V820" s="65"/>
      <c r="W820" s="65"/>
      <c r="Y820" s="15" t="str">
        <f t="shared" si="278"/>
        <v>EASY</v>
      </c>
      <c r="AA820" s="66">
        <f t="shared" si="292"/>
        <v>4.6753629512451544E-2</v>
      </c>
      <c r="AB820">
        <f>LOOKUP($B820,'07_L1政策步階'!$A$4:$A$14,'07_L1政策步階'!$C$4:$C$14)</f>
        <v>1</v>
      </c>
      <c r="AC820" s="65"/>
      <c r="AD820" s="65"/>
      <c r="AE820" s="65"/>
      <c r="AF820" s="65"/>
      <c r="AG820" s="65"/>
      <c r="AH820" s="65"/>
      <c r="AI820" s="65"/>
      <c r="AJ820" s="65"/>
      <c r="AK820" s="65"/>
      <c r="AL820">
        <f t="shared" si="279"/>
        <v>100</v>
      </c>
      <c r="AM820">
        <f t="shared" si="280"/>
        <v>100</v>
      </c>
      <c r="AN820" t="str">
        <f t="shared" si="281"/>
        <v/>
      </c>
      <c r="AO820" t="str">
        <f t="shared" si="282"/>
        <v/>
      </c>
      <c r="AP820" t="str">
        <f t="shared" si="283"/>
        <v/>
      </c>
      <c r="AQ820" t="str">
        <f t="shared" si="284"/>
        <v/>
      </c>
      <c r="AR820" t="str">
        <f t="shared" si="285"/>
        <v/>
      </c>
      <c r="AS820" t="str">
        <f t="shared" si="286"/>
        <v/>
      </c>
      <c r="AT820" t="str">
        <f t="shared" si="287"/>
        <v/>
      </c>
      <c r="AU820" t="str">
        <f t="shared" si="288"/>
        <v/>
      </c>
      <c r="AV820" t="str">
        <f t="shared" si="289"/>
        <v/>
      </c>
      <c r="AW820">
        <f>'01_指標庫'!$H$4*ISNUMBER($F820)+'01_指標庫'!$H$5*ISNUMBER($AA820)+'01_指標庫'!$H$6*ISNUMBER($G820)+'01_指標庫'!$H$7*ISNUMBER($H820)+'01_指標庫'!$H$8*ISNUMBER($AF820)+'01_指標庫'!$H$9*ISNUMBER($AG820)+'01_指標庫'!$H$10*ISNUMBER($AB820)+'01_指標庫'!$H$11*ISNUMBER($AC820)+'01_指標庫'!$H$12*ISNUMBER($AD820)+'01_指標庫'!$H$13*ISNUMBER($AE820)+'01_指標庫'!$H$14*ISNUMBER($I820)+'01_指標庫'!$H$15*ISNUMBER($AH820)+'01_指標庫'!$H$16*ISNUMBER($K820)+'01_指標庫'!$H$17*ISNUMBER($AI820)+'01_指標庫'!$H$18*ISNUMBER($AJ820)+'01_指標庫'!$H$19*ISNUMBER($AK820)+'01_指標庫'!$H$20*ISNUMBER($BB820)+'01_指標庫'!$H$21*ISNUMBER($BC820)</f>
        <v>51</v>
      </c>
      <c r="AX820">
        <f>IF(AW820=0,50,ROUND(('01_指標庫'!$H$4*IF(ISNUMBER($F820),L820,0)+'01_指標庫'!$H$5*IF(ISNUMBER($AA820),AL820,0)+'01_指標庫'!$H$6*IF(ISNUMBER($G820),M820,0)+'01_指標庫'!$H$7*IF(ISNUMBER($H820),N820,0)+'01_指標庫'!$H$8*IF(ISNUMBER($AF820),AQ820,0)+'01_指標庫'!$H$9*IF(ISNUMBER($AG820),AR820,0)+'01_指標庫'!$H$10*IF(ISNUMBER($AB820),AM820,0)+'01_指標庫'!$H$11*IF(ISNUMBER($AC820),AN820,0)+'01_指標庫'!$H$12*IF(ISNUMBER($AD820),AO820,0)+'01_指標庫'!$H$13*IF(ISNUMBER($AE820),AP820,0)+'01_指標庫'!$H$14*IF(ISNUMBER($I820),O820,0)+'01_指標庫'!$H$15*IF(ISNUMBER($AH820),AS820,0)+'01_指標庫'!$H$16*IF(ISNUMBER($K820),P820,0)+'01_指標庫'!$H$17*IF(ISNUMBER($AI820),AT820,0)+'01_指標庫'!$H$18*IF(ISNUMBER($AJ820),AU820,0)+'01_指標庫'!$H$19*IF(ISNUMBER($AK820),AV820,0)+'01_指標庫'!$H$20*IF(ISNUMBER($BB820),BB820,0)+'01_指標庫'!$H$21*IF(ISNUMBER($BC820),BC820,0))/AW820,1))</f>
        <v>80.400000000000006</v>
      </c>
      <c r="AY820" s="67"/>
      <c r="AZ820" s="67"/>
      <c r="BA820" s="66">
        <f t="shared" si="293"/>
        <v>-8.0715163957776337E-3</v>
      </c>
      <c r="BB820">
        <f t="shared" si="294"/>
        <v>0</v>
      </c>
      <c r="BC820" t="str">
        <f t="shared" si="295"/>
        <v/>
      </c>
    </row>
    <row r="821" spans="1:55" ht="15" customHeight="1">
      <c r="A821" s="56">
        <v>817</v>
      </c>
      <c r="B821" s="57">
        <v>43742</v>
      </c>
      <c r="C821" s="56">
        <v>2019</v>
      </c>
      <c r="D821" s="58" t="s">
        <v>234</v>
      </c>
      <c r="E821" s="59">
        <v>7754.1</v>
      </c>
      <c r="F821" s="60">
        <v>4.9055000000000001E-2</v>
      </c>
      <c r="G821" s="60">
        <v>-3.2786999999999997E-2</v>
      </c>
      <c r="H821" s="61">
        <v>0.79590000000000005</v>
      </c>
      <c r="I821" s="62">
        <v>438</v>
      </c>
      <c r="J821" s="56" t="s">
        <v>235</v>
      </c>
      <c r="K821" s="63">
        <v>17.04</v>
      </c>
      <c r="L821" s="56">
        <f t="shared" si="273"/>
        <v>100</v>
      </c>
      <c r="M821" s="56">
        <f t="shared" si="274"/>
        <v>100</v>
      </c>
      <c r="N821" s="56">
        <f t="shared" si="275"/>
        <v>100</v>
      </c>
      <c r="O821" s="56">
        <f t="shared" si="276"/>
        <v>50</v>
      </c>
      <c r="P821" s="56">
        <f t="shared" si="277"/>
        <v>100</v>
      </c>
      <c r="Q821" s="63"/>
      <c r="R821" s="56"/>
      <c r="S821" s="60">
        <f t="shared" si="290"/>
        <v>1.51484802425641E-2</v>
      </c>
      <c r="T821" s="64">
        <f t="shared" si="291"/>
        <v>-0.10878661087866115</v>
      </c>
      <c r="V821" s="65"/>
      <c r="W821" s="65"/>
      <c r="Y821" s="15" t="str">
        <f t="shared" si="278"/>
        <v>EASY</v>
      </c>
      <c r="AA821" s="66">
        <f t="shared" si="292"/>
        <v>4.5384024769596909E-2</v>
      </c>
      <c r="AB821">
        <f>LOOKUP($B821,'07_L1政策步階'!$A$4:$A$14,'07_L1政策步階'!$C$4:$C$14)</f>
        <v>1</v>
      </c>
      <c r="AC821" s="65"/>
      <c r="AD821" s="65"/>
      <c r="AE821" s="65"/>
      <c r="AF821" s="65"/>
      <c r="AG821" s="65"/>
      <c r="AH821" s="65"/>
      <c r="AI821" s="65"/>
      <c r="AJ821" s="65"/>
      <c r="AK821" s="65"/>
      <c r="AL821">
        <f t="shared" si="279"/>
        <v>100</v>
      </c>
      <c r="AM821">
        <f t="shared" si="280"/>
        <v>100</v>
      </c>
      <c r="AN821" t="str">
        <f t="shared" si="281"/>
        <v/>
      </c>
      <c r="AO821" t="str">
        <f t="shared" si="282"/>
        <v/>
      </c>
      <c r="AP821" t="str">
        <f t="shared" si="283"/>
        <v/>
      </c>
      <c r="AQ821" t="str">
        <f t="shared" si="284"/>
        <v/>
      </c>
      <c r="AR821" t="str">
        <f t="shared" si="285"/>
        <v/>
      </c>
      <c r="AS821" t="str">
        <f t="shared" si="286"/>
        <v/>
      </c>
      <c r="AT821" t="str">
        <f t="shared" si="287"/>
        <v/>
      </c>
      <c r="AU821" t="str">
        <f t="shared" si="288"/>
        <v/>
      </c>
      <c r="AV821" t="str">
        <f t="shared" si="289"/>
        <v/>
      </c>
      <c r="AW821">
        <f>'01_指標庫'!$H$4*ISNUMBER($F821)+'01_指標庫'!$H$5*ISNUMBER($AA821)+'01_指標庫'!$H$6*ISNUMBER($G821)+'01_指標庫'!$H$7*ISNUMBER($H821)+'01_指標庫'!$H$8*ISNUMBER($AF821)+'01_指標庫'!$H$9*ISNUMBER($AG821)+'01_指標庫'!$H$10*ISNUMBER($AB821)+'01_指標庫'!$H$11*ISNUMBER($AC821)+'01_指標庫'!$H$12*ISNUMBER($AD821)+'01_指標庫'!$H$13*ISNUMBER($AE821)+'01_指標庫'!$H$14*ISNUMBER($I821)+'01_指標庫'!$H$15*ISNUMBER($AH821)+'01_指標庫'!$H$16*ISNUMBER($K821)+'01_指標庫'!$H$17*ISNUMBER($AI821)+'01_指標庫'!$H$18*ISNUMBER($AJ821)+'01_指標庫'!$H$19*ISNUMBER($AK821)+'01_指標庫'!$H$20*ISNUMBER($BB821)+'01_指標庫'!$H$21*ISNUMBER($BC821)</f>
        <v>51</v>
      </c>
      <c r="AX821">
        <f>IF(AW821=0,50,ROUND(('01_指標庫'!$H$4*IF(ISNUMBER($F821),L821,0)+'01_指標庫'!$H$5*IF(ISNUMBER($AA821),AL821,0)+'01_指標庫'!$H$6*IF(ISNUMBER($G821),M821,0)+'01_指標庫'!$H$7*IF(ISNUMBER($H821),N821,0)+'01_指標庫'!$H$8*IF(ISNUMBER($AF821),AQ821,0)+'01_指標庫'!$H$9*IF(ISNUMBER($AG821),AR821,0)+'01_指標庫'!$H$10*IF(ISNUMBER($AB821),AM821,0)+'01_指標庫'!$H$11*IF(ISNUMBER($AC821),AN821,0)+'01_指標庫'!$H$12*IF(ISNUMBER($AD821),AO821,0)+'01_指標庫'!$H$13*IF(ISNUMBER($AE821),AP821,0)+'01_指標庫'!$H$14*IF(ISNUMBER($I821),O821,0)+'01_指標庫'!$H$15*IF(ISNUMBER($AH821),AS821,0)+'01_指標庫'!$H$16*IF(ISNUMBER($K821),P821,0)+'01_指標庫'!$H$17*IF(ISNUMBER($AI821),AT821,0)+'01_指標庫'!$H$18*IF(ISNUMBER($AJ821),AU821,0)+'01_指標庫'!$H$19*IF(ISNUMBER($AK821),AV821,0)+'01_指標庫'!$H$20*IF(ISNUMBER($BB821),BB821,0)+'01_指標庫'!$H$21*IF(ISNUMBER($BC821),BC821,0))/AW821,1))</f>
        <v>80.400000000000006</v>
      </c>
      <c r="AY821" s="67"/>
      <c r="AZ821" s="67"/>
      <c r="BA821" s="66">
        <f t="shared" si="293"/>
        <v>-5.299067696370674E-3</v>
      </c>
      <c r="BB821">
        <f t="shared" si="294"/>
        <v>0</v>
      </c>
      <c r="BC821" t="str">
        <f t="shared" si="295"/>
        <v/>
      </c>
    </row>
    <row r="822" spans="1:55" ht="15" customHeight="1">
      <c r="A822" s="56">
        <v>818</v>
      </c>
      <c r="B822" s="57">
        <v>43745</v>
      </c>
      <c r="C822" s="56">
        <v>2019</v>
      </c>
      <c r="D822" s="58" t="s">
        <v>236</v>
      </c>
      <c r="E822" s="59">
        <v>7725.13</v>
      </c>
      <c r="F822" s="60">
        <v>4.4158999999999997E-2</v>
      </c>
      <c r="G822" s="60">
        <v>-3.6400000000000002E-2</v>
      </c>
      <c r="H822" s="61">
        <v>0.77549999999999997</v>
      </c>
      <c r="I822" s="62">
        <v>431</v>
      </c>
      <c r="J822" s="56" t="s">
        <v>235</v>
      </c>
      <c r="K822" s="63">
        <v>17.86</v>
      </c>
      <c r="L822" s="56">
        <f t="shared" si="273"/>
        <v>100</v>
      </c>
      <c r="M822" s="56">
        <f t="shared" si="274"/>
        <v>100</v>
      </c>
      <c r="N822" s="56">
        <f t="shared" si="275"/>
        <v>100</v>
      </c>
      <c r="O822" s="56">
        <f t="shared" si="276"/>
        <v>50</v>
      </c>
      <c r="P822" s="56">
        <f t="shared" si="277"/>
        <v>100</v>
      </c>
      <c r="Q822" s="63"/>
      <c r="R822" s="56"/>
      <c r="S822" s="60">
        <f t="shared" si="290"/>
        <v>-3.7360880050554268E-3</v>
      </c>
      <c r="T822" s="64">
        <f t="shared" si="291"/>
        <v>4.8122065727699503E-2</v>
      </c>
      <c r="V822" s="65"/>
      <c r="W822" s="65"/>
      <c r="Y822" s="15" t="str">
        <f t="shared" si="278"/>
        <v>EASY</v>
      </c>
      <c r="AA822" s="66">
        <f t="shared" si="292"/>
        <v>4.3618670334041543E-2</v>
      </c>
      <c r="AB822">
        <f>LOOKUP($B822,'07_L1政策步階'!$A$4:$A$14,'07_L1政策步階'!$C$4:$C$14)</f>
        <v>1</v>
      </c>
      <c r="AC822" s="65"/>
      <c r="AD822" s="65"/>
      <c r="AE822" s="65"/>
      <c r="AF822" s="65"/>
      <c r="AG822" s="65"/>
      <c r="AH822" s="65"/>
      <c r="AI822" s="65"/>
      <c r="AJ822" s="65"/>
      <c r="AK822" s="65"/>
      <c r="AL822">
        <f t="shared" si="279"/>
        <v>100</v>
      </c>
      <c r="AM822">
        <f t="shared" si="280"/>
        <v>100</v>
      </c>
      <c r="AN822" t="str">
        <f t="shared" si="281"/>
        <v/>
      </c>
      <c r="AO822" t="str">
        <f t="shared" si="282"/>
        <v/>
      </c>
      <c r="AP822" t="str">
        <f t="shared" si="283"/>
        <v/>
      </c>
      <c r="AQ822" t="str">
        <f t="shared" si="284"/>
        <v/>
      </c>
      <c r="AR822" t="str">
        <f t="shared" si="285"/>
        <v/>
      </c>
      <c r="AS822" t="str">
        <f t="shared" si="286"/>
        <v/>
      </c>
      <c r="AT822" t="str">
        <f t="shared" si="287"/>
        <v/>
      </c>
      <c r="AU822" t="str">
        <f t="shared" si="288"/>
        <v/>
      </c>
      <c r="AV822" t="str">
        <f t="shared" si="289"/>
        <v/>
      </c>
      <c r="AW822">
        <f>'01_指標庫'!$H$4*ISNUMBER($F822)+'01_指標庫'!$H$5*ISNUMBER($AA822)+'01_指標庫'!$H$6*ISNUMBER($G822)+'01_指標庫'!$H$7*ISNUMBER($H822)+'01_指標庫'!$H$8*ISNUMBER($AF822)+'01_指標庫'!$H$9*ISNUMBER($AG822)+'01_指標庫'!$H$10*ISNUMBER($AB822)+'01_指標庫'!$H$11*ISNUMBER($AC822)+'01_指標庫'!$H$12*ISNUMBER($AD822)+'01_指標庫'!$H$13*ISNUMBER($AE822)+'01_指標庫'!$H$14*ISNUMBER($I822)+'01_指標庫'!$H$15*ISNUMBER($AH822)+'01_指標庫'!$H$16*ISNUMBER($K822)+'01_指標庫'!$H$17*ISNUMBER($AI822)+'01_指標庫'!$H$18*ISNUMBER($AJ822)+'01_指標庫'!$H$19*ISNUMBER($AK822)+'01_指標庫'!$H$20*ISNUMBER($BB822)+'01_指標庫'!$H$21*ISNUMBER($BC822)</f>
        <v>51</v>
      </c>
      <c r="AX822">
        <f>IF(AW822=0,50,ROUND(('01_指標庫'!$H$4*IF(ISNUMBER($F822),L822,0)+'01_指標庫'!$H$5*IF(ISNUMBER($AA822),AL822,0)+'01_指標庫'!$H$6*IF(ISNUMBER($G822),M822,0)+'01_指標庫'!$H$7*IF(ISNUMBER($H822),N822,0)+'01_指標庫'!$H$8*IF(ISNUMBER($AF822),AQ822,0)+'01_指標庫'!$H$9*IF(ISNUMBER($AG822),AR822,0)+'01_指標庫'!$H$10*IF(ISNUMBER($AB822),AM822,0)+'01_指標庫'!$H$11*IF(ISNUMBER($AC822),AN822,0)+'01_指標庫'!$H$12*IF(ISNUMBER($AD822),AO822,0)+'01_指標庫'!$H$13*IF(ISNUMBER($AE822),AP822,0)+'01_指標庫'!$H$14*IF(ISNUMBER($I822),O822,0)+'01_指標庫'!$H$15*IF(ISNUMBER($AH822),AS822,0)+'01_指標庫'!$H$16*IF(ISNUMBER($K822),P822,0)+'01_指標庫'!$H$17*IF(ISNUMBER($AI822),AT822,0)+'01_指標庫'!$H$18*IF(ISNUMBER($AJ822),AU822,0)+'01_指標庫'!$H$19*IF(ISNUMBER($AK822),AV822,0)+'01_指標庫'!$H$20*IF(ISNUMBER($BB822),BB822,0)+'01_指標庫'!$H$21*IF(ISNUMBER($BC822),BC822,0))/AW822,1))</f>
        <v>80.400000000000006</v>
      </c>
      <c r="AY822" s="67"/>
      <c r="AZ822" s="67"/>
      <c r="BA822" s="66">
        <f t="shared" si="293"/>
        <v>-4.7236799679251096E-3</v>
      </c>
      <c r="BB822">
        <f t="shared" si="294"/>
        <v>0</v>
      </c>
      <c r="BC822" t="str">
        <f t="shared" si="295"/>
        <v/>
      </c>
    </row>
    <row r="823" spans="1:55" ht="15" customHeight="1">
      <c r="A823" s="56">
        <v>819</v>
      </c>
      <c r="B823" s="57">
        <v>43746</v>
      </c>
      <c r="C823" s="56">
        <v>2019</v>
      </c>
      <c r="D823" s="58" t="s">
        <v>237</v>
      </c>
      <c r="E823" s="59">
        <v>7604.27</v>
      </c>
      <c r="F823" s="60">
        <v>2.6877999999999999E-2</v>
      </c>
      <c r="G823" s="60">
        <v>-5.1476000000000001E-2</v>
      </c>
      <c r="H823" s="61">
        <v>0.69389999999999996</v>
      </c>
      <c r="I823" s="62">
        <v>439</v>
      </c>
      <c r="J823" s="56" t="s">
        <v>235</v>
      </c>
      <c r="K823" s="63">
        <v>20.28</v>
      </c>
      <c r="L823" s="56">
        <f t="shared" si="273"/>
        <v>100</v>
      </c>
      <c r="M823" s="56">
        <f t="shared" si="274"/>
        <v>100</v>
      </c>
      <c r="N823" s="56">
        <f t="shared" si="275"/>
        <v>100</v>
      </c>
      <c r="O823" s="56">
        <f t="shared" si="276"/>
        <v>50</v>
      </c>
      <c r="P823" s="56">
        <f t="shared" si="277"/>
        <v>50</v>
      </c>
      <c r="Q823" s="63"/>
      <c r="R823" s="56"/>
      <c r="S823" s="60">
        <f t="shared" si="290"/>
        <v>-1.5645044161069044E-2</v>
      </c>
      <c r="T823" s="64">
        <f t="shared" si="291"/>
        <v>0.13549832026875719</v>
      </c>
      <c r="V823" s="65"/>
      <c r="W823" s="65"/>
      <c r="Y823" s="15" t="str">
        <f t="shared" si="278"/>
        <v>EASY</v>
      </c>
      <c r="AA823" s="66">
        <f t="shared" si="292"/>
        <v>4.1620292903837841E-2</v>
      </c>
      <c r="AB823">
        <f>LOOKUP($B823,'07_L1政策步階'!$A$4:$A$14,'07_L1政策步階'!$C$4:$C$14)</f>
        <v>1</v>
      </c>
      <c r="AC823" s="65"/>
      <c r="AD823" s="65"/>
      <c r="AE823" s="65"/>
      <c r="AF823" s="65"/>
      <c r="AG823" s="65"/>
      <c r="AH823" s="65"/>
      <c r="AI823" s="65"/>
      <c r="AJ823" s="65"/>
      <c r="AK823" s="65"/>
      <c r="AL823">
        <f t="shared" si="279"/>
        <v>100</v>
      </c>
      <c r="AM823">
        <f t="shared" si="280"/>
        <v>100</v>
      </c>
      <c r="AN823" t="str">
        <f t="shared" si="281"/>
        <v/>
      </c>
      <c r="AO823" t="str">
        <f t="shared" si="282"/>
        <v/>
      </c>
      <c r="AP823" t="str">
        <f t="shared" si="283"/>
        <v/>
      </c>
      <c r="AQ823" t="str">
        <f t="shared" si="284"/>
        <v/>
      </c>
      <c r="AR823" t="str">
        <f t="shared" si="285"/>
        <v/>
      </c>
      <c r="AS823" t="str">
        <f t="shared" si="286"/>
        <v/>
      </c>
      <c r="AT823" t="str">
        <f t="shared" si="287"/>
        <v/>
      </c>
      <c r="AU823" t="str">
        <f t="shared" si="288"/>
        <v/>
      </c>
      <c r="AV823" t="str">
        <f t="shared" si="289"/>
        <v/>
      </c>
      <c r="AW823">
        <f>'01_指標庫'!$H$4*ISNUMBER($F823)+'01_指標庫'!$H$5*ISNUMBER($AA823)+'01_指標庫'!$H$6*ISNUMBER($G823)+'01_指標庫'!$H$7*ISNUMBER($H823)+'01_指標庫'!$H$8*ISNUMBER($AF823)+'01_指標庫'!$H$9*ISNUMBER($AG823)+'01_指標庫'!$H$10*ISNUMBER($AB823)+'01_指標庫'!$H$11*ISNUMBER($AC823)+'01_指標庫'!$H$12*ISNUMBER($AD823)+'01_指標庫'!$H$13*ISNUMBER($AE823)+'01_指標庫'!$H$14*ISNUMBER($I823)+'01_指標庫'!$H$15*ISNUMBER($AH823)+'01_指標庫'!$H$16*ISNUMBER($K823)+'01_指標庫'!$H$17*ISNUMBER($AI823)+'01_指標庫'!$H$18*ISNUMBER($AJ823)+'01_指標庫'!$H$19*ISNUMBER($AK823)+'01_指標庫'!$H$20*ISNUMBER($BB823)+'01_指標庫'!$H$21*ISNUMBER($BC823)</f>
        <v>51</v>
      </c>
      <c r="AX823">
        <f>IF(AW823=0,50,ROUND(('01_指標庫'!$H$4*IF(ISNUMBER($F823),L823,0)+'01_指標庫'!$H$5*IF(ISNUMBER($AA823),AL823,0)+'01_指標庫'!$H$6*IF(ISNUMBER($G823),M823,0)+'01_指標庫'!$H$7*IF(ISNUMBER($H823),N823,0)+'01_指標庫'!$H$8*IF(ISNUMBER($AF823),AQ823,0)+'01_指標庫'!$H$9*IF(ISNUMBER($AG823),AR823,0)+'01_指標庫'!$H$10*IF(ISNUMBER($AB823),AM823,0)+'01_指標庫'!$H$11*IF(ISNUMBER($AC823),AN823,0)+'01_指標庫'!$H$12*IF(ISNUMBER($AD823),AO823,0)+'01_指標庫'!$H$13*IF(ISNUMBER($AE823),AP823,0)+'01_指標庫'!$H$14*IF(ISNUMBER($I823),O823,0)+'01_指標庫'!$H$15*IF(ISNUMBER($AH823),AS823,0)+'01_指標庫'!$H$16*IF(ISNUMBER($K823),P823,0)+'01_指標庫'!$H$17*IF(ISNUMBER($AI823),AT823,0)+'01_指標庫'!$H$18*IF(ISNUMBER($AJ823),AU823,0)+'01_指標庫'!$H$19*IF(ISNUMBER($AK823),AV823,0)+'01_指標庫'!$H$20*IF(ISNUMBER($BB823),BB823,0)+'01_指標庫'!$H$21*IF(ISNUMBER($BC823),BC823,0))/AW823,1))</f>
        <v>74.5</v>
      </c>
      <c r="AY823" s="67"/>
      <c r="AZ823" s="67"/>
      <c r="BA823" s="66">
        <f t="shared" si="293"/>
        <v>-5.4314142648101971E-3</v>
      </c>
      <c r="BB823">
        <f t="shared" si="294"/>
        <v>0</v>
      </c>
      <c r="BC823" t="str">
        <f t="shared" si="295"/>
        <v/>
      </c>
    </row>
    <row r="824" spans="1:55" ht="15" customHeight="1">
      <c r="A824" s="56">
        <v>820</v>
      </c>
      <c r="B824" s="57">
        <v>43747</v>
      </c>
      <c r="C824" s="56">
        <v>2019</v>
      </c>
      <c r="D824" s="58" t="s">
        <v>238</v>
      </c>
      <c r="E824" s="59">
        <v>7690.53</v>
      </c>
      <c r="F824" s="60">
        <v>3.7374999999999999E-2</v>
      </c>
      <c r="G824" s="60">
        <v>-4.0716000000000002E-2</v>
      </c>
      <c r="H824" s="61">
        <v>0.71430000000000005</v>
      </c>
      <c r="I824" s="62">
        <v>432</v>
      </c>
      <c r="J824" s="56" t="s">
        <v>235</v>
      </c>
      <c r="K824" s="63">
        <v>18.64</v>
      </c>
      <c r="L824" s="56">
        <f t="shared" si="273"/>
        <v>100</v>
      </c>
      <c r="M824" s="56">
        <f t="shared" si="274"/>
        <v>100</v>
      </c>
      <c r="N824" s="56">
        <f t="shared" si="275"/>
        <v>100</v>
      </c>
      <c r="O824" s="56">
        <f t="shared" si="276"/>
        <v>50</v>
      </c>
      <c r="P824" s="56">
        <f t="shared" si="277"/>
        <v>100</v>
      </c>
      <c r="Q824" s="63"/>
      <c r="R824" s="56"/>
      <c r="S824" s="60">
        <f t="shared" si="290"/>
        <v>1.134362667290878E-2</v>
      </c>
      <c r="T824" s="64">
        <f t="shared" si="291"/>
        <v>-8.0867850098619298E-2</v>
      </c>
      <c r="V824" s="65"/>
      <c r="W824" s="65"/>
      <c r="Y824" s="15" t="str">
        <f t="shared" si="278"/>
        <v>EASY</v>
      </c>
      <c r="AA824" s="66">
        <f t="shared" si="292"/>
        <v>3.9758708256278696E-2</v>
      </c>
      <c r="AB824">
        <f>LOOKUP($B824,'07_L1政策步階'!$A$4:$A$14,'07_L1政策步階'!$C$4:$C$14)</f>
        <v>1</v>
      </c>
      <c r="AC824" s="65"/>
      <c r="AD824" s="65"/>
      <c r="AE824" s="65"/>
      <c r="AF824" s="65"/>
      <c r="AG824" s="65"/>
      <c r="AH824" s="65"/>
      <c r="AI824" s="65"/>
      <c r="AJ824" s="65"/>
      <c r="AK824" s="65"/>
      <c r="AL824">
        <f t="shared" si="279"/>
        <v>100</v>
      </c>
      <c r="AM824">
        <f t="shared" si="280"/>
        <v>100</v>
      </c>
      <c r="AN824" t="str">
        <f t="shared" si="281"/>
        <v/>
      </c>
      <c r="AO824" t="str">
        <f t="shared" si="282"/>
        <v/>
      </c>
      <c r="AP824" t="str">
        <f t="shared" si="283"/>
        <v/>
      </c>
      <c r="AQ824" t="str">
        <f t="shared" si="284"/>
        <v/>
      </c>
      <c r="AR824" t="str">
        <f t="shared" si="285"/>
        <v/>
      </c>
      <c r="AS824" t="str">
        <f t="shared" si="286"/>
        <v/>
      </c>
      <c r="AT824" t="str">
        <f t="shared" si="287"/>
        <v/>
      </c>
      <c r="AU824" t="str">
        <f t="shared" si="288"/>
        <v/>
      </c>
      <c r="AV824" t="str">
        <f t="shared" si="289"/>
        <v/>
      </c>
      <c r="AW824">
        <f>'01_指標庫'!$H$4*ISNUMBER($F824)+'01_指標庫'!$H$5*ISNUMBER($AA824)+'01_指標庫'!$H$6*ISNUMBER($G824)+'01_指標庫'!$H$7*ISNUMBER($H824)+'01_指標庫'!$H$8*ISNUMBER($AF824)+'01_指標庫'!$H$9*ISNUMBER($AG824)+'01_指標庫'!$H$10*ISNUMBER($AB824)+'01_指標庫'!$H$11*ISNUMBER($AC824)+'01_指標庫'!$H$12*ISNUMBER($AD824)+'01_指標庫'!$H$13*ISNUMBER($AE824)+'01_指標庫'!$H$14*ISNUMBER($I824)+'01_指標庫'!$H$15*ISNUMBER($AH824)+'01_指標庫'!$H$16*ISNUMBER($K824)+'01_指標庫'!$H$17*ISNUMBER($AI824)+'01_指標庫'!$H$18*ISNUMBER($AJ824)+'01_指標庫'!$H$19*ISNUMBER($AK824)+'01_指標庫'!$H$20*ISNUMBER($BB824)+'01_指標庫'!$H$21*ISNUMBER($BC824)</f>
        <v>51</v>
      </c>
      <c r="AX824">
        <f>IF(AW824=0,50,ROUND(('01_指標庫'!$H$4*IF(ISNUMBER($F824),L824,0)+'01_指標庫'!$H$5*IF(ISNUMBER($AA824),AL824,0)+'01_指標庫'!$H$6*IF(ISNUMBER($G824),M824,0)+'01_指標庫'!$H$7*IF(ISNUMBER($H824),N824,0)+'01_指標庫'!$H$8*IF(ISNUMBER($AF824),AQ824,0)+'01_指標庫'!$H$9*IF(ISNUMBER($AG824),AR824,0)+'01_指標庫'!$H$10*IF(ISNUMBER($AB824),AM824,0)+'01_指標庫'!$H$11*IF(ISNUMBER($AC824),AN824,0)+'01_指標庫'!$H$12*IF(ISNUMBER($AD824),AO824,0)+'01_指標庫'!$H$13*IF(ISNUMBER($AE824),AP824,0)+'01_指標庫'!$H$14*IF(ISNUMBER($I824),O824,0)+'01_指標庫'!$H$15*IF(ISNUMBER($AH824),AS824,0)+'01_指標庫'!$H$16*IF(ISNUMBER($K824),P824,0)+'01_指標庫'!$H$17*IF(ISNUMBER($AI824),AT824,0)+'01_指標庫'!$H$18*IF(ISNUMBER($AJ824),AU824,0)+'01_指標庫'!$H$19*IF(ISNUMBER($AK824),AV824,0)+'01_指標庫'!$H$20*IF(ISNUMBER($BB824),BB824,0)+'01_指標庫'!$H$21*IF(ISNUMBER($BC824),BC824,0))/AW824,1))</f>
        <v>86.3</v>
      </c>
      <c r="AY824" s="67"/>
      <c r="AZ824" s="67"/>
      <c r="BA824" s="66">
        <f t="shared" si="293"/>
        <v>-3.3220399589461991E-4</v>
      </c>
      <c r="BB824">
        <f t="shared" si="294"/>
        <v>50</v>
      </c>
      <c r="BC824" t="str">
        <f t="shared" si="295"/>
        <v/>
      </c>
    </row>
    <row r="825" spans="1:55" ht="15" customHeight="1">
      <c r="A825" s="56">
        <v>821</v>
      </c>
      <c r="B825" s="57">
        <v>43748</v>
      </c>
      <c r="C825" s="56">
        <v>2019</v>
      </c>
      <c r="D825" s="58" t="s">
        <v>239</v>
      </c>
      <c r="E825" s="59">
        <v>7740.36</v>
      </c>
      <c r="F825" s="60">
        <v>4.2802E-2</v>
      </c>
      <c r="G825" s="60">
        <v>-3.4500999999999997E-2</v>
      </c>
      <c r="H825" s="61">
        <v>0.75509999999999999</v>
      </c>
      <c r="I825" s="62">
        <v>426</v>
      </c>
      <c r="J825" s="56" t="s">
        <v>235</v>
      </c>
      <c r="K825" s="63">
        <v>17.57</v>
      </c>
      <c r="L825" s="56">
        <f t="shared" si="273"/>
        <v>100</v>
      </c>
      <c r="M825" s="56">
        <f t="shared" si="274"/>
        <v>100</v>
      </c>
      <c r="N825" s="56">
        <f t="shared" si="275"/>
        <v>100</v>
      </c>
      <c r="O825" s="56">
        <f t="shared" si="276"/>
        <v>50</v>
      </c>
      <c r="P825" s="56">
        <f t="shared" si="277"/>
        <v>100</v>
      </c>
      <c r="Q825" s="63"/>
      <c r="R825" s="56"/>
      <c r="S825" s="60">
        <f t="shared" si="290"/>
        <v>6.4793973887364853E-3</v>
      </c>
      <c r="T825" s="64">
        <f t="shared" si="291"/>
        <v>-5.7403433476394872E-2</v>
      </c>
      <c r="V825" s="65"/>
      <c r="W825" s="65"/>
      <c r="Y825" s="15" t="str">
        <f t="shared" si="278"/>
        <v>EASY</v>
      </c>
      <c r="AA825" s="66">
        <f t="shared" si="292"/>
        <v>3.817714038909914E-2</v>
      </c>
      <c r="AB825">
        <f>LOOKUP($B825,'07_L1政策步階'!$A$4:$A$14,'07_L1政策步階'!$C$4:$C$14)</f>
        <v>1</v>
      </c>
      <c r="AC825" s="65"/>
      <c r="AD825" s="65"/>
      <c r="AE825" s="65"/>
      <c r="AF825" s="65"/>
      <c r="AG825" s="65"/>
      <c r="AH825" s="65"/>
      <c r="AI825" s="65"/>
      <c r="AJ825" s="65"/>
      <c r="AK825" s="65"/>
      <c r="AL825">
        <f t="shared" si="279"/>
        <v>100</v>
      </c>
      <c r="AM825">
        <f t="shared" si="280"/>
        <v>100</v>
      </c>
      <c r="AN825" t="str">
        <f t="shared" si="281"/>
        <v/>
      </c>
      <c r="AO825" t="str">
        <f t="shared" si="282"/>
        <v/>
      </c>
      <c r="AP825" t="str">
        <f t="shared" si="283"/>
        <v/>
      </c>
      <c r="AQ825" t="str">
        <f t="shared" si="284"/>
        <v/>
      </c>
      <c r="AR825" t="str">
        <f t="shared" si="285"/>
        <v/>
      </c>
      <c r="AS825" t="str">
        <f t="shared" si="286"/>
        <v/>
      </c>
      <c r="AT825" t="str">
        <f t="shared" si="287"/>
        <v/>
      </c>
      <c r="AU825" t="str">
        <f t="shared" si="288"/>
        <v/>
      </c>
      <c r="AV825" t="str">
        <f t="shared" si="289"/>
        <v/>
      </c>
      <c r="AW825">
        <f>'01_指標庫'!$H$4*ISNUMBER($F825)+'01_指標庫'!$H$5*ISNUMBER($AA825)+'01_指標庫'!$H$6*ISNUMBER($G825)+'01_指標庫'!$H$7*ISNUMBER($H825)+'01_指標庫'!$H$8*ISNUMBER($AF825)+'01_指標庫'!$H$9*ISNUMBER($AG825)+'01_指標庫'!$H$10*ISNUMBER($AB825)+'01_指標庫'!$H$11*ISNUMBER($AC825)+'01_指標庫'!$H$12*ISNUMBER($AD825)+'01_指標庫'!$H$13*ISNUMBER($AE825)+'01_指標庫'!$H$14*ISNUMBER($I825)+'01_指標庫'!$H$15*ISNUMBER($AH825)+'01_指標庫'!$H$16*ISNUMBER($K825)+'01_指標庫'!$H$17*ISNUMBER($AI825)+'01_指標庫'!$H$18*ISNUMBER($AJ825)+'01_指標庫'!$H$19*ISNUMBER($AK825)+'01_指標庫'!$H$20*ISNUMBER($BB825)+'01_指標庫'!$H$21*ISNUMBER($BC825)</f>
        <v>51</v>
      </c>
      <c r="AX825">
        <f>IF(AW825=0,50,ROUND(('01_指標庫'!$H$4*IF(ISNUMBER($F825),L825,0)+'01_指標庫'!$H$5*IF(ISNUMBER($AA825),AL825,0)+'01_指標庫'!$H$6*IF(ISNUMBER($G825),M825,0)+'01_指標庫'!$H$7*IF(ISNUMBER($H825),N825,0)+'01_指標庫'!$H$8*IF(ISNUMBER($AF825),AQ825,0)+'01_指標庫'!$H$9*IF(ISNUMBER($AG825),AR825,0)+'01_指標庫'!$H$10*IF(ISNUMBER($AB825),AM825,0)+'01_指標庫'!$H$11*IF(ISNUMBER($AC825),AN825,0)+'01_指標庫'!$H$12*IF(ISNUMBER($AD825),AO825,0)+'01_指標庫'!$H$13*IF(ISNUMBER($AE825),AP825,0)+'01_指標庫'!$H$14*IF(ISNUMBER($I825),O825,0)+'01_指標庫'!$H$15*IF(ISNUMBER($AH825),AS825,0)+'01_指標庫'!$H$16*IF(ISNUMBER($K825),P825,0)+'01_指標庫'!$H$17*IF(ISNUMBER($AI825),AT825,0)+'01_指標庫'!$H$18*IF(ISNUMBER($AJ825),AU825,0)+'01_指標庫'!$H$19*IF(ISNUMBER($AK825),AV825,0)+'01_指標庫'!$H$20*IF(ISNUMBER($BB825),BB825,0)+'01_指標庫'!$H$21*IF(ISNUMBER($BC825),BC825,0))/AW825,1))</f>
        <v>86.3</v>
      </c>
      <c r="AY825" s="67"/>
      <c r="AZ825" s="67"/>
      <c r="BA825" s="66">
        <f t="shared" si="293"/>
        <v>2.7342286530604998E-3</v>
      </c>
      <c r="BB825">
        <f t="shared" si="294"/>
        <v>50</v>
      </c>
      <c r="BC825" t="str">
        <f t="shared" si="295"/>
        <v/>
      </c>
    </row>
    <row r="826" spans="1:55" ht="15" customHeight="1">
      <c r="A826" s="56">
        <v>822</v>
      </c>
      <c r="B826" s="57">
        <v>43749</v>
      </c>
      <c r="C826" s="56">
        <v>2019</v>
      </c>
      <c r="D826" s="58" t="s">
        <v>234</v>
      </c>
      <c r="E826" s="59">
        <v>7843.88</v>
      </c>
      <c r="F826" s="60">
        <v>5.5624E-2</v>
      </c>
      <c r="G826" s="60">
        <v>-2.1588E-2</v>
      </c>
      <c r="H826" s="61">
        <v>0.77549999999999997</v>
      </c>
      <c r="I826" s="62">
        <v>410</v>
      </c>
      <c r="J826" s="56" t="s">
        <v>235</v>
      </c>
      <c r="K826" s="63">
        <v>15.58</v>
      </c>
      <c r="L826" s="56">
        <f t="shared" si="273"/>
        <v>100</v>
      </c>
      <c r="M826" s="56">
        <f t="shared" si="274"/>
        <v>100</v>
      </c>
      <c r="N826" s="56">
        <f t="shared" si="275"/>
        <v>100</v>
      </c>
      <c r="O826" s="56">
        <f t="shared" si="276"/>
        <v>50</v>
      </c>
      <c r="P826" s="56">
        <f t="shared" si="277"/>
        <v>100</v>
      </c>
      <c r="Q826" s="63"/>
      <c r="R826" s="56"/>
      <c r="S826" s="60">
        <f t="shared" si="290"/>
        <v>1.3374054953516401E-2</v>
      </c>
      <c r="T826" s="64">
        <f t="shared" si="291"/>
        <v>-0.11326124075128063</v>
      </c>
      <c r="V826" s="65"/>
      <c r="W826" s="65"/>
      <c r="Y826" s="15" t="str">
        <f t="shared" si="278"/>
        <v>EASY</v>
      </c>
      <c r="AA826" s="66">
        <f t="shared" si="292"/>
        <v>3.718761041606311E-2</v>
      </c>
      <c r="AB826">
        <f>LOOKUP($B826,'07_L1政策步階'!$A$4:$A$14,'07_L1政策步階'!$C$4:$C$14)</f>
        <v>1</v>
      </c>
      <c r="AC826" s="65"/>
      <c r="AD826" s="65"/>
      <c r="AE826" s="65"/>
      <c r="AF826" s="65"/>
      <c r="AG826" s="65"/>
      <c r="AH826" s="65"/>
      <c r="AI826" s="65"/>
      <c r="AJ826" s="65"/>
      <c r="AK826" s="65"/>
      <c r="AL826">
        <f t="shared" si="279"/>
        <v>100</v>
      </c>
      <c r="AM826">
        <f t="shared" si="280"/>
        <v>100</v>
      </c>
      <c r="AN826" t="str">
        <f t="shared" si="281"/>
        <v/>
      </c>
      <c r="AO826" t="str">
        <f t="shared" si="282"/>
        <v/>
      </c>
      <c r="AP826" t="str">
        <f t="shared" si="283"/>
        <v/>
      </c>
      <c r="AQ826" t="str">
        <f t="shared" si="284"/>
        <v/>
      </c>
      <c r="AR826" t="str">
        <f t="shared" si="285"/>
        <v/>
      </c>
      <c r="AS826" t="str">
        <f t="shared" si="286"/>
        <v/>
      </c>
      <c r="AT826" t="str">
        <f t="shared" si="287"/>
        <v/>
      </c>
      <c r="AU826" t="str">
        <f t="shared" si="288"/>
        <v/>
      </c>
      <c r="AV826" t="str">
        <f t="shared" si="289"/>
        <v/>
      </c>
      <c r="AW826">
        <f>'01_指標庫'!$H$4*ISNUMBER($F826)+'01_指標庫'!$H$5*ISNUMBER($AA826)+'01_指標庫'!$H$6*ISNUMBER($G826)+'01_指標庫'!$H$7*ISNUMBER($H826)+'01_指標庫'!$H$8*ISNUMBER($AF826)+'01_指標庫'!$H$9*ISNUMBER($AG826)+'01_指標庫'!$H$10*ISNUMBER($AB826)+'01_指標庫'!$H$11*ISNUMBER($AC826)+'01_指標庫'!$H$12*ISNUMBER($AD826)+'01_指標庫'!$H$13*ISNUMBER($AE826)+'01_指標庫'!$H$14*ISNUMBER($I826)+'01_指標庫'!$H$15*ISNUMBER($AH826)+'01_指標庫'!$H$16*ISNUMBER($K826)+'01_指標庫'!$H$17*ISNUMBER($AI826)+'01_指標庫'!$H$18*ISNUMBER($AJ826)+'01_指標庫'!$H$19*ISNUMBER($AK826)+'01_指標庫'!$H$20*ISNUMBER($BB826)+'01_指標庫'!$H$21*ISNUMBER($BC826)</f>
        <v>51</v>
      </c>
      <c r="AX826">
        <f>IF(AW826=0,50,ROUND(('01_指標庫'!$H$4*IF(ISNUMBER($F826),L826,0)+'01_指標庫'!$H$5*IF(ISNUMBER($AA826),AL826,0)+'01_指標庫'!$H$6*IF(ISNUMBER($G826),M826,0)+'01_指標庫'!$H$7*IF(ISNUMBER($H826),N826,0)+'01_指標庫'!$H$8*IF(ISNUMBER($AF826),AQ826,0)+'01_指標庫'!$H$9*IF(ISNUMBER($AG826),AR826,0)+'01_指標庫'!$H$10*IF(ISNUMBER($AB826),AM826,0)+'01_指標庫'!$H$11*IF(ISNUMBER($AC826),AN826,0)+'01_指標庫'!$H$12*IF(ISNUMBER($AD826),AO826,0)+'01_指標庫'!$H$13*IF(ISNUMBER($AE826),AP826,0)+'01_指標庫'!$H$14*IF(ISNUMBER($I826),O826,0)+'01_指標庫'!$H$15*IF(ISNUMBER($AH826),AS826,0)+'01_指標庫'!$H$16*IF(ISNUMBER($K826),P826,0)+'01_指標庫'!$H$17*IF(ISNUMBER($AI826),AT826,0)+'01_指標庫'!$H$18*IF(ISNUMBER($AJ826),AU826,0)+'01_指標庫'!$H$19*IF(ISNUMBER($AK826),AV826,0)+'01_指標庫'!$H$20*IF(ISNUMBER($BB826),BB826,0)+'01_指標庫'!$H$21*IF(ISNUMBER($BC826),BC826,0))/AW826,1))</f>
        <v>86.3</v>
      </c>
      <c r="AY826" s="67"/>
      <c r="AZ826" s="67"/>
      <c r="BA826" s="66">
        <f t="shared" si="293"/>
        <v>2.9526751002582063E-3</v>
      </c>
      <c r="BB826">
        <f t="shared" si="294"/>
        <v>50</v>
      </c>
      <c r="BC826" t="str">
        <f t="shared" si="295"/>
        <v/>
      </c>
    </row>
    <row r="827" spans="1:55" ht="15" customHeight="1">
      <c r="A827" s="56">
        <v>823</v>
      </c>
      <c r="B827" s="57">
        <v>43752</v>
      </c>
      <c r="C827" s="56">
        <v>2019</v>
      </c>
      <c r="D827" s="58" t="s">
        <v>236</v>
      </c>
      <c r="E827" s="59">
        <v>7842.33</v>
      </c>
      <c r="F827" s="60">
        <v>5.4313E-2</v>
      </c>
      <c r="G827" s="60">
        <v>-2.1780999999999998E-2</v>
      </c>
      <c r="H827" s="61">
        <v>0.79590000000000005</v>
      </c>
      <c r="I827" s="62">
        <v>408</v>
      </c>
      <c r="J827" s="56" t="s">
        <v>235</v>
      </c>
      <c r="K827" s="63">
        <v>14.57</v>
      </c>
      <c r="L827" s="56">
        <f t="shared" si="273"/>
        <v>100</v>
      </c>
      <c r="M827" s="56">
        <f t="shared" si="274"/>
        <v>100</v>
      </c>
      <c r="N827" s="56">
        <f t="shared" si="275"/>
        <v>100</v>
      </c>
      <c r="O827" s="56">
        <f t="shared" si="276"/>
        <v>50</v>
      </c>
      <c r="P827" s="56">
        <f t="shared" si="277"/>
        <v>100</v>
      </c>
      <c r="Q827" s="63"/>
      <c r="R827" s="56"/>
      <c r="S827" s="60">
        <f t="shared" si="290"/>
        <v>-1.9760628668463731E-4</v>
      </c>
      <c r="T827" s="64">
        <f t="shared" si="291"/>
        <v>-6.4826700898587886E-2</v>
      </c>
      <c r="V827" s="65"/>
      <c r="W827" s="65"/>
      <c r="Y827" s="15" t="str">
        <f t="shared" si="278"/>
        <v>EASY</v>
      </c>
      <c r="AA827" s="66">
        <f t="shared" si="292"/>
        <v>3.6506206984965539E-2</v>
      </c>
      <c r="AB827">
        <f>LOOKUP($B827,'07_L1政策步階'!$A$4:$A$14,'07_L1政策步階'!$C$4:$C$14)</f>
        <v>1</v>
      </c>
      <c r="AC827" s="65"/>
      <c r="AD827" s="65"/>
      <c r="AE827" s="65"/>
      <c r="AF827" s="65"/>
      <c r="AG827" s="65"/>
      <c r="AH827" s="65"/>
      <c r="AI827" s="65"/>
      <c r="AJ827" s="65"/>
      <c r="AK827" s="65"/>
      <c r="AL827">
        <f t="shared" si="279"/>
        <v>100</v>
      </c>
      <c r="AM827">
        <f t="shared" si="280"/>
        <v>100</v>
      </c>
      <c r="AN827" t="str">
        <f t="shared" si="281"/>
        <v/>
      </c>
      <c r="AO827" t="str">
        <f t="shared" si="282"/>
        <v/>
      </c>
      <c r="AP827" t="str">
        <f t="shared" si="283"/>
        <v/>
      </c>
      <c r="AQ827" t="str">
        <f t="shared" si="284"/>
        <v/>
      </c>
      <c r="AR827" t="str">
        <f t="shared" si="285"/>
        <v/>
      </c>
      <c r="AS827" t="str">
        <f t="shared" si="286"/>
        <v/>
      </c>
      <c r="AT827" t="str">
        <f t="shared" si="287"/>
        <v/>
      </c>
      <c r="AU827" t="str">
        <f t="shared" si="288"/>
        <v/>
      </c>
      <c r="AV827" t="str">
        <f t="shared" si="289"/>
        <v/>
      </c>
      <c r="AW827">
        <f>'01_指標庫'!$H$4*ISNUMBER($F827)+'01_指標庫'!$H$5*ISNUMBER($AA827)+'01_指標庫'!$H$6*ISNUMBER($G827)+'01_指標庫'!$H$7*ISNUMBER($H827)+'01_指標庫'!$H$8*ISNUMBER($AF827)+'01_指標庫'!$H$9*ISNUMBER($AG827)+'01_指標庫'!$H$10*ISNUMBER($AB827)+'01_指標庫'!$H$11*ISNUMBER($AC827)+'01_指標庫'!$H$12*ISNUMBER($AD827)+'01_指標庫'!$H$13*ISNUMBER($AE827)+'01_指標庫'!$H$14*ISNUMBER($I827)+'01_指標庫'!$H$15*ISNUMBER($AH827)+'01_指標庫'!$H$16*ISNUMBER($K827)+'01_指標庫'!$H$17*ISNUMBER($AI827)+'01_指標庫'!$H$18*ISNUMBER($AJ827)+'01_指標庫'!$H$19*ISNUMBER($AK827)+'01_指標庫'!$H$20*ISNUMBER($BB827)+'01_指標庫'!$H$21*ISNUMBER($BC827)</f>
        <v>51</v>
      </c>
      <c r="AX827">
        <f>IF(AW827=0,50,ROUND(('01_指標庫'!$H$4*IF(ISNUMBER($F827),L827,0)+'01_指標庫'!$H$5*IF(ISNUMBER($AA827),AL827,0)+'01_指標庫'!$H$6*IF(ISNUMBER($G827),M827,0)+'01_指標庫'!$H$7*IF(ISNUMBER($H827),N827,0)+'01_指標庫'!$H$8*IF(ISNUMBER($AF827),AQ827,0)+'01_指標庫'!$H$9*IF(ISNUMBER($AG827),AR827,0)+'01_指標庫'!$H$10*IF(ISNUMBER($AB827),AM827,0)+'01_指標庫'!$H$11*IF(ISNUMBER($AC827),AN827,0)+'01_指標庫'!$H$12*IF(ISNUMBER($AD827),AO827,0)+'01_指標庫'!$H$13*IF(ISNUMBER($AE827),AP827,0)+'01_指標庫'!$H$14*IF(ISNUMBER($I827),O827,0)+'01_指標庫'!$H$15*IF(ISNUMBER($AH827),AS827,0)+'01_指標庫'!$H$16*IF(ISNUMBER($K827),P827,0)+'01_指標庫'!$H$17*IF(ISNUMBER($AI827),AT827,0)+'01_指標庫'!$H$18*IF(ISNUMBER($AJ827),AU827,0)+'01_指標庫'!$H$19*IF(ISNUMBER($AK827),AV827,0)+'01_指標庫'!$H$20*IF(ISNUMBER($BB827),BB827,0)+'01_指標庫'!$H$21*IF(ISNUMBER($BC827),BC827,0))/AW827,1))</f>
        <v>86.3</v>
      </c>
      <c r="AY827" s="67"/>
      <c r="AZ827" s="67"/>
      <c r="BA827" s="66">
        <f t="shared" si="293"/>
        <v>4.7852762646560798E-3</v>
      </c>
      <c r="BB827">
        <f t="shared" si="294"/>
        <v>50</v>
      </c>
      <c r="BC827" t="str">
        <f t="shared" si="295"/>
        <v/>
      </c>
    </row>
    <row r="828" spans="1:55" ht="15" customHeight="1">
      <c r="A828" s="56">
        <v>824</v>
      </c>
      <c r="B828" s="57">
        <v>43753</v>
      </c>
      <c r="C828" s="56">
        <v>2019</v>
      </c>
      <c r="D828" s="58" t="s">
        <v>237</v>
      </c>
      <c r="E828" s="59">
        <v>7942.85</v>
      </c>
      <c r="F828" s="60">
        <v>6.6639000000000004E-2</v>
      </c>
      <c r="G828" s="60">
        <v>-9.2429999999999995E-3</v>
      </c>
      <c r="H828" s="61">
        <v>0.8367</v>
      </c>
      <c r="I828" s="62">
        <v>401</v>
      </c>
      <c r="J828" s="56" t="s">
        <v>235</v>
      </c>
      <c r="K828" s="63">
        <v>13.54</v>
      </c>
      <c r="L828" s="56">
        <f t="shared" si="273"/>
        <v>100</v>
      </c>
      <c r="M828" s="56">
        <f t="shared" si="274"/>
        <v>100</v>
      </c>
      <c r="N828" s="56">
        <f t="shared" si="275"/>
        <v>100</v>
      </c>
      <c r="O828" s="56">
        <f t="shared" si="276"/>
        <v>50</v>
      </c>
      <c r="P828" s="56">
        <f t="shared" si="277"/>
        <v>100</v>
      </c>
      <c r="Q828" s="63"/>
      <c r="R828" s="56"/>
      <c r="S828" s="60">
        <f t="shared" si="290"/>
        <v>1.2817619253461698E-2</v>
      </c>
      <c r="T828" s="64">
        <f t="shared" si="291"/>
        <v>-7.0693205216197708E-2</v>
      </c>
      <c r="V828" s="65"/>
      <c r="W828" s="65"/>
      <c r="Y828" s="15" t="str">
        <f t="shared" si="278"/>
        <v>EASY</v>
      </c>
      <c r="AA828" s="66">
        <f t="shared" si="292"/>
        <v>3.6768438824740901E-2</v>
      </c>
      <c r="AB828">
        <f>LOOKUP($B828,'07_L1政策步階'!$A$4:$A$14,'07_L1政策步階'!$C$4:$C$14)</f>
        <v>1</v>
      </c>
      <c r="AC828" s="65"/>
      <c r="AD828" s="65"/>
      <c r="AE828" s="65"/>
      <c r="AF828" s="65"/>
      <c r="AG828" s="65"/>
      <c r="AH828" s="65"/>
      <c r="AI828" s="65"/>
      <c r="AJ828" s="65"/>
      <c r="AK828" s="65"/>
      <c r="AL828">
        <f t="shared" si="279"/>
        <v>100</v>
      </c>
      <c r="AM828">
        <f t="shared" si="280"/>
        <v>100</v>
      </c>
      <c r="AN828" t="str">
        <f t="shared" si="281"/>
        <v/>
      </c>
      <c r="AO828" t="str">
        <f t="shared" si="282"/>
        <v/>
      </c>
      <c r="AP828" t="str">
        <f t="shared" si="283"/>
        <v/>
      </c>
      <c r="AQ828" t="str">
        <f t="shared" si="284"/>
        <v/>
      </c>
      <c r="AR828" t="str">
        <f t="shared" si="285"/>
        <v/>
      </c>
      <c r="AS828" t="str">
        <f t="shared" si="286"/>
        <v/>
      </c>
      <c r="AT828" t="str">
        <f t="shared" si="287"/>
        <v/>
      </c>
      <c r="AU828" t="str">
        <f t="shared" si="288"/>
        <v/>
      </c>
      <c r="AV828" t="str">
        <f t="shared" si="289"/>
        <v/>
      </c>
      <c r="AW828">
        <f>'01_指標庫'!$H$4*ISNUMBER($F828)+'01_指標庫'!$H$5*ISNUMBER($AA828)+'01_指標庫'!$H$6*ISNUMBER($G828)+'01_指標庫'!$H$7*ISNUMBER($H828)+'01_指標庫'!$H$8*ISNUMBER($AF828)+'01_指標庫'!$H$9*ISNUMBER($AG828)+'01_指標庫'!$H$10*ISNUMBER($AB828)+'01_指標庫'!$H$11*ISNUMBER($AC828)+'01_指標庫'!$H$12*ISNUMBER($AD828)+'01_指標庫'!$H$13*ISNUMBER($AE828)+'01_指標庫'!$H$14*ISNUMBER($I828)+'01_指標庫'!$H$15*ISNUMBER($AH828)+'01_指標庫'!$H$16*ISNUMBER($K828)+'01_指標庫'!$H$17*ISNUMBER($AI828)+'01_指標庫'!$H$18*ISNUMBER($AJ828)+'01_指標庫'!$H$19*ISNUMBER($AK828)+'01_指標庫'!$H$20*ISNUMBER($BB828)+'01_指標庫'!$H$21*ISNUMBER($BC828)</f>
        <v>51</v>
      </c>
      <c r="AX828">
        <f>IF(AW828=0,50,ROUND(('01_指標庫'!$H$4*IF(ISNUMBER($F828),L828,0)+'01_指標庫'!$H$5*IF(ISNUMBER($AA828),AL828,0)+'01_指標庫'!$H$6*IF(ISNUMBER($G828),M828,0)+'01_指標庫'!$H$7*IF(ISNUMBER($H828),N828,0)+'01_指標庫'!$H$8*IF(ISNUMBER($AF828),AQ828,0)+'01_指標庫'!$H$9*IF(ISNUMBER($AG828),AR828,0)+'01_指標庫'!$H$10*IF(ISNUMBER($AB828),AM828,0)+'01_指標庫'!$H$11*IF(ISNUMBER($AC828),AN828,0)+'01_指標庫'!$H$12*IF(ISNUMBER($AD828),AO828,0)+'01_指標庫'!$H$13*IF(ISNUMBER($AE828),AP828,0)+'01_指標庫'!$H$14*IF(ISNUMBER($I828),O828,0)+'01_指標庫'!$H$15*IF(ISNUMBER($AH828),AS828,0)+'01_指標庫'!$H$16*IF(ISNUMBER($K828),P828,0)+'01_指標庫'!$H$17*IF(ISNUMBER($AI828),AT828,0)+'01_指標庫'!$H$18*IF(ISNUMBER($AJ828),AU828,0)+'01_指標庫'!$H$19*IF(ISNUMBER($AK828),AV828,0)+'01_指標庫'!$H$20*IF(ISNUMBER($BB828),BB828,0)+'01_指標庫'!$H$21*IF(ISNUMBER($BC828),BC828,0))/AW828,1))</f>
        <v>92.2</v>
      </c>
      <c r="AY828" s="67"/>
      <c r="AZ828" s="67"/>
      <c r="BA828" s="66">
        <f t="shared" si="293"/>
        <v>1.0180308105388169E-2</v>
      </c>
      <c r="BB828">
        <f t="shared" si="294"/>
        <v>100</v>
      </c>
      <c r="BC828" t="str">
        <f t="shared" si="295"/>
        <v/>
      </c>
    </row>
    <row r="829" spans="1:55" ht="15" customHeight="1">
      <c r="A829" s="56">
        <v>825</v>
      </c>
      <c r="B829" s="57">
        <v>43754</v>
      </c>
      <c r="C829" s="56">
        <v>2019</v>
      </c>
      <c r="D829" s="58" t="s">
        <v>238</v>
      </c>
      <c r="E829" s="59">
        <v>7920.21</v>
      </c>
      <c r="F829" s="60">
        <v>6.2463999999999999E-2</v>
      </c>
      <c r="G829" s="60">
        <v>-1.2067E-2</v>
      </c>
      <c r="H829" s="61">
        <v>0.81630000000000003</v>
      </c>
      <c r="I829" s="62">
        <v>401</v>
      </c>
      <c r="J829" s="56" t="s">
        <v>235</v>
      </c>
      <c r="K829" s="63">
        <v>13.68</v>
      </c>
      <c r="L829" s="56">
        <f t="shared" si="273"/>
        <v>100</v>
      </c>
      <c r="M829" s="56">
        <f t="shared" si="274"/>
        <v>100</v>
      </c>
      <c r="N829" s="56">
        <f t="shared" si="275"/>
        <v>100</v>
      </c>
      <c r="O829" s="56">
        <f t="shared" si="276"/>
        <v>50</v>
      </c>
      <c r="P829" s="56">
        <f t="shared" si="277"/>
        <v>100</v>
      </c>
      <c r="Q829" s="63"/>
      <c r="R829" s="56"/>
      <c r="S829" s="60">
        <f t="shared" si="290"/>
        <v>-2.8503622755057245E-3</v>
      </c>
      <c r="T829" s="64">
        <f t="shared" si="291"/>
        <v>1.0339734121122657E-2</v>
      </c>
      <c r="V829" s="65"/>
      <c r="W829" s="65"/>
      <c r="Y829" s="15" t="str">
        <f t="shared" si="278"/>
        <v>EASY</v>
      </c>
      <c r="AA829" s="66">
        <f t="shared" si="292"/>
        <v>3.6732789114948705E-2</v>
      </c>
      <c r="AB829">
        <f>LOOKUP($B829,'07_L1政策步階'!$A$4:$A$14,'07_L1政策步階'!$C$4:$C$14)</f>
        <v>1</v>
      </c>
      <c r="AC829" s="65"/>
      <c r="AD829" s="65"/>
      <c r="AE829" s="65"/>
      <c r="AF829" s="65"/>
      <c r="AG829" s="65"/>
      <c r="AH829" s="65"/>
      <c r="AI829" s="65"/>
      <c r="AJ829" s="65"/>
      <c r="AK829" s="65"/>
      <c r="AL829">
        <f t="shared" si="279"/>
        <v>100</v>
      </c>
      <c r="AM829">
        <f t="shared" si="280"/>
        <v>100</v>
      </c>
      <c r="AN829" t="str">
        <f t="shared" si="281"/>
        <v/>
      </c>
      <c r="AO829" t="str">
        <f t="shared" si="282"/>
        <v/>
      </c>
      <c r="AP829" t="str">
        <f t="shared" si="283"/>
        <v/>
      </c>
      <c r="AQ829" t="str">
        <f t="shared" si="284"/>
        <v/>
      </c>
      <c r="AR829" t="str">
        <f t="shared" si="285"/>
        <v/>
      </c>
      <c r="AS829" t="str">
        <f t="shared" si="286"/>
        <v/>
      </c>
      <c r="AT829" t="str">
        <f t="shared" si="287"/>
        <v/>
      </c>
      <c r="AU829" t="str">
        <f t="shared" si="288"/>
        <v/>
      </c>
      <c r="AV829" t="str">
        <f t="shared" si="289"/>
        <v/>
      </c>
      <c r="AW829">
        <f>'01_指標庫'!$H$4*ISNUMBER($F829)+'01_指標庫'!$H$5*ISNUMBER($AA829)+'01_指標庫'!$H$6*ISNUMBER($G829)+'01_指標庫'!$H$7*ISNUMBER($H829)+'01_指標庫'!$H$8*ISNUMBER($AF829)+'01_指標庫'!$H$9*ISNUMBER($AG829)+'01_指標庫'!$H$10*ISNUMBER($AB829)+'01_指標庫'!$H$11*ISNUMBER($AC829)+'01_指標庫'!$H$12*ISNUMBER($AD829)+'01_指標庫'!$H$13*ISNUMBER($AE829)+'01_指標庫'!$H$14*ISNUMBER($I829)+'01_指標庫'!$H$15*ISNUMBER($AH829)+'01_指標庫'!$H$16*ISNUMBER($K829)+'01_指標庫'!$H$17*ISNUMBER($AI829)+'01_指標庫'!$H$18*ISNUMBER($AJ829)+'01_指標庫'!$H$19*ISNUMBER($AK829)+'01_指標庫'!$H$20*ISNUMBER($BB829)+'01_指標庫'!$H$21*ISNUMBER($BC829)</f>
        <v>51</v>
      </c>
      <c r="AX829">
        <f>IF(AW829=0,50,ROUND(('01_指標庫'!$H$4*IF(ISNUMBER($F829),L829,0)+'01_指標庫'!$H$5*IF(ISNUMBER($AA829),AL829,0)+'01_指標庫'!$H$6*IF(ISNUMBER($G829),M829,0)+'01_指標庫'!$H$7*IF(ISNUMBER($H829),N829,0)+'01_指標庫'!$H$8*IF(ISNUMBER($AF829),AQ829,0)+'01_指標庫'!$H$9*IF(ISNUMBER($AG829),AR829,0)+'01_指標庫'!$H$10*IF(ISNUMBER($AB829),AM829,0)+'01_指標庫'!$H$11*IF(ISNUMBER($AC829),AN829,0)+'01_指標庫'!$H$12*IF(ISNUMBER($AD829),AO829,0)+'01_指標庫'!$H$13*IF(ISNUMBER($AE829),AP829,0)+'01_指標庫'!$H$14*IF(ISNUMBER($I829),O829,0)+'01_指標庫'!$H$15*IF(ISNUMBER($AH829),AS829,0)+'01_指標庫'!$H$16*IF(ISNUMBER($K829),P829,0)+'01_指標庫'!$H$17*IF(ISNUMBER($AI829),AT829,0)+'01_指標庫'!$H$18*IF(ISNUMBER($AJ829),AU829,0)+'01_指標庫'!$H$19*IF(ISNUMBER($AK829),AV829,0)+'01_指標庫'!$H$20*IF(ISNUMBER($BB829),BB829,0)+'01_指標庫'!$H$21*IF(ISNUMBER($BC829),BC829,0))/AW829,1))</f>
        <v>92.2</v>
      </c>
      <c r="AY829" s="67"/>
      <c r="AZ829" s="67"/>
      <c r="BA829" s="66">
        <f t="shared" si="293"/>
        <v>1.1289406135359004E-2</v>
      </c>
      <c r="BB829">
        <f t="shared" si="294"/>
        <v>100</v>
      </c>
      <c r="BC829" t="str">
        <f t="shared" si="295"/>
        <v/>
      </c>
    </row>
    <row r="830" spans="1:55" ht="15" customHeight="1">
      <c r="A830" s="56">
        <v>826</v>
      </c>
      <c r="B830" s="57">
        <v>43755</v>
      </c>
      <c r="C830" s="56">
        <v>2019</v>
      </c>
      <c r="D830" s="58" t="s">
        <v>239</v>
      </c>
      <c r="E830" s="59">
        <v>7942.14</v>
      </c>
      <c r="F830" s="60">
        <v>6.4277000000000001E-2</v>
      </c>
      <c r="G830" s="60">
        <v>-9.3310000000000008E-3</v>
      </c>
      <c r="H830" s="61">
        <v>0.81630000000000003</v>
      </c>
      <c r="I830" s="62">
        <v>400</v>
      </c>
      <c r="J830" s="56" t="s">
        <v>235</v>
      </c>
      <c r="K830" s="63">
        <v>13.79</v>
      </c>
      <c r="L830" s="56">
        <f t="shared" si="273"/>
        <v>100</v>
      </c>
      <c r="M830" s="56">
        <f t="shared" si="274"/>
        <v>100</v>
      </c>
      <c r="N830" s="56">
        <f t="shared" si="275"/>
        <v>100</v>
      </c>
      <c r="O830" s="56">
        <f t="shared" si="276"/>
        <v>50</v>
      </c>
      <c r="P830" s="56">
        <f t="shared" si="277"/>
        <v>100</v>
      </c>
      <c r="Q830" s="63"/>
      <c r="R830" s="56"/>
      <c r="S830" s="60">
        <f t="shared" si="290"/>
        <v>2.7688659770386259E-3</v>
      </c>
      <c r="T830" s="64">
        <f t="shared" si="291"/>
        <v>8.0409356725146264E-3</v>
      </c>
      <c r="V830" s="65"/>
      <c r="W830" s="65"/>
      <c r="Y830" s="15" t="str">
        <f t="shared" si="278"/>
        <v>EASY</v>
      </c>
      <c r="AA830" s="66">
        <f t="shared" si="292"/>
        <v>3.6680263339707642E-2</v>
      </c>
      <c r="AB830">
        <f>LOOKUP($B830,'07_L1政策步階'!$A$4:$A$14,'07_L1政策步階'!$C$4:$C$14)</f>
        <v>1</v>
      </c>
      <c r="AC830" s="65"/>
      <c r="AD830" s="65"/>
      <c r="AE830" s="65"/>
      <c r="AF830" s="65"/>
      <c r="AG830" s="65"/>
      <c r="AH830" s="65"/>
      <c r="AI830" s="65"/>
      <c r="AJ830" s="65"/>
      <c r="AK830" s="65"/>
      <c r="AL830">
        <f t="shared" si="279"/>
        <v>100</v>
      </c>
      <c r="AM830">
        <f t="shared" si="280"/>
        <v>100</v>
      </c>
      <c r="AN830" t="str">
        <f t="shared" si="281"/>
        <v/>
      </c>
      <c r="AO830" t="str">
        <f t="shared" si="282"/>
        <v/>
      </c>
      <c r="AP830" t="str">
        <f t="shared" si="283"/>
        <v/>
      </c>
      <c r="AQ830" t="str">
        <f t="shared" si="284"/>
        <v/>
      </c>
      <c r="AR830" t="str">
        <f t="shared" si="285"/>
        <v/>
      </c>
      <c r="AS830" t="str">
        <f t="shared" si="286"/>
        <v/>
      </c>
      <c r="AT830" t="str">
        <f t="shared" si="287"/>
        <v/>
      </c>
      <c r="AU830" t="str">
        <f t="shared" si="288"/>
        <v/>
      </c>
      <c r="AV830" t="str">
        <f t="shared" si="289"/>
        <v/>
      </c>
      <c r="AW830">
        <f>'01_指標庫'!$H$4*ISNUMBER($F830)+'01_指標庫'!$H$5*ISNUMBER($AA830)+'01_指標庫'!$H$6*ISNUMBER($G830)+'01_指標庫'!$H$7*ISNUMBER($H830)+'01_指標庫'!$H$8*ISNUMBER($AF830)+'01_指標庫'!$H$9*ISNUMBER($AG830)+'01_指標庫'!$H$10*ISNUMBER($AB830)+'01_指標庫'!$H$11*ISNUMBER($AC830)+'01_指標庫'!$H$12*ISNUMBER($AD830)+'01_指標庫'!$H$13*ISNUMBER($AE830)+'01_指標庫'!$H$14*ISNUMBER($I830)+'01_指標庫'!$H$15*ISNUMBER($AH830)+'01_指標庫'!$H$16*ISNUMBER($K830)+'01_指標庫'!$H$17*ISNUMBER($AI830)+'01_指標庫'!$H$18*ISNUMBER($AJ830)+'01_指標庫'!$H$19*ISNUMBER($AK830)+'01_指標庫'!$H$20*ISNUMBER($BB830)+'01_指標庫'!$H$21*ISNUMBER($BC830)</f>
        <v>51</v>
      </c>
      <c r="AX830">
        <f>IF(AW830=0,50,ROUND(('01_指標庫'!$H$4*IF(ISNUMBER($F830),L830,0)+'01_指標庫'!$H$5*IF(ISNUMBER($AA830),AL830,0)+'01_指標庫'!$H$6*IF(ISNUMBER($G830),M830,0)+'01_指標庫'!$H$7*IF(ISNUMBER($H830),N830,0)+'01_指標庫'!$H$8*IF(ISNUMBER($AF830),AQ830,0)+'01_指標庫'!$H$9*IF(ISNUMBER($AG830),AR830,0)+'01_指標庫'!$H$10*IF(ISNUMBER($AB830),AM830,0)+'01_指標庫'!$H$11*IF(ISNUMBER($AC830),AN830,0)+'01_指標庫'!$H$12*IF(ISNUMBER($AD830),AO830,0)+'01_指標庫'!$H$13*IF(ISNUMBER($AE830),AP830,0)+'01_指標庫'!$H$14*IF(ISNUMBER($I830),O830,0)+'01_指標庫'!$H$15*IF(ISNUMBER($AH830),AS830,0)+'01_指標庫'!$H$16*IF(ISNUMBER($K830),P830,0)+'01_指標庫'!$H$17*IF(ISNUMBER($AI830),AT830,0)+'01_指標庫'!$H$18*IF(ISNUMBER($AJ830),AU830,0)+'01_指標庫'!$H$19*IF(ISNUMBER($AK830),AV830,0)+'01_指標庫'!$H$20*IF(ISNUMBER($BB830),BB830,0)+'01_指標庫'!$H$21*IF(ISNUMBER($BC830),BC830,0))/AW830,1))</f>
        <v>92.2</v>
      </c>
      <c r="AY830" s="67"/>
      <c r="AZ830" s="67"/>
      <c r="BA830" s="66">
        <f t="shared" si="293"/>
        <v>1.2524966092264833E-2</v>
      </c>
      <c r="BB830">
        <f t="shared" si="294"/>
        <v>100</v>
      </c>
      <c r="BC830" t="str">
        <f t="shared" si="295"/>
        <v/>
      </c>
    </row>
    <row r="831" spans="1:55" ht="15" customHeight="1">
      <c r="A831" s="56">
        <v>827</v>
      </c>
      <c r="B831" s="57">
        <v>43756</v>
      </c>
      <c r="C831" s="56">
        <v>2019</v>
      </c>
      <c r="D831" s="58" t="s">
        <v>234</v>
      </c>
      <c r="E831" s="59">
        <v>7868.49</v>
      </c>
      <c r="F831" s="60">
        <v>5.3192999999999997E-2</v>
      </c>
      <c r="G831" s="60">
        <v>-1.8518E-2</v>
      </c>
      <c r="H831" s="61">
        <v>0.81630000000000003</v>
      </c>
      <c r="I831" s="62">
        <v>402</v>
      </c>
      <c r="J831" s="56" t="s">
        <v>235</v>
      </c>
      <c r="K831" s="63">
        <v>14.25</v>
      </c>
      <c r="L831" s="56">
        <f t="shared" si="273"/>
        <v>100</v>
      </c>
      <c r="M831" s="56">
        <f t="shared" si="274"/>
        <v>100</v>
      </c>
      <c r="N831" s="56">
        <f t="shared" si="275"/>
        <v>100</v>
      </c>
      <c r="O831" s="56">
        <f t="shared" si="276"/>
        <v>50</v>
      </c>
      <c r="P831" s="56">
        <f t="shared" si="277"/>
        <v>100</v>
      </c>
      <c r="Q831" s="63"/>
      <c r="R831" s="56"/>
      <c r="S831" s="60">
        <f t="shared" si="290"/>
        <v>-9.2733192817050503E-3</v>
      </c>
      <c r="T831" s="64">
        <f t="shared" si="291"/>
        <v>3.3357505438723845E-2</v>
      </c>
      <c r="V831" s="65"/>
      <c r="W831" s="65"/>
      <c r="Y831" s="15" t="str">
        <f t="shared" si="278"/>
        <v>EASY</v>
      </c>
      <c r="AA831" s="66">
        <f t="shared" si="292"/>
        <v>3.5870568062374764E-2</v>
      </c>
      <c r="AB831">
        <f>LOOKUP($B831,'07_L1政策步階'!$A$4:$A$14,'07_L1政策步階'!$C$4:$C$14)</f>
        <v>1</v>
      </c>
      <c r="AC831" s="65"/>
      <c r="AD831" s="65"/>
      <c r="AE831" s="65"/>
      <c r="AF831" s="65"/>
      <c r="AG831" s="65"/>
      <c r="AH831" s="65"/>
      <c r="AI831" s="65"/>
      <c r="AJ831" s="65"/>
      <c r="AK831" s="65"/>
      <c r="AL831">
        <f t="shared" si="279"/>
        <v>100</v>
      </c>
      <c r="AM831">
        <f t="shared" si="280"/>
        <v>100</v>
      </c>
      <c r="AN831" t="str">
        <f t="shared" si="281"/>
        <v/>
      </c>
      <c r="AO831" t="str">
        <f t="shared" si="282"/>
        <v/>
      </c>
      <c r="AP831" t="str">
        <f t="shared" si="283"/>
        <v/>
      </c>
      <c r="AQ831" t="str">
        <f t="shared" si="284"/>
        <v/>
      </c>
      <c r="AR831" t="str">
        <f t="shared" si="285"/>
        <v/>
      </c>
      <c r="AS831" t="str">
        <f t="shared" si="286"/>
        <v/>
      </c>
      <c r="AT831" t="str">
        <f t="shared" si="287"/>
        <v/>
      </c>
      <c r="AU831" t="str">
        <f t="shared" si="288"/>
        <v/>
      </c>
      <c r="AV831" t="str">
        <f t="shared" si="289"/>
        <v/>
      </c>
      <c r="AW831">
        <f>'01_指標庫'!$H$4*ISNUMBER($F831)+'01_指標庫'!$H$5*ISNUMBER($AA831)+'01_指標庫'!$H$6*ISNUMBER($G831)+'01_指標庫'!$H$7*ISNUMBER($H831)+'01_指標庫'!$H$8*ISNUMBER($AF831)+'01_指標庫'!$H$9*ISNUMBER($AG831)+'01_指標庫'!$H$10*ISNUMBER($AB831)+'01_指標庫'!$H$11*ISNUMBER($AC831)+'01_指標庫'!$H$12*ISNUMBER($AD831)+'01_指標庫'!$H$13*ISNUMBER($AE831)+'01_指標庫'!$H$14*ISNUMBER($I831)+'01_指標庫'!$H$15*ISNUMBER($AH831)+'01_指標庫'!$H$16*ISNUMBER($K831)+'01_指標庫'!$H$17*ISNUMBER($AI831)+'01_指標庫'!$H$18*ISNUMBER($AJ831)+'01_指標庫'!$H$19*ISNUMBER($AK831)+'01_指標庫'!$H$20*ISNUMBER($BB831)+'01_指標庫'!$H$21*ISNUMBER($BC831)</f>
        <v>51</v>
      </c>
      <c r="AX831">
        <f>IF(AW831=0,50,ROUND(('01_指標庫'!$H$4*IF(ISNUMBER($F831),L831,0)+'01_指標庫'!$H$5*IF(ISNUMBER($AA831),AL831,0)+'01_指標庫'!$H$6*IF(ISNUMBER($G831),M831,0)+'01_指標庫'!$H$7*IF(ISNUMBER($H831),N831,0)+'01_指標庫'!$H$8*IF(ISNUMBER($AF831),AQ831,0)+'01_指標庫'!$H$9*IF(ISNUMBER($AG831),AR831,0)+'01_指標庫'!$H$10*IF(ISNUMBER($AB831),AM831,0)+'01_指標庫'!$H$11*IF(ISNUMBER($AC831),AN831,0)+'01_指標庫'!$H$12*IF(ISNUMBER($AD831),AO831,0)+'01_指標庫'!$H$13*IF(ISNUMBER($AE831),AP831,0)+'01_指標庫'!$H$14*IF(ISNUMBER($I831),O831,0)+'01_指標庫'!$H$15*IF(ISNUMBER($AH831),AS831,0)+'01_指標庫'!$H$16*IF(ISNUMBER($K831),P831,0)+'01_指標庫'!$H$17*IF(ISNUMBER($AI831),AT831,0)+'01_指標庫'!$H$18*IF(ISNUMBER($AJ831),AU831,0)+'01_指標庫'!$H$19*IF(ISNUMBER($AK831),AV831,0)+'01_指標庫'!$H$20*IF(ISNUMBER($BB831),BB831,0)+'01_指標庫'!$H$21*IF(ISNUMBER($BC831),BC831,0))/AW831,1))</f>
        <v>92.2</v>
      </c>
      <c r="AY831" s="67"/>
      <c r="AZ831" s="67"/>
      <c r="BA831" s="66">
        <f t="shared" si="293"/>
        <v>1.1672398646239701E-2</v>
      </c>
      <c r="BB831">
        <f t="shared" si="294"/>
        <v>100</v>
      </c>
      <c r="BC831" t="str">
        <f t="shared" si="295"/>
        <v/>
      </c>
    </row>
    <row r="832" spans="1:55" ht="15" customHeight="1">
      <c r="A832" s="56">
        <v>828</v>
      </c>
      <c r="B832" s="57">
        <v>43759</v>
      </c>
      <c r="C832" s="56">
        <v>2019</v>
      </c>
      <c r="D832" s="58" t="s">
        <v>236</v>
      </c>
      <c r="E832" s="59">
        <v>7940.33</v>
      </c>
      <c r="F832" s="60">
        <v>6.173E-2</v>
      </c>
      <c r="G832" s="60">
        <v>-9.5569999999999995E-3</v>
      </c>
      <c r="H832" s="61">
        <v>0.81630000000000003</v>
      </c>
      <c r="I832" s="62">
        <v>398</v>
      </c>
      <c r="J832" s="56" t="s">
        <v>235</v>
      </c>
      <c r="K832" s="63">
        <v>14</v>
      </c>
      <c r="L832" s="56">
        <f t="shared" si="273"/>
        <v>100</v>
      </c>
      <c r="M832" s="56">
        <f t="shared" si="274"/>
        <v>100</v>
      </c>
      <c r="N832" s="56">
        <f t="shared" si="275"/>
        <v>100</v>
      </c>
      <c r="O832" s="56">
        <f t="shared" si="276"/>
        <v>50</v>
      </c>
      <c r="P832" s="56">
        <f t="shared" si="277"/>
        <v>100</v>
      </c>
      <c r="Q832" s="63"/>
      <c r="R832" s="56"/>
      <c r="S832" s="60">
        <f t="shared" si="290"/>
        <v>9.1300872213093687E-3</v>
      </c>
      <c r="T832" s="64">
        <f t="shared" si="291"/>
        <v>-1.7543859649122862E-2</v>
      </c>
      <c r="V832" s="65"/>
      <c r="W832" s="65"/>
      <c r="Y832" s="15" t="str">
        <f t="shared" si="278"/>
        <v>EASY</v>
      </c>
      <c r="AA832" s="66">
        <f t="shared" si="292"/>
        <v>3.5605909160199678E-2</v>
      </c>
      <c r="AB832">
        <f>LOOKUP($B832,'07_L1政策步階'!$A$4:$A$14,'07_L1政策步階'!$C$4:$C$14)</f>
        <v>1</v>
      </c>
      <c r="AC832" s="65"/>
      <c r="AD832" s="65"/>
      <c r="AE832" s="65"/>
      <c r="AF832" s="65"/>
      <c r="AG832" s="65"/>
      <c r="AH832" s="65"/>
      <c r="AI832" s="65"/>
      <c r="AJ832" s="65"/>
      <c r="AK832" s="65"/>
      <c r="AL832">
        <f t="shared" si="279"/>
        <v>100</v>
      </c>
      <c r="AM832">
        <f t="shared" si="280"/>
        <v>100</v>
      </c>
      <c r="AN832" t="str">
        <f t="shared" si="281"/>
        <v/>
      </c>
      <c r="AO832" t="str">
        <f t="shared" si="282"/>
        <v/>
      </c>
      <c r="AP832" t="str">
        <f t="shared" si="283"/>
        <v/>
      </c>
      <c r="AQ832" t="str">
        <f t="shared" si="284"/>
        <v/>
      </c>
      <c r="AR832" t="str">
        <f t="shared" si="285"/>
        <v/>
      </c>
      <c r="AS832" t="str">
        <f t="shared" si="286"/>
        <v/>
      </c>
      <c r="AT832" t="str">
        <f t="shared" si="287"/>
        <v/>
      </c>
      <c r="AU832" t="str">
        <f t="shared" si="288"/>
        <v/>
      </c>
      <c r="AV832" t="str">
        <f t="shared" si="289"/>
        <v/>
      </c>
      <c r="AW832">
        <f>'01_指標庫'!$H$4*ISNUMBER($F832)+'01_指標庫'!$H$5*ISNUMBER($AA832)+'01_指標庫'!$H$6*ISNUMBER($G832)+'01_指標庫'!$H$7*ISNUMBER($H832)+'01_指標庫'!$H$8*ISNUMBER($AF832)+'01_指標庫'!$H$9*ISNUMBER($AG832)+'01_指標庫'!$H$10*ISNUMBER($AB832)+'01_指標庫'!$H$11*ISNUMBER($AC832)+'01_指標庫'!$H$12*ISNUMBER($AD832)+'01_指標庫'!$H$13*ISNUMBER($AE832)+'01_指標庫'!$H$14*ISNUMBER($I832)+'01_指標庫'!$H$15*ISNUMBER($AH832)+'01_指標庫'!$H$16*ISNUMBER($K832)+'01_指標庫'!$H$17*ISNUMBER($AI832)+'01_指標庫'!$H$18*ISNUMBER($AJ832)+'01_指標庫'!$H$19*ISNUMBER($AK832)+'01_指標庫'!$H$20*ISNUMBER($BB832)+'01_指標庫'!$H$21*ISNUMBER($BC832)</f>
        <v>51</v>
      </c>
      <c r="AX832">
        <f>IF(AW832=0,50,ROUND(('01_指標庫'!$H$4*IF(ISNUMBER($F832),L832,0)+'01_指標庫'!$H$5*IF(ISNUMBER($AA832),AL832,0)+'01_指標庫'!$H$6*IF(ISNUMBER($G832),M832,0)+'01_指標庫'!$H$7*IF(ISNUMBER($H832),N832,0)+'01_指標庫'!$H$8*IF(ISNUMBER($AF832),AQ832,0)+'01_指標庫'!$H$9*IF(ISNUMBER($AG832),AR832,0)+'01_指標庫'!$H$10*IF(ISNUMBER($AB832),AM832,0)+'01_指標庫'!$H$11*IF(ISNUMBER($AC832),AN832,0)+'01_指標庫'!$H$12*IF(ISNUMBER($AD832),AO832,0)+'01_指標庫'!$H$13*IF(ISNUMBER($AE832),AP832,0)+'01_指標庫'!$H$14*IF(ISNUMBER($I832),O832,0)+'01_指標庫'!$H$15*IF(ISNUMBER($AH832),AS832,0)+'01_指標庫'!$H$16*IF(ISNUMBER($K832),P832,0)+'01_指標庫'!$H$17*IF(ISNUMBER($AI832),AT832,0)+'01_指標庫'!$H$18*IF(ISNUMBER($AJ832),AU832,0)+'01_指標庫'!$H$19*IF(ISNUMBER($AK832),AV832,0)+'01_指標庫'!$H$20*IF(ISNUMBER($BB832),BB832,0)+'01_指標庫'!$H$21*IF(ISNUMBER($BC832),BC832,0))/AW832,1))</f>
        <v>92.2</v>
      </c>
      <c r="AY832" s="67"/>
      <c r="AZ832" s="67"/>
      <c r="BA832" s="66">
        <f t="shared" si="293"/>
        <v>1.1395232729421778E-2</v>
      </c>
      <c r="BB832">
        <f t="shared" si="294"/>
        <v>100</v>
      </c>
      <c r="BC832" t="str">
        <f t="shared" si="295"/>
        <v/>
      </c>
    </row>
    <row r="833" spans="1:55" ht="15" customHeight="1">
      <c r="A833" s="56">
        <v>829</v>
      </c>
      <c r="B833" s="57">
        <v>43760</v>
      </c>
      <c r="C833" s="56">
        <v>2019</v>
      </c>
      <c r="D833" s="58" t="s">
        <v>237</v>
      </c>
      <c r="E833" s="59">
        <v>7874.62</v>
      </c>
      <c r="F833" s="60">
        <v>5.1969000000000001E-2</v>
      </c>
      <c r="G833" s="60">
        <v>-1.7753999999999999E-2</v>
      </c>
      <c r="H833" s="61">
        <v>0.81630000000000003</v>
      </c>
      <c r="I833" s="62">
        <v>399</v>
      </c>
      <c r="J833" s="56" t="s">
        <v>235</v>
      </c>
      <c r="K833" s="63">
        <v>14.46</v>
      </c>
      <c r="L833" s="56">
        <f t="shared" si="273"/>
        <v>100</v>
      </c>
      <c r="M833" s="56">
        <f t="shared" si="274"/>
        <v>100</v>
      </c>
      <c r="N833" s="56">
        <f t="shared" si="275"/>
        <v>100</v>
      </c>
      <c r="O833" s="56">
        <f t="shared" si="276"/>
        <v>50</v>
      </c>
      <c r="P833" s="56">
        <f t="shared" si="277"/>
        <v>100</v>
      </c>
      <c r="Q833" s="63"/>
      <c r="R833" s="56"/>
      <c r="S833" s="60">
        <f t="shared" si="290"/>
        <v>-8.2754746968954906E-3</v>
      </c>
      <c r="T833" s="64">
        <f t="shared" si="291"/>
        <v>3.2857142857142918E-2</v>
      </c>
      <c r="V833" s="65"/>
      <c r="W833" s="65"/>
      <c r="Y833" s="15" t="str">
        <f t="shared" si="278"/>
        <v>EASY</v>
      </c>
      <c r="AA833" s="66">
        <f t="shared" si="292"/>
        <v>3.5483024611780767E-2</v>
      </c>
      <c r="AB833">
        <f>LOOKUP($B833,'07_L1政策步階'!$A$4:$A$14,'07_L1政策步階'!$C$4:$C$14)</f>
        <v>1</v>
      </c>
      <c r="AC833" s="65"/>
      <c r="AD833" s="65"/>
      <c r="AE833" s="65"/>
      <c r="AF833" s="65"/>
      <c r="AG833" s="65"/>
      <c r="AH833" s="65"/>
      <c r="AI833" s="65"/>
      <c r="AJ833" s="65"/>
      <c r="AK833" s="65"/>
      <c r="AL833">
        <f t="shared" si="279"/>
        <v>100</v>
      </c>
      <c r="AM833">
        <f t="shared" si="280"/>
        <v>100</v>
      </c>
      <c r="AN833" t="str">
        <f t="shared" si="281"/>
        <v/>
      </c>
      <c r="AO833" t="str">
        <f t="shared" si="282"/>
        <v/>
      </c>
      <c r="AP833" t="str">
        <f t="shared" si="283"/>
        <v/>
      </c>
      <c r="AQ833" t="str">
        <f t="shared" si="284"/>
        <v/>
      </c>
      <c r="AR833" t="str">
        <f t="shared" si="285"/>
        <v/>
      </c>
      <c r="AS833" t="str">
        <f t="shared" si="286"/>
        <v/>
      </c>
      <c r="AT833" t="str">
        <f t="shared" si="287"/>
        <v/>
      </c>
      <c r="AU833" t="str">
        <f t="shared" si="288"/>
        <v/>
      </c>
      <c r="AV833" t="str">
        <f t="shared" si="289"/>
        <v/>
      </c>
      <c r="AW833">
        <f>'01_指標庫'!$H$4*ISNUMBER($F833)+'01_指標庫'!$H$5*ISNUMBER($AA833)+'01_指標庫'!$H$6*ISNUMBER($G833)+'01_指標庫'!$H$7*ISNUMBER($H833)+'01_指標庫'!$H$8*ISNUMBER($AF833)+'01_指標庫'!$H$9*ISNUMBER($AG833)+'01_指標庫'!$H$10*ISNUMBER($AB833)+'01_指標庫'!$H$11*ISNUMBER($AC833)+'01_指標庫'!$H$12*ISNUMBER($AD833)+'01_指標庫'!$H$13*ISNUMBER($AE833)+'01_指標庫'!$H$14*ISNUMBER($I833)+'01_指標庫'!$H$15*ISNUMBER($AH833)+'01_指標庫'!$H$16*ISNUMBER($K833)+'01_指標庫'!$H$17*ISNUMBER($AI833)+'01_指標庫'!$H$18*ISNUMBER($AJ833)+'01_指標庫'!$H$19*ISNUMBER($AK833)+'01_指標庫'!$H$20*ISNUMBER($BB833)+'01_指標庫'!$H$21*ISNUMBER($BC833)</f>
        <v>51</v>
      </c>
      <c r="AX833">
        <f>IF(AW833=0,50,ROUND(('01_指標庫'!$H$4*IF(ISNUMBER($F833),L833,0)+'01_指標庫'!$H$5*IF(ISNUMBER($AA833),AL833,0)+'01_指標庫'!$H$6*IF(ISNUMBER($G833),M833,0)+'01_指標庫'!$H$7*IF(ISNUMBER($H833),N833,0)+'01_指標庫'!$H$8*IF(ISNUMBER($AF833),AQ833,0)+'01_指標庫'!$H$9*IF(ISNUMBER($AG833),AR833,0)+'01_指標庫'!$H$10*IF(ISNUMBER($AB833),AM833,0)+'01_指標庫'!$H$11*IF(ISNUMBER($AC833),AN833,0)+'01_指標庫'!$H$12*IF(ISNUMBER($AD833),AO833,0)+'01_指標庫'!$H$13*IF(ISNUMBER($AE833),AP833,0)+'01_指標庫'!$H$14*IF(ISNUMBER($I833),O833,0)+'01_指標庫'!$H$15*IF(ISNUMBER($AH833),AS833,0)+'01_指標庫'!$H$16*IF(ISNUMBER($K833),P833,0)+'01_指標庫'!$H$17*IF(ISNUMBER($AI833),AT833,0)+'01_指標庫'!$H$18*IF(ISNUMBER($AJ833),AU833,0)+'01_指標庫'!$H$19*IF(ISNUMBER($AK833),AV833,0)+'01_指標庫'!$H$20*IF(ISNUMBER($BB833),BB833,0)+'01_指標庫'!$H$21*IF(ISNUMBER($BC833),BC833,0))/AW833,1))</f>
        <v>86.3</v>
      </c>
      <c r="AY833" s="67"/>
      <c r="AZ833" s="67"/>
      <c r="BA833" s="66">
        <f t="shared" si="293"/>
        <v>6.1807191179679144E-3</v>
      </c>
      <c r="BB833">
        <f t="shared" si="294"/>
        <v>50</v>
      </c>
      <c r="BC833" t="str">
        <f t="shared" si="295"/>
        <v/>
      </c>
    </row>
    <row r="834" spans="1:55" ht="15" customHeight="1">
      <c r="A834" s="56">
        <v>830</v>
      </c>
      <c r="B834" s="57">
        <v>43761</v>
      </c>
      <c r="C834" s="56">
        <v>2019</v>
      </c>
      <c r="D834" s="58" t="s">
        <v>238</v>
      </c>
      <c r="E834" s="59">
        <v>7889.47</v>
      </c>
      <c r="F834" s="60">
        <v>5.3011999999999997E-2</v>
      </c>
      <c r="G834" s="60">
        <v>-1.5900999999999998E-2</v>
      </c>
      <c r="H834" s="61">
        <v>0.81630000000000003</v>
      </c>
      <c r="I834" s="62">
        <v>398</v>
      </c>
      <c r="J834" s="56" t="s">
        <v>235</v>
      </c>
      <c r="K834" s="63">
        <v>14.01</v>
      </c>
      <c r="L834" s="56">
        <f t="shared" si="273"/>
        <v>100</v>
      </c>
      <c r="M834" s="56">
        <f t="shared" si="274"/>
        <v>100</v>
      </c>
      <c r="N834" s="56">
        <f t="shared" si="275"/>
        <v>100</v>
      </c>
      <c r="O834" s="56">
        <f t="shared" si="276"/>
        <v>50</v>
      </c>
      <c r="P834" s="56">
        <f t="shared" si="277"/>
        <v>100</v>
      </c>
      <c r="Q834" s="63"/>
      <c r="R834" s="56"/>
      <c r="S834" s="60">
        <f t="shared" si="290"/>
        <v>1.8858052833026218E-3</v>
      </c>
      <c r="T834" s="64">
        <f t="shared" si="291"/>
        <v>-3.112033195020758E-2</v>
      </c>
      <c r="V834" s="65"/>
      <c r="W834" s="65"/>
      <c r="Y834" s="15" t="str">
        <f t="shared" si="278"/>
        <v>EASY</v>
      </c>
      <c r="AA834" s="66">
        <f t="shared" si="292"/>
        <v>3.498931521618398E-2</v>
      </c>
      <c r="AB834">
        <f>LOOKUP($B834,'07_L1政策步階'!$A$4:$A$14,'07_L1政策步階'!$C$4:$C$14)</f>
        <v>1</v>
      </c>
      <c r="AC834" s="65"/>
      <c r="AD834" s="65"/>
      <c r="AE834" s="65"/>
      <c r="AF834" s="65"/>
      <c r="AG834" s="65"/>
      <c r="AH834" s="65"/>
      <c r="AI834" s="65"/>
      <c r="AJ834" s="65"/>
      <c r="AK834" s="65"/>
      <c r="AL834">
        <f t="shared" si="279"/>
        <v>100</v>
      </c>
      <c r="AM834">
        <f t="shared" si="280"/>
        <v>100</v>
      </c>
      <c r="AN834" t="str">
        <f t="shared" si="281"/>
        <v/>
      </c>
      <c r="AO834" t="str">
        <f t="shared" si="282"/>
        <v/>
      </c>
      <c r="AP834" t="str">
        <f t="shared" si="283"/>
        <v/>
      </c>
      <c r="AQ834" t="str">
        <f t="shared" si="284"/>
        <v/>
      </c>
      <c r="AR834" t="str">
        <f t="shared" si="285"/>
        <v/>
      </c>
      <c r="AS834" t="str">
        <f t="shared" si="286"/>
        <v/>
      </c>
      <c r="AT834" t="str">
        <f t="shared" si="287"/>
        <v/>
      </c>
      <c r="AU834" t="str">
        <f t="shared" si="288"/>
        <v/>
      </c>
      <c r="AV834" t="str">
        <f t="shared" si="289"/>
        <v/>
      </c>
      <c r="AW834">
        <f>'01_指標庫'!$H$4*ISNUMBER($F834)+'01_指標庫'!$H$5*ISNUMBER($AA834)+'01_指標庫'!$H$6*ISNUMBER($G834)+'01_指標庫'!$H$7*ISNUMBER($H834)+'01_指標庫'!$H$8*ISNUMBER($AF834)+'01_指標庫'!$H$9*ISNUMBER($AG834)+'01_指標庫'!$H$10*ISNUMBER($AB834)+'01_指標庫'!$H$11*ISNUMBER($AC834)+'01_指標庫'!$H$12*ISNUMBER($AD834)+'01_指標庫'!$H$13*ISNUMBER($AE834)+'01_指標庫'!$H$14*ISNUMBER($I834)+'01_指標庫'!$H$15*ISNUMBER($AH834)+'01_指標庫'!$H$16*ISNUMBER($K834)+'01_指標庫'!$H$17*ISNUMBER($AI834)+'01_指標庫'!$H$18*ISNUMBER($AJ834)+'01_指標庫'!$H$19*ISNUMBER($AK834)+'01_指標庫'!$H$20*ISNUMBER($BB834)+'01_指標庫'!$H$21*ISNUMBER($BC834)</f>
        <v>51</v>
      </c>
      <c r="AX834">
        <f>IF(AW834=0,50,ROUND(('01_指標庫'!$H$4*IF(ISNUMBER($F834),L834,0)+'01_指標庫'!$H$5*IF(ISNUMBER($AA834),AL834,0)+'01_指標庫'!$H$6*IF(ISNUMBER($G834),M834,0)+'01_指標庫'!$H$7*IF(ISNUMBER($H834),N834,0)+'01_指標庫'!$H$8*IF(ISNUMBER($AF834),AQ834,0)+'01_指標庫'!$H$9*IF(ISNUMBER($AG834),AR834,0)+'01_指標庫'!$H$10*IF(ISNUMBER($AB834),AM834,0)+'01_指標庫'!$H$11*IF(ISNUMBER($AC834),AN834,0)+'01_指標庫'!$H$12*IF(ISNUMBER($AD834),AO834,0)+'01_指標庫'!$H$13*IF(ISNUMBER($AE834),AP834,0)+'01_指標庫'!$H$14*IF(ISNUMBER($I834),O834,0)+'01_指標庫'!$H$15*IF(ISNUMBER($AH834),AS834,0)+'01_指標庫'!$H$16*IF(ISNUMBER($K834),P834,0)+'01_指標庫'!$H$17*IF(ISNUMBER($AI834),AT834,0)+'01_指標庫'!$H$18*IF(ISNUMBER($AJ834),AU834,0)+'01_指標庫'!$H$19*IF(ISNUMBER($AK834),AV834,0)+'01_指標庫'!$H$20*IF(ISNUMBER($BB834),BB834,0)+'01_指標庫'!$H$21*IF(ISNUMBER($BC834),BC834,0))/AW834,1))</f>
        <v>86.3</v>
      </c>
      <c r="AY834" s="67"/>
      <c r="AZ834" s="67"/>
      <c r="BA834" s="66">
        <f t="shared" si="293"/>
        <v>2.8604900115070109E-3</v>
      </c>
      <c r="BB834">
        <f t="shared" si="294"/>
        <v>50</v>
      </c>
      <c r="BC834" t="str">
        <f t="shared" si="295"/>
        <v/>
      </c>
    </row>
    <row r="835" spans="1:55" ht="15" customHeight="1">
      <c r="A835" s="56">
        <v>831</v>
      </c>
      <c r="B835" s="57">
        <v>43762</v>
      </c>
      <c r="C835" s="56">
        <v>2019</v>
      </c>
      <c r="D835" s="58" t="s">
        <v>239</v>
      </c>
      <c r="E835" s="59">
        <v>7966.72</v>
      </c>
      <c r="F835" s="60">
        <v>6.2354E-2</v>
      </c>
      <c r="G835" s="60">
        <v>-6.2649999999999997E-3</v>
      </c>
      <c r="H835" s="61">
        <v>0.8367</v>
      </c>
      <c r="I835" s="62">
        <v>396</v>
      </c>
      <c r="J835" s="56" t="s">
        <v>235</v>
      </c>
      <c r="K835" s="63">
        <v>13.71</v>
      </c>
      <c r="L835" s="56">
        <f t="shared" si="273"/>
        <v>100</v>
      </c>
      <c r="M835" s="56">
        <f t="shared" si="274"/>
        <v>100</v>
      </c>
      <c r="N835" s="56">
        <f t="shared" si="275"/>
        <v>100</v>
      </c>
      <c r="O835" s="56">
        <f t="shared" si="276"/>
        <v>50</v>
      </c>
      <c r="P835" s="56">
        <f t="shared" si="277"/>
        <v>100</v>
      </c>
      <c r="Q835" s="63"/>
      <c r="R835" s="56"/>
      <c r="S835" s="60">
        <f t="shared" si="290"/>
        <v>9.7915322575534702E-3</v>
      </c>
      <c r="T835" s="64">
        <f t="shared" si="291"/>
        <v>-2.1413276231263323E-2</v>
      </c>
      <c r="V835" s="65"/>
      <c r="W835" s="65"/>
      <c r="Y835" s="15" t="str">
        <f t="shared" si="278"/>
        <v>EASY</v>
      </c>
      <c r="AA835" s="66">
        <f t="shared" si="292"/>
        <v>3.5317709433982714E-2</v>
      </c>
      <c r="AB835">
        <f>LOOKUP($B835,'07_L1政策步階'!$A$4:$A$14,'07_L1政策步階'!$C$4:$C$14)</f>
        <v>1</v>
      </c>
      <c r="AC835" s="65"/>
      <c r="AD835" s="65"/>
      <c r="AE835" s="65"/>
      <c r="AF835" s="65"/>
      <c r="AG835" s="65"/>
      <c r="AH835" s="65"/>
      <c r="AI835" s="65"/>
      <c r="AJ835" s="65"/>
      <c r="AK835" s="65"/>
      <c r="AL835">
        <f t="shared" si="279"/>
        <v>100</v>
      </c>
      <c r="AM835">
        <f t="shared" si="280"/>
        <v>100</v>
      </c>
      <c r="AN835" t="str">
        <f t="shared" si="281"/>
        <v/>
      </c>
      <c r="AO835" t="str">
        <f t="shared" si="282"/>
        <v/>
      </c>
      <c r="AP835" t="str">
        <f t="shared" si="283"/>
        <v/>
      </c>
      <c r="AQ835" t="str">
        <f t="shared" si="284"/>
        <v/>
      </c>
      <c r="AR835" t="str">
        <f t="shared" si="285"/>
        <v/>
      </c>
      <c r="AS835" t="str">
        <f t="shared" si="286"/>
        <v/>
      </c>
      <c r="AT835" t="str">
        <f t="shared" si="287"/>
        <v/>
      </c>
      <c r="AU835" t="str">
        <f t="shared" si="288"/>
        <v/>
      </c>
      <c r="AV835" t="str">
        <f t="shared" si="289"/>
        <v/>
      </c>
      <c r="AW835">
        <f>'01_指標庫'!$H$4*ISNUMBER($F835)+'01_指標庫'!$H$5*ISNUMBER($AA835)+'01_指標庫'!$H$6*ISNUMBER($G835)+'01_指標庫'!$H$7*ISNUMBER($H835)+'01_指標庫'!$H$8*ISNUMBER($AF835)+'01_指標庫'!$H$9*ISNUMBER($AG835)+'01_指標庫'!$H$10*ISNUMBER($AB835)+'01_指標庫'!$H$11*ISNUMBER($AC835)+'01_指標庫'!$H$12*ISNUMBER($AD835)+'01_指標庫'!$H$13*ISNUMBER($AE835)+'01_指標庫'!$H$14*ISNUMBER($I835)+'01_指標庫'!$H$15*ISNUMBER($AH835)+'01_指標庫'!$H$16*ISNUMBER($K835)+'01_指標庫'!$H$17*ISNUMBER($AI835)+'01_指標庫'!$H$18*ISNUMBER($AJ835)+'01_指標庫'!$H$19*ISNUMBER($AK835)+'01_指標庫'!$H$20*ISNUMBER($BB835)+'01_指標庫'!$H$21*ISNUMBER($BC835)</f>
        <v>51</v>
      </c>
      <c r="AX835">
        <f>IF(AW835=0,50,ROUND(('01_指標庫'!$H$4*IF(ISNUMBER($F835),L835,0)+'01_指標庫'!$H$5*IF(ISNUMBER($AA835),AL835,0)+'01_指標庫'!$H$6*IF(ISNUMBER($G835),M835,0)+'01_指標庫'!$H$7*IF(ISNUMBER($H835),N835,0)+'01_指標庫'!$H$8*IF(ISNUMBER($AF835),AQ835,0)+'01_指標庫'!$H$9*IF(ISNUMBER($AG835),AR835,0)+'01_指標庫'!$H$10*IF(ISNUMBER($AB835),AM835,0)+'01_指標庫'!$H$11*IF(ISNUMBER($AC835),AN835,0)+'01_指標庫'!$H$12*IF(ISNUMBER($AD835),AO835,0)+'01_指標庫'!$H$13*IF(ISNUMBER($AE835),AP835,0)+'01_指標庫'!$H$14*IF(ISNUMBER($I835),O835,0)+'01_指標庫'!$H$15*IF(ISNUMBER($AH835),AS835,0)+'01_指標庫'!$H$16*IF(ISNUMBER($K835),P835,0)+'01_指標庫'!$H$17*IF(ISNUMBER($AI835),AT835,0)+'01_指標庫'!$H$18*IF(ISNUMBER($AJ835),AU835,0)+'01_指標庫'!$H$19*IF(ISNUMBER($AK835),AV835,0)+'01_指標庫'!$H$20*IF(ISNUMBER($BB835),BB835,0)+'01_指標庫'!$H$21*IF(ISNUMBER($BC835),BC835,0))/AW835,1))</f>
        <v>86.3</v>
      </c>
      <c r="AY835" s="67"/>
      <c r="AZ835" s="67"/>
      <c r="BA835" s="66">
        <f t="shared" si="293"/>
        <v>6.1014001587222921E-4</v>
      </c>
      <c r="BB835">
        <f t="shared" si="294"/>
        <v>50</v>
      </c>
      <c r="BC835" t="str">
        <f t="shared" si="295"/>
        <v/>
      </c>
    </row>
    <row r="836" spans="1:55" ht="15" customHeight="1">
      <c r="A836" s="56">
        <v>832</v>
      </c>
      <c r="B836" s="57">
        <v>43763</v>
      </c>
      <c r="C836" s="56">
        <v>2019</v>
      </c>
      <c r="D836" s="58" t="s">
        <v>234</v>
      </c>
      <c r="E836" s="59">
        <v>8029.22</v>
      </c>
      <c r="F836" s="60">
        <v>6.9683999999999996E-2</v>
      </c>
      <c r="G836" s="60">
        <v>0</v>
      </c>
      <c r="H836" s="61">
        <v>0.8367</v>
      </c>
      <c r="I836" s="62">
        <v>389</v>
      </c>
      <c r="J836" s="56" t="s">
        <v>235</v>
      </c>
      <c r="K836" s="63">
        <v>12.65</v>
      </c>
      <c r="L836" s="56">
        <f t="shared" si="273"/>
        <v>100</v>
      </c>
      <c r="M836" s="56">
        <f t="shared" si="274"/>
        <v>100</v>
      </c>
      <c r="N836" s="56">
        <f t="shared" si="275"/>
        <v>100</v>
      </c>
      <c r="O836" s="56">
        <f t="shared" si="276"/>
        <v>50</v>
      </c>
      <c r="P836" s="56">
        <f t="shared" si="277"/>
        <v>100</v>
      </c>
      <c r="Q836" s="63"/>
      <c r="R836" s="56"/>
      <c r="S836" s="60">
        <f t="shared" si="290"/>
        <v>7.845135764781519E-3</v>
      </c>
      <c r="T836" s="64">
        <f t="shared" si="291"/>
        <v>-7.7315827862873832E-2</v>
      </c>
      <c r="V836" s="65"/>
      <c r="W836" s="65"/>
      <c r="Y836" s="15" t="str">
        <f t="shared" si="278"/>
        <v>EASY</v>
      </c>
      <c r="AA836" s="66">
        <f t="shared" si="292"/>
        <v>3.5796850977755756E-2</v>
      </c>
      <c r="AB836">
        <f>LOOKUP($B836,'07_L1政策步階'!$A$4:$A$14,'07_L1政策步階'!$C$4:$C$14)</f>
        <v>1</v>
      </c>
      <c r="AC836" s="65"/>
      <c r="AD836" s="65"/>
      <c r="AE836" s="65"/>
      <c r="AF836" s="65"/>
      <c r="AG836" s="65"/>
      <c r="AH836" s="65"/>
      <c r="AI836" s="65"/>
      <c r="AJ836" s="65"/>
      <c r="AK836" s="65"/>
      <c r="AL836">
        <f t="shared" si="279"/>
        <v>100</v>
      </c>
      <c r="AM836">
        <f t="shared" si="280"/>
        <v>100</v>
      </c>
      <c r="AN836" t="str">
        <f t="shared" si="281"/>
        <v/>
      </c>
      <c r="AO836" t="str">
        <f t="shared" si="282"/>
        <v/>
      </c>
      <c r="AP836" t="str">
        <f t="shared" si="283"/>
        <v/>
      </c>
      <c r="AQ836" t="str">
        <f t="shared" si="284"/>
        <v/>
      </c>
      <c r="AR836" t="str">
        <f t="shared" si="285"/>
        <v/>
      </c>
      <c r="AS836" t="str">
        <f t="shared" si="286"/>
        <v/>
      </c>
      <c r="AT836" t="str">
        <f t="shared" si="287"/>
        <v/>
      </c>
      <c r="AU836" t="str">
        <f t="shared" si="288"/>
        <v/>
      </c>
      <c r="AV836" t="str">
        <f t="shared" si="289"/>
        <v/>
      </c>
      <c r="AW836">
        <f>'01_指標庫'!$H$4*ISNUMBER($F836)+'01_指標庫'!$H$5*ISNUMBER($AA836)+'01_指標庫'!$H$6*ISNUMBER($G836)+'01_指標庫'!$H$7*ISNUMBER($H836)+'01_指標庫'!$H$8*ISNUMBER($AF836)+'01_指標庫'!$H$9*ISNUMBER($AG836)+'01_指標庫'!$H$10*ISNUMBER($AB836)+'01_指標庫'!$H$11*ISNUMBER($AC836)+'01_指標庫'!$H$12*ISNUMBER($AD836)+'01_指標庫'!$H$13*ISNUMBER($AE836)+'01_指標庫'!$H$14*ISNUMBER($I836)+'01_指標庫'!$H$15*ISNUMBER($AH836)+'01_指標庫'!$H$16*ISNUMBER($K836)+'01_指標庫'!$H$17*ISNUMBER($AI836)+'01_指標庫'!$H$18*ISNUMBER($AJ836)+'01_指標庫'!$H$19*ISNUMBER($AK836)+'01_指標庫'!$H$20*ISNUMBER($BB836)+'01_指標庫'!$H$21*ISNUMBER($BC836)</f>
        <v>51</v>
      </c>
      <c r="AX836">
        <f>IF(AW836=0,50,ROUND(('01_指標庫'!$H$4*IF(ISNUMBER($F836),L836,0)+'01_指標庫'!$H$5*IF(ISNUMBER($AA836),AL836,0)+'01_指標庫'!$H$6*IF(ISNUMBER($G836),M836,0)+'01_指標庫'!$H$7*IF(ISNUMBER($H836),N836,0)+'01_指標庫'!$H$8*IF(ISNUMBER($AF836),AQ836,0)+'01_指標庫'!$H$9*IF(ISNUMBER($AG836),AR836,0)+'01_指標庫'!$H$10*IF(ISNUMBER($AB836),AM836,0)+'01_指標庫'!$H$11*IF(ISNUMBER($AC836),AN836,0)+'01_指標庫'!$H$12*IF(ISNUMBER($AD836),AO836,0)+'01_指標庫'!$H$13*IF(ISNUMBER($AE836),AP836,0)+'01_指標庫'!$H$14*IF(ISNUMBER($I836),O836,0)+'01_指標庫'!$H$15*IF(ISNUMBER($AH836),AS836,0)+'01_指標庫'!$H$16*IF(ISNUMBER($K836),P836,0)+'01_指標庫'!$H$17*IF(ISNUMBER($AI836),AT836,0)+'01_指標庫'!$H$18*IF(ISNUMBER($AJ836),AU836,0)+'01_指標庫'!$H$19*IF(ISNUMBER($AK836),AV836,0)+'01_指標庫'!$H$20*IF(ISNUMBER($BB836),BB836,0)+'01_指標庫'!$H$21*IF(ISNUMBER($BC836),BC836,0))/AW836,1))</f>
        <v>86.3</v>
      </c>
      <c r="AY836" s="67"/>
      <c r="AZ836" s="67"/>
      <c r="BA836" s="66">
        <f t="shared" si="293"/>
        <v>2.3270439775207041E-3</v>
      </c>
      <c r="BB836">
        <f t="shared" si="294"/>
        <v>50</v>
      </c>
      <c r="BC836" t="str">
        <f t="shared" si="295"/>
        <v/>
      </c>
    </row>
    <row r="837" spans="1:55" ht="15" customHeight="1">
      <c r="A837" s="56">
        <v>833</v>
      </c>
      <c r="B837" s="57">
        <v>43766</v>
      </c>
      <c r="C837" s="56">
        <v>2019</v>
      </c>
      <c r="D837" s="58" t="s">
        <v>236</v>
      </c>
      <c r="E837" s="59">
        <v>8110.67</v>
      </c>
      <c r="F837" s="60">
        <v>7.9450000000000007E-2</v>
      </c>
      <c r="G837" s="60">
        <v>0</v>
      </c>
      <c r="H837" s="61">
        <v>0.8367</v>
      </c>
      <c r="I837" s="62">
        <v>385</v>
      </c>
      <c r="J837" s="56" t="s">
        <v>235</v>
      </c>
      <c r="K837" s="63">
        <v>13.11</v>
      </c>
      <c r="L837" s="56">
        <f t="shared" ref="L837:L900" si="296">IF(COUNT(F837)=0,50,IF(F837&gt;=0,100,IF(F837&gt;=-0.02,50,0)))</f>
        <v>100</v>
      </c>
      <c r="M837" s="56">
        <f t="shared" ref="M837:M900" si="297">IF(COUNT(G837)=0,50,IF(G837&gt;-0.06,100,IF(G837&gt;-0.15,50,0)))</f>
        <v>100</v>
      </c>
      <c r="N837" s="56">
        <f t="shared" ref="N837:N900" si="298">IF(COUNT(H837)=0,50,IF(H837&gt;=0.6,100,IF(H837&gt;=0.4,50,0)))</f>
        <v>100</v>
      </c>
      <c r="O837" s="56">
        <f t="shared" ref="O837:O900" si="299">IF(COUNT(I837)=0,50,IF(J837="proxy_vix",50,IF(I837&lt;350,100,IF(I837&lt;=450,50,0))))</f>
        <v>50</v>
      </c>
      <c r="P837" s="56">
        <f t="shared" ref="P837:P900" si="300">IF(COUNT(K837)=0,50,IF(K837&lt;20,100,IF(K837&lt;=25,50,0)))</f>
        <v>100</v>
      </c>
      <c r="Q837" s="63"/>
      <c r="R837" s="56"/>
      <c r="S837" s="60">
        <f t="shared" si="290"/>
        <v>1.0144198315652053E-2</v>
      </c>
      <c r="T837" s="64">
        <f t="shared" si="291"/>
        <v>3.6363636363636376E-2</v>
      </c>
      <c r="V837" s="65"/>
      <c r="W837" s="65"/>
      <c r="Y837" s="15" t="str">
        <f t="shared" ref="Y837:Y900" si="301">IF(AX837&gt;=70,"EASY",IF(AX837&gt;40,"UNCERTAIN","HARD"))</f>
        <v>EASY</v>
      </c>
      <c r="AA837" s="66">
        <f t="shared" si="292"/>
        <v>3.6104916507268658E-2</v>
      </c>
      <c r="AB837">
        <f>LOOKUP($B837,'07_L1政策步階'!$A$4:$A$14,'07_L1政策步階'!$C$4:$C$14)</f>
        <v>1</v>
      </c>
      <c r="AC837" s="65"/>
      <c r="AD837" s="65"/>
      <c r="AE837" s="65"/>
      <c r="AF837" s="65"/>
      <c r="AG837" s="65"/>
      <c r="AH837" s="65"/>
      <c r="AI837" s="65"/>
      <c r="AJ837" s="65"/>
      <c r="AK837" s="65"/>
      <c r="AL837">
        <f t="shared" ref="AL837:AL900" si="302">IF(ISNUMBER($AA837),IF($AA837&gt;=0.005,100,IF($AA837&gt;=-0.015,50,0)),"")</f>
        <v>100</v>
      </c>
      <c r="AM837">
        <f t="shared" ref="AM837:AM900" si="303">IF(ISNUMBER($AB837),IF($AB837=1,100,IF($AB837=0,50,0)),"")</f>
        <v>100</v>
      </c>
      <c r="AN837" t="str">
        <f t="shared" ref="AN837:AN900" si="304">IF(ISNUMBER($AC837),IF($AC837&gt;=0.001,100,IF($AC837&gt;=-0.003,50,0)),"")</f>
        <v/>
      </c>
      <c r="AO837" t="str">
        <f t="shared" ref="AO837:AO900" si="305">IF(ISNUMBER($AD837),IF($AD837&gt;=0.04,100,IF($AD837&gt;=0,50,0)),"")</f>
        <v/>
      </c>
      <c r="AP837" t="str">
        <f t="shared" ref="AP837:AP900" si="306">IF(ISNUMBER($AE837),IF($AE837&gt;=25,100,IF($AE837&gt;=-75,50,0)),"")</f>
        <v/>
      </c>
      <c r="AQ837" t="str">
        <f t="shared" ref="AQ837:AQ900" si="307">IF(ISNUMBER($AF837),IF($AF837&gt;0,100,IF($AF837&gt;=-50,50,0)),"")</f>
        <v/>
      </c>
      <c r="AR837" t="str">
        <f t="shared" ref="AR837:AR900" si="308">IF(ISNUMBER($AG837),IF($AG837=1,100,IF($AG837=0,50,0)),"")</f>
        <v/>
      </c>
      <c r="AS837" t="str">
        <f t="shared" ref="AS837:AS900" si="309">IF(ISNUMBER($AH837),IF($AH837&lt;0,100,IF($AH837&lt;=20,50,0)),"")</f>
        <v/>
      </c>
      <c r="AT837" t="str">
        <f t="shared" ref="AT837:AT900" si="310">IF(ISNUMBER($AI837),IF($AI837&lt;0.95,100,IF($AI837&lt;=1,50,0)),"")</f>
        <v/>
      </c>
      <c r="AU837" t="str">
        <f t="shared" ref="AU837:AU900" si="311">IF(ISNUMBER($AJ837),IF($AJ837&lt;30,0,IF($AJ837&lt;40,50,IF($AJ837&lt;=90,100,50))),"")</f>
        <v/>
      </c>
      <c r="AV837" t="str">
        <f t="shared" ref="AV837:AV900" si="312">IF(ISNUMBER($AK837),IF($AK837&gt;-0.2,100,IF($AK837&gt;=-0.4,50,0)),"")</f>
        <v/>
      </c>
      <c r="AW837">
        <f>'01_指標庫'!$H$4*ISNUMBER($F837)+'01_指標庫'!$H$5*ISNUMBER($AA837)+'01_指標庫'!$H$6*ISNUMBER($G837)+'01_指標庫'!$H$7*ISNUMBER($H837)+'01_指標庫'!$H$8*ISNUMBER($AF837)+'01_指標庫'!$H$9*ISNUMBER($AG837)+'01_指標庫'!$H$10*ISNUMBER($AB837)+'01_指標庫'!$H$11*ISNUMBER($AC837)+'01_指標庫'!$H$12*ISNUMBER($AD837)+'01_指標庫'!$H$13*ISNUMBER($AE837)+'01_指標庫'!$H$14*ISNUMBER($I837)+'01_指標庫'!$H$15*ISNUMBER($AH837)+'01_指標庫'!$H$16*ISNUMBER($K837)+'01_指標庫'!$H$17*ISNUMBER($AI837)+'01_指標庫'!$H$18*ISNUMBER($AJ837)+'01_指標庫'!$H$19*ISNUMBER($AK837)+'01_指標庫'!$H$20*ISNUMBER($BB837)+'01_指標庫'!$H$21*ISNUMBER($BC837)</f>
        <v>51</v>
      </c>
      <c r="AX837">
        <f>IF(AW837=0,50,ROUND(('01_指標庫'!$H$4*IF(ISNUMBER($F837),L837,0)+'01_指標庫'!$H$5*IF(ISNUMBER($AA837),AL837,0)+'01_指標庫'!$H$6*IF(ISNUMBER($G837),M837,0)+'01_指標庫'!$H$7*IF(ISNUMBER($H837),N837,0)+'01_指標庫'!$H$8*IF(ISNUMBER($AF837),AQ837,0)+'01_指標庫'!$H$9*IF(ISNUMBER($AG837),AR837,0)+'01_指標庫'!$H$10*IF(ISNUMBER($AB837),AM837,0)+'01_指標庫'!$H$11*IF(ISNUMBER($AC837),AN837,0)+'01_指標庫'!$H$12*IF(ISNUMBER($AD837),AO837,0)+'01_指標庫'!$H$13*IF(ISNUMBER($AE837),AP837,0)+'01_指標庫'!$H$14*IF(ISNUMBER($I837),O837,0)+'01_指標庫'!$H$15*IF(ISNUMBER($AH837),AS837,0)+'01_指標庫'!$H$16*IF(ISNUMBER($K837),P837,0)+'01_指標庫'!$H$17*IF(ISNUMBER($AI837),AT837,0)+'01_指標庫'!$H$18*IF(ISNUMBER($AJ837),AU837,0)+'01_指標庫'!$H$19*IF(ISNUMBER($AK837),AV837,0)+'01_指標庫'!$H$20*IF(ISNUMBER($BB837),BB837,0)+'01_指標庫'!$H$21*IF(ISNUMBER($BC837),BC837,0))/AW837,1))</f>
        <v>86.3</v>
      </c>
      <c r="AY837" s="67"/>
      <c r="AZ837" s="67"/>
      <c r="BA837" s="66">
        <f t="shared" si="293"/>
        <v>3.2292999207899076E-3</v>
      </c>
      <c r="BB837">
        <f t="shared" si="294"/>
        <v>50</v>
      </c>
      <c r="BC837" t="str">
        <f t="shared" si="295"/>
        <v/>
      </c>
    </row>
    <row r="838" spans="1:55" ht="15" customHeight="1">
      <c r="A838" s="56">
        <v>834</v>
      </c>
      <c r="B838" s="57">
        <v>43767</v>
      </c>
      <c r="C838" s="56">
        <v>2019</v>
      </c>
      <c r="D838" s="58" t="s">
        <v>237</v>
      </c>
      <c r="E838" s="59">
        <v>8047.51</v>
      </c>
      <c r="F838" s="60">
        <v>6.9971000000000005E-2</v>
      </c>
      <c r="G838" s="60">
        <v>-7.7869999999999997E-3</v>
      </c>
      <c r="H838" s="61">
        <v>0.8367</v>
      </c>
      <c r="I838" s="62">
        <v>386</v>
      </c>
      <c r="J838" s="56" t="s">
        <v>235</v>
      </c>
      <c r="K838" s="63">
        <v>13.2</v>
      </c>
      <c r="L838" s="56">
        <f t="shared" si="296"/>
        <v>100</v>
      </c>
      <c r="M838" s="56">
        <f t="shared" si="297"/>
        <v>100</v>
      </c>
      <c r="N838" s="56">
        <f t="shared" si="298"/>
        <v>100</v>
      </c>
      <c r="O838" s="56">
        <f t="shared" si="299"/>
        <v>50</v>
      </c>
      <c r="P838" s="56">
        <f t="shared" si="300"/>
        <v>100</v>
      </c>
      <c r="Q838" s="63"/>
      <c r="R838" s="56"/>
      <c r="S838" s="60">
        <f t="shared" ref="S838:S901" si="313">$E838/$E837-1</f>
        <v>-7.7872728146995973E-3</v>
      </c>
      <c r="T838" s="64">
        <f t="shared" ref="T838:T901" si="314">$K838/$K837-1</f>
        <v>6.8649885583524917E-3</v>
      </c>
      <c r="V838" s="65"/>
      <c r="W838" s="65"/>
      <c r="Y838" s="15" t="str">
        <f t="shared" si="301"/>
        <v>EASY</v>
      </c>
      <c r="AA838" s="66">
        <f t="shared" si="292"/>
        <v>3.593998295773071E-2</v>
      </c>
      <c r="AB838">
        <f>LOOKUP($B838,'07_L1政策步階'!$A$4:$A$14,'07_L1政策步階'!$C$4:$C$14)</f>
        <v>1</v>
      </c>
      <c r="AC838" s="65"/>
      <c r="AD838" s="65"/>
      <c r="AE838" s="65"/>
      <c r="AF838" s="65"/>
      <c r="AG838" s="65"/>
      <c r="AH838" s="65"/>
      <c r="AI838" s="65"/>
      <c r="AJ838" s="65"/>
      <c r="AK838" s="65"/>
      <c r="AL838">
        <f t="shared" si="302"/>
        <v>100</v>
      </c>
      <c r="AM838">
        <f t="shared" si="303"/>
        <v>100</v>
      </c>
      <c r="AN838" t="str">
        <f t="shared" si="304"/>
        <v/>
      </c>
      <c r="AO838" t="str">
        <f t="shared" si="305"/>
        <v/>
      </c>
      <c r="AP838" t="str">
        <f t="shared" si="306"/>
        <v/>
      </c>
      <c r="AQ838" t="str">
        <f t="shared" si="307"/>
        <v/>
      </c>
      <c r="AR838" t="str">
        <f t="shared" si="308"/>
        <v/>
      </c>
      <c r="AS838" t="str">
        <f t="shared" si="309"/>
        <v/>
      </c>
      <c r="AT838" t="str">
        <f t="shared" si="310"/>
        <v/>
      </c>
      <c r="AU838" t="str">
        <f t="shared" si="311"/>
        <v/>
      </c>
      <c r="AV838" t="str">
        <f t="shared" si="312"/>
        <v/>
      </c>
      <c r="AW838">
        <f>'01_指標庫'!$H$4*ISNUMBER($F838)+'01_指標庫'!$H$5*ISNUMBER($AA838)+'01_指標庫'!$H$6*ISNUMBER($G838)+'01_指標庫'!$H$7*ISNUMBER($H838)+'01_指標庫'!$H$8*ISNUMBER($AF838)+'01_指標庫'!$H$9*ISNUMBER($AG838)+'01_指標庫'!$H$10*ISNUMBER($AB838)+'01_指標庫'!$H$11*ISNUMBER($AC838)+'01_指標庫'!$H$12*ISNUMBER($AD838)+'01_指標庫'!$H$13*ISNUMBER($AE838)+'01_指標庫'!$H$14*ISNUMBER($I838)+'01_指標庫'!$H$15*ISNUMBER($AH838)+'01_指標庫'!$H$16*ISNUMBER($K838)+'01_指標庫'!$H$17*ISNUMBER($AI838)+'01_指標庫'!$H$18*ISNUMBER($AJ838)+'01_指標庫'!$H$19*ISNUMBER($AK838)+'01_指標庫'!$H$20*ISNUMBER($BB838)+'01_指標庫'!$H$21*ISNUMBER($BC838)</f>
        <v>51</v>
      </c>
      <c r="AX838">
        <f>IF(AW838=0,50,ROUND(('01_指標庫'!$H$4*IF(ISNUMBER($F838),L838,0)+'01_指標庫'!$H$5*IF(ISNUMBER($AA838),AL838,0)+'01_指標庫'!$H$6*IF(ISNUMBER($G838),M838,0)+'01_指標庫'!$H$7*IF(ISNUMBER($H838),N838,0)+'01_指標庫'!$H$8*IF(ISNUMBER($AF838),AQ838,0)+'01_指標庫'!$H$9*IF(ISNUMBER($AG838),AR838,0)+'01_指標庫'!$H$10*IF(ISNUMBER($AB838),AM838,0)+'01_指標庫'!$H$11*IF(ISNUMBER($AC838),AN838,0)+'01_指標庫'!$H$12*IF(ISNUMBER($AD838),AO838,0)+'01_指標庫'!$H$13*IF(ISNUMBER($AE838),AP838,0)+'01_指標庫'!$H$14*IF(ISNUMBER($I838),O838,0)+'01_指標庫'!$H$15*IF(ISNUMBER($AH838),AS838,0)+'01_指標庫'!$H$16*IF(ISNUMBER($K838),P838,0)+'01_指標庫'!$H$17*IF(ISNUMBER($AI838),AT838,0)+'01_指標庫'!$H$18*IF(ISNUMBER($AJ838),AU838,0)+'01_指標庫'!$H$19*IF(ISNUMBER($AK838),AV838,0)+'01_指標庫'!$H$20*IF(ISNUMBER($BB838),BB838,0)+'01_指標庫'!$H$21*IF(ISNUMBER($BC838),BC838,0))/AW838,1))</f>
        <v>86.3</v>
      </c>
      <c r="AY838" s="67"/>
      <c r="AZ838" s="67"/>
      <c r="BA838" s="66">
        <f t="shared" si="293"/>
        <v>6.2546033151660296E-3</v>
      </c>
      <c r="BB838">
        <f t="shared" si="294"/>
        <v>50</v>
      </c>
      <c r="BC838" t="str">
        <f t="shared" si="295"/>
        <v/>
      </c>
    </row>
    <row r="839" spans="1:55" ht="15" customHeight="1">
      <c r="A839" s="56">
        <v>835</v>
      </c>
      <c r="B839" s="57">
        <v>43768</v>
      </c>
      <c r="C839" s="56">
        <v>2019</v>
      </c>
      <c r="D839" s="58" t="s">
        <v>238</v>
      </c>
      <c r="E839" s="59">
        <v>8083.11</v>
      </c>
      <c r="F839" s="60">
        <v>7.3694999999999997E-2</v>
      </c>
      <c r="G839" s="60">
        <v>-3.398E-3</v>
      </c>
      <c r="H839" s="61">
        <v>0.85709999999999997</v>
      </c>
      <c r="I839" s="62">
        <v>396</v>
      </c>
      <c r="J839" s="56" t="s">
        <v>235</v>
      </c>
      <c r="K839" s="63">
        <v>12.33</v>
      </c>
      <c r="L839" s="56">
        <f t="shared" si="296"/>
        <v>100</v>
      </c>
      <c r="M839" s="56">
        <f t="shared" si="297"/>
        <v>100</v>
      </c>
      <c r="N839" s="56">
        <f t="shared" si="298"/>
        <v>100</v>
      </c>
      <c r="O839" s="56">
        <f t="shared" si="299"/>
        <v>50</v>
      </c>
      <c r="P839" s="56">
        <f t="shared" si="300"/>
        <v>100</v>
      </c>
      <c r="Q839" s="63"/>
      <c r="R839" s="56"/>
      <c r="S839" s="60">
        <f t="shared" si="313"/>
        <v>4.4237285818842231E-3</v>
      </c>
      <c r="T839" s="64">
        <f t="shared" si="314"/>
        <v>-6.5909090909090806E-2</v>
      </c>
      <c r="V839" s="65"/>
      <c r="W839" s="65"/>
      <c r="Y839" s="15" t="str">
        <f t="shared" si="301"/>
        <v>EASY</v>
      </c>
      <c r="AA839" s="66">
        <f t="shared" si="292"/>
        <v>3.6079649082355614E-2</v>
      </c>
      <c r="AB839">
        <f>LOOKUP($B839,'07_L1政策步階'!$A$4:$A$14,'07_L1政策步階'!$C$4:$C$14)</f>
        <v>1</v>
      </c>
      <c r="AC839" s="65"/>
      <c r="AD839" s="65"/>
      <c r="AE839" s="65"/>
      <c r="AF839" s="65"/>
      <c r="AG839" s="65"/>
      <c r="AH839" s="65"/>
      <c r="AI839" s="65"/>
      <c r="AJ839" s="65"/>
      <c r="AK839" s="65"/>
      <c r="AL839">
        <f t="shared" si="302"/>
        <v>100</v>
      </c>
      <c r="AM839">
        <f t="shared" si="303"/>
        <v>100</v>
      </c>
      <c r="AN839" t="str">
        <f t="shared" si="304"/>
        <v/>
      </c>
      <c r="AO839" t="str">
        <f t="shared" si="305"/>
        <v/>
      </c>
      <c r="AP839" t="str">
        <f t="shared" si="306"/>
        <v/>
      </c>
      <c r="AQ839" t="str">
        <f t="shared" si="307"/>
        <v/>
      </c>
      <c r="AR839" t="str">
        <f t="shared" si="308"/>
        <v/>
      </c>
      <c r="AS839" t="str">
        <f t="shared" si="309"/>
        <v/>
      </c>
      <c r="AT839" t="str">
        <f t="shared" si="310"/>
        <v/>
      </c>
      <c r="AU839" t="str">
        <f t="shared" si="311"/>
        <v/>
      </c>
      <c r="AV839" t="str">
        <f t="shared" si="312"/>
        <v/>
      </c>
      <c r="AW839">
        <f>'01_指標庫'!$H$4*ISNUMBER($F839)+'01_指標庫'!$H$5*ISNUMBER($AA839)+'01_指標庫'!$H$6*ISNUMBER($G839)+'01_指標庫'!$H$7*ISNUMBER($H839)+'01_指標庫'!$H$8*ISNUMBER($AF839)+'01_指標庫'!$H$9*ISNUMBER($AG839)+'01_指標庫'!$H$10*ISNUMBER($AB839)+'01_指標庫'!$H$11*ISNUMBER($AC839)+'01_指標庫'!$H$12*ISNUMBER($AD839)+'01_指標庫'!$H$13*ISNUMBER($AE839)+'01_指標庫'!$H$14*ISNUMBER($I839)+'01_指標庫'!$H$15*ISNUMBER($AH839)+'01_指標庫'!$H$16*ISNUMBER($K839)+'01_指標庫'!$H$17*ISNUMBER($AI839)+'01_指標庫'!$H$18*ISNUMBER($AJ839)+'01_指標庫'!$H$19*ISNUMBER($AK839)+'01_指標庫'!$H$20*ISNUMBER($BB839)+'01_指標庫'!$H$21*ISNUMBER($BC839)</f>
        <v>51</v>
      </c>
      <c r="AX839">
        <f>IF(AW839=0,50,ROUND(('01_指標庫'!$H$4*IF(ISNUMBER($F839),L839,0)+'01_指標庫'!$H$5*IF(ISNUMBER($AA839),AL839,0)+'01_指標庫'!$H$6*IF(ISNUMBER($G839),M839,0)+'01_指標庫'!$H$7*IF(ISNUMBER($H839),N839,0)+'01_指標庫'!$H$8*IF(ISNUMBER($AF839),AQ839,0)+'01_指標庫'!$H$9*IF(ISNUMBER($AG839),AR839,0)+'01_指標庫'!$H$10*IF(ISNUMBER($AB839),AM839,0)+'01_指標庫'!$H$11*IF(ISNUMBER($AC839),AN839,0)+'01_指標庫'!$H$12*IF(ISNUMBER($AD839),AO839,0)+'01_指標庫'!$H$13*IF(ISNUMBER($AE839),AP839,0)+'01_指標庫'!$H$14*IF(ISNUMBER($I839),O839,0)+'01_指標庫'!$H$15*IF(ISNUMBER($AH839),AS839,0)+'01_指標庫'!$H$16*IF(ISNUMBER($K839),P839,0)+'01_指標庫'!$H$17*IF(ISNUMBER($AI839),AT839,0)+'01_指標庫'!$H$18*IF(ISNUMBER($AJ839),AU839,0)+'01_指標庫'!$H$19*IF(ISNUMBER($AK839),AV839,0)+'01_指標庫'!$H$20*IF(ISNUMBER($BB839),BB839,0)+'01_指標庫'!$H$21*IF(ISNUMBER($BC839),BC839,0))/AW839,1))</f>
        <v>86.3</v>
      </c>
      <c r="AY839" s="67"/>
      <c r="AZ839" s="67"/>
      <c r="BA839" s="66">
        <f t="shared" si="293"/>
        <v>9.0552897045703684E-3</v>
      </c>
      <c r="BB839">
        <f t="shared" si="294"/>
        <v>50</v>
      </c>
      <c r="BC839" t="str">
        <f t="shared" si="295"/>
        <v/>
      </c>
    </row>
    <row r="840" spans="1:55" ht="15" customHeight="1">
      <c r="A840" s="56">
        <v>836</v>
      </c>
      <c r="B840" s="57">
        <v>43769</v>
      </c>
      <c r="C840" s="56">
        <v>2019</v>
      </c>
      <c r="D840" s="58" t="s">
        <v>239</v>
      </c>
      <c r="E840" s="59">
        <v>8083.83</v>
      </c>
      <c r="F840" s="60">
        <v>7.2783E-2</v>
      </c>
      <c r="G840" s="60">
        <v>-3.3089999999999999E-3</v>
      </c>
      <c r="H840" s="61">
        <v>0.81630000000000003</v>
      </c>
      <c r="I840" s="62">
        <v>415</v>
      </c>
      <c r="J840" s="56" t="s">
        <v>235</v>
      </c>
      <c r="K840" s="63">
        <v>13.22</v>
      </c>
      <c r="L840" s="56">
        <f t="shared" si="296"/>
        <v>100</v>
      </c>
      <c r="M840" s="56">
        <f t="shared" si="297"/>
        <v>100</v>
      </c>
      <c r="N840" s="56">
        <f t="shared" si="298"/>
        <v>100</v>
      </c>
      <c r="O840" s="56">
        <f t="shared" si="299"/>
        <v>50</v>
      </c>
      <c r="P840" s="56">
        <f t="shared" si="300"/>
        <v>100</v>
      </c>
      <c r="Q840" s="63"/>
      <c r="R840" s="56"/>
      <c r="S840" s="60">
        <f t="shared" si="313"/>
        <v>8.9074625979401745E-5</v>
      </c>
      <c r="T840" s="64">
        <f t="shared" si="314"/>
        <v>7.2181670721816804E-2</v>
      </c>
      <c r="V840" s="65"/>
      <c r="W840" s="65"/>
      <c r="Y840" s="15" t="str">
        <f t="shared" si="301"/>
        <v>EASY</v>
      </c>
      <c r="AA840" s="66">
        <f t="shared" si="292"/>
        <v>3.6037254133052032E-2</v>
      </c>
      <c r="AB840">
        <f>LOOKUP($B840,'07_L1政策步階'!$A$4:$A$14,'07_L1政策步階'!$C$4:$C$14)</f>
        <v>1</v>
      </c>
      <c r="AC840" s="65"/>
      <c r="AD840" s="65"/>
      <c r="AE840" s="65"/>
      <c r="AF840" s="65"/>
      <c r="AG840" s="65"/>
      <c r="AH840" s="65"/>
      <c r="AI840" s="65"/>
      <c r="AJ840" s="65"/>
      <c r="AK840" s="65"/>
      <c r="AL840">
        <f t="shared" si="302"/>
        <v>100</v>
      </c>
      <c r="AM840">
        <f t="shared" si="303"/>
        <v>100</v>
      </c>
      <c r="AN840" t="str">
        <f t="shared" si="304"/>
        <v/>
      </c>
      <c r="AO840" t="str">
        <f t="shared" si="305"/>
        <v/>
      </c>
      <c r="AP840" t="str">
        <f t="shared" si="306"/>
        <v/>
      </c>
      <c r="AQ840" t="str">
        <f t="shared" si="307"/>
        <v/>
      </c>
      <c r="AR840" t="str">
        <f t="shared" si="308"/>
        <v/>
      </c>
      <c r="AS840" t="str">
        <f t="shared" si="309"/>
        <v/>
      </c>
      <c r="AT840" t="str">
        <f t="shared" si="310"/>
        <v/>
      </c>
      <c r="AU840" t="str">
        <f t="shared" si="311"/>
        <v/>
      </c>
      <c r="AV840" t="str">
        <f t="shared" si="312"/>
        <v/>
      </c>
      <c r="AW840">
        <f>'01_指標庫'!$H$4*ISNUMBER($F840)+'01_指標庫'!$H$5*ISNUMBER($AA840)+'01_指標庫'!$H$6*ISNUMBER($G840)+'01_指標庫'!$H$7*ISNUMBER($H840)+'01_指標庫'!$H$8*ISNUMBER($AF840)+'01_指標庫'!$H$9*ISNUMBER($AG840)+'01_指標庫'!$H$10*ISNUMBER($AB840)+'01_指標庫'!$H$11*ISNUMBER($AC840)+'01_指標庫'!$H$12*ISNUMBER($AD840)+'01_指標庫'!$H$13*ISNUMBER($AE840)+'01_指標庫'!$H$14*ISNUMBER($I840)+'01_指標庫'!$H$15*ISNUMBER($AH840)+'01_指標庫'!$H$16*ISNUMBER($K840)+'01_指標庫'!$H$17*ISNUMBER($AI840)+'01_指標庫'!$H$18*ISNUMBER($AJ840)+'01_指標庫'!$H$19*ISNUMBER($AK840)+'01_指標庫'!$H$20*ISNUMBER($BB840)+'01_指標庫'!$H$21*ISNUMBER($BC840)</f>
        <v>51</v>
      </c>
      <c r="AX840">
        <f>IF(AW840=0,50,ROUND(('01_指標庫'!$H$4*IF(ISNUMBER($F840),L840,0)+'01_指標庫'!$H$5*IF(ISNUMBER($AA840),AL840,0)+'01_指標庫'!$H$6*IF(ISNUMBER($G840),M840,0)+'01_指標庫'!$H$7*IF(ISNUMBER($H840),N840,0)+'01_指標庫'!$H$8*IF(ISNUMBER($AF840),AQ840,0)+'01_指標庫'!$H$9*IF(ISNUMBER($AG840),AR840,0)+'01_指標庫'!$H$10*IF(ISNUMBER($AB840),AM840,0)+'01_指標庫'!$H$11*IF(ISNUMBER($AC840),AN840,0)+'01_指標庫'!$H$12*IF(ISNUMBER($AD840),AO840,0)+'01_指標庫'!$H$13*IF(ISNUMBER($AE840),AP840,0)+'01_指標庫'!$H$14*IF(ISNUMBER($I840),O840,0)+'01_指標庫'!$H$15*IF(ISNUMBER($AH840),AS840,0)+'01_指標庫'!$H$16*IF(ISNUMBER($K840),P840,0)+'01_指標庫'!$H$17*IF(ISNUMBER($AI840),AT840,0)+'01_指標庫'!$H$18*IF(ISNUMBER($AJ840),AU840,0)+'01_指標庫'!$H$19*IF(ISNUMBER($AK840),AV840,0)+'01_指標庫'!$H$20*IF(ISNUMBER($BB840),BB840,0)+'01_指標庫'!$H$21*IF(ISNUMBER($BC840),BC840,0))/AW840,1))</f>
        <v>92.2</v>
      </c>
      <c r="AY840" s="67"/>
      <c r="AZ840" s="67"/>
      <c r="BA840" s="66">
        <f t="shared" si="293"/>
        <v>1.0197390366256665E-2</v>
      </c>
      <c r="BB840">
        <f t="shared" si="294"/>
        <v>100</v>
      </c>
      <c r="BC840" t="str">
        <f t="shared" si="295"/>
        <v/>
      </c>
    </row>
    <row r="841" spans="1:55" ht="15" customHeight="1">
      <c r="A841" s="56">
        <v>837</v>
      </c>
      <c r="B841" s="57">
        <v>43770</v>
      </c>
      <c r="C841" s="56">
        <v>2019</v>
      </c>
      <c r="D841" s="58" t="s">
        <v>234</v>
      </c>
      <c r="E841" s="59">
        <v>8161.17</v>
      </c>
      <c r="F841" s="60">
        <v>8.2011000000000001E-2</v>
      </c>
      <c r="G841" s="60">
        <v>0</v>
      </c>
      <c r="H841" s="61">
        <v>0.87760000000000005</v>
      </c>
      <c r="I841" s="62">
        <v>409</v>
      </c>
      <c r="J841" s="56" t="s">
        <v>235</v>
      </c>
      <c r="K841" s="63">
        <v>12.3</v>
      </c>
      <c r="L841" s="56">
        <f t="shared" si="296"/>
        <v>100</v>
      </c>
      <c r="M841" s="56">
        <f t="shared" si="297"/>
        <v>100</v>
      </c>
      <c r="N841" s="56">
        <f t="shared" si="298"/>
        <v>100</v>
      </c>
      <c r="O841" s="56">
        <f t="shared" si="299"/>
        <v>50</v>
      </c>
      <c r="P841" s="56">
        <f t="shared" si="300"/>
        <v>100</v>
      </c>
      <c r="Q841" s="63"/>
      <c r="R841" s="56"/>
      <c r="S841" s="60">
        <f t="shared" si="313"/>
        <v>9.567247208315921E-3</v>
      </c>
      <c r="T841" s="64">
        <f t="shared" si="314"/>
        <v>-6.9591527987897139E-2</v>
      </c>
      <c r="V841" s="65"/>
      <c r="W841" s="65"/>
      <c r="Y841" s="15" t="str">
        <f t="shared" si="301"/>
        <v>EASY</v>
      </c>
      <c r="AA841" s="66">
        <f t="shared" si="292"/>
        <v>3.624954726307017E-2</v>
      </c>
      <c r="AB841">
        <f>LOOKUP($B841,'07_L1政策步階'!$A$4:$A$14,'07_L1政策步階'!$C$4:$C$14)</f>
        <v>1</v>
      </c>
      <c r="AC841" s="65"/>
      <c r="AD841" s="65"/>
      <c r="AE841" s="65"/>
      <c r="AF841" s="65"/>
      <c r="AG841" s="65"/>
      <c r="AH841" s="65"/>
      <c r="AI841" s="65"/>
      <c r="AJ841" s="65"/>
      <c r="AK841" s="65"/>
      <c r="AL841">
        <f t="shared" si="302"/>
        <v>100</v>
      </c>
      <c r="AM841">
        <f t="shared" si="303"/>
        <v>100</v>
      </c>
      <c r="AN841" t="str">
        <f t="shared" si="304"/>
        <v/>
      </c>
      <c r="AO841" t="str">
        <f t="shared" si="305"/>
        <v/>
      </c>
      <c r="AP841" t="str">
        <f t="shared" si="306"/>
        <v/>
      </c>
      <c r="AQ841" t="str">
        <f t="shared" si="307"/>
        <v/>
      </c>
      <c r="AR841" t="str">
        <f t="shared" si="308"/>
        <v/>
      </c>
      <c r="AS841" t="str">
        <f t="shared" si="309"/>
        <v/>
      </c>
      <c r="AT841" t="str">
        <f t="shared" si="310"/>
        <v/>
      </c>
      <c r="AU841" t="str">
        <f t="shared" si="311"/>
        <v/>
      </c>
      <c r="AV841" t="str">
        <f t="shared" si="312"/>
        <v/>
      </c>
      <c r="AW841">
        <f>'01_指標庫'!$H$4*ISNUMBER($F841)+'01_指標庫'!$H$5*ISNUMBER($AA841)+'01_指標庫'!$H$6*ISNUMBER($G841)+'01_指標庫'!$H$7*ISNUMBER($H841)+'01_指標庫'!$H$8*ISNUMBER($AF841)+'01_指標庫'!$H$9*ISNUMBER($AG841)+'01_指標庫'!$H$10*ISNUMBER($AB841)+'01_指標庫'!$H$11*ISNUMBER($AC841)+'01_指標庫'!$H$12*ISNUMBER($AD841)+'01_指標庫'!$H$13*ISNUMBER($AE841)+'01_指標庫'!$H$14*ISNUMBER($I841)+'01_指標庫'!$H$15*ISNUMBER($AH841)+'01_指標庫'!$H$16*ISNUMBER($K841)+'01_指標庫'!$H$17*ISNUMBER($AI841)+'01_指標庫'!$H$18*ISNUMBER($AJ841)+'01_指標庫'!$H$19*ISNUMBER($AK841)+'01_指標庫'!$H$20*ISNUMBER($BB841)+'01_指標庫'!$H$21*ISNUMBER($BC841)</f>
        <v>51</v>
      </c>
      <c r="AX841">
        <f>IF(AW841=0,50,ROUND(('01_指標庫'!$H$4*IF(ISNUMBER($F841),L841,0)+'01_指標庫'!$H$5*IF(ISNUMBER($AA841),AL841,0)+'01_指標庫'!$H$6*IF(ISNUMBER($G841),M841,0)+'01_指標庫'!$H$7*IF(ISNUMBER($H841),N841,0)+'01_指標庫'!$H$8*IF(ISNUMBER($AF841),AQ841,0)+'01_指標庫'!$H$9*IF(ISNUMBER($AG841),AR841,0)+'01_指標庫'!$H$10*IF(ISNUMBER($AB841),AM841,0)+'01_指標庫'!$H$11*IF(ISNUMBER($AC841),AN841,0)+'01_指標庫'!$H$12*IF(ISNUMBER($AD841),AO841,0)+'01_指標庫'!$H$13*IF(ISNUMBER($AE841),AP841,0)+'01_指標庫'!$H$14*IF(ISNUMBER($I841),O841,0)+'01_指標庫'!$H$15*IF(ISNUMBER($AH841),AS841,0)+'01_指標庫'!$H$16*IF(ISNUMBER($K841),P841,0)+'01_指標庫'!$H$17*IF(ISNUMBER($AI841),AT841,0)+'01_指標庫'!$H$18*IF(ISNUMBER($AJ841),AU841,0)+'01_指標庫'!$H$19*IF(ISNUMBER($AK841),AV841,0)+'01_指標庫'!$H$20*IF(ISNUMBER($BB841),BB841,0)+'01_指標庫'!$H$21*IF(ISNUMBER($BC841),BC841,0))/AW841,1))</f>
        <v>86.3</v>
      </c>
      <c r="AY841" s="67"/>
      <c r="AZ841" s="67"/>
      <c r="BA841" s="66">
        <f t="shared" si="293"/>
        <v>9.8012574412325026E-3</v>
      </c>
      <c r="BB841">
        <f t="shared" si="294"/>
        <v>50</v>
      </c>
      <c r="BC841" t="str">
        <f t="shared" si="295"/>
        <v/>
      </c>
    </row>
    <row r="842" spans="1:55" ht="15" customHeight="1">
      <c r="A842" s="56">
        <v>838</v>
      </c>
      <c r="B842" s="57">
        <v>43773</v>
      </c>
      <c r="C842" s="56">
        <v>2019</v>
      </c>
      <c r="D842" s="58" t="s">
        <v>236</v>
      </c>
      <c r="E842" s="59">
        <v>8210.66</v>
      </c>
      <c r="F842" s="60">
        <v>8.7543999999999997E-2</v>
      </c>
      <c r="G842" s="60">
        <v>0</v>
      </c>
      <c r="H842" s="61">
        <v>0.89800000000000002</v>
      </c>
      <c r="I842" s="62">
        <v>399</v>
      </c>
      <c r="J842" s="56" t="s">
        <v>235</v>
      </c>
      <c r="K842" s="63">
        <v>12.83</v>
      </c>
      <c r="L842" s="56">
        <f t="shared" si="296"/>
        <v>100</v>
      </c>
      <c r="M842" s="56">
        <f t="shared" si="297"/>
        <v>100</v>
      </c>
      <c r="N842" s="56">
        <f t="shared" si="298"/>
        <v>100</v>
      </c>
      <c r="O842" s="56">
        <f t="shared" si="299"/>
        <v>50</v>
      </c>
      <c r="P842" s="56">
        <f t="shared" si="300"/>
        <v>100</v>
      </c>
      <c r="Q842" s="63"/>
      <c r="R842" s="56"/>
      <c r="S842" s="60">
        <f t="shared" si="313"/>
        <v>6.0640814981185454E-3</v>
      </c>
      <c r="T842" s="64">
        <f t="shared" si="314"/>
        <v>4.3089430894308833E-2</v>
      </c>
      <c r="V842" s="65"/>
      <c r="W842" s="65"/>
      <c r="Y842" s="15" t="str">
        <f t="shared" si="301"/>
        <v>EASY</v>
      </c>
      <c r="AA842" s="66">
        <f t="shared" si="292"/>
        <v>3.7246229761471961E-2</v>
      </c>
      <c r="AB842">
        <f>LOOKUP($B842,'07_L1政策步階'!$A$4:$A$14,'07_L1政策步階'!$C$4:$C$14)</f>
        <v>1</v>
      </c>
      <c r="AC842" s="65"/>
      <c r="AD842" s="65"/>
      <c r="AE842" s="65"/>
      <c r="AF842" s="65"/>
      <c r="AG842" s="65"/>
      <c r="AH842" s="65"/>
      <c r="AI842" s="65"/>
      <c r="AJ842" s="65"/>
      <c r="AK842" s="65"/>
      <c r="AL842">
        <f t="shared" si="302"/>
        <v>100</v>
      </c>
      <c r="AM842">
        <f t="shared" si="303"/>
        <v>100</v>
      </c>
      <c r="AN842" t="str">
        <f t="shared" si="304"/>
        <v/>
      </c>
      <c r="AO842" t="str">
        <f t="shared" si="305"/>
        <v/>
      </c>
      <c r="AP842" t="str">
        <f t="shared" si="306"/>
        <v/>
      </c>
      <c r="AQ842" t="str">
        <f t="shared" si="307"/>
        <v/>
      </c>
      <c r="AR842" t="str">
        <f t="shared" si="308"/>
        <v/>
      </c>
      <c r="AS842" t="str">
        <f t="shared" si="309"/>
        <v/>
      </c>
      <c r="AT842" t="str">
        <f t="shared" si="310"/>
        <v/>
      </c>
      <c r="AU842" t="str">
        <f t="shared" si="311"/>
        <v/>
      </c>
      <c r="AV842" t="str">
        <f t="shared" si="312"/>
        <v/>
      </c>
      <c r="AW842">
        <f>'01_指標庫'!$H$4*ISNUMBER($F842)+'01_指標庫'!$H$5*ISNUMBER($AA842)+'01_指標庫'!$H$6*ISNUMBER($G842)+'01_指標庫'!$H$7*ISNUMBER($H842)+'01_指標庫'!$H$8*ISNUMBER($AF842)+'01_指標庫'!$H$9*ISNUMBER($AG842)+'01_指標庫'!$H$10*ISNUMBER($AB842)+'01_指標庫'!$H$11*ISNUMBER($AC842)+'01_指標庫'!$H$12*ISNUMBER($AD842)+'01_指標庫'!$H$13*ISNUMBER($AE842)+'01_指標庫'!$H$14*ISNUMBER($I842)+'01_指標庫'!$H$15*ISNUMBER($AH842)+'01_指標庫'!$H$16*ISNUMBER($K842)+'01_指標庫'!$H$17*ISNUMBER($AI842)+'01_指標庫'!$H$18*ISNUMBER($AJ842)+'01_指標庫'!$H$19*ISNUMBER($AK842)+'01_指標庫'!$H$20*ISNUMBER($BB842)+'01_指標庫'!$H$21*ISNUMBER($BC842)</f>
        <v>51</v>
      </c>
      <c r="AX842">
        <f>IF(AW842=0,50,ROUND(('01_指標庫'!$H$4*IF(ISNUMBER($F842),L842,0)+'01_指標庫'!$H$5*IF(ISNUMBER($AA842),AL842,0)+'01_指標庫'!$H$6*IF(ISNUMBER($G842),M842,0)+'01_指標庫'!$H$7*IF(ISNUMBER($H842),N842,0)+'01_指標庫'!$H$8*IF(ISNUMBER($AF842),AQ842,0)+'01_指標庫'!$H$9*IF(ISNUMBER($AG842),AR842,0)+'01_指標庫'!$H$10*IF(ISNUMBER($AB842),AM842,0)+'01_指標庫'!$H$11*IF(ISNUMBER($AC842),AN842,0)+'01_指標庫'!$H$12*IF(ISNUMBER($AD842),AO842,0)+'01_指標庫'!$H$13*IF(ISNUMBER($AE842),AP842,0)+'01_指標庫'!$H$14*IF(ISNUMBER($I842),O842,0)+'01_指標庫'!$H$15*IF(ISNUMBER($AH842),AS842,0)+'01_指標庫'!$H$16*IF(ISNUMBER($K842),P842,0)+'01_指標庫'!$H$17*IF(ISNUMBER($AI842),AT842,0)+'01_指標庫'!$H$18*IF(ISNUMBER($AJ842),AU842,0)+'01_指標庫'!$H$19*IF(ISNUMBER($AK842),AV842,0)+'01_指標庫'!$H$20*IF(ISNUMBER($BB842),BB842,0)+'01_指標庫'!$H$21*IF(ISNUMBER($BC842),BC842,0))/AW842,1))</f>
        <v>86.3</v>
      </c>
      <c r="AY842" s="67"/>
      <c r="AZ842" s="67"/>
      <c r="BA842" s="66">
        <f t="shared" si="293"/>
        <v>8.8939455594776451E-3</v>
      </c>
      <c r="BB842">
        <f t="shared" si="294"/>
        <v>50</v>
      </c>
      <c r="BC842" t="str">
        <f t="shared" si="295"/>
        <v/>
      </c>
    </row>
    <row r="843" spans="1:55" ht="15" customHeight="1">
      <c r="A843" s="56">
        <v>839</v>
      </c>
      <c r="B843" s="57">
        <v>43774</v>
      </c>
      <c r="C843" s="56">
        <v>2019</v>
      </c>
      <c r="D843" s="58" t="s">
        <v>237</v>
      </c>
      <c r="E843" s="59">
        <v>8210.18</v>
      </c>
      <c r="F843" s="60">
        <v>8.6355000000000001E-2</v>
      </c>
      <c r="G843" s="60">
        <v>-5.8999999999999998E-5</v>
      </c>
      <c r="H843" s="61">
        <v>0.85709999999999997</v>
      </c>
      <c r="I843" s="62">
        <v>397</v>
      </c>
      <c r="J843" s="56" t="s">
        <v>235</v>
      </c>
      <c r="K843" s="63">
        <v>13.1</v>
      </c>
      <c r="L843" s="56">
        <f t="shared" si="296"/>
        <v>100</v>
      </c>
      <c r="M843" s="56">
        <f t="shared" si="297"/>
        <v>100</v>
      </c>
      <c r="N843" s="56">
        <f t="shared" si="298"/>
        <v>100</v>
      </c>
      <c r="O843" s="56">
        <f t="shared" si="299"/>
        <v>50</v>
      </c>
      <c r="P843" s="56">
        <f t="shared" si="300"/>
        <v>100</v>
      </c>
      <c r="Q843" s="63"/>
      <c r="R843" s="56"/>
      <c r="S843" s="60">
        <f t="shared" si="313"/>
        <v>-5.8460586603192866E-5</v>
      </c>
      <c r="T843" s="64">
        <f t="shared" si="314"/>
        <v>2.1044427123928289E-2</v>
      </c>
      <c r="V843" s="65"/>
      <c r="W843" s="65"/>
      <c r="Y843" s="15" t="str">
        <f t="shared" si="301"/>
        <v>EASY</v>
      </c>
      <c r="AA843" s="66">
        <f t="shared" si="292"/>
        <v>3.7854258157054677E-2</v>
      </c>
      <c r="AB843">
        <f>LOOKUP($B843,'07_L1政策步階'!$A$4:$A$14,'07_L1政策步階'!$C$4:$C$14)</f>
        <v>1</v>
      </c>
      <c r="AC843" s="65"/>
      <c r="AD843" s="65"/>
      <c r="AE843" s="65"/>
      <c r="AF843" s="65"/>
      <c r="AG843" s="65"/>
      <c r="AH843" s="65"/>
      <c r="AI843" s="65"/>
      <c r="AJ843" s="65"/>
      <c r="AK843" s="65"/>
      <c r="AL843">
        <f t="shared" si="302"/>
        <v>100</v>
      </c>
      <c r="AM843">
        <f t="shared" si="303"/>
        <v>100</v>
      </c>
      <c r="AN843" t="str">
        <f t="shared" si="304"/>
        <v/>
      </c>
      <c r="AO843" t="str">
        <f t="shared" si="305"/>
        <v/>
      </c>
      <c r="AP843" t="str">
        <f t="shared" si="306"/>
        <v/>
      </c>
      <c r="AQ843" t="str">
        <f t="shared" si="307"/>
        <v/>
      </c>
      <c r="AR843" t="str">
        <f t="shared" si="308"/>
        <v/>
      </c>
      <c r="AS843" t="str">
        <f t="shared" si="309"/>
        <v/>
      </c>
      <c r="AT843" t="str">
        <f t="shared" si="310"/>
        <v/>
      </c>
      <c r="AU843" t="str">
        <f t="shared" si="311"/>
        <v/>
      </c>
      <c r="AV843" t="str">
        <f t="shared" si="312"/>
        <v/>
      </c>
      <c r="AW843">
        <f>'01_指標庫'!$H$4*ISNUMBER($F843)+'01_指標庫'!$H$5*ISNUMBER($AA843)+'01_指標庫'!$H$6*ISNUMBER($G843)+'01_指標庫'!$H$7*ISNUMBER($H843)+'01_指標庫'!$H$8*ISNUMBER($AF843)+'01_指標庫'!$H$9*ISNUMBER($AG843)+'01_指標庫'!$H$10*ISNUMBER($AB843)+'01_指標庫'!$H$11*ISNUMBER($AC843)+'01_指標庫'!$H$12*ISNUMBER($AD843)+'01_指標庫'!$H$13*ISNUMBER($AE843)+'01_指標庫'!$H$14*ISNUMBER($I843)+'01_指標庫'!$H$15*ISNUMBER($AH843)+'01_指標庫'!$H$16*ISNUMBER($K843)+'01_指標庫'!$H$17*ISNUMBER($AI843)+'01_指標庫'!$H$18*ISNUMBER($AJ843)+'01_指標庫'!$H$19*ISNUMBER($AK843)+'01_指標庫'!$H$20*ISNUMBER($BB843)+'01_指標庫'!$H$21*ISNUMBER($BC843)</f>
        <v>51</v>
      </c>
      <c r="AX843">
        <f>IF(AW843=0,50,ROUND(('01_指標庫'!$H$4*IF(ISNUMBER($F843),L843,0)+'01_指標庫'!$H$5*IF(ISNUMBER($AA843),AL843,0)+'01_指標庫'!$H$6*IF(ISNUMBER($G843),M843,0)+'01_指標庫'!$H$7*IF(ISNUMBER($H843),N843,0)+'01_指標庫'!$H$8*IF(ISNUMBER($AF843),AQ843,0)+'01_指標庫'!$H$9*IF(ISNUMBER($AG843),AR843,0)+'01_指標庫'!$H$10*IF(ISNUMBER($AB843),AM843,0)+'01_指標庫'!$H$11*IF(ISNUMBER($AC843),AN843,0)+'01_指標庫'!$H$12*IF(ISNUMBER($AD843),AO843,0)+'01_指標庫'!$H$13*IF(ISNUMBER($AE843),AP843,0)+'01_指標庫'!$H$14*IF(ISNUMBER($I843),O843,0)+'01_指標庫'!$H$15*IF(ISNUMBER($AH843),AS843,0)+'01_指標庫'!$H$16*IF(ISNUMBER($K843),P843,0)+'01_指標庫'!$H$17*IF(ISNUMBER($AI843),AT843,0)+'01_指標庫'!$H$18*IF(ISNUMBER($AJ843),AU843,0)+'01_指標庫'!$H$19*IF(ISNUMBER($AK843),AV843,0)+'01_指標庫'!$H$20*IF(ISNUMBER($BB843),BB843,0)+'01_指標庫'!$H$21*IF(ISNUMBER($BC843),BC843,0))/AW843,1))</f>
        <v>86.3</v>
      </c>
      <c r="AY843" s="67"/>
      <c r="AZ843" s="67"/>
      <c r="BA843" s="66">
        <f t="shared" si="293"/>
        <v>8.7305090296700971E-3</v>
      </c>
      <c r="BB843">
        <f t="shared" si="294"/>
        <v>50</v>
      </c>
      <c r="BC843" t="str">
        <f t="shared" si="295"/>
        <v/>
      </c>
    </row>
    <row r="844" spans="1:55" ht="15" customHeight="1">
      <c r="A844" s="56">
        <v>840</v>
      </c>
      <c r="B844" s="57">
        <v>43775</v>
      </c>
      <c r="C844" s="56">
        <v>2019</v>
      </c>
      <c r="D844" s="58" t="s">
        <v>238</v>
      </c>
      <c r="E844" s="59">
        <v>8196.0300000000007</v>
      </c>
      <c r="F844" s="60">
        <v>8.3380999999999997E-2</v>
      </c>
      <c r="G844" s="60">
        <v>-1.7819999999999999E-3</v>
      </c>
      <c r="H844" s="61">
        <v>0.87760000000000005</v>
      </c>
      <c r="I844" s="62">
        <v>402</v>
      </c>
      <c r="J844" s="56" t="s">
        <v>235</v>
      </c>
      <c r="K844" s="63">
        <v>12.62</v>
      </c>
      <c r="L844" s="56">
        <f t="shared" si="296"/>
        <v>100</v>
      </c>
      <c r="M844" s="56">
        <f t="shared" si="297"/>
        <v>100</v>
      </c>
      <c r="N844" s="56">
        <f t="shared" si="298"/>
        <v>100</v>
      </c>
      <c r="O844" s="56">
        <f t="shared" si="299"/>
        <v>50</v>
      </c>
      <c r="P844" s="56">
        <f t="shared" si="300"/>
        <v>100</v>
      </c>
      <c r="Q844" s="63"/>
      <c r="R844" s="56"/>
      <c r="S844" s="60">
        <f t="shared" si="313"/>
        <v>-1.7234701309837286E-3</v>
      </c>
      <c r="T844" s="64">
        <f t="shared" si="314"/>
        <v>-3.6641221374045796E-2</v>
      </c>
      <c r="V844" s="65"/>
      <c r="W844" s="65"/>
      <c r="Y844" s="15" t="str">
        <f t="shared" si="301"/>
        <v>EASY</v>
      </c>
      <c r="AA844" s="66">
        <f t="shared" ref="AA844:AA907" si="315">IF($A844&lt;200,"",AVERAGE($E795:$E844)/AVERAGE($E645:$E844)-1)</f>
        <v>3.8465302137299373E-2</v>
      </c>
      <c r="AB844">
        <f>LOOKUP($B844,'07_L1政策步階'!$A$4:$A$14,'07_L1政策步階'!$C$4:$C$14)</f>
        <v>1</v>
      </c>
      <c r="AC844" s="65"/>
      <c r="AD844" s="65"/>
      <c r="AE844" s="65"/>
      <c r="AF844" s="65"/>
      <c r="AG844" s="65"/>
      <c r="AH844" s="65"/>
      <c r="AI844" s="65"/>
      <c r="AJ844" s="65"/>
      <c r="AK844" s="65"/>
      <c r="AL844">
        <f t="shared" si="302"/>
        <v>100</v>
      </c>
      <c r="AM844">
        <f t="shared" si="303"/>
        <v>100</v>
      </c>
      <c r="AN844" t="str">
        <f t="shared" si="304"/>
        <v/>
      </c>
      <c r="AO844" t="str">
        <f t="shared" si="305"/>
        <v/>
      </c>
      <c r="AP844" t="str">
        <f t="shared" si="306"/>
        <v/>
      </c>
      <c r="AQ844" t="str">
        <f t="shared" si="307"/>
        <v/>
      </c>
      <c r="AR844" t="str">
        <f t="shared" si="308"/>
        <v/>
      </c>
      <c r="AS844" t="str">
        <f t="shared" si="309"/>
        <v/>
      </c>
      <c r="AT844" t="str">
        <f t="shared" si="310"/>
        <v/>
      </c>
      <c r="AU844" t="str">
        <f t="shared" si="311"/>
        <v/>
      </c>
      <c r="AV844" t="str">
        <f t="shared" si="312"/>
        <v/>
      </c>
      <c r="AW844">
        <f>'01_指標庫'!$H$4*ISNUMBER($F844)+'01_指標庫'!$H$5*ISNUMBER($AA844)+'01_指標庫'!$H$6*ISNUMBER($G844)+'01_指標庫'!$H$7*ISNUMBER($H844)+'01_指標庫'!$H$8*ISNUMBER($AF844)+'01_指標庫'!$H$9*ISNUMBER($AG844)+'01_指標庫'!$H$10*ISNUMBER($AB844)+'01_指標庫'!$H$11*ISNUMBER($AC844)+'01_指標庫'!$H$12*ISNUMBER($AD844)+'01_指標庫'!$H$13*ISNUMBER($AE844)+'01_指標庫'!$H$14*ISNUMBER($I844)+'01_指標庫'!$H$15*ISNUMBER($AH844)+'01_指標庫'!$H$16*ISNUMBER($K844)+'01_指標庫'!$H$17*ISNUMBER($AI844)+'01_指標庫'!$H$18*ISNUMBER($AJ844)+'01_指標庫'!$H$19*ISNUMBER($AK844)+'01_指標庫'!$H$20*ISNUMBER($BB844)+'01_指標庫'!$H$21*ISNUMBER($BC844)</f>
        <v>51</v>
      </c>
      <c r="AX844">
        <f>IF(AW844=0,50,ROUND(('01_指標庫'!$H$4*IF(ISNUMBER($F844),L844,0)+'01_指標庫'!$H$5*IF(ISNUMBER($AA844),AL844,0)+'01_指標庫'!$H$6*IF(ISNUMBER($G844),M844,0)+'01_指標庫'!$H$7*IF(ISNUMBER($H844),N844,0)+'01_指標庫'!$H$8*IF(ISNUMBER($AF844),AQ844,0)+'01_指標庫'!$H$9*IF(ISNUMBER($AG844),AR844,0)+'01_指標庫'!$H$10*IF(ISNUMBER($AB844),AM844,0)+'01_指標庫'!$H$11*IF(ISNUMBER($AC844),AN844,0)+'01_指標庫'!$H$12*IF(ISNUMBER($AD844),AO844,0)+'01_指標庫'!$H$13*IF(ISNUMBER($AE844),AP844,0)+'01_指標庫'!$H$14*IF(ISNUMBER($I844),O844,0)+'01_指標庫'!$H$15*IF(ISNUMBER($AH844),AS844,0)+'01_指標庫'!$H$16*IF(ISNUMBER($K844),P844,0)+'01_指標庫'!$H$17*IF(ISNUMBER($AI844),AT844,0)+'01_指標庫'!$H$18*IF(ISNUMBER($AJ844),AU844,0)+'01_指標庫'!$H$19*IF(ISNUMBER($AK844),AV844,0)+'01_指標庫'!$H$20*IF(ISNUMBER($BB844),BB844,0)+'01_指標庫'!$H$21*IF(ISNUMBER($BC844),BC844,0))/AW844,1))</f>
        <v>86.3</v>
      </c>
      <c r="AY844" s="67"/>
      <c r="AZ844" s="67"/>
      <c r="BA844" s="66">
        <f t="shared" si="293"/>
        <v>7.7021816518310082E-3</v>
      </c>
      <c r="BB844">
        <f t="shared" si="294"/>
        <v>50</v>
      </c>
      <c r="BC844" t="str">
        <f t="shared" si="295"/>
        <v/>
      </c>
    </row>
    <row r="845" spans="1:55" ht="15" customHeight="1">
      <c r="A845" s="56">
        <v>841</v>
      </c>
      <c r="B845" s="57">
        <v>43776</v>
      </c>
      <c r="C845" s="56">
        <v>2019</v>
      </c>
      <c r="D845" s="58" t="s">
        <v>239</v>
      </c>
      <c r="E845" s="59">
        <v>8219.65</v>
      </c>
      <c r="F845" s="60">
        <v>8.5415000000000005E-2</v>
      </c>
      <c r="G845" s="60">
        <v>0</v>
      </c>
      <c r="H845" s="61">
        <v>0.85709999999999997</v>
      </c>
      <c r="I845" s="62">
        <v>396</v>
      </c>
      <c r="J845" s="56" t="s">
        <v>235</v>
      </c>
      <c r="K845" s="63">
        <v>12.73</v>
      </c>
      <c r="L845" s="56">
        <f t="shared" si="296"/>
        <v>100</v>
      </c>
      <c r="M845" s="56">
        <f t="shared" si="297"/>
        <v>100</v>
      </c>
      <c r="N845" s="56">
        <f t="shared" si="298"/>
        <v>100</v>
      </c>
      <c r="O845" s="56">
        <f t="shared" si="299"/>
        <v>50</v>
      </c>
      <c r="P845" s="56">
        <f t="shared" si="300"/>
        <v>100</v>
      </c>
      <c r="Q845" s="63"/>
      <c r="R845" s="56"/>
      <c r="S845" s="60">
        <f t="shared" si="313"/>
        <v>2.8818830580170651E-3</v>
      </c>
      <c r="T845" s="64">
        <f t="shared" si="314"/>
        <v>8.7163232963551884E-3</v>
      </c>
      <c r="V845" s="65"/>
      <c r="W845" s="65"/>
      <c r="Y845" s="15" t="str">
        <f t="shared" si="301"/>
        <v>EASY</v>
      </c>
      <c r="AA845" s="66">
        <f t="shared" si="315"/>
        <v>3.9093565266058894E-2</v>
      </c>
      <c r="AB845">
        <f>LOOKUP($B845,'07_L1政策步階'!$A$4:$A$14,'07_L1政策步階'!$C$4:$C$14)</f>
        <v>1</v>
      </c>
      <c r="AC845" s="65"/>
      <c r="AD845" s="65"/>
      <c r="AE845" s="65"/>
      <c r="AF845" s="65"/>
      <c r="AG845" s="65"/>
      <c r="AH845" s="65"/>
      <c r="AI845" s="65"/>
      <c r="AJ845" s="65"/>
      <c r="AK845" s="65"/>
      <c r="AL845">
        <f t="shared" si="302"/>
        <v>100</v>
      </c>
      <c r="AM845">
        <f t="shared" si="303"/>
        <v>100</v>
      </c>
      <c r="AN845" t="str">
        <f t="shared" si="304"/>
        <v/>
      </c>
      <c r="AO845" t="str">
        <f t="shared" si="305"/>
        <v/>
      </c>
      <c r="AP845" t="str">
        <f t="shared" si="306"/>
        <v/>
      </c>
      <c r="AQ845" t="str">
        <f t="shared" si="307"/>
        <v/>
      </c>
      <c r="AR845" t="str">
        <f t="shared" si="308"/>
        <v/>
      </c>
      <c r="AS845" t="str">
        <f t="shared" si="309"/>
        <v/>
      </c>
      <c r="AT845" t="str">
        <f t="shared" si="310"/>
        <v/>
      </c>
      <c r="AU845" t="str">
        <f t="shared" si="311"/>
        <v/>
      </c>
      <c r="AV845" t="str">
        <f t="shared" si="312"/>
        <v/>
      </c>
      <c r="AW845">
        <f>'01_指標庫'!$H$4*ISNUMBER($F845)+'01_指標庫'!$H$5*ISNUMBER($AA845)+'01_指標庫'!$H$6*ISNUMBER($G845)+'01_指標庫'!$H$7*ISNUMBER($H845)+'01_指標庫'!$H$8*ISNUMBER($AF845)+'01_指標庫'!$H$9*ISNUMBER($AG845)+'01_指標庫'!$H$10*ISNUMBER($AB845)+'01_指標庫'!$H$11*ISNUMBER($AC845)+'01_指標庫'!$H$12*ISNUMBER($AD845)+'01_指標庫'!$H$13*ISNUMBER($AE845)+'01_指標庫'!$H$14*ISNUMBER($I845)+'01_指標庫'!$H$15*ISNUMBER($AH845)+'01_指標庫'!$H$16*ISNUMBER($K845)+'01_指標庫'!$H$17*ISNUMBER($AI845)+'01_指標庫'!$H$18*ISNUMBER($AJ845)+'01_指標庫'!$H$19*ISNUMBER($AK845)+'01_指標庫'!$H$20*ISNUMBER($BB845)+'01_指標庫'!$H$21*ISNUMBER($BC845)</f>
        <v>51</v>
      </c>
      <c r="AX845">
        <f>IF(AW845=0,50,ROUND(('01_指標庫'!$H$4*IF(ISNUMBER($F845),L845,0)+'01_指標庫'!$H$5*IF(ISNUMBER($AA845),AL845,0)+'01_指標庫'!$H$6*IF(ISNUMBER($G845),M845,0)+'01_指標庫'!$H$7*IF(ISNUMBER($H845),N845,0)+'01_指標庫'!$H$8*IF(ISNUMBER($AF845),AQ845,0)+'01_指標庫'!$H$9*IF(ISNUMBER($AG845),AR845,0)+'01_指標庫'!$H$10*IF(ISNUMBER($AB845),AM845,0)+'01_指標庫'!$H$11*IF(ISNUMBER($AC845),AN845,0)+'01_指標庫'!$H$12*IF(ISNUMBER($AD845),AO845,0)+'01_指標庫'!$H$13*IF(ISNUMBER($AE845),AP845,0)+'01_指標庫'!$H$14*IF(ISNUMBER($I845),O845,0)+'01_指標庫'!$H$15*IF(ISNUMBER($AH845),AS845,0)+'01_指標庫'!$H$16*IF(ISNUMBER($K845),P845,0)+'01_指標庫'!$H$17*IF(ISNUMBER($AI845),AT845,0)+'01_指標庫'!$H$18*IF(ISNUMBER($AJ845),AU845,0)+'01_指標庫'!$H$19*IF(ISNUMBER($AK845),AV845,0)+'01_指標庫'!$H$20*IF(ISNUMBER($BB845),BB845,0)+'01_指標庫'!$H$21*IF(ISNUMBER($BC845),BC845,0))/AW845,1))</f>
        <v>86.3</v>
      </c>
      <c r="AY845" s="67"/>
      <c r="AZ845" s="67"/>
      <c r="BA845" s="66">
        <f t="shared" si="293"/>
        <v>7.9082230646243534E-3</v>
      </c>
      <c r="BB845">
        <f t="shared" si="294"/>
        <v>50</v>
      </c>
      <c r="BC845" t="str">
        <f t="shared" si="295"/>
        <v/>
      </c>
    </row>
    <row r="846" spans="1:55" ht="15" customHeight="1">
      <c r="A846" s="56">
        <v>842</v>
      </c>
      <c r="B846" s="57">
        <v>43777</v>
      </c>
      <c r="C846" s="56">
        <v>2019</v>
      </c>
      <c r="D846" s="58" t="s">
        <v>234</v>
      </c>
      <c r="E846" s="59">
        <v>8255.89</v>
      </c>
      <c r="F846" s="60">
        <v>8.9145000000000002E-2</v>
      </c>
      <c r="G846" s="60">
        <v>0</v>
      </c>
      <c r="H846" s="61">
        <v>0.87760000000000005</v>
      </c>
      <c r="I846" s="62">
        <v>400</v>
      </c>
      <c r="J846" s="56" t="s">
        <v>235</v>
      </c>
      <c r="K846" s="63">
        <v>12.07</v>
      </c>
      <c r="L846" s="56">
        <f t="shared" si="296"/>
        <v>100</v>
      </c>
      <c r="M846" s="56">
        <f t="shared" si="297"/>
        <v>100</v>
      </c>
      <c r="N846" s="56">
        <f t="shared" si="298"/>
        <v>100</v>
      </c>
      <c r="O846" s="56">
        <f t="shared" si="299"/>
        <v>50</v>
      </c>
      <c r="P846" s="56">
        <f t="shared" si="300"/>
        <v>100</v>
      </c>
      <c r="Q846" s="63"/>
      <c r="R846" s="56"/>
      <c r="S846" s="60">
        <f t="shared" si="313"/>
        <v>4.4089468529682208E-3</v>
      </c>
      <c r="T846" s="64">
        <f t="shared" si="314"/>
        <v>-5.1846032992930113E-2</v>
      </c>
      <c r="V846" s="65"/>
      <c r="W846" s="65"/>
      <c r="Y846" s="15" t="str">
        <f t="shared" si="301"/>
        <v>EASY</v>
      </c>
      <c r="AA846" s="66">
        <f t="shared" si="315"/>
        <v>3.9547639052224248E-2</v>
      </c>
      <c r="AB846">
        <f>LOOKUP($B846,'07_L1政策步階'!$A$4:$A$14,'07_L1政策步階'!$C$4:$C$14)</f>
        <v>1</v>
      </c>
      <c r="AC846" s="65"/>
      <c r="AD846" s="65"/>
      <c r="AE846" s="65"/>
      <c r="AF846" s="65"/>
      <c r="AG846" s="65"/>
      <c r="AH846" s="65"/>
      <c r="AI846" s="65"/>
      <c r="AJ846" s="65"/>
      <c r="AK846" s="65"/>
      <c r="AL846">
        <f t="shared" si="302"/>
        <v>100</v>
      </c>
      <c r="AM846">
        <f t="shared" si="303"/>
        <v>100</v>
      </c>
      <c r="AN846" t="str">
        <f t="shared" si="304"/>
        <v/>
      </c>
      <c r="AO846" t="str">
        <f t="shared" si="305"/>
        <v/>
      </c>
      <c r="AP846" t="str">
        <f t="shared" si="306"/>
        <v/>
      </c>
      <c r="AQ846" t="str">
        <f t="shared" si="307"/>
        <v/>
      </c>
      <c r="AR846" t="str">
        <f t="shared" si="308"/>
        <v/>
      </c>
      <c r="AS846" t="str">
        <f t="shared" si="309"/>
        <v/>
      </c>
      <c r="AT846" t="str">
        <f t="shared" si="310"/>
        <v/>
      </c>
      <c r="AU846" t="str">
        <f t="shared" si="311"/>
        <v/>
      </c>
      <c r="AV846" t="str">
        <f t="shared" si="312"/>
        <v/>
      </c>
      <c r="AW846">
        <f>'01_指標庫'!$H$4*ISNUMBER($F846)+'01_指標庫'!$H$5*ISNUMBER($AA846)+'01_指標庫'!$H$6*ISNUMBER($G846)+'01_指標庫'!$H$7*ISNUMBER($H846)+'01_指標庫'!$H$8*ISNUMBER($AF846)+'01_指標庫'!$H$9*ISNUMBER($AG846)+'01_指標庫'!$H$10*ISNUMBER($AB846)+'01_指標庫'!$H$11*ISNUMBER($AC846)+'01_指標庫'!$H$12*ISNUMBER($AD846)+'01_指標庫'!$H$13*ISNUMBER($AE846)+'01_指標庫'!$H$14*ISNUMBER($I846)+'01_指標庫'!$H$15*ISNUMBER($AH846)+'01_指標庫'!$H$16*ISNUMBER($K846)+'01_指標庫'!$H$17*ISNUMBER($AI846)+'01_指標庫'!$H$18*ISNUMBER($AJ846)+'01_指標庫'!$H$19*ISNUMBER($AK846)+'01_指標庫'!$H$20*ISNUMBER($BB846)+'01_指標庫'!$H$21*ISNUMBER($BC846)</f>
        <v>51</v>
      </c>
      <c r="AX846">
        <f>IF(AW846=0,50,ROUND(('01_指標庫'!$H$4*IF(ISNUMBER($F846),L846,0)+'01_指標庫'!$H$5*IF(ISNUMBER($AA846),AL846,0)+'01_指標庫'!$H$6*IF(ISNUMBER($G846),M846,0)+'01_指標庫'!$H$7*IF(ISNUMBER($H846),N846,0)+'01_指標庫'!$H$8*IF(ISNUMBER($AF846),AQ846,0)+'01_指標庫'!$H$9*IF(ISNUMBER($AG846),AR846,0)+'01_指標庫'!$H$10*IF(ISNUMBER($AB846),AM846,0)+'01_指標庫'!$H$11*IF(ISNUMBER($AC846),AN846,0)+'01_指標庫'!$H$12*IF(ISNUMBER($AD846),AO846,0)+'01_指標庫'!$H$13*IF(ISNUMBER($AE846),AP846,0)+'01_指標庫'!$H$14*IF(ISNUMBER($I846),O846,0)+'01_指標庫'!$H$15*IF(ISNUMBER($AH846),AS846,0)+'01_指標庫'!$H$16*IF(ISNUMBER($K846),P846,0)+'01_指標庫'!$H$17*IF(ISNUMBER($AI846),AT846,0)+'01_指標庫'!$H$18*IF(ISNUMBER($AJ846),AU846,0)+'01_指標庫'!$H$19*IF(ISNUMBER($AK846),AV846,0)+'01_指標庫'!$H$20*IF(ISNUMBER($BB846),BB846,0)+'01_指標庫'!$H$21*IF(ISNUMBER($BC846),BC846,0))/AW846,1))</f>
        <v>86.3</v>
      </c>
      <c r="AY846" s="67"/>
      <c r="AZ846" s="67"/>
      <c r="BA846" s="66">
        <f t="shared" ref="BA846:BA909" si="316">AVERAGE($E842:$E846)/AVERAGE($E837:$E846)-1</f>
        <v>7.4298805938315393E-3</v>
      </c>
      <c r="BB846">
        <f t="shared" ref="BB846:BB909" si="317">IF(ISNUMBER($BA846),IF(OR($S846&lt;=-0.03,$BA846&lt;-0.003),0,IF(OR($S846&lt;=-0.02,$BA846&lt;0.01),50,100)),"")</f>
        <v>50</v>
      </c>
      <c r="BC846" t="str">
        <f t="shared" ref="BC846:BC909" si="318">IF(OR(COUNT($AZ846)=0,COUNT($AZ845)=0),"",IF(OR($AY846/$AZ845-1&lt;=-0.03,$AZ846/$AZ845-1&lt;=-0.045,IF(COUNT($AZ837:$AZ846)=10,AVERAGE($AZ842:$AZ846)/AVERAGE($AZ837:$AZ846)-1&lt;-0.01,FALSE())),0,IF(OR($AZ846/$AZ845-1&lt;=-0.02,IF(COUNT($AZ837:$AZ846)=10,AVERAGE($AZ842:$AZ846)/AVERAGE($AZ837:$AZ846)-1&lt;0.005,FALSE())),50,100)))</f>
        <v/>
      </c>
    </row>
    <row r="847" spans="1:55" ht="15" customHeight="1">
      <c r="A847" s="56">
        <v>843</v>
      </c>
      <c r="B847" s="57">
        <v>43780</v>
      </c>
      <c r="C847" s="56">
        <v>2019</v>
      </c>
      <c r="D847" s="58" t="s">
        <v>236</v>
      </c>
      <c r="E847" s="59">
        <v>8241.91</v>
      </c>
      <c r="F847" s="60">
        <v>8.6194000000000007E-2</v>
      </c>
      <c r="G847" s="60">
        <v>-1.6930000000000001E-3</v>
      </c>
      <c r="H847" s="61">
        <v>0.89800000000000002</v>
      </c>
      <c r="I847" s="62">
        <v>399</v>
      </c>
      <c r="J847" s="56" t="s">
        <v>235</v>
      </c>
      <c r="K847" s="63">
        <v>12.69</v>
      </c>
      <c r="L847" s="56">
        <f t="shared" si="296"/>
        <v>100</v>
      </c>
      <c r="M847" s="56">
        <f t="shared" si="297"/>
        <v>100</v>
      </c>
      <c r="N847" s="56">
        <f t="shared" si="298"/>
        <v>100</v>
      </c>
      <c r="O847" s="56">
        <f t="shared" si="299"/>
        <v>50</v>
      </c>
      <c r="P847" s="56">
        <f t="shared" si="300"/>
        <v>100</v>
      </c>
      <c r="Q847" s="63"/>
      <c r="R847" s="56"/>
      <c r="S847" s="60">
        <f t="shared" si="313"/>
        <v>-1.6933365149002233E-3</v>
      </c>
      <c r="T847" s="64">
        <f t="shared" si="314"/>
        <v>5.1367025683512813E-2</v>
      </c>
      <c r="V847" s="65"/>
      <c r="W847" s="65"/>
      <c r="Y847" s="15" t="str">
        <f t="shared" si="301"/>
        <v>EASY</v>
      </c>
      <c r="AA847" s="66">
        <f t="shared" si="315"/>
        <v>3.9941507798360032E-2</v>
      </c>
      <c r="AB847">
        <f>LOOKUP($B847,'07_L1政策步階'!$A$4:$A$14,'07_L1政策步階'!$C$4:$C$14)</f>
        <v>1</v>
      </c>
      <c r="AC847" s="65"/>
      <c r="AD847" s="65"/>
      <c r="AE847" s="65"/>
      <c r="AF847" s="65"/>
      <c r="AG847" s="65"/>
      <c r="AH847" s="65"/>
      <c r="AI847" s="65"/>
      <c r="AJ847" s="65"/>
      <c r="AK847" s="65"/>
      <c r="AL847">
        <f t="shared" si="302"/>
        <v>100</v>
      </c>
      <c r="AM847">
        <f t="shared" si="303"/>
        <v>100</v>
      </c>
      <c r="AN847" t="str">
        <f t="shared" si="304"/>
        <v/>
      </c>
      <c r="AO847" t="str">
        <f t="shared" si="305"/>
        <v/>
      </c>
      <c r="AP847" t="str">
        <f t="shared" si="306"/>
        <v/>
      </c>
      <c r="AQ847" t="str">
        <f t="shared" si="307"/>
        <v/>
      </c>
      <c r="AR847" t="str">
        <f t="shared" si="308"/>
        <v/>
      </c>
      <c r="AS847" t="str">
        <f t="shared" si="309"/>
        <v/>
      </c>
      <c r="AT847" t="str">
        <f t="shared" si="310"/>
        <v/>
      </c>
      <c r="AU847" t="str">
        <f t="shared" si="311"/>
        <v/>
      </c>
      <c r="AV847" t="str">
        <f t="shared" si="312"/>
        <v/>
      </c>
      <c r="AW847">
        <f>'01_指標庫'!$H$4*ISNUMBER($F847)+'01_指標庫'!$H$5*ISNUMBER($AA847)+'01_指標庫'!$H$6*ISNUMBER($G847)+'01_指標庫'!$H$7*ISNUMBER($H847)+'01_指標庫'!$H$8*ISNUMBER($AF847)+'01_指標庫'!$H$9*ISNUMBER($AG847)+'01_指標庫'!$H$10*ISNUMBER($AB847)+'01_指標庫'!$H$11*ISNUMBER($AC847)+'01_指標庫'!$H$12*ISNUMBER($AD847)+'01_指標庫'!$H$13*ISNUMBER($AE847)+'01_指標庫'!$H$14*ISNUMBER($I847)+'01_指標庫'!$H$15*ISNUMBER($AH847)+'01_指標庫'!$H$16*ISNUMBER($K847)+'01_指標庫'!$H$17*ISNUMBER($AI847)+'01_指標庫'!$H$18*ISNUMBER($AJ847)+'01_指標庫'!$H$19*ISNUMBER($AK847)+'01_指標庫'!$H$20*ISNUMBER($BB847)+'01_指標庫'!$H$21*ISNUMBER($BC847)</f>
        <v>51</v>
      </c>
      <c r="AX847">
        <f>IF(AW847=0,50,ROUND(('01_指標庫'!$H$4*IF(ISNUMBER($F847),L847,0)+'01_指標庫'!$H$5*IF(ISNUMBER($AA847),AL847,0)+'01_指標庫'!$H$6*IF(ISNUMBER($G847),M847,0)+'01_指標庫'!$H$7*IF(ISNUMBER($H847),N847,0)+'01_指標庫'!$H$8*IF(ISNUMBER($AF847),AQ847,0)+'01_指標庫'!$H$9*IF(ISNUMBER($AG847),AR847,0)+'01_指標庫'!$H$10*IF(ISNUMBER($AB847),AM847,0)+'01_指標庫'!$H$11*IF(ISNUMBER($AC847),AN847,0)+'01_指標庫'!$H$12*IF(ISNUMBER($AD847),AO847,0)+'01_指標庫'!$H$13*IF(ISNUMBER($AE847),AP847,0)+'01_指標庫'!$H$14*IF(ISNUMBER($I847),O847,0)+'01_指標庫'!$H$15*IF(ISNUMBER($AH847),AS847,0)+'01_指標庫'!$H$16*IF(ISNUMBER($K847),P847,0)+'01_指標庫'!$H$17*IF(ISNUMBER($AI847),AT847,0)+'01_指標庫'!$H$18*IF(ISNUMBER($AJ847),AU847,0)+'01_指標庫'!$H$19*IF(ISNUMBER($AK847),AV847,0)+'01_指標庫'!$H$20*IF(ISNUMBER($BB847),BB847,0)+'01_指標庫'!$H$21*IF(ISNUMBER($BC847),BC847,0))/AW847,1))</f>
        <v>86.3</v>
      </c>
      <c r="AY847" s="67"/>
      <c r="AZ847" s="67"/>
      <c r="BA847" s="66">
        <f t="shared" si="316"/>
        <v>6.5766784310452575E-3</v>
      </c>
      <c r="BB847">
        <f t="shared" si="317"/>
        <v>50</v>
      </c>
      <c r="BC847" t="str">
        <f t="shared" si="318"/>
        <v/>
      </c>
    </row>
    <row r="848" spans="1:55" ht="15" customHeight="1">
      <c r="A848" s="56">
        <v>844</v>
      </c>
      <c r="B848" s="57">
        <v>43781</v>
      </c>
      <c r="C848" s="56">
        <v>2019</v>
      </c>
      <c r="D848" s="58" t="s">
        <v>237</v>
      </c>
      <c r="E848" s="59">
        <v>8263.7900000000009</v>
      </c>
      <c r="F848" s="60">
        <v>8.7908E-2</v>
      </c>
      <c r="G848" s="60">
        <v>0</v>
      </c>
      <c r="H848" s="61">
        <v>0.89800000000000002</v>
      </c>
      <c r="I848" s="62">
        <v>400</v>
      </c>
      <c r="J848" s="56" t="s">
        <v>235</v>
      </c>
      <c r="K848" s="63">
        <v>12.68</v>
      </c>
      <c r="L848" s="56">
        <f t="shared" si="296"/>
        <v>100</v>
      </c>
      <c r="M848" s="56">
        <f t="shared" si="297"/>
        <v>100</v>
      </c>
      <c r="N848" s="56">
        <f t="shared" si="298"/>
        <v>100</v>
      </c>
      <c r="O848" s="56">
        <f t="shared" si="299"/>
        <v>50</v>
      </c>
      <c r="P848" s="56">
        <f t="shared" si="300"/>
        <v>100</v>
      </c>
      <c r="Q848" s="63"/>
      <c r="R848" s="56"/>
      <c r="S848" s="60">
        <f t="shared" si="313"/>
        <v>2.6547244510073398E-3</v>
      </c>
      <c r="T848" s="64">
        <f t="shared" si="314"/>
        <v>-7.8802206461781044E-4</v>
      </c>
      <c r="V848" s="65"/>
      <c r="W848" s="65"/>
      <c r="Y848" s="15" t="str">
        <f t="shared" si="301"/>
        <v>EASY</v>
      </c>
      <c r="AA848" s="66">
        <f t="shared" si="315"/>
        <v>4.0547728675880412E-2</v>
      </c>
      <c r="AB848">
        <f>LOOKUP($B848,'07_L1政策步階'!$A$4:$A$14,'07_L1政策步階'!$C$4:$C$14)</f>
        <v>1</v>
      </c>
      <c r="AC848" s="65"/>
      <c r="AD848" s="65"/>
      <c r="AE848" s="65"/>
      <c r="AF848" s="65"/>
      <c r="AG848" s="65"/>
      <c r="AH848" s="65"/>
      <c r="AI848" s="65"/>
      <c r="AJ848" s="65"/>
      <c r="AK848" s="65"/>
      <c r="AL848">
        <f t="shared" si="302"/>
        <v>100</v>
      </c>
      <c r="AM848">
        <f t="shared" si="303"/>
        <v>100</v>
      </c>
      <c r="AN848" t="str">
        <f t="shared" si="304"/>
        <v/>
      </c>
      <c r="AO848" t="str">
        <f t="shared" si="305"/>
        <v/>
      </c>
      <c r="AP848" t="str">
        <f t="shared" si="306"/>
        <v/>
      </c>
      <c r="AQ848" t="str">
        <f t="shared" si="307"/>
        <v/>
      </c>
      <c r="AR848" t="str">
        <f t="shared" si="308"/>
        <v/>
      </c>
      <c r="AS848" t="str">
        <f t="shared" si="309"/>
        <v/>
      </c>
      <c r="AT848" t="str">
        <f t="shared" si="310"/>
        <v/>
      </c>
      <c r="AU848" t="str">
        <f t="shared" si="311"/>
        <v/>
      </c>
      <c r="AV848" t="str">
        <f t="shared" si="312"/>
        <v/>
      </c>
      <c r="AW848">
        <f>'01_指標庫'!$H$4*ISNUMBER($F848)+'01_指標庫'!$H$5*ISNUMBER($AA848)+'01_指標庫'!$H$6*ISNUMBER($G848)+'01_指標庫'!$H$7*ISNUMBER($H848)+'01_指標庫'!$H$8*ISNUMBER($AF848)+'01_指標庫'!$H$9*ISNUMBER($AG848)+'01_指標庫'!$H$10*ISNUMBER($AB848)+'01_指標庫'!$H$11*ISNUMBER($AC848)+'01_指標庫'!$H$12*ISNUMBER($AD848)+'01_指標庫'!$H$13*ISNUMBER($AE848)+'01_指標庫'!$H$14*ISNUMBER($I848)+'01_指標庫'!$H$15*ISNUMBER($AH848)+'01_指標庫'!$H$16*ISNUMBER($K848)+'01_指標庫'!$H$17*ISNUMBER($AI848)+'01_指標庫'!$H$18*ISNUMBER($AJ848)+'01_指標庫'!$H$19*ISNUMBER($AK848)+'01_指標庫'!$H$20*ISNUMBER($BB848)+'01_指標庫'!$H$21*ISNUMBER($BC848)</f>
        <v>51</v>
      </c>
      <c r="AX848">
        <f>IF(AW848=0,50,ROUND(('01_指標庫'!$H$4*IF(ISNUMBER($F848),L848,0)+'01_指標庫'!$H$5*IF(ISNUMBER($AA848),AL848,0)+'01_指標庫'!$H$6*IF(ISNUMBER($G848),M848,0)+'01_指標庫'!$H$7*IF(ISNUMBER($H848),N848,0)+'01_指標庫'!$H$8*IF(ISNUMBER($AF848),AQ848,0)+'01_指標庫'!$H$9*IF(ISNUMBER($AG848),AR848,0)+'01_指標庫'!$H$10*IF(ISNUMBER($AB848),AM848,0)+'01_指標庫'!$H$11*IF(ISNUMBER($AC848),AN848,0)+'01_指標庫'!$H$12*IF(ISNUMBER($AD848),AO848,0)+'01_指標庫'!$H$13*IF(ISNUMBER($AE848),AP848,0)+'01_指標庫'!$H$14*IF(ISNUMBER($I848),O848,0)+'01_指標庫'!$H$15*IF(ISNUMBER($AH848),AS848,0)+'01_指標庫'!$H$16*IF(ISNUMBER($K848),P848,0)+'01_指標庫'!$H$17*IF(ISNUMBER($AI848),AT848,0)+'01_指標庫'!$H$18*IF(ISNUMBER($AJ848),AU848,0)+'01_指標庫'!$H$19*IF(ISNUMBER($AK848),AV848,0)+'01_指標庫'!$H$20*IF(ISNUMBER($BB848),BB848,0)+'01_指標庫'!$H$21*IF(ISNUMBER($BC848),BC848,0))/AW848,1))</f>
        <v>86.3</v>
      </c>
      <c r="AY848" s="67"/>
      <c r="AZ848" s="67"/>
      <c r="BA848" s="66">
        <f t="shared" si="316"/>
        <v>5.2281186657947565E-3</v>
      </c>
      <c r="BB848">
        <f t="shared" si="317"/>
        <v>50</v>
      </c>
      <c r="BC848" t="str">
        <f t="shared" si="318"/>
        <v/>
      </c>
    </row>
    <row r="849" spans="1:55" ht="15" customHeight="1">
      <c r="A849" s="56">
        <v>845</v>
      </c>
      <c r="B849" s="57">
        <v>43782</v>
      </c>
      <c r="C849" s="56">
        <v>2019</v>
      </c>
      <c r="D849" s="58" t="s">
        <v>238</v>
      </c>
      <c r="E849" s="59">
        <v>8259.81</v>
      </c>
      <c r="F849" s="60">
        <v>8.6346000000000006E-2</v>
      </c>
      <c r="G849" s="60">
        <v>-4.8200000000000001E-4</v>
      </c>
      <c r="H849" s="61">
        <v>0.85709999999999997</v>
      </c>
      <c r="I849" s="62">
        <v>405</v>
      </c>
      <c r="J849" s="56" t="s">
        <v>235</v>
      </c>
      <c r="K849" s="63">
        <v>13</v>
      </c>
      <c r="L849" s="56">
        <f t="shared" si="296"/>
        <v>100</v>
      </c>
      <c r="M849" s="56">
        <f t="shared" si="297"/>
        <v>100</v>
      </c>
      <c r="N849" s="56">
        <f t="shared" si="298"/>
        <v>100</v>
      </c>
      <c r="O849" s="56">
        <f t="shared" si="299"/>
        <v>50</v>
      </c>
      <c r="P849" s="56">
        <f t="shared" si="300"/>
        <v>100</v>
      </c>
      <c r="Q849" s="63"/>
      <c r="R849" s="56"/>
      <c r="S849" s="60">
        <f t="shared" si="313"/>
        <v>-4.8161920861988783E-4</v>
      </c>
      <c r="T849" s="64">
        <f t="shared" si="314"/>
        <v>2.5236593059936974E-2</v>
      </c>
      <c r="V849" s="65"/>
      <c r="W849" s="65"/>
      <c r="Y849" s="15" t="str">
        <f t="shared" si="301"/>
        <v>EASY</v>
      </c>
      <c r="AA849" s="66">
        <f t="shared" si="315"/>
        <v>4.0976140642550618E-2</v>
      </c>
      <c r="AB849">
        <f>LOOKUP($B849,'07_L1政策步階'!$A$4:$A$14,'07_L1政策步階'!$C$4:$C$14)</f>
        <v>1</v>
      </c>
      <c r="AC849" s="65"/>
      <c r="AD849" s="65"/>
      <c r="AE849" s="65"/>
      <c r="AF849" s="65"/>
      <c r="AG849" s="65"/>
      <c r="AH849" s="65"/>
      <c r="AI849" s="65"/>
      <c r="AJ849" s="65"/>
      <c r="AK849" s="65"/>
      <c r="AL849">
        <f t="shared" si="302"/>
        <v>100</v>
      </c>
      <c r="AM849">
        <f t="shared" si="303"/>
        <v>100</v>
      </c>
      <c r="AN849" t="str">
        <f t="shared" si="304"/>
        <v/>
      </c>
      <c r="AO849" t="str">
        <f t="shared" si="305"/>
        <v/>
      </c>
      <c r="AP849" t="str">
        <f t="shared" si="306"/>
        <v/>
      </c>
      <c r="AQ849" t="str">
        <f t="shared" si="307"/>
        <v/>
      </c>
      <c r="AR849" t="str">
        <f t="shared" si="308"/>
        <v/>
      </c>
      <c r="AS849" t="str">
        <f t="shared" si="309"/>
        <v/>
      </c>
      <c r="AT849" t="str">
        <f t="shared" si="310"/>
        <v/>
      </c>
      <c r="AU849" t="str">
        <f t="shared" si="311"/>
        <v/>
      </c>
      <c r="AV849" t="str">
        <f t="shared" si="312"/>
        <v/>
      </c>
      <c r="AW849">
        <f>'01_指標庫'!$H$4*ISNUMBER($F849)+'01_指標庫'!$H$5*ISNUMBER($AA849)+'01_指標庫'!$H$6*ISNUMBER($G849)+'01_指標庫'!$H$7*ISNUMBER($H849)+'01_指標庫'!$H$8*ISNUMBER($AF849)+'01_指標庫'!$H$9*ISNUMBER($AG849)+'01_指標庫'!$H$10*ISNUMBER($AB849)+'01_指標庫'!$H$11*ISNUMBER($AC849)+'01_指標庫'!$H$12*ISNUMBER($AD849)+'01_指標庫'!$H$13*ISNUMBER($AE849)+'01_指標庫'!$H$14*ISNUMBER($I849)+'01_指標庫'!$H$15*ISNUMBER($AH849)+'01_指標庫'!$H$16*ISNUMBER($K849)+'01_指標庫'!$H$17*ISNUMBER($AI849)+'01_指標庫'!$H$18*ISNUMBER($AJ849)+'01_指標庫'!$H$19*ISNUMBER($AK849)+'01_指標庫'!$H$20*ISNUMBER($BB849)+'01_指標庫'!$H$21*ISNUMBER($BC849)</f>
        <v>51</v>
      </c>
      <c r="AX849">
        <f>IF(AW849=0,50,ROUND(('01_指標庫'!$H$4*IF(ISNUMBER($F849),L849,0)+'01_指標庫'!$H$5*IF(ISNUMBER($AA849),AL849,0)+'01_指標庫'!$H$6*IF(ISNUMBER($G849),M849,0)+'01_指標庫'!$H$7*IF(ISNUMBER($H849),N849,0)+'01_指標庫'!$H$8*IF(ISNUMBER($AF849),AQ849,0)+'01_指標庫'!$H$9*IF(ISNUMBER($AG849),AR849,0)+'01_指標庫'!$H$10*IF(ISNUMBER($AB849),AM849,0)+'01_指標庫'!$H$11*IF(ISNUMBER($AC849),AN849,0)+'01_指標庫'!$H$12*IF(ISNUMBER($AD849),AO849,0)+'01_指標庫'!$H$13*IF(ISNUMBER($AE849),AP849,0)+'01_指標庫'!$H$14*IF(ISNUMBER($I849),O849,0)+'01_指標庫'!$H$15*IF(ISNUMBER($AH849),AS849,0)+'01_指標庫'!$H$16*IF(ISNUMBER($K849),P849,0)+'01_指標庫'!$H$17*IF(ISNUMBER($AI849),AT849,0)+'01_指標庫'!$H$18*IF(ISNUMBER($AJ849),AU849,0)+'01_指標庫'!$H$19*IF(ISNUMBER($AK849),AV849,0)+'01_指標庫'!$H$20*IF(ISNUMBER($BB849),BB849,0)+'01_指標庫'!$H$21*IF(ISNUMBER($BC849),BC849,0))/AW849,1))</f>
        <v>86.3</v>
      </c>
      <c r="AY849" s="67"/>
      <c r="AZ849" s="67"/>
      <c r="BA849" s="66">
        <f t="shared" si="316"/>
        <v>4.6183497493146319E-3</v>
      </c>
      <c r="BB849">
        <f t="shared" si="317"/>
        <v>50</v>
      </c>
      <c r="BC849" t="str">
        <f t="shared" si="318"/>
        <v/>
      </c>
    </row>
    <row r="850" spans="1:55" ht="15" customHeight="1">
      <c r="A850" s="56">
        <v>846</v>
      </c>
      <c r="B850" s="57">
        <v>43783</v>
      </c>
      <c r="C850" s="56">
        <v>2019</v>
      </c>
      <c r="D850" s="58" t="s">
        <v>239</v>
      </c>
      <c r="E850" s="59">
        <v>8257.83</v>
      </c>
      <c r="F850" s="60">
        <v>8.5121000000000002E-2</v>
      </c>
      <c r="G850" s="60">
        <v>-7.2099999999999996E-4</v>
      </c>
      <c r="H850" s="61">
        <v>0.85709999999999997</v>
      </c>
      <c r="I850" s="62">
        <v>408</v>
      </c>
      <c r="J850" s="56" t="s">
        <v>235</v>
      </c>
      <c r="K850" s="63">
        <v>13.05</v>
      </c>
      <c r="L850" s="56">
        <f t="shared" si="296"/>
        <v>100</v>
      </c>
      <c r="M850" s="56">
        <f t="shared" si="297"/>
        <v>100</v>
      </c>
      <c r="N850" s="56">
        <f t="shared" si="298"/>
        <v>100</v>
      </c>
      <c r="O850" s="56">
        <f t="shared" si="299"/>
        <v>50</v>
      </c>
      <c r="P850" s="56">
        <f t="shared" si="300"/>
        <v>100</v>
      </c>
      <c r="Q850" s="63"/>
      <c r="R850" s="56"/>
      <c r="S850" s="60">
        <f t="shared" si="313"/>
        <v>-2.3971495712360458E-4</v>
      </c>
      <c r="T850" s="64">
        <f t="shared" si="314"/>
        <v>3.8461538461538325E-3</v>
      </c>
      <c r="V850" s="65"/>
      <c r="W850" s="65"/>
      <c r="Y850" s="15" t="str">
        <f t="shared" si="301"/>
        <v>EASY</v>
      </c>
      <c r="AA850" s="66">
        <f t="shared" si="315"/>
        <v>4.1090996379755218E-2</v>
      </c>
      <c r="AB850">
        <f>LOOKUP($B850,'07_L1政策步階'!$A$4:$A$14,'07_L1政策步階'!$C$4:$C$14)</f>
        <v>1</v>
      </c>
      <c r="AC850" s="65"/>
      <c r="AD850" s="65"/>
      <c r="AE850" s="65"/>
      <c r="AF850" s="65"/>
      <c r="AG850" s="65"/>
      <c r="AH850" s="65"/>
      <c r="AI850" s="65"/>
      <c r="AJ850" s="65"/>
      <c r="AK850" s="65"/>
      <c r="AL850">
        <f t="shared" si="302"/>
        <v>100</v>
      </c>
      <c r="AM850">
        <f t="shared" si="303"/>
        <v>100</v>
      </c>
      <c r="AN850" t="str">
        <f t="shared" si="304"/>
        <v/>
      </c>
      <c r="AO850" t="str">
        <f t="shared" si="305"/>
        <v/>
      </c>
      <c r="AP850" t="str">
        <f t="shared" si="306"/>
        <v/>
      </c>
      <c r="AQ850" t="str">
        <f t="shared" si="307"/>
        <v/>
      </c>
      <c r="AR850" t="str">
        <f t="shared" si="308"/>
        <v/>
      </c>
      <c r="AS850" t="str">
        <f t="shared" si="309"/>
        <v/>
      </c>
      <c r="AT850" t="str">
        <f t="shared" si="310"/>
        <v/>
      </c>
      <c r="AU850" t="str">
        <f t="shared" si="311"/>
        <v/>
      </c>
      <c r="AV850" t="str">
        <f t="shared" si="312"/>
        <v/>
      </c>
      <c r="AW850">
        <f>'01_指標庫'!$H$4*ISNUMBER($F850)+'01_指標庫'!$H$5*ISNUMBER($AA850)+'01_指標庫'!$H$6*ISNUMBER($G850)+'01_指標庫'!$H$7*ISNUMBER($H850)+'01_指標庫'!$H$8*ISNUMBER($AF850)+'01_指標庫'!$H$9*ISNUMBER($AG850)+'01_指標庫'!$H$10*ISNUMBER($AB850)+'01_指標庫'!$H$11*ISNUMBER($AC850)+'01_指標庫'!$H$12*ISNUMBER($AD850)+'01_指標庫'!$H$13*ISNUMBER($AE850)+'01_指標庫'!$H$14*ISNUMBER($I850)+'01_指標庫'!$H$15*ISNUMBER($AH850)+'01_指標庫'!$H$16*ISNUMBER($K850)+'01_指標庫'!$H$17*ISNUMBER($AI850)+'01_指標庫'!$H$18*ISNUMBER($AJ850)+'01_指標庫'!$H$19*ISNUMBER($AK850)+'01_指標庫'!$H$20*ISNUMBER($BB850)+'01_指標庫'!$H$21*ISNUMBER($BC850)</f>
        <v>51</v>
      </c>
      <c r="AX850">
        <f>IF(AW850=0,50,ROUND(('01_指標庫'!$H$4*IF(ISNUMBER($F850),L850,0)+'01_指標庫'!$H$5*IF(ISNUMBER($AA850),AL850,0)+'01_指標庫'!$H$6*IF(ISNUMBER($G850),M850,0)+'01_指標庫'!$H$7*IF(ISNUMBER($H850),N850,0)+'01_指標庫'!$H$8*IF(ISNUMBER($AF850),AQ850,0)+'01_指標庫'!$H$9*IF(ISNUMBER($AG850),AR850,0)+'01_指標庫'!$H$10*IF(ISNUMBER($AB850),AM850,0)+'01_指標庫'!$H$11*IF(ISNUMBER($AC850),AN850,0)+'01_指標庫'!$H$12*IF(ISNUMBER($AD850),AO850,0)+'01_指標庫'!$H$13*IF(ISNUMBER($AE850),AP850,0)+'01_指標庫'!$H$14*IF(ISNUMBER($I850),O850,0)+'01_指標庫'!$H$15*IF(ISNUMBER($AH850),AS850,0)+'01_指標庫'!$H$16*IF(ISNUMBER($K850),P850,0)+'01_指標庫'!$H$17*IF(ISNUMBER($AI850),AT850,0)+'01_指標庫'!$H$18*IF(ISNUMBER($AJ850),AU850,0)+'01_指標庫'!$H$19*IF(ISNUMBER($AK850),AV850,0)+'01_指標庫'!$H$20*IF(ISNUMBER($BB850),BB850,0)+'01_指標庫'!$H$21*IF(ISNUMBER($BC850),BC850,0))/AW850,1))</f>
        <v>86.3</v>
      </c>
      <c r="AY850" s="67"/>
      <c r="AZ850" s="67"/>
      <c r="BA850" s="66">
        <f t="shared" si="316"/>
        <v>3.4218587667114164E-3</v>
      </c>
      <c r="BB850">
        <f t="shared" si="317"/>
        <v>50</v>
      </c>
      <c r="BC850" t="str">
        <f t="shared" si="318"/>
        <v/>
      </c>
    </row>
    <row r="851" spans="1:55" ht="15" customHeight="1">
      <c r="A851" s="56">
        <v>847</v>
      </c>
      <c r="B851" s="57">
        <v>43784</v>
      </c>
      <c r="C851" s="56">
        <v>2019</v>
      </c>
      <c r="D851" s="58" t="s">
        <v>234</v>
      </c>
      <c r="E851" s="59">
        <v>8315.52</v>
      </c>
      <c r="F851" s="60">
        <v>9.1669E-2</v>
      </c>
      <c r="G851" s="60">
        <v>0</v>
      </c>
      <c r="H851" s="61">
        <v>0.89800000000000002</v>
      </c>
      <c r="I851" s="62">
        <v>406</v>
      </c>
      <c r="J851" s="56" t="s">
        <v>235</v>
      </c>
      <c r="K851" s="63">
        <v>12.05</v>
      </c>
      <c r="L851" s="56">
        <f t="shared" si="296"/>
        <v>100</v>
      </c>
      <c r="M851" s="56">
        <f t="shared" si="297"/>
        <v>100</v>
      </c>
      <c r="N851" s="56">
        <f t="shared" si="298"/>
        <v>100</v>
      </c>
      <c r="O851" s="56">
        <f t="shared" si="299"/>
        <v>50</v>
      </c>
      <c r="P851" s="56">
        <f t="shared" si="300"/>
        <v>100</v>
      </c>
      <c r="Q851" s="63"/>
      <c r="R851" s="56"/>
      <c r="S851" s="60">
        <f t="shared" si="313"/>
        <v>6.9860968317343453E-3</v>
      </c>
      <c r="T851" s="64">
        <f t="shared" si="314"/>
        <v>-7.6628352490421436E-2</v>
      </c>
      <c r="V851" s="65"/>
      <c r="W851" s="65"/>
      <c r="Y851" s="15" t="str">
        <f t="shared" si="301"/>
        <v>EASY</v>
      </c>
      <c r="AA851" s="66">
        <f t="shared" si="315"/>
        <v>4.1322542435000109E-2</v>
      </c>
      <c r="AB851">
        <f>LOOKUP($B851,'07_L1政策步階'!$A$4:$A$14,'07_L1政策步階'!$C$4:$C$14)</f>
        <v>1</v>
      </c>
      <c r="AC851" s="65"/>
      <c r="AD851" s="65"/>
      <c r="AE851" s="65"/>
      <c r="AF851" s="65"/>
      <c r="AG851" s="65"/>
      <c r="AH851" s="65"/>
      <c r="AI851" s="65"/>
      <c r="AJ851" s="65"/>
      <c r="AK851" s="65"/>
      <c r="AL851">
        <f t="shared" si="302"/>
        <v>100</v>
      </c>
      <c r="AM851">
        <f t="shared" si="303"/>
        <v>100</v>
      </c>
      <c r="AN851" t="str">
        <f t="shared" si="304"/>
        <v/>
      </c>
      <c r="AO851" t="str">
        <f t="shared" si="305"/>
        <v/>
      </c>
      <c r="AP851" t="str">
        <f t="shared" si="306"/>
        <v/>
      </c>
      <c r="AQ851" t="str">
        <f t="shared" si="307"/>
        <v/>
      </c>
      <c r="AR851" t="str">
        <f t="shared" si="308"/>
        <v/>
      </c>
      <c r="AS851" t="str">
        <f t="shared" si="309"/>
        <v/>
      </c>
      <c r="AT851" t="str">
        <f t="shared" si="310"/>
        <v/>
      </c>
      <c r="AU851" t="str">
        <f t="shared" si="311"/>
        <v/>
      </c>
      <c r="AV851" t="str">
        <f t="shared" si="312"/>
        <v/>
      </c>
      <c r="AW851">
        <f>'01_指標庫'!$H$4*ISNUMBER($F851)+'01_指標庫'!$H$5*ISNUMBER($AA851)+'01_指標庫'!$H$6*ISNUMBER($G851)+'01_指標庫'!$H$7*ISNUMBER($H851)+'01_指標庫'!$H$8*ISNUMBER($AF851)+'01_指標庫'!$H$9*ISNUMBER($AG851)+'01_指標庫'!$H$10*ISNUMBER($AB851)+'01_指標庫'!$H$11*ISNUMBER($AC851)+'01_指標庫'!$H$12*ISNUMBER($AD851)+'01_指標庫'!$H$13*ISNUMBER($AE851)+'01_指標庫'!$H$14*ISNUMBER($I851)+'01_指標庫'!$H$15*ISNUMBER($AH851)+'01_指標庫'!$H$16*ISNUMBER($K851)+'01_指標庫'!$H$17*ISNUMBER($AI851)+'01_指標庫'!$H$18*ISNUMBER($AJ851)+'01_指標庫'!$H$19*ISNUMBER($AK851)+'01_指標庫'!$H$20*ISNUMBER($BB851)+'01_指標庫'!$H$21*ISNUMBER($BC851)</f>
        <v>51</v>
      </c>
      <c r="AX851">
        <f>IF(AW851=0,50,ROUND(('01_指標庫'!$H$4*IF(ISNUMBER($F851),L851,0)+'01_指標庫'!$H$5*IF(ISNUMBER($AA851),AL851,0)+'01_指標庫'!$H$6*IF(ISNUMBER($G851),M851,0)+'01_指標庫'!$H$7*IF(ISNUMBER($H851),N851,0)+'01_指標庫'!$H$8*IF(ISNUMBER($AF851),AQ851,0)+'01_指標庫'!$H$9*IF(ISNUMBER($AG851),AR851,0)+'01_指標庫'!$H$10*IF(ISNUMBER($AB851),AM851,0)+'01_指標庫'!$H$11*IF(ISNUMBER($AC851),AN851,0)+'01_指標庫'!$H$12*IF(ISNUMBER($AD851),AO851,0)+'01_指標庫'!$H$13*IF(ISNUMBER($AE851),AP851,0)+'01_指標庫'!$H$14*IF(ISNUMBER($I851),O851,0)+'01_指標庫'!$H$15*IF(ISNUMBER($AH851),AS851,0)+'01_指標庫'!$H$16*IF(ISNUMBER($K851),P851,0)+'01_指標庫'!$H$17*IF(ISNUMBER($AI851),AT851,0)+'01_指標庫'!$H$18*IF(ISNUMBER($AJ851),AU851,0)+'01_指標庫'!$H$19*IF(ISNUMBER($AK851),AV851,0)+'01_指標庫'!$H$20*IF(ISNUMBER($BB851),BB851,0)+'01_指標庫'!$H$21*IF(ISNUMBER($BC851),BC851,0))/AW851,1))</f>
        <v>86.3</v>
      </c>
      <c r="AY851" s="67"/>
      <c r="AZ851" s="67"/>
      <c r="BA851" s="66">
        <f t="shared" si="316"/>
        <v>2.9897634720414956E-3</v>
      </c>
      <c r="BB851">
        <f t="shared" si="317"/>
        <v>50</v>
      </c>
      <c r="BC851" t="str">
        <f t="shared" si="318"/>
        <v/>
      </c>
    </row>
    <row r="852" spans="1:55" ht="15" customHeight="1">
      <c r="A852" s="56">
        <v>848</v>
      </c>
      <c r="B852" s="57">
        <v>43787</v>
      </c>
      <c r="C852" s="56">
        <v>2019</v>
      </c>
      <c r="D852" s="58" t="s">
        <v>236</v>
      </c>
      <c r="E852" s="59">
        <v>8328.48</v>
      </c>
      <c r="F852" s="60">
        <v>9.2388999999999999E-2</v>
      </c>
      <c r="G852" s="60">
        <v>0</v>
      </c>
      <c r="H852" s="61">
        <v>0.85709999999999997</v>
      </c>
      <c r="I852" s="62">
        <v>409</v>
      </c>
      <c r="J852" s="56" t="s">
        <v>235</v>
      </c>
      <c r="K852" s="63">
        <v>12.46</v>
      </c>
      <c r="L852" s="56">
        <f t="shared" si="296"/>
        <v>100</v>
      </c>
      <c r="M852" s="56">
        <f t="shared" si="297"/>
        <v>100</v>
      </c>
      <c r="N852" s="56">
        <f t="shared" si="298"/>
        <v>100</v>
      </c>
      <c r="O852" s="56">
        <f t="shared" si="299"/>
        <v>50</v>
      </c>
      <c r="P852" s="56">
        <f t="shared" si="300"/>
        <v>100</v>
      </c>
      <c r="Q852" s="63"/>
      <c r="R852" s="56"/>
      <c r="S852" s="60">
        <f t="shared" si="313"/>
        <v>1.5585315169706071E-3</v>
      </c>
      <c r="T852" s="64">
        <f t="shared" si="314"/>
        <v>3.4024896265560267E-2</v>
      </c>
      <c r="V852" s="65"/>
      <c r="W852" s="65"/>
      <c r="Y852" s="15" t="str">
        <f t="shared" si="301"/>
        <v>EASY</v>
      </c>
      <c r="AA852" s="66">
        <f t="shared" si="315"/>
        <v>4.1689306784443048E-2</v>
      </c>
      <c r="AB852">
        <f>LOOKUP($B852,'07_L1政策步階'!$A$4:$A$14,'07_L1政策步階'!$C$4:$C$14)</f>
        <v>1</v>
      </c>
      <c r="AC852" s="65"/>
      <c r="AD852" s="65"/>
      <c r="AE852" s="65"/>
      <c r="AF852" s="65"/>
      <c r="AG852" s="65"/>
      <c r="AH852" s="65"/>
      <c r="AI852" s="65"/>
      <c r="AJ852" s="65"/>
      <c r="AK852" s="65"/>
      <c r="AL852">
        <f t="shared" si="302"/>
        <v>100</v>
      </c>
      <c r="AM852">
        <f t="shared" si="303"/>
        <v>100</v>
      </c>
      <c r="AN852" t="str">
        <f t="shared" si="304"/>
        <v/>
      </c>
      <c r="AO852" t="str">
        <f t="shared" si="305"/>
        <v/>
      </c>
      <c r="AP852" t="str">
        <f t="shared" si="306"/>
        <v/>
      </c>
      <c r="AQ852" t="str">
        <f t="shared" si="307"/>
        <v/>
      </c>
      <c r="AR852" t="str">
        <f t="shared" si="308"/>
        <v/>
      </c>
      <c r="AS852" t="str">
        <f t="shared" si="309"/>
        <v/>
      </c>
      <c r="AT852" t="str">
        <f t="shared" si="310"/>
        <v/>
      </c>
      <c r="AU852" t="str">
        <f t="shared" si="311"/>
        <v/>
      </c>
      <c r="AV852" t="str">
        <f t="shared" si="312"/>
        <v/>
      </c>
      <c r="AW852">
        <f>'01_指標庫'!$H$4*ISNUMBER($F852)+'01_指標庫'!$H$5*ISNUMBER($AA852)+'01_指標庫'!$H$6*ISNUMBER($G852)+'01_指標庫'!$H$7*ISNUMBER($H852)+'01_指標庫'!$H$8*ISNUMBER($AF852)+'01_指標庫'!$H$9*ISNUMBER($AG852)+'01_指標庫'!$H$10*ISNUMBER($AB852)+'01_指標庫'!$H$11*ISNUMBER($AC852)+'01_指標庫'!$H$12*ISNUMBER($AD852)+'01_指標庫'!$H$13*ISNUMBER($AE852)+'01_指標庫'!$H$14*ISNUMBER($I852)+'01_指標庫'!$H$15*ISNUMBER($AH852)+'01_指標庫'!$H$16*ISNUMBER($K852)+'01_指標庫'!$H$17*ISNUMBER($AI852)+'01_指標庫'!$H$18*ISNUMBER($AJ852)+'01_指標庫'!$H$19*ISNUMBER($AK852)+'01_指標庫'!$H$20*ISNUMBER($BB852)+'01_指標庫'!$H$21*ISNUMBER($BC852)</f>
        <v>51</v>
      </c>
      <c r="AX852">
        <f>IF(AW852=0,50,ROUND(('01_指標庫'!$H$4*IF(ISNUMBER($F852),L852,0)+'01_指標庫'!$H$5*IF(ISNUMBER($AA852),AL852,0)+'01_指標庫'!$H$6*IF(ISNUMBER($G852),M852,0)+'01_指標庫'!$H$7*IF(ISNUMBER($H852),N852,0)+'01_指標庫'!$H$8*IF(ISNUMBER($AF852),AQ852,0)+'01_指標庫'!$H$9*IF(ISNUMBER($AG852),AR852,0)+'01_指標庫'!$H$10*IF(ISNUMBER($AB852),AM852,0)+'01_指標庫'!$H$11*IF(ISNUMBER($AC852),AN852,0)+'01_指標庫'!$H$12*IF(ISNUMBER($AD852),AO852,0)+'01_指標庫'!$H$13*IF(ISNUMBER($AE852),AP852,0)+'01_指標庫'!$H$14*IF(ISNUMBER($I852),O852,0)+'01_指標庫'!$H$15*IF(ISNUMBER($AH852),AS852,0)+'01_指標庫'!$H$16*IF(ISNUMBER($K852),P852,0)+'01_指標庫'!$H$17*IF(ISNUMBER($AI852),AT852,0)+'01_指標庫'!$H$18*IF(ISNUMBER($AJ852),AU852,0)+'01_指標庫'!$H$19*IF(ISNUMBER($AK852),AV852,0)+'01_指標庫'!$H$20*IF(ISNUMBER($BB852),BB852,0)+'01_指標庫'!$H$21*IF(ISNUMBER($BC852),BC852,0))/AW852,1))</f>
        <v>86.3</v>
      </c>
      <c r="AY852" s="67"/>
      <c r="AZ852" s="67"/>
      <c r="BA852" s="66">
        <f t="shared" si="316"/>
        <v>3.6556429634777565E-3</v>
      </c>
      <c r="BB852">
        <f t="shared" si="317"/>
        <v>50</v>
      </c>
      <c r="BC852" t="str">
        <f t="shared" si="318"/>
        <v/>
      </c>
    </row>
    <row r="853" spans="1:55" ht="15" customHeight="1">
      <c r="A853" s="56">
        <v>849</v>
      </c>
      <c r="B853" s="57">
        <v>43788</v>
      </c>
      <c r="C853" s="56">
        <v>2019</v>
      </c>
      <c r="D853" s="58" t="s">
        <v>237</v>
      </c>
      <c r="E853" s="59">
        <v>8338.74</v>
      </c>
      <c r="F853" s="60">
        <v>9.2791999999999999E-2</v>
      </c>
      <c r="G853" s="60">
        <v>0</v>
      </c>
      <c r="H853" s="61">
        <v>0.87760000000000005</v>
      </c>
      <c r="I853" s="62">
        <v>412</v>
      </c>
      <c r="J853" s="56" t="s">
        <v>235</v>
      </c>
      <c r="K853" s="63">
        <v>12.86</v>
      </c>
      <c r="L853" s="56">
        <f t="shared" si="296"/>
        <v>100</v>
      </c>
      <c r="M853" s="56">
        <f t="shared" si="297"/>
        <v>100</v>
      </c>
      <c r="N853" s="56">
        <f t="shared" si="298"/>
        <v>100</v>
      </c>
      <c r="O853" s="56">
        <f t="shared" si="299"/>
        <v>50</v>
      </c>
      <c r="P853" s="56">
        <f t="shared" si="300"/>
        <v>100</v>
      </c>
      <c r="Q853" s="63"/>
      <c r="R853" s="56"/>
      <c r="S853" s="60">
        <f t="shared" si="313"/>
        <v>1.2319174687338563E-3</v>
      </c>
      <c r="T853" s="64">
        <f t="shared" si="314"/>
        <v>3.2102728731942198E-2</v>
      </c>
      <c r="V853" s="65"/>
      <c r="W853" s="65"/>
      <c r="Y853" s="15" t="str">
        <f t="shared" si="301"/>
        <v>EASY</v>
      </c>
      <c r="AA853" s="66">
        <f t="shared" si="315"/>
        <v>4.2164985363115859E-2</v>
      </c>
      <c r="AB853">
        <f>LOOKUP($B853,'07_L1政策步階'!$A$4:$A$14,'07_L1政策步階'!$C$4:$C$14)</f>
        <v>1</v>
      </c>
      <c r="AC853" s="65"/>
      <c r="AD853" s="65"/>
      <c r="AE853" s="65"/>
      <c r="AF853" s="65"/>
      <c r="AG853" s="65"/>
      <c r="AH853" s="65"/>
      <c r="AI853" s="65"/>
      <c r="AJ853" s="65"/>
      <c r="AK853" s="65"/>
      <c r="AL853">
        <f t="shared" si="302"/>
        <v>100</v>
      </c>
      <c r="AM853">
        <f t="shared" si="303"/>
        <v>100</v>
      </c>
      <c r="AN853" t="str">
        <f t="shared" si="304"/>
        <v/>
      </c>
      <c r="AO853" t="str">
        <f t="shared" si="305"/>
        <v/>
      </c>
      <c r="AP853" t="str">
        <f t="shared" si="306"/>
        <v/>
      </c>
      <c r="AQ853" t="str">
        <f t="shared" si="307"/>
        <v/>
      </c>
      <c r="AR853" t="str">
        <f t="shared" si="308"/>
        <v/>
      </c>
      <c r="AS853" t="str">
        <f t="shared" si="309"/>
        <v/>
      </c>
      <c r="AT853" t="str">
        <f t="shared" si="310"/>
        <v/>
      </c>
      <c r="AU853" t="str">
        <f t="shared" si="311"/>
        <v/>
      </c>
      <c r="AV853" t="str">
        <f t="shared" si="312"/>
        <v/>
      </c>
      <c r="AW853">
        <f>'01_指標庫'!$H$4*ISNUMBER($F853)+'01_指標庫'!$H$5*ISNUMBER($AA853)+'01_指標庫'!$H$6*ISNUMBER($G853)+'01_指標庫'!$H$7*ISNUMBER($H853)+'01_指標庫'!$H$8*ISNUMBER($AF853)+'01_指標庫'!$H$9*ISNUMBER($AG853)+'01_指標庫'!$H$10*ISNUMBER($AB853)+'01_指標庫'!$H$11*ISNUMBER($AC853)+'01_指標庫'!$H$12*ISNUMBER($AD853)+'01_指標庫'!$H$13*ISNUMBER($AE853)+'01_指標庫'!$H$14*ISNUMBER($I853)+'01_指標庫'!$H$15*ISNUMBER($AH853)+'01_指標庫'!$H$16*ISNUMBER($K853)+'01_指標庫'!$H$17*ISNUMBER($AI853)+'01_指標庫'!$H$18*ISNUMBER($AJ853)+'01_指標庫'!$H$19*ISNUMBER($AK853)+'01_指標庫'!$H$20*ISNUMBER($BB853)+'01_指標庫'!$H$21*ISNUMBER($BC853)</f>
        <v>51</v>
      </c>
      <c r="AX853">
        <f>IF(AW853=0,50,ROUND(('01_指標庫'!$H$4*IF(ISNUMBER($F853),L853,0)+'01_指標庫'!$H$5*IF(ISNUMBER($AA853),AL853,0)+'01_指標庫'!$H$6*IF(ISNUMBER($G853),M853,0)+'01_指標庫'!$H$7*IF(ISNUMBER($H853),N853,0)+'01_指標庫'!$H$8*IF(ISNUMBER($AF853),AQ853,0)+'01_指標庫'!$H$9*IF(ISNUMBER($AG853),AR853,0)+'01_指標庫'!$H$10*IF(ISNUMBER($AB853),AM853,0)+'01_指標庫'!$H$11*IF(ISNUMBER($AC853),AN853,0)+'01_指標庫'!$H$12*IF(ISNUMBER($AD853),AO853,0)+'01_指標庫'!$H$13*IF(ISNUMBER($AE853),AP853,0)+'01_指標庫'!$H$14*IF(ISNUMBER($I853),O853,0)+'01_指標庫'!$H$15*IF(ISNUMBER($AH853),AS853,0)+'01_指標庫'!$H$16*IF(ISNUMBER($K853),P853,0)+'01_指標庫'!$H$17*IF(ISNUMBER($AI853),AT853,0)+'01_指標庫'!$H$18*IF(ISNUMBER($AJ853),AU853,0)+'01_指標庫'!$H$19*IF(ISNUMBER($AK853),AV853,0)+'01_指標庫'!$H$20*IF(ISNUMBER($BB853),BB853,0)+'01_指標庫'!$H$21*IF(ISNUMBER($BC853),BC853,0))/AW853,1))</f>
        <v>86.3</v>
      </c>
      <c r="AY853" s="67"/>
      <c r="AZ853" s="67"/>
      <c r="BA853" s="66">
        <f t="shared" si="316"/>
        <v>3.9080694722213316E-3</v>
      </c>
      <c r="BB853">
        <f t="shared" si="317"/>
        <v>50</v>
      </c>
      <c r="BC853" t="str">
        <f t="shared" si="318"/>
        <v/>
      </c>
    </row>
    <row r="854" spans="1:55" ht="15" customHeight="1">
      <c r="A854" s="56">
        <v>850</v>
      </c>
      <c r="B854" s="57">
        <v>43789</v>
      </c>
      <c r="C854" s="56">
        <v>2019</v>
      </c>
      <c r="D854" s="58" t="s">
        <v>238</v>
      </c>
      <c r="E854" s="59">
        <v>8283.75</v>
      </c>
      <c r="F854" s="60">
        <v>8.4671999999999997E-2</v>
      </c>
      <c r="G854" s="60">
        <v>-6.5950000000000002E-3</v>
      </c>
      <c r="H854" s="61">
        <v>0.87760000000000005</v>
      </c>
      <c r="I854" s="62">
        <v>418</v>
      </c>
      <c r="J854" s="56" t="s">
        <v>235</v>
      </c>
      <c r="K854" s="63">
        <v>12.78</v>
      </c>
      <c r="L854" s="56">
        <f t="shared" si="296"/>
        <v>100</v>
      </c>
      <c r="M854" s="56">
        <f t="shared" si="297"/>
        <v>100</v>
      </c>
      <c r="N854" s="56">
        <f t="shared" si="298"/>
        <v>100</v>
      </c>
      <c r="O854" s="56">
        <f t="shared" si="299"/>
        <v>50</v>
      </c>
      <c r="P854" s="56">
        <f t="shared" si="300"/>
        <v>100</v>
      </c>
      <c r="Q854" s="63"/>
      <c r="R854" s="56"/>
      <c r="S854" s="60">
        <f t="shared" si="313"/>
        <v>-6.5945214744673741E-3</v>
      </c>
      <c r="T854" s="64">
        <f t="shared" si="314"/>
        <v>-6.2208398133748455E-3</v>
      </c>
      <c r="V854" s="65"/>
      <c r="W854" s="65"/>
      <c r="Y854" s="15" t="str">
        <f t="shared" si="301"/>
        <v>EASY</v>
      </c>
      <c r="AA854" s="66">
        <f t="shared" si="315"/>
        <v>4.2324941550800688E-2</v>
      </c>
      <c r="AB854">
        <f>LOOKUP($B854,'07_L1政策步階'!$A$4:$A$14,'07_L1政策步階'!$C$4:$C$14)</f>
        <v>1</v>
      </c>
      <c r="AC854" s="65"/>
      <c r="AD854" s="65"/>
      <c r="AE854" s="65"/>
      <c r="AF854" s="65"/>
      <c r="AG854" s="65"/>
      <c r="AH854" s="65"/>
      <c r="AI854" s="65"/>
      <c r="AJ854" s="65"/>
      <c r="AK854" s="65"/>
      <c r="AL854">
        <f t="shared" si="302"/>
        <v>100</v>
      </c>
      <c r="AM854">
        <f t="shared" si="303"/>
        <v>100</v>
      </c>
      <c r="AN854" t="str">
        <f t="shared" si="304"/>
        <v/>
      </c>
      <c r="AO854" t="str">
        <f t="shared" si="305"/>
        <v/>
      </c>
      <c r="AP854" t="str">
        <f t="shared" si="306"/>
        <v/>
      </c>
      <c r="AQ854" t="str">
        <f t="shared" si="307"/>
        <v/>
      </c>
      <c r="AR854" t="str">
        <f t="shared" si="308"/>
        <v/>
      </c>
      <c r="AS854" t="str">
        <f t="shared" si="309"/>
        <v/>
      </c>
      <c r="AT854" t="str">
        <f t="shared" si="310"/>
        <v/>
      </c>
      <c r="AU854" t="str">
        <f t="shared" si="311"/>
        <v/>
      </c>
      <c r="AV854" t="str">
        <f t="shared" si="312"/>
        <v/>
      </c>
      <c r="AW854">
        <f>'01_指標庫'!$H$4*ISNUMBER($F854)+'01_指標庫'!$H$5*ISNUMBER($AA854)+'01_指標庫'!$H$6*ISNUMBER($G854)+'01_指標庫'!$H$7*ISNUMBER($H854)+'01_指標庫'!$H$8*ISNUMBER($AF854)+'01_指標庫'!$H$9*ISNUMBER($AG854)+'01_指標庫'!$H$10*ISNUMBER($AB854)+'01_指標庫'!$H$11*ISNUMBER($AC854)+'01_指標庫'!$H$12*ISNUMBER($AD854)+'01_指標庫'!$H$13*ISNUMBER($AE854)+'01_指標庫'!$H$14*ISNUMBER($I854)+'01_指標庫'!$H$15*ISNUMBER($AH854)+'01_指標庫'!$H$16*ISNUMBER($K854)+'01_指標庫'!$H$17*ISNUMBER($AI854)+'01_指標庫'!$H$18*ISNUMBER($AJ854)+'01_指標庫'!$H$19*ISNUMBER($AK854)+'01_指標庫'!$H$20*ISNUMBER($BB854)+'01_指標庫'!$H$21*ISNUMBER($BC854)</f>
        <v>51</v>
      </c>
      <c r="AX854">
        <f>IF(AW854=0,50,ROUND(('01_指標庫'!$H$4*IF(ISNUMBER($F854),L854,0)+'01_指標庫'!$H$5*IF(ISNUMBER($AA854),AL854,0)+'01_指標庫'!$H$6*IF(ISNUMBER($G854),M854,0)+'01_指標庫'!$H$7*IF(ISNUMBER($H854),N854,0)+'01_指標庫'!$H$8*IF(ISNUMBER($AF854),AQ854,0)+'01_指標庫'!$H$9*IF(ISNUMBER($AG854),AR854,0)+'01_指標庫'!$H$10*IF(ISNUMBER($AB854),AM854,0)+'01_指標庫'!$H$11*IF(ISNUMBER($AC854),AN854,0)+'01_指標庫'!$H$12*IF(ISNUMBER($AD854),AO854,0)+'01_指標庫'!$H$13*IF(ISNUMBER($AE854),AP854,0)+'01_指標庫'!$H$14*IF(ISNUMBER($I854),O854,0)+'01_指標庫'!$H$15*IF(ISNUMBER($AH854),AS854,0)+'01_指標庫'!$H$16*IF(ISNUMBER($K854),P854,0)+'01_指標庫'!$H$17*IF(ISNUMBER($AI854),AT854,0)+'01_指標庫'!$H$18*IF(ISNUMBER($AJ854),AU854,0)+'01_指標庫'!$H$19*IF(ISNUMBER($AK854),AV854,0)+'01_指標庫'!$H$20*IF(ISNUMBER($BB854),BB854,0)+'01_指標庫'!$H$21*IF(ISNUMBER($BC854),BC854,0))/AW854,1))</f>
        <v>86.3</v>
      </c>
      <c r="AY854" s="67"/>
      <c r="AZ854" s="67"/>
      <c r="BA854" s="66">
        <f t="shared" si="316"/>
        <v>3.4225667087575129E-3</v>
      </c>
      <c r="BB854">
        <f t="shared" si="317"/>
        <v>50</v>
      </c>
      <c r="BC854" t="str">
        <f t="shared" si="318"/>
        <v/>
      </c>
    </row>
    <row r="855" spans="1:55" ht="15" customHeight="1">
      <c r="A855" s="56">
        <v>851</v>
      </c>
      <c r="B855" s="57">
        <v>43790</v>
      </c>
      <c r="C855" s="56">
        <v>2019</v>
      </c>
      <c r="D855" s="58" t="s">
        <v>239</v>
      </c>
      <c r="E855" s="59">
        <v>8265.6200000000008</v>
      </c>
      <c r="F855" s="60">
        <v>8.1335000000000005E-2</v>
      </c>
      <c r="G855" s="60">
        <v>-8.7690000000000008E-3</v>
      </c>
      <c r="H855" s="61">
        <v>0.87760000000000005</v>
      </c>
      <c r="I855" s="62">
        <v>417</v>
      </c>
      <c r="J855" s="56" t="s">
        <v>235</v>
      </c>
      <c r="K855" s="63">
        <v>13.13</v>
      </c>
      <c r="L855" s="56">
        <f t="shared" si="296"/>
        <v>100</v>
      </c>
      <c r="M855" s="56">
        <f t="shared" si="297"/>
        <v>100</v>
      </c>
      <c r="N855" s="56">
        <f t="shared" si="298"/>
        <v>100</v>
      </c>
      <c r="O855" s="56">
        <f t="shared" si="299"/>
        <v>50</v>
      </c>
      <c r="P855" s="56">
        <f t="shared" si="300"/>
        <v>100</v>
      </c>
      <c r="Q855" s="63"/>
      <c r="R855" s="56"/>
      <c r="S855" s="60">
        <f t="shared" si="313"/>
        <v>-2.1886223027010043E-3</v>
      </c>
      <c r="T855" s="64">
        <f t="shared" si="314"/>
        <v>2.7386541471048576E-2</v>
      </c>
      <c r="V855" s="65"/>
      <c r="W855" s="65"/>
      <c r="Y855" s="15" t="str">
        <f t="shared" si="301"/>
        <v>EASY</v>
      </c>
      <c r="AA855" s="66">
        <f t="shared" si="315"/>
        <v>4.2308517349108898E-2</v>
      </c>
      <c r="AB855">
        <f>LOOKUP($B855,'07_L1政策步階'!$A$4:$A$14,'07_L1政策步階'!$C$4:$C$14)</f>
        <v>1</v>
      </c>
      <c r="AC855" s="65"/>
      <c r="AD855" s="65"/>
      <c r="AE855" s="65"/>
      <c r="AF855" s="65"/>
      <c r="AG855" s="65"/>
      <c r="AH855" s="65"/>
      <c r="AI855" s="65"/>
      <c r="AJ855" s="65"/>
      <c r="AK855" s="65"/>
      <c r="AL855">
        <f t="shared" si="302"/>
        <v>100</v>
      </c>
      <c r="AM855">
        <f t="shared" si="303"/>
        <v>100</v>
      </c>
      <c r="AN855" t="str">
        <f t="shared" si="304"/>
        <v/>
      </c>
      <c r="AO855" t="str">
        <f t="shared" si="305"/>
        <v/>
      </c>
      <c r="AP855" t="str">
        <f t="shared" si="306"/>
        <v/>
      </c>
      <c r="AQ855" t="str">
        <f t="shared" si="307"/>
        <v/>
      </c>
      <c r="AR855" t="str">
        <f t="shared" si="308"/>
        <v/>
      </c>
      <c r="AS855" t="str">
        <f t="shared" si="309"/>
        <v/>
      </c>
      <c r="AT855" t="str">
        <f t="shared" si="310"/>
        <v/>
      </c>
      <c r="AU855" t="str">
        <f t="shared" si="311"/>
        <v/>
      </c>
      <c r="AV855" t="str">
        <f t="shared" si="312"/>
        <v/>
      </c>
      <c r="AW855">
        <f>'01_指標庫'!$H$4*ISNUMBER($F855)+'01_指標庫'!$H$5*ISNUMBER($AA855)+'01_指標庫'!$H$6*ISNUMBER($G855)+'01_指標庫'!$H$7*ISNUMBER($H855)+'01_指標庫'!$H$8*ISNUMBER($AF855)+'01_指標庫'!$H$9*ISNUMBER($AG855)+'01_指標庫'!$H$10*ISNUMBER($AB855)+'01_指標庫'!$H$11*ISNUMBER($AC855)+'01_指標庫'!$H$12*ISNUMBER($AD855)+'01_指標庫'!$H$13*ISNUMBER($AE855)+'01_指標庫'!$H$14*ISNUMBER($I855)+'01_指標庫'!$H$15*ISNUMBER($AH855)+'01_指標庫'!$H$16*ISNUMBER($K855)+'01_指標庫'!$H$17*ISNUMBER($AI855)+'01_指標庫'!$H$18*ISNUMBER($AJ855)+'01_指標庫'!$H$19*ISNUMBER($AK855)+'01_指標庫'!$H$20*ISNUMBER($BB855)+'01_指標庫'!$H$21*ISNUMBER($BC855)</f>
        <v>51</v>
      </c>
      <c r="AX855">
        <f>IF(AW855=0,50,ROUND(('01_指標庫'!$H$4*IF(ISNUMBER($F855),L855,0)+'01_指標庫'!$H$5*IF(ISNUMBER($AA855),AL855,0)+'01_指標庫'!$H$6*IF(ISNUMBER($G855),M855,0)+'01_指標庫'!$H$7*IF(ISNUMBER($H855),N855,0)+'01_指標庫'!$H$8*IF(ISNUMBER($AF855),AQ855,0)+'01_指標庫'!$H$9*IF(ISNUMBER($AG855),AR855,0)+'01_指標庫'!$H$10*IF(ISNUMBER($AB855),AM855,0)+'01_指標庫'!$H$11*IF(ISNUMBER($AC855),AN855,0)+'01_指標庫'!$H$12*IF(ISNUMBER($AD855),AO855,0)+'01_指標庫'!$H$13*IF(ISNUMBER($AE855),AP855,0)+'01_指標庫'!$H$14*IF(ISNUMBER($I855),O855,0)+'01_指標庫'!$H$15*IF(ISNUMBER($AH855),AS855,0)+'01_指標庫'!$H$16*IF(ISNUMBER($K855),P855,0)+'01_指標庫'!$H$17*IF(ISNUMBER($AI855),AT855,0)+'01_指標庫'!$H$18*IF(ISNUMBER($AJ855),AU855,0)+'01_指標庫'!$H$19*IF(ISNUMBER($AK855),AV855,0)+'01_指標庫'!$H$20*IF(ISNUMBER($BB855),BB855,0)+'01_指標庫'!$H$21*IF(ISNUMBER($BC855),BC855,0))/AW855,1))</f>
        <v>86.3</v>
      </c>
      <c r="AY855" s="67"/>
      <c r="AZ855" s="67"/>
      <c r="BA855" s="66">
        <f t="shared" si="316"/>
        <v>3.0536880576983449E-3</v>
      </c>
      <c r="BB855">
        <f t="shared" si="317"/>
        <v>50</v>
      </c>
      <c r="BC855" t="str">
        <f t="shared" si="318"/>
        <v/>
      </c>
    </row>
    <row r="856" spans="1:55" ht="15" customHeight="1">
      <c r="A856" s="56">
        <v>852</v>
      </c>
      <c r="B856" s="57">
        <v>43791</v>
      </c>
      <c r="C856" s="56">
        <v>2019</v>
      </c>
      <c r="D856" s="58" t="s">
        <v>234</v>
      </c>
      <c r="E856" s="59">
        <v>8272.0499999999993</v>
      </c>
      <c r="F856" s="60">
        <v>8.1214999999999996E-2</v>
      </c>
      <c r="G856" s="60">
        <v>-7.9979999999999999E-3</v>
      </c>
      <c r="H856" s="61">
        <v>0.89800000000000002</v>
      </c>
      <c r="I856" s="62">
        <v>413</v>
      </c>
      <c r="J856" s="56" t="s">
        <v>235</v>
      </c>
      <c r="K856" s="63">
        <v>12.34</v>
      </c>
      <c r="L856" s="56">
        <f t="shared" si="296"/>
        <v>100</v>
      </c>
      <c r="M856" s="56">
        <f t="shared" si="297"/>
        <v>100</v>
      </c>
      <c r="N856" s="56">
        <f t="shared" si="298"/>
        <v>100</v>
      </c>
      <c r="O856" s="56">
        <f t="shared" si="299"/>
        <v>50</v>
      </c>
      <c r="P856" s="56">
        <f t="shared" si="300"/>
        <v>100</v>
      </c>
      <c r="Q856" s="63"/>
      <c r="R856" s="56"/>
      <c r="S856" s="60">
        <f t="shared" si="313"/>
        <v>7.7792107549079503E-4</v>
      </c>
      <c r="T856" s="64">
        <f t="shared" si="314"/>
        <v>-6.0167555217060187E-2</v>
      </c>
      <c r="V856" s="65"/>
      <c r="W856" s="65"/>
      <c r="Y856" s="15" t="str">
        <f t="shared" si="301"/>
        <v>EASY</v>
      </c>
      <c r="AA856" s="66">
        <f t="shared" si="315"/>
        <v>4.2373861769168908E-2</v>
      </c>
      <c r="AB856">
        <f>LOOKUP($B856,'07_L1政策步階'!$A$4:$A$14,'07_L1政策步階'!$C$4:$C$14)</f>
        <v>1</v>
      </c>
      <c r="AC856" s="65"/>
      <c r="AD856" s="65"/>
      <c r="AE856" s="65"/>
      <c r="AF856" s="65"/>
      <c r="AG856" s="65"/>
      <c r="AH856" s="65"/>
      <c r="AI856" s="65"/>
      <c r="AJ856" s="65"/>
      <c r="AK856" s="65"/>
      <c r="AL856">
        <f t="shared" si="302"/>
        <v>100</v>
      </c>
      <c r="AM856">
        <f t="shared" si="303"/>
        <v>100</v>
      </c>
      <c r="AN856" t="str">
        <f t="shared" si="304"/>
        <v/>
      </c>
      <c r="AO856" t="str">
        <f t="shared" si="305"/>
        <v/>
      </c>
      <c r="AP856" t="str">
        <f t="shared" si="306"/>
        <v/>
      </c>
      <c r="AQ856" t="str">
        <f t="shared" si="307"/>
        <v/>
      </c>
      <c r="AR856" t="str">
        <f t="shared" si="308"/>
        <v/>
      </c>
      <c r="AS856" t="str">
        <f t="shared" si="309"/>
        <v/>
      </c>
      <c r="AT856" t="str">
        <f t="shared" si="310"/>
        <v/>
      </c>
      <c r="AU856" t="str">
        <f t="shared" si="311"/>
        <v/>
      </c>
      <c r="AV856" t="str">
        <f t="shared" si="312"/>
        <v/>
      </c>
      <c r="AW856">
        <f>'01_指標庫'!$H$4*ISNUMBER($F856)+'01_指標庫'!$H$5*ISNUMBER($AA856)+'01_指標庫'!$H$6*ISNUMBER($G856)+'01_指標庫'!$H$7*ISNUMBER($H856)+'01_指標庫'!$H$8*ISNUMBER($AF856)+'01_指標庫'!$H$9*ISNUMBER($AG856)+'01_指標庫'!$H$10*ISNUMBER($AB856)+'01_指標庫'!$H$11*ISNUMBER($AC856)+'01_指標庫'!$H$12*ISNUMBER($AD856)+'01_指標庫'!$H$13*ISNUMBER($AE856)+'01_指標庫'!$H$14*ISNUMBER($I856)+'01_指標庫'!$H$15*ISNUMBER($AH856)+'01_指標庫'!$H$16*ISNUMBER($K856)+'01_指標庫'!$H$17*ISNUMBER($AI856)+'01_指標庫'!$H$18*ISNUMBER($AJ856)+'01_指標庫'!$H$19*ISNUMBER($AK856)+'01_指標庫'!$H$20*ISNUMBER($BB856)+'01_指標庫'!$H$21*ISNUMBER($BC856)</f>
        <v>51</v>
      </c>
      <c r="AX856">
        <f>IF(AW856=0,50,ROUND(('01_指標庫'!$H$4*IF(ISNUMBER($F856),L856,0)+'01_指標庫'!$H$5*IF(ISNUMBER($AA856),AL856,0)+'01_指標庫'!$H$6*IF(ISNUMBER($G856),M856,0)+'01_指標庫'!$H$7*IF(ISNUMBER($H856),N856,0)+'01_指標庫'!$H$8*IF(ISNUMBER($AF856),AQ856,0)+'01_指標庫'!$H$9*IF(ISNUMBER($AG856),AR856,0)+'01_指標庫'!$H$10*IF(ISNUMBER($AB856),AM856,0)+'01_指標庫'!$H$11*IF(ISNUMBER($AC856),AN856,0)+'01_指標庫'!$H$12*IF(ISNUMBER($AD856),AO856,0)+'01_指標庫'!$H$13*IF(ISNUMBER($AE856),AP856,0)+'01_指標庫'!$H$14*IF(ISNUMBER($I856),O856,0)+'01_指標庫'!$H$15*IF(ISNUMBER($AH856),AS856,0)+'01_指標庫'!$H$16*IF(ISNUMBER($K856),P856,0)+'01_指標庫'!$H$17*IF(ISNUMBER($AI856),AT856,0)+'01_指標庫'!$H$18*IF(ISNUMBER($AJ856),AU856,0)+'01_指標庫'!$H$19*IF(ISNUMBER($AK856),AV856,0)+'01_指標庫'!$H$20*IF(ISNUMBER($BB856),BB856,0)+'01_指標庫'!$H$21*IF(ISNUMBER($BC856),BC856,0))/AW856,1))</f>
        <v>86.3</v>
      </c>
      <c r="AY856" s="67"/>
      <c r="AZ856" s="67"/>
      <c r="BA856" s="66">
        <f t="shared" si="316"/>
        <v>1.8083366031813597E-3</v>
      </c>
      <c r="BB856">
        <f t="shared" si="317"/>
        <v>50</v>
      </c>
      <c r="BC856" t="str">
        <f t="shared" si="318"/>
        <v/>
      </c>
    </row>
    <row r="857" spans="1:55" ht="15" customHeight="1">
      <c r="A857" s="56">
        <v>853</v>
      </c>
      <c r="B857" s="57">
        <v>43794</v>
      </c>
      <c r="C857" s="56">
        <v>2019</v>
      </c>
      <c r="D857" s="58" t="s">
        <v>236</v>
      </c>
      <c r="E857" s="59">
        <v>8371.93</v>
      </c>
      <c r="F857" s="60">
        <v>9.3225000000000002E-2</v>
      </c>
      <c r="G857" s="60">
        <v>0</v>
      </c>
      <c r="H857" s="61">
        <v>0.89800000000000002</v>
      </c>
      <c r="I857" s="62">
        <v>408</v>
      </c>
      <c r="J857" s="56" t="s">
        <v>235</v>
      </c>
      <c r="K857" s="63">
        <v>11.87</v>
      </c>
      <c r="L857" s="56">
        <f t="shared" si="296"/>
        <v>100</v>
      </c>
      <c r="M857" s="56">
        <f t="shared" si="297"/>
        <v>100</v>
      </c>
      <c r="N857" s="56">
        <f t="shared" si="298"/>
        <v>100</v>
      </c>
      <c r="O857" s="56">
        <f t="shared" si="299"/>
        <v>50</v>
      </c>
      <c r="P857" s="56">
        <f t="shared" si="300"/>
        <v>100</v>
      </c>
      <c r="Q857" s="63"/>
      <c r="R857" s="56"/>
      <c r="S857" s="60">
        <f t="shared" si="313"/>
        <v>1.2074395101577151E-2</v>
      </c>
      <c r="T857" s="64">
        <f t="shared" si="314"/>
        <v>-3.8087520259319385E-2</v>
      </c>
      <c r="V857" s="65"/>
      <c r="W857" s="65"/>
      <c r="Y857" s="15" t="str">
        <f t="shared" si="301"/>
        <v>EASY</v>
      </c>
      <c r="AA857" s="66">
        <f t="shared" si="315"/>
        <v>4.2735148428469483E-2</v>
      </c>
      <c r="AB857">
        <f>LOOKUP($B857,'07_L1政策步階'!$A$4:$A$14,'07_L1政策步階'!$C$4:$C$14)</f>
        <v>1</v>
      </c>
      <c r="AC857" s="65"/>
      <c r="AD857" s="65"/>
      <c r="AE857" s="65"/>
      <c r="AF857" s="65"/>
      <c r="AG857" s="65"/>
      <c r="AH857" s="65"/>
      <c r="AI857" s="65"/>
      <c r="AJ857" s="65"/>
      <c r="AK857" s="65"/>
      <c r="AL857">
        <f t="shared" si="302"/>
        <v>100</v>
      </c>
      <c r="AM857">
        <f t="shared" si="303"/>
        <v>100</v>
      </c>
      <c r="AN857" t="str">
        <f t="shared" si="304"/>
        <v/>
      </c>
      <c r="AO857" t="str">
        <f t="shared" si="305"/>
        <v/>
      </c>
      <c r="AP857" t="str">
        <f t="shared" si="306"/>
        <v/>
      </c>
      <c r="AQ857" t="str">
        <f t="shared" si="307"/>
        <v/>
      </c>
      <c r="AR857" t="str">
        <f t="shared" si="308"/>
        <v/>
      </c>
      <c r="AS857" t="str">
        <f t="shared" si="309"/>
        <v/>
      </c>
      <c r="AT857" t="str">
        <f t="shared" si="310"/>
        <v/>
      </c>
      <c r="AU857" t="str">
        <f t="shared" si="311"/>
        <v/>
      </c>
      <c r="AV857" t="str">
        <f t="shared" si="312"/>
        <v/>
      </c>
      <c r="AW857">
        <f>'01_指標庫'!$H$4*ISNUMBER($F857)+'01_指標庫'!$H$5*ISNUMBER($AA857)+'01_指標庫'!$H$6*ISNUMBER($G857)+'01_指標庫'!$H$7*ISNUMBER($H857)+'01_指標庫'!$H$8*ISNUMBER($AF857)+'01_指標庫'!$H$9*ISNUMBER($AG857)+'01_指標庫'!$H$10*ISNUMBER($AB857)+'01_指標庫'!$H$11*ISNUMBER($AC857)+'01_指標庫'!$H$12*ISNUMBER($AD857)+'01_指標庫'!$H$13*ISNUMBER($AE857)+'01_指標庫'!$H$14*ISNUMBER($I857)+'01_指標庫'!$H$15*ISNUMBER($AH857)+'01_指標庫'!$H$16*ISNUMBER($K857)+'01_指標庫'!$H$17*ISNUMBER($AI857)+'01_指標庫'!$H$18*ISNUMBER($AJ857)+'01_指標庫'!$H$19*ISNUMBER($AK857)+'01_指標庫'!$H$20*ISNUMBER($BB857)+'01_指標庫'!$H$21*ISNUMBER($BC857)</f>
        <v>51</v>
      </c>
      <c r="AX857">
        <f>IF(AW857=0,50,ROUND(('01_指標庫'!$H$4*IF(ISNUMBER($F857),L857,0)+'01_指標庫'!$H$5*IF(ISNUMBER($AA857),AL857,0)+'01_指標庫'!$H$6*IF(ISNUMBER($G857),M857,0)+'01_指標庫'!$H$7*IF(ISNUMBER($H857),N857,0)+'01_指標庫'!$H$8*IF(ISNUMBER($AF857),AQ857,0)+'01_指標庫'!$H$9*IF(ISNUMBER($AG857),AR857,0)+'01_指標庫'!$H$10*IF(ISNUMBER($AB857),AM857,0)+'01_指標庫'!$H$11*IF(ISNUMBER($AC857),AN857,0)+'01_指標庫'!$H$12*IF(ISNUMBER($AD857),AO857,0)+'01_指標庫'!$H$13*IF(ISNUMBER($AE857),AP857,0)+'01_指標庫'!$H$14*IF(ISNUMBER($I857),O857,0)+'01_指標庫'!$H$15*IF(ISNUMBER($AH857),AS857,0)+'01_指標庫'!$H$16*IF(ISNUMBER($K857),P857,0)+'01_指標庫'!$H$17*IF(ISNUMBER($AI857),AT857,0)+'01_指標庫'!$H$18*IF(ISNUMBER($AJ857),AU857,0)+'01_指標庫'!$H$19*IF(ISNUMBER($AK857),AV857,0)+'01_指標庫'!$H$20*IF(ISNUMBER($BB857),BB857,0)+'01_指標庫'!$H$21*IF(ISNUMBER($BC857),BC857,0))/AW857,1))</f>
        <v>86.3</v>
      </c>
      <c r="AY857" s="67"/>
      <c r="AZ857" s="67"/>
      <c r="BA857" s="66">
        <f t="shared" si="316"/>
        <v>1.2857182808747591E-3</v>
      </c>
      <c r="BB857">
        <f t="shared" si="317"/>
        <v>50</v>
      </c>
      <c r="BC857" t="str">
        <f t="shared" si="318"/>
        <v/>
      </c>
    </row>
    <row r="858" spans="1:55" ht="15" customHeight="1">
      <c r="A858" s="56">
        <v>854</v>
      </c>
      <c r="B858" s="57">
        <v>43795</v>
      </c>
      <c r="C858" s="56">
        <v>2019</v>
      </c>
      <c r="D858" s="58" t="s">
        <v>237</v>
      </c>
      <c r="E858" s="59">
        <v>8385.75</v>
      </c>
      <c r="F858" s="60">
        <v>9.4049999999999995E-2</v>
      </c>
      <c r="G858" s="60">
        <v>0</v>
      </c>
      <c r="H858" s="61">
        <v>0.89800000000000002</v>
      </c>
      <c r="I858" s="62">
        <v>405</v>
      </c>
      <c r="J858" s="56" t="s">
        <v>235</v>
      </c>
      <c r="K858" s="63">
        <v>11.54</v>
      </c>
      <c r="L858" s="56">
        <f t="shared" si="296"/>
        <v>100</v>
      </c>
      <c r="M858" s="56">
        <f t="shared" si="297"/>
        <v>100</v>
      </c>
      <c r="N858" s="56">
        <f t="shared" si="298"/>
        <v>100</v>
      </c>
      <c r="O858" s="56">
        <f t="shared" si="299"/>
        <v>50</v>
      </c>
      <c r="P858" s="56">
        <f t="shared" si="300"/>
        <v>100</v>
      </c>
      <c r="Q858" s="63"/>
      <c r="R858" s="56"/>
      <c r="S858" s="60">
        <f t="shared" si="313"/>
        <v>1.6507543660779778E-3</v>
      </c>
      <c r="T858" s="64">
        <f t="shared" si="314"/>
        <v>-2.780117944397642E-2</v>
      </c>
      <c r="V858" s="65"/>
      <c r="W858" s="65"/>
      <c r="Y858" s="15" t="str">
        <f t="shared" si="301"/>
        <v>EASY</v>
      </c>
      <c r="AA858" s="66">
        <f t="shared" si="315"/>
        <v>4.3099255557405236E-2</v>
      </c>
      <c r="AB858">
        <f>LOOKUP($B858,'07_L1政策步階'!$A$4:$A$14,'07_L1政策步階'!$C$4:$C$14)</f>
        <v>1</v>
      </c>
      <c r="AC858" s="65"/>
      <c r="AD858" s="65"/>
      <c r="AE858" s="65"/>
      <c r="AF858" s="65"/>
      <c r="AG858" s="65"/>
      <c r="AH858" s="65"/>
      <c r="AI858" s="65"/>
      <c r="AJ858" s="65"/>
      <c r="AK858" s="65"/>
      <c r="AL858">
        <f t="shared" si="302"/>
        <v>100</v>
      </c>
      <c r="AM858">
        <f t="shared" si="303"/>
        <v>100</v>
      </c>
      <c r="AN858" t="str">
        <f t="shared" si="304"/>
        <v/>
      </c>
      <c r="AO858" t="str">
        <f t="shared" si="305"/>
        <v/>
      </c>
      <c r="AP858" t="str">
        <f t="shared" si="306"/>
        <v/>
      </c>
      <c r="AQ858" t="str">
        <f t="shared" si="307"/>
        <v/>
      </c>
      <c r="AR858" t="str">
        <f t="shared" si="308"/>
        <v/>
      </c>
      <c r="AS858" t="str">
        <f t="shared" si="309"/>
        <v/>
      </c>
      <c r="AT858" t="str">
        <f t="shared" si="310"/>
        <v/>
      </c>
      <c r="AU858" t="str">
        <f t="shared" si="311"/>
        <v/>
      </c>
      <c r="AV858" t="str">
        <f t="shared" si="312"/>
        <v/>
      </c>
      <c r="AW858">
        <f>'01_指標庫'!$H$4*ISNUMBER($F858)+'01_指標庫'!$H$5*ISNUMBER($AA858)+'01_指標庫'!$H$6*ISNUMBER($G858)+'01_指標庫'!$H$7*ISNUMBER($H858)+'01_指標庫'!$H$8*ISNUMBER($AF858)+'01_指標庫'!$H$9*ISNUMBER($AG858)+'01_指標庫'!$H$10*ISNUMBER($AB858)+'01_指標庫'!$H$11*ISNUMBER($AC858)+'01_指標庫'!$H$12*ISNUMBER($AD858)+'01_指標庫'!$H$13*ISNUMBER($AE858)+'01_指標庫'!$H$14*ISNUMBER($I858)+'01_指標庫'!$H$15*ISNUMBER($AH858)+'01_指標庫'!$H$16*ISNUMBER($K858)+'01_指標庫'!$H$17*ISNUMBER($AI858)+'01_指標庫'!$H$18*ISNUMBER($AJ858)+'01_指標庫'!$H$19*ISNUMBER($AK858)+'01_指標庫'!$H$20*ISNUMBER($BB858)+'01_指標庫'!$H$21*ISNUMBER($BC858)</f>
        <v>51</v>
      </c>
      <c r="AX858">
        <f>IF(AW858=0,50,ROUND(('01_指標庫'!$H$4*IF(ISNUMBER($F858),L858,0)+'01_指標庫'!$H$5*IF(ISNUMBER($AA858),AL858,0)+'01_指標庫'!$H$6*IF(ISNUMBER($G858),M858,0)+'01_指標庫'!$H$7*IF(ISNUMBER($H858),N858,0)+'01_指標庫'!$H$8*IF(ISNUMBER($AF858),AQ858,0)+'01_指標庫'!$H$9*IF(ISNUMBER($AG858),AR858,0)+'01_指標庫'!$H$10*IF(ISNUMBER($AB858),AM858,0)+'01_指標庫'!$H$11*IF(ISNUMBER($AC858),AN858,0)+'01_指標庫'!$H$12*IF(ISNUMBER($AD858),AO858,0)+'01_指標庫'!$H$13*IF(ISNUMBER($AE858),AP858,0)+'01_指標庫'!$H$14*IF(ISNUMBER($I858),O858,0)+'01_指標庫'!$H$15*IF(ISNUMBER($AH858),AS858,0)+'01_指標庫'!$H$16*IF(ISNUMBER($K858),P858,0)+'01_指標庫'!$H$17*IF(ISNUMBER($AI858),AT858,0)+'01_指標庫'!$H$18*IF(ISNUMBER($AJ858),AU858,0)+'01_指標庫'!$H$19*IF(ISNUMBER($AK858),AV858,0)+'01_指標庫'!$H$20*IF(ISNUMBER($BB858),BB858,0)+'01_指標庫'!$H$21*IF(ISNUMBER($BC858),BC858,0))/AW858,1))</f>
        <v>86.3</v>
      </c>
      <c r="AY858" s="67"/>
      <c r="AZ858" s="67"/>
      <c r="BA858" s="66">
        <f t="shared" si="316"/>
        <v>9.4752639279893636E-4</v>
      </c>
      <c r="BB858">
        <f t="shared" si="317"/>
        <v>50</v>
      </c>
      <c r="BC858" t="str">
        <f t="shared" si="318"/>
        <v/>
      </c>
    </row>
    <row r="859" spans="1:55" ht="15" customHeight="1">
      <c r="A859" s="56">
        <v>855</v>
      </c>
      <c r="B859" s="57">
        <v>43796</v>
      </c>
      <c r="C859" s="56">
        <v>2019</v>
      </c>
      <c r="D859" s="58" t="s">
        <v>238</v>
      </c>
      <c r="E859" s="59">
        <v>8444.7099999999991</v>
      </c>
      <c r="F859" s="60">
        <v>0.100716</v>
      </c>
      <c r="G859" s="60">
        <v>0</v>
      </c>
      <c r="H859" s="61">
        <v>0.91839999999999999</v>
      </c>
      <c r="I859" s="62">
        <v>399</v>
      </c>
      <c r="J859" s="56" t="s">
        <v>235</v>
      </c>
      <c r="K859" s="63">
        <v>11.75</v>
      </c>
      <c r="L859" s="56">
        <f t="shared" si="296"/>
        <v>100</v>
      </c>
      <c r="M859" s="56">
        <f t="shared" si="297"/>
        <v>100</v>
      </c>
      <c r="N859" s="56">
        <f t="shared" si="298"/>
        <v>100</v>
      </c>
      <c r="O859" s="56">
        <f t="shared" si="299"/>
        <v>50</v>
      </c>
      <c r="P859" s="56">
        <f t="shared" si="300"/>
        <v>100</v>
      </c>
      <c r="Q859" s="63"/>
      <c r="R859" s="56"/>
      <c r="S859" s="60">
        <f t="shared" si="313"/>
        <v>7.030975166204545E-3</v>
      </c>
      <c r="T859" s="64">
        <f t="shared" si="314"/>
        <v>1.8197573656845822E-2</v>
      </c>
      <c r="V859" s="65"/>
      <c r="W859" s="65"/>
      <c r="Y859" s="15" t="str">
        <f t="shared" si="301"/>
        <v>EASY</v>
      </c>
      <c r="AA859" s="66">
        <f t="shared" si="315"/>
        <v>4.3577740455399194E-2</v>
      </c>
      <c r="AB859">
        <f>LOOKUP($B859,'07_L1政策步階'!$A$4:$A$14,'07_L1政策步階'!$C$4:$C$14)</f>
        <v>1</v>
      </c>
      <c r="AC859" s="65"/>
      <c r="AD859" s="65"/>
      <c r="AE859" s="65"/>
      <c r="AF859" s="65"/>
      <c r="AG859" s="65"/>
      <c r="AH859" s="65"/>
      <c r="AI859" s="65"/>
      <c r="AJ859" s="65"/>
      <c r="AK859" s="65"/>
      <c r="AL859">
        <f t="shared" si="302"/>
        <v>100</v>
      </c>
      <c r="AM859">
        <f t="shared" si="303"/>
        <v>100</v>
      </c>
      <c r="AN859" t="str">
        <f t="shared" si="304"/>
        <v/>
      </c>
      <c r="AO859" t="str">
        <f t="shared" si="305"/>
        <v/>
      </c>
      <c r="AP859" t="str">
        <f t="shared" si="306"/>
        <v/>
      </c>
      <c r="AQ859" t="str">
        <f t="shared" si="307"/>
        <v/>
      </c>
      <c r="AR859" t="str">
        <f t="shared" si="308"/>
        <v/>
      </c>
      <c r="AS859" t="str">
        <f t="shared" si="309"/>
        <v/>
      </c>
      <c r="AT859" t="str">
        <f t="shared" si="310"/>
        <v/>
      </c>
      <c r="AU859" t="str">
        <f t="shared" si="311"/>
        <v/>
      </c>
      <c r="AV859" t="str">
        <f t="shared" si="312"/>
        <v/>
      </c>
      <c r="AW859">
        <f>'01_指標庫'!$H$4*ISNUMBER($F859)+'01_指標庫'!$H$5*ISNUMBER($AA859)+'01_指標庫'!$H$6*ISNUMBER($G859)+'01_指標庫'!$H$7*ISNUMBER($H859)+'01_指標庫'!$H$8*ISNUMBER($AF859)+'01_指標庫'!$H$9*ISNUMBER($AG859)+'01_指標庫'!$H$10*ISNUMBER($AB859)+'01_指標庫'!$H$11*ISNUMBER($AC859)+'01_指標庫'!$H$12*ISNUMBER($AD859)+'01_指標庫'!$H$13*ISNUMBER($AE859)+'01_指標庫'!$H$14*ISNUMBER($I859)+'01_指標庫'!$H$15*ISNUMBER($AH859)+'01_指標庫'!$H$16*ISNUMBER($K859)+'01_指標庫'!$H$17*ISNUMBER($AI859)+'01_指標庫'!$H$18*ISNUMBER($AJ859)+'01_指標庫'!$H$19*ISNUMBER($AK859)+'01_指標庫'!$H$20*ISNUMBER($BB859)+'01_指標庫'!$H$21*ISNUMBER($BC859)</f>
        <v>51</v>
      </c>
      <c r="AX859">
        <f>IF(AW859=0,50,ROUND(('01_指標庫'!$H$4*IF(ISNUMBER($F859),L859,0)+'01_指標庫'!$H$5*IF(ISNUMBER($AA859),AL859,0)+'01_指標庫'!$H$6*IF(ISNUMBER($G859),M859,0)+'01_指標庫'!$H$7*IF(ISNUMBER($H859),N859,0)+'01_指標庫'!$H$8*IF(ISNUMBER($AF859),AQ859,0)+'01_指標庫'!$H$9*IF(ISNUMBER($AG859),AR859,0)+'01_指標庫'!$H$10*IF(ISNUMBER($AB859),AM859,0)+'01_指標庫'!$H$11*IF(ISNUMBER($AC859),AN859,0)+'01_指標庫'!$H$12*IF(ISNUMBER($AD859),AO859,0)+'01_指標庫'!$H$13*IF(ISNUMBER($AE859),AP859,0)+'01_指標庫'!$H$14*IF(ISNUMBER($I859),O859,0)+'01_指標庫'!$H$15*IF(ISNUMBER($AH859),AS859,0)+'01_指標庫'!$H$16*IF(ISNUMBER($K859),P859,0)+'01_指標庫'!$H$17*IF(ISNUMBER($AI859),AT859,0)+'01_指標庫'!$H$18*IF(ISNUMBER($AJ859),AU859,0)+'01_指標庫'!$H$19*IF(ISNUMBER($AK859),AV859,0)+'01_指標庫'!$H$20*IF(ISNUMBER($BB859),BB859,0)+'01_指標庫'!$H$21*IF(ISNUMBER($BC859),BC859,0))/AW859,1))</f>
        <v>86.3</v>
      </c>
      <c r="AY859" s="67"/>
      <c r="AZ859" s="67"/>
      <c r="BA859" s="66">
        <f t="shared" si="316"/>
        <v>2.5910239168296378E-3</v>
      </c>
      <c r="BB859">
        <f t="shared" si="317"/>
        <v>50</v>
      </c>
      <c r="BC859" t="str">
        <f t="shared" si="318"/>
        <v/>
      </c>
    </row>
    <row r="860" spans="1:55" ht="15" customHeight="1">
      <c r="A860" s="56">
        <v>856</v>
      </c>
      <c r="B860" s="57">
        <v>43798</v>
      </c>
      <c r="C860" s="56">
        <v>2019</v>
      </c>
      <c r="D860" s="58" t="s">
        <v>234</v>
      </c>
      <c r="E860" s="59">
        <v>8403.68</v>
      </c>
      <c r="F860" s="60">
        <v>9.4382999999999995E-2</v>
      </c>
      <c r="G860" s="60">
        <v>-4.8589999999999996E-3</v>
      </c>
      <c r="H860" s="61">
        <v>0.89800000000000002</v>
      </c>
      <c r="I860" s="62">
        <v>401</v>
      </c>
      <c r="J860" s="56" t="s">
        <v>235</v>
      </c>
      <c r="K860" s="63">
        <v>12.62</v>
      </c>
      <c r="L860" s="56">
        <f t="shared" si="296"/>
        <v>100</v>
      </c>
      <c r="M860" s="56">
        <f t="shared" si="297"/>
        <v>100</v>
      </c>
      <c r="N860" s="56">
        <f t="shared" si="298"/>
        <v>100</v>
      </c>
      <c r="O860" s="56">
        <f t="shared" si="299"/>
        <v>50</v>
      </c>
      <c r="P860" s="56">
        <f t="shared" si="300"/>
        <v>100</v>
      </c>
      <c r="Q860" s="63"/>
      <c r="R860" s="56"/>
      <c r="S860" s="60">
        <f t="shared" si="313"/>
        <v>-4.8586629973081941E-3</v>
      </c>
      <c r="T860" s="64">
        <f t="shared" si="314"/>
        <v>7.4042553191489224E-2</v>
      </c>
      <c r="V860" s="65"/>
      <c r="W860" s="65"/>
      <c r="Y860" s="15" t="str">
        <f t="shared" si="301"/>
        <v>EASY</v>
      </c>
      <c r="AA860" s="66">
        <f t="shared" si="315"/>
        <v>4.3946352087685936E-2</v>
      </c>
      <c r="AB860">
        <f>LOOKUP($B860,'07_L1政策步階'!$A$4:$A$14,'07_L1政策步階'!$C$4:$C$14)</f>
        <v>1</v>
      </c>
      <c r="AC860" s="65"/>
      <c r="AD860" s="65"/>
      <c r="AE860" s="65"/>
      <c r="AF860" s="65"/>
      <c r="AG860" s="65"/>
      <c r="AH860" s="65"/>
      <c r="AI860" s="65"/>
      <c r="AJ860" s="65"/>
      <c r="AK860" s="65"/>
      <c r="AL860">
        <f t="shared" si="302"/>
        <v>100</v>
      </c>
      <c r="AM860">
        <f t="shared" si="303"/>
        <v>100</v>
      </c>
      <c r="AN860" t="str">
        <f t="shared" si="304"/>
        <v/>
      </c>
      <c r="AO860" t="str">
        <f t="shared" si="305"/>
        <v/>
      </c>
      <c r="AP860" t="str">
        <f t="shared" si="306"/>
        <v/>
      </c>
      <c r="AQ860" t="str">
        <f t="shared" si="307"/>
        <v/>
      </c>
      <c r="AR860" t="str">
        <f t="shared" si="308"/>
        <v/>
      </c>
      <c r="AS860" t="str">
        <f t="shared" si="309"/>
        <v/>
      </c>
      <c r="AT860" t="str">
        <f t="shared" si="310"/>
        <v/>
      </c>
      <c r="AU860" t="str">
        <f t="shared" si="311"/>
        <v/>
      </c>
      <c r="AV860" t="str">
        <f t="shared" si="312"/>
        <v/>
      </c>
      <c r="AW860">
        <f>'01_指標庫'!$H$4*ISNUMBER($F860)+'01_指標庫'!$H$5*ISNUMBER($AA860)+'01_指標庫'!$H$6*ISNUMBER($G860)+'01_指標庫'!$H$7*ISNUMBER($H860)+'01_指標庫'!$H$8*ISNUMBER($AF860)+'01_指標庫'!$H$9*ISNUMBER($AG860)+'01_指標庫'!$H$10*ISNUMBER($AB860)+'01_指標庫'!$H$11*ISNUMBER($AC860)+'01_指標庫'!$H$12*ISNUMBER($AD860)+'01_指標庫'!$H$13*ISNUMBER($AE860)+'01_指標庫'!$H$14*ISNUMBER($I860)+'01_指標庫'!$H$15*ISNUMBER($AH860)+'01_指標庫'!$H$16*ISNUMBER($K860)+'01_指標庫'!$H$17*ISNUMBER($AI860)+'01_指標庫'!$H$18*ISNUMBER($AJ860)+'01_指標庫'!$H$19*ISNUMBER($AK860)+'01_指標庫'!$H$20*ISNUMBER($BB860)+'01_指標庫'!$H$21*ISNUMBER($BC860)</f>
        <v>51</v>
      </c>
      <c r="AX860">
        <f>IF(AW860=0,50,ROUND(('01_指標庫'!$H$4*IF(ISNUMBER($F860),L860,0)+'01_指標庫'!$H$5*IF(ISNUMBER($AA860),AL860,0)+'01_指標庫'!$H$6*IF(ISNUMBER($G860),M860,0)+'01_指標庫'!$H$7*IF(ISNUMBER($H860),N860,0)+'01_指標庫'!$H$8*IF(ISNUMBER($AF860),AQ860,0)+'01_指標庫'!$H$9*IF(ISNUMBER($AG860),AR860,0)+'01_指標庫'!$H$10*IF(ISNUMBER($AB860),AM860,0)+'01_指標庫'!$H$11*IF(ISNUMBER($AC860),AN860,0)+'01_指標庫'!$H$12*IF(ISNUMBER($AD860),AO860,0)+'01_指標庫'!$H$13*IF(ISNUMBER($AE860),AP860,0)+'01_指標庫'!$H$14*IF(ISNUMBER($I860),O860,0)+'01_指標庫'!$H$15*IF(ISNUMBER($AH860),AS860,0)+'01_指標庫'!$H$16*IF(ISNUMBER($K860),P860,0)+'01_指標庫'!$H$17*IF(ISNUMBER($AI860),AT860,0)+'01_指標庫'!$H$18*IF(ISNUMBER($AJ860),AU860,0)+'01_指標庫'!$H$19*IF(ISNUMBER($AK860),AV860,0)+'01_指標庫'!$H$20*IF(ISNUMBER($BB860),BB860,0)+'01_指標庫'!$H$21*IF(ISNUMBER($BC860),BC860,0))/AW860,1))</f>
        <v>86.3</v>
      </c>
      <c r="AY860" s="67"/>
      <c r="AZ860" s="67"/>
      <c r="BA860" s="66">
        <f t="shared" si="316"/>
        <v>4.1482921219617719E-3</v>
      </c>
      <c r="BB860">
        <f t="shared" si="317"/>
        <v>50</v>
      </c>
      <c r="BC860" t="str">
        <f t="shared" si="318"/>
        <v/>
      </c>
    </row>
    <row r="861" spans="1:55" ht="15" customHeight="1">
      <c r="A861" s="56">
        <v>857</v>
      </c>
      <c r="B861" s="57">
        <v>43801</v>
      </c>
      <c r="C861" s="56">
        <v>2019</v>
      </c>
      <c r="D861" s="58" t="s">
        <v>236</v>
      </c>
      <c r="E861" s="59">
        <v>8309.26</v>
      </c>
      <c r="F861" s="60">
        <v>8.1203999999999998E-2</v>
      </c>
      <c r="G861" s="60">
        <v>-1.6039999999999999E-2</v>
      </c>
      <c r="H861" s="61">
        <v>0.89800000000000002</v>
      </c>
      <c r="I861" s="62">
        <v>403</v>
      </c>
      <c r="J861" s="56" t="s">
        <v>235</v>
      </c>
      <c r="K861" s="63">
        <v>14.91</v>
      </c>
      <c r="L861" s="56">
        <f t="shared" si="296"/>
        <v>100</v>
      </c>
      <c r="M861" s="56">
        <f t="shared" si="297"/>
        <v>100</v>
      </c>
      <c r="N861" s="56">
        <f t="shared" si="298"/>
        <v>100</v>
      </c>
      <c r="O861" s="56">
        <f t="shared" si="299"/>
        <v>50</v>
      </c>
      <c r="P861" s="56">
        <f t="shared" si="300"/>
        <v>100</v>
      </c>
      <c r="Q861" s="63"/>
      <c r="R861" s="56"/>
      <c r="S861" s="60">
        <f t="shared" si="313"/>
        <v>-1.1235553947794297E-2</v>
      </c>
      <c r="T861" s="64">
        <f t="shared" si="314"/>
        <v>0.18145800316957228</v>
      </c>
      <c r="V861" s="65"/>
      <c r="W861" s="65"/>
      <c r="Y861" s="15" t="str">
        <f t="shared" si="301"/>
        <v>EASY</v>
      </c>
      <c r="AA861" s="66">
        <f t="shared" si="315"/>
        <v>4.4358604593491835E-2</v>
      </c>
      <c r="AB861">
        <f>LOOKUP($B861,'07_L1政策步階'!$A$4:$A$14,'07_L1政策步階'!$C$4:$C$14)</f>
        <v>1</v>
      </c>
      <c r="AC861" s="65"/>
      <c r="AD861" s="65"/>
      <c r="AE861" s="65"/>
      <c r="AF861" s="65"/>
      <c r="AG861" s="65"/>
      <c r="AH861" s="65"/>
      <c r="AI861" s="65"/>
      <c r="AJ861" s="65"/>
      <c r="AK861" s="65"/>
      <c r="AL861">
        <f t="shared" si="302"/>
        <v>100</v>
      </c>
      <c r="AM861">
        <f t="shared" si="303"/>
        <v>100</v>
      </c>
      <c r="AN861" t="str">
        <f t="shared" si="304"/>
        <v/>
      </c>
      <c r="AO861" t="str">
        <f t="shared" si="305"/>
        <v/>
      </c>
      <c r="AP861" t="str">
        <f t="shared" si="306"/>
        <v/>
      </c>
      <c r="AQ861" t="str">
        <f t="shared" si="307"/>
        <v/>
      </c>
      <c r="AR861" t="str">
        <f t="shared" si="308"/>
        <v/>
      </c>
      <c r="AS861" t="str">
        <f t="shared" si="309"/>
        <v/>
      </c>
      <c r="AT861" t="str">
        <f t="shared" si="310"/>
        <v/>
      </c>
      <c r="AU861" t="str">
        <f t="shared" si="311"/>
        <v/>
      </c>
      <c r="AV861" t="str">
        <f t="shared" si="312"/>
        <v/>
      </c>
      <c r="AW861">
        <f>'01_指標庫'!$H$4*ISNUMBER($F861)+'01_指標庫'!$H$5*ISNUMBER($AA861)+'01_指標庫'!$H$6*ISNUMBER($G861)+'01_指標庫'!$H$7*ISNUMBER($H861)+'01_指標庫'!$H$8*ISNUMBER($AF861)+'01_指標庫'!$H$9*ISNUMBER($AG861)+'01_指標庫'!$H$10*ISNUMBER($AB861)+'01_指標庫'!$H$11*ISNUMBER($AC861)+'01_指標庫'!$H$12*ISNUMBER($AD861)+'01_指標庫'!$H$13*ISNUMBER($AE861)+'01_指標庫'!$H$14*ISNUMBER($I861)+'01_指標庫'!$H$15*ISNUMBER($AH861)+'01_指標庫'!$H$16*ISNUMBER($K861)+'01_指標庫'!$H$17*ISNUMBER($AI861)+'01_指標庫'!$H$18*ISNUMBER($AJ861)+'01_指標庫'!$H$19*ISNUMBER($AK861)+'01_指標庫'!$H$20*ISNUMBER($BB861)+'01_指標庫'!$H$21*ISNUMBER($BC861)</f>
        <v>51</v>
      </c>
      <c r="AX861">
        <f>IF(AW861=0,50,ROUND(('01_指標庫'!$H$4*IF(ISNUMBER($F861),L861,0)+'01_指標庫'!$H$5*IF(ISNUMBER($AA861),AL861,0)+'01_指標庫'!$H$6*IF(ISNUMBER($G861),M861,0)+'01_指標庫'!$H$7*IF(ISNUMBER($H861),N861,0)+'01_指標庫'!$H$8*IF(ISNUMBER($AF861),AQ861,0)+'01_指標庫'!$H$9*IF(ISNUMBER($AG861),AR861,0)+'01_指標庫'!$H$10*IF(ISNUMBER($AB861),AM861,0)+'01_指標庫'!$H$11*IF(ISNUMBER($AC861),AN861,0)+'01_指標庫'!$H$12*IF(ISNUMBER($AD861),AO861,0)+'01_指標庫'!$H$13*IF(ISNUMBER($AE861),AP861,0)+'01_指標庫'!$H$14*IF(ISNUMBER($I861),O861,0)+'01_指標庫'!$H$15*IF(ISNUMBER($AH861),AS861,0)+'01_指標庫'!$H$16*IF(ISNUMBER($K861),P861,0)+'01_指標庫'!$H$17*IF(ISNUMBER($AI861),AT861,0)+'01_指標庫'!$H$18*IF(ISNUMBER($AJ861),AU861,0)+'01_指標庫'!$H$19*IF(ISNUMBER($AK861),AV861,0)+'01_指標庫'!$H$20*IF(ISNUMBER($BB861),BB861,0)+'01_指標庫'!$H$21*IF(ISNUMBER($BC861),BC861,0))/AW861,1))</f>
        <v>86.3</v>
      </c>
      <c r="AY861" s="67"/>
      <c r="AZ861" s="67"/>
      <c r="BA861" s="66">
        <f t="shared" si="316"/>
        <v>5.1159435216334703E-3</v>
      </c>
      <c r="BB861">
        <f t="shared" si="317"/>
        <v>50</v>
      </c>
      <c r="BC861" t="str">
        <f t="shared" si="318"/>
        <v/>
      </c>
    </row>
    <row r="862" spans="1:55" ht="15" customHeight="1">
      <c r="A862" s="56">
        <v>858</v>
      </c>
      <c r="B862" s="57">
        <v>43802</v>
      </c>
      <c r="C862" s="56">
        <v>2019</v>
      </c>
      <c r="D862" s="58" t="s">
        <v>237</v>
      </c>
      <c r="E862" s="59">
        <v>8254.74</v>
      </c>
      <c r="F862" s="60">
        <v>7.3279999999999998E-2</v>
      </c>
      <c r="G862" s="60">
        <v>-2.2495999999999999E-2</v>
      </c>
      <c r="H862" s="61">
        <v>0.87760000000000005</v>
      </c>
      <c r="I862" s="62">
        <v>414</v>
      </c>
      <c r="J862" s="56" t="s">
        <v>235</v>
      </c>
      <c r="K862" s="63">
        <v>15.96</v>
      </c>
      <c r="L862" s="56">
        <f t="shared" si="296"/>
        <v>100</v>
      </c>
      <c r="M862" s="56">
        <f t="shared" si="297"/>
        <v>100</v>
      </c>
      <c r="N862" s="56">
        <f t="shared" si="298"/>
        <v>100</v>
      </c>
      <c r="O862" s="56">
        <f t="shared" si="299"/>
        <v>50</v>
      </c>
      <c r="P862" s="56">
        <f t="shared" si="300"/>
        <v>100</v>
      </c>
      <c r="Q862" s="63"/>
      <c r="R862" s="56"/>
      <c r="S862" s="60">
        <f t="shared" si="313"/>
        <v>-6.5613544407083779E-3</v>
      </c>
      <c r="T862" s="64">
        <f t="shared" si="314"/>
        <v>7.0422535211267734E-2</v>
      </c>
      <c r="V862" s="65"/>
      <c r="W862" s="65"/>
      <c r="Y862" s="15" t="str">
        <f t="shared" si="301"/>
        <v>EASY</v>
      </c>
      <c r="AA862" s="66">
        <f t="shared" si="315"/>
        <v>4.4686050739315197E-2</v>
      </c>
      <c r="AB862">
        <f>LOOKUP($B862,'07_L1政策步階'!$A$4:$A$14,'07_L1政策步階'!$C$4:$C$14)</f>
        <v>1</v>
      </c>
      <c r="AC862" s="65"/>
      <c r="AD862" s="65"/>
      <c r="AE862" s="65"/>
      <c r="AF862" s="65"/>
      <c r="AG862" s="65"/>
      <c r="AH862" s="65"/>
      <c r="AI862" s="65"/>
      <c r="AJ862" s="65"/>
      <c r="AK862" s="65"/>
      <c r="AL862">
        <f t="shared" si="302"/>
        <v>100</v>
      </c>
      <c r="AM862">
        <f t="shared" si="303"/>
        <v>100</v>
      </c>
      <c r="AN862" t="str">
        <f t="shared" si="304"/>
        <v/>
      </c>
      <c r="AO862" t="str">
        <f t="shared" si="305"/>
        <v/>
      </c>
      <c r="AP862" t="str">
        <f t="shared" si="306"/>
        <v/>
      </c>
      <c r="AQ862" t="str">
        <f t="shared" si="307"/>
        <v/>
      </c>
      <c r="AR862" t="str">
        <f t="shared" si="308"/>
        <v/>
      </c>
      <c r="AS862" t="str">
        <f t="shared" si="309"/>
        <v/>
      </c>
      <c r="AT862" t="str">
        <f t="shared" si="310"/>
        <v/>
      </c>
      <c r="AU862" t="str">
        <f t="shared" si="311"/>
        <v/>
      </c>
      <c r="AV862" t="str">
        <f t="shared" si="312"/>
        <v/>
      </c>
      <c r="AW862">
        <f>'01_指標庫'!$H$4*ISNUMBER($F862)+'01_指標庫'!$H$5*ISNUMBER($AA862)+'01_指標庫'!$H$6*ISNUMBER($G862)+'01_指標庫'!$H$7*ISNUMBER($H862)+'01_指標庫'!$H$8*ISNUMBER($AF862)+'01_指標庫'!$H$9*ISNUMBER($AG862)+'01_指標庫'!$H$10*ISNUMBER($AB862)+'01_指標庫'!$H$11*ISNUMBER($AC862)+'01_指標庫'!$H$12*ISNUMBER($AD862)+'01_指標庫'!$H$13*ISNUMBER($AE862)+'01_指標庫'!$H$14*ISNUMBER($I862)+'01_指標庫'!$H$15*ISNUMBER($AH862)+'01_指標庫'!$H$16*ISNUMBER($K862)+'01_指標庫'!$H$17*ISNUMBER($AI862)+'01_指標庫'!$H$18*ISNUMBER($AJ862)+'01_指標庫'!$H$19*ISNUMBER($AK862)+'01_指標庫'!$H$20*ISNUMBER($BB862)+'01_指標庫'!$H$21*ISNUMBER($BC862)</f>
        <v>51</v>
      </c>
      <c r="AX862">
        <f>IF(AW862=0,50,ROUND(('01_指標庫'!$H$4*IF(ISNUMBER($F862),L862,0)+'01_指標庫'!$H$5*IF(ISNUMBER($AA862),AL862,0)+'01_指標庫'!$H$6*IF(ISNUMBER($G862),M862,0)+'01_指標庫'!$H$7*IF(ISNUMBER($H862),N862,0)+'01_指標庫'!$H$8*IF(ISNUMBER($AF862),AQ862,0)+'01_指標庫'!$H$9*IF(ISNUMBER($AG862),AR862,0)+'01_指標庫'!$H$10*IF(ISNUMBER($AB862),AM862,0)+'01_指標庫'!$H$11*IF(ISNUMBER($AC862),AN862,0)+'01_指標庫'!$H$12*IF(ISNUMBER($AD862),AO862,0)+'01_指標庫'!$H$13*IF(ISNUMBER($AE862),AP862,0)+'01_指標庫'!$H$14*IF(ISNUMBER($I862),O862,0)+'01_指標庫'!$H$15*IF(ISNUMBER($AH862),AS862,0)+'01_指標庫'!$H$16*IF(ISNUMBER($K862),P862,0)+'01_指標庫'!$H$17*IF(ISNUMBER($AI862),AT862,0)+'01_指標庫'!$H$18*IF(ISNUMBER($AJ862),AU862,0)+'01_指標庫'!$H$19*IF(ISNUMBER($AK862),AV862,0)+'01_指標庫'!$H$20*IF(ISNUMBER($BB862),BB862,0)+'01_指標庫'!$H$21*IF(ISNUMBER($BC862),BC862,0))/AW862,1))</f>
        <v>86.3</v>
      </c>
      <c r="AY862" s="67"/>
      <c r="AZ862" s="67"/>
      <c r="BA862" s="66">
        <f t="shared" si="316"/>
        <v>3.1927188968516873E-3</v>
      </c>
      <c r="BB862">
        <f t="shared" si="317"/>
        <v>50</v>
      </c>
      <c r="BC862" t="str">
        <f t="shared" si="318"/>
        <v/>
      </c>
    </row>
    <row r="863" spans="1:55" ht="15" customHeight="1">
      <c r="A863" s="56">
        <v>859</v>
      </c>
      <c r="B863" s="57">
        <v>43803</v>
      </c>
      <c r="C863" s="56">
        <v>2019</v>
      </c>
      <c r="D863" s="58" t="s">
        <v>238</v>
      </c>
      <c r="E863" s="59">
        <v>8296.5300000000007</v>
      </c>
      <c r="F863" s="60">
        <v>7.7849000000000002E-2</v>
      </c>
      <c r="G863" s="60">
        <v>-1.7547E-2</v>
      </c>
      <c r="H863" s="61">
        <v>0.87760000000000005</v>
      </c>
      <c r="I863" s="62">
        <v>402</v>
      </c>
      <c r="J863" s="56" t="s">
        <v>235</v>
      </c>
      <c r="K863" s="63">
        <v>14.8</v>
      </c>
      <c r="L863" s="56">
        <f t="shared" si="296"/>
        <v>100</v>
      </c>
      <c r="M863" s="56">
        <f t="shared" si="297"/>
        <v>100</v>
      </c>
      <c r="N863" s="56">
        <f t="shared" si="298"/>
        <v>100</v>
      </c>
      <c r="O863" s="56">
        <f t="shared" si="299"/>
        <v>50</v>
      </c>
      <c r="P863" s="56">
        <f t="shared" si="300"/>
        <v>100</v>
      </c>
      <c r="Q863" s="63"/>
      <c r="R863" s="56"/>
      <c r="S863" s="60">
        <f t="shared" si="313"/>
        <v>5.0625458827293635E-3</v>
      </c>
      <c r="T863" s="64">
        <f t="shared" si="314"/>
        <v>-7.2681704260651681E-2</v>
      </c>
      <c r="V863" s="65"/>
      <c r="W863" s="65"/>
      <c r="Y863" s="15" t="str">
        <f t="shared" si="301"/>
        <v>EASY</v>
      </c>
      <c r="AA863" s="66">
        <f t="shared" si="315"/>
        <v>4.5372407459938424E-2</v>
      </c>
      <c r="AB863">
        <f>LOOKUP($B863,'07_L1政策步階'!$A$4:$A$14,'07_L1政策步階'!$C$4:$C$14)</f>
        <v>1</v>
      </c>
      <c r="AC863" s="65"/>
      <c r="AD863" s="65"/>
      <c r="AE863" s="65"/>
      <c r="AF863" s="65"/>
      <c r="AG863" s="65"/>
      <c r="AH863" s="65"/>
      <c r="AI863" s="65"/>
      <c r="AJ863" s="65"/>
      <c r="AK863" s="65"/>
      <c r="AL863">
        <f t="shared" si="302"/>
        <v>100</v>
      </c>
      <c r="AM863">
        <f t="shared" si="303"/>
        <v>100</v>
      </c>
      <c r="AN863" t="str">
        <f t="shared" si="304"/>
        <v/>
      </c>
      <c r="AO863" t="str">
        <f t="shared" si="305"/>
        <v/>
      </c>
      <c r="AP863" t="str">
        <f t="shared" si="306"/>
        <v/>
      </c>
      <c r="AQ863" t="str">
        <f t="shared" si="307"/>
        <v/>
      </c>
      <c r="AR863" t="str">
        <f t="shared" si="308"/>
        <v/>
      </c>
      <c r="AS863" t="str">
        <f t="shared" si="309"/>
        <v/>
      </c>
      <c r="AT863" t="str">
        <f t="shared" si="310"/>
        <v/>
      </c>
      <c r="AU863" t="str">
        <f t="shared" si="311"/>
        <v/>
      </c>
      <c r="AV863" t="str">
        <f t="shared" si="312"/>
        <v/>
      </c>
      <c r="AW863">
        <f>'01_指標庫'!$H$4*ISNUMBER($F863)+'01_指標庫'!$H$5*ISNUMBER($AA863)+'01_指標庫'!$H$6*ISNUMBER($G863)+'01_指標庫'!$H$7*ISNUMBER($H863)+'01_指標庫'!$H$8*ISNUMBER($AF863)+'01_指標庫'!$H$9*ISNUMBER($AG863)+'01_指標庫'!$H$10*ISNUMBER($AB863)+'01_指標庫'!$H$11*ISNUMBER($AC863)+'01_指標庫'!$H$12*ISNUMBER($AD863)+'01_指標庫'!$H$13*ISNUMBER($AE863)+'01_指標庫'!$H$14*ISNUMBER($I863)+'01_指標庫'!$H$15*ISNUMBER($AH863)+'01_指標庫'!$H$16*ISNUMBER($K863)+'01_指標庫'!$H$17*ISNUMBER($AI863)+'01_指標庫'!$H$18*ISNUMBER($AJ863)+'01_指標庫'!$H$19*ISNUMBER($AK863)+'01_指標庫'!$H$20*ISNUMBER($BB863)+'01_指標庫'!$H$21*ISNUMBER($BC863)</f>
        <v>51</v>
      </c>
      <c r="AX863">
        <f>IF(AW863=0,50,ROUND(('01_指標庫'!$H$4*IF(ISNUMBER($F863),L863,0)+'01_指標庫'!$H$5*IF(ISNUMBER($AA863),AL863,0)+'01_指標庫'!$H$6*IF(ISNUMBER($G863),M863,0)+'01_指標庫'!$H$7*IF(ISNUMBER($H863),N863,0)+'01_指標庫'!$H$8*IF(ISNUMBER($AF863),AQ863,0)+'01_指標庫'!$H$9*IF(ISNUMBER($AG863),AR863,0)+'01_指標庫'!$H$10*IF(ISNUMBER($AB863),AM863,0)+'01_指標庫'!$H$11*IF(ISNUMBER($AC863),AN863,0)+'01_指標庫'!$H$12*IF(ISNUMBER($AD863),AO863,0)+'01_指標庫'!$H$13*IF(ISNUMBER($AE863),AP863,0)+'01_指標庫'!$H$14*IF(ISNUMBER($I863),O863,0)+'01_指標庫'!$H$15*IF(ISNUMBER($AH863),AS863,0)+'01_指標庫'!$H$16*IF(ISNUMBER($K863),P863,0)+'01_指標庫'!$H$17*IF(ISNUMBER($AI863),AT863,0)+'01_指標庫'!$H$18*IF(ISNUMBER($AJ863),AU863,0)+'01_指標庫'!$H$19*IF(ISNUMBER($AK863),AV863,0)+'01_指標庫'!$H$20*IF(ISNUMBER($BB863),BB863,0)+'01_指標庫'!$H$21*IF(ISNUMBER($BC863),BC863,0))/AW863,1))</f>
        <v>86.3</v>
      </c>
      <c r="AY863" s="67"/>
      <c r="AZ863" s="67"/>
      <c r="BA863" s="66">
        <f t="shared" si="316"/>
        <v>1.5586875519433274E-3</v>
      </c>
      <c r="BB863">
        <f t="shared" si="317"/>
        <v>50</v>
      </c>
      <c r="BC863" t="str">
        <f t="shared" si="318"/>
        <v/>
      </c>
    </row>
    <row r="864" spans="1:55" ht="15" customHeight="1">
      <c r="A864" s="56">
        <v>860</v>
      </c>
      <c r="B864" s="57">
        <v>43804</v>
      </c>
      <c r="C864" s="56">
        <v>2019</v>
      </c>
      <c r="D864" s="58" t="s">
        <v>239</v>
      </c>
      <c r="E864" s="59">
        <v>8308.4</v>
      </c>
      <c r="F864" s="60">
        <v>7.8498999999999999E-2</v>
      </c>
      <c r="G864" s="60">
        <v>-1.6140999999999999E-2</v>
      </c>
      <c r="H864" s="61">
        <v>0.87760000000000005</v>
      </c>
      <c r="I864" s="62">
        <v>400</v>
      </c>
      <c r="J864" s="56" t="s">
        <v>235</v>
      </c>
      <c r="K864" s="63">
        <v>14.52</v>
      </c>
      <c r="L864" s="56">
        <f t="shared" si="296"/>
        <v>100</v>
      </c>
      <c r="M864" s="56">
        <f t="shared" si="297"/>
        <v>100</v>
      </c>
      <c r="N864" s="56">
        <f t="shared" si="298"/>
        <v>100</v>
      </c>
      <c r="O864" s="56">
        <f t="shared" si="299"/>
        <v>50</v>
      </c>
      <c r="P864" s="56">
        <f t="shared" si="300"/>
        <v>100</v>
      </c>
      <c r="Q864" s="63"/>
      <c r="R864" s="56"/>
      <c r="S864" s="60">
        <f t="shared" si="313"/>
        <v>1.430718625738514E-3</v>
      </c>
      <c r="T864" s="64">
        <f t="shared" si="314"/>
        <v>-1.8918918918918948E-2</v>
      </c>
      <c r="V864" s="65"/>
      <c r="W864" s="65"/>
      <c r="Y864" s="15" t="str">
        <f t="shared" si="301"/>
        <v>EASY</v>
      </c>
      <c r="AA864" s="66">
        <f t="shared" si="315"/>
        <v>4.5819227119570316E-2</v>
      </c>
      <c r="AB864">
        <f>LOOKUP($B864,'07_L1政策步階'!$A$4:$A$14,'07_L1政策步階'!$C$4:$C$14)</f>
        <v>1</v>
      </c>
      <c r="AC864" s="65"/>
      <c r="AD864" s="65"/>
      <c r="AE864" s="65"/>
      <c r="AF864" s="65"/>
      <c r="AG864" s="65"/>
      <c r="AH864" s="65"/>
      <c r="AI864" s="65"/>
      <c r="AJ864" s="65"/>
      <c r="AK864" s="65"/>
      <c r="AL864">
        <f t="shared" si="302"/>
        <v>100</v>
      </c>
      <c r="AM864">
        <f t="shared" si="303"/>
        <v>100</v>
      </c>
      <c r="AN864" t="str">
        <f t="shared" si="304"/>
        <v/>
      </c>
      <c r="AO864" t="str">
        <f t="shared" si="305"/>
        <v/>
      </c>
      <c r="AP864" t="str">
        <f t="shared" si="306"/>
        <v/>
      </c>
      <c r="AQ864" t="str">
        <f t="shared" si="307"/>
        <v/>
      </c>
      <c r="AR864" t="str">
        <f t="shared" si="308"/>
        <v/>
      </c>
      <c r="AS864" t="str">
        <f t="shared" si="309"/>
        <v/>
      </c>
      <c r="AT864" t="str">
        <f t="shared" si="310"/>
        <v/>
      </c>
      <c r="AU864" t="str">
        <f t="shared" si="311"/>
        <v/>
      </c>
      <c r="AV864" t="str">
        <f t="shared" si="312"/>
        <v/>
      </c>
      <c r="AW864">
        <f>'01_指標庫'!$H$4*ISNUMBER($F864)+'01_指標庫'!$H$5*ISNUMBER($AA864)+'01_指標庫'!$H$6*ISNUMBER($G864)+'01_指標庫'!$H$7*ISNUMBER($H864)+'01_指標庫'!$H$8*ISNUMBER($AF864)+'01_指標庫'!$H$9*ISNUMBER($AG864)+'01_指標庫'!$H$10*ISNUMBER($AB864)+'01_指標庫'!$H$11*ISNUMBER($AC864)+'01_指標庫'!$H$12*ISNUMBER($AD864)+'01_指標庫'!$H$13*ISNUMBER($AE864)+'01_指標庫'!$H$14*ISNUMBER($I864)+'01_指標庫'!$H$15*ISNUMBER($AH864)+'01_指標庫'!$H$16*ISNUMBER($K864)+'01_指標庫'!$H$17*ISNUMBER($AI864)+'01_指標庫'!$H$18*ISNUMBER($AJ864)+'01_指標庫'!$H$19*ISNUMBER($AK864)+'01_指標庫'!$H$20*ISNUMBER($BB864)+'01_指標庫'!$H$21*ISNUMBER($BC864)</f>
        <v>51</v>
      </c>
      <c r="AX864">
        <f>IF(AW864=0,50,ROUND(('01_指標庫'!$H$4*IF(ISNUMBER($F864),L864,0)+'01_指標庫'!$H$5*IF(ISNUMBER($AA864),AL864,0)+'01_指標庫'!$H$6*IF(ISNUMBER($G864),M864,0)+'01_指標庫'!$H$7*IF(ISNUMBER($H864),N864,0)+'01_指標庫'!$H$8*IF(ISNUMBER($AF864),AQ864,0)+'01_指標庫'!$H$9*IF(ISNUMBER($AG864),AR864,0)+'01_指標庫'!$H$10*IF(ISNUMBER($AB864),AM864,0)+'01_指標庫'!$H$11*IF(ISNUMBER($AC864),AN864,0)+'01_指標庫'!$H$12*IF(ISNUMBER($AD864),AO864,0)+'01_指標庫'!$H$13*IF(ISNUMBER($AE864),AP864,0)+'01_指標庫'!$H$14*IF(ISNUMBER($I864),O864,0)+'01_指標庫'!$H$15*IF(ISNUMBER($AH864),AS864,0)+'01_指標庫'!$H$16*IF(ISNUMBER($K864),P864,0)+'01_指標庫'!$H$17*IF(ISNUMBER($AI864),AT864,0)+'01_指標庫'!$H$18*IF(ISNUMBER($AJ864),AU864,0)+'01_指標庫'!$H$19*IF(ISNUMBER($AK864),AV864,0)+'01_指標庫'!$H$20*IF(ISNUMBER($BB864),BB864,0)+'01_指標庫'!$H$21*IF(ISNUMBER($BC864),BC864,0))/AW864,1))</f>
        <v>86.3</v>
      </c>
      <c r="AY864" s="67"/>
      <c r="AZ864" s="67"/>
      <c r="BA864" s="66">
        <f t="shared" si="316"/>
        <v>-2.0098983744007981E-3</v>
      </c>
      <c r="BB864">
        <f t="shared" si="317"/>
        <v>50</v>
      </c>
      <c r="BC864" t="str">
        <f t="shared" si="318"/>
        <v/>
      </c>
    </row>
    <row r="865" spans="1:55" ht="15" customHeight="1">
      <c r="A865" s="56">
        <v>861</v>
      </c>
      <c r="B865" s="57">
        <v>43805</v>
      </c>
      <c r="C865" s="56">
        <v>2019</v>
      </c>
      <c r="D865" s="58" t="s">
        <v>234</v>
      </c>
      <c r="E865" s="59">
        <v>8397.3700000000008</v>
      </c>
      <c r="F865" s="60">
        <v>8.9124999999999996E-2</v>
      </c>
      <c r="G865" s="60">
        <v>-5.6059999999999999E-3</v>
      </c>
      <c r="H865" s="61">
        <v>0.89800000000000002</v>
      </c>
      <c r="I865" s="62">
        <v>389</v>
      </c>
      <c r="J865" s="56" t="s">
        <v>235</v>
      </c>
      <c r="K865" s="63">
        <v>13.62</v>
      </c>
      <c r="L865" s="56">
        <f t="shared" si="296"/>
        <v>100</v>
      </c>
      <c r="M865" s="56">
        <f t="shared" si="297"/>
        <v>100</v>
      </c>
      <c r="N865" s="56">
        <f t="shared" si="298"/>
        <v>100</v>
      </c>
      <c r="O865" s="56">
        <f t="shared" si="299"/>
        <v>50</v>
      </c>
      <c r="P865" s="56">
        <f t="shared" si="300"/>
        <v>100</v>
      </c>
      <c r="Q865" s="63"/>
      <c r="R865" s="56"/>
      <c r="S865" s="60">
        <f t="shared" si="313"/>
        <v>1.0708439651437196E-2</v>
      </c>
      <c r="T865" s="64">
        <f t="shared" si="314"/>
        <v>-6.1983471074380181E-2</v>
      </c>
      <c r="V865" s="65"/>
      <c r="W865" s="65"/>
      <c r="Y865" s="15" t="str">
        <f t="shared" si="301"/>
        <v>EASY</v>
      </c>
      <c r="AA865" s="66">
        <f t="shared" si="315"/>
        <v>4.6555204122164406E-2</v>
      </c>
      <c r="AB865">
        <f>LOOKUP($B865,'07_L1政策步階'!$A$4:$A$14,'07_L1政策步階'!$C$4:$C$14)</f>
        <v>1</v>
      </c>
      <c r="AC865" s="65"/>
      <c r="AD865" s="65"/>
      <c r="AE865" s="65"/>
      <c r="AF865" s="65"/>
      <c r="AG865" s="65"/>
      <c r="AH865" s="65"/>
      <c r="AI865" s="65"/>
      <c r="AJ865" s="65"/>
      <c r="AK865" s="65"/>
      <c r="AL865">
        <f t="shared" si="302"/>
        <v>100</v>
      </c>
      <c r="AM865">
        <f t="shared" si="303"/>
        <v>100</v>
      </c>
      <c r="AN865" t="str">
        <f t="shared" si="304"/>
        <v/>
      </c>
      <c r="AO865" t="str">
        <f t="shared" si="305"/>
        <v/>
      </c>
      <c r="AP865" t="str">
        <f t="shared" si="306"/>
        <v/>
      </c>
      <c r="AQ865" t="str">
        <f t="shared" si="307"/>
        <v/>
      </c>
      <c r="AR865" t="str">
        <f t="shared" si="308"/>
        <v/>
      </c>
      <c r="AS865" t="str">
        <f t="shared" si="309"/>
        <v/>
      </c>
      <c r="AT865" t="str">
        <f t="shared" si="310"/>
        <v/>
      </c>
      <c r="AU865" t="str">
        <f t="shared" si="311"/>
        <v/>
      </c>
      <c r="AV865" t="str">
        <f t="shared" si="312"/>
        <v/>
      </c>
      <c r="AW865">
        <f>'01_指標庫'!$H$4*ISNUMBER($F865)+'01_指標庫'!$H$5*ISNUMBER($AA865)+'01_指標庫'!$H$6*ISNUMBER($G865)+'01_指標庫'!$H$7*ISNUMBER($H865)+'01_指標庫'!$H$8*ISNUMBER($AF865)+'01_指標庫'!$H$9*ISNUMBER($AG865)+'01_指標庫'!$H$10*ISNUMBER($AB865)+'01_指標庫'!$H$11*ISNUMBER($AC865)+'01_指標庫'!$H$12*ISNUMBER($AD865)+'01_指標庫'!$H$13*ISNUMBER($AE865)+'01_指標庫'!$H$14*ISNUMBER($I865)+'01_指標庫'!$H$15*ISNUMBER($AH865)+'01_指標庫'!$H$16*ISNUMBER($K865)+'01_指標庫'!$H$17*ISNUMBER($AI865)+'01_指標庫'!$H$18*ISNUMBER($AJ865)+'01_指標庫'!$H$19*ISNUMBER($AK865)+'01_指標庫'!$H$20*ISNUMBER($BB865)+'01_指標庫'!$H$21*ISNUMBER($BC865)</f>
        <v>51</v>
      </c>
      <c r="AX865">
        <f>IF(AW865=0,50,ROUND(('01_指標庫'!$H$4*IF(ISNUMBER($F865),L865,0)+'01_指標庫'!$H$5*IF(ISNUMBER($AA865),AL865,0)+'01_指標庫'!$H$6*IF(ISNUMBER($G865),M865,0)+'01_指標庫'!$H$7*IF(ISNUMBER($H865),N865,0)+'01_指標庫'!$H$8*IF(ISNUMBER($AF865),AQ865,0)+'01_指標庫'!$H$9*IF(ISNUMBER($AG865),AR865,0)+'01_指標庫'!$H$10*IF(ISNUMBER($AB865),AM865,0)+'01_指標庫'!$H$11*IF(ISNUMBER($AC865),AN865,0)+'01_指標庫'!$H$12*IF(ISNUMBER($AD865),AO865,0)+'01_指標庫'!$H$13*IF(ISNUMBER($AE865),AP865,0)+'01_指標庫'!$H$14*IF(ISNUMBER($I865),O865,0)+'01_指標庫'!$H$15*IF(ISNUMBER($AH865),AS865,0)+'01_指標庫'!$H$16*IF(ISNUMBER($K865),P865,0)+'01_指標庫'!$H$17*IF(ISNUMBER($AI865),AT865,0)+'01_指標庫'!$H$18*IF(ISNUMBER($AJ865),AU865,0)+'01_指標庫'!$H$19*IF(ISNUMBER($AK865),AV865,0)+'01_指標庫'!$H$20*IF(ISNUMBER($BB865),BB865,0)+'01_指標庫'!$H$21*IF(ISNUMBER($BC865),BC865,0))/AW865,1))</f>
        <v>80.400000000000006</v>
      </c>
      <c r="AY865" s="67"/>
      <c r="AZ865" s="67"/>
      <c r="BA865" s="66">
        <f t="shared" si="316"/>
        <v>-3.7368586179877816E-3</v>
      </c>
      <c r="BB865">
        <f t="shared" si="317"/>
        <v>0</v>
      </c>
      <c r="BC865" t="str">
        <f t="shared" si="318"/>
        <v/>
      </c>
    </row>
    <row r="866" spans="1:55" ht="15" customHeight="1">
      <c r="A866" s="56">
        <v>862</v>
      </c>
      <c r="B866" s="57">
        <v>43808</v>
      </c>
      <c r="C866" s="56">
        <v>2019</v>
      </c>
      <c r="D866" s="58" t="s">
        <v>236</v>
      </c>
      <c r="E866" s="59">
        <v>8362.74</v>
      </c>
      <c r="F866" s="60">
        <v>8.3756999999999998E-2</v>
      </c>
      <c r="G866" s="60">
        <v>-9.7070000000000004E-3</v>
      </c>
      <c r="H866" s="61">
        <v>0.85709999999999997</v>
      </c>
      <c r="I866" s="62">
        <v>388</v>
      </c>
      <c r="J866" s="56" t="s">
        <v>235</v>
      </c>
      <c r="K866" s="63">
        <v>15.86</v>
      </c>
      <c r="L866" s="56">
        <f t="shared" si="296"/>
        <v>100</v>
      </c>
      <c r="M866" s="56">
        <f t="shared" si="297"/>
        <v>100</v>
      </c>
      <c r="N866" s="56">
        <f t="shared" si="298"/>
        <v>100</v>
      </c>
      <c r="O866" s="56">
        <f t="shared" si="299"/>
        <v>50</v>
      </c>
      <c r="P866" s="56">
        <f t="shared" si="300"/>
        <v>100</v>
      </c>
      <c r="Q866" s="63"/>
      <c r="R866" s="56"/>
      <c r="S866" s="60">
        <f t="shared" si="313"/>
        <v>-4.1239102242727199E-3</v>
      </c>
      <c r="T866" s="64">
        <f t="shared" si="314"/>
        <v>0.16446402349486045</v>
      </c>
      <c r="V866" s="65"/>
      <c r="W866" s="65"/>
      <c r="Y866" s="15" t="str">
        <f t="shared" si="301"/>
        <v>EASY</v>
      </c>
      <c r="AA866" s="66">
        <f t="shared" si="315"/>
        <v>4.747483908686112E-2</v>
      </c>
      <c r="AB866">
        <f>LOOKUP($B866,'07_L1政策步階'!$A$4:$A$14,'07_L1政策步階'!$C$4:$C$14)</f>
        <v>1</v>
      </c>
      <c r="AC866" s="65"/>
      <c r="AD866" s="65"/>
      <c r="AE866" s="65"/>
      <c r="AF866" s="65"/>
      <c r="AG866" s="65"/>
      <c r="AH866" s="65"/>
      <c r="AI866" s="65"/>
      <c r="AJ866" s="65"/>
      <c r="AK866" s="65"/>
      <c r="AL866">
        <f t="shared" si="302"/>
        <v>100</v>
      </c>
      <c r="AM866">
        <f t="shared" si="303"/>
        <v>100</v>
      </c>
      <c r="AN866" t="str">
        <f t="shared" si="304"/>
        <v/>
      </c>
      <c r="AO866" t="str">
        <f t="shared" si="305"/>
        <v/>
      </c>
      <c r="AP866" t="str">
        <f t="shared" si="306"/>
        <v/>
      </c>
      <c r="AQ866" t="str">
        <f t="shared" si="307"/>
        <v/>
      </c>
      <c r="AR866" t="str">
        <f t="shared" si="308"/>
        <v/>
      </c>
      <c r="AS866" t="str">
        <f t="shared" si="309"/>
        <v/>
      </c>
      <c r="AT866" t="str">
        <f t="shared" si="310"/>
        <v/>
      </c>
      <c r="AU866" t="str">
        <f t="shared" si="311"/>
        <v/>
      </c>
      <c r="AV866" t="str">
        <f t="shared" si="312"/>
        <v/>
      </c>
      <c r="AW866">
        <f>'01_指標庫'!$H$4*ISNUMBER($F866)+'01_指標庫'!$H$5*ISNUMBER($AA866)+'01_指標庫'!$H$6*ISNUMBER($G866)+'01_指標庫'!$H$7*ISNUMBER($H866)+'01_指標庫'!$H$8*ISNUMBER($AF866)+'01_指標庫'!$H$9*ISNUMBER($AG866)+'01_指標庫'!$H$10*ISNUMBER($AB866)+'01_指標庫'!$H$11*ISNUMBER($AC866)+'01_指標庫'!$H$12*ISNUMBER($AD866)+'01_指標庫'!$H$13*ISNUMBER($AE866)+'01_指標庫'!$H$14*ISNUMBER($I866)+'01_指標庫'!$H$15*ISNUMBER($AH866)+'01_指標庫'!$H$16*ISNUMBER($K866)+'01_指標庫'!$H$17*ISNUMBER($AI866)+'01_指標庫'!$H$18*ISNUMBER($AJ866)+'01_指標庫'!$H$19*ISNUMBER($AK866)+'01_指標庫'!$H$20*ISNUMBER($BB866)+'01_指標庫'!$H$21*ISNUMBER($BC866)</f>
        <v>51</v>
      </c>
      <c r="AX866">
        <f>IF(AW866=0,50,ROUND(('01_指標庫'!$H$4*IF(ISNUMBER($F866),L866,0)+'01_指標庫'!$H$5*IF(ISNUMBER($AA866),AL866,0)+'01_指標庫'!$H$6*IF(ISNUMBER($G866),M866,0)+'01_指標庫'!$H$7*IF(ISNUMBER($H866),N866,0)+'01_指標庫'!$H$8*IF(ISNUMBER($AF866),AQ866,0)+'01_指標庫'!$H$9*IF(ISNUMBER($AG866),AR866,0)+'01_指標庫'!$H$10*IF(ISNUMBER($AB866),AM866,0)+'01_指標庫'!$H$11*IF(ISNUMBER($AC866),AN866,0)+'01_指標庫'!$H$12*IF(ISNUMBER($AD866),AO866,0)+'01_指標庫'!$H$13*IF(ISNUMBER($AE866),AP866,0)+'01_指標庫'!$H$14*IF(ISNUMBER($I866),O866,0)+'01_指標庫'!$H$15*IF(ISNUMBER($AH866),AS866,0)+'01_指標庫'!$H$16*IF(ISNUMBER($K866),P866,0)+'01_指標庫'!$H$17*IF(ISNUMBER($AI866),AT866,0)+'01_指標庫'!$H$18*IF(ISNUMBER($AJ866),AU866,0)+'01_指標庫'!$H$19*IF(ISNUMBER($AK866),AV866,0)+'01_指標庫'!$H$20*IF(ISNUMBER($BB866),BB866,0)+'01_指標庫'!$H$21*IF(ISNUMBER($BC866),BC866,0))/AW866,1))</f>
        <v>80.400000000000006</v>
      </c>
      <c r="AY866" s="67"/>
      <c r="AZ866" s="67"/>
      <c r="BA866" s="66">
        <f t="shared" si="316"/>
        <v>-3.5380332892361865E-3</v>
      </c>
      <c r="BB866">
        <f t="shared" si="317"/>
        <v>0</v>
      </c>
      <c r="BC866" t="str">
        <f t="shared" si="318"/>
        <v/>
      </c>
    </row>
    <row r="867" spans="1:55" ht="15" customHeight="1">
      <c r="A867" s="56">
        <v>863</v>
      </c>
      <c r="B867" s="57">
        <v>43809</v>
      </c>
      <c r="C867" s="56">
        <v>2019</v>
      </c>
      <c r="D867" s="58" t="s">
        <v>237</v>
      </c>
      <c r="E867" s="59">
        <v>8354.2900000000009</v>
      </c>
      <c r="F867" s="60">
        <v>8.1798999999999997E-2</v>
      </c>
      <c r="G867" s="60">
        <v>-1.0707E-2</v>
      </c>
      <c r="H867" s="61">
        <v>0.8367</v>
      </c>
      <c r="I867" s="62">
        <v>384</v>
      </c>
      <c r="J867" s="56" t="s">
        <v>235</v>
      </c>
      <c r="K867" s="63">
        <v>15.68</v>
      </c>
      <c r="L867" s="56">
        <f t="shared" si="296"/>
        <v>100</v>
      </c>
      <c r="M867" s="56">
        <f t="shared" si="297"/>
        <v>100</v>
      </c>
      <c r="N867" s="56">
        <f t="shared" si="298"/>
        <v>100</v>
      </c>
      <c r="O867" s="56">
        <f t="shared" si="299"/>
        <v>50</v>
      </c>
      <c r="P867" s="56">
        <f t="shared" si="300"/>
        <v>100</v>
      </c>
      <c r="Q867" s="63"/>
      <c r="R867" s="56"/>
      <c r="S867" s="60">
        <f t="shared" si="313"/>
        <v>-1.0104343791627057E-3</v>
      </c>
      <c r="T867" s="64">
        <f t="shared" si="314"/>
        <v>-1.1349306431273631E-2</v>
      </c>
      <c r="V867" s="65"/>
      <c r="W867" s="65"/>
      <c r="Y867" s="15" t="str">
        <f t="shared" si="301"/>
        <v>EASY</v>
      </c>
      <c r="AA867" s="66">
        <f t="shared" si="315"/>
        <v>4.8206358348561018E-2</v>
      </c>
      <c r="AB867">
        <f>LOOKUP($B867,'07_L1政策步階'!$A$4:$A$14,'07_L1政策步階'!$C$4:$C$14)</f>
        <v>1</v>
      </c>
      <c r="AC867" s="65"/>
      <c r="AD867" s="65"/>
      <c r="AE867" s="65"/>
      <c r="AF867" s="65"/>
      <c r="AG867" s="65"/>
      <c r="AH867" s="65"/>
      <c r="AI867" s="65"/>
      <c r="AJ867" s="65"/>
      <c r="AK867" s="65"/>
      <c r="AL867">
        <f t="shared" si="302"/>
        <v>100</v>
      </c>
      <c r="AM867">
        <f t="shared" si="303"/>
        <v>100</v>
      </c>
      <c r="AN867" t="str">
        <f t="shared" si="304"/>
        <v/>
      </c>
      <c r="AO867" t="str">
        <f t="shared" si="305"/>
        <v/>
      </c>
      <c r="AP867" t="str">
        <f t="shared" si="306"/>
        <v/>
      </c>
      <c r="AQ867" t="str">
        <f t="shared" si="307"/>
        <v/>
      </c>
      <c r="AR867" t="str">
        <f t="shared" si="308"/>
        <v/>
      </c>
      <c r="AS867" t="str">
        <f t="shared" si="309"/>
        <v/>
      </c>
      <c r="AT867" t="str">
        <f t="shared" si="310"/>
        <v/>
      </c>
      <c r="AU867" t="str">
        <f t="shared" si="311"/>
        <v/>
      </c>
      <c r="AV867" t="str">
        <f t="shared" si="312"/>
        <v/>
      </c>
      <c r="AW867">
        <f>'01_指標庫'!$H$4*ISNUMBER($F867)+'01_指標庫'!$H$5*ISNUMBER($AA867)+'01_指標庫'!$H$6*ISNUMBER($G867)+'01_指標庫'!$H$7*ISNUMBER($H867)+'01_指標庫'!$H$8*ISNUMBER($AF867)+'01_指標庫'!$H$9*ISNUMBER($AG867)+'01_指標庫'!$H$10*ISNUMBER($AB867)+'01_指標庫'!$H$11*ISNUMBER($AC867)+'01_指標庫'!$H$12*ISNUMBER($AD867)+'01_指標庫'!$H$13*ISNUMBER($AE867)+'01_指標庫'!$H$14*ISNUMBER($I867)+'01_指標庫'!$H$15*ISNUMBER($AH867)+'01_指標庫'!$H$16*ISNUMBER($K867)+'01_指標庫'!$H$17*ISNUMBER($AI867)+'01_指標庫'!$H$18*ISNUMBER($AJ867)+'01_指標庫'!$H$19*ISNUMBER($AK867)+'01_指標庫'!$H$20*ISNUMBER($BB867)+'01_指標庫'!$H$21*ISNUMBER($BC867)</f>
        <v>51</v>
      </c>
      <c r="AX867">
        <f>IF(AW867=0,50,ROUND(('01_指標庫'!$H$4*IF(ISNUMBER($F867),L867,0)+'01_指標庫'!$H$5*IF(ISNUMBER($AA867),AL867,0)+'01_指標庫'!$H$6*IF(ISNUMBER($G867),M867,0)+'01_指標庫'!$H$7*IF(ISNUMBER($H867),N867,0)+'01_指標庫'!$H$8*IF(ISNUMBER($AF867),AQ867,0)+'01_指標庫'!$H$9*IF(ISNUMBER($AG867),AR867,0)+'01_指標庫'!$H$10*IF(ISNUMBER($AB867),AM867,0)+'01_指標庫'!$H$11*IF(ISNUMBER($AC867),AN867,0)+'01_指標庫'!$H$12*IF(ISNUMBER($AD867),AO867,0)+'01_指標庫'!$H$13*IF(ISNUMBER($AE867),AP867,0)+'01_指標庫'!$H$14*IF(ISNUMBER($I867),O867,0)+'01_指標庫'!$H$15*IF(ISNUMBER($AH867),AS867,0)+'01_指標庫'!$H$16*IF(ISNUMBER($K867),P867,0)+'01_指標庫'!$H$17*IF(ISNUMBER($AI867),AT867,0)+'01_指標庫'!$H$18*IF(ISNUMBER($AJ867),AU867,0)+'01_指標庫'!$H$19*IF(ISNUMBER($AK867),AV867,0)+'01_指標庫'!$H$20*IF(ISNUMBER($BB867),BB867,0)+'01_指標庫'!$H$21*IF(ISNUMBER($BC867),BC867,0))/AW867,1))</f>
        <v>86.3</v>
      </c>
      <c r="AY867" s="67"/>
      <c r="AZ867" s="67"/>
      <c r="BA867" s="66">
        <f t="shared" si="316"/>
        <v>-9.4363490656501625E-4</v>
      </c>
      <c r="BB867">
        <f t="shared" si="317"/>
        <v>50</v>
      </c>
      <c r="BC867" t="str">
        <f t="shared" si="318"/>
        <v/>
      </c>
    </row>
    <row r="868" spans="1:55" ht="15" customHeight="1">
      <c r="A868" s="56">
        <v>864</v>
      </c>
      <c r="B868" s="57">
        <v>43810</v>
      </c>
      <c r="C868" s="56">
        <v>2019</v>
      </c>
      <c r="D868" s="58" t="s">
        <v>238</v>
      </c>
      <c r="E868" s="59">
        <v>8402.61</v>
      </c>
      <c r="F868" s="60">
        <v>8.7151000000000006E-2</v>
      </c>
      <c r="G868" s="60">
        <v>-4.9849999999999998E-3</v>
      </c>
      <c r="H868" s="61">
        <v>0.8367</v>
      </c>
      <c r="I868" s="62">
        <v>383</v>
      </c>
      <c r="J868" s="56" t="s">
        <v>235</v>
      </c>
      <c r="K868" s="63">
        <v>14.99</v>
      </c>
      <c r="L868" s="56">
        <f t="shared" si="296"/>
        <v>100</v>
      </c>
      <c r="M868" s="56">
        <f t="shared" si="297"/>
        <v>100</v>
      </c>
      <c r="N868" s="56">
        <f t="shared" si="298"/>
        <v>100</v>
      </c>
      <c r="O868" s="56">
        <f t="shared" si="299"/>
        <v>50</v>
      </c>
      <c r="P868" s="56">
        <f t="shared" si="300"/>
        <v>100</v>
      </c>
      <c r="Q868" s="63"/>
      <c r="R868" s="56"/>
      <c r="S868" s="60">
        <f t="shared" si="313"/>
        <v>5.7838547620443492E-3</v>
      </c>
      <c r="T868" s="64">
        <f t="shared" si="314"/>
        <v>-4.4005102040816313E-2</v>
      </c>
      <c r="V868" s="65"/>
      <c r="W868" s="65"/>
      <c r="Y868" s="15" t="str">
        <f t="shared" si="301"/>
        <v>EASY</v>
      </c>
      <c r="AA868" s="66">
        <f t="shared" si="315"/>
        <v>4.9193737833315154E-2</v>
      </c>
      <c r="AB868">
        <f>LOOKUP($B868,'07_L1政策步階'!$A$4:$A$14,'07_L1政策步階'!$C$4:$C$14)</f>
        <v>1</v>
      </c>
      <c r="AC868" s="65"/>
      <c r="AD868" s="65"/>
      <c r="AE868" s="65"/>
      <c r="AF868" s="65"/>
      <c r="AG868" s="65"/>
      <c r="AH868" s="65"/>
      <c r="AI868" s="65"/>
      <c r="AJ868" s="65"/>
      <c r="AK868" s="65"/>
      <c r="AL868">
        <f t="shared" si="302"/>
        <v>100</v>
      </c>
      <c r="AM868">
        <f t="shared" si="303"/>
        <v>100</v>
      </c>
      <c r="AN868" t="str">
        <f t="shared" si="304"/>
        <v/>
      </c>
      <c r="AO868" t="str">
        <f t="shared" si="305"/>
        <v/>
      </c>
      <c r="AP868" t="str">
        <f t="shared" si="306"/>
        <v/>
      </c>
      <c r="AQ868" t="str">
        <f t="shared" si="307"/>
        <v/>
      </c>
      <c r="AR868" t="str">
        <f t="shared" si="308"/>
        <v/>
      </c>
      <c r="AS868" t="str">
        <f t="shared" si="309"/>
        <v/>
      </c>
      <c r="AT868" t="str">
        <f t="shared" si="310"/>
        <v/>
      </c>
      <c r="AU868" t="str">
        <f t="shared" si="311"/>
        <v/>
      </c>
      <c r="AV868" t="str">
        <f t="shared" si="312"/>
        <v/>
      </c>
      <c r="AW868">
        <f>'01_指標庫'!$H$4*ISNUMBER($F868)+'01_指標庫'!$H$5*ISNUMBER($AA868)+'01_指標庫'!$H$6*ISNUMBER($G868)+'01_指標庫'!$H$7*ISNUMBER($H868)+'01_指標庫'!$H$8*ISNUMBER($AF868)+'01_指標庫'!$H$9*ISNUMBER($AG868)+'01_指標庫'!$H$10*ISNUMBER($AB868)+'01_指標庫'!$H$11*ISNUMBER($AC868)+'01_指標庫'!$H$12*ISNUMBER($AD868)+'01_指標庫'!$H$13*ISNUMBER($AE868)+'01_指標庫'!$H$14*ISNUMBER($I868)+'01_指標庫'!$H$15*ISNUMBER($AH868)+'01_指標庫'!$H$16*ISNUMBER($K868)+'01_指標庫'!$H$17*ISNUMBER($AI868)+'01_指標庫'!$H$18*ISNUMBER($AJ868)+'01_指標庫'!$H$19*ISNUMBER($AK868)+'01_指標庫'!$H$20*ISNUMBER($BB868)+'01_指標庫'!$H$21*ISNUMBER($BC868)</f>
        <v>51</v>
      </c>
      <c r="AX868">
        <f>IF(AW868=0,50,ROUND(('01_指標庫'!$H$4*IF(ISNUMBER($F868),L868,0)+'01_指標庫'!$H$5*IF(ISNUMBER($AA868),AL868,0)+'01_指標庫'!$H$6*IF(ISNUMBER($G868),M868,0)+'01_指標庫'!$H$7*IF(ISNUMBER($H868),N868,0)+'01_指標庫'!$H$8*IF(ISNUMBER($AF868),AQ868,0)+'01_指標庫'!$H$9*IF(ISNUMBER($AG868),AR868,0)+'01_指標庫'!$H$10*IF(ISNUMBER($AB868),AM868,0)+'01_指標庫'!$H$11*IF(ISNUMBER($AC868),AN868,0)+'01_指標庫'!$H$12*IF(ISNUMBER($AD868),AO868,0)+'01_指標庫'!$H$13*IF(ISNUMBER($AE868),AP868,0)+'01_指標庫'!$H$14*IF(ISNUMBER($I868),O868,0)+'01_指標庫'!$H$15*IF(ISNUMBER($AH868),AS868,0)+'01_指標庫'!$H$16*IF(ISNUMBER($K868),P868,0)+'01_指標庫'!$H$17*IF(ISNUMBER($AI868),AT868,0)+'01_指標庫'!$H$18*IF(ISNUMBER($AJ868),AU868,0)+'01_指標庫'!$H$19*IF(ISNUMBER($AK868),AV868,0)+'01_指標庫'!$H$20*IF(ISNUMBER($BB868),BB868,0)+'01_指標庫'!$H$21*IF(ISNUMBER($BC868),BC868,0))/AW868,1))</f>
        <v>86.3</v>
      </c>
      <c r="AY868" s="67"/>
      <c r="AZ868" s="67"/>
      <c r="BA868" s="66">
        <f t="shared" si="316"/>
        <v>1.3945164820259315E-3</v>
      </c>
      <c r="BB868">
        <f t="shared" si="317"/>
        <v>50</v>
      </c>
      <c r="BC868" t="str">
        <f t="shared" si="318"/>
        <v/>
      </c>
    </row>
    <row r="869" spans="1:55" ht="15" customHeight="1">
      <c r="A869" s="56">
        <v>865</v>
      </c>
      <c r="B869" s="57">
        <v>43811</v>
      </c>
      <c r="C869" s="56">
        <v>2019</v>
      </c>
      <c r="D869" s="58" t="s">
        <v>239</v>
      </c>
      <c r="E869" s="59">
        <v>8466.89</v>
      </c>
      <c r="F869" s="60">
        <v>9.4497999999999999E-2</v>
      </c>
      <c r="G869" s="60">
        <v>0</v>
      </c>
      <c r="H869" s="61">
        <v>0.87760000000000005</v>
      </c>
      <c r="I869" s="62">
        <v>370</v>
      </c>
      <c r="J869" s="56" t="s">
        <v>235</v>
      </c>
      <c r="K869" s="63">
        <v>13.94</v>
      </c>
      <c r="L869" s="56">
        <f t="shared" si="296"/>
        <v>100</v>
      </c>
      <c r="M869" s="56">
        <f t="shared" si="297"/>
        <v>100</v>
      </c>
      <c r="N869" s="56">
        <f t="shared" si="298"/>
        <v>100</v>
      </c>
      <c r="O869" s="56">
        <f t="shared" si="299"/>
        <v>50</v>
      </c>
      <c r="P869" s="56">
        <f t="shared" si="300"/>
        <v>100</v>
      </c>
      <c r="Q869" s="63"/>
      <c r="R869" s="56"/>
      <c r="S869" s="60">
        <f t="shared" si="313"/>
        <v>7.6500039868563352E-3</v>
      </c>
      <c r="T869" s="64">
        <f t="shared" si="314"/>
        <v>-7.0046697798532453E-2</v>
      </c>
      <c r="V869" s="65"/>
      <c r="W869" s="65"/>
      <c r="Y869" s="15" t="str">
        <f t="shared" si="301"/>
        <v>EASY</v>
      </c>
      <c r="AA869" s="66">
        <f t="shared" si="315"/>
        <v>5.0633573686231337E-2</v>
      </c>
      <c r="AB869">
        <f>LOOKUP($B869,'07_L1政策步階'!$A$4:$A$14,'07_L1政策步階'!$C$4:$C$14)</f>
        <v>1</v>
      </c>
      <c r="AC869" s="65"/>
      <c r="AD869" s="65"/>
      <c r="AE869" s="65"/>
      <c r="AF869" s="65"/>
      <c r="AG869" s="65"/>
      <c r="AH869" s="65"/>
      <c r="AI869" s="65"/>
      <c r="AJ869" s="65"/>
      <c r="AK869" s="65"/>
      <c r="AL869">
        <f t="shared" si="302"/>
        <v>100</v>
      </c>
      <c r="AM869">
        <f t="shared" si="303"/>
        <v>100</v>
      </c>
      <c r="AN869" t="str">
        <f t="shared" si="304"/>
        <v/>
      </c>
      <c r="AO869" t="str">
        <f t="shared" si="305"/>
        <v/>
      </c>
      <c r="AP869" t="str">
        <f t="shared" si="306"/>
        <v/>
      </c>
      <c r="AQ869" t="str">
        <f t="shared" si="307"/>
        <v/>
      </c>
      <c r="AR869" t="str">
        <f t="shared" si="308"/>
        <v/>
      </c>
      <c r="AS869" t="str">
        <f t="shared" si="309"/>
        <v/>
      </c>
      <c r="AT869" t="str">
        <f t="shared" si="310"/>
        <v/>
      </c>
      <c r="AU869" t="str">
        <f t="shared" si="311"/>
        <v/>
      </c>
      <c r="AV869" t="str">
        <f t="shared" si="312"/>
        <v/>
      </c>
      <c r="AW869">
        <f>'01_指標庫'!$H$4*ISNUMBER($F869)+'01_指標庫'!$H$5*ISNUMBER($AA869)+'01_指標庫'!$H$6*ISNUMBER($G869)+'01_指標庫'!$H$7*ISNUMBER($H869)+'01_指標庫'!$H$8*ISNUMBER($AF869)+'01_指標庫'!$H$9*ISNUMBER($AG869)+'01_指標庫'!$H$10*ISNUMBER($AB869)+'01_指標庫'!$H$11*ISNUMBER($AC869)+'01_指標庫'!$H$12*ISNUMBER($AD869)+'01_指標庫'!$H$13*ISNUMBER($AE869)+'01_指標庫'!$H$14*ISNUMBER($I869)+'01_指標庫'!$H$15*ISNUMBER($AH869)+'01_指標庫'!$H$16*ISNUMBER($K869)+'01_指標庫'!$H$17*ISNUMBER($AI869)+'01_指標庫'!$H$18*ISNUMBER($AJ869)+'01_指標庫'!$H$19*ISNUMBER($AK869)+'01_指標庫'!$H$20*ISNUMBER($BB869)+'01_指標庫'!$H$21*ISNUMBER($BC869)</f>
        <v>51</v>
      </c>
      <c r="AX869">
        <f>IF(AW869=0,50,ROUND(('01_指標庫'!$H$4*IF(ISNUMBER($F869),L869,0)+'01_指標庫'!$H$5*IF(ISNUMBER($AA869),AL869,0)+'01_指標庫'!$H$6*IF(ISNUMBER($G869),M869,0)+'01_指標庫'!$H$7*IF(ISNUMBER($H869),N869,0)+'01_指標庫'!$H$8*IF(ISNUMBER($AF869),AQ869,0)+'01_指標庫'!$H$9*IF(ISNUMBER($AG869),AR869,0)+'01_指標庫'!$H$10*IF(ISNUMBER($AB869),AM869,0)+'01_指標庫'!$H$11*IF(ISNUMBER($AC869),AN869,0)+'01_指標庫'!$H$12*IF(ISNUMBER($AD869),AO869,0)+'01_指標庫'!$H$13*IF(ISNUMBER($AE869),AP869,0)+'01_指標庫'!$H$14*IF(ISNUMBER($I869),O869,0)+'01_指標庫'!$H$15*IF(ISNUMBER($AH869),AS869,0)+'01_指標庫'!$H$16*IF(ISNUMBER($K869),P869,0)+'01_指標庫'!$H$17*IF(ISNUMBER($AI869),AT869,0)+'01_指標庫'!$H$18*IF(ISNUMBER($AJ869),AU869,0)+'01_指標庫'!$H$19*IF(ISNUMBER($AK869),AV869,0)+'01_指標庫'!$H$20*IF(ISNUMBER($BB869),BB869,0)+'01_指標庫'!$H$21*IF(ISNUMBER($BC869),BC869,0))/AW869,1))</f>
        <v>86.3</v>
      </c>
      <c r="AY869" s="67"/>
      <c r="AZ869" s="67"/>
      <c r="BA869" s="66">
        <f t="shared" si="316"/>
        <v>4.922297496628314E-3</v>
      </c>
      <c r="BB869">
        <f t="shared" si="317"/>
        <v>50</v>
      </c>
      <c r="BC869" t="str">
        <f t="shared" si="318"/>
        <v/>
      </c>
    </row>
    <row r="870" spans="1:55" ht="15" customHeight="1">
      <c r="A870" s="56">
        <v>866</v>
      </c>
      <c r="B870" s="57">
        <v>43812</v>
      </c>
      <c r="C870" s="56">
        <v>2019</v>
      </c>
      <c r="D870" s="58" t="s">
        <v>234</v>
      </c>
      <c r="E870" s="59">
        <v>8487.7099999999991</v>
      </c>
      <c r="F870" s="60">
        <v>9.6241999999999994E-2</v>
      </c>
      <c r="G870" s="60">
        <v>0</v>
      </c>
      <c r="H870" s="61">
        <v>0.89800000000000002</v>
      </c>
      <c r="I870" s="62">
        <v>371</v>
      </c>
      <c r="J870" s="56" t="s">
        <v>235</v>
      </c>
      <c r="K870" s="63">
        <v>12.63</v>
      </c>
      <c r="L870" s="56">
        <f t="shared" si="296"/>
        <v>100</v>
      </c>
      <c r="M870" s="56">
        <f t="shared" si="297"/>
        <v>100</v>
      </c>
      <c r="N870" s="56">
        <f t="shared" si="298"/>
        <v>100</v>
      </c>
      <c r="O870" s="56">
        <f t="shared" si="299"/>
        <v>50</v>
      </c>
      <c r="P870" s="56">
        <f t="shared" si="300"/>
        <v>100</v>
      </c>
      <c r="Q870" s="63"/>
      <c r="R870" s="56"/>
      <c r="S870" s="60">
        <f t="shared" si="313"/>
        <v>2.4589902549814191E-3</v>
      </c>
      <c r="T870" s="64">
        <f t="shared" si="314"/>
        <v>-9.3974175035867913E-2</v>
      </c>
      <c r="V870" s="65"/>
      <c r="W870" s="65"/>
      <c r="Y870" s="15" t="str">
        <f t="shared" si="301"/>
        <v>EASY</v>
      </c>
      <c r="AA870" s="66">
        <f t="shared" si="315"/>
        <v>5.1920931696801231E-2</v>
      </c>
      <c r="AB870">
        <f>LOOKUP($B870,'07_L1政策步階'!$A$4:$A$14,'07_L1政策步階'!$C$4:$C$14)</f>
        <v>1</v>
      </c>
      <c r="AC870" s="65"/>
      <c r="AD870" s="65"/>
      <c r="AE870" s="65"/>
      <c r="AF870" s="65"/>
      <c r="AG870" s="65"/>
      <c r="AH870" s="65"/>
      <c r="AI870" s="65"/>
      <c r="AJ870" s="65"/>
      <c r="AK870" s="65"/>
      <c r="AL870">
        <f t="shared" si="302"/>
        <v>100</v>
      </c>
      <c r="AM870">
        <f t="shared" si="303"/>
        <v>100</v>
      </c>
      <c r="AN870" t="str">
        <f t="shared" si="304"/>
        <v/>
      </c>
      <c r="AO870" t="str">
        <f t="shared" si="305"/>
        <v/>
      </c>
      <c r="AP870" t="str">
        <f t="shared" si="306"/>
        <v/>
      </c>
      <c r="AQ870" t="str">
        <f t="shared" si="307"/>
        <v/>
      </c>
      <c r="AR870" t="str">
        <f t="shared" si="308"/>
        <v/>
      </c>
      <c r="AS870" t="str">
        <f t="shared" si="309"/>
        <v/>
      </c>
      <c r="AT870" t="str">
        <f t="shared" si="310"/>
        <v/>
      </c>
      <c r="AU870" t="str">
        <f t="shared" si="311"/>
        <v/>
      </c>
      <c r="AV870" t="str">
        <f t="shared" si="312"/>
        <v/>
      </c>
      <c r="AW870">
        <f>'01_指標庫'!$H$4*ISNUMBER($F870)+'01_指標庫'!$H$5*ISNUMBER($AA870)+'01_指標庫'!$H$6*ISNUMBER($G870)+'01_指標庫'!$H$7*ISNUMBER($H870)+'01_指標庫'!$H$8*ISNUMBER($AF870)+'01_指標庫'!$H$9*ISNUMBER($AG870)+'01_指標庫'!$H$10*ISNUMBER($AB870)+'01_指標庫'!$H$11*ISNUMBER($AC870)+'01_指標庫'!$H$12*ISNUMBER($AD870)+'01_指標庫'!$H$13*ISNUMBER($AE870)+'01_指標庫'!$H$14*ISNUMBER($I870)+'01_指標庫'!$H$15*ISNUMBER($AH870)+'01_指標庫'!$H$16*ISNUMBER($K870)+'01_指標庫'!$H$17*ISNUMBER($AI870)+'01_指標庫'!$H$18*ISNUMBER($AJ870)+'01_指標庫'!$H$19*ISNUMBER($AK870)+'01_指標庫'!$H$20*ISNUMBER($BB870)+'01_指標庫'!$H$21*ISNUMBER($BC870)</f>
        <v>51</v>
      </c>
      <c r="AX870">
        <f>IF(AW870=0,50,ROUND(('01_指標庫'!$H$4*IF(ISNUMBER($F870),L870,0)+'01_指標庫'!$H$5*IF(ISNUMBER($AA870),AL870,0)+'01_指標庫'!$H$6*IF(ISNUMBER($G870),M870,0)+'01_指標庫'!$H$7*IF(ISNUMBER($H870),N870,0)+'01_指標庫'!$H$8*IF(ISNUMBER($AF870),AQ870,0)+'01_指標庫'!$H$9*IF(ISNUMBER($AG870),AR870,0)+'01_指標庫'!$H$10*IF(ISNUMBER($AB870),AM870,0)+'01_指標庫'!$H$11*IF(ISNUMBER($AC870),AN870,0)+'01_指標庫'!$H$12*IF(ISNUMBER($AD870),AO870,0)+'01_指標庫'!$H$13*IF(ISNUMBER($AE870),AP870,0)+'01_指標庫'!$H$14*IF(ISNUMBER($I870),O870,0)+'01_指標庫'!$H$15*IF(ISNUMBER($AH870),AS870,0)+'01_指標庫'!$H$16*IF(ISNUMBER($K870),P870,0)+'01_指標庫'!$H$17*IF(ISNUMBER($AI870),AT870,0)+'01_指標庫'!$H$18*IF(ISNUMBER($AJ870),AU870,0)+'01_指標庫'!$H$19*IF(ISNUMBER($AK870),AV870,0)+'01_指標庫'!$H$20*IF(ISNUMBER($BB870),BB870,0)+'01_指標庫'!$H$21*IF(ISNUMBER($BC870),BC870,0))/AW870,1))</f>
        <v>86.3</v>
      </c>
      <c r="AY870" s="67"/>
      <c r="AZ870" s="67"/>
      <c r="BA870" s="66">
        <f t="shared" si="316"/>
        <v>6.0728924036119736E-3</v>
      </c>
      <c r="BB870">
        <f t="shared" si="317"/>
        <v>50</v>
      </c>
      <c r="BC870" t="str">
        <f t="shared" si="318"/>
        <v/>
      </c>
    </row>
    <row r="871" spans="1:55" ht="15" customHeight="1">
      <c r="A871" s="56">
        <v>867</v>
      </c>
      <c r="B871" s="57">
        <v>43815</v>
      </c>
      <c r="C871" s="56">
        <v>2019</v>
      </c>
      <c r="D871" s="58" t="s">
        <v>236</v>
      </c>
      <c r="E871" s="59">
        <v>8570.33</v>
      </c>
      <c r="F871" s="60">
        <v>0.10589999999999999</v>
      </c>
      <c r="G871" s="60">
        <v>0</v>
      </c>
      <c r="H871" s="61">
        <v>0.91839999999999999</v>
      </c>
      <c r="I871" s="62">
        <v>362</v>
      </c>
      <c r="J871" s="56" t="s">
        <v>235</v>
      </c>
      <c r="K871" s="63">
        <v>12.14</v>
      </c>
      <c r="L871" s="56">
        <f t="shared" si="296"/>
        <v>100</v>
      </c>
      <c r="M871" s="56">
        <f t="shared" si="297"/>
        <v>100</v>
      </c>
      <c r="N871" s="56">
        <f t="shared" si="298"/>
        <v>100</v>
      </c>
      <c r="O871" s="56">
        <f t="shared" si="299"/>
        <v>50</v>
      </c>
      <c r="P871" s="56">
        <f t="shared" si="300"/>
        <v>100</v>
      </c>
      <c r="Q871" s="63"/>
      <c r="R871" s="56"/>
      <c r="S871" s="60">
        <f t="shared" si="313"/>
        <v>9.7340743262905871E-3</v>
      </c>
      <c r="T871" s="64">
        <f t="shared" si="314"/>
        <v>-3.8796516231195621E-2</v>
      </c>
      <c r="V871" s="65"/>
      <c r="W871" s="65"/>
      <c r="Y871" s="15" t="str">
        <f t="shared" si="301"/>
        <v>EASY</v>
      </c>
      <c r="AA871" s="66">
        <f t="shared" si="315"/>
        <v>5.3064027883026776E-2</v>
      </c>
      <c r="AB871">
        <f>LOOKUP($B871,'07_L1政策步階'!$A$4:$A$14,'07_L1政策步階'!$C$4:$C$14)</f>
        <v>1</v>
      </c>
      <c r="AC871" s="65"/>
      <c r="AD871" s="65"/>
      <c r="AE871" s="65"/>
      <c r="AF871" s="65"/>
      <c r="AG871" s="65"/>
      <c r="AH871" s="65"/>
      <c r="AI871" s="65"/>
      <c r="AJ871" s="65"/>
      <c r="AK871" s="65"/>
      <c r="AL871">
        <f t="shared" si="302"/>
        <v>100</v>
      </c>
      <c r="AM871">
        <f t="shared" si="303"/>
        <v>100</v>
      </c>
      <c r="AN871" t="str">
        <f t="shared" si="304"/>
        <v/>
      </c>
      <c r="AO871" t="str">
        <f t="shared" si="305"/>
        <v/>
      </c>
      <c r="AP871" t="str">
        <f t="shared" si="306"/>
        <v/>
      </c>
      <c r="AQ871" t="str">
        <f t="shared" si="307"/>
        <v/>
      </c>
      <c r="AR871" t="str">
        <f t="shared" si="308"/>
        <v/>
      </c>
      <c r="AS871" t="str">
        <f t="shared" si="309"/>
        <v/>
      </c>
      <c r="AT871" t="str">
        <f t="shared" si="310"/>
        <v/>
      </c>
      <c r="AU871" t="str">
        <f t="shared" si="311"/>
        <v/>
      </c>
      <c r="AV871" t="str">
        <f t="shared" si="312"/>
        <v/>
      </c>
      <c r="AW871">
        <f>'01_指標庫'!$H$4*ISNUMBER($F871)+'01_指標庫'!$H$5*ISNUMBER($AA871)+'01_指標庫'!$H$6*ISNUMBER($G871)+'01_指標庫'!$H$7*ISNUMBER($H871)+'01_指標庫'!$H$8*ISNUMBER($AF871)+'01_指標庫'!$H$9*ISNUMBER($AG871)+'01_指標庫'!$H$10*ISNUMBER($AB871)+'01_指標庫'!$H$11*ISNUMBER($AC871)+'01_指標庫'!$H$12*ISNUMBER($AD871)+'01_指標庫'!$H$13*ISNUMBER($AE871)+'01_指標庫'!$H$14*ISNUMBER($I871)+'01_指標庫'!$H$15*ISNUMBER($AH871)+'01_指標庫'!$H$16*ISNUMBER($K871)+'01_指標庫'!$H$17*ISNUMBER($AI871)+'01_指標庫'!$H$18*ISNUMBER($AJ871)+'01_指標庫'!$H$19*ISNUMBER($AK871)+'01_指標庫'!$H$20*ISNUMBER($BB871)+'01_指標庫'!$H$21*ISNUMBER($BC871)</f>
        <v>51</v>
      </c>
      <c r="AX871">
        <f>IF(AW871=0,50,ROUND(('01_指標庫'!$H$4*IF(ISNUMBER($F871),L871,0)+'01_指標庫'!$H$5*IF(ISNUMBER($AA871),AL871,0)+'01_指標庫'!$H$6*IF(ISNUMBER($G871),M871,0)+'01_指標庫'!$H$7*IF(ISNUMBER($H871),N871,0)+'01_指標庫'!$H$8*IF(ISNUMBER($AF871),AQ871,0)+'01_指標庫'!$H$9*IF(ISNUMBER($AG871),AR871,0)+'01_指標庫'!$H$10*IF(ISNUMBER($AB871),AM871,0)+'01_指標庫'!$H$11*IF(ISNUMBER($AC871),AN871,0)+'01_指標庫'!$H$12*IF(ISNUMBER($AD871),AO871,0)+'01_指標庫'!$H$13*IF(ISNUMBER($AE871),AP871,0)+'01_指標庫'!$H$14*IF(ISNUMBER($I871),O871,0)+'01_指標庫'!$H$15*IF(ISNUMBER($AH871),AS871,0)+'01_指標庫'!$H$16*IF(ISNUMBER($K871),P871,0)+'01_指標庫'!$H$17*IF(ISNUMBER($AI871),AT871,0)+'01_指標庫'!$H$18*IF(ISNUMBER($AJ871),AU871,0)+'01_指標庫'!$H$19*IF(ISNUMBER($AK871),AV871,0)+'01_指標庫'!$H$20*IF(ISNUMBER($BB871),BB871,0)+'01_指標庫'!$H$21*IF(ISNUMBER($BC871),BC871,0))/AW871,1))</f>
        <v>86.3</v>
      </c>
      <c r="AY871" s="67"/>
      <c r="AZ871" s="67"/>
      <c r="BA871" s="66">
        <f t="shared" si="316"/>
        <v>7.8907901767319988E-3</v>
      </c>
      <c r="BB871">
        <f t="shared" si="317"/>
        <v>50</v>
      </c>
      <c r="BC871" t="str">
        <f t="shared" si="318"/>
        <v/>
      </c>
    </row>
    <row r="872" spans="1:55" ht="15" customHeight="1">
      <c r="A872" s="56">
        <v>868</v>
      </c>
      <c r="B872" s="57">
        <v>43816</v>
      </c>
      <c r="C872" s="56">
        <v>2019</v>
      </c>
      <c r="D872" s="58" t="s">
        <v>237</v>
      </c>
      <c r="E872" s="59">
        <v>8575.7000000000007</v>
      </c>
      <c r="F872" s="60">
        <v>0.10557999999999999</v>
      </c>
      <c r="G872" s="60">
        <v>0</v>
      </c>
      <c r="H872" s="61">
        <v>0.87760000000000005</v>
      </c>
      <c r="I872" s="62">
        <v>358</v>
      </c>
      <c r="J872" s="56" t="s">
        <v>235</v>
      </c>
      <c r="K872" s="63">
        <v>12.29</v>
      </c>
      <c r="L872" s="56">
        <f t="shared" si="296"/>
        <v>100</v>
      </c>
      <c r="M872" s="56">
        <f t="shared" si="297"/>
        <v>100</v>
      </c>
      <c r="N872" s="56">
        <f t="shared" si="298"/>
        <v>100</v>
      </c>
      <c r="O872" s="56">
        <f t="shared" si="299"/>
        <v>50</v>
      </c>
      <c r="P872" s="56">
        <f t="shared" si="300"/>
        <v>100</v>
      </c>
      <c r="Q872" s="63"/>
      <c r="R872" s="56"/>
      <c r="S872" s="60">
        <f t="shared" si="313"/>
        <v>6.2658030670936782E-4</v>
      </c>
      <c r="T872" s="64">
        <f t="shared" si="314"/>
        <v>1.2355848434925765E-2</v>
      </c>
      <c r="V872" s="65"/>
      <c r="W872" s="65"/>
      <c r="Y872" s="15" t="str">
        <f t="shared" si="301"/>
        <v>EASY</v>
      </c>
      <c r="AA872" s="66">
        <f t="shared" si="315"/>
        <v>5.4293975450436571E-2</v>
      </c>
      <c r="AB872">
        <f>LOOKUP($B872,'07_L1政策步階'!$A$4:$A$14,'07_L1政策步階'!$C$4:$C$14)</f>
        <v>1</v>
      </c>
      <c r="AC872" s="65"/>
      <c r="AD872" s="65"/>
      <c r="AE872" s="65"/>
      <c r="AF872" s="65"/>
      <c r="AG872" s="65"/>
      <c r="AH872" s="65"/>
      <c r="AI872" s="65"/>
      <c r="AJ872" s="65"/>
      <c r="AK872" s="65"/>
      <c r="AL872">
        <f t="shared" si="302"/>
        <v>100</v>
      </c>
      <c r="AM872">
        <f t="shared" si="303"/>
        <v>100</v>
      </c>
      <c r="AN872" t="str">
        <f t="shared" si="304"/>
        <v/>
      </c>
      <c r="AO872" t="str">
        <f t="shared" si="305"/>
        <v/>
      </c>
      <c r="AP872" t="str">
        <f t="shared" si="306"/>
        <v/>
      </c>
      <c r="AQ872" t="str">
        <f t="shared" si="307"/>
        <v/>
      </c>
      <c r="AR872" t="str">
        <f t="shared" si="308"/>
        <v/>
      </c>
      <c r="AS872" t="str">
        <f t="shared" si="309"/>
        <v/>
      </c>
      <c r="AT872" t="str">
        <f t="shared" si="310"/>
        <v/>
      </c>
      <c r="AU872" t="str">
        <f t="shared" si="311"/>
        <v/>
      </c>
      <c r="AV872" t="str">
        <f t="shared" si="312"/>
        <v/>
      </c>
      <c r="AW872">
        <f>'01_指標庫'!$H$4*ISNUMBER($F872)+'01_指標庫'!$H$5*ISNUMBER($AA872)+'01_指標庫'!$H$6*ISNUMBER($G872)+'01_指標庫'!$H$7*ISNUMBER($H872)+'01_指標庫'!$H$8*ISNUMBER($AF872)+'01_指標庫'!$H$9*ISNUMBER($AG872)+'01_指標庫'!$H$10*ISNUMBER($AB872)+'01_指標庫'!$H$11*ISNUMBER($AC872)+'01_指標庫'!$H$12*ISNUMBER($AD872)+'01_指標庫'!$H$13*ISNUMBER($AE872)+'01_指標庫'!$H$14*ISNUMBER($I872)+'01_指標庫'!$H$15*ISNUMBER($AH872)+'01_指標庫'!$H$16*ISNUMBER($K872)+'01_指標庫'!$H$17*ISNUMBER($AI872)+'01_指標庫'!$H$18*ISNUMBER($AJ872)+'01_指標庫'!$H$19*ISNUMBER($AK872)+'01_指標庫'!$H$20*ISNUMBER($BB872)+'01_指標庫'!$H$21*ISNUMBER($BC872)</f>
        <v>51</v>
      </c>
      <c r="AX872">
        <f>IF(AW872=0,50,ROUND(('01_指標庫'!$H$4*IF(ISNUMBER($F872),L872,0)+'01_指標庫'!$H$5*IF(ISNUMBER($AA872),AL872,0)+'01_指標庫'!$H$6*IF(ISNUMBER($G872),M872,0)+'01_指標庫'!$H$7*IF(ISNUMBER($H872),N872,0)+'01_指標庫'!$H$8*IF(ISNUMBER($AF872),AQ872,0)+'01_指標庫'!$H$9*IF(ISNUMBER($AG872),AR872,0)+'01_指標庫'!$H$10*IF(ISNUMBER($AB872),AM872,0)+'01_指標庫'!$H$11*IF(ISNUMBER($AC872),AN872,0)+'01_指標庫'!$H$12*IF(ISNUMBER($AD872),AO872,0)+'01_指標庫'!$H$13*IF(ISNUMBER($AE872),AP872,0)+'01_指標庫'!$H$14*IF(ISNUMBER($I872),O872,0)+'01_指標庫'!$H$15*IF(ISNUMBER($AH872),AS872,0)+'01_指標庫'!$H$16*IF(ISNUMBER($K872),P872,0)+'01_指標庫'!$H$17*IF(ISNUMBER($AI872),AT872,0)+'01_指標庫'!$H$18*IF(ISNUMBER($AJ872),AU872,0)+'01_指標庫'!$H$19*IF(ISNUMBER($AK872),AV872,0)+'01_指標庫'!$H$20*IF(ISNUMBER($BB872),BB872,0)+'01_指標庫'!$H$21*IF(ISNUMBER($BC872),BC872,0))/AW872,1))</f>
        <v>86.3</v>
      </c>
      <c r="AY872" s="67"/>
      <c r="AZ872" s="67"/>
      <c r="BA872" s="66">
        <f t="shared" si="316"/>
        <v>9.3076000886698207E-3</v>
      </c>
      <c r="BB872">
        <f t="shared" si="317"/>
        <v>50</v>
      </c>
      <c r="BC872" t="str">
        <f t="shared" si="318"/>
        <v/>
      </c>
    </row>
    <row r="873" spans="1:55" ht="15" customHeight="1">
      <c r="A873" s="56">
        <v>869</v>
      </c>
      <c r="B873" s="57">
        <v>43817</v>
      </c>
      <c r="C873" s="56">
        <v>2019</v>
      </c>
      <c r="D873" s="58" t="s">
        <v>238</v>
      </c>
      <c r="E873" s="59">
        <v>8580.6200000000008</v>
      </c>
      <c r="F873" s="60">
        <v>0.105169</v>
      </c>
      <c r="G873" s="60">
        <v>0</v>
      </c>
      <c r="H873" s="61">
        <v>0.91839999999999999</v>
      </c>
      <c r="I873" s="62">
        <v>351</v>
      </c>
      <c r="J873" s="56" t="s">
        <v>235</v>
      </c>
      <c r="K873" s="63">
        <v>12.58</v>
      </c>
      <c r="L873" s="56">
        <f t="shared" si="296"/>
        <v>100</v>
      </c>
      <c r="M873" s="56">
        <f t="shared" si="297"/>
        <v>100</v>
      </c>
      <c r="N873" s="56">
        <f t="shared" si="298"/>
        <v>100</v>
      </c>
      <c r="O873" s="56">
        <f t="shared" si="299"/>
        <v>50</v>
      </c>
      <c r="P873" s="56">
        <f t="shared" si="300"/>
        <v>100</v>
      </c>
      <c r="Q873" s="63"/>
      <c r="R873" s="56"/>
      <c r="S873" s="60">
        <f t="shared" si="313"/>
        <v>5.7371409914064309E-4</v>
      </c>
      <c r="T873" s="64">
        <f t="shared" si="314"/>
        <v>2.3596419853539441E-2</v>
      </c>
      <c r="V873" s="65"/>
      <c r="W873" s="65"/>
      <c r="Y873" s="15" t="str">
        <f t="shared" si="301"/>
        <v>EASY</v>
      </c>
      <c r="AA873" s="66">
        <f t="shared" si="315"/>
        <v>5.5812209290714732E-2</v>
      </c>
      <c r="AB873">
        <f>LOOKUP($B873,'07_L1政策步階'!$A$4:$A$14,'07_L1政策步階'!$C$4:$C$14)</f>
        <v>1</v>
      </c>
      <c r="AC873" s="65"/>
      <c r="AD873" s="65"/>
      <c r="AE873" s="65"/>
      <c r="AF873" s="65"/>
      <c r="AG873" s="65"/>
      <c r="AH873" s="65"/>
      <c r="AI873" s="65"/>
      <c r="AJ873" s="65"/>
      <c r="AK873" s="65"/>
      <c r="AL873">
        <f t="shared" si="302"/>
        <v>100</v>
      </c>
      <c r="AM873">
        <f t="shared" si="303"/>
        <v>100</v>
      </c>
      <c r="AN873" t="str">
        <f t="shared" si="304"/>
        <v/>
      </c>
      <c r="AO873" t="str">
        <f t="shared" si="305"/>
        <v/>
      </c>
      <c r="AP873" t="str">
        <f t="shared" si="306"/>
        <v/>
      </c>
      <c r="AQ873" t="str">
        <f t="shared" si="307"/>
        <v/>
      </c>
      <c r="AR873" t="str">
        <f t="shared" si="308"/>
        <v/>
      </c>
      <c r="AS873" t="str">
        <f t="shared" si="309"/>
        <v/>
      </c>
      <c r="AT873" t="str">
        <f t="shared" si="310"/>
        <v/>
      </c>
      <c r="AU873" t="str">
        <f t="shared" si="311"/>
        <v/>
      </c>
      <c r="AV873" t="str">
        <f t="shared" si="312"/>
        <v/>
      </c>
      <c r="AW873">
        <f>'01_指標庫'!$H$4*ISNUMBER($F873)+'01_指標庫'!$H$5*ISNUMBER($AA873)+'01_指標庫'!$H$6*ISNUMBER($G873)+'01_指標庫'!$H$7*ISNUMBER($H873)+'01_指標庫'!$H$8*ISNUMBER($AF873)+'01_指標庫'!$H$9*ISNUMBER($AG873)+'01_指標庫'!$H$10*ISNUMBER($AB873)+'01_指標庫'!$H$11*ISNUMBER($AC873)+'01_指標庫'!$H$12*ISNUMBER($AD873)+'01_指標庫'!$H$13*ISNUMBER($AE873)+'01_指標庫'!$H$14*ISNUMBER($I873)+'01_指標庫'!$H$15*ISNUMBER($AH873)+'01_指標庫'!$H$16*ISNUMBER($K873)+'01_指標庫'!$H$17*ISNUMBER($AI873)+'01_指標庫'!$H$18*ISNUMBER($AJ873)+'01_指標庫'!$H$19*ISNUMBER($AK873)+'01_指標庫'!$H$20*ISNUMBER($BB873)+'01_指標庫'!$H$21*ISNUMBER($BC873)</f>
        <v>51</v>
      </c>
      <c r="AX873">
        <f>IF(AW873=0,50,ROUND(('01_指標庫'!$H$4*IF(ISNUMBER($F873),L873,0)+'01_指標庫'!$H$5*IF(ISNUMBER($AA873),AL873,0)+'01_指標庫'!$H$6*IF(ISNUMBER($G873),M873,0)+'01_指標庫'!$H$7*IF(ISNUMBER($H873),N873,0)+'01_指標庫'!$H$8*IF(ISNUMBER($AF873),AQ873,0)+'01_指標庫'!$H$9*IF(ISNUMBER($AG873),AR873,0)+'01_指標庫'!$H$10*IF(ISNUMBER($AB873),AM873,0)+'01_指標庫'!$H$11*IF(ISNUMBER($AC873),AN873,0)+'01_指標庫'!$H$12*IF(ISNUMBER($AD873),AO873,0)+'01_指標庫'!$H$13*IF(ISNUMBER($AE873),AP873,0)+'01_指標庫'!$H$14*IF(ISNUMBER($I873),O873,0)+'01_指標庫'!$H$15*IF(ISNUMBER($AH873),AS873,0)+'01_指標庫'!$H$16*IF(ISNUMBER($K873),P873,0)+'01_指標庫'!$H$17*IF(ISNUMBER($AI873),AT873,0)+'01_指標庫'!$H$18*IF(ISNUMBER($AJ873),AU873,0)+'01_指標庫'!$H$19*IF(ISNUMBER($AK873),AV873,0)+'01_指標庫'!$H$20*IF(ISNUMBER($BB873),BB873,0)+'01_指標庫'!$H$21*IF(ISNUMBER($BC873),BC873,0))/AW873,1))</f>
        <v>92.2</v>
      </c>
      <c r="AY873" s="67"/>
      <c r="AZ873" s="67"/>
      <c r="BA873" s="66">
        <f t="shared" si="316"/>
        <v>1.0127485809994452E-2</v>
      </c>
      <c r="BB873">
        <f t="shared" si="317"/>
        <v>100</v>
      </c>
      <c r="BC873" t="str">
        <f t="shared" si="318"/>
        <v/>
      </c>
    </row>
    <row r="874" spans="1:55" ht="15" customHeight="1">
      <c r="A874" s="56">
        <v>870</v>
      </c>
      <c r="B874" s="57">
        <v>43818</v>
      </c>
      <c r="C874" s="56">
        <v>2019</v>
      </c>
      <c r="D874" s="58" t="s">
        <v>239</v>
      </c>
      <c r="E874" s="59">
        <v>8641.2900000000009</v>
      </c>
      <c r="F874" s="60">
        <v>0.111827</v>
      </c>
      <c r="G874" s="60">
        <v>0</v>
      </c>
      <c r="H874" s="61">
        <v>0.95920000000000005</v>
      </c>
      <c r="I874" s="62">
        <v>354</v>
      </c>
      <c r="J874" s="56" t="s">
        <v>235</v>
      </c>
      <c r="K874" s="63">
        <v>12.5</v>
      </c>
      <c r="L874" s="56">
        <f t="shared" si="296"/>
        <v>100</v>
      </c>
      <c r="M874" s="56">
        <f t="shared" si="297"/>
        <v>100</v>
      </c>
      <c r="N874" s="56">
        <f t="shared" si="298"/>
        <v>100</v>
      </c>
      <c r="O874" s="56">
        <f t="shared" si="299"/>
        <v>50</v>
      </c>
      <c r="P874" s="56">
        <f t="shared" si="300"/>
        <v>100</v>
      </c>
      <c r="Q874" s="63"/>
      <c r="R874" s="56"/>
      <c r="S874" s="60">
        <f t="shared" si="313"/>
        <v>7.0705846430678676E-3</v>
      </c>
      <c r="T874" s="64">
        <f t="shared" si="314"/>
        <v>-6.3593004769475492E-3</v>
      </c>
      <c r="V874" s="65"/>
      <c r="W874" s="65"/>
      <c r="Y874" s="15" t="str">
        <f t="shared" si="301"/>
        <v>EASY</v>
      </c>
      <c r="AA874" s="66">
        <f t="shared" si="315"/>
        <v>5.716223805507048E-2</v>
      </c>
      <c r="AB874">
        <f>LOOKUP($B874,'07_L1政策步階'!$A$4:$A$14,'07_L1政策步階'!$C$4:$C$14)</f>
        <v>1</v>
      </c>
      <c r="AC874" s="65"/>
      <c r="AD874" s="65"/>
      <c r="AE874" s="65"/>
      <c r="AF874" s="65"/>
      <c r="AG874" s="65"/>
      <c r="AH874" s="65"/>
      <c r="AI874" s="65"/>
      <c r="AJ874" s="65"/>
      <c r="AK874" s="65"/>
      <c r="AL874">
        <f t="shared" si="302"/>
        <v>100</v>
      </c>
      <c r="AM874">
        <f t="shared" si="303"/>
        <v>100</v>
      </c>
      <c r="AN874" t="str">
        <f t="shared" si="304"/>
        <v/>
      </c>
      <c r="AO874" t="str">
        <f t="shared" si="305"/>
        <v/>
      </c>
      <c r="AP874" t="str">
        <f t="shared" si="306"/>
        <v/>
      </c>
      <c r="AQ874" t="str">
        <f t="shared" si="307"/>
        <v/>
      </c>
      <c r="AR874" t="str">
        <f t="shared" si="308"/>
        <v/>
      </c>
      <c r="AS874" t="str">
        <f t="shared" si="309"/>
        <v/>
      </c>
      <c r="AT874" t="str">
        <f t="shared" si="310"/>
        <v/>
      </c>
      <c r="AU874" t="str">
        <f t="shared" si="311"/>
        <v/>
      </c>
      <c r="AV874" t="str">
        <f t="shared" si="312"/>
        <v/>
      </c>
      <c r="AW874">
        <f>'01_指標庫'!$H$4*ISNUMBER($F874)+'01_指標庫'!$H$5*ISNUMBER($AA874)+'01_指標庫'!$H$6*ISNUMBER($G874)+'01_指標庫'!$H$7*ISNUMBER($H874)+'01_指標庫'!$H$8*ISNUMBER($AF874)+'01_指標庫'!$H$9*ISNUMBER($AG874)+'01_指標庫'!$H$10*ISNUMBER($AB874)+'01_指標庫'!$H$11*ISNUMBER($AC874)+'01_指標庫'!$H$12*ISNUMBER($AD874)+'01_指標庫'!$H$13*ISNUMBER($AE874)+'01_指標庫'!$H$14*ISNUMBER($I874)+'01_指標庫'!$H$15*ISNUMBER($AH874)+'01_指標庫'!$H$16*ISNUMBER($K874)+'01_指標庫'!$H$17*ISNUMBER($AI874)+'01_指標庫'!$H$18*ISNUMBER($AJ874)+'01_指標庫'!$H$19*ISNUMBER($AK874)+'01_指標庫'!$H$20*ISNUMBER($BB874)+'01_指標庫'!$H$21*ISNUMBER($BC874)</f>
        <v>51</v>
      </c>
      <c r="AX874">
        <f>IF(AW874=0,50,ROUND(('01_指標庫'!$H$4*IF(ISNUMBER($F874),L874,0)+'01_指標庫'!$H$5*IF(ISNUMBER($AA874),AL874,0)+'01_指標庫'!$H$6*IF(ISNUMBER($G874),M874,0)+'01_指標庫'!$H$7*IF(ISNUMBER($H874),N874,0)+'01_指標庫'!$H$8*IF(ISNUMBER($AF874),AQ874,0)+'01_指標庫'!$H$9*IF(ISNUMBER($AG874),AR874,0)+'01_指標庫'!$H$10*IF(ISNUMBER($AB874),AM874,0)+'01_指標庫'!$H$11*IF(ISNUMBER($AC874),AN874,0)+'01_指標庫'!$H$12*IF(ISNUMBER($AD874),AO874,0)+'01_指標庫'!$H$13*IF(ISNUMBER($AE874),AP874,0)+'01_指標庫'!$H$14*IF(ISNUMBER($I874),O874,0)+'01_指標庫'!$H$15*IF(ISNUMBER($AH874),AS874,0)+'01_指標庫'!$H$16*IF(ISNUMBER($K874),P874,0)+'01_指標庫'!$H$17*IF(ISNUMBER($AI874),AT874,0)+'01_指標庫'!$H$18*IF(ISNUMBER($AJ874),AU874,0)+'01_指標庫'!$H$19*IF(ISNUMBER($AK874),AV874,0)+'01_指標庫'!$H$20*IF(ISNUMBER($BB874),BB874,0)+'01_指標庫'!$H$21*IF(ISNUMBER($BC874),BC874,0))/AW874,1))</f>
        <v>92.2</v>
      </c>
      <c r="AY874" s="67"/>
      <c r="AZ874" s="67"/>
      <c r="BA874" s="66">
        <f t="shared" si="316"/>
        <v>1.0275278452090308E-2</v>
      </c>
      <c r="BB874">
        <f t="shared" si="317"/>
        <v>100</v>
      </c>
      <c r="BC874" t="str">
        <f t="shared" si="318"/>
        <v/>
      </c>
    </row>
    <row r="875" spans="1:55" ht="15" customHeight="1">
      <c r="A875" s="56">
        <v>871</v>
      </c>
      <c r="B875" s="57">
        <v>43819</v>
      </c>
      <c r="C875" s="56">
        <v>2019</v>
      </c>
      <c r="D875" s="58" t="s">
        <v>234</v>
      </c>
      <c r="E875" s="59">
        <v>8678.49</v>
      </c>
      <c r="F875" s="60">
        <v>0.11541999999999999</v>
      </c>
      <c r="G875" s="60">
        <v>0</v>
      </c>
      <c r="H875" s="61">
        <v>0.95920000000000005</v>
      </c>
      <c r="I875" s="62">
        <v>353</v>
      </c>
      <c r="J875" s="56" t="s">
        <v>235</v>
      </c>
      <c r="K875" s="63">
        <v>12.51</v>
      </c>
      <c r="L875" s="56">
        <f t="shared" si="296"/>
        <v>100</v>
      </c>
      <c r="M875" s="56">
        <f t="shared" si="297"/>
        <v>100</v>
      </c>
      <c r="N875" s="56">
        <f t="shared" si="298"/>
        <v>100</v>
      </c>
      <c r="O875" s="56">
        <f t="shared" si="299"/>
        <v>50</v>
      </c>
      <c r="P875" s="56">
        <f t="shared" si="300"/>
        <v>100</v>
      </c>
      <c r="Q875" s="63"/>
      <c r="R875" s="56"/>
      <c r="S875" s="60">
        <f t="shared" si="313"/>
        <v>4.3049128081569243E-3</v>
      </c>
      <c r="T875" s="64">
        <f t="shared" si="314"/>
        <v>7.9999999999991189E-4</v>
      </c>
      <c r="V875" s="65"/>
      <c r="W875" s="65"/>
      <c r="Y875" s="15" t="str">
        <f t="shared" si="301"/>
        <v>EASY</v>
      </c>
      <c r="AA875" s="66">
        <f t="shared" si="315"/>
        <v>5.8444082995164459E-2</v>
      </c>
      <c r="AB875">
        <f>LOOKUP($B875,'07_L1政策步階'!$A$4:$A$14,'07_L1政策步階'!$C$4:$C$14)</f>
        <v>1</v>
      </c>
      <c r="AC875" s="65"/>
      <c r="AD875" s="65"/>
      <c r="AE875" s="65"/>
      <c r="AF875" s="65"/>
      <c r="AG875" s="65"/>
      <c r="AH875" s="65"/>
      <c r="AI875" s="65"/>
      <c r="AJ875" s="65"/>
      <c r="AK875" s="65"/>
      <c r="AL875">
        <f t="shared" si="302"/>
        <v>100</v>
      </c>
      <c r="AM875">
        <f t="shared" si="303"/>
        <v>100</v>
      </c>
      <c r="AN875" t="str">
        <f t="shared" si="304"/>
        <v/>
      </c>
      <c r="AO875" t="str">
        <f t="shared" si="305"/>
        <v/>
      </c>
      <c r="AP875" t="str">
        <f t="shared" si="306"/>
        <v/>
      </c>
      <c r="AQ875" t="str">
        <f t="shared" si="307"/>
        <v/>
      </c>
      <c r="AR875" t="str">
        <f t="shared" si="308"/>
        <v/>
      </c>
      <c r="AS875" t="str">
        <f t="shared" si="309"/>
        <v/>
      </c>
      <c r="AT875" t="str">
        <f t="shared" si="310"/>
        <v/>
      </c>
      <c r="AU875" t="str">
        <f t="shared" si="311"/>
        <v/>
      </c>
      <c r="AV875" t="str">
        <f t="shared" si="312"/>
        <v/>
      </c>
      <c r="AW875">
        <f>'01_指標庫'!$H$4*ISNUMBER($F875)+'01_指標庫'!$H$5*ISNUMBER($AA875)+'01_指標庫'!$H$6*ISNUMBER($G875)+'01_指標庫'!$H$7*ISNUMBER($H875)+'01_指標庫'!$H$8*ISNUMBER($AF875)+'01_指標庫'!$H$9*ISNUMBER($AG875)+'01_指標庫'!$H$10*ISNUMBER($AB875)+'01_指標庫'!$H$11*ISNUMBER($AC875)+'01_指標庫'!$H$12*ISNUMBER($AD875)+'01_指標庫'!$H$13*ISNUMBER($AE875)+'01_指標庫'!$H$14*ISNUMBER($I875)+'01_指標庫'!$H$15*ISNUMBER($AH875)+'01_指標庫'!$H$16*ISNUMBER($K875)+'01_指標庫'!$H$17*ISNUMBER($AI875)+'01_指標庫'!$H$18*ISNUMBER($AJ875)+'01_指標庫'!$H$19*ISNUMBER($AK875)+'01_指標庫'!$H$20*ISNUMBER($BB875)+'01_指標庫'!$H$21*ISNUMBER($BC875)</f>
        <v>51</v>
      </c>
      <c r="AX875">
        <f>IF(AW875=0,50,ROUND(('01_指標庫'!$H$4*IF(ISNUMBER($F875),L875,0)+'01_指標庫'!$H$5*IF(ISNUMBER($AA875),AL875,0)+'01_指標庫'!$H$6*IF(ISNUMBER($G875),M875,0)+'01_指標庫'!$H$7*IF(ISNUMBER($H875),N875,0)+'01_指標庫'!$H$8*IF(ISNUMBER($AF875),AQ875,0)+'01_指標庫'!$H$9*IF(ISNUMBER($AG875),AR875,0)+'01_指標庫'!$H$10*IF(ISNUMBER($AB875),AM875,0)+'01_指標庫'!$H$11*IF(ISNUMBER($AC875),AN875,0)+'01_指標庫'!$H$12*IF(ISNUMBER($AD875),AO875,0)+'01_指標庫'!$H$13*IF(ISNUMBER($AE875),AP875,0)+'01_指標庫'!$H$14*IF(ISNUMBER($I875),O875,0)+'01_指標庫'!$H$15*IF(ISNUMBER($AH875),AS875,0)+'01_指標庫'!$H$16*IF(ISNUMBER($K875),P875,0)+'01_指標庫'!$H$17*IF(ISNUMBER($AI875),AT875,0)+'01_指標庫'!$H$18*IF(ISNUMBER($AJ875),AU875,0)+'01_指標庫'!$H$19*IF(ISNUMBER($AK875),AV875,0)+'01_指標庫'!$H$20*IF(ISNUMBER($BB875),BB875,0)+'01_指標庫'!$H$21*IF(ISNUMBER($BC875),BC875,0))/AW875,1))</f>
        <v>92.2</v>
      </c>
      <c r="AY875" s="67"/>
      <c r="AZ875" s="67"/>
      <c r="BA875" s="66">
        <f t="shared" si="316"/>
        <v>1.1421315175268454E-2</v>
      </c>
      <c r="BB875">
        <f t="shared" si="317"/>
        <v>100</v>
      </c>
      <c r="BC875" t="str">
        <f t="shared" si="318"/>
        <v/>
      </c>
    </row>
    <row r="876" spans="1:55" ht="15" customHeight="1">
      <c r="A876" s="56">
        <v>872</v>
      </c>
      <c r="B876" s="57">
        <v>43822</v>
      </c>
      <c r="C876" s="56">
        <v>2019</v>
      </c>
      <c r="D876" s="58" t="s">
        <v>236</v>
      </c>
      <c r="E876" s="59">
        <v>8696.01</v>
      </c>
      <c r="F876" s="60">
        <v>0.116573</v>
      </c>
      <c r="G876" s="60">
        <v>0</v>
      </c>
      <c r="H876" s="61">
        <v>0.95920000000000005</v>
      </c>
      <c r="I876" s="62">
        <v>352</v>
      </c>
      <c r="J876" s="56" t="s">
        <v>235</v>
      </c>
      <c r="K876" s="63">
        <v>12.61</v>
      </c>
      <c r="L876" s="56">
        <f t="shared" si="296"/>
        <v>100</v>
      </c>
      <c r="M876" s="56">
        <f t="shared" si="297"/>
        <v>100</v>
      </c>
      <c r="N876" s="56">
        <f t="shared" si="298"/>
        <v>100</v>
      </c>
      <c r="O876" s="56">
        <f t="shared" si="299"/>
        <v>50</v>
      </c>
      <c r="P876" s="56">
        <f t="shared" si="300"/>
        <v>100</v>
      </c>
      <c r="Q876" s="63"/>
      <c r="R876" s="56"/>
      <c r="S876" s="60">
        <f t="shared" si="313"/>
        <v>2.0187843737793365E-3</v>
      </c>
      <c r="T876" s="64">
        <f t="shared" si="314"/>
        <v>7.9936051159072985E-3</v>
      </c>
      <c r="V876" s="65"/>
      <c r="W876" s="65"/>
      <c r="Y876" s="15" t="str">
        <f t="shared" si="301"/>
        <v>EASY</v>
      </c>
      <c r="AA876" s="66">
        <f t="shared" si="315"/>
        <v>5.9591338362308122E-2</v>
      </c>
      <c r="AB876">
        <f>LOOKUP($B876,'07_L1政策步階'!$A$4:$A$14,'07_L1政策步階'!$C$4:$C$14)</f>
        <v>1</v>
      </c>
      <c r="AC876" s="65"/>
      <c r="AD876" s="65"/>
      <c r="AE876" s="65"/>
      <c r="AF876" s="65"/>
      <c r="AG876" s="65"/>
      <c r="AH876" s="65"/>
      <c r="AI876" s="65"/>
      <c r="AJ876" s="65"/>
      <c r="AK876" s="65"/>
      <c r="AL876">
        <f t="shared" si="302"/>
        <v>100</v>
      </c>
      <c r="AM876">
        <f t="shared" si="303"/>
        <v>100</v>
      </c>
      <c r="AN876" t="str">
        <f t="shared" si="304"/>
        <v/>
      </c>
      <c r="AO876" t="str">
        <f t="shared" si="305"/>
        <v/>
      </c>
      <c r="AP876" t="str">
        <f t="shared" si="306"/>
        <v/>
      </c>
      <c r="AQ876" t="str">
        <f t="shared" si="307"/>
        <v/>
      </c>
      <c r="AR876" t="str">
        <f t="shared" si="308"/>
        <v/>
      </c>
      <c r="AS876" t="str">
        <f t="shared" si="309"/>
        <v/>
      </c>
      <c r="AT876" t="str">
        <f t="shared" si="310"/>
        <v/>
      </c>
      <c r="AU876" t="str">
        <f t="shared" si="311"/>
        <v/>
      </c>
      <c r="AV876" t="str">
        <f t="shared" si="312"/>
        <v/>
      </c>
      <c r="AW876">
        <f>'01_指標庫'!$H$4*ISNUMBER($F876)+'01_指標庫'!$H$5*ISNUMBER($AA876)+'01_指標庫'!$H$6*ISNUMBER($G876)+'01_指標庫'!$H$7*ISNUMBER($H876)+'01_指標庫'!$H$8*ISNUMBER($AF876)+'01_指標庫'!$H$9*ISNUMBER($AG876)+'01_指標庫'!$H$10*ISNUMBER($AB876)+'01_指標庫'!$H$11*ISNUMBER($AC876)+'01_指標庫'!$H$12*ISNUMBER($AD876)+'01_指標庫'!$H$13*ISNUMBER($AE876)+'01_指標庫'!$H$14*ISNUMBER($I876)+'01_指標庫'!$H$15*ISNUMBER($AH876)+'01_指標庫'!$H$16*ISNUMBER($K876)+'01_指標庫'!$H$17*ISNUMBER($AI876)+'01_指標庫'!$H$18*ISNUMBER($AJ876)+'01_指標庫'!$H$19*ISNUMBER($AK876)+'01_指標庫'!$H$20*ISNUMBER($BB876)+'01_指標庫'!$H$21*ISNUMBER($BC876)</f>
        <v>51</v>
      </c>
      <c r="AX876">
        <f>IF(AW876=0,50,ROUND(('01_指標庫'!$H$4*IF(ISNUMBER($F876),L876,0)+'01_指標庫'!$H$5*IF(ISNUMBER($AA876),AL876,0)+'01_指標庫'!$H$6*IF(ISNUMBER($G876),M876,0)+'01_指標庫'!$H$7*IF(ISNUMBER($H876),N876,0)+'01_指標庫'!$H$8*IF(ISNUMBER($AF876),AQ876,0)+'01_指標庫'!$H$9*IF(ISNUMBER($AG876),AR876,0)+'01_指標庫'!$H$10*IF(ISNUMBER($AB876),AM876,0)+'01_指標庫'!$H$11*IF(ISNUMBER($AC876),AN876,0)+'01_指標庫'!$H$12*IF(ISNUMBER($AD876),AO876,0)+'01_指標庫'!$H$13*IF(ISNUMBER($AE876),AP876,0)+'01_指標庫'!$H$14*IF(ISNUMBER($I876),O876,0)+'01_指標庫'!$H$15*IF(ISNUMBER($AH876),AS876,0)+'01_指標庫'!$H$16*IF(ISNUMBER($K876),P876,0)+'01_指標庫'!$H$17*IF(ISNUMBER($AI876),AT876,0)+'01_指標庫'!$H$18*IF(ISNUMBER($AJ876),AU876,0)+'01_指標庫'!$H$19*IF(ISNUMBER($AK876),AV876,0)+'01_指標庫'!$H$20*IF(ISNUMBER($BB876),BB876,0)+'01_指標庫'!$H$21*IF(ISNUMBER($BC876),BC876,0))/AW876,1))</f>
        <v>92.2</v>
      </c>
      <c r="AY876" s="67"/>
      <c r="AZ876" s="67"/>
      <c r="BA876" s="66">
        <f t="shared" si="316"/>
        <v>1.0418244027133206E-2</v>
      </c>
      <c r="BB876">
        <f t="shared" si="317"/>
        <v>100</v>
      </c>
      <c r="BC876" t="str">
        <f t="shared" si="318"/>
        <v/>
      </c>
    </row>
    <row r="877" spans="1:55" ht="15" customHeight="1">
      <c r="A877" s="56">
        <v>873</v>
      </c>
      <c r="B877" s="57">
        <v>43823</v>
      </c>
      <c r="C877" s="56">
        <v>2019</v>
      </c>
      <c r="D877" s="58" t="s">
        <v>237</v>
      </c>
      <c r="E877" s="59">
        <v>8699.51</v>
      </c>
      <c r="F877" s="60">
        <v>0.115949</v>
      </c>
      <c r="G877" s="60">
        <v>0</v>
      </c>
      <c r="H877" s="61">
        <v>0.95920000000000005</v>
      </c>
      <c r="I877" s="62">
        <v>353</v>
      </c>
      <c r="J877" s="56" t="s">
        <v>235</v>
      </c>
      <c r="K877" s="63">
        <v>12.67</v>
      </c>
      <c r="L877" s="56">
        <f t="shared" si="296"/>
        <v>100</v>
      </c>
      <c r="M877" s="56">
        <f t="shared" si="297"/>
        <v>100</v>
      </c>
      <c r="N877" s="56">
        <f t="shared" si="298"/>
        <v>100</v>
      </c>
      <c r="O877" s="56">
        <f t="shared" si="299"/>
        <v>50</v>
      </c>
      <c r="P877" s="56">
        <f t="shared" si="300"/>
        <v>100</v>
      </c>
      <c r="Q877" s="63"/>
      <c r="R877" s="56"/>
      <c r="S877" s="60">
        <f t="shared" si="313"/>
        <v>4.0248343780646678E-4</v>
      </c>
      <c r="T877" s="64">
        <f t="shared" si="314"/>
        <v>4.7581284694686587E-3</v>
      </c>
      <c r="V877" s="65"/>
      <c r="W877" s="65"/>
      <c r="Y877" s="15" t="str">
        <f t="shared" si="301"/>
        <v>EASY</v>
      </c>
      <c r="AA877" s="66">
        <f t="shared" si="315"/>
        <v>6.0772263518066971E-2</v>
      </c>
      <c r="AB877">
        <f>LOOKUP($B877,'07_L1政策步階'!$A$4:$A$14,'07_L1政策步階'!$C$4:$C$14)</f>
        <v>1</v>
      </c>
      <c r="AC877" s="65"/>
      <c r="AD877" s="65"/>
      <c r="AE877" s="65"/>
      <c r="AF877" s="65"/>
      <c r="AG877" s="65"/>
      <c r="AH877" s="65"/>
      <c r="AI877" s="65"/>
      <c r="AJ877" s="65"/>
      <c r="AK877" s="65"/>
      <c r="AL877">
        <f t="shared" si="302"/>
        <v>100</v>
      </c>
      <c r="AM877">
        <f t="shared" si="303"/>
        <v>100</v>
      </c>
      <c r="AN877" t="str">
        <f t="shared" si="304"/>
        <v/>
      </c>
      <c r="AO877" t="str">
        <f t="shared" si="305"/>
        <v/>
      </c>
      <c r="AP877" t="str">
        <f t="shared" si="306"/>
        <v/>
      </c>
      <c r="AQ877" t="str">
        <f t="shared" si="307"/>
        <v/>
      </c>
      <c r="AR877" t="str">
        <f t="shared" si="308"/>
        <v/>
      </c>
      <c r="AS877" t="str">
        <f t="shared" si="309"/>
        <v/>
      </c>
      <c r="AT877" t="str">
        <f t="shared" si="310"/>
        <v/>
      </c>
      <c r="AU877" t="str">
        <f t="shared" si="311"/>
        <v/>
      </c>
      <c r="AV877" t="str">
        <f t="shared" si="312"/>
        <v/>
      </c>
      <c r="AW877">
        <f>'01_指標庫'!$H$4*ISNUMBER($F877)+'01_指標庫'!$H$5*ISNUMBER($AA877)+'01_指標庫'!$H$6*ISNUMBER($G877)+'01_指標庫'!$H$7*ISNUMBER($H877)+'01_指標庫'!$H$8*ISNUMBER($AF877)+'01_指標庫'!$H$9*ISNUMBER($AG877)+'01_指標庫'!$H$10*ISNUMBER($AB877)+'01_指標庫'!$H$11*ISNUMBER($AC877)+'01_指標庫'!$H$12*ISNUMBER($AD877)+'01_指標庫'!$H$13*ISNUMBER($AE877)+'01_指標庫'!$H$14*ISNUMBER($I877)+'01_指標庫'!$H$15*ISNUMBER($AH877)+'01_指標庫'!$H$16*ISNUMBER($K877)+'01_指標庫'!$H$17*ISNUMBER($AI877)+'01_指標庫'!$H$18*ISNUMBER($AJ877)+'01_指標庫'!$H$19*ISNUMBER($AK877)+'01_指標庫'!$H$20*ISNUMBER($BB877)+'01_指標庫'!$H$21*ISNUMBER($BC877)</f>
        <v>51</v>
      </c>
      <c r="AX877">
        <f>IF(AW877=0,50,ROUND(('01_指標庫'!$H$4*IF(ISNUMBER($F877),L877,0)+'01_指標庫'!$H$5*IF(ISNUMBER($AA877),AL877,0)+'01_指標庫'!$H$6*IF(ISNUMBER($G877),M877,0)+'01_指標庫'!$H$7*IF(ISNUMBER($H877),N877,0)+'01_指標庫'!$H$8*IF(ISNUMBER($AF877),AQ877,0)+'01_指標庫'!$H$9*IF(ISNUMBER($AG877),AR877,0)+'01_指標庫'!$H$10*IF(ISNUMBER($AB877),AM877,0)+'01_指標庫'!$H$11*IF(ISNUMBER($AC877),AN877,0)+'01_指標庫'!$H$12*IF(ISNUMBER($AD877),AO877,0)+'01_指標庫'!$H$13*IF(ISNUMBER($AE877),AP877,0)+'01_指標庫'!$H$14*IF(ISNUMBER($I877),O877,0)+'01_指標庫'!$H$15*IF(ISNUMBER($AH877),AS877,0)+'01_指標庫'!$H$16*IF(ISNUMBER($K877),P877,0)+'01_指標庫'!$H$17*IF(ISNUMBER($AI877),AT877,0)+'01_指標庫'!$H$18*IF(ISNUMBER($AJ877),AU877,0)+'01_指標庫'!$H$19*IF(ISNUMBER($AK877),AV877,0)+'01_指標庫'!$H$20*IF(ISNUMBER($BB877),BB877,0)+'01_指標庫'!$H$21*IF(ISNUMBER($BC877),BC877,0))/AW877,1))</f>
        <v>86.3</v>
      </c>
      <c r="AY877" s="67"/>
      <c r="AZ877" s="67"/>
      <c r="BA877" s="66">
        <f t="shared" si="316"/>
        <v>9.2387850883388634E-3</v>
      </c>
      <c r="BB877">
        <f t="shared" si="317"/>
        <v>50</v>
      </c>
      <c r="BC877" t="str">
        <f t="shared" si="318"/>
        <v/>
      </c>
    </row>
    <row r="878" spans="1:55" ht="15" customHeight="1">
      <c r="A878" s="56">
        <v>874</v>
      </c>
      <c r="B878" s="57">
        <v>43825</v>
      </c>
      <c r="C878" s="56">
        <v>2019</v>
      </c>
      <c r="D878" s="58" t="s">
        <v>239</v>
      </c>
      <c r="E878" s="59">
        <v>8778.31</v>
      </c>
      <c r="F878" s="60">
        <v>0.124959</v>
      </c>
      <c r="G878" s="60">
        <v>0</v>
      </c>
      <c r="H878" s="61">
        <v>0.97960000000000003</v>
      </c>
      <c r="I878" s="62">
        <v>353</v>
      </c>
      <c r="J878" s="56" t="s">
        <v>235</v>
      </c>
      <c r="K878" s="63">
        <v>12.65</v>
      </c>
      <c r="L878" s="56">
        <f t="shared" si="296"/>
        <v>100</v>
      </c>
      <c r="M878" s="56">
        <f t="shared" si="297"/>
        <v>100</v>
      </c>
      <c r="N878" s="56">
        <f t="shared" si="298"/>
        <v>100</v>
      </c>
      <c r="O878" s="56">
        <f t="shared" si="299"/>
        <v>50</v>
      </c>
      <c r="P878" s="56">
        <f t="shared" si="300"/>
        <v>100</v>
      </c>
      <c r="Q878" s="63"/>
      <c r="R878" s="56"/>
      <c r="S878" s="60">
        <f t="shared" si="313"/>
        <v>9.0579814265401293E-3</v>
      </c>
      <c r="T878" s="64">
        <f t="shared" si="314"/>
        <v>-1.5785319652722452E-3</v>
      </c>
      <c r="V878" s="65"/>
      <c r="W878" s="65"/>
      <c r="Y878" s="15" t="str">
        <f t="shared" si="301"/>
        <v>EASY</v>
      </c>
      <c r="AA878" s="66">
        <f t="shared" si="315"/>
        <v>6.187953341781216E-2</v>
      </c>
      <c r="AB878">
        <f>LOOKUP($B878,'07_L1政策步階'!$A$4:$A$14,'07_L1政策步階'!$C$4:$C$14)</f>
        <v>1</v>
      </c>
      <c r="AC878" s="65"/>
      <c r="AD878" s="65"/>
      <c r="AE878" s="65"/>
      <c r="AF878" s="65"/>
      <c r="AG878" s="65"/>
      <c r="AH878" s="65"/>
      <c r="AI878" s="65"/>
      <c r="AJ878" s="65"/>
      <c r="AK878" s="65"/>
      <c r="AL878">
        <f t="shared" si="302"/>
        <v>100</v>
      </c>
      <c r="AM878">
        <f t="shared" si="303"/>
        <v>100</v>
      </c>
      <c r="AN878" t="str">
        <f t="shared" si="304"/>
        <v/>
      </c>
      <c r="AO878" t="str">
        <f t="shared" si="305"/>
        <v/>
      </c>
      <c r="AP878" t="str">
        <f t="shared" si="306"/>
        <v/>
      </c>
      <c r="AQ878" t="str">
        <f t="shared" si="307"/>
        <v/>
      </c>
      <c r="AR878" t="str">
        <f t="shared" si="308"/>
        <v/>
      </c>
      <c r="AS878" t="str">
        <f t="shared" si="309"/>
        <v/>
      </c>
      <c r="AT878" t="str">
        <f t="shared" si="310"/>
        <v/>
      </c>
      <c r="AU878" t="str">
        <f t="shared" si="311"/>
        <v/>
      </c>
      <c r="AV878" t="str">
        <f t="shared" si="312"/>
        <v/>
      </c>
      <c r="AW878">
        <f>'01_指標庫'!$H$4*ISNUMBER($F878)+'01_指標庫'!$H$5*ISNUMBER($AA878)+'01_指標庫'!$H$6*ISNUMBER($G878)+'01_指標庫'!$H$7*ISNUMBER($H878)+'01_指標庫'!$H$8*ISNUMBER($AF878)+'01_指標庫'!$H$9*ISNUMBER($AG878)+'01_指標庫'!$H$10*ISNUMBER($AB878)+'01_指標庫'!$H$11*ISNUMBER($AC878)+'01_指標庫'!$H$12*ISNUMBER($AD878)+'01_指標庫'!$H$13*ISNUMBER($AE878)+'01_指標庫'!$H$14*ISNUMBER($I878)+'01_指標庫'!$H$15*ISNUMBER($AH878)+'01_指標庫'!$H$16*ISNUMBER($K878)+'01_指標庫'!$H$17*ISNUMBER($AI878)+'01_指標庫'!$H$18*ISNUMBER($AJ878)+'01_指標庫'!$H$19*ISNUMBER($AK878)+'01_指標庫'!$H$20*ISNUMBER($BB878)+'01_指標庫'!$H$21*ISNUMBER($BC878)</f>
        <v>51</v>
      </c>
      <c r="AX878">
        <f>IF(AW878=0,50,ROUND(('01_指標庫'!$H$4*IF(ISNUMBER($F878),L878,0)+'01_指標庫'!$H$5*IF(ISNUMBER($AA878),AL878,0)+'01_指標庫'!$H$6*IF(ISNUMBER($G878),M878,0)+'01_指標庫'!$H$7*IF(ISNUMBER($H878),N878,0)+'01_指標庫'!$H$8*IF(ISNUMBER($AF878),AQ878,0)+'01_指標庫'!$H$9*IF(ISNUMBER($AG878),AR878,0)+'01_指標庫'!$H$10*IF(ISNUMBER($AB878),AM878,0)+'01_指標庫'!$H$11*IF(ISNUMBER($AC878),AN878,0)+'01_指標庫'!$H$12*IF(ISNUMBER($AD878),AO878,0)+'01_指標庫'!$H$13*IF(ISNUMBER($AE878),AP878,0)+'01_指標庫'!$H$14*IF(ISNUMBER($I878),O878,0)+'01_指標庫'!$H$15*IF(ISNUMBER($AH878),AS878,0)+'01_指標庫'!$H$16*IF(ISNUMBER($K878),P878,0)+'01_指標庫'!$H$17*IF(ISNUMBER($AI878),AT878,0)+'01_指標庫'!$H$18*IF(ISNUMBER($AJ878),AU878,0)+'01_指標庫'!$H$19*IF(ISNUMBER($AK878),AV878,0)+'01_指標庫'!$H$20*IF(ISNUMBER($BB878),BB878,0)+'01_指標庫'!$H$21*IF(ISNUMBER($BC878),BC878,0))/AW878,1))</f>
        <v>86.3</v>
      </c>
      <c r="AY878" s="67"/>
      <c r="AZ878" s="67"/>
      <c r="BA878" s="66">
        <f t="shared" si="316"/>
        <v>9.4268792545759705E-3</v>
      </c>
      <c r="BB878">
        <f t="shared" si="317"/>
        <v>50</v>
      </c>
      <c r="BC878" t="str">
        <f t="shared" si="318"/>
        <v/>
      </c>
    </row>
    <row r="879" spans="1:55" ht="15" customHeight="1">
      <c r="A879" s="56">
        <v>875</v>
      </c>
      <c r="B879" s="57">
        <v>43826</v>
      </c>
      <c r="C879" s="56">
        <v>2019</v>
      </c>
      <c r="D879" s="58" t="s">
        <v>234</v>
      </c>
      <c r="E879" s="59">
        <v>8770.98</v>
      </c>
      <c r="F879" s="60">
        <v>0.12292</v>
      </c>
      <c r="G879" s="60">
        <v>-8.3500000000000002E-4</v>
      </c>
      <c r="H879" s="61">
        <v>0.97960000000000003</v>
      </c>
      <c r="I879" s="62">
        <v>356</v>
      </c>
      <c r="J879" s="56" t="s">
        <v>235</v>
      </c>
      <c r="K879" s="63">
        <v>13.43</v>
      </c>
      <c r="L879" s="56">
        <f t="shared" si="296"/>
        <v>100</v>
      </c>
      <c r="M879" s="56">
        <f t="shared" si="297"/>
        <v>100</v>
      </c>
      <c r="N879" s="56">
        <f t="shared" si="298"/>
        <v>100</v>
      </c>
      <c r="O879" s="56">
        <f t="shared" si="299"/>
        <v>50</v>
      </c>
      <c r="P879" s="56">
        <f t="shared" si="300"/>
        <v>100</v>
      </c>
      <c r="Q879" s="63"/>
      <c r="R879" s="56"/>
      <c r="S879" s="60">
        <f t="shared" si="313"/>
        <v>-8.350126618904552E-4</v>
      </c>
      <c r="T879" s="64">
        <f t="shared" si="314"/>
        <v>6.1660079051383265E-2</v>
      </c>
      <c r="V879" s="65"/>
      <c r="W879" s="65"/>
      <c r="Y879" s="15" t="str">
        <f t="shared" si="301"/>
        <v>EASY</v>
      </c>
      <c r="AA879" s="66">
        <f t="shared" si="315"/>
        <v>6.3019330265495332E-2</v>
      </c>
      <c r="AB879">
        <f>LOOKUP($B879,'07_L1政策步階'!$A$4:$A$14,'07_L1政策步階'!$C$4:$C$14)</f>
        <v>1</v>
      </c>
      <c r="AC879" s="65"/>
      <c r="AD879" s="65"/>
      <c r="AE879" s="65"/>
      <c r="AF879" s="65"/>
      <c r="AG879" s="65"/>
      <c r="AH879" s="65"/>
      <c r="AI879" s="65"/>
      <c r="AJ879" s="65"/>
      <c r="AK879" s="65"/>
      <c r="AL879">
        <f t="shared" si="302"/>
        <v>100</v>
      </c>
      <c r="AM879">
        <f t="shared" si="303"/>
        <v>100</v>
      </c>
      <c r="AN879" t="str">
        <f t="shared" si="304"/>
        <v/>
      </c>
      <c r="AO879" t="str">
        <f t="shared" si="305"/>
        <v/>
      </c>
      <c r="AP879" t="str">
        <f t="shared" si="306"/>
        <v/>
      </c>
      <c r="AQ879" t="str">
        <f t="shared" si="307"/>
        <v/>
      </c>
      <c r="AR879" t="str">
        <f t="shared" si="308"/>
        <v/>
      </c>
      <c r="AS879" t="str">
        <f t="shared" si="309"/>
        <v/>
      </c>
      <c r="AT879" t="str">
        <f t="shared" si="310"/>
        <v/>
      </c>
      <c r="AU879" t="str">
        <f t="shared" si="311"/>
        <v/>
      </c>
      <c r="AV879" t="str">
        <f t="shared" si="312"/>
        <v/>
      </c>
      <c r="AW879">
        <f>'01_指標庫'!$H$4*ISNUMBER($F879)+'01_指標庫'!$H$5*ISNUMBER($AA879)+'01_指標庫'!$H$6*ISNUMBER($G879)+'01_指標庫'!$H$7*ISNUMBER($H879)+'01_指標庫'!$H$8*ISNUMBER($AF879)+'01_指標庫'!$H$9*ISNUMBER($AG879)+'01_指標庫'!$H$10*ISNUMBER($AB879)+'01_指標庫'!$H$11*ISNUMBER($AC879)+'01_指標庫'!$H$12*ISNUMBER($AD879)+'01_指標庫'!$H$13*ISNUMBER($AE879)+'01_指標庫'!$H$14*ISNUMBER($I879)+'01_指標庫'!$H$15*ISNUMBER($AH879)+'01_指標庫'!$H$16*ISNUMBER($K879)+'01_指標庫'!$H$17*ISNUMBER($AI879)+'01_指標庫'!$H$18*ISNUMBER($AJ879)+'01_指標庫'!$H$19*ISNUMBER($AK879)+'01_指標庫'!$H$20*ISNUMBER($BB879)+'01_指標庫'!$H$21*ISNUMBER($BC879)</f>
        <v>51</v>
      </c>
      <c r="AX879">
        <f>IF(AW879=0,50,ROUND(('01_指標庫'!$H$4*IF(ISNUMBER($F879),L879,0)+'01_指標庫'!$H$5*IF(ISNUMBER($AA879),AL879,0)+'01_指標庫'!$H$6*IF(ISNUMBER($G879),M879,0)+'01_指標庫'!$H$7*IF(ISNUMBER($H879),N879,0)+'01_指標庫'!$H$8*IF(ISNUMBER($AF879),AQ879,0)+'01_指標庫'!$H$9*IF(ISNUMBER($AG879),AR879,0)+'01_指標庫'!$H$10*IF(ISNUMBER($AB879),AM879,0)+'01_指標庫'!$H$11*IF(ISNUMBER($AC879),AN879,0)+'01_指標庫'!$H$12*IF(ISNUMBER($AD879),AO879,0)+'01_指標庫'!$H$13*IF(ISNUMBER($AE879),AP879,0)+'01_指標庫'!$H$14*IF(ISNUMBER($I879),O879,0)+'01_指標庫'!$H$15*IF(ISNUMBER($AH879),AS879,0)+'01_指標庫'!$H$16*IF(ISNUMBER($K879),P879,0)+'01_指標庫'!$H$17*IF(ISNUMBER($AI879),AT879,0)+'01_指標庫'!$H$18*IF(ISNUMBER($AJ879),AU879,0)+'01_指標庫'!$H$19*IF(ISNUMBER($AK879),AV879,0)+'01_指標庫'!$H$20*IF(ISNUMBER($BB879),BB879,0)+'01_指標庫'!$H$21*IF(ISNUMBER($BC879),BC879,0))/AW879,1))</f>
        <v>86.3</v>
      </c>
      <c r="AY879" s="67"/>
      <c r="AZ879" s="67"/>
      <c r="BA879" s="66">
        <f t="shared" si="316"/>
        <v>8.8767266485081375E-3</v>
      </c>
      <c r="BB879">
        <f t="shared" si="317"/>
        <v>50</v>
      </c>
      <c r="BC879" t="str">
        <f t="shared" si="318"/>
        <v/>
      </c>
    </row>
    <row r="880" spans="1:55" ht="15" customHeight="1">
      <c r="A880" s="56">
        <v>876</v>
      </c>
      <c r="B880" s="57">
        <v>43829</v>
      </c>
      <c r="C880" s="56">
        <v>2019</v>
      </c>
      <c r="D880" s="58" t="s">
        <v>236</v>
      </c>
      <c r="E880" s="59">
        <v>8709.73</v>
      </c>
      <c r="F880" s="60">
        <v>0.114078</v>
      </c>
      <c r="G880" s="60">
        <v>-7.8120000000000004E-3</v>
      </c>
      <c r="H880" s="61">
        <v>0.95920000000000005</v>
      </c>
      <c r="I880" s="62">
        <v>360</v>
      </c>
      <c r="J880" s="56" t="s">
        <v>235</v>
      </c>
      <c r="K880" s="63">
        <v>14.82</v>
      </c>
      <c r="L880" s="56">
        <f t="shared" si="296"/>
        <v>100</v>
      </c>
      <c r="M880" s="56">
        <f t="shared" si="297"/>
        <v>100</v>
      </c>
      <c r="N880" s="56">
        <f t="shared" si="298"/>
        <v>100</v>
      </c>
      <c r="O880" s="56">
        <f t="shared" si="299"/>
        <v>50</v>
      </c>
      <c r="P880" s="56">
        <f t="shared" si="300"/>
        <v>100</v>
      </c>
      <c r="Q880" s="63"/>
      <c r="R880" s="56"/>
      <c r="S880" s="60">
        <f t="shared" si="313"/>
        <v>-6.9832561469755916E-3</v>
      </c>
      <c r="T880" s="64">
        <f t="shared" si="314"/>
        <v>0.10349962769918108</v>
      </c>
      <c r="V880" s="65"/>
      <c r="W880" s="65"/>
      <c r="Y880" s="15" t="str">
        <f t="shared" si="301"/>
        <v>EASY</v>
      </c>
      <c r="AA880" s="66">
        <f t="shared" si="315"/>
        <v>6.4029335833925893E-2</v>
      </c>
      <c r="AB880">
        <f>LOOKUP($B880,'07_L1政策步階'!$A$4:$A$14,'07_L1政策步階'!$C$4:$C$14)</f>
        <v>1</v>
      </c>
      <c r="AC880" s="65"/>
      <c r="AD880" s="65"/>
      <c r="AE880" s="65"/>
      <c r="AF880" s="65"/>
      <c r="AG880" s="65"/>
      <c r="AH880" s="65"/>
      <c r="AI880" s="65"/>
      <c r="AJ880" s="65"/>
      <c r="AK880" s="65"/>
      <c r="AL880">
        <f t="shared" si="302"/>
        <v>100</v>
      </c>
      <c r="AM880">
        <f t="shared" si="303"/>
        <v>100</v>
      </c>
      <c r="AN880" t="str">
        <f t="shared" si="304"/>
        <v/>
      </c>
      <c r="AO880" t="str">
        <f t="shared" si="305"/>
        <v/>
      </c>
      <c r="AP880" t="str">
        <f t="shared" si="306"/>
        <v/>
      </c>
      <c r="AQ880" t="str">
        <f t="shared" si="307"/>
        <v/>
      </c>
      <c r="AR880" t="str">
        <f t="shared" si="308"/>
        <v/>
      </c>
      <c r="AS880" t="str">
        <f t="shared" si="309"/>
        <v/>
      </c>
      <c r="AT880" t="str">
        <f t="shared" si="310"/>
        <v/>
      </c>
      <c r="AU880" t="str">
        <f t="shared" si="311"/>
        <v/>
      </c>
      <c r="AV880" t="str">
        <f t="shared" si="312"/>
        <v/>
      </c>
      <c r="AW880">
        <f>'01_指標庫'!$H$4*ISNUMBER($F880)+'01_指標庫'!$H$5*ISNUMBER($AA880)+'01_指標庫'!$H$6*ISNUMBER($G880)+'01_指標庫'!$H$7*ISNUMBER($H880)+'01_指標庫'!$H$8*ISNUMBER($AF880)+'01_指標庫'!$H$9*ISNUMBER($AG880)+'01_指標庫'!$H$10*ISNUMBER($AB880)+'01_指標庫'!$H$11*ISNUMBER($AC880)+'01_指標庫'!$H$12*ISNUMBER($AD880)+'01_指標庫'!$H$13*ISNUMBER($AE880)+'01_指標庫'!$H$14*ISNUMBER($I880)+'01_指標庫'!$H$15*ISNUMBER($AH880)+'01_指標庫'!$H$16*ISNUMBER($K880)+'01_指標庫'!$H$17*ISNUMBER($AI880)+'01_指標庫'!$H$18*ISNUMBER($AJ880)+'01_指標庫'!$H$19*ISNUMBER($AK880)+'01_指標庫'!$H$20*ISNUMBER($BB880)+'01_指標庫'!$H$21*ISNUMBER($BC880)</f>
        <v>51</v>
      </c>
      <c r="AX880">
        <f>IF(AW880=0,50,ROUND(('01_指標庫'!$H$4*IF(ISNUMBER($F880),L880,0)+'01_指標庫'!$H$5*IF(ISNUMBER($AA880),AL880,0)+'01_指標庫'!$H$6*IF(ISNUMBER($G880),M880,0)+'01_指標庫'!$H$7*IF(ISNUMBER($H880),N880,0)+'01_指標庫'!$H$8*IF(ISNUMBER($AF880),AQ880,0)+'01_指標庫'!$H$9*IF(ISNUMBER($AG880),AR880,0)+'01_指標庫'!$H$10*IF(ISNUMBER($AB880),AM880,0)+'01_指標庫'!$H$11*IF(ISNUMBER($AC880),AN880,0)+'01_指標庫'!$H$12*IF(ISNUMBER($AD880),AO880,0)+'01_指標庫'!$H$13*IF(ISNUMBER($AE880),AP880,0)+'01_指標庫'!$H$14*IF(ISNUMBER($I880),O880,0)+'01_指標庫'!$H$15*IF(ISNUMBER($AH880),AS880,0)+'01_指標庫'!$H$16*IF(ISNUMBER($K880),P880,0)+'01_指標庫'!$H$17*IF(ISNUMBER($AI880),AT880,0)+'01_指標庫'!$H$18*IF(ISNUMBER($AJ880),AU880,0)+'01_指標庫'!$H$19*IF(ISNUMBER($AK880),AV880,0)+'01_指標庫'!$H$20*IF(ISNUMBER($BB880),BB880,0)+'01_指標庫'!$H$21*IF(ISNUMBER($BC880),BC880,0))/AW880,1))</f>
        <v>86.3</v>
      </c>
      <c r="AY880" s="67"/>
      <c r="AZ880" s="67"/>
      <c r="BA880" s="66">
        <f t="shared" si="316"/>
        <v>7.0138776994075336E-3</v>
      </c>
      <c r="BB880">
        <f t="shared" si="317"/>
        <v>50</v>
      </c>
      <c r="BC880" t="str">
        <f t="shared" si="318"/>
        <v/>
      </c>
    </row>
    <row r="881" spans="1:55" ht="15" customHeight="1">
      <c r="A881" s="56">
        <v>877</v>
      </c>
      <c r="B881" s="57">
        <v>43830</v>
      </c>
      <c r="C881" s="56">
        <v>2019</v>
      </c>
      <c r="D881" s="58" t="s">
        <v>237</v>
      </c>
      <c r="E881" s="59">
        <v>8733.07</v>
      </c>
      <c r="F881" s="60">
        <v>0.11606</v>
      </c>
      <c r="G881" s="60">
        <v>-5.1539999999999997E-3</v>
      </c>
      <c r="H881" s="61">
        <v>0.93879999999999997</v>
      </c>
      <c r="I881" s="62">
        <v>360</v>
      </c>
      <c r="J881" s="56" t="s">
        <v>235</v>
      </c>
      <c r="K881" s="63">
        <v>13.78</v>
      </c>
      <c r="L881" s="56">
        <f t="shared" si="296"/>
        <v>100</v>
      </c>
      <c r="M881" s="56">
        <f t="shared" si="297"/>
        <v>100</v>
      </c>
      <c r="N881" s="56">
        <f t="shared" si="298"/>
        <v>100</v>
      </c>
      <c r="O881" s="56">
        <f t="shared" si="299"/>
        <v>50</v>
      </c>
      <c r="P881" s="56">
        <f t="shared" si="300"/>
        <v>100</v>
      </c>
      <c r="Q881" s="63"/>
      <c r="R881" s="56"/>
      <c r="S881" s="60">
        <f t="shared" si="313"/>
        <v>2.6797615999578639E-3</v>
      </c>
      <c r="T881" s="64">
        <f t="shared" si="314"/>
        <v>-7.0175438596491335E-2</v>
      </c>
      <c r="V881" s="65"/>
      <c r="W881" s="65"/>
      <c r="Y881" s="15" t="str">
        <f t="shared" si="301"/>
        <v>EASY</v>
      </c>
      <c r="AA881" s="66">
        <f t="shared" si="315"/>
        <v>6.5282675125477807E-2</v>
      </c>
      <c r="AB881">
        <f>LOOKUP($B881,'07_L1政策步階'!$A$4:$A$14,'07_L1政策步階'!$C$4:$C$14)</f>
        <v>1</v>
      </c>
      <c r="AC881" s="65"/>
      <c r="AD881" s="65"/>
      <c r="AE881" s="65"/>
      <c r="AF881" s="65"/>
      <c r="AG881" s="65"/>
      <c r="AH881" s="65"/>
      <c r="AI881" s="65"/>
      <c r="AJ881" s="65"/>
      <c r="AK881" s="65"/>
      <c r="AL881">
        <f t="shared" si="302"/>
        <v>100</v>
      </c>
      <c r="AM881">
        <f t="shared" si="303"/>
        <v>100</v>
      </c>
      <c r="AN881" t="str">
        <f t="shared" si="304"/>
        <v/>
      </c>
      <c r="AO881" t="str">
        <f t="shared" si="305"/>
        <v/>
      </c>
      <c r="AP881" t="str">
        <f t="shared" si="306"/>
        <v/>
      </c>
      <c r="AQ881" t="str">
        <f t="shared" si="307"/>
        <v/>
      </c>
      <c r="AR881" t="str">
        <f t="shared" si="308"/>
        <v/>
      </c>
      <c r="AS881" t="str">
        <f t="shared" si="309"/>
        <v/>
      </c>
      <c r="AT881" t="str">
        <f t="shared" si="310"/>
        <v/>
      </c>
      <c r="AU881" t="str">
        <f t="shared" si="311"/>
        <v/>
      </c>
      <c r="AV881" t="str">
        <f t="shared" si="312"/>
        <v/>
      </c>
      <c r="AW881">
        <f>'01_指標庫'!$H$4*ISNUMBER($F881)+'01_指標庫'!$H$5*ISNUMBER($AA881)+'01_指標庫'!$H$6*ISNUMBER($G881)+'01_指標庫'!$H$7*ISNUMBER($H881)+'01_指標庫'!$H$8*ISNUMBER($AF881)+'01_指標庫'!$H$9*ISNUMBER($AG881)+'01_指標庫'!$H$10*ISNUMBER($AB881)+'01_指標庫'!$H$11*ISNUMBER($AC881)+'01_指標庫'!$H$12*ISNUMBER($AD881)+'01_指標庫'!$H$13*ISNUMBER($AE881)+'01_指標庫'!$H$14*ISNUMBER($I881)+'01_指標庫'!$H$15*ISNUMBER($AH881)+'01_指標庫'!$H$16*ISNUMBER($K881)+'01_指標庫'!$H$17*ISNUMBER($AI881)+'01_指標庫'!$H$18*ISNUMBER($AJ881)+'01_指標庫'!$H$19*ISNUMBER($AK881)+'01_指標庫'!$H$20*ISNUMBER($BB881)+'01_指標庫'!$H$21*ISNUMBER($BC881)</f>
        <v>51</v>
      </c>
      <c r="AX881">
        <f>IF(AW881=0,50,ROUND(('01_指標庫'!$H$4*IF(ISNUMBER($F881),L881,0)+'01_指標庫'!$H$5*IF(ISNUMBER($AA881),AL881,0)+'01_指標庫'!$H$6*IF(ISNUMBER($G881),M881,0)+'01_指標庫'!$H$7*IF(ISNUMBER($H881),N881,0)+'01_指標庫'!$H$8*IF(ISNUMBER($AF881),AQ881,0)+'01_指標庫'!$H$9*IF(ISNUMBER($AG881),AR881,0)+'01_指標庫'!$H$10*IF(ISNUMBER($AB881),AM881,0)+'01_指標庫'!$H$11*IF(ISNUMBER($AC881),AN881,0)+'01_指標庫'!$H$12*IF(ISNUMBER($AD881),AO881,0)+'01_指標庫'!$H$13*IF(ISNUMBER($AE881),AP881,0)+'01_指標庫'!$H$14*IF(ISNUMBER($I881),O881,0)+'01_指標庫'!$H$15*IF(ISNUMBER($AH881),AS881,0)+'01_指標庫'!$H$16*IF(ISNUMBER($K881),P881,0)+'01_指標庫'!$H$17*IF(ISNUMBER($AI881),AT881,0)+'01_指標庫'!$H$18*IF(ISNUMBER($AJ881),AU881,0)+'01_指標庫'!$H$19*IF(ISNUMBER($AK881),AV881,0)+'01_指標庫'!$H$20*IF(ISNUMBER($BB881),BB881,0)+'01_指標庫'!$H$21*IF(ISNUMBER($BC881),BC881,0))/AW881,1))</f>
        <v>86.3</v>
      </c>
      <c r="AY881" s="67"/>
      <c r="AZ881" s="67"/>
      <c r="BA881" s="66">
        <f t="shared" si="316"/>
        <v>5.9805182164105464E-3</v>
      </c>
      <c r="BB881">
        <f t="shared" si="317"/>
        <v>50</v>
      </c>
      <c r="BC881" t="str">
        <f t="shared" si="318"/>
        <v/>
      </c>
    </row>
    <row r="882" spans="1:55" ht="15" customHeight="1">
      <c r="A882" s="56">
        <v>878</v>
      </c>
      <c r="B882" s="57">
        <v>43832</v>
      </c>
      <c r="C882" s="56">
        <v>2020</v>
      </c>
      <c r="D882" s="58" t="s">
        <v>239</v>
      </c>
      <c r="E882" s="59">
        <v>8872.2199999999993</v>
      </c>
      <c r="F882" s="60">
        <v>0.13274</v>
      </c>
      <c r="G882" s="60">
        <v>0</v>
      </c>
      <c r="H882" s="61">
        <v>0.97960000000000003</v>
      </c>
      <c r="I882" s="62">
        <v>356</v>
      </c>
      <c r="J882" s="56" t="s">
        <v>235</v>
      </c>
      <c r="K882" s="63">
        <v>12.47</v>
      </c>
      <c r="L882" s="56">
        <f t="shared" si="296"/>
        <v>100</v>
      </c>
      <c r="M882" s="56">
        <f t="shared" si="297"/>
        <v>100</v>
      </c>
      <c r="N882" s="56">
        <f t="shared" si="298"/>
        <v>100</v>
      </c>
      <c r="O882" s="56">
        <f t="shared" si="299"/>
        <v>50</v>
      </c>
      <c r="P882" s="56">
        <f t="shared" si="300"/>
        <v>100</v>
      </c>
      <c r="Q882" s="63"/>
      <c r="R882" s="56"/>
      <c r="S882" s="60">
        <f t="shared" si="313"/>
        <v>1.5933686550090531E-2</v>
      </c>
      <c r="T882" s="64">
        <f t="shared" si="314"/>
        <v>-9.5065312046444084E-2</v>
      </c>
      <c r="V882" s="65"/>
      <c r="W882" s="65"/>
      <c r="Y882" s="15" t="str">
        <f t="shared" si="301"/>
        <v>EASY</v>
      </c>
      <c r="AA882" s="66">
        <f t="shared" si="315"/>
        <v>6.6626557009344944E-2</v>
      </c>
      <c r="AB882">
        <f>LOOKUP($B882,'07_L1政策步階'!$A$4:$A$14,'07_L1政策步階'!$C$4:$C$14)</f>
        <v>1</v>
      </c>
      <c r="AC882" s="65"/>
      <c r="AD882" s="65"/>
      <c r="AE882" s="65"/>
      <c r="AF882" s="65"/>
      <c r="AG882" s="65"/>
      <c r="AH882" s="65"/>
      <c r="AI882" s="65"/>
      <c r="AJ882" s="65"/>
      <c r="AK882" s="65"/>
      <c r="AL882">
        <f t="shared" si="302"/>
        <v>100</v>
      </c>
      <c r="AM882">
        <f t="shared" si="303"/>
        <v>100</v>
      </c>
      <c r="AN882" t="str">
        <f t="shared" si="304"/>
        <v/>
      </c>
      <c r="AO882" t="str">
        <f t="shared" si="305"/>
        <v/>
      </c>
      <c r="AP882" t="str">
        <f t="shared" si="306"/>
        <v/>
      </c>
      <c r="AQ882" t="str">
        <f t="shared" si="307"/>
        <v/>
      </c>
      <c r="AR882" t="str">
        <f t="shared" si="308"/>
        <v/>
      </c>
      <c r="AS882" t="str">
        <f t="shared" si="309"/>
        <v/>
      </c>
      <c r="AT882" t="str">
        <f t="shared" si="310"/>
        <v/>
      </c>
      <c r="AU882" t="str">
        <f t="shared" si="311"/>
        <v/>
      </c>
      <c r="AV882" t="str">
        <f t="shared" si="312"/>
        <v/>
      </c>
      <c r="AW882">
        <f>'01_指標庫'!$H$4*ISNUMBER($F882)+'01_指標庫'!$H$5*ISNUMBER($AA882)+'01_指標庫'!$H$6*ISNUMBER($G882)+'01_指標庫'!$H$7*ISNUMBER($H882)+'01_指標庫'!$H$8*ISNUMBER($AF882)+'01_指標庫'!$H$9*ISNUMBER($AG882)+'01_指標庫'!$H$10*ISNUMBER($AB882)+'01_指標庫'!$H$11*ISNUMBER($AC882)+'01_指標庫'!$H$12*ISNUMBER($AD882)+'01_指標庫'!$H$13*ISNUMBER($AE882)+'01_指標庫'!$H$14*ISNUMBER($I882)+'01_指標庫'!$H$15*ISNUMBER($AH882)+'01_指標庫'!$H$16*ISNUMBER($K882)+'01_指標庫'!$H$17*ISNUMBER($AI882)+'01_指標庫'!$H$18*ISNUMBER($AJ882)+'01_指標庫'!$H$19*ISNUMBER($AK882)+'01_指標庫'!$H$20*ISNUMBER($BB882)+'01_指標庫'!$H$21*ISNUMBER($BC882)</f>
        <v>51</v>
      </c>
      <c r="AX882">
        <f>IF(AW882=0,50,ROUND(('01_指標庫'!$H$4*IF(ISNUMBER($F882),L882,0)+'01_指標庫'!$H$5*IF(ISNUMBER($AA882),AL882,0)+'01_指標庫'!$H$6*IF(ISNUMBER($G882),M882,0)+'01_指標庫'!$H$7*IF(ISNUMBER($H882),N882,0)+'01_指標庫'!$H$8*IF(ISNUMBER($AF882),AQ882,0)+'01_指標庫'!$H$9*IF(ISNUMBER($AG882),AR882,0)+'01_指標庫'!$H$10*IF(ISNUMBER($AB882),AM882,0)+'01_指標庫'!$H$11*IF(ISNUMBER($AC882),AN882,0)+'01_指標庫'!$H$12*IF(ISNUMBER($AD882),AO882,0)+'01_指標庫'!$H$13*IF(ISNUMBER($AE882),AP882,0)+'01_指標庫'!$H$14*IF(ISNUMBER($I882),O882,0)+'01_指標庫'!$H$15*IF(ISNUMBER($AH882),AS882,0)+'01_指標庫'!$H$16*IF(ISNUMBER($K882),P882,0)+'01_指標庫'!$H$17*IF(ISNUMBER($AI882),AT882,0)+'01_指標庫'!$H$18*IF(ISNUMBER($AJ882),AU882,0)+'01_指標庫'!$H$19*IF(ISNUMBER($AK882),AV882,0)+'01_指標庫'!$H$20*IF(ISNUMBER($BB882),BB882,0)+'01_指標庫'!$H$21*IF(ISNUMBER($BC882),BC882,0))/AW882,1))</f>
        <v>86.3</v>
      </c>
      <c r="AY882" s="67"/>
      <c r="AZ882" s="67"/>
      <c r="BA882" s="66">
        <f t="shared" si="316"/>
        <v>6.521208124393274E-3</v>
      </c>
      <c r="BB882">
        <f t="shared" si="317"/>
        <v>50</v>
      </c>
      <c r="BC882" t="str">
        <f t="shared" si="318"/>
        <v/>
      </c>
    </row>
    <row r="883" spans="1:55" ht="15" customHeight="1">
      <c r="A883" s="56">
        <v>879</v>
      </c>
      <c r="B883" s="57">
        <v>43833</v>
      </c>
      <c r="C883" s="56">
        <v>2020</v>
      </c>
      <c r="D883" s="58" t="s">
        <v>234</v>
      </c>
      <c r="E883" s="59">
        <v>8793.9</v>
      </c>
      <c r="F883" s="60">
        <v>0.121729</v>
      </c>
      <c r="G883" s="60">
        <v>-8.8269999999999998E-3</v>
      </c>
      <c r="H883" s="61">
        <v>0.97960000000000003</v>
      </c>
      <c r="I883" s="62">
        <v>361</v>
      </c>
      <c r="J883" s="56" t="s">
        <v>235</v>
      </c>
      <c r="K883" s="63">
        <v>14.02</v>
      </c>
      <c r="L883" s="56">
        <f t="shared" si="296"/>
        <v>100</v>
      </c>
      <c r="M883" s="56">
        <f t="shared" si="297"/>
        <v>100</v>
      </c>
      <c r="N883" s="56">
        <f t="shared" si="298"/>
        <v>100</v>
      </c>
      <c r="O883" s="56">
        <f t="shared" si="299"/>
        <v>50</v>
      </c>
      <c r="P883" s="56">
        <f t="shared" si="300"/>
        <v>100</v>
      </c>
      <c r="Q883" s="63"/>
      <c r="R883" s="56"/>
      <c r="S883" s="60">
        <f t="shared" si="313"/>
        <v>-8.8275538703954659E-3</v>
      </c>
      <c r="T883" s="64">
        <f t="shared" si="314"/>
        <v>0.12429831595829977</v>
      </c>
      <c r="V883" s="65"/>
      <c r="W883" s="65"/>
      <c r="Y883" s="15" t="str">
        <f t="shared" si="301"/>
        <v>EASY</v>
      </c>
      <c r="AA883" s="66">
        <f t="shared" si="315"/>
        <v>6.8010440439423281E-2</v>
      </c>
      <c r="AB883">
        <f>LOOKUP($B883,'07_L1政策步階'!$A$4:$A$14,'07_L1政策步階'!$C$4:$C$14)</f>
        <v>1</v>
      </c>
      <c r="AC883" s="65"/>
      <c r="AD883" s="65"/>
      <c r="AE883" s="65"/>
      <c r="AF883" s="65"/>
      <c r="AG883" s="65"/>
      <c r="AH883" s="65"/>
      <c r="AI883" s="65"/>
      <c r="AJ883" s="65"/>
      <c r="AK883" s="65"/>
      <c r="AL883">
        <f t="shared" si="302"/>
        <v>100</v>
      </c>
      <c r="AM883">
        <f t="shared" si="303"/>
        <v>100</v>
      </c>
      <c r="AN883" t="str">
        <f t="shared" si="304"/>
        <v/>
      </c>
      <c r="AO883" t="str">
        <f t="shared" si="305"/>
        <v/>
      </c>
      <c r="AP883" t="str">
        <f t="shared" si="306"/>
        <v/>
      </c>
      <c r="AQ883" t="str">
        <f t="shared" si="307"/>
        <v/>
      </c>
      <c r="AR883" t="str">
        <f t="shared" si="308"/>
        <v/>
      </c>
      <c r="AS883" t="str">
        <f t="shared" si="309"/>
        <v/>
      </c>
      <c r="AT883" t="str">
        <f t="shared" si="310"/>
        <v/>
      </c>
      <c r="AU883" t="str">
        <f t="shared" si="311"/>
        <v/>
      </c>
      <c r="AV883" t="str">
        <f t="shared" si="312"/>
        <v/>
      </c>
      <c r="AW883">
        <f>'01_指標庫'!$H$4*ISNUMBER($F883)+'01_指標庫'!$H$5*ISNUMBER($AA883)+'01_指標庫'!$H$6*ISNUMBER($G883)+'01_指標庫'!$H$7*ISNUMBER($H883)+'01_指標庫'!$H$8*ISNUMBER($AF883)+'01_指標庫'!$H$9*ISNUMBER($AG883)+'01_指標庫'!$H$10*ISNUMBER($AB883)+'01_指標庫'!$H$11*ISNUMBER($AC883)+'01_指標庫'!$H$12*ISNUMBER($AD883)+'01_指標庫'!$H$13*ISNUMBER($AE883)+'01_指標庫'!$H$14*ISNUMBER($I883)+'01_指標庫'!$H$15*ISNUMBER($AH883)+'01_指標庫'!$H$16*ISNUMBER($K883)+'01_指標庫'!$H$17*ISNUMBER($AI883)+'01_指標庫'!$H$18*ISNUMBER($AJ883)+'01_指標庫'!$H$19*ISNUMBER($AK883)+'01_指標庫'!$H$20*ISNUMBER($BB883)+'01_指標庫'!$H$21*ISNUMBER($BC883)</f>
        <v>51</v>
      </c>
      <c r="AX883">
        <f>IF(AW883=0,50,ROUND(('01_指標庫'!$H$4*IF(ISNUMBER($F883),L883,0)+'01_指標庫'!$H$5*IF(ISNUMBER($AA883),AL883,0)+'01_指標庫'!$H$6*IF(ISNUMBER($G883),M883,0)+'01_指標庫'!$H$7*IF(ISNUMBER($H883),N883,0)+'01_指標庫'!$H$8*IF(ISNUMBER($AF883),AQ883,0)+'01_指標庫'!$H$9*IF(ISNUMBER($AG883),AR883,0)+'01_指標庫'!$H$10*IF(ISNUMBER($AB883),AM883,0)+'01_指標庫'!$H$11*IF(ISNUMBER($AC883),AN883,0)+'01_指標庫'!$H$12*IF(ISNUMBER($AD883),AO883,0)+'01_指標庫'!$H$13*IF(ISNUMBER($AE883),AP883,0)+'01_指標庫'!$H$14*IF(ISNUMBER($I883),O883,0)+'01_指標庫'!$H$15*IF(ISNUMBER($AH883),AS883,0)+'01_指標庫'!$H$16*IF(ISNUMBER($K883),P883,0)+'01_指標庫'!$H$17*IF(ISNUMBER($AI883),AT883,0)+'01_指標庫'!$H$18*IF(ISNUMBER($AJ883),AU883,0)+'01_指標庫'!$H$19*IF(ISNUMBER($AK883),AV883,0)+'01_指標庫'!$H$20*IF(ISNUMBER($BB883),BB883,0)+'01_指標庫'!$H$21*IF(ISNUMBER($BC883),BC883,0))/AW883,1))</f>
        <v>86.3</v>
      </c>
      <c r="AY883" s="67"/>
      <c r="AZ883" s="67"/>
      <c r="BA883" s="66">
        <f t="shared" si="316"/>
        <v>4.4211340485234008E-3</v>
      </c>
      <c r="BB883">
        <f t="shared" si="317"/>
        <v>50</v>
      </c>
      <c r="BC883" t="str">
        <f t="shared" si="318"/>
        <v/>
      </c>
    </row>
    <row r="884" spans="1:55" ht="15" customHeight="1">
      <c r="A884" s="56">
        <v>880</v>
      </c>
      <c r="B884" s="57">
        <v>43836</v>
      </c>
      <c r="C884" s="56">
        <v>2020</v>
      </c>
      <c r="D884" s="58" t="s">
        <v>236</v>
      </c>
      <c r="E884" s="59">
        <v>8848.52</v>
      </c>
      <c r="F884" s="60">
        <v>0.127721</v>
      </c>
      <c r="G884" s="60">
        <v>-2.6710000000000002E-3</v>
      </c>
      <c r="H884" s="61">
        <v>0.97960000000000003</v>
      </c>
      <c r="I884" s="62">
        <v>357</v>
      </c>
      <c r="J884" s="56" t="s">
        <v>235</v>
      </c>
      <c r="K884" s="63">
        <v>13.85</v>
      </c>
      <c r="L884" s="56">
        <f t="shared" si="296"/>
        <v>100</v>
      </c>
      <c r="M884" s="56">
        <f t="shared" si="297"/>
        <v>100</v>
      </c>
      <c r="N884" s="56">
        <f t="shared" si="298"/>
        <v>100</v>
      </c>
      <c r="O884" s="56">
        <f t="shared" si="299"/>
        <v>50</v>
      </c>
      <c r="P884" s="56">
        <f t="shared" si="300"/>
        <v>100</v>
      </c>
      <c r="Q884" s="63"/>
      <c r="R884" s="56"/>
      <c r="S884" s="60">
        <f t="shared" si="313"/>
        <v>6.2111236197819331E-3</v>
      </c>
      <c r="T884" s="64">
        <f t="shared" si="314"/>
        <v>-1.2125534950071293E-2</v>
      </c>
      <c r="V884" s="65"/>
      <c r="W884" s="65"/>
      <c r="Y884" s="15" t="str">
        <f t="shared" si="301"/>
        <v>EASY</v>
      </c>
      <c r="AA884" s="66">
        <f t="shared" si="315"/>
        <v>6.9532659603922076E-2</v>
      </c>
      <c r="AB884">
        <f>LOOKUP($B884,'07_L1政策步階'!$A$4:$A$14,'07_L1政策步階'!$C$4:$C$14)</f>
        <v>1</v>
      </c>
      <c r="AC884" s="65"/>
      <c r="AD884" s="65"/>
      <c r="AE884" s="65"/>
      <c r="AF884" s="65"/>
      <c r="AG884" s="65"/>
      <c r="AH884" s="65"/>
      <c r="AI884" s="65"/>
      <c r="AJ884" s="65"/>
      <c r="AK884" s="65"/>
      <c r="AL884">
        <f t="shared" si="302"/>
        <v>100</v>
      </c>
      <c r="AM884">
        <f t="shared" si="303"/>
        <v>100</v>
      </c>
      <c r="AN884" t="str">
        <f t="shared" si="304"/>
        <v/>
      </c>
      <c r="AO884" t="str">
        <f t="shared" si="305"/>
        <v/>
      </c>
      <c r="AP884" t="str">
        <f t="shared" si="306"/>
        <v/>
      </c>
      <c r="AQ884" t="str">
        <f t="shared" si="307"/>
        <v/>
      </c>
      <c r="AR884" t="str">
        <f t="shared" si="308"/>
        <v/>
      </c>
      <c r="AS884" t="str">
        <f t="shared" si="309"/>
        <v/>
      </c>
      <c r="AT884" t="str">
        <f t="shared" si="310"/>
        <v/>
      </c>
      <c r="AU884" t="str">
        <f t="shared" si="311"/>
        <v/>
      </c>
      <c r="AV884" t="str">
        <f t="shared" si="312"/>
        <v/>
      </c>
      <c r="AW884">
        <f>'01_指標庫'!$H$4*ISNUMBER($F884)+'01_指標庫'!$H$5*ISNUMBER($AA884)+'01_指標庫'!$H$6*ISNUMBER($G884)+'01_指標庫'!$H$7*ISNUMBER($H884)+'01_指標庫'!$H$8*ISNUMBER($AF884)+'01_指標庫'!$H$9*ISNUMBER($AG884)+'01_指標庫'!$H$10*ISNUMBER($AB884)+'01_指標庫'!$H$11*ISNUMBER($AC884)+'01_指標庫'!$H$12*ISNUMBER($AD884)+'01_指標庫'!$H$13*ISNUMBER($AE884)+'01_指標庫'!$H$14*ISNUMBER($I884)+'01_指標庫'!$H$15*ISNUMBER($AH884)+'01_指標庫'!$H$16*ISNUMBER($K884)+'01_指標庫'!$H$17*ISNUMBER($AI884)+'01_指標庫'!$H$18*ISNUMBER($AJ884)+'01_指標庫'!$H$19*ISNUMBER($AK884)+'01_指標庫'!$H$20*ISNUMBER($BB884)+'01_指標庫'!$H$21*ISNUMBER($BC884)</f>
        <v>51</v>
      </c>
      <c r="AX884">
        <f>IF(AW884=0,50,ROUND(('01_指標庫'!$H$4*IF(ISNUMBER($F884),L884,0)+'01_指標庫'!$H$5*IF(ISNUMBER($AA884),AL884,0)+'01_指標庫'!$H$6*IF(ISNUMBER($G884),M884,0)+'01_指標庫'!$H$7*IF(ISNUMBER($H884),N884,0)+'01_指標庫'!$H$8*IF(ISNUMBER($AF884),AQ884,0)+'01_指標庫'!$H$9*IF(ISNUMBER($AG884),AR884,0)+'01_指標庫'!$H$10*IF(ISNUMBER($AB884),AM884,0)+'01_指標庫'!$H$11*IF(ISNUMBER($AC884),AN884,0)+'01_指標庫'!$H$12*IF(ISNUMBER($AD884),AO884,0)+'01_指標庫'!$H$13*IF(ISNUMBER($AE884),AP884,0)+'01_指標庫'!$H$14*IF(ISNUMBER($I884),O884,0)+'01_指標庫'!$H$15*IF(ISNUMBER($AH884),AS884,0)+'01_指標庫'!$H$16*IF(ISNUMBER($K884),P884,0)+'01_指標庫'!$H$17*IF(ISNUMBER($AI884),AT884,0)+'01_指標庫'!$H$18*IF(ISNUMBER($AJ884),AU884,0)+'01_指標庫'!$H$19*IF(ISNUMBER($AK884),AV884,0)+'01_指標庫'!$H$20*IF(ISNUMBER($BB884),BB884,0)+'01_指標庫'!$H$21*IF(ISNUMBER($BC884),BC884,0))/AW884,1))</f>
        <v>86.3</v>
      </c>
      <c r="AY884" s="67"/>
      <c r="AZ884" s="67"/>
      <c r="BA884" s="66">
        <f t="shared" si="316"/>
        <v>3.8152223879361902E-3</v>
      </c>
      <c r="BB884">
        <f t="shared" si="317"/>
        <v>50</v>
      </c>
      <c r="BC884" t="str">
        <f t="shared" si="318"/>
        <v/>
      </c>
    </row>
    <row r="885" spans="1:55" ht="15" customHeight="1">
      <c r="A885" s="56">
        <v>881</v>
      </c>
      <c r="B885" s="57">
        <v>43837</v>
      </c>
      <c r="C885" s="56">
        <v>2020</v>
      </c>
      <c r="D885" s="58" t="s">
        <v>237</v>
      </c>
      <c r="E885" s="59">
        <v>8846.4500000000007</v>
      </c>
      <c r="F885" s="60">
        <v>0.12636600000000001</v>
      </c>
      <c r="G885" s="60">
        <v>-2.905E-3</v>
      </c>
      <c r="H885" s="61">
        <v>0.97960000000000003</v>
      </c>
      <c r="I885" s="62">
        <v>354</v>
      </c>
      <c r="J885" s="56" t="s">
        <v>235</v>
      </c>
      <c r="K885" s="63">
        <v>13.79</v>
      </c>
      <c r="L885" s="56">
        <f t="shared" si="296"/>
        <v>100</v>
      </c>
      <c r="M885" s="56">
        <f t="shared" si="297"/>
        <v>100</v>
      </c>
      <c r="N885" s="56">
        <f t="shared" si="298"/>
        <v>100</v>
      </c>
      <c r="O885" s="56">
        <f t="shared" si="299"/>
        <v>50</v>
      </c>
      <c r="P885" s="56">
        <f t="shared" si="300"/>
        <v>100</v>
      </c>
      <c r="Q885" s="63"/>
      <c r="R885" s="56"/>
      <c r="S885" s="60">
        <f t="shared" si="313"/>
        <v>-2.3393742682387142E-4</v>
      </c>
      <c r="T885" s="64">
        <f t="shared" si="314"/>
        <v>-4.3321299638989785E-3</v>
      </c>
      <c r="V885" s="65"/>
      <c r="W885" s="65"/>
      <c r="Y885" s="15" t="str">
        <f t="shared" si="301"/>
        <v>EASY</v>
      </c>
      <c r="AA885" s="66">
        <f t="shared" si="315"/>
        <v>7.073766347716326E-2</v>
      </c>
      <c r="AB885">
        <f>LOOKUP($B885,'07_L1政策步階'!$A$4:$A$14,'07_L1政策步階'!$C$4:$C$14)</f>
        <v>1</v>
      </c>
      <c r="AC885" s="65"/>
      <c r="AD885" s="65"/>
      <c r="AE885" s="65"/>
      <c r="AF885" s="65"/>
      <c r="AG885" s="65"/>
      <c r="AH885" s="65"/>
      <c r="AI885" s="65"/>
      <c r="AJ885" s="65"/>
      <c r="AK885" s="65"/>
      <c r="AL885">
        <f t="shared" si="302"/>
        <v>100</v>
      </c>
      <c r="AM885">
        <f t="shared" si="303"/>
        <v>100</v>
      </c>
      <c r="AN885" t="str">
        <f t="shared" si="304"/>
        <v/>
      </c>
      <c r="AO885" t="str">
        <f t="shared" si="305"/>
        <v/>
      </c>
      <c r="AP885" t="str">
        <f t="shared" si="306"/>
        <v/>
      </c>
      <c r="AQ885" t="str">
        <f t="shared" si="307"/>
        <v/>
      </c>
      <c r="AR885" t="str">
        <f t="shared" si="308"/>
        <v/>
      </c>
      <c r="AS885" t="str">
        <f t="shared" si="309"/>
        <v/>
      </c>
      <c r="AT885" t="str">
        <f t="shared" si="310"/>
        <v/>
      </c>
      <c r="AU885" t="str">
        <f t="shared" si="311"/>
        <v/>
      </c>
      <c r="AV885" t="str">
        <f t="shared" si="312"/>
        <v/>
      </c>
      <c r="AW885">
        <f>'01_指標庫'!$H$4*ISNUMBER($F885)+'01_指標庫'!$H$5*ISNUMBER($AA885)+'01_指標庫'!$H$6*ISNUMBER($G885)+'01_指標庫'!$H$7*ISNUMBER($H885)+'01_指標庫'!$H$8*ISNUMBER($AF885)+'01_指標庫'!$H$9*ISNUMBER($AG885)+'01_指標庫'!$H$10*ISNUMBER($AB885)+'01_指標庫'!$H$11*ISNUMBER($AC885)+'01_指標庫'!$H$12*ISNUMBER($AD885)+'01_指標庫'!$H$13*ISNUMBER($AE885)+'01_指標庫'!$H$14*ISNUMBER($I885)+'01_指標庫'!$H$15*ISNUMBER($AH885)+'01_指標庫'!$H$16*ISNUMBER($K885)+'01_指標庫'!$H$17*ISNUMBER($AI885)+'01_指標庫'!$H$18*ISNUMBER($AJ885)+'01_指標庫'!$H$19*ISNUMBER($AK885)+'01_指標庫'!$H$20*ISNUMBER($BB885)+'01_指標庫'!$H$21*ISNUMBER($BC885)</f>
        <v>51</v>
      </c>
      <c r="AX885">
        <f>IF(AW885=0,50,ROUND(('01_指標庫'!$H$4*IF(ISNUMBER($F885),L885,0)+'01_指標庫'!$H$5*IF(ISNUMBER($AA885),AL885,0)+'01_指標庫'!$H$6*IF(ISNUMBER($G885),M885,0)+'01_指標庫'!$H$7*IF(ISNUMBER($H885),N885,0)+'01_指標庫'!$H$8*IF(ISNUMBER($AF885),AQ885,0)+'01_指標庫'!$H$9*IF(ISNUMBER($AG885),AR885,0)+'01_指標庫'!$H$10*IF(ISNUMBER($AB885),AM885,0)+'01_指標庫'!$H$11*IF(ISNUMBER($AC885),AN885,0)+'01_指標庫'!$H$12*IF(ISNUMBER($AD885),AO885,0)+'01_指標庫'!$H$13*IF(ISNUMBER($AE885),AP885,0)+'01_指標庫'!$H$14*IF(ISNUMBER($I885),O885,0)+'01_指標庫'!$H$15*IF(ISNUMBER($AH885),AS885,0)+'01_指標庫'!$H$16*IF(ISNUMBER($K885),P885,0)+'01_指標庫'!$H$17*IF(ISNUMBER($AI885),AT885,0)+'01_指標庫'!$H$18*IF(ISNUMBER($AJ885),AU885,0)+'01_指標庫'!$H$19*IF(ISNUMBER($AK885),AV885,0)+'01_指標庫'!$H$20*IF(ISNUMBER($BB885),BB885,0)+'01_指標庫'!$H$21*IF(ISNUMBER($BC885),BC885,0))/AW885,1))</f>
        <v>86.3</v>
      </c>
      <c r="AY885" s="67"/>
      <c r="AZ885" s="67"/>
      <c r="BA885" s="66">
        <f t="shared" si="316"/>
        <v>5.0099887519703401E-3</v>
      </c>
      <c r="BB885">
        <f t="shared" si="317"/>
        <v>50</v>
      </c>
      <c r="BC885" t="str">
        <f t="shared" si="318"/>
        <v/>
      </c>
    </row>
    <row r="886" spans="1:55" ht="15" customHeight="1">
      <c r="A886" s="56">
        <v>882</v>
      </c>
      <c r="B886" s="57">
        <v>43838</v>
      </c>
      <c r="C886" s="56">
        <v>2020</v>
      </c>
      <c r="D886" s="58" t="s">
        <v>238</v>
      </c>
      <c r="E886" s="59">
        <v>8912.3700000000008</v>
      </c>
      <c r="F886" s="60">
        <v>0.133608</v>
      </c>
      <c r="G886" s="60">
        <v>0</v>
      </c>
      <c r="H886" s="61">
        <v>0.97960000000000003</v>
      </c>
      <c r="I886" s="62">
        <v>350</v>
      </c>
      <c r="J886" s="56" t="s">
        <v>235</v>
      </c>
      <c r="K886" s="63">
        <v>13.45</v>
      </c>
      <c r="L886" s="56">
        <f t="shared" si="296"/>
        <v>100</v>
      </c>
      <c r="M886" s="56">
        <f t="shared" si="297"/>
        <v>100</v>
      </c>
      <c r="N886" s="56">
        <f t="shared" si="298"/>
        <v>100</v>
      </c>
      <c r="O886" s="56">
        <f t="shared" si="299"/>
        <v>50</v>
      </c>
      <c r="P886" s="56">
        <f t="shared" si="300"/>
        <v>100</v>
      </c>
      <c r="Q886" s="63"/>
      <c r="R886" s="56"/>
      <c r="S886" s="60">
        <f t="shared" si="313"/>
        <v>7.4515766211304957E-3</v>
      </c>
      <c r="T886" s="64">
        <f t="shared" si="314"/>
        <v>-2.4655547498187103E-2</v>
      </c>
      <c r="V886" s="65"/>
      <c r="W886" s="65"/>
      <c r="Y886" s="15" t="str">
        <f t="shared" si="301"/>
        <v>EASY</v>
      </c>
      <c r="AA886" s="66">
        <f t="shared" si="315"/>
        <v>7.1897893914633748E-2</v>
      </c>
      <c r="AB886">
        <f>LOOKUP($B886,'07_L1政策步階'!$A$4:$A$14,'07_L1政策步階'!$C$4:$C$14)</f>
        <v>1</v>
      </c>
      <c r="AC886" s="65"/>
      <c r="AD886" s="65"/>
      <c r="AE886" s="65"/>
      <c r="AF886" s="65"/>
      <c r="AG886" s="65"/>
      <c r="AH886" s="65"/>
      <c r="AI886" s="65"/>
      <c r="AJ886" s="65"/>
      <c r="AK886" s="65"/>
      <c r="AL886">
        <f t="shared" si="302"/>
        <v>100</v>
      </c>
      <c r="AM886">
        <f t="shared" si="303"/>
        <v>100</v>
      </c>
      <c r="AN886" t="str">
        <f t="shared" si="304"/>
        <v/>
      </c>
      <c r="AO886" t="str">
        <f t="shared" si="305"/>
        <v/>
      </c>
      <c r="AP886" t="str">
        <f t="shared" si="306"/>
        <v/>
      </c>
      <c r="AQ886" t="str">
        <f t="shared" si="307"/>
        <v/>
      </c>
      <c r="AR886" t="str">
        <f t="shared" si="308"/>
        <v/>
      </c>
      <c r="AS886" t="str">
        <f t="shared" si="309"/>
        <v/>
      </c>
      <c r="AT886" t="str">
        <f t="shared" si="310"/>
        <v/>
      </c>
      <c r="AU886" t="str">
        <f t="shared" si="311"/>
        <v/>
      </c>
      <c r="AV886" t="str">
        <f t="shared" si="312"/>
        <v/>
      </c>
      <c r="AW886">
        <f>'01_指標庫'!$H$4*ISNUMBER($F886)+'01_指標庫'!$H$5*ISNUMBER($AA886)+'01_指標庫'!$H$6*ISNUMBER($G886)+'01_指標庫'!$H$7*ISNUMBER($H886)+'01_指標庫'!$H$8*ISNUMBER($AF886)+'01_指標庫'!$H$9*ISNUMBER($AG886)+'01_指標庫'!$H$10*ISNUMBER($AB886)+'01_指標庫'!$H$11*ISNUMBER($AC886)+'01_指標庫'!$H$12*ISNUMBER($AD886)+'01_指標庫'!$H$13*ISNUMBER($AE886)+'01_指標庫'!$H$14*ISNUMBER($I886)+'01_指標庫'!$H$15*ISNUMBER($AH886)+'01_指標庫'!$H$16*ISNUMBER($K886)+'01_指標庫'!$H$17*ISNUMBER($AI886)+'01_指標庫'!$H$18*ISNUMBER($AJ886)+'01_指標庫'!$H$19*ISNUMBER($AK886)+'01_指標庫'!$H$20*ISNUMBER($BB886)+'01_指標庫'!$H$21*ISNUMBER($BC886)</f>
        <v>51</v>
      </c>
      <c r="AX886">
        <f>IF(AW886=0,50,ROUND(('01_指標庫'!$H$4*IF(ISNUMBER($F886),L886,0)+'01_指標庫'!$H$5*IF(ISNUMBER($AA886),AL886,0)+'01_指標庫'!$H$6*IF(ISNUMBER($G886),M886,0)+'01_指標庫'!$H$7*IF(ISNUMBER($H886),N886,0)+'01_指標庫'!$H$8*IF(ISNUMBER($AF886),AQ886,0)+'01_指標庫'!$H$9*IF(ISNUMBER($AG886),AR886,0)+'01_指標庫'!$H$10*IF(ISNUMBER($AB886),AM886,0)+'01_指標庫'!$H$11*IF(ISNUMBER($AC886),AN886,0)+'01_指標庫'!$H$12*IF(ISNUMBER($AD886),AO886,0)+'01_指標庫'!$H$13*IF(ISNUMBER($AE886),AP886,0)+'01_指標庫'!$H$14*IF(ISNUMBER($I886),O886,0)+'01_指標庫'!$H$15*IF(ISNUMBER($AH886),AS886,0)+'01_指標庫'!$H$16*IF(ISNUMBER($K886),P886,0)+'01_指標庫'!$H$17*IF(ISNUMBER($AI886),AT886,0)+'01_指標庫'!$H$18*IF(ISNUMBER($AJ886),AU886,0)+'01_指標庫'!$H$19*IF(ISNUMBER($AK886),AV886,0)+'01_指標庫'!$H$20*IF(ISNUMBER($BB886),BB886,0)+'01_指標庫'!$H$21*IF(ISNUMBER($BC886),BC886,0))/AW886,1))</f>
        <v>86.3</v>
      </c>
      <c r="AY886" s="67"/>
      <c r="AZ886" s="67"/>
      <c r="BA886" s="66">
        <f t="shared" si="316"/>
        <v>6.6146717799089316E-3</v>
      </c>
      <c r="BB886">
        <f t="shared" si="317"/>
        <v>50</v>
      </c>
      <c r="BC886" t="str">
        <f t="shared" si="318"/>
        <v/>
      </c>
    </row>
    <row r="887" spans="1:55" ht="15" customHeight="1">
      <c r="A887" s="56">
        <v>883</v>
      </c>
      <c r="B887" s="57">
        <v>43839</v>
      </c>
      <c r="C887" s="56">
        <v>2020</v>
      </c>
      <c r="D887" s="58" t="s">
        <v>239</v>
      </c>
      <c r="E887" s="59">
        <v>8989.6299999999992</v>
      </c>
      <c r="F887" s="60">
        <v>0.14224500000000001</v>
      </c>
      <c r="G887" s="60">
        <v>0</v>
      </c>
      <c r="H887" s="61">
        <v>0.97960000000000003</v>
      </c>
      <c r="I887" s="62">
        <v>349</v>
      </c>
      <c r="J887" s="56" t="s">
        <v>235</v>
      </c>
      <c r="K887" s="63">
        <v>12.54</v>
      </c>
      <c r="L887" s="56">
        <f t="shared" si="296"/>
        <v>100</v>
      </c>
      <c r="M887" s="56">
        <f t="shared" si="297"/>
        <v>100</v>
      </c>
      <c r="N887" s="56">
        <f t="shared" si="298"/>
        <v>100</v>
      </c>
      <c r="O887" s="56">
        <f t="shared" si="299"/>
        <v>100</v>
      </c>
      <c r="P887" s="56">
        <f t="shared" si="300"/>
        <v>100</v>
      </c>
      <c r="Q887" s="63"/>
      <c r="R887" s="56"/>
      <c r="S887" s="60">
        <f t="shared" si="313"/>
        <v>8.6688501487257597E-3</v>
      </c>
      <c r="T887" s="64">
        <f t="shared" si="314"/>
        <v>-6.765799256505578E-2</v>
      </c>
      <c r="V887" s="65"/>
      <c r="W887" s="65"/>
      <c r="Y887" s="15" t="str">
        <f t="shared" si="301"/>
        <v>EASY</v>
      </c>
      <c r="AA887" s="66">
        <f t="shared" si="315"/>
        <v>7.3015762531981387E-2</v>
      </c>
      <c r="AB887">
        <f>LOOKUP($B887,'07_L1政策步階'!$A$4:$A$14,'07_L1政策步階'!$C$4:$C$14)</f>
        <v>1</v>
      </c>
      <c r="AC887" s="65"/>
      <c r="AD887" s="65"/>
      <c r="AE887" s="65"/>
      <c r="AF887" s="65"/>
      <c r="AG887" s="65"/>
      <c r="AH887" s="65"/>
      <c r="AI887" s="65"/>
      <c r="AJ887" s="65"/>
      <c r="AK887" s="65"/>
      <c r="AL887">
        <f t="shared" si="302"/>
        <v>100</v>
      </c>
      <c r="AM887">
        <f t="shared" si="303"/>
        <v>100</v>
      </c>
      <c r="AN887" t="str">
        <f t="shared" si="304"/>
        <v/>
      </c>
      <c r="AO887" t="str">
        <f t="shared" si="305"/>
        <v/>
      </c>
      <c r="AP887" t="str">
        <f t="shared" si="306"/>
        <v/>
      </c>
      <c r="AQ887" t="str">
        <f t="shared" si="307"/>
        <v/>
      </c>
      <c r="AR887" t="str">
        <f t="shared" si="308"/>
        <v/>
      </c>
      <c r="AS887" t="str">
        <f t="shared" si="309"/>
        <v/>
      </c>
      <c r="AT887" t="str">
        <f t="shared" si="310"/>
        <v/>
      </c>
      <c r="AU887" t="str">
        <f t="shared" si="311"/>
        <v/>
      </c>
      <c r="AV887" t="str">
        <f t="shared" si="312"/>
        <v/>
      </c>
      <c r="AW887">
        <f>'01_指標庫'!$H$4*ISNUMBER($F887)+'01_指標庫'!$H$5*ISNUMBER($AA887)+'01_指標庫'!$H$6*ISNUMBER($G887)+'01_指標庫'!$H$7*ISNUMBER($H887)+'01_指標庫'!$H$8*ISNUMBER($AF887)+'01_指標庫'!$H$9*ISNUMBER($AG887)+'01_指標庫'!$H$10*ISNUMBER($AB887)+'01_指標庫'!$H$11*ISNUMBER($AC887)+'01_指標庫'!$H$12*ISNUMBER($AD887)+'01_指標庫'!$H$13*ISNUMBER($AE887)+'01_指標庫'!$H$14*ISNUMBER($I887)+'01_指標庫'!$H$15*ISNUMBER($AH887)+'01_指標庫'!$H$16*ISNUMBER($K887)+'01_指標庫'!$H$17*ISNUMBER($AI887)+'01_指標庫'!$H$18*ISNUMBER($AJ887)+'01_指標庫'!$H$19*ISNUMBER($AK887)+'01_指標庫'!$H$20*ISNUMBER($BB887)+'01_指標庫'!$H$21*ISNUMBER($BC887)</f>
        <v>51</v>
      </c>
      <c r="AX887">
        <f>IF(AW887=0,50,ROUND(('01_指標庫'!$H$4*IF(ISNUMBER($F887),L887,0)+'01_指標庫'!$H$5*IF(ISNUMBER($AA887),AL887,0)+'01_指標庫'!$H$6*IF(ISNUMBER($G887),M887,0)+'01_指標庫'!$H$7*IF(ISNUMBER($H887),N887,0)+'01_指標庫'!$H$8*IF(ISNUMBER($AF887),AQ887,0)+'01_指標庫'!$H$9*IF(ISNUMBER($AG887),AR887,0)+'01_指標庫'!$H$10*IF(ISNUMBER($AB887),AM887,0)+'01_指標庫'!$H$11*IF(ISNUMBER($AC887),AN887,0)+'01_指標庫'!$H$12*IF(ISNUMBER($AD887),AO887,0)+'01_指標庫'!$H$13*IF(ISNUMBER($AE887),AP887,0)+'01_指標庫'!$H$14*IF(ISNUMBER($I887),O887,0)+'01_指標庫'!$H$15*IF(ISNUMBER($AH887),AS887,0)+'01_指標庫'!$H$16*IF(ISNUMBER($K887),P887,0)+'01_指標庫'!$H$17*IF(ISNUMBER($AI887),AT887,0)+'01_指標庫'!$H$18*IF(ISNUMBER($AJ887),AU887,0)+'01_指標庫'!$H$19*IF(ISNUMBER($AK887),AV887,0)+'01_指標庫'!$H$20*IF(ISNUMBER($BB887),BB887,0)+'01_指標庫'!$H$21*IF(ISNUMBER($BC887),BC887,0))/AW887,1))</f>
        <v>94.1</v>
      </c>
      <c r="AY887" s="67"/>
      <c r="AZ887" s="67"/>
      <c r="BA887" s="66">
        <f t="shared" si="316"/>
        <v>5.9663353471148817E-3</v>
      </c>
      <c r="BB887">
        <f t="shared" si="317"/>
        <v>50</v>
      </c>
      <c r="BC887" t="str">
        <f t="shared" si="318"/>
        <v/>
      </c>
    </row>
    <row r="888" spans="1:55" ht="15" customHeight="1">
      <c r="A888" s="56">
        <v>884</v>
      </c>
      <c r="B888" s="57">
        <v>43840</v>
      </c>
      <c r="C888" s="56">
        <v>2020</v>
      </c>
      <c r="D888" s="58" t="s">
        <v>234</v>
      </c>
      <c r="E888" s="59">
        <v>8966.64</v>
      </c>
      <c r="F888" s="60">
        <v>0.138125</v>
      </c>
      <c r="G888" s="60">
        <v>-2.5569999999999998E-3</v>
      </c>
      <c r="H888" s="61">
        <v>0.97960000000000003</v>
      </c>
      <c r="I888" s="62">
        <v>348</v>
      </c>
      <c r="J888" s="56" t="s">
        <v>235</v>
      </c>
      <c r="K888" s="63">
        <v>12.56</v>
      </c>
      <c r="L888" s="56">
        <f t="shared" si="296"/>
        <v>100</v>
      </c>
      <c r="M888" s="56">
        <f t="shared" si="297"/>
        <v>100</v>
      </c>
      <c r="N888" s="56">
        <f t="shared" si="298"/>
        <v>100</v>
      </c>
      <c r="O888" s="56">
        <f t="shared" si="299"/>
        <v>100</v>
      </c>
      <c r="P888" s="56">
        <f t="shared" si="300"/>
        <v>100</v>
      </c>
      <c r="Q888" s="63"/>
      <c r="R888" s="56"/>
      <c r="S888" s="60">
        <f t="shared" si="313"/>
        <v>-2.5573911273322203E-3</v>
      </c>
      <c r="T888" s="64">
        <f t="shared" si="314"/>
        <v>1.5948963317384823E-3</v>
      </c>
      <c r="V888" s="65"/>
      <c r="W888" s="65"/>
      <c r="Y888" s="15" t="str">
        <f t="shared" si="301"/>
        <v>EASY</v>
      </c>
      <c r="AA888" s="66">
        <f t="shared" si="315"/>
        <v>7.4219667506736142E-2</v>
      </c>
      <c r="AB888">
        <f>LOOKUP($B888,'07_L1政策步階'!$A$4:$A$14,'07_L1政策步階'!$C$4:$C$14)</f>
        <v>1</v>
      </c>
      <c r="AC888" s="65"/>
      <c r="AD888" s="65"/>
      <c r="AE888" s="65"/>
      <c r="AF888" s="65"/>
      <c r="AG888" s="65"/>
      <c r="AH888" s="65"/>
      <c r="AI888" s="65"/>
      <c r="AJ888" s="65"/>
      <c r="AK888" s="65"/>
      <c r="AL888">
        <f t="shared" si="302"/>
        <v>100</v>
      </c>
      <c r="AM888">
        <f t="shared" si="303"/>
        <v>100</v>
      </c>
      <c r="AN888" t="str">
        <f t="shared" si="304"/>
        <v/>
      </c>
      <c r="AO888" t="str">
        <f t="shared" si="305"/>
        <v/>
      </c>
      <c r="AP888" t="str">
        <f t="shared" si="306"/>
        <v/>
      </c>
      <c r="AQ888" t="str">
        <f t="shared" si="307"/>
        <v/>
      </c>
      <c r="AR888" t="str">
        <f t="shared" si="308"/>
        <v/>
      </c>
      <c r="AS888" t="str">
        <f t="shared" si="309"/>
        <v/>
      </c>
      <c r="AT888" t="str">
        <f t="shared" si="310"/>
        <v/>
      </c>
      <c r="AU888" t="str">
        <f t="shared" si="311"/>
        <v/>
      </c>
      <c r="AV888" t="str">
        <f t="shared" si="312"/>
        <v/>
      </c>
      <c r="AW888">
        <f>'01_指標庫'!$H$4*ISNUMBER($F888)+'01_指標庫'!$H$5*ISNUMBER($AA888)+'01_指標庫'!$H$6*ISNUMBER($G888)+'01_指標庫'!$H$7*ISNUMBER($H888)+'01_指標庫'!$H$8*ISNUMBER($AF888)+'01_指標庫'!$H$9*ISNUMBER($AG888)+'01_指標庫'!$H$10*ISNUMBER($AB888)+'01_指標庫'!$H$11*ISNUMBER($AC888)+'01_指標庫'!$H$12*ISNUMBER($AD888)+'01_指標庫'!$H$13*ISNUMBER($AE888)+'01_指標庫'!$H$14*ISNUMBER($I888)+'01_指標庫'!$H$15*ISNUMBER($AH888)+'01_指標庫'!$H$16*ISNUMBER($K888)+'01_指標庫'!$H$17*ISNUMBER($AI888)+'01_指標庫'!$H$18*ISNUMBER($AJ888)+'01_指標庫'!$H$19*ISNUMBER($AK888)+'01_指標庫'!$H$20*ISNUMBER($BB888)+'01_指標庫'!$H$21*ISNUMBER($BC888)</f>
        <v>51</v>
      </c>
      <c r="AX888">
        <f>IF(AW888=0,50,ROUND(('01_指標庫'!$H$4*IF(ISNUMBER($F888),L888,0)+'01_指標庫'!$H$5*IF(ISNUMBER($AA888),AL888,0)+'01_指標庫'!$H$6*IF(ISNUMBER($G888),M888,0)+'01_指標庫'!$H$7*IF(ISNUMBER($H888),N888,0)+'01_指標庫'!$H$8*IF(ISNUMBER($AF888),AQ888,0)+'01_指標庫'!$H$9*IF(ISNUMBER($AG888),AR888,0)+'01_指標庫'!$H$10*IF(ISNUMBER($AB888),AM888,0)+'01_指標庫'!$H$11*IF(ISNUMBER($AC888),AN888,0)+'01_指標庫'!$H$12*IF(ISNUMBER($AD888),AO888,0)+'01_指標庫'!$H$13*IF(ISNUMBER($AE888),AP888,0)+'01_指標庫'!$H$14*IF(ISNUMBER($I888),O888,0)+'01_指標庫'!$H$15*IF(ISNUMBER($AH888),AS888,0)+'01_指標庫'!$H$16*IF(ISNUMBER($K888),P888,0)+'01_指標庫'!$H$17*IF(ISNUMBER($AI888),AT888,0)+'01_指標庫'!$H$18*IF(ISNUMBER($AJ888),AU888,0)+'01_指標庫'!$H$19*IF(ISNUMBER($AK888),AV888,0)+'01_指標庫'!$H$20*IF(ISNUMBER($BB888),BB888,0)+'01_指標庫'!$H$21*IF(ISNUMBER($BC888),BC888,0))/AW888,1))</f>
        <v>94.1</v>
      </c>
      <c r="AY888" s="67"/>
      <c r="AZ888" s="67"/>
      <c r="BA888" s="66">
        <f t="shared" si="316"/>
        <v>7.7304711221888311E-3</v>
      </c>
      <c r="BB888">
        <f t="shared" si="317"/>
        <v>50</v>
      </c>
      <c r="BC888" t="str">
        <f t="shared" si="318"/>
        <v/>
      </c>
    </row>
    <row r="889" spans="1:55" ht="15" customHeight="1">
      <c r="A889" s="56">
        <v>885</v>
      </c>
      <c r="B889" s="57">
        <v>43843</v>
      </c>
      <c r="C889" s="56">
        <v>2020</v>
      </c>
      <c r="D889" s="58" t="s">
        <v>236</v>
      </c>
      <c r="E889" s="59">
        <v>9070.65</v>
      </c>
      <c r="F889" s="60">
        <v>0.15004899999999999</v>
      </c>
      <c r="G889" s="60">
        <v>0</v>
      </c>
      <c r="H889" s="61">
        <v>0.95920000000000005</v>
      </c>
      <c r="I889" s="62">
        <v>348</v>
      </c>
      <c r="J889" s="56" t="s">
        <v>235</v>
      </c>
      <c r="K889" s="63">
        <v>12.32</v>
      </c>
      <c r="L889" s="56">
        <f t="shared" si="296"/>
        <v>100</v>
      </c>
      <c r="M889" s="56">
        <f t="shared" si="297"/>
        <v>100</v>
      </c>
      <c r="N889" s="56">
        <f t="shared" si="298"/>
        <v>100</v>
      </c>
      <c r="O889" s="56">
        <f t="shared" si="299"/>
        <v>100</v>
      </c>
      <c r="P889" s="56">
        <f t="shared" si="300"/>
        <v>100</v>
      </c>
      <c r="Q889" s="63"/>
      <c r="R889" s="56"/>
      <c r="S889" s="60">
        <f t="shared" si="313"/>
        <v>1.1599662749926409E-2</v>
      </c>
      <c r="T889" s="64">
        <f t="shared" si="314"/>
        <v>-1.9108280254777066E-2</v>
      </c>
      <c r="V889" s="65"/>
      <c r="W889" s="65"/>
      <c r="Y889" s="15" t="str">
        <f t="shared" si="301"/>
        <v>EASY</v>
      </c>
      <c r="AA889" s="66">
        <f t="shared" si="315"/>
        <v>7.5531975023481523E-2</v>
      </c>
      <c r="AB889">
        <f>LOOKUP($B889,'07_L1政策步階'!$A$4:$A$14,'07_L1政策步階'!$C$4:$C$14)</f>
        <v>1</v>
      </c>
      <c r="AC889" s="65"/>
      <c r="AD889" s="65"/>
      <c r="AE889" s="65"/>
      <c r="AF889" s="65"/>
      <c r="AG889" s="65"/>
      <c r="AH889" s="65"/>
      <c r="AI889" s="65"/>
      <c r="AJ889" s="65"/>
      <c r="AK889" s="65"/>
      <c r="AL889">
        <f t="shared" si="302"/>
        <v>100</v>
      </c>
      <c r="AM889">
        <f t="shared" si="303"/>
        <v>100</v>
      </c>
      <c r="AN889" t="str">
        <f t="shared" si="304"/>
        <v/>
      </c>
      <c r="AO889" t="str">
        <f t="shared" si="305"/>
        <v/>
      </c>
      <c r="AP889" t="str">
        <f t="shared" si="306"/>
        <v/>
      </c>
      <c r="AQ889" t="str">
        <f t="shared" si="307"/>
        <v/>
      </c>
      <c r="AR889" t="str">
        <f t="shared" si="308"/>
        <v/>
      </c>
      <c r="AS889" t="str">
        <f t="shared" si="309"/>
        <v/>
      </c>
      <c r="AT889" t="str">
        <f t="shared" si="310"/>
        <v/>
      </c>
      <c r="AU889" t="str">
        <f t="shared" si="311"/>
        <v/>
      </c>
      <c r="AV889" t="str">
        <f t="shared" si="312"/>
        <v/>
      </c>
      <c r="AW889">
        <f>'01_指標庫'!$H$4*ISNUMBER($F889)+'01_指標庫'!$H$5*ISNUMBER($AA889)+'01_指標庫'!$H$6*ISNUMBER($G889)+'01_指標庫'!$H$7*ISNUMBER($H889)+'01_指標庫'!$H$8*ISNUMBER($AF889)+'01_指標庫'!$H$9*ISNUMBER($AG889)+'01_指標庫'!$H$10*ISNUMBER($AB889)+'01_指標庫'!$H$11*ISNUMBER($AC889)+'01_指標庫'!$H$12*ISNUMBER($AD889)+'01_指標庫'!$H$13*ISNUMBER($AE889)+'01_指標庫'!$H$14*ISNUMBER($I889)+'01_指標庫'!$H$15*ISNUMBER($AH889)+'01_指標庫'!$H$16*ISNUMBER($K889)+'01_指標庫'!$H$17*ISNUMBER($AI889)+'01_指標庫'!$H$18*ISNUMBER($AJ889)+'01_指標庫'!$H$19*ISNUMBER($AK889)+'01_指標庫'!$H$20*ISNUMBER($BB889)+'01_指標庫'!$H$21*ISNUMBER($BC889)</f>
        <v>51</v>
      </c>
      <c r="AX889">
        <f>IF(AW889=0,50,ROUND(('01_指標庫'!$H$4*IF(ISNUMBER($F889),L889,0)+'01_指標庫'!$H$5*IF(ISNUMBER($AA889),AL889,0)+'01_指標庫'!$H$6*IF(ISNUMBER($G889),M889,0)+'01_指標庫'!$H$7*IF(ISNUMBER($H889),N889,0)+'01_指標庫'!$H$8*IF(ISNUMBER($AF889),AQ889,0)+'01_指標庫'!$H$9*IF(ISNUMBER($AG889),AR889,0)+'01_指標庫'!$H$10*IF(ISNUMBER($AB889),AM889,0)+'01_指標庫'!$H$11*IF(ISNUMBER($AC889),AN889,0)+'01_指標庫'!$H$12*IF(ISNUMBER($AD889),AO889,0)+'01_指標庫'!$H$13*IF(ISNUMBER($AE889),AP889,0)+'01_指標庫'!$H$14*IF(ISNUMBER($I889),O889,0)+'01_指標庫'!$H$15*IF(ISNUMBER($AH889),AS889,0)+'01_指標庫'!$H$16*IF(ISNUMBER($K889),P889,0)+'01_指標庫'!$H$17*IF(ISNUMBER($AI889),AT889,0)+'01_指標庫'!$H$18*IF(ISNUMBER($AJ889),AU889,0)+'01_指標庫'!$H$19*IF(ISNUMBER($AK889),AV889,0)+'01_指標庫'!$H$20*IF(ISNUMBER($BB889),BB889,0)+'01_指標庫'!$H$21*IF(ISNUMBER($BC889),BC889,0))/AW889,1))</f>
        <v>94.1</v>
      </c>
      <c r="AY889" s="67"/>
      <c r="AZ889" s="67"/>
      <c r="BA889" s="66">
        <f t="shared" si="316"/>
        <v>9.3336749933909946E-3</v>
      </c>
      <c r="BB889">
        <f t="shared" si="317"/>
        <v>50</v>
      </c>
      <c r="BC889" t="str">
        <f t="shared" si="318"/>
        <v/>
      </c>
    </row>
    <row r="890" spans="1:55" ht="15" customHeight="1">
      <c r="A890" s="56">
        <v>886</v>
      </c>
      <c r="B890" s="57">
        <v>43844</v>
      </c>
      <c r="C890" s="56">
        <v>2020</v>
      </c>
      <c r="D890" s="58" t="s">
        <v>237</v>
      </c>
      <c r="E890" s="59">
        <v>9033.42</v>
      </c>
      <c r="F890" s="60">
        <v>0.14412900000000001</v>
      </c>
      <c r="G890" s="60">
        <v>-4.104E-3</v>
      </c>
      <c r="H890" s="61">
        <v>0.95920000000000005</v>
      </c>
      <c r="I890" s="62">
        <v>345</v>
      </c>
      <c r="J890" s="56" t="s">
        <v>235</v>
      </c>
      <c r="K890" s="63">
        <v>12.39</v>
      </c>
      <c r="L890" s="56">
        <f t="shared" si="296"/>
        <v>100</v>
      </c>
      <c r="M890" s="56">
        <f t="shared" si="297"/>
        <v>100</v>
      </c>
      <c r="N890" s="56">
        <f t="shared" si="298"/>
        <v>100</v>
      </c>
      <c r="O890" s="56">
        <f t="shared" si="299"/>
        <v>100</v>
      </c>
      <c r="P890" s="56">
        <f t="shared" si="300"/>
        <v>100</v>
      </c>
      <c r="Q890" s="63"/>
      <c r="R890" s="56"/>
      <c r="S890" s="60">
        <f t="shared" si="313"/>
        <v>-4.1044467596037526E-3</v>
      </c>
      <c r="T890" s="64">
        <f t="shared" si="314"/>
        <v>5.6818181818181213E-3</v>
      </c>
      <c r="V890" s="65"/>
      <c r="W890" s="65"/>
      <c r="Y890" s="15" t="str">
        <f t="shared" si="301"/>
        <v>EASY</v>
      </c>
      <c r="AA890" s="66">
        <f t="shared" si="315"/>
        <v>7.6810387978216488E-2</v>
      </c>
      <c r="AB890">
        <f>LOOKUP($B890,'07_L1政策步階'!$A$4:$A$14,'07_L1政策步階'!$C$4:$C$14)</f>
        <v>1</v>
      </c>
      <c r="AC890" s="65"/>
      <c r="AD890" s="65"/>
      <c r="AE890" s="65"/>
      <c r="AF890" s="65"/>
      <c r="AG890" s="65"/>
      <c r="AH890" s="65"/>
      <c r="AI890" s="65"/>
      <c r="AJ890" s="65"/>
      <c r="AK890" s="65"/>
      <c r="AL890">
        <f t="shared" si="302"/>
        <v>100</v>
      </c>
      <c r="AM890">
        <f t="shared" si="303"/>
        <v>100</v>
      </c>
      <c r="AN890" t="str">
        <f t="shared" si="304"/>
        <v/>
      </c>
      <c r="AO890" t="str">
        <f t="shared" si="305"/>
        <v/>
      </c>
      <c r="AP890" t="str">
        <f t="shared" si="306"/>
        <v/>
      </c>
      <c r="AQ890" t="str">
        <f t="shared" si="307"/>
        <v/>
      </c>
      <c r="AR890" t="str">
        <f t="shared" si="308"/>
        <v/>
      </c>
      <c r="AS890" t="str">
        <f t="shared" si="309"/>
        <v/>
      </c>
      <c r="AT890" t="str">
        <f t="shared" si="310"/>
        <v/>
      </c>
      <c r="AU890" t="str">
        <f t="shared" si="311"/>
        <v/>
      </c>
      <c r="AV890" t="str">
        <f t="shared" si="312"/>
        <v/>
      </c>
      <c r="AW890">
        <f>'01_指標庫'!$H$4*ISNUMBER($F890)+'01_指標庫'!$H$5*ISNUMBER($AA890)+'01_指標庫'!$H$6*ISNUMBER($G890)+'01_指標庫'!$H$7*ISNUMBER($H890)+'01_指標庫'!$H$8*ISNUMBER($AF890)+'01_指標庫'!$H$9*ISNUMBER($AG890)+'01_指標庫'!$H$10*ISNUMBER($AB890)+'01_指標庫'!$H$11*ISNUMBER($AC890)+'01_指標庫'!$H$12*ISNUMBER($AD890)+'01_指標庫'!$H$13*ISNUMBER($AE890)+'01_指標庫'!$H$14*ISNUMBER($I890)+'01_指標庫'!$H$15*ISNUMBER($AH890)+'01_指標庫'!$H$16*ISNUMBER($K890)+'01_指標庫'!$H$17*ISNUMBER($AI890)+'01_指標庫'!$H$18*ISNUMBER($AJ890)+'01_指標庫'!$H$19*ISNUMBER($AK890)+'01_指標庫'!$H$20*ISNUMBER($BB890)+'01_指標庫'!$H$21*ISNUMBER($BC890)</f>
        <v>51</v>
      </c>
      <c r="AX890">
        <f>IF(AW890=0,50,ROUND(('01_指標庫'!$H$4*IF(ISNUMBER($F890),L890,0)+'01_指標庫'!$H$5*IF(ISNUMBER($AA890),AL890,0)+'01_指標庫'!$H$6*IF(ISNUMBER($G890),M890,0)+'01_指標庫'!$H$7*IF(ISNUMBER($H890),N890,0)+'01_指標庫'!$H$8*IF(ISNUMBER($AF890),AQ890,0)+'01_指標庫'!$H$9*IF(ISNUMBER($AG890),AR890,0)+'01_指標庫'!$H$10*IF(ISNUMBER($AB890),AM890,0)+'01_指標庫'!$H$11*IF(ISNUMBER($AC890),AN890,0)+'01_指標庫'!$H$12*IF(ISNUMBER($AD890),AO890,0)+'01_指標庫'!$H$13*IF(ISNUMBER($AE890),AP890,0)+'01_指標庫'!$H$14*IF(ISNUMBER($I890),O890,0)+'01_指標庫'!$H$15*IF(ISNUMBER($AH890),AS890,0)+'01_指標庫'!$H$16*IF(ISNUMBER($K890),P890,0)+'01_指標庫'!$H$17*IF(ISNUMBER($AI890),AT890,0)+'01_指標庫'!$H$18*IF(ISNUMBER($AJ890),AU890,0)+'01_指標庫'!$H$19*IF(ISNUMBER($AK890),AV890,0)+'01_指標庫'!$H$20*IF(ISNUMBER($BB890),BB890,0)+'01_指標庫'!$H$21*IF(ISNUMBER($BC890),BC890,0))/AW890,1))</f>
        <v>94.1</v>
      </c>
      <c r="AY890" s="67"/>
      <c r="AZ890" s="67"/>
      <c r="BA890" s="66">
        <f t="shared" si="316"/>
        <v>9.8639370621196321E-3</v>
      </c>
      <c r="BB890">
        <f t="shared" si="317"/>
        <v>50</v>
      </c>
      <c r="BC890" t="str">
        <f t="shared" si="318"/>
        <v/>
      </c>
    </row>
    <row r="891" spans="1:55" ht="15" customHeight="1">
      <c r="A891" s="56">
        <v>887</v>
      </c>
      <c r="B891" s="57">
        <v>43845</v>
      </c>
      <c r="C891" s="56">
        <v>2020</v>
      </c>
      <c r="D891" s="58" t="s">
        <v>238</v>
      </c>
      <c r="E891" s="59">
        <v>9035.67</v>
      </c>
      <c r="F891" s="60">
        <v>0.143286</v>
      </c>
      <c r="G891" s="60">
        <v>-3.8560000000000001E-3</v>
      </c>
      <c r="H891" s="61">
        <v>0.95920000000000005</v>
      </c>
      <c r="I891" s="62">
        <v>344</v>
      </c>
      <c r="J891" s="56" t="s">
        <v>235</v>
      </c>
      <c r="K891" s="63">
        <v>12.42</v>
      </c>
      <c r="L891" s="56">
        <f t="shared" si="296"/>
        <v>100</v>
      </c>
      <c r="M891" s="56">
        <f t="shared" si="297"/>
        <v>100</v>
      </c>
      <c r="N891" s="56">
        <f t="shared" si="298"/>
        <v>100</v>
      </c>
      <c r="O891" s="56">
        <f t="shared" si="299"/>
        <v>100</v>
      </c>
      <c r="P891" s="56">
        <f t="shared" si="300"/>
        <v>100</v>
      </c>
      <c r="Q891" s="63"/>
      <c r="R891" s="56"/>
      <c r="S891" s="60">
        <f t="shared" si="313"/>
        <v>2.4907510112459619E-4</v>
      </c>
      <c r="T891" s="64">
        <f t="shared" si="314"/>
        <v>2.421307506053294E-3</v>
      </c>
      <c r="V891" s="65"/>
      <c r="W891" s="65"/>
      <c r="Y891" s="15" t="str">
        <f t="shared" si="301"/>
        <v>EASY</v>
      </c>
      <c r="AA891" s="66">
        <f t="shared" si="315"/>
        <v>7.7962533282378566E-2</v>
      </c>
      <c r="AB891">
        <f>LOOKUP($B891,'07_L1政策步階'!$A$4:$A$14,'07_L1政策步階'!$C$4:$C$14)</f>
        <v>1</v>
      </c>
      <c r="AC891" s="65"/>
      <c r="AD891" s="65"/>
      <c r="AE891" s="65"/>
      <c r="AF891" s="65"/>
      <c r="AG891" s="65"/>
      <c r="AH891" s="65"/>
      <c r="AI891" s="65"/>
      <c r="AJ891" s="65"/>
      <c r="AK891" s="65"/>
      <c r="AL891">
        <f t="shared" si="302"/>
        <v>100</v>
      </c>
      <c r="AM891">
        <f t="shared" si="303"/>
        <v>100</v>
      </c>
      <c r="AN891" t="str">
        <f t="shared" si="304"/>
        <v/>
      </c>
      <c r="AO891" t="str">
        <f t="shared" si="305"/>
        <v/>
      </c>
      <c r="AP891" t="str">
        <f t="shared" si="306"/>
        <v/>
      </c>
      <c r="AQ891" t="str">
        <f t="shared" si="307"/>
        <v/>
      </c>
      <c r="AR891" t="str">
        <f t="shared" si="308"/>
        <v/>
      </c>
      <c r="AS891" t="str">
        <f t="shared" si="309"/>
        <v/>
      </c>
      <c r="AT891" t="str">
        <f t="shared" si="310"/>
        <v/>
      </c>
      <c r="AU891" t="str">
        <f t="shared" si="311"/>
        <v/>
      </c>
      <c r="AV891" t="str">
        <f t="shared" si="312"/>
        <v/>
      </c>
      <c r="AW891">
        <f>'01_指標庫'!$H$4*ISNUMBER($F891)+'01_指標庫'!$H$5*ISNUMBER($AA891)+'01_指標庫'!$H$6*ISNUMBER($G891)+'01_指標庫'!$H$7*ISNUMBER($H891)+'01_指標庫'!$H$8*ISNUMBER($AF891)+'01_指標庫'!$H$9*ISNUMBER($AG891)+'01_指標庫'!$H$10*ISNUMBER($AB891)+'01_指標庫'!$H$11*ISNUMBER($AC891)+'01_指標庫'!$H$12*ISNUMBER($AD891)+'01_指標庫'!$H$13*ISNUMBER($AE891)+'01_指標庫'!$H$14*ISNUMBER($I891)+'01_指標庫'!$H$15*ISNUMBER($AH891)+'01_指標庫'!$H$16*ISNUMBER($K891)+'01_指標庫'!$H$17*ISNUMBER($AI891)+'01_指標庫'!$H$18*ISNUMBER($AJ891)+'01_指標庫'!$H$19*ISNUMBER($AK891)+'01_指標庫'!$H$20*ISNUMBER($BB891)+'01_指標庫'!$H$21*ISNUMBER($BC891)</f>
        <v>51</v>
      </c>
      <c r="AX891">
        <f>IF(AW891=0,50,ROUND(('01_指標庫'!$H$4*IF(ISNUMBER($F891),L891,0)+'01_指標庫'!$H$5*IF(ISNUMBER($AA891),AL891,0)+'01_指標庫'!$H$6*IF(ISNUMBER($G891),M891,0)+'01_指標庫'!$H$7*IF(ISNUMBER($H891),N891,0)+'01_指標庫'!$H$8*IF(ISNUMBER($AF891),AQ891,0)+'01_指標庫'!$H$9*IF(ISNUMBER($AG891),AR891,0)+'01_指標庫'!$H$10*IF(ISNUMBER($AB891),AM891,0)+'01_指標庫'!$H$11*IF(ISNUMBER($AC891),AN891,0)+'01_指標庫'!$H$12*IF(ISNUMBER($AD891),AO891,0)+'01_指標庫'!$H$13*IF(ISNUMBER($AE891),AP891,0)+'01_指標庫'!$H$14*IF(ISNUMBER($I891),O891,0)+'01_指標庫'!$H$15*IF(ISNUMBER($AH891),AS891,0)+'01_指標庫'!$H$16*IF(ISNUMBER($K891),P891,0)+'01_指標庫'!$H$17*IF(ISNUMBER($AI891),AT891,0)+'01_指標庫'!$H$18*IF(ISNUMBER($AJ891),AU891,0)+'01_指標庫'!$H$19*IF(ISNUMBER($AK891),AV891,0)+'01_指標庫'!$H$20*IF(ISNUMBER($BB891),BB891,0)+'01_指標庫'!$H$21*IF(ISNUMBER($BC891),BC891,0))/AW891,1))</f>
        <v>94.1</v>
      </c>
      <c r="AY891" s="67"/>
      <c r="AZ891" s="67"/>
      <c r="BA891" s="66">
        <f t="shared" si="316"/>
        <v>9.2039261282406137E-3</v>
      </c>
      <c r="BB891">
        <f t="shared" si="317"/>
        <v>50</v>
      </c>
      <c r="BC891" t="str">
        <f t="shared" si="318"/>
        <v/>
      </c>
    </row>
    <row r="892" spans="1:55" ht="15" customHeight="1">
      <c r="A892" s="56">
        <v>888</v>
      </c>
      <c r="B892" s="57">
        <v>43846</v>
      </c>
      <c r="C892" s="56">
        <v>2020</v>
      </c>
      <c r="D892" s="58" t="s">
        <v>239</v>
      </c>
      <c r="E892" s="59">
        <v>9125</v>
      </c>
      <c r="F892" s="60">
        <v>0.15340300000000001</v>
      </c>
      <c r="G892" s="60">
        <v>0</v>
      </c>
      <c r="H892" s="61">
        <v>0.95920000000000005</v>
      </c>
      <c r="I892" s="62">
        <v>342</v>
      </c>
      <c r="J892" s="56" t="s">
        <v>235</v>
      </c>
      <c r="K892" s="63">
        <v>12.32</v>
      </c>
      <c r="L892" s="56">
        <f t="shared" si="296"/>
        <v>100</v>
      </c>
      <c r="M892" s="56">
        <f t="shared" si="297"/>
        <v>100</v>
      </c>
      <c r="N892" s="56">
        <f t="shared" si="298"/>
        <v>100</v>
      </c>
      <c r="O892" s="56">
        <f t="shared" si="299"/>
        <v>100</v>
      </c>
      <c r="P892" s="56">
        <f t="shared" si="300"/>
        <v>100</v>
      </c>
      <c r="Q892" s="63"/>
      <c r="R892" s="56"/>
      <c r="S892" s="60">
        <f t="shared" si="313"/>
        <v>9.886372565620416E-3</v>
      </c>
      <c r="T892" s="64">
        <f t="shared" si="314"/>
        <v>-8.0515297906601502E-3</v>
      </c>
      <c r="V892" s="65"/>
      <c r="W892" s="65"/>
      <c r="Y892" s="15" t="str">
        <f t="shared" si="301"/>
        <v>EASY</v>
      </c>
      <c r="AA892" s="66">
        <f t="shared" si="315"/>
        <v>7.9166675356690641E-2</v>
      </c>
      <c r="AB892">
        <f>LOOKUP($B892,'07_L1政策步階'!$A$4:$A$14,'07_L1政策步階'!$C$4:$C$14)</f>
        <v>1</v>
      </c>
      <c r="AC892" s="65"/>
      <c r="AD892" s="65"/>
      <c r="AE892" s="65"/>
      <c r="AF892" s="65"/>
      <c r="AG892" s="65"/>
      <c r="AH892" s="65"/>
      <c r="AI892" s="65"/>
      <c r="AJ892" s="65"/>
      <c r="AK892" s="65"/>
      <c r="AL892">
        <f t="shared" si="302"/>
        <v>100</v>
      </c>
      <c r="AM892">
        <f t="shared" si="303"/>
        <v>100</v>
      </c>
      <c r="AN892" t="str">
        <f t="shared" si="304"/>
        <v/>
      </c>
      <c r="AO892" t="str">
        <f t="shared" si="305"/>
        <v/>
      </c>
      <c r="AP892" t="str">
        <f t="shared" si="306"/>
        <v/>
      </c>
      <c r="AQ892" t="str">
        <f t="shared" si="307"/>
        <v/>
      </c>
      <c r="AR892" t="str">
        <f t="shared" si="308"/>
        <v/>
      </c>
      <c r="AS892" t="str">
        <f t="shared" si="309"/>
        <v/>
      </c>
      <c r="AT892" t="str">
        <f t="shared" si="310"/>
        <v/>
      </c>
      <c r="AU892" t="str">
        <f t="shared" si="311"/>
        <v/>
      </c>
      <c r="AV892" t="str">
        <f t="shared" si="312"/>
        <v/>
      </c>
      <c r="AW892">
        <f>'01_指標庫'!$H$4*ISNUMBER($F892)+'01_指標庫'!$H$5*ISNUMBER($AA892)+'01_指標庫'!$H$6*ISNUMBER($G892)+'01_指標庫'!$H$7*ISNUMBER($H892)+'01_指標庫'!$H$8*ISNUMBER($AF892)+'01_指標庫'!$H$9*ISNUMBER($AG892)+'01_指標庫'!$H$10*ISNUMBER($AB892)+'01_指標庫'!$H$11*ISNUMBER($AC892)+'01_指標庫'!$H$12*ISNUMBER($AD892)+'01_指標庫'!$H$13*ISNUMBER($AE892)+'01_指標庫'!$H$14*ISNUMBER($I892)+'01_指標庫'!$H$15*ISNUMBER($AH892)+'01_指標庫'!$H$16*ISNUMBER($K892)+'01_指標庫'!$H$17*ISNUMBER($AI892)+'01_指標庫'!$H$18*ISNUMBER($AJ892)+'01_指標庫'!$H$19*ISNUMBER($AK892)+'01_指標庫'!$H$20*ISNUMBER($BB892)+'01_指標庫'!$H$21*ISNUMBER($BC892)</f>
        <v>51</v>
      </c>
      <c r="AX892">
        <f>IF(AW892=0,50,ROUND(('01_指標庫'!$H$4*IF(ISNUMBER($F892),L892,0)+'01_指標庫'!$H$5*IF(ISNUMBER($AA892),AL892,0)+'01_指標庫'!$H$6*IF(ISNUMBER($G892),M892,0)+'01_指標庫'!$H$7*IF(ISNUMBER($H892),N892,0)+'01_指標庫'!$H$8*IF(ISNUMBER($AF892),AQ892,0)+'01_指標庫'!$H$9*IF(ISNUMBER($AG892),AR892,0)+'01_指標庫'!$H$10*IF(ISNUMBER($AB892),AM892,0)+'01_指標庫'!$H$11*IF(ISNUMBER($AC892),AN892,0)+'01_指標庫'!$H$12*IF(ISNUMBER($AD892),AO892,0)+'01_指標庫'!$H$13*IF(ISNUMBER($AE892),AP892,0)+'01_指標庫'!$H$14*IF(ISNUMBER($I892),O892,0)+'01_指標庫'!$H$15*IF(ISNUMBER($AH892),AS892,0)+'01_指標庫'!$H$16*IF(ISNUMBER($K892),P892,0)+'01_指標庫'!$H$17*IF(ISNUMBER($AI892),AT892,0)+'01_指標庫'!$H$18*IF(ISNUMBER($AJ892),AU892,0)+'01_指標庫'!$H$19*IF(ISNUMBER($AK892),AV892,0)+'01_指標庫'!$H$20*IF(ISNUMBER($BB892),BB892,0)+'01_指標庫'!$H$21*IF(ISNUMBER($BC892),BC892,0))/AW892,1))</f>
        <v>94.1</v>
      </c>
      <c r="AY892" s="67"/>
      <c r="AZ892" s="67"/>
      <c r="BA892" s="66">
        <f t="shared" si="316"/>
        <v>9.3783630739017187E-3</v>
      </c>
      <c r="BB892">
        <f t="shared" si="317"/>
        <v>50</v>
      </c>
      <c r="BC892" t="str">
        <f t="shared" si="318"/>
        <v/>
      </c>
    </row>
    <row r="893" spans="1:55" ht="15" customHeight="1">
      <c r="A893" s="56">
        <v>889</v>
      </c>
      <c r="B893" s="57">
        <v>43847</v>
      </c>
      <c r="C893" s="56">
        <v>2020</v>
      </c>
      <c r="D893" s="58" t="s">
        <v>234</v>
      </c>
      <c r="E893" s="59">
        <v>9173.73</v>
      </c>
      <c r="F893" s="60">
        <v>0.15837000000000001</v>
      </c>
      <c r="G893" s="60">
        <v>0</v>
      </c>
      <c r="H893" s="61">
        <v>0.95920000000000005</v>
      </c>
      <c r="I893" s="62">
        <v>339</v>
      </c>
      <c r="J893" s="56" t="s">
        <v>235</v>
      </c>
      <c r="K893" s="63">
        <v>12.1</v>
      </c>
      <c r="L893" s="56">
        <f t="shared" si="296"/>
        <v>100</v>
      </c>
      <c r="M893" s="56">
        <f t="shared" si="297"/>
        <v>100</v>
      </c>
      <c r="N893" s="56">
        <f t="shared" si="298"/>
        <v>100</v>
      </c>
      <c r="O893" s="56">
        <f t="shared" si="299"/>
        <v>100</v>
      </c>
      <c r="P893" s="56">
        <f t="shared" si="300"/>
        <v>100</v>
      </c>
      <c r="Q893" s="63"/>
      <c r="R893" s="56"/>
      <c r="S893" s="60">
        <f t="shared" si="313"/>
        <v>5.3402739726027271E-3</v>
      </c>
      <c r="T893" s="64">
        <f t="shared" si="314"/>
        <v>-1.7857142857142905E-2</v>
      </c>
      <c r="V893" s="65"/>
      <c r="W893" s="65"/>
      <c r="Y893" s="15" t="str">
        <f t="shared" si="301"/>
        <v>EASY</v>
      </c>
      <c r="AA893" s="66">
        <f t="shared" si="315"/>
        <v>8.0490302290381788E-2</v>
      </c>
      <c r="AB893">
        <f>LOOKUP($B893,'07_L1政策步階'!$A$4:$A$14,'07_L1政策步階'!$C$4:$C$14)</f>
        <v>1</v>
      </c>
      <c r="AC893" s="65"/>
      <c r="AD893" s="65"/>
      <c r="AE893" s="65"/>
      <c r="AF893" s="65"/>
      <c r="AG893" s="65"/>
      <c r="AH893" s="65"/>
      <c r="AI893" s="65"/>
      <c r="AJ893" s="65"/>
      <c r="AK893" s="65"/>
      <c r="AL893">
        <f t="shared" si="302"/>
        <v>100</v>
      </c>
      <c r="AM893">
        <f t="shared" si="303"/>
        <v>100</v>
      </c>
      <c r="AN893" t="str">
        <f t="shared" si="304"/>
        <v/>
      </c>
      <c r="AO893" t="str">
        <f t="shared" si="305"/>
        <v/>
      </c>
      <c r="AP893" t="str">
        <f t="shared" si="306"/>
        <v/>
      </c>
      <c r="AQ893" t="str">
        <f t="shared" si="307"/>
        <v/>
      </c>
      <c r="AR893" t="str">
        <f t="shared" si="308"/>
        <v/>
      </c>
      <c r="AS893" t="str">
        <f t="shared" si="309"/>
        <v/>
      </c>
      <c r="AT893" t="str">
        <f t="shared" si="310"/>
        <v/>
      </c>
      <c r="AU893" t="str">
        <f t="shared" si="311"/>
        <v/>
      </c>
      <c r="AV893" t="str">
        <f t="shared" si="312"/>
        <v/>
      </c>
      <c r="AW893">
        <f>'01_指標庫'!$H$4*ISNUMBER($F893)+'01_指標庫'!$H$5*ISNUMBER($AA893)+'01_指標庫'!$H$6*ISNUMBER($G893)+'01_指標庫'!$H$7*ISNUMBER($H893)+'01_指標庫'!$H$8*ISNUMBER($AF893)+'01_指標庫'!$H$9*ISNUMBER($AG893)+'01_指標庫'!$H$10*ISNUMBER($AB893)+'01_指標庫'!$H$11*ISNUMBER($AC893)+'01_指標庫'!$H$12*ISNUMBER($AD893)+'01_指標庫'!$H$13*ISNUMBER($AE893)+'01_指標庫'!$H$14*ISNUMBER($I893)+'01_指標庫'!$H$15*ISNUMBER($AH893)+'01_指標庫'!$H$16*ISNUMBER($K893)+'01_指標庫'!$H$17*ISNUMBER($AI893)+'01_指標庫'!$H$18*ISNUMBER($AJ893)+'01_指標庫'!$H$19*ISNUMBER($AK893)+'01_指標庫'!$H$20*ISNUMBER($BB893)+'01_指標庫'!$H$21*ISNUMBER($BC893)</f>
        <v>51</v>
      </c>
      <c r="AX893">
        <f>IF(AW893=0,50,ROUND(('01_指標庫'!$H$4*IF(ISNUMBER($F893),L893,0)+'01_指標庫'!$H$5*IF(ISNUMBER($AA893),AL893,0)+'01_指標庫'!$H$6*IF(ISNUMBER($G893),M893,0)+'01_指標庫'!$H$7*IF(ISNUMBER($H893),N893,0)+'01_指標庫'!$H$8*IF(ISNUMBER($AF893),AQ893,0)+'01_指標庫'!$H$9*IF(ISNUMBER($AG893),AR893,0)+'01_指標庫'!$H$10*IF(ISNUMBER($AB893),AM893,0)+'01_指標庫'!$H$11*IF(ISNUMBER($AC893),AN893,0)+'01_指標庫'!$H$12*IF(ISNUMBER($AD893),AO893,0)+'01_指標庫'!$H$13*IF(ISNUMBER($AE893),AP893,0)+'01_指標庫'!$H$14*IF(ISNUMBER($I893),O893,0)+'01_指標庫'!$H$15*IF(ISNUMBER($AH893),AS893,0)+'01_指標庫'!$H$16*IF(ISNUMBER($K893),P893,0)+'01_指標庫'!$H$17*IF(ISNUMBER($AI893),AT893,0)+'01_指標庫'!$H$18*IF(ISNUMBER($AJ893),AU893,0)+'01_指標庫'!$H$19*IF(ISNUMBER($AK893),AV893,0)+'01_指標庫'!$H$20*IF(ISNUMBER($BB893),BB893,0)+'01_指標庫'!$H$21*IF(ISNUMBER($BC893),BC893,0))/AW893,1))</f>
        <v>94.1</v>
      </c>
      <c r="AY893" s="67"/>
      <c r="AZ893" s="67"/>
      <c r="BA893" s="66">
        <f t="shared" si="316"/>
        <v>9.7204420164511696E-3</v>
      </c>
      <c r="BB893">
        <f t="shared" si="317"/>
        <v>50</v>
      </c>
      <c r="BC893" t="str">
        <f t="shared" si="318"/>
        <v/>
      </c>
    </row>
    <row r="894" spans="1:55" ht="15" customHeight="1">
      <c r="A894" s="56">
        <v>890</v>
      </c>
      <c r="B894" s="57">
        <v>43851</v>
      </c>
      <c r="C894" s="56">
        <v>2020</v>
      </c>
      <c r="D894" s="58" t="s">
        <v>237</v>
      </c>
      <c r="E894" s="59">
        <v>9166.6299999999992</v>
      </c>
      <c r="F894" s="60">
        <v>0.15628700000000001</v>
      </c>
      <c r="G894" s="60">
        <v>-7.7399999999999995E-4</v>
      </c>
      <c r="H894" s="61">
        <v>0.95920000000000005</v>
      </c>
      <c r="I894" s="62">
        <v>347</v>
      </c>
      <c r="J894" s="56" t="s">
        <v>235</v>
      </c>
      <c r="K894" s="63">
        <v>12.85</v>
      </c>
      <c r="L894" s="56">
        <f t="shared" si="296"/>
        <v>100</v>
      </c>
      <c r="M894" s="56">
        <f t="shared" si="297"/>
        <v>100</v>
      </c>
      <c r="N894" s="56">
        <f t="shared" si="298"/>
        <v>100</v>
      </c>
      <c r="O894" s="56">
        <f t="shared" si="299"/>
        <v>100</v>
      </c>
      <c r="P894" s="56">
        <f t="shared" si="300"/>
        <v>100</v>
      </c>
      <c r="Q894" s="63"/>
      <c r="R894" s="56"/>
      <c r="S894" s="60">
        <f t="shared" si="313"/>
        <v>-7.7394909159089753E-4</v>
      </c>
      <c r="T894" s="64">
        <f t="shared" si="314"/>
        <v>6.198347107438007E-2</v>
      </c>
      <c r="V894" s="65"/>
      <c r="W894" s="65"/>
      <c r="Y894" s="15" t="str">
        <f t="shared" si="301"/>
        <v>EASY</v>
      </c>
      <c r="AA894" s="66">
        <f t="shared" si="315"/>
        <v>8.1830837875855433E-2</v>
      </c>
      <c r="AB894">
        <f>LOOKUP($B894,'07_L1政策步階'!$A$4:$A$14,'07_L1政策步階'!$C$4:$C$14)</f>
        <v>1</v>
      </c>
      <c r="AC894" s="65"/>
      <c r="AD894" s="65"/>
      <c r="AE894" s="65"/>
      <c r="AF894" s="65"/>
      <c r="AG894" s="65"/>
      <c r="AH894" s="65"/>
      <c r="AI894" s="65"/>
      <c r="AJ894" s="65"/>
      <c r="AK894" s="65"/>
      <c r="AL894">
        <f t="shared" si="302"/>
        <v>100</v>
      </c>
      <c r="AM894">
        <f t="shared" si="303"/>
        <v>100</v>
      </c>
      <c r="AN894" t="str">
        <f t="shared" si="304"/>
        <v/>
      </c>
      <c r="AO894" t="str">
        <f t="shared" si="305"/>
        <v/>
      </c>
      <c r="AP894" t="str">
        <f t="shared" si="306"/>
        <v/>
      </c>
      <c r="AQ894" t="str">
        <f t="shared" si="307"/>
        <v/>
      </c>
      <c r="AR894" t="str">
        <f t="shared" si="308"/>
        <v/>
      </c>
      <c r="AS894" t="str">
        <f t="shared" si="309"/>
        <v/>
      </c>
      <c r="AT894" t="str">
        <f t="shared" si="310"/>
        <v/>
      </c>
      <c r="AU894" t="str">
        <f t="shared" si="311"/>
        <v/>
      </c>
      <c r="AV894" t="str">
        <f t="shared" si="312"/>
        <v/>
      </c>
      <c r="AW894">
        <f>'01_指標庫'!$H$4*ISNUMBER($F894)+'01_指標庫'!$H$5*ISNUMBER($AA894)+'01_指標庫'!$H$6*ISNUMBER($G894)+'01_指標庫'!$H$7*ISNUMBER($H894)+'01_指標庫'!$H$8*ISNUMBER($AF894)+'01_指標庫'!$H$9*ISNUMBER($AG894)+'01_指標庫'!$H$10*ISNUMBER($AB894)+'01_指標庫'!$H$11*ISNUMBER($AC894)+'01_指標庫'!$H$12*ISNUMBER($AD894)+'01_指標庫'!$H$13*ISNUMBER($AE894)+'01_指標庫'!$H$14*ISNUMBER($I894)+'01_指標庫'!$H$15*ISNUMBER($AH894)+'01_指標庫'!$H$16*ISNUMBER($K894)+'01_指標庫'!$H$17*ISNUMBER($AI894)+'01_指標庫'!$H$18*ISNUMBER($AJ894)+'01_指標庫'!$H$19*ISNUMBER($AK894)+'01_指標庫'!$H$20*ISNUMBER($BB894)+'01_指標庫'!$H$21*ISNUMBER($BC894)</f>
        <v>51</v>
      </c>
      <c r="AX894">
        <f>IF(AW894=0,50,ROUND(('01_指標庫'!$H$4*IF(ISNUMBER($F894),L894,0)+'01_指標庫'!$H$5*IF(ISNUMBER($AA894),AL894,0)+'01_指標庫'!$H$6*IF(ISNUMBER($G894),M894,0)+'01_指標庫'!$H$7*IF(ISNUMBER($H894),N894,0)+'01_指標庫'!$H$8*IF(ISNUMBER($AF894),AQ894,0)+'01_指標庫'!$H$9*IF(ISNUMBER($AG894),AR894,0)+'01_指標庫'!$H$10*IF(ISNUMBER($AB894),AM894,0)+'01_指標庫'!$H$11*IF(ISNUMBER($AC894),AN894,0)+'01_指標庫'!$H$12*IF(ISNUMBER($AD894),AO894,0)+'01_指標庫'!$H$13*IF(ISNUMBER($AE894),AP894,0)+'01_指標庫'!$H$14*IF(ISNUMBER($I894),O894,0)+'01_指標庫'!$H$15*IF(ISNUMBER($AH894),AS894,0)+'01_指標庫'!$H$16*IF(ISNUMBER($K894),P894,0)+'01_指標庫'!$H$17*IF(ISNUMBER($AI894),AT894,0)+'01_指標庫'!$H$18*IF(ISNUMBER($AJ894),AU894,0)+'01_指標庫'!$H$19*IF(ISNUMBER($AK894),AV894,0)+'01_指標庫'!$H$20*IF(ISNUMBER($BB894),BB894,0)+'01_指標庫'!$H$21*IF(ISNUMBER($BC894),BC894,0))/AW894,1))</f>
        <v>94.1</v>
      </c>
      <c r="AY894" s="67"/>
      <c r="AZ894" s="67"/>
      <c r="BA894" s="66">
        <f t="shared" si="316"/>
        <v>8.2895086912462279E-3</v>
      </c>
      <c r="BB894">
        <f t="shared" si="317"/>
        <v>50</v>
      </c>
      <c r="BC894" t="str">
        <f t="shared" si="318"/>
        <v/>
      </c>
    </row>
    <row r="895" spans="1:55" ht="15" customHeight="1">
      <c r="A895" s="56">
        <v>891</v>
      </c>
      <c r="B895" s="57">
        <v>43852</v>
      </c>
      <c r="C895" s="56">
        <v>2020</v>
      </c>
      <c r="D895" s="58" t="s">
        <v>238</v>
      </c>
      <c r="E895" s="59">
        <v>9188.58</v>
      </c>
      <c r="F895" s="60">
        <v>0.15787999999999999</v>
      </c>
      <c r="G895" s="60">
        <v>0</v>
      </c>
      <c r="H895" s="61">
        <v>0.95920000000000005</v>
      </c>
      <c r="I895" s="62">
        <v>349</v>
      </c>
      <c r="J895" s="56" t="s">
        <v>235</v>
      </c>
      <c r="K895" s="63">
        <v>12.91</v>
      </c>
      <c r="L895" s="56">
        <f t="shared" si="296"/>
        <v>100</v>
      </c>
      <c r="M895" s="56">
        <f t="shared" si="297"/>
        <v>100</v>
      </c>
      <c r="N895" s="56">
        <f t="shared" si="298"/>
        <v>100</v>
      </c>
      <c r="O895" s="56">
        <f t="shared" si="299"/>
        <v>100</v>
      </c>
      <c r="P895" s="56">
        <f t="shared" si="300"/>
        <v>100</v>
      </c>
      <c r="Q895" s="63"/>
      <c r="R895" s="56"/>
      <c r="S895" s="60">
        <f t="shared" si="313"/>
        <v>2.394555032765755E-3</v>
      </c>
      <c r="T895" s="64">
        <f t="shared" si="314"/>
        <v>4.6692607003890885E-3</v>
      </c>
      <c r="V895" s="65"/>
      <c r="W895" s="65"/>
      <c r="Y895" s="15" t="str">
        <f t="shared" si="301"/>
        <v>EASY</v>
      </c>
      <c r="AA895" s="66">
        <f t="shared" si="315"/>
        <v>8.3175555688373093E-2</v>
      </c>
      <c r="AB895">
        <f>LOOKUP($B895,'07_L1政策步階'!$A$4:$A$14,'07_L1政策步階'!$C$4:$C$14)</f>
        <v>1</v>
      </c>
      <c r="AC895" s="65"/>
      <c r="AD895" s="65"/>
      <c r="AE895" s="65"/>
      <c r="AF895" s="65"/>
      <c r="AG895" s="65"/>
      <c r="AH895" s="65"/>
      <c r="AI895" s="65"/>
      <c r="AJ895" s="65"/>
      <c r="AK895" s="65"/>
      <c r="AL895">
        <f t="shared" si="302"/>
        <v>100</v>
      </c>
      <c r="AM895">
        <f t="shared" si="303"/>
        <v>100</v>
      </c>
      <c r="AN895" t="str">
        <f t="shared" si="304"/>
        <v/>
      </c>
      <c r="AO895" t="str">
        <f t="shared" si="305"/>
        <v/>
      </c>
      <c r="AP895" t="str">
        <f t="shared" si="306"/>
        <v/>
      </c>
      <c r="AQ895" t="str">
        <f t="shared" si="307"/>
        <v/>
      </c>
      <c r="AR895" t="str">
        <f t="shared" si="308"/>
        <v/>
      </c>
      <c r="AS895" t="str">
        <f t="shared" si="309"/>
        <v/>
      </c>
      <c r="AT895" t="str">
        <f t="shared" si="310"/>
        <v/>
      </c>
      <c r="AU895" t="str">
        <f t="shared" si="311"/>
        <v/>
      </c>
      <c r="AV895" t="str">
        <f t="shared" si="312"/>
        <v/>
      </c>
      <c r="AW895">
        <f>'01_指標庫'!$H$4*ISNUMBER($F895)+'01_指標庫'!$H$5*ISNUMBER($AA895)+'01_指標庫'!$H$6*ISNUMBER($G895)+'01_指標庫'!$H$7*ISNUMBER($H895)+'01_指標庫'!$H$8*ISNUMBER($AF895)+'01_指標庫'!$H$9*ISNUMBER($AG895)+'01_指標庫'!$H$10*ISNUMBER($AB895)+'01_指標庫'!$H$11*ISNUMBER($AC895)+'01_指標庫'!$H$12*ISNUMBER($AD895)+'01_指標庫'!$H$13*ISNUMBER($AE895)+'01_指標庫'!$H$14*ISNUMBER($I895)+'01_指標庫'!$H$15*ISNUMBER($AH895)+'01_指標庫'!$H$16*ISNUMBER($K895)+'01_指標庫'!$H$17*ISNUMBER($AI895)+'01_指標庫'!$H$18*ISNUMBER($AJ895)+'01_指標庫'!$H$19*ISNUMBER($AK895)+'01_指標庫'!$H$20*ISNUMBER($BB895)+'01_指標庫'!$H$21*ISNUMBER($BC895)</f>
        <v>51</v>
      </c>
      <c r="AX895">
        <f>IF(AW895=0,50,ROUND(('01_指標庫'!$H$4*IF(ISNUMBER($F895),L895,0)+'01_指標庫'!$H$5*IF(ISNUMBER($AA895),AL895,0)+'01_指標庫'!$H$6*IF(ISNUMBER($G895),M895,0)+'01_指標庫'!$H$7*IF(ISNUMBER($H895),N895,0)+'01_指標庫'!$H$8*IF(ISNUMBER($AF895),AQ895,0)+'01_指標庫'!$H$9*IF(ISNUMBER($AG895),AR895,0)+'01_指標庫'!$H$10*IF(ISNUMBER($AB895),AM895,0)+'01_指標庫'!$H$11*IF(ISNUMBER($AC895),AN895,0)+'01_指標庫'!$H$12*IF(ISNUMBER($AD895),AO895,0)+'01_指標庫'!$H$13*IF(ISNUMBER($AE895),AP895,0)+'01_指標庫'!$H$14*IF(ISNUMBER($I895),O895,0)+'01_指標庫'!$H$15*IF(ISNUMBER($AH895),AS895,0)+'01_指標庫'!$H$16*IF(ISNUMBER($K895),P895,0)+'01_指標庫'!$H$17*IF(ISNUMBER($AI895),AT895,0)+'01_指標庫'!$H$18*IF(ISNUMBER($AJ895),AU895,0)+'01_指標庫'!$H$19*IF(ISNUMBER($AK895),AV895,0)+'01_指標庫'!$H$20*IF(ISNUMBER($BB895),BB895,0)+'01_指標庫'!$H$21*IF(ISNUMBER($BC895),BC895,0))/AW895,1))</f>
        <v>94.1</v>
      </c>
      <c r="AY895" s="67"/>
      <c r="AZ895" s="67"/>
      <c r="BA895" s="66">
        <f t="shared" si="316"/>
        <v>7.9073643824689732E-3</v>
      </c>
      <c r="BB895">
        <f t="shared" si="317"/>
        <v>50</v>
      </c>
      <c r="BC895" t="str">
        <f t="shared" si="318"/>
        <v/>
      </c>
    </row>
    <row r="896" spans="1:55" ht="15" customHeight="1">
      <c r="A896" s="56">
        <v>892</v>
      </c>
      <c r="B896" s="57">
        <v>43853</v>
      </c>
      <c r="C896" s="56">
        <v>2020</v>
      </c>
      <c r="D896" s="58" t="s">
        <v>239</v>
      </c>
      <c r="E896" s="59">
        <v>9216.98</v>
      </c>
      <c r="F896" s="60">
        <v>0.160276</v>
      </c>
      <c r="G896" s="60">
        <v>0</v>
      </c>
      <c r="H896" s="61">
        <v>0.95920000000000005</v>
      </c>
      <c r="I896" s="62">
        <v>358</v>
      </c>
      <c r="J896" s="56" t="s">
        <v>235</v>
      </c>
      <c r="K896" s="63">
        <v>12.98</v>
      </c>
      <c r="L896" s="56">
        <f t="shared" si="296"/>
        <v>100</v>
      </c>
      <c r="M896" s="56">
        <f t="shared" si="297"/>
        <v>100</v>
      </c>
      <c r="N896" s="56">
        <f t="shared" si="298"/>
        <v>100</v>
      </c>
      <c r="O896" s="56">
        <f t="shared" si="299"/>
        <v>50</v>
      </c>
      <c r="P896" s="56">
        <f t="shared" si="300"/>
        <v>100</v>
      </c>
      <c r="Q896" s="63"/>
      <c r="R896" s="56"/>
      <c r="S896" s="60">
        <f t="shared" si="313"/>
        <v>3.0907931366979113E-3</v>
      </c>
      <c r="T896" s="64">
        <f t="shared" si="314"/>
        <v>5.422153369481153E-3</v>
      </c>
      <c r="V896" s="65"/>
      <c r="W896" s="65"/>
      <c r="Y896" s="15" t="str">
        <f t="shared" si="301"/>
        <v>EASY</v>
      </c>
      <c r="AA896" s="66">
        <f t="shared" si="315"/>
        <v>8.4492690160898887E-2</v>
      </c>
      <c r="AB896">
        <f>LOOKUP($B896,'07_L1政策步階'!$A$4:$A$14,'07_L1政策步階'!$C$4:$C$14)</f>
        <v>1</v>
      </c>
      <c r="AC896" s="65"/>
      <c r="AD896" s="65"/>
      <c r="AE896" s="65"/>
      <c r="AF896" s="65"/>
      <c r="AG896" s="65"/>
      <c r="AH896" s="65"/>
      <c r="AI896" s="65"/>
      <c r="AJ896" s="65"/>
      <c r="AK896" s="65"/>
      <c r="AL896">
        <f t="shared" si="302"/>
        <v>100</v>
      </c>
      <c r="AM896">
        <f t="shared" si="303"/>
        <v>100</v>
      </c>
      <c r="AN896" t="str">
        <f t="shared" si="304"/>
        <v/>
      </c>
      <c r="AO896" t="str">
        <f t="shared" si="305"/>
        <v/>
      </c>
      <c r="AP896" t="str">
        <f t="shared" si="306"/>
        <v/>
      </c>
      <c r="AQ896" t="str">
        <f t="shared" si="307"/>
        <v/>
      </c>
      <c r="AR896" t="str">
        <f t="shared" si="308"/>
        <v/>
      </c>
      <c r="AS896" t="str">
        <f t="shared" si="309"/>
        <v/>
      </c>
      <c r="AT896" t="str">
        <f t="shared" si="310"/>
        <v/>
      </c>
      <c r="AU896" t="str">
        <f t="shared" si="311"/>
        <v/>
      </c>
      <c r="AV896" t="str">
        <f t="shared" si="312"/>
        <v/>
      </c>
      <c r="AW896">
        <f>'01_指標庫'!$H$4*ISNUMBER($F896)+'01_指標庫'!$H$5*ISNUMBER($AA896)+'01_指標庫'!$H$6*ISNUMBER($G896)+'01_指標庫'!$H$7*ISNUMBER($H896)+'01_指標庫'!$H$8*ISNUMBER($AF896)+'01_指標庫'!$H$9*ISNUMBER($AG896)+'01_指標庫'!$H$10*ISNUMBER($AB896)+'01_指標庫'!$H$11*ISNUMBER($AC896)+'01_指標庫'!$H$12*ISNUMBER($AD896)+'01_指標庫'!$H$13*ISNUMBER($AE896)+'01_指標庫'!$H$14*ISNUMBER($I896)+'01_指標庫'!$H$15*ISNUMBER($AH896)+'01_指標庫'!$H$16*ISNUMBER($K896)+'01_指標庫'!$H$17*ISNUMBER($AI896)+'01_指標庫'!$H$18*ISNUMBER($AJ896)+'01_指標庫'!$H$19*ISNUMBER($AK896)+'01_指標庫'!$H$20*ISNUMBER($BB896)+'01_指標庫'!$H$21*ISNUMBER($BC896)</f>
        <v>51</v>
      </c>
      <c r="AX896">
        <f>IF(AW896=0,50,ROUND(('01_指標庫'!$H$4*IF(ISNUMBER($F896),L896,0)+'01_指標庫'!$H$5*IF(ISNUMBER($AA896),AL896,0)+'01_指標庫'!$H$6*IF(ISNUMBER($G896),M896,0)+'01_指標庫'!$H$7*IF(ISNUMBER($H896),N896,0)+'01_指標庫'!$H$8*IF(ISNUMBER($AF896),AQ896,0)+'01_指標庫'!$H$9*IF(ISNUMBER($AG896),AR896,0)+'01_指標庫'!$H$10*IF(ISNUMBER($AB896),AM896,0)+'01_指標庫'!$H$11*IF(ISNUMBER($AC896),AN896,0)+'01_指標庫'!$H$12*IF(ISNUMBER($AD896),AO896,0)+'01_指標庫'!$H$13*IF(ISNUMBER($AE896),AP896,0)+'01_指標庫'!$H$14*IF(ISNUMBER($I896),O896,0)+'01_指標庫'!$H$15*IF(ISNUMBER($AH896),AS896,0)+'01_指標庫'!$H$16*IF(ISNUMBER($K896),P896,0)+'01_指標庫'!$H$17*IF(ISNUMBER($AI896),AT896,0)+'01_指標庫'!$H$18*IF(ISNUMBER($AJ896),AU896,0)+'01_指標庫'!$H$19*IF(ISNUMBER($AK896),AV896,0)+'01_指標庫'!$H$20*IF(ISNUMBER($BB896),BB896,0)+'01_指標庫'!$H$21*IF(ISNUMBER($BC896),BC896,0))/AW896,1))</f>
        <v>86.3</v>
      </c>
      <c r="AY896" s="67"/>
      <c r="AZ896" s="67"/>
      <c r="BA896" s="66">
        <f t="shared" si="316"/>
        <v>8.5185902173459116E-3</v>
      </c>
      <c r="BB896">
        <f t="shared" si="317"/>
        <v>50</v>
      </c>
      <c r="BC896" t="str">
        <f t="shared" si="318"/>
        <v/>
      </c>
    </row>
    <row r="897" spans="1:55" ht="15" customHeight="1">
      <c r="A897" s="56">
        <v>893</v>
      </c>
      <c r="B897" s="57">
        <v>43854</v>
      </c>
      <c r="C897" s="56">
        <v>2020</v>
      </c>
      <c r="D897" s="58" t="s">
        <v>234</v>
      </c>
      <c r="E897" s="59">
        <v>9141.4699999999993</v>
      </c>
      <c r="F897" s="60">
        <v>0.14963299999999999</v>
      </c>
      <c r="G897" s="60">
        <v>-8.1930000000000006E-3</v>
      </c>
      <c r="H897" s="61">
        <v>0.95920000000000005</v>
      </c>
      <c r="I897" s="62">
        <v>368</v>
      </c>
      <c r="J897" s="56" t="s">
        <v>235</v>
      </c>
      <c r="K897" s="63">
        <v>14.56</v>
      </c>
      <c r="L897" s="56">
        <f t="shared" si="296"/>
        <v>100</v>
      </c>
      <c r="M897" s="56">
        <f t="shared" si="297"/>
        <v>100</v>
      </c>
      <c r="N897" s="56">
        <f t="shared" si="298"/>
        <v>100</v>
      </c>
      <c r="O897" s="56">
        <f t="shared" si="299"/>
        <v>50</v>
      </c>
      <c r="P897" s="56">
        <f t="shared" si="300"/>
        <v>100</v>
      </c>
      <c r="Q897" s="63"/>
      <c r="R897" s="56"/>
      <c r="S897" s="60">
        <f t="shared" si="313"/>
        <v>-8.1924882119740472E-3</v>
      </c>
      <c r="T897" s="64">
        <f t="shared" si="314"/>
        <v>0.1217257318952234</v>
      </c>
      <c r="V897" s="65"/>
      <c r="W897" s="65"/>
      <c r="Y897" s="15" t="str">
        <f t="shared" si="301"/>
        <v>EASY</v>
      </c>
      <c r="AA897" s="66">
        <f t="shared" si="315"/>
        <v>8.5682604217059977E-2</v>
      </c>
      <c r="AB897">
        <f>LOOKUP($B897,'07_L1政策步階'!$A$4:$A$14,'07_L1政策步階'!$C$4:$C$14)</f>
        <v>1</v>
      </c>
      <c r="AC897" s="65"/>
      <c r="AD897" s="65"/>
      <c r="AE897" s="65"/>
      <c r="AF897" s="65"/>
      <c r="AG897" s="65"/>
      <c r="AH897" s="65"/>
      <c r="AI897" s="65"/>
      <c r="AJ897" s="65"/>
      <c r="AK897" s="65"/>
      <c r="AL897">
        <f t="shared" si="302"/>
        <v>100</v>
      </c>
      <c r="AM897">
        <f t="shared" si="303"/>
        <v>100</v>
      </c>
      <c r="AN897" t="str">
        <f t="shared" si="304"/>
        <v/>
      </c>
      <c r="AO897" t="str">
        <f t="shared" si="305"/>
        <v/>
      </c>
      <c r="AP897" t="str">
        <f t="shared" si="306"/>
        <v/>
      </c>
      <c r="AQ897" t="str">
        <f t="shared" si="307"/>
        <v/>
      </c>
      <c r="AR897" t="str">
        <f t="shared" si="308"/>
        <v/>
      </c>
      <c r="AS897" t="str">
        <f t="shared" si="309"/>
        <v/>
      </c>
      <c r="AT897" t="str">
        <f t="shared" si="310"/>
        <v/>
      </c>
      <c r="AU897" t="str">
        <f t="shared" si="311"/>
        <v/>
      </c>
      <c r="AV897" t="str">
        <f t="shared" si="312"/>
        <v/>
      </c>
      <c r="AW897">
        <f>'01_指標庫'!$H$4*ISNUMBER($F897)+'01_指標庫'!$H$5*ISNUMBER($AA897)+'01_指標庫'!$H$6*ISNUMBER($G897)+'01_指標庫'!$H$7*ISNUMBER($H897)+'01_指標庫'!$H$8*ISNUMBER($AF897)+'01_指標庫'!$H$9*ISNUMBER($AG897)+'01_指標庫'!$H$10*ISNUMBER($AB897)+'01_指標庫'!$H$11*ISNUMBER($AC897)+'01_指標庫'!$H$12*ISNUMBER($AD897)+'01_指標庫'!$H$13*ISNUMBER($AE897)+'01_指標庫'!$H$14*ISNUMBER($I897)+'01_指標庫'!$H$15*ISNUMBER($AH897)+'01_指標庫'!$H$16*ISNUMBER($K897)+'01_指標庫'!$H$17*ISNUMBER($AI897)+'01_指標庫'!$H$18*ISNUMBER($AJ897)+'01_指標庫'!$H$19*ISNUMBER($AK897)+'01_指標庫'!$H$20*ISNUMBER($BB897)+'01_指標庫'!$H$21*ISNUMBER($BC897)</f>
        <v>51</v>
      </c>
      <c r="AX897">
        <f>IF(AW897=0,50,ROUND(('01_指標庫'!$H$4*IF(ISNUMBER($F897),L897,0)+'01_指標庫'!$H$5*IF(ISNUMBER($AA897),AL897,0)+'01_指標庫'!$H$6*IF(ISNUMBER($G897),M897,0)+'01_指標庫'!$H$7*IF(ISNUMBER($H897),N897,0)+'01_指標庫'!$H$8*IF(ISNUMBER($AF897),AQ897,0)+'01_指標庫'!$H$9*IF(ISNUMBER($AG897),AR897,0)+'01_指標庫'!$H$10*IF(ISNUMBER($AB897),AM897,0)+'01_指標庫'!$H$11*IF(ISNUMBER($AC897),AN897,0)+'01_指標庫'!$H$12*IF(ISNUMBER($AD897),AO897,0)+'01_指標庫'!$H$13*IF(ISNUMBER($AE897),AP897,0)+'01_指標庫'!$H$14*IF(ISNUMBER($I897),O897,0)+'01_指標庫'!$H$15*IF(ISNUMBER($AH897),AS897,0)+'01_指標庫'!$H$16*IF(ISNUMBER($K897),P897,0)+'01_指標庫'!$H$17*IF(ISNUMBER($AI897),AT897,0)+'01_指標庫'!$H$18*IF(ISNUMBER($AJ897),AU897,0)+'01_指標庫'!$H$19*IF(ISNUMBER($AK897),AV897,0)+'01_指標庫'!$H$20*IF(ISNUMBER($BB897),BB897,0)+'01_指標庫'!$H$21*IF(ISNUMBER($BC897),BC897,0))/AW897,1))</f>
        <v>86.3</v>
      </c>
      <c r="AY897" s="67"/>
      <c r="AZ897" s="67"/>
      <c r="BA897" s="66">
        <f t="shared" si="316"/>
        <v>7.1995045587205375E-3</v>
      </c>
      <c r="BB897">
        <f t="shared" si="317"/>
        <v>50</v>
      </c>
      <c r="BC897" t="str">
        <f t="shared" si="318"/>
        <v/>
      </c>
    </row>
    <row r="898" spans="1:55" ht="15" customHeight="1">
      <c r="A898" s="56">
        <v>894</v>
      </c>
      <c r="B898" s="57">
        <v>43857</v>
      </c>
      <c r="C898" s="56">
        <v>2020</v>
      </c>
      <c r="D898" s="58" t="s">
        <v>236</v>
      </c>
      <c r="E898" s="59">
        <v>8952.18</v>
      </c>
      <c r="F898" s="60">
        <v>0.124879</v>
      </c>
      <c r="G898" s="60">
        <v>-2.8729999999999999E-2</v>
      </c>
      <c r="H898" s="61">
        <v>0.91839999999999999</v>
      </c>
      <c r="I898" s="62">
        <v>403</v>
      </c>
      <c r="J898" s="56" t="s">
        <v>235</v>
      </c>
      <c r="K898" s="63">
        <v>18.23</v>
      </c>
      <c r="L898" s="56">
        <f t="shared" si="296"/>
        <v>100</v>
      </c>
      <c r="M898" s="56">
        <f t="shared" si="297"/>
        <v>100</v>
      </c>
      <c r="N898" s="56">
        <f t="shared" si="298"/>
        <v>100</v>
      </c>
      <c r="O898" s="56">
        <f t="shared" si="299"/>
        <v>50</v>
      </c>
      <c r="P898" s="56">
        <f t="shared" si="300"/>
        <v>100</v>
      </c>
      <c r="Q898" s="63"/>
      <c r="R898" s="56"/>
      <c r="S898" s="60">
        <f t="shared" si="313"/>
        <v>-2.070673535000378E-2</v>
      </c>
      <c r="T898" s="64">
        <f t="shared" si="314"/>
        <v>0.25206043956043955</v>
      </c>
      <c r="V898" s="65"/>
      <c r="W898" s="65"/>
      <c r="Y898" s="15" t="str">
        <f t="shared" si="301"/>
        <v>EASY</v>
      </c>
      <c r="AA898" s="66">
        <f t="shared" si="315"/>
        <v>8.6498097717606193E-2</v>
      </c>
      <c r="AB898">
        <f>LOOKUP($B898,'07_L1政策步階'!$A$4:$A$14,'07_L1政策步階'!$C$4:$C$14)</f>
        <v>1</v>
      </c>
      <c r="AC898" s="65"/>
      <c r="AD898" s="65"/>
      <c r="AE898" s="65"/>
      <c r="AF898" s="65"/>
      <c r="AG898" s="65"/>
      <c r="AH898" s="65"/>
      <c r="AI898" s="65"/>
      <c r="AJ898" s="65"/>
      <c r="AK898" s="65"/>
      <c r="AL898">
        <f t="shared" si="302"/>
        <v>100</v>
      </c>
      <c r="AM898">
        <f t="shared" si="303"/>
        <v>100</v>
      </c>
      <c r="AN898" t="str">
        <f t="shared" si="304"/>
        <v/>
      </c>
      <c r="AO898" t="str">
        <f t="shared" si="305"/>
        <v/>
      </c>
      <c r="AP898" t="str">
        <f t="shared" si="306"/>
        <v/>
      </c>
      <c r="AQ898" t="str">
        <f t="shared" si="307"/>
        <v/>
      </c>
      <c r="AR898" t="str">
        <f t="shared" si="308"/>
        <v/>
      </c>
      <c r="AS898" t="str">
        <f t="shared" si="309"/>
        <v/>
      </c>
      <c r="AT898" t="str">
        <f t="shared" si="310"/>
        <v/>
      </c>
      <c r="AU898" t="str">
        <f t="shared" si="311"/>
        <v/>
      </c>
      <c r="AV898" t="str">
        <f t="shared" si="312"/>
        <v/>
      </c>
      <c r="AW898">
        <f>'01_指標庫'!$H$4*ISNUMBER($F898)+'01_指標庫'!$H$5*ISNUMBER($AA898)+'01_指標庫'!$H$6*ISNUMBER($G898)+'01_指標庫'!$H$7*ISNUMBER($H898)+'01_指標庫'!$H$8*ISNUMBER($AF898)+'01_指標庫'!$H$9*ISNUMBER($AG898)+'01_指標庫'!$H$10*ISNUMBER($AB898)+'01_指標庫'!$H$11*ISNUMBER($AC898)+'01_指標庫'!$H$12*ISNUMBER($AD898)+'01_指標庫'!$H$13*ISNUMBER($AE898)+'01_指標庫'!$H$14*ISNUMBER($I898)+'01_指標庫'!$H$15*ISNUMBER($AH898)+'01_指標庫'!$H$16*ISNUMBER($K898)+'01_指標庫'!$H$17*ISNUMBER($AI898)+'01_指標庫'!$H$18*ISNUMBER($AJ898)+'01_指標庫'!$H$19*ISNUMBER($AK898)+'01_指標庫'!$H$20*ISNUMBER($BB898)+'01_指標庫'!$H$21*ISNUMBER($BC898)</f>
        <v>51</v>
      </c>
      <c r="AX898">
        <f>IF(AW898=0,50,ROUND(('01_指標庫'!$H$4*IF(ISNUMBER($F898),L898,0)+'01_指標庫'!$H$5*IF(ISNUMBER($AA898),AL898,0)+'01_指標庫'!$H$6*IF(ISNUMBER($G898),M898,0)+'01_指標庫'!$H$7*IF(ISNUMBER($H898),N898,0)+'01_指標庫'!$H$8*IF(ISNUMBER($AF898),AQ898,0)+'01_指標庫'!$H$9*IF(ISNUMBER($AG898),AR898,0)+'01_指標庫'!$H$10*IF(ISNUMBER($AB898),AM898,0)+'01_指標庫'!$H$11*IF(ISNUMBER($AC898),AN898,0)+'01_指標庫'!$H$12*IF(ISNUMBER($AD898),AO898,0)+'01_指標庫'!$H$13*IF(ISNUMBER($AE898),AP898,0)+'01_指標庫'!$H$14*IF(ISNUMBER($I898),O898,0)+'01_指標庫'!$H$15*IF(ISNUMBER($AH898),AS898,0)+'01_指標庫'!$H$16*IF(ISNUMBER($K898),P898,0)+'01_指標庫'!$H$17*IF(ISNUMBER($AI898),AT898,0)+'01_指標庫'!$H$18*IF(ISNUMBER($AJ898),AU898,0)+'01_指標庫'!$H$19*IF(ISNUMBER($AK898),AV898,0)+'01_指標庫'!$H$20*IF(ISNUMBER($BB898),BB898,0)+'01_指標庫'!$H$21*IF(ISNUMBER($BC898),BC898,0))/AW898,1))</f>
        <v>86.3</v>
      </c>
      <c r="AY898" s="67"/>
      <c r="AZ898" s="67"/>
      <c r="BA898" s="66">
        <f t="shared" si="316"/>
        <v>2.4957106859158085E-3</v>
      </c>
      <c r="BB898">
        <f t="shared" si="317"/>
        <v>50</v>
      </c>
      <c r="BC898" t="str">
        <f t="shared" si="318"/>
        <v/>
      </c>
    </row>
    <row r="899" spans="1:55" ht="15" customHeight="1">
      <c r="A899" s="56">
        <v>895</v>
      </c>
      <c r="B899" s="57">
        <v>43858</v>
      </c>
      <c r="C899" s="56">
        <v>2020</v>
      </c>
      <c r="D899" s="58" t="s">
        <v>237</v>
      </c>
      <c r="E899" s="59">
        <v>9090.93</v>
      </c>
      <c r="F899" s="60">
        <v>0.14124100000000001</v>
      </c>
      <c r="G899" s="60">
        <v>-1.3676000000000001E-2</v>
      </c>
      <c r="H899" s="61">
        <v>0.97960000000000003</v>
      </c>
      <c r="I899" s="62">
        <v>386</v>
      </c>
      <c r="J899" s="56" t="s">
        <v>235</v>
      </c>
      <c r="K899" s="63">
        <v>16.28</v>
      </c>
      <c r="L899" s="56">
        <f t="shared" si="296"/>
        <v>100</v>
      </c>
      <c r="M899" s="56">
        <f t="shared" si="297"/>
        <v>100</v>
      </c>
      <c r="N899" s="56">
        <f t="shared" si="298"/>
        <v>100</v>
      </c>
      <c r="O899" s="56">
        <f t="shared" si="299"/>
        <v>50</v>
      </c>
      <c r="P899" s="56">
        <f t="shared" si="300"/>
        <v>100</v>
      </c>
      <c r="Q899" s="63"/>
      <c r="R899" s="56"/>
      <c r="S899" s="60">
        <f t="shared" si="313"/>
        <v>1.5499018116257757E-2</v>
      </c>
      <c r="T899" s="64">
        <f t="shared" si="314"/>
        <v>-0.10696653867251782</v>
      </c>
      <c r="V899" s="65"/>
      <c r="W899" s="65"/>
      <c r="Y899" s="15" t="str">
        <f t="shared" si="301"/>
        <v>EASY</v>
      </c>
      <c r="AA899" s="66">
        <f t="shared" si="315"/>
        <v>8.7564550178810707E-2</v>
      </c>
      <c r="AB899">
        <f>LOOKUP($B899,'07_L1政策步階'!$A$4:$A$14,'07_L1政策步階'!$C$4:$C$14)</f>
        <v>1</v>
      </c>
      <c r="AC899" s="65"/>
      <c r="AD899" s="65"/>
      <c r="AE899" s="65"/>
      <c r="AF899" s="65"/>
      <c r="AG899" s="65"/>
      <c r="AH899" s="65"/>
      <c r="AI899" s="65"/>
      <c r="AJ899" s="65"/>
      <c r="AK899" s="65"/>
      <c r="AL899">
        <f t="shared" si="302"/>
        <v>100</v>
      </c>
      <c r="AM899">
        <f t="shared" si="303"/>
        <v>100</v>
      </c>
      <c r="AN899" t="str">
        <f t="shared" si="304"/>
        <v/>
      </c>
      <c r="AO899" t="str">
        <f t="shared" si="305"/>
        <v/>
      </c>
      <c r="AP899" t="str">
        <f t="shared" si="306"/>
        <v/>
      </c>
      <c r="AQ899" t="str">
        <f t="shared" si="307"/>
        <v/>
      </c>
      <c r="AR899" t="str">
        <f t="shared" si="308"/>
        <v/>
      </c>
      <c r="AS899" t="str">
        <f t="shared" si="309"/>
        <v/>
      </c>
      <c r="AT899" t="str">
        <f t="shared" si="310"/>
        <v/>
      </c>
      <c r="AU899" t="str">
        <f t="shared" si="311"/>
        <v/>
      </c>
      <c r="AV899" t="str">
        <f t="shared" si="312"/>
        <v/>
      </c>
      <c r="AW899">
        <f>'01_指標庫'!$H$4*ISNUMBER($F899)+'01_指標庫'!$H$5*ISNUMBER($AA899)+'01_指標庫'!$H$6*ISNUMBER($G899)+'01_指標庫'!$H$7*ISNUMBER($H899)+'01_指標庫'!$H$8*ISNUMBER($AF899)+'01_指標庫'!$H$9*ISNUMBER($AG899)+'01_指標庫'!$H$10*ISNUMBER($AB899)+'01_指標庫'!$H$11*ISNUMBER($AC899)+'01_指標庫'!$H$12*ISNUMBER($AD899)+'01_指標庫'!$H$13*ISNUMBER($AE899)+'01_指標庫'!$H$14*ISNUMBER($I899)+'01_指標庫'!$H$15*ISNUMBER($AH899)+'01_指標庫'!$H$16*ISNUMBER($K899)+'01_指標庫'!$H$17*ISNUMBER($AI899)+'01_指標庫'!$H$18*ISNUMBER($AJ899)+'01_指標庫'!$H$19*ISNUMBER($AK899)+'01_指標庫'!$H$20*ISNUMBER($BB899)+'01_指標庫'!$H$21*ISNUMBER($BC899)</f>
        <v>51</v>
      </c>
      <c r="AX899">
        <f>IF(AW899=0,50,ROUND(('01_指標庫'!$H$4*IF(ISNUMBER($F899),L899,0)+'01_指標庫'!$H$5*IF(ISNUMBER($AA899),AL899,0)+'01_指標庫'!$H$6*IF(ISNUMBER($G899),M899,0)+'01_指標庫'!$H$7*IF(ISNUMBER($H899),N899,0)+'01_指標庫'!$H$8*IF(ISNUMBER($AF899),AQ899,0)+'01_指標庫'!$H$9*IF(ISNUMBER($AG899),AR899,0)+'01_指標庫'!$H$10*IF(ISNUMBER($AB899),AM899,0)+'01_指標庫'!$H$11*IF(ISNUMBER($AC899),AN899,0)+'01_指標庫'!$H$12*IF(ISNUMBER($AD899),AO899,0)+'01_指標庫'!$H$13*IF(ISNUMBER($AE899),AP899,0)+'01_指標庫'!$H$14*IF(ISNUMBER($I899),O899,0)+'01_指標庫'!$H$15*IF(ISNUMBER($AH899),AS899,0)+'01_指標庫'!$H$16*IF(ISNUMBER($K899),P899,0)+'01_指標庫'!$H$17*IF(ISNUMBER($AI899),AT899,0)+'01_指標庫'!$H$18*IF(ISNUMBER($AJ899),AU899,0)+'01_指標庫'!$H$19*IF(ISNUMBER($AK899),AV899,0)+'01_指標庫'!$H$20*IF(ISNUMBER($BB899),BB899,0)+'01_指標庫'!$H$21*IF(ISNUMBER($BC899),BC899,0))/AW899,1))</f>
        <v>86.3</v>
      </c>
      <c r="AY899" s="67"/>
      <c r="AZ899" s="67"/>
      <c r="BA899" s="66">
        <f t="shared" si="316"/>
        <v>6.1114129567019226E-4</v>
      </c>
      <c r="BB899">
        <f t="shared" si="317"/>
        <v>50</v>
      </c>
      <c r="BC899" t="str">
        <f t="shared" si="318"/>
        <v/>
      </c>
    </row>
    <row r="900" spans="1:55" ht="15" customHeight="1">
      <c r="A900" s="56">
        <v>896</v>
      </c>
      <c r="B900" s="57">
        <v>43859</v>
      </c>
      <c r="C900" s="56">
        <v>2020</v>
      </c>
      <c r="D900" s="58" t="s">
        <v>238</v>
      </c>
      <c r="E900" s="59">
        <v>9101.61</v>
      </c>
      <c r="F900" s="60">
        <v>0.14152600000000001</v>
      </c>
      <c r="G900" s="60">
        <v>-1.2517E-2</v>
      </c>
      <c r="H900" s="61">
        <v>0.91839999999999999</v>
      </c>
      <c r="I900" s="62">
        <v>383</v>
      </c>
      <c r="J900" s="56" t="s">
        <v>235</v>
      </c>
      <c r="K900" s="63">
        <v>16.39</v>
      </c>
      <c r="L900" s="56">
        <f t="shared" si="296"/>
        <v>100</v>
      </c>
      <c r="M900" s="56">
        <f t="shared" si="297"/>
        <v>100</v>
      </c>
      <c r="N900" s="56">
        <f t="shared" si="298"/>
        <v>100</v>
      </c>
      <c r="O900" s="56">
        <f t="shared" si="299"/>
        <v>50</v>
      </c>
      <c r="P900" s="56">
        <f t="shared" si="300"/>
        <v>100</v>
      </c>
      <c r="Q900" s="63"/>
      <c r="R900" s="56"/>
      <c r="S900" s="60">
        <f t="shared" si="313"/>
        <v>1.1747972979663235E-3</v>
      </c>
      <c r="T900" s="64">
        <f t="shared" si="314"/>
        <v>6.7567567567567988E-3</v>
      </c>
      <c r="V900" s="65"/>
      <c r="W900" s="65"/>
      <c r="Y900" s="15" t="str">
        <f t="shared" si="301"/>
        <v>EASY</v>
      </c>
      <c r="AA900" s="66">
        <f t="shared" si="315"/>
        <v>8.8676172972483425E-2</v>
      </c>
      <c r="AB900">
        <f>LOOKUP($B900,'07_L1政策步階'!$A$4:$A$14,'07_L1政策步階'!$C$4:$C$14)</f>
        <v>1</v>
      </c>
      <c r="AC900" s="65"/>
      <c r="AD900" s="65"/>
      <c r="AE900" s="65"/>
      <c r="AF900" s="65"/>
      <c r="AG900" s="65"/>
      <c r="AH900" s="65"/>
      <c r="AI900" s="65"/>
      <c r="AJ900" s="65"/>
      <c r="AK900" s="65"/>
      <c r="AL900">
        <f t="shared" si="302"/>
        <v>100</v>
      </c>
      <c r="AM900">
        <f t="shared" si="303"/>
        <v>100</v>
      </c>
      <c r="AN900" t="str">
        <f t="shared" si="304"/>
        <v/>
      </c>
      <c r="AO900" t="str">
        <f t="shared" si="305"/>
        <v/>
      </c>
      <c r="AP900" t="str">
        <f t="shared" si="306"/>
        <v/>
      </c>
      <c r="AQ900" t="str">
        <f t="shared" si="307"/>
        <v/>
      </c>
      <c r="AR900" t="str">
        <f t="shared" si="308"/>
        <v/>
      </c>
      <c r="AS900" t="str">
        <f t="shared" si="309"/>
        <v/>
      </c>
      <c r="AT900" t="str">
        <f t="shared" si="310"/>
        <v/>
      </c>
      <c r="AU900" t="str">
        <f t="shared" si="311"/>
        <v/>
      </c>
      <c r="AV900" t="str">
        <f t="shared" si="312"/>
        <v/>
      </c>
      <c r="AW900">
        <f>'01_指標庫'!$H$4*ISNUMBER($F900)+'01_指標庫'!$H$5*ISNUMBER($AA900)+'01_指標庫'!$H$6*ISNUMBER($G900)+'01_指標庫'!$H$7*ISNUMBER($H900)+'01_指標庫'!$H$8*ISNUMBER($AF900)+'01_指標庫'!$H$9*ISNUMBER($AG900)+'01_指標庫'!$H$10*ISNUMBER($AB900)+'01_指標庫'!$H$11*ISNUMBER($AC900)+'01_指標庫'!$H$12*ISNUMBER($AD900)+'01_指標庫'!$H$13*ISNUMBER($AE900)+'01_指標庫'!$H$14*ISNUMBER($I900)+'01_指標庫'!$H$15*ISNUMBER($AH900)+'01_指標庫'!$H$16*ISNUMBER($K900)+'01_指標庫'!$H$17*ISNUMBER($AI900)+'01_指標庫'!$H$18*ISNUMBER($AJ900)+'01_指標庫'!$H$19*ISNUMBER($AK900)+'01_指標庫'!$H$20*ISNUMBER($BB900)+'01_指標庫'!$H$21*ISNUMBER($BC900)</f>
        <v>51</v>
      </c>
      <c r="AX900">
        <f>IF(AW900=0,50,ROUND(('01_指標庫'!$H$4*IF(ISNUMBER($F900),L900,0)+'01_指標庫'!$H$5*IF(ISNUMBER($AA900),AL900,0)+'01_指標庫'!$H$6*IF(ISNUMBER($G900),M900,0)+'01_指標庫'!$H$7*IF(ISNUMBER($H900),N900,0)+'01_指標庫'!$H$8*IF(ISNUMBER($AF900),AQ900,0)+'01_指標庫'!$H$9*IF(ISNUMBER($AG900),AR900,0)+'01_指標庫'!$H$10*IF(ISNUMBER($AB900),AM900,0)+'01_指標庫'!$H$11*IF(ISNUMBER($AC900),AN900,0)+'01_指標庫'!$H$12*IF(ISNUMBER($AD900),AO900,0)+'01_指標庫'!$H$13*IF(ISNUMBER($AE900),AP900,0)+'01_指標庫'!$H$14*IF(ISNUMBER($I900),O900,0)+'01_指標庫'!$H$15*IF(ISNUMBER($AH900),AS900,0)+'01_指標庫'!$H$16*IF(ISNUMBER($K900),P900,0)+'01_指標庫'!$H$17*IF(ISNUMBER($AI900),AT900,0)+'01_指標庫'!$H$18*IF(ISNUMBER($AJ900),AU900,0)+'01_指標庫'!$H$19*IF(ISNUMBER($AK900),AV900,0)+'01_指標庫'!$H$20*IF(ISNUMBER($BB900),BB900,0)+'01_指標庫'!$H$21*IF(ISNUMBER($BC900),BC900,0))/AW900,1))</f>
        <v>86.3</v>
      </c>
      <c r="AY900" s="67"/>
      <c r="AZ900" s="67"/>
      <c r="BA900" s="66">
        <f t="shared" si="316"/>
        <v>-2.0444600987049588E-3</v>
      </c>
      <c r="BB900">
        <f t="shared" si="317"/>
        <v>50</v>
      </c>
      <c r="BC900" t="str">
        <f t="shared" si="318"/>
        <v/>
      </c>
    </row>
    <row r="901" spans="1:55" ht="15" customHeight="1">
      <c r="A901" s="56">
        <v>897</v>
      </c>
      <c r="B901" s="57">
        <v>43860</v>
      </c>
      <c r="C901" s="56">
        <v>2020</v>
      </c>
      <c r="D901" s="58" t="s">
        <v>239</v>
      </c>
      <c r="E901" s="59">
        <v>9136.09</v>
      </c>
      <c r="F901" s="60">
        <v>0.14476900000000001</v>
      </c>
      <c r="G901" s="60">
        <v>-8.7760000000000008E-3</v>
      </c>
      <c r="H901" s="61">
        <v>0.91839999999999999</v>
      </c>
      <c r="I901" s="62">
        <v>395</v>
      </c>
      <c r="J901" s="56" t="s">
        <v>235</v>
      </c>
      <c r="K901" s="63">
        <v>15.49</v>
      </c>
      <c r="L901" s="56">
        <f t="shared" ref="L901:L964" si="319">IF(COUNT(F901)=0,50,IF(F901&gt;=0,100,IF(F901&gt;=-0.02,50,0)))</f>
        <v>100</v>
      </c>
      <c r="M901" s="56">
        <f t="shared" ref="M901:M964" si="320">IF(COUNT(G901)=0,50,IF(G901&gt;-0.06,100,IF(G901&gt;-0.15,50,0)))</f>
        <v>100</v>
      </c>
      <c r="N901" s="56">
        <f t="shared" ref="N901:N964" si="321">IF(COUNT(H901)=0,50,IF(H901&gt;=0.6,100,IF(H901&gt;=0.4,50,0)))</f>
        <v>100</v>
      </c>
      <c r="O901" s="56">
        <f t="shared" ref="O901:O964" si="322">IF(COUNT(I901)=0,50,IF(J901="proxy_vix",50,IF(I901&lt;350,100,IF(I901&lt;=450,50,0))))</f>
        <v>50</v>
      </c>
      <c r="P901" s="56">
        <f t="shared" ref="P901:P964" si="323">IF(COUNT(K901)=0,50,IF(K901&lt;20,100,IF(K901&lt;=25,50,0)))</f>
        <v>100</v>
      </c>
      <c r="Q901" s="63"/>
      <c r="R901" s="56"/>
      <c r="S901" s="60">
        <f t="shared" si="313"/>
        <v>3.7883407441101635E-3</v>
      </c>
      <c r="T901" s="64">
        <f t="shared" si="314"/>
        <v>-5.4911531421598547E-2</v>
      </c>
      <c r="V901" s="65"/>
      <c r="W901" s="65"/>
      <c r="Y901" s="15" t="str">
        <f t="shared" ref="Y901:Y964" si="324">IF(AX901&gt;=70,"EASY",IF(AX901&gt;40,"UNCERTAIN","HARD"))</f>
        <v>EASY</v>
      </c>
      <c r="AA901" s="66">
        <f t="shared" si="315"/>
        <v>8.9704698950980877E-2</v>
      </c>
      <c r="AB901">
        <f>LOOKUP($B901,'07_L1政策步階'!$A$4:$A$14,'07_L1政策步階'!$C$4:$C$14)</f>
        <v>1</v>
      </c>
      <c r="AC901" s="65"/>
      <c r="AD901" s="65"/>
      <c r="AE901" s="65"/>
      <c r="AF901" s="65"/>
      <c r="AG901" s="65"/>
      <c r="AH901" s="65"/>
      <c r="AI901" s="65"/>
      <c r="AJ901" s="65"/>
      <c r="AK901" s="65"/>
      <c r="AL901">
        <f t="shared" ref="AL901:AL964" si="325">IF(ISNUMBER($AA901),IF($AA901&gt;=0.005,100,IF($AA901&gt;=-0.015,50,0)),"")</f>
        <v>100</v>
      </c>
      <c r="AM901">
        <f t="shared" ref="AM901:AM964" si="326">IF(ISNUMBER($AB901),IF($AB901=1,100,IF($AB901=0,50,0)),"")</f>
        <v>100</v>
      </c>
      <c r="AN901" t="str">
        <f t="shared" ref="AN901:AN964" si="327">IF(ISNUMBER($AC901),IF($AC901&gt;=0.001,100,IF($AC901&gt;=-0.003,50,0)),"")</f>
        <v/>
      </c>
      <c r="AO901" t="str">
        <f t="shared" ref="AO901:AO964" si="328">IF(ISNUMBER($AD901),IF($AD901&gt;=0.04,100,IF($AD901&gt;=0,50,0)),"")</f>
        <v/>
      </c>
      <c r="AP901" t="str">
        <f t="shared" ref="AP901:AP964" si="329">IF(ISNUMBER($AE901),IF($AE901&gt;=25,100,IF($AE901&gt;=-75,50,0)),"")</f>
        <v/>
      </c>
      <c r="AQ901" t="str">
        <f t="shared" ref="AQ901:AQ964" si="330">IF(ISNUMBER($AF901),IF($AF901&gt;0,100,IF($AF901&gt;=-50,50,0)),"")</f>
        <v/>
      </c>
      <c r="AR901" t="str">
        <f t="shared" ref="AR901:AR964" si="331">IF(ISNUMBER($AG901),IF($AG901=1,100,IF($AG901=0,50,0)),"")</f>
        <v/>
      </c>
      <c r="AS901" t="str">
        <f t="shared" ref="AS901:AS964" si="332">IF(ISNUMBER($AH901),IF($AH901&lt;0,100,IF($AH901&lt;=20,50,0)),"")</f>
        <v/>
      </c>
      <c r="AT901" t="str">
        <f t="shared" ref="AT901:AT964" si="333">IF(ISNUMBER($AI901),IF($AI901&lt;0.95,100,IF($AI901&lt;=1,50,0)),"")</f>
        <v/>
      </c>
      <c r="AU901" t="str">
        <f t="shared" ref="AU901:AU964" si="334">IF(ISNUMBER($AJ901),IF($AJ901&lt;30,0,IF($AJ901&lt;40,50,IF($AJ901&lt;=90,100,50))),"")</f>
        <v/>
      </c>
      <c r="AV901" t="str">
        <f t="shared" ref="AV901:AV964" si="335">IF(ISNUMBER($AK901),IF($AK901&gt;-0.2,100,IF($AK901&gt;=-0.4,50,0)),"")</f>
        <v/>
      </c>
      <c r="AW901">
        <f>'01_指標庫'!$H$4*ISNUMBER($F901)+'01_指標庫'!$H$5*ISNUMBER($AA901)+'01_指標庫'!$H$6*ISNUMBER($G901)+'01_指標庫'!$H$7*ISNUMBER($H901)+'01_指標庫'!$H$8*ISNUMBER($AF901)+'01_指標庫'!$H$9*ISNUMBER($AG901)+'01_指標庫'!$H$10*ISNUMBER($AB901)+'01_指標庫'!$H$11*ISNUMBER($AC901)+'01_指標庫'!$H$12*ISNUMBER($AD901)+'01_指標庫'!$H$13*ISNUMBER($AE901)+'01_指標庫'!$H$14*ISNUMBER($I901)+'01_指標庫'!$H$15*ISNUMBER($AH901)+'01_指標庫'!$H$16*ISNUMBER($K901)+'01_指標庫'!$H$17*ISNUMBER($AI901)+'01_指標庫'!$H$18*ISNUMBER($AJ901)+'01_指標庫'!$H$19*ISNUMBER($AK901)+'01_指標庫'!$H$20*ISNUMBER($BB901)+'01_指標庫'!$H$21*ISNUMBER($BC901)</f>
        <v>51</v>
      </c>
      <c r="AX901">
        <f>IF(AW901=0,50,ROUND(('01_指標庫'!$H$4*IF(ISNUMBER($F901),L901,0)+'01_指標庫'!$H$5*IF(ISNUMBER($AA901),AL901,0)+'01_指標庫'!$H$6*IF(ISNUMBER($G901),M901,0)+'01_指標庫'!$H$7*IF(ISNUMBER($H901),N901,0)+'01_指標庫'!$H$8*IF(ISNUMBER($AF901),AQ901,0)+'01_指標庫'!$H$9*IF(ISNUMBER($AG901),AR901,0)+'01_指標庫'!$H$10*IF(ISNUMBER($AB901),AM901,0)+'01_指標庫'!$H$11*IF(ISNUMBER($AC901),AN901,0)+'01_指標庫'!$H$12*IF(ISNUMBER($AD901),AO901,0)+'01_指標庫'!$H$13*IF(ISNUMBER($AE901),AP901,0)+'01_指標庫'!$H$14*IF(ISNUMBER($I901),O901,0)+'01_指標庫'!$H$15*IF(ISNUMBER($AH901),AS901,0)+'01_指標庫'!$H$16*IF(ISNUMBER($K901),P901,0)+'01_指標庫'!$H$17*IF(ISNUMBER($AI901),AT901,0)+'01_指標庫'!$H$18*IF(ISNUMBER($AJ901),AU901,0)+'01_指標庫'!$H$19*IF(ISNUMBER($AK901),AV901,0)+'01_指標庫'!$H$20*IF(ISNUMBER($BB901),BB901,0)+'01_指標庫'!$H$21*IF(ISNUMBER($BC901),BC901,0))/AW901,1))</f>
        <v>80.400000000000006</v>
      </c>
      <c r="AY901" s="67"/>
      <c r="AZ901" s="67"/>
      <c r="BA901" s="66">
        <f t="shared" si="316"/>
        <v>-4.9142762001989082E-3</v>
      </c>
      <c r="BB901">
        <f t="shared" si="317"/>
        <v>0</v>
      </c>
      <c r="BC901" t="str">
        <f t="shared" si="318"/>
        <v/>
      </c>
    </row>
    <row r="902" spans="1:55" ht="15" customHeight="1">
      <c r="A902" s="56">
        <v>898</v>
      </c>
      <c r="B902" s="57">
        <v>43861</v>
      </c>
      <c r="C902" s="56">
        <v>2020</v>
      </c>
      <c r="D902" s="58" t="s">
        <v>234</v>
      </c>
      <c r="E902" s="59">
        <v>8991.51</v>
      </c>
      <c r="F902" s="60">
        <v>0.12570999999999999</v>
      </c>
      <c r="G902" s="60">
        <v>-2.4462999999999999E-2</v>
      </c>
      <c r="H902" s="61">
        <v>0.87760000000000005</v>
      </c>
      <c r="I902" s="62">
        <v>403</v>
      </c>
      <c r="J902" s="56" t="s">
        <v>235</v>
      </c>
      <c r="K902" s="63">
        <v>18.84</v>
      </c>
      <c r="L902" s="56">
        <f t="shared" si="319"/>
        <v>100</v>
      </c>
      <c r="M902" s="56">
        <f t="shared" si="320"/>
        <v>100</v>
      </c>
      <c r="N902" s="56">
        <f t="shared" si="321"/>
        <v>100</v>
      </c>
      <c r="O902" s="56">
        <f t="shared" si="322"/>
        <v>50</v>
      </c>
      <c r="P902" s="56">
        <f t="shared" si="323"/>
        <v>100</v>
      </c>
      <c r="Q902" s="63"/>
      <c r="R902" s="56"/>
      <c r="S902" s="60">
        <f t="shared" ref="S902:S965" si="336">$E902/$E901-1</f>
        <v>-1.5825150584112047E-2</v>
      </c>
      <c r="T902" s="64">
        <f t="shared" ref="T902:T965" si="337">$K902/$K901-1</f>
        <v>0.21626856036152353</v>
      </c>
      <c r="V902" s="65"/>
      <c r="W902" s="65"/>
      <c r="Y902" s="15" t="str">
        <f t="shared" si="324"/>
        <v>EASY</v>
      </c>
      <c r="AA902" s="66">
        <f t="shared" si="315"/>
        <v>9.0453016577668466E-2</v>
      </c>
      <c r="AB902">
        <f>LOOKUP($B902,'07_L1政策步階'!$A$4:$A$14,'07_L1政策步階'!$C$4:$C$14)</f>
        <v>1</v>
      </c>
      <c r="AC902" s="65"/>
      <c r="AD902" s="65"/>
      <c r="AE902" s="65"/>
      <c r="AF902" s="65"/>
      <c r="AG902" s="65"/>
      <c r="AH902" s="65"/>
      <c r="AI902" s="65"/>
      <c r="AJ902" s="65"/>
      <c r="AK902" s="65"/>
      <c r="AL902">
        <f t="shared" si="325"/>
        <v>100</v>
      </c>
      <c r="AM902">
        <f t="shared" si="326"/>
        <v>100</v>
      </c>
      <c r="AN902" t="str">
        <f t="shared" si="327"/>
        <v/>
      </c>
      <c r="AO902" t="str">
        <f t="shared" si="328"/>
        <v/>
      </c>
      <c r="AP902" t="str">
        <f t="shared" si="329"/>
        <v/>
      </c>
      <c r="AQ902" t="str">
        <f t="shared" si="330"/>
        <v/>
      </c>
      <c r="AR902" t="str">
        <f t="shared" si="331"/>
        <v/>
      </c>
      <c r="AS902" t="str">
        <f t="shared" si="332"/>
        <v/>
      </c>
      <c r="AT902" t="str">
        <f t="shared" si="333"/>
        <v/>
      </c>
      <c r="AU902" t="str">
        <f t="shared" si="334"/>
        <v/>
      </c>
      <c r="AV902" t="str">
        <f t="shared" si="335"/>
        <v/>
      </c>
      <c r="AW902">
        <f>'01_指標庫'!$H$4*ISNUMBER($F902)+'01_指標庫'!$H$5*ISNUMBER($AA902)+'01_指標庫'!$H$6*ISNUMBER($G902)+'01_指標庫'!$H$7*ISNUMBER($H902)+'01_指標庫'!$H$8*ISNUMBER($AF902)+'01_指標庫'!$H$9*ISNUMBER($AG902)+'01_指標庫'!$H$10*ISNUMBER($AB902)+'01_指標庫'!$H$11*ISNUMBER($AC902)+'01_指標庫'!$H$12*ISNUMBER($AD902)+'01_指標庫'!$H$13*ISNUMBER($AE902)+'01_指標庫'!$H$14*ISNUMBER($I902)+'01_指標庫'!$H$15*ISNUMBER($AH902)+'01_指標庫'!$H$16*ISNUMBER($K902)+'01_指標庫'!$H$17*ISNUMBER($AI902)+'01_指標庫'!$H$18*ISNUMBER($AJ902)+'01_指標庫'!$H$19*ISNUMBER($AK902)+'01_指標庫'!$H$20*ISNUMBER($BB902)+'01_指標庫'!$H$21*ISNUMBER($BC902)</f>
        <v>51</v>
      </c>
      <c r="AX902">
        <f>IF(AW902=0,50,ROUND(('01_指標庫'!$H$4*IF(ISNUMBER($F902),L902,0)+'01_指標庫'!$H$5*IF(ISNUMBER($AA902),AL902,0)+'01_指標庫'!$H$6*IF(ISNUMBER($G902),M902,0)+'01_指標庫'!$H$7*IF(ISNUMBER($H902),N902,0)+'01_指標庫'!$H$8*IF(ISNUMBER($AF902),AQ902,0)+'01_指標庫'!$H$9*IF(ISNUMBER($AG902),AR902,0)+'01_指標庫'!$H$10*IF(ISNUMBER($AB902),AM902,0)+'01_指標庫'!$H$11*IF(ISNUMBER($AC902),AN902,0)+'01_指標庫'!$H$12*IF(ISNUMBER($AD902),AO902,0)+'01_指標庫'!$H$13*IF(ISNUMBER($AE902),AP902,0)+'01_指標庫'!$H$14*IF(ISNUMBER($I902),O902,0)+'01_指標庫'!$H$15*IF(ISNUMBER($AH902),AS902,0)+'01_指標庫'!$H$16*IF(ISNUMBER($K902),P902,0)+'01_指標庫'!$H$17*IF(ISNUMBER($AI902),AT902,0)+'01_指標庫'!$H$18*IF(ISNUMBER($AJ902),AU902,0)+'01_指標庫'!$H$19*IF(ISNUMBER($AK902),AV902,0)+'01_指標庫'!$H$20*IF(ISNUMBER($BB902),BB902,0)+'01_指標庫'!$H$21*IF(ISNUMBER($BC902),BC902,0))/AW902,1))</f>
        <v>80.400000000000006</v>
      </c>
      <c r="AY902" s="67"/>
      <c r="AZ902" s="67"/>
      <c r="BA902" s="66">
        <f t="shared" si="316"/>
        <v>-6.747169336102532E-3</v>
      </c>
      <c r="BB902">
        <f t="shared" si="317"/>
        <v>0</v>
      </c>
      <c r="BC902" t="str">
        <f t="shared" si="318"/>
        <v/>
      </c>
    </row>
    <row r="903" spans="1:55" ht="15" customHeight="1">
      <c r="A903" s="56">
        <v>899</v>
      </c>
      <c r="B903" s="57">
        <v>43864</v>
      </c>
      <c r="C903" s="56">
        <v>2020</v>
      </c>
      <c r="D903" s="58" t="s">
        <v>236</v>
      </c>
      <c r="E903" s="59">
        <v>9126.23</v>
      </c>
      <c r="F903" s="60">
        <v>0.141543</v>
      </c>
      <c r="G903" s="60">
        <v>-9.8460000000000006E-3</v>
      </c>
      <c r="H903" s="61">
        <v>0.89800000000000002</v>
      </c>
      <c r="I903" s="62">
        <v>397</v>
      </c>
      <c r="J903" s="56" t="s">
        <v>235</v>
      </c>
      <c r="K903" s="63">
        <v>17.97</v>
      </c>
      <c r="L903" s="56">
        <f t="shared" si="319"/>
        <v>100</v>
      </c>
      <c r="M903" s="56">
        <f t="shared" si="320"/>
        <v>100</v>
      </c>
      <c r="N903" s="56">
        <f t="shared" si="321"/>
        <v>100</v>
      </c>
      <c r="O903" s="56">
        <f t="shared" si="322"/>
        <v>50</v>
      </c>
      <c r="P903" s="56">
        <f t="shared" si="323"/>
        <v>100</v>
      </c>
      <c r="Q903" s="63"/>
      <c r="R903" s="56"/>
      <c r="S903" s="60">
        <f t="shared" si="336"/>
        <v>1.4983022873799712E-2</v>
      </c>
      <c r="T903" s="64">
        <f t="shared" si="337"/>
        <v>-4.6178343949044631E-2</v>
      </c>
      <c r="V903" s="65"/>
      <c r="W903" s="65"/>
      <c r="Y903" s="15" t="str">
        <f t="shared" si="324"/>
        <v>EASY</v>
      </c>
      <c r="AA903" s="66">
        <f t="shared" si="315"/>
        <v>9.1437237840423125E-2</v>
      </c>
      <c r="AB903">
        <f>LOOKUP($B903,'07_L1政策步階'!$A$4:$A$14,'07_L1政策步階'!$C$4:$C$14)</f>
        <v>1</v>
      </c>
      <c r="AC903" s="65"/>
      <c r="AD903" s="65"/>
      <c r="AE903" s="65"/>
      <c r="AF903" s="65"/>
      <c r="AG903" s="65"/>
      <c r="AH903" s="65"/>
      <c r="AI903" s="65"/>
      <c r="AJ903" s="65"/>
      <c r="AK903" s="65"/>
      <c r="AL903">
        <f t="shared" si="325"/>
        <v>100</v>
      </c>
      <c r="AM903">
        <f t="shared" si="326"/>
        <v>100</v>
      </c>
      <c r="AN903" t="str">
        <f t="shared" si="327"/>
        <v/>
      </c>
      <c r="AO903" t="str">
        <f t="shared" si="328"/>
        <v/>
      </c>
      <c r="AP903" t="str">
        <f t="shared" si="329"/>
        <v/>
      </c>
      <c r="AQ903" t="str">
        <f t="shared" si="330"/>
        <v/>
      </c>
      <c r="AR903" t="str">
        <f t="shared" si="331"/>
        <v/>
      </c>
      <c r="AS903" t="str">
        <f t="shared" si="332"/>
        <v/>
      </c>
      <c r="AT903" t="str">
        <f t="shared" si="333"/>
        <v/>
      </c>
      <c r="AU903" t="str">
        <f t="shared" si="334"/>
        <v/>
      </c>
      <c r="AV903" t="str">
        <f t="shared" si="335"/>
        <v/>
      </c>
      <c r="AW903">
        <f>'01_指標庫'!$H$4*ISNUMBER($F903)+'01_指標庫'!$H$5*ISNUMBER($AA903)+'01_指標庫'!$H$6*ISNUMBER($G903)+'01_指標庫'!$H$7*ISNUMBER($H903)+'01_指標庫'!$H$8*ISNUMBER($AF903)+'01_指標庫'!$H$9*ISNUMBER($AG903)+'01_指標庫'!$H$10*ISNUMBER($AB903)+'01_指標庫'!$H$11*ISNUMBER($AC903)+'01_指標庫'!$H$12*ISNUMBER($AD903)+'01_指標庫'!$H$13*ISNUMBER($AE903)+'01_指標庫'!$H$14*ISNUMBER($I903)+'01_指標庫'!$H$15*ISNUMBER($AH903)+'01_指標庫'!$H$16*ISNUMBER($K903)+'01_指標庫'!$H$17*ISNUMBER($AI903)+'01_指標庫'!$H$18*ISNUMBER($AJ903)+'01_指標庫'!$H$19*ISNUMBER($AK903)+'01_指標庫'!$H$20*ISNUMBER($BB903)+'01_指標庫'!$H$21*ISNUMBER($BC903)</f>
        <v>51</v>
      </c>
      <c r="AX903">
        <f>IF(AW903=0,50,ROUND(('01_指標庫'!$H$4*IF(ISNUMBER($F903),L903,0)+'01_指標庫'!$H$5*IF(ISNUMBER($AA903),AL903,0)+'01_指標庫'!$H$6*IF(ISNUMBER($G903),M903,0)+'01_指標庫'!$H$7*IF(ISNUMBER($H903),N903,0)+'01_指標庫'!$H$8*IF(ISNUMBER($AF903),AQ903,0)+'01_指標庫'!$H$9*IF(ISNUMBER($AG903),AR903,0)+'01_指標庫'!$H$10*IF(ISNUMBER($AB903),AM903,0)+'01_指標庫'!$H$11*IF(ISNUMBER($AC903),AN903,0)+'01_指標庫'!$H$12*IF(ISNUMBER($AD903),AO903,0)+'01_指標庫'!$H$13*IF(ISNUMBER($AE903),AP903,0)+'01_指標庫'!$H$14*IF(ISNUMBER($I903),O903,0)+'01_指標庫'!$H$15*IF(ISNUMBER($AH903),AS903,0)+'01_指標庫'!$H$16*IF(ISNUMBER($K903),P903,0)+'01_指標庫'!$H$17*IF(ISNUMBER($AI903),AT903,0)+'01_指標庫'!$H$18*IF(ISNUMBER($AJ903),AU903,0)+'01_指標庫'!$H$19*IF(ISNUMBER($AK903),AV903,0)+'01_指標庫'!$H$20*IF(ISNUMBER($BB903),BB903,0)+'01_指標庫'!$H$21*IF(ISNUMBER($BC903),BC903,0))/AW903,1))</f>
        <v>86.3</v>
      </c>
      <c r="AY903" s="67"/>
      <c r="AZ903" s="67"/>
      <c r="BA903" s="66">
        <f t="shared" si="316"/>
        <v>-2.4087880208372159E-3</v>
      </c>
      <c r="BB903">
        <f t="shared" si="317"/>
        <v>50</v>
      </c>
      <c r="BC903" t="str">
        <f t="shared" si="318"/>
        <v/>
      </c>
    </row>
    <row r="904" spans="1:55" ht="15" customHeight="1">
      <c r="A904" s="56">
        <v>900</v>
      </c>
      <c r="B904" s="57">
        <v>43865</v>
      </c>
      <c r="C904" s="56">
        <v>2020</v>
      </c>
      <c r="D904" s="58" t="s">
        <v>237</v>
      </c>
      <c r="E904" s="59">
        <v>9334.06</v>
      </c>
      <c r="F904" s="60">
        <v>0.16633999999999999</v>
      </c>
      <c r="G904" s="60">
        <v>0</v>
      </c>
      <c r="H904" s="61">
        <v>0.95920000000000005</v>
      </c>
      <c r="I904" s="62">
        <v>385</v>
      </c>
      <c r="J904" s="56" t="s">
        <v>235</v>
      </c>
      <c r="K904" s="63">
        <v>16.05</v>
      </c>
      <c r="L904" s="56">
        <f t="shared" si="319"/>
        <v>100</v>
      </c>
      <c r="M904" s="56">
        <f t="shared" si="320"/>
        <v>100</v>
      </c>
      <c r="N904" s="56">
        <f t="shared" si="321"/>
        <v>100</v>
      </c>
      <c r="O904" s="56">
        <f t="shared" si="322"/>
        <v>50</v>
      </c>
      <c r="P904" s="56">
        <f t="shared" si="323"/>
        <v>100</v>
      </c>
      <c r="Q904" s="63"/>
      <c r="R904" s="56"/>
      <c r="S904" s="60">
        <f t="shared" si="336"/>
        <v>2.2772820759503043E-2</v>
      </c>
      <c r="T904" s="64">
        <f t="shared" si="337"/>
        <v>-0.10684474123539223</v>
      </c>
      <c r="V904" s="65"/>
      <c r="W904" s="65"/>
      <c r="Y904" s="15" t="str">
        <f t="shared" si="324"/>
        <v>EASY</v>
      </c>
      <c r="AA904" s="66">
        <f t="shared" si="315"/>
        <v>9.2940790998262024E-2</v>
      </c>
      <c r="AB904">
        <f>LOOKUP($B904,'07_L1政策步階'!$A$4:$A$14,'07_L1政策步階'!$C$4:$C$14)</f>
        <v>1</v>
      </c>
      <c r="AC904" s="65"/>
      <c r="AD904" s="65"/>
      <c r="AE904" s="65"/>
      <c r="AF904" s="65"/>
      <c r="AG904" s="65"/>
      <c r="AH904" s="65"/>
      <c r="AI904" s="65"/>
      <c r="AJ904" s="65"/>
      <c r="AK904" s="65"/>
      <c r="AL904">
        <f t="shared" si="325"/>
        <v>100</v>
      </c>
      <c r="AM904">
        <f t="shared" si="326"/>
        <v>100</v>
      </c>
      <c r="AN904" t="str">
        <f t="shared" si="327"/>
        <v/>
      </c>
      <c r="AO904" t="str">
        <f t="shared" si="328"/>
        <v/>
      </c>
      <c r="AP904" t="str">
        <f t="shared" si="329"/>
        <v/>
      </c>
      <c r="AQ904" t="str">
        <f t="shared" si="330"/>
        <v/>
      </c>
      <c r="AR904" t="str">
        <f t="shared" si="331"/>
        <v/>
      </c>
      <c r="AS904" t="str">
        <f t="shared" si="332"/>
        <v/>
      </c>
      <c r="AT904" t="str">
        <f t="shared" si="333"/>
        <v/>
      </c>
      <c r="AU904" t="str">
        <f t="shared" si="334"/>
        <v/>
      </c>
      <c r="AV904" t="str">
        <f t="shared" si="335"/>
        <v/>
      </c>
      <c r="AW904">
        <f>'01_指標庫'!$H$4*ISNUMBER($F904)+'01_指標庫'!$H$5*ISNUMBER($AA904)+'01_指標庫'!$H$6*ISNUMBER($G904)+'01_指標庫'!$H$7*ISNUMBER($H904)+'01_指標庫'!$H$8*ISNUMBER($AF904)+'01_指標庫'!$H$9*ISNUMBER($AG904)+'01_指標庫'!$H$10*ISNUMBER($AB904)+'01_指標庫'!$H$11*ISNUMBER($AC904)+'01_指標庫'!$H$12*ISNUMBER($AD904)+'01_指標庫'!$H$13*ISNUMBER($AE904)+'01_指標庫'!$H$14*ISNUMBER($I904)+'01_指標庫'!$H$15*ISNUMBER($AH904)+'01_指標庫'!$H$16*ISNUMBER($K904)+'01_指標庫'!$H$17*ISNUMBER($AI904)+'01_指標庫'!$H$18*ISNUMBER($AJ904)+'01_指標庫'!$H$19*ISNUMBER($AK904)+'01_指標庫'!$H$20*ISNUMBER($BB904)+'01_指標庫'!$H$21*ISNUMBER($BC904)</f>
        <v>51</v>
      </c>
      <c r="AX904">
        <f>IF(AW904=0,50,ROUND(('01_指標庫'!$H$4*IF(ISNUMBER($F904),L904,0)+'01_指標庫'!$H$5*IF(ISNUMBER($AA904),AL904,0)+'01_指標庫'!$H$6*IF(ISNUMBER($G904),M904,0)+'01_指標庫'!$H$7*IF(ISNUMBER($H904),N904,0)+'01_指標庫'!$H$8*IF(ISNUMBER($AF904),AQ904,0)+'01_指標庫'!$H$9*IF(ISNUMBER($AG904),AR904,0)+'01_指標庫'!$H$10*IF(ISNUMBER($AB904),AM904,0)+'01_指標庫'!$H$11*IF(ISNUMBER($AC904),AN904,0)+'01_指標庫'!$H$12*IF(ISNUMBER($AD904),AO904,0)+'01_指標庫'!$H$13*IF(ISNUMBER($AE904),AP904,0)+'01_指標庫'!$H$14*IF(ISNUMBER($I904),O904,0)+'01_指標庫'!$H$15*IF(ISNUMBER($AH904),AS904,0)+'01_指標庫'!$H$16*IF(ISNUMBER($K904),P904,0)+'01_指標庫'!$H$17*IF(ISNUMBER($AI904),AT904,0)+'01_指標庫'!$H$18*IF(ISNUMBER($AJ904),AU904,0)+'01_指標庫'!$H$19*IF(ISNUMBER($AK904),AV904,0)+'01_指標庫'!$H$20*IF(ISNUMBER($BB904),BB904,0)+'01_指標庫'!$H$21*IF(ISNUMBER($BC904),BC904,0))/AW904,1))</f>
        <v>86.3</v>
      </c>
      <c r="AY904" s="67"/>
      <c r="AZ904" s="67"/>
      <c r="BA904" s="66">
        <f t="shared" si="316"/>
        <v>1.0885231361563719E-3</v>
      </c>
      <c r="BB904">
        <f t="shared" si="317"/>
        <v>50</v>
      </c>
      <c r="BC904" t="str">
        <f t="shared" si="318"/>
        <v/>
      </c>
    </row>
    <row r="905" spans="1:55" ht="15" customHeight="1">
      <c r="A905" s="56">
        <v>901</v>
      </c>
      <c r="B905" s="57">
        <v>43866</v>
      </c>
      <c r="C905" s="56">
        <v>2020</v>
      </c>
      <c r="D905" s="58" t="s">
        <v>238</v>
      </c>
      <c r="E905" s="59">
        <v>9367.48</v>
      </c>
      <c r="F905" s="60">
        <v>0.16930799999999999</v>
      </c>
      <c r="G905" s="60">
        <v>0</v>
      </c>
      <c r="H905" s="61">
        <v>0.97960000000000003</v>
      </c>
      <c r="I905" s="62">
        <v>375</v>
      </c>
      <c r="J905" s="56" t="s">
        <v>235</v>
      </c>
      <c r="K905" s="63">
        <v>15.15</v>
      </c>
      <c r="L905" s="56">
        <f t="shared" si="319"/>
        <v>100</v>
      </c>
      <c r="M905" s="56">
        <f t="shared" si="320"/>
        <v>100</v>
      </c>
      <c r="N905" s="56">
        <f t="shared" si="321"/>
        <v>100</v>
      </c>
      <c r="O905" s="56">
        <f t="shared" si="322"/>
        <v>50</v>
      </c>
      <c r="P905" s="56">
        <f t="shared" si="323"/>
        <v>100</v>
      </c>
      <c r="Q905" s="63"/>
      <c r="R905" s="56"/>
      <c r="S905" s="60">
        <f t="shared" si="336"/>
        <v>3.5804355232342822E-3</v>
      </c>
      <c r="T905" s="64">
        <f t="shared" si="337"/>
        <v>-5.6074766355140193E-2</v>
      </c>
      <c r="V905" s="65"/>
      <c r="W905" s="65"/>
      <c r="Y905" s="15" t="str">
        <f t="shared" si="324"/>
        <v>EASY</v>
      </c>
      <c r="AA905" s="66">
        <f t="shared" si="315"/>
        <v>9.4563362214931557E-2</v>
      </c>
      <c r="AB905">
        <f>LOOKUP($B905,'07_L1政策步階'!$A$4:$A$14,'07_L1政策步階'!$C$4:$C$14)</f>
        <v>1</v>
      </c>
      <c r="AC905" s="65"/>
      <c r="AD905" s="65"/>
      <c r="AE905" s="65"/>
      <c r="AF905" s="65"/>
      <c r="AG905" s="65"/>
      <c r="AH905" s="65"/>
      <c r="AI905" s="65"/>
      <c r="AJ905" s="65"/>
      <c r="AK905" s="65"/>
      <c r="AL905">
        <f t="shared" si="325"/>
        <v>100</v>
      </c>
      <c r="AM905">
        <f t="shared" si="326"/>
        <v>100</v>
      </c>
      <c r="AN905" t="str">
        <f t="shared" si="327"/>
        <v/>
      </c>
      <c r="AO905" t="str">
        <f t="shared" si="328"/>
        <v/>
      </c>
      <c r="AP905" t="str">
        <f t="shared" si="329"/>
        <v/>
      </c>
      <c r="AQ905" t="str">
        <f t="shared" si="330"/>
        <v/>
      </c>
      <c r="AR905" t="str">
        <f t="shared" si="331"/>
        <v/>
      </c>
      <c r="AS905" t="str">
        <f t="shared" si="332"/>
        <v/>
      </c>
      <c r="AT905" t="str">
        <f t="shared" si="333"/>
        <v/>
      </c>
      <c r="AU905" t="str">
        <f t="shared" si="334"/>
        <v/>
      </c>
      <c r="AV905" t="str">
        <f t="shared" si="335"/>
        <v/>
      </c>
      <c r="AW905">
        <f>'01_指標庫'!$H$4*ISNUMBER($F905)+'01_指標庫'!$H$5*ISNUMBER($AA905)+'01_指標庫'!$H$6*ISNUMBER($G905)+'01_指標庫'!$H$7*ISNUMBER($H905)+'01_指標庫'!$H$8*ISNUMBER($AF905)+'01_指標庫'!$H$9*ISNUMBER($AG905)+'01_指標庫'!$H$10*ISNUMBER($AB905)+'01_指標庫'!$H$11*ISNUMBER($AC905)+'01_指標庫'!$H$12*ISNUMBER($AD905)+'01_指標庫'!$H$13*ISNUMBER($AE905)+'01_指標庫'!$H$14*ISNUMBER($I905)+'01_指標庫'!$H$15*ISNUMBER($AH905)+'01_指標庫'!$H$16*ISNUMBER($K905)+'01_指標庫'!$H$17*ISNUMBER($AI905)+'01_指標庫'!$H$18*ISNUMBER($AJ905)+'01_指標庫'!$H$19*ISNUMBER($AK905)+'01_指標庫'!$H$20*ISNUMBER($BB905)+'01_指標庫'!$H$21*ISNUMBER($BC905)</f>
        <v>51</v>
      </c>
      <c r="AX905">
        <f>IF(AW905=0,50,ROUND(('01_指標庫'!$H$4*IF(ISNUMBER($F905),L905,0)+'01_指標庫'!$H$5*IF(ISNUMBER($AA905),AL905,0)+'01_指標庫'!$H$6*IF(ISNUMBER($G905),M905,0)+'01_指標庫'!$H$7*IF(ISNUMBER($H905),N905,0)+'01_指標庫'!$H$8*IF(ISNUMBER($AF905),AQ905,0)+'01_指標庫'!$H$9*IF(ISNUMBER($AG905),AR905,0)+'01_指標庫'!$H$10*IF(ISNUMBER($AB905),AM905,0)+'01_指標庫'!$H$11*IF(ISNUMBER($AC905),AN905,0)+'01_指標庫'!$H$12*IF(ISNUMBER($AD905),AO905,0)+'01_指標庫'!$H$13*IF(ISNUMBER($AE905),AP905,0)+'01_指標庫'!$H$14*IF(ISNUMBER($I905),O905,0)+'01_指標庫'!$H$15*IF(ISNUMBER($AH905),AS905,0)+'01_指標庫'!$H$16*IF(ISNUMBER($K905),P905,0)+'01_指標庫'!$H$17*IF(ISNUMBER($AI905),AT905,0)+'01_指標庫'!$H$18*IF(ISNUMBER($AJ905),AU905,0)+'01_指標庫'!$H$19*IF(ISNUMBER($AK905),AV905,0)+'01_指標庫'!$H$20*IF(ISNUMBER($BB905),BB905,0)+'01_指標庫'!$H$21*IF(ISNUMBER($BC905),BC905,0))/AW905,1))</f>
        <v>86.3</v>
      </c>
      <c r="AY905" s="67"/>
      <c r="AZ905" s="67"/>
      <c r="BA905" s="66">
        <f t="shared" si="316"/>
        <v>4.9443168456437814E-3</v>
      </c>
      <c r="BB905">
        <f t="shared" si="317"/>
        <v>50</v>
      </c>
      <c r="BC905" t="str">
        <f t="shared" si="318"/>
        <v/>
      </c>
    </row>
    <row r="906" spans="1:55" ht="15" customHeight="1">
      <c r="A906" s="56">
        <v>902</v>
      </c>
      <c r="B906" s="57">
        <v>43867</v>
      </c>
      <c r="C906" s="56">
        <v>2020</v>
      </c>
      <c r="D906" s="58" t="s">
        <v>239</v>
      </c>
      <c r="E906" s="59">
        <v>9445.92</v>
      </c>
      <c r="F906" s="60">
        <v>0.177897</v>
      </c>
      <c r="G906" s="60">
        <v>0</v>
      </c>
      <c r="H906" s="61">
        <v>0.95920000000000005</v>
      </c>
      <c r="I906" s="62">
        <v>370</v>
      </c>
      <c r="J906" s="56" t="s">
        <v>235</v>
      </c>
      <c r="K906" s="63">
        <v>14.96</v>
      </c>
      <c r="L906" s="56">
        <f t="shared" si="319"/>
        <v>100</v>
      </c>
      <c r="M906" s="56">
        <f t="shared" si="320"/>
        <v>100</v>
      </c>
      <c r="N906" s="56">
        <f t="shared" si="321"/>
        <v>100</v>
      </c>
      <c r="O906" s="56">
        <f t="shared" si="322"/>
        <v>50</v>
      </c>
      <c r="P906" s="56">
        <f t="shared" si="323"/>
        <v>100</v>
      </c>
      <c r="Q906" s="63"/>
      <c r="R906" s="56"/>
      <c r="S906" s="60">
        <f t="shared" si="336"/>
        <v>8.3736501172140265E-3</v>
      </c>
      <c r="T906" s="64">
        <f t="shared" si="337"/>
        <v>-1.2541254125412515E-2</v>
      </c>
      <c r="V906" s="65"/>
      <c r="W906" s="65"/>
      <c r="Y906" s="15" t="str">
        <f t="shared" si="324"/>
        <v>EASY</v>
      </c>
      <c r="AA906" s="66">
        <f t="shared" si="315"/>
        <v>9.6375013890690919E-2</v>
      </c>
      <c r="AB906">
        <f>LOOKUP($B906,'07_L1政策步階'!$A$4:$A$14,'07_L1政策步階'!$C$4:$C$14)</f>
        <v>1</v>
      </c>
      <c r="AC906" s="65"/>
      <c r="AD906" s="65"/>
      <c r="AE906" s="65"/>
      <c r="AF906" s="65"/>
      <c r="AG906" s="65"/>
      <c r="AH906" s="65"/>
      <c r="AI906" s="65"/>
      <c r="AJ906" s="65"/>
      <c r="AK906" s="65"/>
      <c r="AL906">
        <f t="shared" si="325"/>
        <v>100</v>
      </c>
      <c r="AM906">
        <f t="shared" si="326"/>
        <v>100</v>
      </c>
      <c r="AN906" t="str">
        <f t="shared" si="327"/>
        <v/>
      </c>
      <c r="AO906" t="str">
        <f t="shared" si="328"/>
        <v/>
      </c>
      <c r="AP906" t="str">
        <f t="shared" si="329"/>
        <v/>
      </c>
      <c r="AQ906" t="str">
        <f t="shared" si="330"/>
        <v/>
      </c>
      <c r="AR906" t="str">
        <f t="shared" si="331"/>
        <v/>
      </c>
      <c r="AS906" t="str">
        <f t="shared" si="332"/>
        <v/>
      </c>
      <c r="AT906" t="str">
        <f t="shared" si="333"/>
        <v/>
      </c>
      <c r="AU906" t="str">
        <f t="shared" si="334"/>
        <v/>
      </c>
      <c r="AV906" t="str">
        <f t="shared" si="335"/>
        <v/>
      </c>
      <c r="AW906">
        <f>'01_指標庫'!$H$4*ISNUMBER($F906)+'01_指標庫'!$H$5*ISNUMBER($AA906)+'01_指標庫'!$H$6*ISNUMBER($G906)+'01_指標庫'!$H$7*ISNUMBER($H906)+'01_指標庫'!$H$8*ISNUMBER($AF906)+'01_指標庫'!$H$9*ISNUMBER($AG906)+'01_指標庫'!$H$10*ISNUMBER($AB906)+'01_指標庫'!$H$11*ISNUMBER($AC906)+'01_指標庫'!$H$12*ISNUMBER($AD906)+'01_指標庫'!$H$13*ISNUMBER($AE906)+'01_指標庫'!$H$14*ISNUMBER($I906)+'01_指標庫'!$H$15*ISNUMBER($AH906)+'01_指標庫'!$H$16*ISNUMBER($K906)+'01_指標庫'!$H$17*ISNUMBER($AI906)+'01_指標庫'!$H$18*ISNUMBER($AJ906)+'01_指標庫'!$H$19*ISNUMBER($AK906)+'01_指標庫'!$H$20*ISNUMBER($BB906)+'01_指標庫'!$H$21*ISNUMBER($BC906)</f>
        <v>51</v>
      </c>
      <c r="AX906">
        <f>IF(AW906=0,50,ROUND(('01_指標庫'!$H$4*IF(ISNUMBER($F906),L906,0)+'01_指標庫'!$H$5*IF(ISNUMBER($AA906),AL906,0)+'01_指標庫'!$H$6*IF(ISNUMBER($G906),M906,0)+'01_指標庫'!$H$7*IF(ISNUMBER($H906),N906,0)+'01_指標庫'!$H$8*IF(ISNUMBER($AF906),AQ906,0)+'01_指標庫'!$H$9*IF(ISNUMBER($AG906),AR906,0)+'01_指標庫'!$H$10*IF(ISNUMBER($AB906),AM906,0)+'01_指標庫'!$H$11*IF(ISNUMBER($AC906),AN906,0)+'01_指標庫'!$H$12*IF(ISNUMBER($AD906),AO906,0)+'01_指標庫'!$H$13*IF(ISNUMBER($AE906),AP906,0)+'01_指標庫'!$H$14*IF(ISNUMBER($I906),O906,0)+'01_指標庫'!$H$15*IF(ISNUMBER($AH906),AS906,0)+'01_指標庫'!$H$16*IF(ISNUMBER($K906),P906,0)+'01_指標庫'!$H$17*IF(ISNUMBER($AI906),AT906,0)+'01_指標庫'!$H$18*IF(ISNUMBER($AJ906),AU906,0)+'01_指標庫'!$H$19*IF(ISNUMBER($AK906),AV906,0)+'01_指標庫'!$H$20*IF(ISNUMBER($BB906),BB906,0)+'01_指標庫'!$H$21*IF(ISNUMBER($BC906),BC906,0))/AW906,1))</f>
        <v>86.3</v>
      </c>
      <c r="AY906" s="67"/>
      <c r="AZ906" s="67"/>
      <c r="BA906" s="66">
        <f t="shared" si="316"/>
        <v>9.1934035050367235E-3</v>
      </c>
      <c r="BB906">
        <f t="shared" si="317"/>
        <v>50</v>
      </c>
      <c r="BC906" t="str">
        <f t="shared" si="318"/>
        <v/>
      </c>
    </row>
    <row r="907" spans="1:55" ht="15" customHeight="1">
      <c r="A907" s="56">
        <v>903</v>
      </c>
      <c r="B907" s="57">
        <v>43868</v>
      </c>
      <c r="C907" s="56">
        <v>2020</v>
      </c>
      <c r="D907" s="58" t="s">
        <v>234</v>
      </c>
      <c r="E907" s="59">
        <v>9401.1</v>
      </c>
      <c r="F907" s="60">
        <v>0.171127</v>
      </c>
      <c r="G907" s="60">
        <v>-4.7450000000000001E-3</v>
      </c>
      <c r="H907" s="61">
        <v>0.93879999999999997</v>
      </c>
      <c r="I907" s="62">
        <v>375</v>
      </c>
      <c r="J907" s="56" t="s">
        <v>235</v>
      </c>
      <c r="K907" s="63">
        <v>15.47</v>
      </c>
      <c r="L907" s="56">
        <f t="shared" si="319"/>
        <v>100</v>
      </c>
      <c r="M907" s="56">
        <f t="shared" si="320"/>
        <v>100</v>
      </c>
      <c r="N907" s="56">
        <f t="shared" si="321"/>
        <v>100</v>
      </c>
      <c r="O907" s="56">
        <f t="shared" si="322"/>
        <v>50</v>
      </c>
      <c r="P907" s="56">
        <f t="shared" si="323"/>
        <v>100</v>
      </c>
      <c r="Q907" s="63"/>
      <c r="R907" s="56"/>
      <c r="S907" s="60">
        <f t="shared" si="336"/>
        <v>-4.7449057370800851E-3</v>
      </c>
      <c r="T907" s="64">
        <f t="shared" si="337"/>
        <v>3.4090909090909172E-2</v>
      </c>
      <c r="V907" s="65"/>
      <c r="W907" s="65"/>
      <c r="Y907" s="15" t="str">
        <f t="shared" si="324"/>
        <v>EASY</v>
      </c>
      <c r="AA907" s="66">
        <f t="shared" si="315"/>
        <v>9.7835127739108518E-2</v>
      </c>
      <c r="AB907">
        <f>LOOKUP($B907,'07_L1政策步階'!$A$4:$A$14,'07_L1政策步階'!$C$4:$C$14)</f>
        <v>1</v>
      </c>
      <c r="AC907" s="65"/>
      <c r="AD907" s="65"/>
      <c r="AE907" s="65"/>
      <c r="AF907" s="65"/>
      <c r="AG907" s="65"/>
      <c r="AH907" s="65"/>
      <c r="AI907" s="65"/>
      <c r="AJ907" s="65"/>
      <c r="AK907" s="65"/>
      <c r="AL907">
        <f t="shared" si="325"/>
        <v>100</v>
      </c>
      <c r="AM907">
        <f t="shared" si="326"/>
        <v>100</v>
      </c>
      <c r="AN907" t="str">
        <f t="shared" si="327"/>
        <v/>
      </c>
      <c r="AO907" t="str">
        <f t="shared" si="328"/>
        <v/>
      </c>
      <c r="AP907" t="str">
        <f t="shared" si="329"/>
        <v/>
      </c>
      <c r="AQ907" t="str">
        <f t="shared" si="330"/>
        <v/>
      </c>
      <c r="AR907" t="str">
        <f t="shared" si="331"/>
        <v/>
      </c>
      <c r="AS907" t="str">
        <f t="shared" si="332"/>
        <v/>
      </c>
      <c r="AT907" t="str">
        <f t="shared" si="333"/>
        <v/>
      </c>
      <c r="AU907" t="str">
        <f t="shared" si="334"/>
        <v/>
      </c>
      <c r="AV907" t="str">
        <f t="shared" si="335"/>
        <v/>
      </c>
      <c r="AW907">
        <f>'01_指標庫'!$H$4*ISNUMBER($F907)+'01_指標庫'!$H$5*ISNUMBER($AA907)+'01_指標庫'!$H$6*ISNUMBER($G907)+'01_指標庫'!$H$7*ISNUMBER($H907)+'01_指標庫'!$H$8*ISNUMBER($AF907)+'01_指標庫'!$H$9*ISNUMBER($AG907)+'01_指標庫'!$H$10*ISNUMBER($AB907)+'01_指標庫'!$H$11*ISNUMBER($AC907)+'01_指標庫'!$H$12*ISNUMBER($AD907)+'01_指標庫'!$H$13*ISNUMBER($AE907)+'01_指標庫'!$H$14*ISNUMBER($I907)+'01_指標庫'!$H$15*ISNUMBER($AH907)+'01_指標庫'!$H$16*ISNUMBER($K907)+'01_指標庫'!$H$17*ISNUMBER($AI907)+'01_指標庫'!$H$18*ISNUMBER($AJ907)+'01_指標庫'!$H$19*ISNUMBER($AK907)+'01_指標庫'!$H$20*ISNUMBER($BB907)+'01_指標庫'!$H$21*ISNUMBER($BC907)</f>
        <v>51</v>
      </c>
      <c r="AX907">
        <f>IF(AW907=0,50,ROUND(('01_指標庫'!$H$4*IF(ISNUMBER($F907),L907,0)+'01_指標庫'!$H$5*IF(ISNUMBER($AA907),AL907,0)+'01_指標庫'!$H$6*IF(ISNUMBER($G907),M907,0)+'01_指標庫'!$H$7*IF(ISNUMBER($H907),N907,0)+'01_指標庫'!$H$8*IF(ISNUMBER($AF907),AQ907,0)+'01_指標庫'!$H$9*IF(ISNUMBER($AG907),AR907,0)+'01_指標庫'!$H$10*IF(ISNUMBER($AB907),AM907,0)+'01_指標庫'!$H$11*IF(ISNUMBER($AC907),AN907,0)+'01_指標庫'!$H$12*IF(ISNUMBER($AD907),AO907,0)+'01_指標庫'!$H$13*IF(ISNUMBER($AE907),AP907,0)+'01_指標庫'!$H$14*IF(ISNUMBER($I907),O907,0)+'01_指標庫'!$H$15*IF(ISNUMBER($AH907),AS907,0)+'01_指標庫'!$H$16*IF(ISNUMBER($K907),P907,0)+'01_指標庫'!$H$17*IF(ISNUMBER($AI907),AT907,0)+'01_指標庫'!$H$18*IF(ISNUMBER($AJ907),AU907,0)+'01_指標庫'!$H$19*IF(ISNUMBER($AK907),AV907,0)+'01_指標庫'!$H$20*IF(ISNUMBER($BB907),BB907,0)+'01_指標庫'!$H$21*IF(ISNUMBER($BC907),BC907,0))/AW907,1))</f>
        <v>92.2</v>
      </c>
      <c r="AY907" s="67"/>
      <c r="AZ907" s="67"/>
      <c r="BA907" s="66">
        <f t="shared" si="316"/>
        <v>1.5253007952071629E-2</v>
      </c>
      <c r="BB907">
        <f t="shared" si="317"/>
        <v>100</v>
      </c>
      <c r="BC907" t="str">
        <f t="shared" si="318"/>
        <v/>
      </c>
    </row>
    <row r="908" spans="1:55" ht="15" customHeight="1">
      <c r="A908" s="56">
        <v>904</v>
      </c>
      <c r="B908" s="57">
        <v>43871</v>
      </c>
      <c r="C908" s="56">
        <v>2020</v>
      </c>
      <c r="D908" s="58" t="s">
        <v>236</v>
      </c>
      <c r="E908" s="59">
        <v>9516.84</v>
      </c>
      <c r="F908" s="60">
        <v>0.18429200000000001</v>
      </c>
      <c r="G908" s="60">
        <v>0</v>
      </c>
      <c r="H908" s="61">
        <v>0.93879999999999997</v>
      </c>
      <c r="I908" s="62">
        <v>375</v>
      </c>
      <c r="J908" s="56" t="s">
        <v>235</v>
      </c>
      <c r="K908" s="63">
        <v>15.04</v>
      </c>
      <c r="L908" s="56">
        <f t="shared" si="319"/>
        <v>100</v>
      </c>
      <c r="M908" s="56">
        <f t="shared" si="320"/>
        <v>100</v>
      </c>
      <c r="N908" s="56">
        <f t="shared" si="321"/>
        <v>100</v>
      </c>
      <c r="O908" s="56">
        <f t="shared" si="322"/>
        <v>50</v>
      </c>
      <c r="P908" s="56">
        <f t="shared" si="323"/>
        <v>100</v>
      </c>
      <c r="Q908" s="63"/>
      <c r="R908" s="56"/>
      <c r="S908" s="60">
        <f t="shared" si="336"/>
        <v>1.2311325270446982E-2</v>
      </c>
      <c r="T908" s="64">
        <f t="shared" si="337"/>
        <v>-2.7795733678086743E-2</v>
      </c>
      <c r="V908" s="65"/>
      <c r="W908" s="65"/>
      <c r="Y908" s="15" t="str">
        <f t="shared" si="324"/>
        <v>EASY</v>
      </c>
      <c r="AA908" s="66">
        <f t="shared" ref="AA908:AA971" si="338">IF($A908&lt;200,"",AVERAGE($E859:$E908)/AVERAGE($E709:$E908)-1)</f>
        <v>9.9489037458988072E-2</v>
      </c>
      <c r="AB908">
        <f>LOOKUP($B908,'07_L1政策步階'!$A$4:$A$14,'07_L1政策步階'!$C$4:$C$14)</f>
        <v>1</v>
      </c>
      <c r="AC908" s="65"/>
      <c r="AD908" s="65"/>
      <c r="AE908" s="65"/>
      <c r="AF908" s="65"/>
      <c r="AG908" s="65"/>
      <c r="AH908" s="65"/>
      <c r="AI908" s="65"/>
      <c r="AJ908" s="65"/>
      <c r="AK908" s="65"/>
      <c r="AL908">
        <f t="shared" si="325"/>
        <v>100</v>
      </c>
      <c r="AM908">
        <f t="shared" si="326"/>
        <v>100</v>
      </c>
      <c r="AN908" t="str">
        <f t="shared" si="327"/>
        <v/>
      </c>
      <c r="AO908" t="str">
        <f t="shared" si="328"/>
        <v/>
      </c>
      <c r="AP908" t="str">
        <f t="shared" si="329"/>
        <v/>
      </c>
      <c r="AQ908" t="str">
        <f t="shared" si="330"/>
        <v/>
      </c>
      <c r="AR908" t="str">
        <f t="shared" si="331"/>
        <v/>
      </c>
      <c r="AS908" t="str">
        <f t="shared" si="332"/>
        <v/>
      </c>
      <c r="AT908" t="str">
        <f t="shared" si="333"/>
        <v/>
      </c>
      <c r="AU908" t="str">
        <f t="shared" si="334"/>
        <v/>
      </c>
      <c r="AV908" t="str">
        <f t="shared" si="335"/>
        <v/>
      </c>
      <c r="AW908">
        <f>'01_指標庫'!$H$4*ISNUMBER($F908)+'01_指標庫'!$H$5*ISNUMBER($AA908)+'01_指標庫'!$H$6*ISNUMBER($G908)+'01_指標庫'!$H$7*ISNUMBER($H908)+'01_指標庫'!$H$8*ISNUMBER($AF908)+'01_指標庫'!$H$9*ISNUMBER($AG908)+'01_指標庫'!$H$10*ISNUMBER($AB908)+'01_指標庫'!$H$11*ISNUMBER($AC908)+'01_指標庫'!$H$12*ISNUMBER($AD908)+'01_指標庫'!$H$13*ISNUMBER($AE908)+'01_指標庫'!$H$14*ISNUMBER($I908)+'01_指標庫'!$H$15*ISNUMBER($AH908)+'01_指標庫'!$H$16*ISNUMBER($K908)+'01_指標庫'!$H$17*ISNUMBER($AI908)+'01_指標庫'!$H$18*ISNUMBER($AJ908)+'01_指標庫'!$H$19*ISNUMBER($AK908)+'01_指標庫'!$H$20*ISNUMBER($BB908)+'01_指標庫'!$H$21*ISNUMBER($BC908)</f>
        <v>51</v>
      </c>
      <c r="AX908">
        <f>IF(AW908=0,50,ROUND(('01_指標庫'!$H$4*IF(ISNUMBER($F908),L908,0)+'01_指標庫'!$H$5*IF(ISNUMBER($AA908),AL908,0)+'01_指標庫'!$H$6*IF(ISNUMBER($G908),M908,0)+'01_指標庫'!$H$7*IF(ISNUMBER($H908),N908,0)+'01_指標庫'!$H$8*IF(ISNUMBER($AF908),AQ908,0)+'01_指標庫'!$H$9*IF(ISNUMBER($AG908),AR908,0)+'01_指標庫'!$H$10*IF(ISNUMBER($AB908),AM908,0)+'01_指標庫'!$H$11*IF(ISNUMBER($AC908),AN908,0)+'01_指標庫'!$H$12*IF(ISNUMBER($AD908),AO908,0)+'01_指標庫'!$H$13*IF(ISNUMBER($AE908),AP908,0)+'01_指標庫'!$H$14*IF(ISNUMBER($I908),O908,0)+'01_指標庫'!$H$15*IF(ISNUMBER($AH908),AS908,0)+'01_指標庫'!$H$16*IF(ISNUMBER($K908),P908,0)+'01_指標庫'!$H$17*IF(ISNUMBER($AI908),AT908,0)+'01_指標庫'!$H$18*IF(ISNUMBER($AJ908),AU908,0)+'01_指標庫'!$H$19*IF(ISNUMBER($AK908),AV908,0)+'01_指標庫'!$H$20*IF(ISNUMBER($BB908),BB908,0)+'01_指標庫'!$H$21*IF(ISNUMBER($BC908),BC908,0))/AW908,1))</f>
        <v>92.2</v>
      </c>
      <c r="AY908" s="67"/>
      <c r="AZ908" s="67"/>
      <c r="BA908" s="66">
        <f t="shared" si="316"/>
        <v>1.7500800168454012E-2</v>
      </c>
      <c r="BB908">
        <f t="shared" si="317"/>
        <v>100</v>
      </c>
      <c r="BC908" t="str">
        <f t="shared" si="318"/>
        <v/>
      </c>
    </row>
    <row r="909" spans="1:55" ht="15" customHeight="1">
      <c r="A909" s="56">
        <v>905</v>
      </c>
      <c r="B909" s="57">
        <v>43872</v>
      </c>
      <c r="C909" s="56">
        <v>2020</v>
      </c>
      <c r="D909" s="58" t="s">
        <v>237</v>
      </c>
      <c r="E909" s="59">
        <v>9517.86</v>
      </c>
      <c r="F909" s="60">
        <v>0.183174</v>
      </c>
      <c r="G909" s="60">
        <v>0</v>
      </c>
      <c r="H909" s="61">
        <v>0.93879999999999997</v>
      </c>
      <c r="I909" s="62">
        <v>365</v>
      </c>
      <c r="J909" s="56" t="s">
        <v>235</v>
      </c>
      <c r="K909" s="63">
        <v>15.18</v>
      </c>
      <c r="L909" s="56">
        <f t="shared" si="319"/>
        <v>100</v>
      </c>
      <c r="M909" s="56">
        <f t="shared" si="320"/>
        <v>100</v>
      </c>
      <c r="N909" s="56">
        <f t="shared" si="321"/>
        <v>100</v>
      </c>
      <c r="O909" s="56">
        <f t="shared" si="322"/>
        <v>50</v>
      </c>
      <c r="P909" s="56">
        <f t="shared" si="323"/>
        <v>100</v>
      </c>
      <c r="Q909" s="63"/>
      <c r="R909" s="56"/>
      <c r="S909" s="60">
        <f t="shared" si="336"/>
        <v>1.0717843317742393E-4</v>
      </c>
      <c r="T909" s="64">
        <f t="shared" si="337"/>
        <v>9.3085106382979621E-3</v>
      </c>
      <c r="V909" s="65"/>
      <c r="W909" s="65"/>
      <c r="Y909" s="15" t="str">
        <f t="shared" si="324"/>
        <v>EASY</v>
      </c>
      <c r="AA909" s="66">
        <f t="shared" si="338"/>
        <v>0.10100138254829161</v>
      </c>
      <c r="AB909">
        <f>LOOKUP($B909,'07_L1政策步階'!$A$4:$A$14,'07_L1政策步階'!$C$4:$C$14)</f>
        <v>1</v>
      </c>
      <c r="AC909" s="65"/>
      <c r="AD909" s="65"/>
      <c r="AE909" s="65"/>
      <c r="AF909" s="65"/>
      <c r="AG909" s="65"/>
      <c r="AH909" s="65"/>
      <c r="AI909" s="65"/>
      <c r="AJ909" s="65"/>
      <c r="AK909" s="65"/>
      <c r="AL909">
        <f t="shared" si="325"/>
        <v>100</v>
      </c>
      <c r="AM909">
        <f t="shared" si="326"/>
        <v>100</v>
      </c>
      <c r="AN909" t="str">
        <f t="shared" si="327"/>
        <v/>
      </c>
      <c r="AO909" t="str">
        <f t="shared" si="328"/>
        <v/>
      </c>
      <c r="AP909" t="str">
        <f t="shared" si="329"/>
        <v/>
      </c>
      <c r="AQ909" t="str">
        <f t="shared" si="330"/>
        <v/>
      </c>
      <c r="AR909" t="str">
        <f t="shared" si="331"/>
        <v/>
      </c>
      <c r="AS909" t="str">
        <f t="shared" si="332"/>
        <v/>
      </c>
      <c r="AT909" t="str">
        <f t="shared" si="333"/>
        <v/>
      </c>
      <c r="AU909" t="str">
        <f t="shared" si="334"/>
        <v/>
      </c>
      <c r="AV909" t="str">
        <f t="shared" si="335"/>
        <v/>
      </c>
      <c r="AW909">
        <f>'01_指標庫'!$H$4*ISNUMBER($F909)+'01_指標庫'!$H$5*ISNUMBER($AA909)+'01_指標庫'!$H$6*ISNUMBER($G909)+'01_指標庫'!$H$7*ISNUMBER($H909)+'01_指標庫'!$H$8*ISNUMBER($AF909)+'01_指標庫'!$H$9*ISNUMBER($AG909)+'01_指標庫'!$H$10*ISNUMBER($AB909)+'01_指標庫'!$H$11*ISNUMBER($AC909)+'01_指標庫'!$H$12*ISNUMBER($AD909)+'01_指標庫'!$H$13*ISNUMBER($AE909)+'01_指標庫'!$H$14*ISNUMBER($I909)+'01_指標庫'!$H$15*ISNUMBER($AH909)+'01_指標庫'!$H$16*ISNUMBER($K909)+'01_指標庫'!$H$17*ISNUMBER($AI909)+'01_指標庫'!$H$18*ISNUMBER($AJ909)+'01_指標庫'!$H$19*ISNUMBER($AK909)+'01_指標庫'!$H$20*ISNUMBER($BB909)+'01_指標庫'!$H$21*ISNUMBER($BC909)</f>
        <v>51</v>
      </c>
      <c r="AX909">
        <f>IF(AW909=0,50,ROUND(('01_指標庫'!$H$4*IF(ISNUMBER($F909),L909,0)+'01_指標庫'!$H$5*IF(ISNUMBER($AA909),AL909,0)+'01_指標庫'!$H$6*IF(ISNUMBER($G909),M909,0)+'01_指標庫'!$H$7*IF(ISNUMBER($H909),N909,0)+'01_指標庫'!$H$8*IF(ISNUMBER($AF909),AQ909,0)+'01_指標庫'!$H$9*IF(ISNUMBER($AG909),AR909,0)+'01_指標庫'!$H$10*IF(ISNUMBER($AB909),AM909,0)+'01_指標庫'!$H$11*IF(ISNUMBER($AC909),AN909,0)+'01_指標庫'!$H$12*IF(ISNUMBER($AD909),AO909,0)+'01_指標庫'!$H$13*IF(ISNUMBER($AE909),AP909,0)+'01_指標庫'!$H$14*IF(ISNUMBER($I909),O909,0)+'01_指標庫'!$H$15*IF(ISNUMBER($AH909),AS909,0)+'01_指標庫'!$H$16*IF(ISNUMBER($K909),P909,0)+'01_指標庫'!$H$17*IF(ISNUMBER($AI909),AT909,0)+'01_指標庫'!$H$18*IF(ISNUMBER($AJ909),AU909,0)+'01_指標庫'!$H$19*IF(ISNUMBER($AK909),AV909,0)+'01_指標庫'!$H$20*IF(ISNUMBER($BB909),BB909,0)+'01_指標庫'!$H$21*IF(ISNUMBER($BC909),BC909,0))/AW909,1))</f>
        <v>92.2</v>
      </c>
      <c r="AY909" s="67"/>
      <c r="AZ909" s="67"/>
      <c r="BA909" s="66">
        <f t="shared" si="316"/>
        <v>1.6782029445215008E-2</v>
      </c>
      <c r="BB909">
        <f t="shared" si="317"/>
        <v>100</v>
      </c>
      <c r="BC909" t="str">
        <f t="shared" si="318"/>
        <v/>
      </c>
    </row>
    <row r="910" spans="1:55" ht="15" customHeight="1">
      <c r="A910" s="56">
        <v>906</v>
      </c>
      <c r="B910" s="57">
        <v>43873</v>
      </c>
      <c r="C910" s="56">
        <v>2020</v>
      </c>
      <c r="D910" s="58" t="s">
        <v>238</v>
      </c>
      <c r="E910" s="59">
        <v>9613.2000000000007</v>
      </c>
      <c r="F910" s="60">
        <v>0.19370899999999999</v>
      </c>
      <c r="G910" s="60">
        <v>0</v>
      </c>
      <c r="H910" s="61">
        <v>0.97960000000000003</v>
      </c>
      <c r="I910" s="62">
        <v>359</v>
      </c>
      <c r="J910" s="56" t="s">
        <v>235</v>
      </c>
      <c r="K910" s="63">
        <v>13.74</v>
      </c>
      <c r="L910" s="56">
        <f t="shared" si="319"/>
        <v>100</v>
      </c>
      <c r="M910" s="56">
        <f t="shared" si="320"/>
        <v>100</v>
      </c>
      <c r="N910" s="56">
        <f t="shared" si="321"/>
        <v>100</v>
      </c>
      <c r="O910" s="56">
        <f t="shared" si="322"/>
        <v>50</v>
      </c>
      <c r="P910" s="56">
        <f t="shared" si="323"/>
        <v>100</v>
      </c>
      <c r="Q910" s="63"/>
      <c r="R910" s="56"/>
      <c r="S910" s="60">
        <f t="shared" si="336"/>
        <v>1.0016957593408593E-2</v>
      </c>
      <c r="T910" s="64">
        <f t="shared" si="337"/>
        <v>-9.4861660079051391E-2</v>
      </c>
      <c r="V910" s="65"/>
      <c r="W910" s="65"/>
      <c r="Y910" s="15" t="str">
        <f t="shared" si="324"/>
        <v>EASY</v>
      </c>
      <c r="AA910" s="66">
        <f t="shared" si="338"/>
        <v>0.1027924224736414</v>
      </c>
      <c r="AB910">
        <f>LOOKUP($B910,'07_L1政策步階'!$A$4:$A$14,'07_L1政策步階'!$C$4:$C$14)</f>
        <v>1</v>
      </c>
      <c r="AC910" s="65"/>
      <c r="AD910" s="65"/>
      <c r="AE910" s="65"/>
      <c r="AF910" s="65"/>
      <c r="AG910" s="65"/>
      <c r="AH910" s="65"/>
      <c r="AI910" s="65"/>
      <c r="AJ910" s="65"/>
      <c r="AK910" s="65"/>
      <c r="AL910">
        <f t="shared" si="325"/>
        <v>100</v>
      </c>
      <c r="AM910">
        <f t="shared" si="326"/>
        <v>100</v>
      </c>
      <c r="AN910" t="str">
        <f t="shared" si="327"/>
        <v/>
      </c>
      <c r="AO910" t="str">
        <f t="shared" si="328"/>
        <v/>
      </c>
      <c r="AP910" t="str">
        <f t="shared" si="329"/>
        <v/>
      </c>
      <c r="AQ910" t="str">
        <f t="shared" si="330"/>
        <v/>
      </c>
      <c r="AR910" t="str">
        <f t="shared" si="331"/>
        <v/>
      </c>
      <c r="AS910" t="str">
        <f t="shared" si="332"/>
        <v/>
      </c>
      <c r="AT910" t="str">
        <f t="shared" si="333"/>
        <v/>
      </c>
      <c r="AU910" t="str">
        <f t="shared" si="334"/>
        <v/>
      </c>
      <c r="AV910" t="str">
        <f t="shared" si="335"/>
        <v/>
      </c>
      <c r="AW910">
        <f>'01_指標庫'!$H$4*ISNUMBER($F910)+'01_指標庫'!$H$5*ISNUMBER($AA910)+'01_指標庫'!$H$6*ISNUMBER($G910)+'01_指標庫'!$H$7*ISNUMBER($H910)+'01_指標庫'!$H$8*ISNUMBER($AF910)+'01_指標庫'!$H$9*ISNUMBER($AG910)+'01_指標庫'!$H$10*ISNUMBER($AB910)+'01_指標庫'!$H$11*ISNUMBER($AC910)+'01_指標庫'!$H$12*ISNUMBER($AD910)+'01_指標庫'!$H$13*ISNUMBER($AE910)+'01_指標庫'!$H$14*ISNUMBER($I910)+'01_指標庫'!$H$15*ISNUMBER($AH910)+'01_指標庫'!$H$16*ISNUMBER($K910)+'01_指標庫'!$H$17*ISNUMBER($AI910)+'01_指標庫'!$H$18*ISNUMBER($AJ910)+'01_指標庫'!$H$19*ISNUMBER($AK910)+'01_指標庫'!$H$20*ISNUMBER($BB910)+'01_指標庫'!$H$21*ISNUMBER($BC910)</f>
        <v>51</v>
      </c>
      <c r="AX910">
        <f>IF(AW910=0,50,ROUND(('01_指標庫'!$H$4*IF(ISNUMBER($F910),L910,0)+'01_指標庫'!$H$5*IF(ISNUMBER($AA910),AL910,0)+'01_指標庫'!$H$6*IF(ISNUMBER($G910),M910,0)+'01_指標庫'!$H$7*IF(ISNUMBER($H910),N910,0)+'01_指標庫'!$H$8*IF(ISNUMBER($AF910),AQ910,0)+'01_指標庫'!$H$9*IF(ISNUMBER($AG910),AR910,0)+'01_指標庫'!$H$10*IF(ISNUMBER($AB910),AM910,0)+'01_指標庫'!$H$11*IF(ISNUMBER($AC910),AN910,0)+'01_指標庫'!$H$12*IF(ISNUMBER($AD910),AO910,0)+'01_指標庫'!$H$13*IF(ISNUMBER($AE910),AP910,0)+'01_指標庫'!$H$14*IF(ISNUMBER($I910),O910,0)+'01_指標庫'!$H$15*IF(ISNUMBER($AH910),AS910,0)+'01_指標庫'!$H$16*IF(ISNUMBER($K910),P910,0)+'01_指標庫'!$H$17*IF(ISNUMBER($AI910),AT910,0)+'01_指標庫'!$H$18*IF(ISNUMBER($AJ910),AU910,0)+'01_指標庫'!$H$19*IF(ISNUMBER($AK910),AV910,0)+'01_指標庫'!$H$20*IF(ISNUMBER($BB910),BB910,0)+'01_指標庫'!$H$21*IF(ISNUMBER($BC910),BC910,0))/AW910,1))</f>
        <v>92.2</v>
      </c>
      <c r="AY910" s="67"/>
      <c r="AZ910" s="67"/>
      <c r="BA910" s="66">
        <f t="shared" ref="BA910:BA973" si="339">AVERAGE($E906:$E910)/AVERAGE($E901:$E910)-1</f>
        <v>1.6474534214928838E-2</v>
      </c>
      <c r="BB910">
        <f t="shared" ref="BB910:BB973" si="340">IF(ISNUMBER($BA910),IF(OR($S910&lt;=-0.03,$BA910&lt;-0.003),0,IF(OR($S910&lt;=-0.02,$BA910&lt;0.01),50,100)),"")</f>
        <v>100</v>
      </c>
      <c r="BC910" t="str">
        <f t="shared" ref="BC910:BC973" si="341">IF(OR(COUNT($AZ910)=0,COUNT($AZ909)=0),"",IF(OR($AY910/$AZ909-1&lt;=-0.03,$AZ910/$AZ909-1&lt;=-0.045,IF(COUNT($AZ901:$AZ910)=10,AVERAGE($AZ906:$AZ910)/AVERAGE($AZ901:$AZ910)-1&lt;-0.01,FALSE())),0,IF(OR($AZ910/$AZ909-1&lt;=-0.02,IF(COUNT($AZ901:$AZ910)=10,AVERAGE($AZ906:$AZ910)/AVERAGE($AZ901:$AZ910)-1&lt;0.005,FALSE())),50,100)))</f>
        <v/>
      </c>
    </row>
    <row r="911" spans="1:55" ht="15" customHeight="1">
      <c r="A911" s="56">
        <v>907</v>
      </c>
      <c r="B911" s="57">
        <v>43874</v>
      </c>
      <c r="C911" s="56">
        <v>2020</v>
      </c>
      <c r="D911" s="58" t="s">
        <v>239</v>
      </c>
      <c r="E911" s="59">
        <v>9595.7000000000007</v>
      </c>
      <c r="F911" s="60">
        <v>0.190195</v>
      </c>
      <c r="G911" s="60">
        <v>-1.82E-3</v>
      </c>
      <c r="H911" s="61">
        <v>0.95920000000000005</v>
      </c>
      <c r="I911" s="62">
        <v>357</v>
      </c>
      <c r="J911" s="56" t="s">
        <v>235</v>
      </c>
      <c r="K911" s="63">
        <v>14.15</v>
      </c>
      <c r="L911" s="56">
        <f t="shared" si="319"/>
        <v>100</v>
      </c>
      <c r="M911" s="56">
        <f t="shared" si="320"/>
        <v>100</v>
      </c>
      <c r="N911" s="56">
        <f t="shared" si="321"/>
        <v>100</v>
      </c>
      <c r="O911" s="56">
        <f t="shared" si="322"/>
        <v>50</v>
      </c>
      <c r="P911" s="56">
        <f t="shared" si="323"/>
        <v>100</v>
      </c>
      <c r="Q911" s="63"/>
      <c r="R911" s="56"/>
      <c r="S911" s="60">
        <f t="shared" si="336"/>
        <v>-1.8204135979694724E-3</v>
      </c>
      <c r="T911" s="64">
        <f t="shared" si="337"/>
        <v>2.9839883551673996E-2</v>
      </c>
      <c r="V911" s="65"/>
      <c r="W911" s="65"/>
      <c r="Y911" s="15" t="str">
        <f t="shared" si="324"/>
        <v>EASY</v>
      </c>
      <c r="AA911" s="66">
        <f t="shared" si="338"/>
        <v>0.10474287932797433</v>
      </c>
      <c r="AB911">
        <f>LOOKUP($B911,'07_L1政策步階'!$A$4:$A$14,'07_L1政策步階'!$C$4:$C$14)</f>
        <v>1</v>
      </c>
      <c r="AC911" s="65"/>
      <c r="AD911" s="65"/>
      <c r="AE911" s="65"/>
      <c r="AF911" s="65"/>
      <c r="AG911" s="65"/>
      <c r="AH911" s="65"/>
      <c r="AI911" s="65"/>
      <c r="AJ911" s="65"/>
      <c r="AK911" s="65"/>
      <c r="AL911">
        <f t="shared" si="325"/>
        <v>100</v>
      </c>
      <c r="AM911">
        <f t="shared" si="326"/>
        <v>100</v>
      </c>
      <c r="AN911" t="str">
        <f t="shared" si="327"/>
        <v/>
      </c>
      <c r="AO911" t="str">
        <f t="shared" si="328"/>
        <v/>
      </c>
      <c r="AP911" t="str">
        <f t="shared" si="329"/>
        <v/>
      </c>
      <c r="AQ911" t="str">
        <f t="shared" si="330"/>
        <v/>
      </c>
      <c r="AR911" t="str">
        <f t="shared" si="331"/>
        <v/>
      </c>
      <c r="AS911" t="str">
        <f t="shared" si="332"/>
        <v/>
      </c>
      <c r="AT911" t="str">
        <f t="shared" si="333"/>
        <v/>
      </c>
      <c r="AU911" t="str">
        <f t="shared" si="334"/>
        <v/>
      </c>
      <c r="AV911" t="str">
        <f t="shared" si="335"/>
        <v/>
      </c>
      <c r="AW911">
        <f>'01_指標庫'!$H$4*ISNUMBER($F911)+'01_指標庫'!$H$5*ISNUMBER($AA911)+'01_指標庫'!$H$6*ISNUMBER($G911)+'01_指標庫'!$H$7*ISNUMBER($H911)+'01_指標庫'!$H$8*ISNUMBER($AF911)+'01_指標庫'!$H$9*ISNUMBER($AG911)+'01_指標庫'!$H$10*ISNUMBER($AB911)+'01_指標庫'!$H$11*ISNUMBER($AC911)+'01_指標庫'!$H$12*ISNUMBER($AD911)+'01_指標庫'!$H$13*ISNUMBER($AE911)+'01_指標庫'!$H$14*ISNUMBER($I911)+'01_指標庫'!$H$15*ISNUMBER($AH911)+'01_指標庫'!$H$16*ISNUMBER($K911)+'01_指標庫'!$H$17*ISNUMBER($AI911)+'01_指標庫'!$H$18*ISNUMBER($AJ911)+'01_指標庫'!$H$19*ISNUMBER($AK911)+'01_指標庫'!$H$20*ISNUMBER($BB911)+'01_指標庫'!$H$21*ISNUMBER($BC911)</f>
        <v>51</v>
      </c>
      <c r="AX911">
        <f>IF(AW911=0,50,ROUND(('01_指標庫'!$H$4*IF(ISNUMBER($F911),L911,0)+'01_指標庫'!$H$5*IF(ISNUMBER($AA911),AL911,0)+'01_指標庫'!$H$6*IF(ISNUMBER($G911),M911,0)+'01_指標庫'!$H$7*IF(ISNUMBER($H911),N911,0)+'01_指標庫'!$H$8*IF(ISNUMBER($AF911),AQ911,0)+'01_指標庫'!$H$9*IF(ISNUMBER($AG911),AR911,0)+'01_指標庫'!$H$10*IF(ISNUMBER($AB911),AM911,0)+'01_指標庫'!$H$11*IF(ISNUMBER($AC911),AN911,0)+'01_指標庫'!$H$12*IF(ISNUMBER($AD911),AO911,0)+'01_指標庫'!$H$13*IF(ISNUMBER($AE911),AP911,0)+'01_指標庫'!$H$14*IF(ISNUMBER($I911),O911,0)+'01_指標庫'!$H$15*IF(ISNUMBER($AH911),AS911,0)+'01_指標庫'!$H$16*IF(ISNUMBER($K911),P911,0)+'01_指標庫'!$H$17*IF(ISNUMBER($AI911),AT911,0)+'01_指標庫'!$H$18*IF(ISNUMBER($AJ911),AU911,0)+'01_指標庫'!$H$19*IF(ISNUMBER($AK911),AV911,0)+'01_指標庫'!$H$20*IF(ISNUMBER($BB911),BB911,0)+'01_指標庫'!$H$21*IF(ISNUMBER($BC911),BC911,0))/AW911,1))</f>
        <v>92.2</v>
      </c>
      <c r="AY911" s="67"/>
      <c r="AZ911" s="67"/>
      <c r="BA911" s="66">
        <f t="shared" si="339"/>
        <v>1.4689612064329616E-2</v>
      </c>
      <c r="BB911">
        <f t="shared" si="340"/>
        <v>100</v>
      </c>
      <c r="BC911" t="str">
        <f t="shared" si="341"/>
        <v/>
      </c>
    </row>
    <row r="912" spans="1:55" ht="15" customHeight="1">
      <c r="A912" s="56">
        <v>908</v>
      </c>
      <c r="B912" s="57">
        <v>43875</v>
      </c>
      <c r="C912" s="56">
        <v>2020</v>
      </c>
      <c r="D912" s="58" t="s">
        <v>234</v>
      </c>
      <c r="E912" s="59">
        <v>9623.58</v>
      </c>
      <c r="F912" s="60">
        <v>0.192269</v>
      </c>
      <c r="G912" s="60">
        <v>0</v>
      </c>
      <c r="H912" s="61">
        <v>0.95920000000000005</v>
      </c>
      <c r="I912" s="62">
        <v>356</v>
      </c>
      <c r="J912" s="56" t="s">
        <v>235</v>
      </c>
      <c r="K912" s="63">
        <v>13.68</v>
      </c>
      <c r="L912" s="56">
        <f t="shared" si="319"/>
        <v>100</v>
      </c>
      <c r="M912" s="56">
        <f t="shared" si="320"/>
        <v>100</v>
      </c>
      <c r="N912" s="56">
        <f t="shared" si="321"/>
        <v>100</v>
      </c>
      <c r="O912" s="56">
        <f t="shared" si="322"/>
        <v>50</v>
      </c>
      <c r="P912" s="56">
        <f t="shared" si="323"/>
        <v>100</v>
      </c>
      <c r="Q912" s="63"/>
      <c r="R912" s="56"/>
      <c r="S912" s="60">
        <f t="shared" si="336"/>
        <v>2.905468074241524E-3</v>
      </c>
      <c r="T912" s="64">
        <f t="shared" si="337"/>
        <v>-3.3215547703180248E-2</v>
      </c>
      <c r="V912" s="65"/>
      <c r="W912" s="65"/>
      <c r="Y912" s="15" t="str">
        <f t="shared" si="324"/>
        <v>EASY</v>
      </c>
      <c r="AA912" s="66">
        <f t="shared" si="338"/>
        <v>0.10685371171896652</v>
      </c>
      <c r="AB912">
        <f>LOOKUP($B912,'07_L1政策步階'!$A$4:$A$14,'07_L1政策步階'!$C$4:$C$14)</f>
        <v>1</v>
      </c>
      <c r="AC912" s="65"/>
      <c r="AD912" s="65"/>
      <c r="AE912" s="65"/>
      <c r="AF912" s="65"/>
      <c r="AG912" s="65"/>
      <c r="AH912" s="65"/>
      <c r="AI912" s="65"/>
      <c r="AJ912" s="65"/>
      <c r="AK912" s="65"/>
      <c r="AL912">
        <f t="shared" si="325"/>
        <v>100</v>
      </c>
      <c r="AM912">
        <f t="shared" si="326"/>
        <v>100</v>
      </c>
      <c r="AN912" t="str">
        <f t="shared" si="327"/>
        <v/>
      </c>
      <c r="AO912" t="str">
        <f t="shared" si="328"/>
        <v/>
      </c>
      <c r="AP912" t="str">
        <f t="shared" si="329"/>
        <v/>
      </c>
      <c r="AQ912" t="str">
        <f t="shared" si="330"/>
        <v/>
      </c>
      <c r="AR912" t="str">
        <f t="shared" si="331"/>
        <v/>
      </c>
      <c r="AS912" t="str">
        <f t="shared" si="332"/>
        <v/>
      </c>
      <c r="AT912" t="str">
        <f t="shared" si="333"/>
        <v/>
      </c>
      <c r="AU912" t="str">
        <f t="shared" si="334"/>
        <v/>
      </c>
      <c r="AV912" t="str">
        <f t="shared" si="335"/>
        <v/>
      </c>
      <c r="AW912">
        <f>'01_指標庫'!$H$4*ISNUMBER($F912)+'01_指標庫'!$H$5*ISNUMBER($AA912)+'01_指標庫'!$H$6*ISNUMBER($G912)+'01_指標庫'!$H$7*ISNUMBER($H912)+'01_指標庫'!$H$8*ISNUMBER($AF912)+'01_指標庫'!$H$9*ISNUMBER($AG912)+'01_指標庫'!$H$10*ISNUMBER($AB912)+'01_指標庫'!$H$11*ISNUMBER($AC912)+'01_指標庫'!$H$12*ISNUMBER($AD912)+'01_指標庫'!$H$13*ISNUMBER($AE912)+'01_指標庫'!$H$14*ISNUMBER($I912)+'01_指標庫'!$H$15*ISNUMBER($AH912)+'01_指標庫'!$H$16*ISNUMBER($K912)+'01_指標庫'!$H$17*ISNUMBER($AI912)+'01_指標庫'!$H$18*ISNUMBER($AJ912)+'01_指標庫'!$H$19*ISNUMBER($AK912)+'01_指標庫'!$H$20*ISNUMBER($BB912)+'01_指標庫'!$H$21*ISNUMBER($BC912)</f>
        <v>51</v>
      </c>
      <c r="AX912">
        <f>IF(AW912=0,50,ROUND(('01_指標庫'!$H$4*IF(ISNUMBER($F912),L912,0)+'01_指標庫'!$H$5*IF(ISNUMBER($AA912),AL912,0)+'01_指標庫'!$H$6*IF(ISNUMBER($G912),M912,0)+'01_指標庫'!$H$7*IF(ISNUMBER($H912),N912,0)+'01_指標庫'!$H$8*IF(ISNUMBER($AF912),AQ912,0)+'01_指標庫'!$H$9*IF(ISNUMBER($AG912),AR912,0)+'01_指標庫'!$H$10*IF(ISNUMBER($AB912),AM912,0)+'01_指標庫'!$H$11*IF(ISNUMBER($AC912),AN912,0)+'01_指標庫'!$H$12*IF(ISNUMBER($AD912),AO912,0)+'01_指標庫'!$H$13*IF(ISNUMBER($AE912),AP912,0)+'01_指標庫'!$H$14*IF(ISNUMBER($I912),O912,0)+'01_指標庫'!$H$15*IF(ISNUMBER($AH912),AS912,0)+'01_指標庫'!$H$16*IF(ISNUMBER($K912),P912,0)+'01_指標庫'!$H$17*IF(ISNUMBER($AI912),AT912,0)+'01_指標庫'!$H$18*IF(ISNUMBER($AJ912),AU912,0)+'01_指標庫'!$H$19*IF(ISNUMBER($AK912),AV912,0)+'01_指標庫'!$H$20*IF(ISNUMBER($BB912),BB912,0)+'01_指標庫'!$H$21*IF(ISNUMBER($BC912),BC912,0))/AW912,1))</f>
        <v>92.2</v>
      </c>
      <c r="AY912" s="67"/>
      <c r="AZ912" s="67"/>
      <c r="BA912" s="66">
        <f t="shared" si="339"/>
        <v>1.2612282143052544E-2</v>
      </c>
      <c r="BB912">
        <f t="shared" si="340"/>
        <v>100</v>
      </c>
      <c r="BC912" t="str">
        <f t="shared" si="341"/>
        <v/>
      </c>
    </row>
    <row r="913" spans="1:55" ht="15" customHeight="1">
      <c r="A913" s="56">
        <v>909</v>
      </c>
      <c r="B913" s="57">
        <v>43879</v>
      </c>
      <c r="C913" s="56">
        <v>2020</v>
      </c>
      <c r="D913" s="58" t="s">
        <v>237</v>
      </c>
      <c r="E913" s="59">
        <v>9629.7999999999993</v>
      </c>
      <c r="F913" s="60">
        <v>0.191633</v>
      </c>
      <c r="G913" s="60">
        <v>0</v>
      </c>
      <c r="H913" s="61">
        <v>0.95920000000000005</v>
      </c>
      <c r="I913" s="62">
        <v>361</v>
      </c>
      <c r="J913" s="56" t="s">
        <v>235</v>
      </c>
      <c r="K913" s="63">
        <v>14.83</v>
      </c>
      <c r="L913" s="56">
        <f t="shared" si="319"/>
        <v>100</v>
      </c>
      <c r="M913" s="56">
        <f t="shared" si="320"/>
        <v>100</v>
      </c>
      <c r="N913" s="56">
        <f t="shared" si="321"/>
        <v>100</v>
      </c>
      <c r="O913" s="56">
        <f t="shared" si="322"/>
        <v>50</v>
      </c>
      <c r="P913" s="56">
        <f t="shared" si="323"/>
        <v>100</v>
      </c>
      <c r="Q913" s="63"/>
      <c r="R913" s="56"/>
      <c r="S913" s="60">
        <f t="shared" si="336"/>
        <v>6.4632912076367788E-4</v>
      </c>
      <c r="T913" s="64">
        <f t="shared" si="337"/>
        <v>8.4064327485380064E-2</v>
      </c>
      <c r="V913" s="65"/>
      <c r="W913" s="65"/>
      <c r="Y913" s="15" t="str">
        <f t="shared" si="324"/>
        <v>EASY</v>
      </c>
      <c r="AA913" s="66">
        <f t="shared" si="338"/>
        <v>0.10884828772449984</v>
      </c>
      <c r="AB913">
        <f>LOOKUP($B913,'07_L1政策步階'!$A$4:$A$14,'07_L1政策步階'!$C$4:$C$14)</f>
        <v>1</v>
      </c>
      <c r="AC913" s="65"/>
      <c r="AD913" s="65"/>
      <c r="AE913" s="65"/>
      <c r="AF913" s="65"/>
      <c r="AG913" s="65"/>
      <c r="AH913" s="65"/>
      <c r="AI913" s="65"/>
      <c r="AJ913" s="65"/>
      <c r="AK913" s="65"/>
      <c r="AL913">
        <f t="shared" si="325"/>
        <v>100</v>
      </c>
      <c r="AM913">
        <f t="shared" si="326"/>
        <v>100</v>
      </c>
      <c r="AN913" t="str">
        <f t="shared" si="327"/>
        <v/>
      </c>
      <c r="AO913" t="str">
        <f t="shared" si="328"/>
        <v/>
      </c>
      <c r="AP913" t="str">
        <f t="shared" si="329"/>
        <v/>
      </c>
      <c r="AQ913" t="str">
        <f t="shared" si="330"/>
        <v/>
      </c>
      <c r="AR913" t="str">
        <f t="shared" si="331"/>
        <v/>
      </c>
      <c r="AS913" t="str">
        <f t="shared" si="332"/>
        <v/>
      </c>
      <c r="AT913" t="str">
        <f t="shared" si="333"/>
        <v/>
      </c>
      <c r="AU913" t="str">
        <f t="shared" si="334"/>
        <v/>
      </c>
      <c r="AV913" t="str">
        <f t="shared" si="335"/>
        <v/>
      </c>
      <c r="AW913">
        <f>'01_指標庫'!$H$4*ISNUMBER($F913)+'01_指標庫'!$H$5*ISNUMBER($AA913)+'01_指標庫'!$H$6*ISNUMBER($G913)+'01_指標庫'!$H$7*ISNUMBER($H913)+'01_指標庫'!$H$8*ISNUMBER($AF913)+'01_指標庫'!$H$9*ISNUMBER($AG913)+'01_指標庫'!$H$10*ISNUMBER($AB913)+'01_指標庫'!$H$11*ISNUMBER($AC913)+'01_指標庫'!$H$12*ISNUMBER($AD913)+'01_指標庫'!$H$13*ISNUMBER($AE913)+'01_指標庫'!$H$14*ISNUMBER($I913)+'01_指標庫'!$H$15*ISNUMBER($AH913)+'01_指標庫'!$H$16*ISNUMBER($K913)+'01_指標庫'!$H$17*ISNUMBER($AI913)+'01_指標庫'!$H$18*ISNUMBER($AJ913)+'01_指標庫'!$H$19*ISNUMBER($AK913)+'01_指標庫'!$H$20*ISNUMBER($BB913)+'01_指標庫'!$H$21*ISNUMBER($BC913)</f>
        <v>51</v>
      </c>
      <c r="AX913">
        <f>IF(AW913=0,50,ROUND(('01_指標庫'!$H$4*IF(ISNUMBER($F913),L913,0)+'01_指標庫'!$H$5*IF(ISNUMBER($AA913),AL913,0)+'01_指標庫'!$H$6*IF(ISNUMBER($G913),M913,0)+'01_指標庫'!$H$7*IF(ISNUMBER($H913),N913,0)+'01_指標庫'!$H$8*IF(ISNUMBER($AF913),AQ913,0)+'01_指標庫'!$H$9*IF(ISNUMBER($AG913),AR913,0)+'01_指標庫'!$H$10*IF(ISNUMBER($AB913),AM913,0)+'01_指標庫'!$H$11*IF(ISNUMBER($AC913),AN913,0)+'01_指標庫'!$H$12*IF(ISNUMBER($AD913),AO913,0)+'01_指標庫'!$H$13*IF(ISNUMBER($AE913),AP913,0)+'01_指標庫'!$H$14*IF(ISNUMBER($I913),O913,0)+'01_指標庫'!$H$15*IF(ISNUMBER($AH913),AS913,0)+'01_指標庫'!$H$16*IF(ISNUMBER($K913),P913,0)+'01_指標庫'!$H$17*IF(ISNUMBER($AI913),AT913,0)+'01_指標庫'!$H$18*IF(ISNUMBER($AJ913),AU913,0)+'01_指標庫'!$H$19*IF(ISNUMBER($AK913),AV913,0)+'01_指標庫'!$H$20*IF(ISNUMBER($BB913),BB913,0)+'01_指標庫'!$H$21*IF(ISNUMBER($BC913),BC913,0))/AW913,1))</f>
        <v>86.3</v>
      </c>
      <c r="AY913" s="67"/>
      <c r="AZ913" s="67"/>
      <c r="BA913" s="66">
        <f t="shared" si="339"/>
        <v>9.6242285540173445E-3</v>
      </c>
      <c r="BB913">
        <f t="shared" si="340"/>
        <v>50</v>
      </c>
      <c r="BC913" t="str">
        <f t="shared" si="341"/>
        <v/>
      </c>
    </row>
    <row r="914" spans="1:55" ht="15" customHeight="1">
      <c r="A914" s="56">
        <v>910</v>
      </c>
      <c r="B914" s="57">
        <v>43880</v>
      </c>
      <c r="C914" s="56">
        <v>2020</v>
      </c>
      <c r="D914" s="58" t="s">
        <v>238</v>
      </c>
      <c r="E914" s="59">
        <v>9718.73</v>
      </c>
      <c r="F914" s="60">
        <v>0.20124600000000001</v>
      </c>
      <c r="G914" s="60">
        <v>0</v>
      </c>
      <c r="H914" s="61">
        <v>0.95920000000000005</v>
      </c>
      <c r="I914" s="62">
        <v>357</v>
      </c>
      <c r="J914" s="56" t="s">
        <v>235</v>
      </c>
      <c r="K914" s="63">
        <v>14.38</v>
      </c>
      <c r="L914" s="56">
        <f t="shared" si="319"/>
        <v>100</v>
      </c>
      <c r="M914" s="56">
        <f t="shared" si="320"/>
        <v>100</v>
      </c>
      <c r="N914" s="56">
        <f t="shared" si="321"/>
        <v>100</v>
      </c>
      <c r="O914" s="56">
        <f t="shared" si="322"/>
        <v>50</v>
      </c>
      <c r="P914" s="56">
        <f t="shared" si="323"/>
        <v>100</v>
      </c>
      <c r="Q914" s="63"/>
      <c r="R914" s="56"/>
      <c r="S914" s="60">
        <f t="shared" si="336"/>
        <v>9.2348750752870856E-3</v>
      </c>
      <c r="T914" s="64">
        <f t="shared" si="337"/>
        <v>-3.0343897505057282E-2</v>
      </c>
      <c r="V914" s="65"/>
      <c r="W914" s="65"/>
      <c r="Y914" s="15" t="str">
        <f t="shared" si="324"/>
        <v>EASY</v>
      </c>
      <c r="AA914" s="66">
        <f t="shared" si="338"/>
        <v>0.11105113573562297</v>
      </c>
      <c r="AB914">
        <f>LOOKUP($B914,'07_L1政策步階'!$A$4:$A$14,'07_L1政策步階'!$C$4:$C$14)</f>
        <v>1</v>
      </c>
      <c r="AC914" s="65"/>
      <c r="AD914" s="65"/>
      <c r="AE914" s="65"/>
      <c r="AF914" s="65"/>
      <c r="AG914" s="65"/>
      <c r="AH914" s="65"/>
      <c r="AI914" s="65"/>
      <c r="AJ914" s="65"/>
      <c r="AK914" s="65"/>
      <c r="AL914">
        <f t="shared" si="325"/>
        <v>100</v>
      </c>
      <c r="AM914">
        <f t="shared" si="326"/>
        <v>100</v>
      </c>
      <c r="AN914" t="str">
        <f t="shared" si="327"/>
        <v/>
      </c>
      <c r="AO914" t="str">
        <f t="shared" si="328"/>
        <v/>
      </c>
      <c r="AP914" t="str">
        <f t="shared" si="329"/>
        <v/>
      </c>
      <c r="AQ914" t="str">
        <f t="shared" si="330"/>
        <v/>
      </c>
      <c r="AR914" t="str">
        <f t="shared" si="331"/>
        <v/>
      </c>
      <c r="AS914" t="str">
        <f t="shared" si="332"/>
        <v/>
      </c>
      <c r="AT914" t="str">
        <f t="shared" si="333"/>
        <v/>
      </c>
      <c r="AU914" t="str">
        <f t="shared" si="334"/>
        <v/>
      </c>
      <c r="AV914" t="str">
        <f t="shared" si="335"/>
        <v/>
      </c>
      <c r="AW914">
        <f>'01_指標庫'!$H$4*ISNUMBER($F914)+'01_指標庫'!$H$5*ISNUMBER($AA914)+'01_指標庫'!$H$6*ISNUMBER($G914)+'01_指標庫'!$H$7*ISNUMBER($H914)+'01_指標庫'!$H$8*ISNUMBER($AF914)+'01_指標庫'!$H$9*ISNUMBER($AG914)+'01_指標庫'!$H$10*ISNUMBER($AB914)+'01_指標庫'!$H$11*ISNUMBER($AC914)+'01_指標庫'!$H$12*ISNUMBER($AD914)+'01_指標庫'!$H$13*ISNUMBER($AE914)+'01_指標庫'!$H$14*ISNUMBER($I914)+'01_指標庫'!$H$15*ISNUMBER($AH914)+'01_指標庫'!$H$16*ISNUMBER($K914)+'01_指標庫'!$H$17*ISNUMBER($AI914)+'01_指標庫'!$H$18*ISNUMBER($AJ914)+'01_指標庫'!$H$19*ISNUMBER($AK914)+'01_指標庫'!$H$20*ISNUMBER($BB914)+'01_指標庫'!$H$21*ISNUMBER($BC914)</f>
        <v>51</v>
      </c>
      <c r="AX914">
        <f>IF(AW914=0,50,ROUND(('01_指標庫'!$H$4*IF(ISNUMBER($F914),L914,0)+'01_指標庫'!$H$5*IF(ISNUMBER($AA914),AL914,0)+'01_指標庫'!$H$6*IF(ISNUMBER($G914),M914,0)+'01_指標庫'!$H$7*IF(ISNUMBER($H914),N914,0)+'01_指標庫'!$H$8*IF(ISNUMBER($AF914),AQ914,0)+'01_指標庫'!$H$9*IF(ISNUMBER($AG914),AR914,0)+'01_指標庫'!$H$10*IF(ISNUMBER($AB914),AM914,0)+'01_指標庫'!$H$11*IF(ISNUMBER($AC914),AN914,0)+'01_指標庫'!$H$12*IF(ISNUMBER($AD914),AO914,0)+'01_指標庫'!$H$13*IF(ISNUMBER($AE914),AP914,0)+'01_指標庫'!$H$14*IF(ISNUMBER($I914),O914,0)+'01_指標庫'!$H$15*IF(ISNUMBER($AH914),AS914,0)+'01_指標庫'!$H$16*IF(ISNUMBER($K914),P914,0)+'01_指標庫'!$H$17*IF(ISNUMBER($AI914),AT914,0)+'01_指標庫'!$H$18*IF(ISNUMBER($AJ914),AU914,0)+'01_指標庫'!$H$19*IF(ISNUMBER($AK914),AV914,0)+'01_指標庫'!$H$20*IF(ISNUMBER($BB914),BB914,0)+'01_指標庫'!$H$21*IF(ISNUMBER($BC914),BC914,0))/AW914,1))</f>
        <v>86.3</v>
      </c>
      <c r="AY914" s="67"/>
      <c r="AZ914" s="67"/>
      <c r="BA914" s="66">
        <f t="shared" si="339"/>
        <v>9.7643083882976711E-3</v>
      </c>
      <c r="BB914">
        <f t="shared" si="340"/>
        <v>50</v>
      </c>
      <c r="BC914" t="str">
        <f t="shared" si="341"/>
        <v/>
      </c>
    </row>
    <row r="915" spans="1:55" ht="15" customHeight="1">
      <c r="A915" s="56">
        <v>911</v>
      </c>
      <c r="B915" s="57">
        <v>43881</v>
      </c>
      <c r="C915" s="56">
        <v>2020</v>
      </c>
      <c r="D915" s="58" t="s">
        <v>239</v>
      </c>
      <c r="E915" s="59">
        <v>9627.83</v>
      </c>
      <c r="F915" s="60">
        <v>0.188663</v>
      </c>
      <c r="G915" s="60">
        <v>-9.3530000000000002E-3</v>
      </c>
      <c r="H915" s="61">
        <v>0.95920000000000005</v>
      </c>
      <c r="I915" s="62">
        <v>362</v>
      </c>
      <c r="J915" s="56" t="s">
        <v>235</v>
      </c>
      <c r="K915" s="63">
        <v>15.56</v>
      </c>
      <c r="L915" s="56">
        <f t="shared" si="319"/>
        <v>100</v>
      </c>
      <c r="M915" s="56">
        <f t="shared" si="320"/>
        <v>100</v>
      </c>
      <c r="N915" s="56">
        <f t="shared" si="321"/>
        <v>100</v>
      </c>
      <c r="O915" s="56">
        <f t="shared" si="322"/>
        <v>50</v>
      </c>
      <c r="P915" s="56">
        <f t="shared" si="323"/>
        <v>100</v>
      </c>
      <c r="Q915" s="63"/>
      <c r="R915" s="56"/>
      <c r="S915" s="60">
        <f t="shared" si="336"/>
        <v>-9.3530739098626192E-3</v>
      </c>
      <c r="T915" s="64">
        <f t="shared" si="337"/>
        <v>8.2058414464533991E-2</v>
      </c>
      <c r="V915" s="65"/>
      <c r="W915" s="65"/>
      <c r="Y915" s="15" t="str">
        <f t="shared" si="324"/>
        <v>EASY</v>
      </c>
      <c r="AA915" s="66">
        <f t="shared" si="338"/>
        <v>0.1128317307258111</v>
      </c>
      <c r="AB915">
        <f>LOOKUP($B915,'07_L1政策步階'!$A$4:$A$14,'07_L1政策步階'!$C$4:$C$14)</f>
        <v>1</v>
      </c>
      <c r="AC915" s="65"/>
      <c r="AD915" s="65"/>
      <c r="AE915" s="65"/>
      <c r="AF915" s="65"/>
      <c r="AG915" s="65"/>
      <c r="AH915" s="65"/>
      <c r="AI915" s="65"/>
      <c r="AJ915" s="65"/>
      <c r="AK915" s="65"/>
      <c r="AL915">
        <f t="shared" si="325"/>
        <v>100</v>
      </c>
      <c r="AM915">
        <f t="shared" si="326"/>
        <v>100</v>
      </c>
      <c r="AN915" t="str">
        <f t="shared" si="327"/>
        <v/>
      </c>
      <c r="AO915" t="str">
        <f t="shared" si="328"/>
        <v/>
      </c>
      <c r="AP915" t="str">
        <f t="shared" si="329"/>
        <v/>
      </c>
      <c r="AQ915" t="str">
        <f t="shared" si="330"/>
        <v/>
      </c>
      <c r="AR915" t="str">
        <f t="shared" si="331"/>
        <v/>
      </c>
      <c r="AS915" t="str">
        <f t="shared" si="332"/>
        <v/>
      </c>
      <c r="AT915" t="str">
        <f t="shared" si="333"/>
        <v/>
      </c>
      <c r="AU915" t="str">
        <f t="shared" si="334"/>
        <v/>
      </c>
      <c r="AV915" t="str">
        <f t="shared" si="335"/>
        <v/>
      </c>
      <c r="AW915">
        <f>'01_指標庫'!$H$4*ISNUMBER($F915)+'01_指標庫'!$H$5*ISNUMBER($AA915)+'01_指標庫'!$H$6*ISNUMBER($G915)+'01_指標庫'!$H$7*ISNUMBER($H915)+'01_指標庫'!$H$8*ISNUMBER($AF915)+'01_指標庫'!$H$9*ISNUMBER($AG915)+'01_指標庫'!$H$10*ISNUMBER($AB915)+'01_指標庫'!$H$11*ISNUMBER($AC915)+'01_指標庫'!$H$12*ISNUMBER($AD915)+'01_指標庫'!$H$13*ISNUMBER($AE915)+'01_指標庫'!$H$14*ISNUMBER($I915)+'01_指標庫'!$H$15*ISNUMBER($AH915)+'01_指標庫'!$H$16*ISNUMBER($K915)+'01_指標庫'!$H$17*ISNUMBER($AI915)+'01_指標庫'!$H$18*ISNUMBER($AJ915)+'01_指標庫'!$H$19*ISNUMBER($AK915)+'01_指標庫'!$H$20*ISNUMBER($BB915)+'01_指標庫'!$H$21*ISNUMBER($BC915)</f>
        <v>51</v>
      </c>
      <c r="AX915">
        <f>IF(AW915=0,50,ROUND(('01_指標庫'!$H$4*IF(ISNUMBER($F915),L915,0)+'01_指標庫'!$H$5*IF(ISNUMBER($AA915),AL915,0)+'01_指標庫'!$H$6*IF(ISNUMBER($G915),M915,0)+'01_指標庫'!$H$7*IF(ISNUMBER($H915),N915,0)+'01_指標庫'!$H$8*IF(ISNUMBER($AF915),AQ915,0)+'01_指標庫'!$H$9*IF(ISNUMBER($AG915),AR915,0)+'01_指標庫'!$H$10*IF(ISNUMBER($AB915),AM915,0)+'01_指標庫'!$H$11*IF(ISNUMBER($AC915),AN915,0)+'01_指標庫'!$H$12*IF(ISNUMBER($AD915),AO915,0)+'01_指標庫'!$H$13*IF(ISNUMBER($AE915),AP915,0)+'01_指標庫'!$H$14*IF(ISNUMBER($I915),O915,0)+'01_指標庫'!$H$15*IF(ISNUMBER($AH915),AS915,0)+'01_指標庫'!$H$16*IF(ISNUMBER($K915),P915,0)+'01_指標庫'!$H$17*IF(ISNUMBER($AI915),AT915,0)+'01_指標庫'!$H$18*IF(ISNUMBER($AJ915),AU915,0)+'01_指標庫'!$H$19*IF(ISNUMBER($AK915),AV915,0)+'01_指標庫'!$H$20*IF(ISNUMBER($BB915),BB915,0)+'01_指標庫'!$H$21*IF(ISNUMBER($BC915),BC915,0))/AW915,1))</f>
        <v>86.3</v>
      </c>
      <c r="AY915" s="67"/>
      <c r="AZ915" s="67"/>
      <c r="BA915" s="66">
        <f t="shared" si="339"/>
        <v>7.3227703965783597E-3</v>
      </c>
      <c r="BB915">
        <f t="shared" si="340"/>
        <v>50</v>
      </c>
      <c r="BC915" t="str">
        <f t="shared" si="341"/>
        <v/>
      </c>
    </row>
    <row r="916" spans="1:55" ht="15" customHeight="1">
      <c r="A916" s="56">
        <v>912</v>
      </c>
      <c r="B916" s="57">
        <v>43882</v>
      </c>
      <c r="C916" s="56">
        <v>2020</v>
      </c>
      <c r="D916" s="58" t="s">
        <v>234</v>
      </c>
      <c r="E916" s="59">
        <v>9446.69</v>
      </c>
      <c r="F916" s="60">
        <v>0.16500000000000001</v>
      </c>
      <c r="G916" s="60">
        <v>-2.7990999999999999E-2</v>
      </c>
      <c r="H916" s="61">
        <v>0.95920000000000005</v>
      </c>
      <c r="I916" s="62">
        <v>366</v>
      </c>
      <c r="J916" s="56" t="s">
        <v>235</v>
      </c>
      <c r="K916" s="63">
        <v>17.079999999999998</v>
      </c>
      <c r="L916" s="56">
        <f t="shared" si="319"/>
        <v>100</v>
      </c>
      <c r="M916" s="56">
        <f t="shared" si="320"/>
        <v>100</v>
      </c>
      <c r="N916" s="56">
        <f t="shared" si="321"/>
        <v>100</v>
      </c>
      <c r="O916" s="56">
        <f t="shared" si="322"/>
        <v>50</v>
      </c>
      <c r="P916" s="56">
        <f t="shared" si="323"/>
        <v>100</v>
      </c>
      <c r="Q916" s="63"/>
      <c r="R916" s="56"/>
      <c r="S916" s="60">
        <f t="shared" si="336"/>
        <v>-1.8814208393791665E-2</v>
      </c>
      <c r="T916" s="64">
        <f t="shared" si="337"/>
        <v>9.7686375321336616E-2</v>
      </c>
      <c r="V916" s="65"/>
      <c r="W916" s="65"/>
      <c r="Y916" s="15" t="str">
        <f t="shared" si="324"/>
        <v>EASY</v>
      </c>
      <c r="AA916" s="66">
        <f t="shared" si="338"/>
        <v>0.11426563032286041</v>
      </c>
      <c r="AB916">
        <f>LOOKUP($B916,'07_L1政策步階'!$A$4:$A$14,'07_L1政策步階'!$C$4:$C$14)</f>
        <v>1</v>
      </c>
      <c r="AC916" s="65"/>
      <c r="AD916" s="65"/>
      <c r="AE916" s="65"/>
      <c r="AF916" s="65"/>
      <c r="AG916" s="65"/>
      <c r="AH916" s="65"/>
      <c r="AI916" s="65"/>
      <c r="AJ916" s="65"/>
      <c r="AK916" s="65"/>
      <c r="AL916">
        <f t="shared" si="325"/>
        <v>100</v>
      </c>
      <c r="AM916">
        <f t="shared" si="326"/>
        <v>100</v>
      </c>
      <c r="AN916" t="str">
        <f t="shared" si="327"/>
        <v/>
      </c>
      <c r="AO916" t="str">
        <f t="shared" si="328"/>
        <v/>
      </c>
      <c r="AP916" t="str">
        <f t="shared" si="329"/>
        <v/>
      </c>
      <c r="AQ916" t="str">
        <f t="shared" si="330"/>
        <v/>
      </c>
      <c r="AR916" t="str">
        <f t="shared" si="331"/>
        <v/>
      </c>
      <c r="AS916" t="str">
        <f t="shared" si="332"/>
        <v/>
      </c>
      <c r="AT916" t="str">
        <f t="shared" si="333"/>
        <v/>
      </c>
      <c r="AU916" t="str">
        <f t="shared" si="334"/>
        <v/>
      </c>
      <c r="AV916" t="str">
        <f t="shared" si="335"/>
        <v/>
      </c>
      <c r="AW916">
        <f>'01_指標庫'!$H$4*ISNUMBER($F916)+'01_指標庫'!$H$5*ISNUMBER($AA916)+'01_指標庫'!$H$6*ISNUMBER($G916)+'01_指標庫'!$H$7*ISNUMBER($H916)+'01_指標庫'!$H$8*ISNUMBER($AF916)+'01_指標庫'!$H$9*ISNUMBER($AG916)+'01_指標庫'!$H$10*ISNUMBER($AB916)+'01_指標庫'!$H$11*ISNUMBER($AC916)+'01_指標庫'!$H$12*ISNUMBER($AD916)+'01_指標庫'!$H$13*ISNUMBER($AE916)+'01_指標庫'!$H$14*ISNUMBER($I916)+'01_指標庫'!$H$15*ISNUMBER($AH916)+'01_指標庫'!$H$16*ISNUMBER($K916)+'01_指標庫'!$H$17*ISNUMBER($AI916)+'01_指標庫'!$H$18*ISNUMBER($AJ916)+'01_指標庫'!$H$19*ISNUMBER($AK916)+'01_指標庫'!$H$20*ISNUMBER($BB916)+'01_指標庫'!$H$21*ISNUMBER($BC916)</f>
        <v>51</v>
      </c>
      <c r="AX916">
        <f>IF(AW916=0,50,ROUND(('01_指標庫'!$H$4*IF(ISNUMBER($F916),L916,0)+'01_指標庫'!$H$5*IF(ISNUMBER($AA916),AL916,0)+'01_指標庫'!$H$6*IF(ISNUMBER($G916),M916,0)+'01_指標庫'!$H$7*IF(ISNUMBER($H916),N916,0)+'01_指標庫'!$H$8*IF(ISNUMBER($AF916),AQ916,0)+'01_指標庫'!$H$9*IF(ISNUMBER($AG916),AR916,0)+'01_指標庫'!$H$10*IF(ISNUMBER($AB916),AM916,0)+'01_指標庫'!$H$11*IF(ISNUMBER($AC916),AN916,0)+'01_指標庫'!$H$12*IF(ISNUMBER($AD916),AO916,0)+'01_指標庫'!$H$13*IF(ISNUMBER($AE916),AP916,0)+'01_指標庫'!$H$14*IF(ISNUMBER($I916),O916,0)+'01_指標庫'!$H$15*IF(ISNUMBER($AH916),AS916,0)+'01_指標庫'!$H$16*IF(ISNUMBER($K916),P916,0)+'01_指標庫'!$H$17*IF(ISNUMBER($AI916),AT916,0)+'01_指標庫'!$H$18*IF(ISNUMBER($AJ916),AU916,0)+'01_指標庫'!$H$19*IF(ISNUMBER($AK916),AV916,0)+'01_指標庫'!$H$20*IF(ISNUMBER($BB916),BB916,0)+'01_指標庫'!$H$21*IF(ISNUMBER($BC916),BC916,0))/AW916,1))</f>
        <v>86.3</v>
      </c>
      <c r="AY916" s="67"/>
      <c r="AZ916" s="67"/>
      <c r="BA916" s="66">
        <f t="shared" si="339"/>
        <v>4.2002760333668121E-3</v>
      </c>
      <c r="BB916">
        <f t="shared" si="340"/>
        <v>50</v>
      </c>
      <c r="BC916" t="str">
        <f t="shared" si="341"/>
        <v/>
      </c>
    </row>
    <row r="917" spans="1:55" ht="15" customHeight="1">
      <c r="A917" s="56">
        <v>913</v>
      </c>
      <c r="B917" s="57">
        <v>43885</v>
      </c>
      <c r="C917" s="56">
        <v>2020</v>
      </c>
      <c r="D917" s="58" t="s">
        <v>236</v>
      </c>
      <c r="E917" s="59">
        <v>9079.6299999999992</v>
      </c>
      <c r="F917" s="60">
        <v>0.118725</v>
      </c>
      <c r="G917" s="60">
        <v>-6.5759999999999999E-2</v>
      </c>
      <c r="H917" s="61">
        <v>0.91839999999999999</v>
      </c>
      <c r="I917" s="62">
        <v>403</v>
      </c>
      <c r="J917" s="56" t="s">
        <v>235</v>
      </c>
      <c r="K917" s="63">
        <v>25.03</v>
      </c>
      <c r="L917" s="56">
        <f t="shared" si="319"/>
        <v>100</v>
      </c>
      <c r="M917" s="56">
        <f t="shared" si="320"/>
        <v>50</v>
      </c>
      <c r="N917" s="56">
        <f t="shared" si="321"/>
        <v>100</v>
      </c>
      <c r="O917" s="56">
        <f t="shared" si="322"/>
        <v>50</v>
      </c>
      <c r="P917" s="56">
        <f t="shared" si="323"/>
        <v>0</v>
      </c>
      <c r="Q917" s="63"/>
      <c r="R917" s="56"/>
      <c r="S917" s="60">
        <f t="shared" si="336"/>
        <v>-3.8855937899941795E-2</v>
      </c>
      <c r="T917" s="64">
        <f t="shared" si="337"/>
        <v>0.46545667447306815</v>
      </c>
      <c r="V917" s="65"/>
      <c r="W917" s="65"/>
      <c r="Y917" s="15" t="str">
        <f t="shared" si="324"/>
        <v>UNCERTAIN</v>
      </c>
      <c r="AA917" s="66">
        <f t="shared" si="338"/>
        <v>0.11504939447516849</v>
      </c>
      <c r="AB917">
        <f>LOOKUP($B917,'07_L1政策步階'!$A$4:$A$14,'07_L1政策步階'!$C$4:$C$14)</f>
        <v>1</v>
      </c>
      <c r="AC917" s="65"/>
      <c r="AD917" s="65"/>
      <c r="AE917" s="65"/>
      <c r="AF917" s="65"/>
      <c r="AG917" s="65"/>
      <c r="AH917" s="65"/>
      <c r="AI917" s="65"/>
      <c r="AJ917" s="65"/>
      <c r="AK917" s="65"/>
      <c r="AL917">
        <f t="shared" si="325"/>
        <v>100</v>
      </c>
      <c r="AM917">
        <f t="shared" si="326"/>
        <v>100</v>
      </c>
      <c r="AN917" t="str">
        <f t="shared" si="327"/>
        <v/>
      </c>
      <c r="AO917" t="str">
        <f t="shared" si="328"/>
        <v/>
      </c>
      <c r="AP917" t="str">
        <f t="shared" si="329"/>
        <v/>
      </c>
      <c r="AQ917" t="str">
        <f t="shared" si="330"/>
        <v/>
      </c>
      <c r="AR917" t="str">
        <f t="shared" si="331"/>
        <v/>
      </c>
      <c r="AS917" t="str">
        <f t="shared" si="332"/>
        <v/>
      </c>
      <c r="AT917" t="str">
        <f t="shared" si="333"/>
        <v/>
      </c>
      <c r="AU917" t="str">
        <f t="shared" si="334"/>
        <v/>
      </c>
      <c r="AV917" t="str">
        <f t="shared" si="335"/>
        <v/>
      </c>
      <c r="AW917">
        <f>'01_指標庫'!$H$4*ISNUMBER($F917)+'01_指標庫'!$H$5*ISNUMBER($AA917)+'01_指標庫'!$H$6*ISNUMBER($G917)+'01_指標庫'!$H$7*ISNUMBER($H917)+'01_指標庫'!$H$8*ISNUMBER($AF917)+'01_指標庫'!$H$9*ISNUMBER($AG917)+'01_指標庫'!$H$10*ISNUMBER($AB917)+'01_指標庫'!$H$11*ISNUMBER($AC917)+'01_指標庫'!$H$12*ISNUMBER($AD917)+'01_指標庫'!$H$13*ISNUMBER($AE917)+'01_指標庫'!$H$14*ISNUMBER($I917)+'01_指標庫'!$H$15*ISNUMBER($AH917)+'01_指標庫'!$H$16*ISNUMBER($K917)+'01_指標庫'!$H$17*ISNUMBER($AI917)+'01_指標庫'!$H$18*ISNUMBER($AJ917)+'01_指標庫'!$H$19*ISNUMBER($AK917)+'01_指標庫'!$H$20*ISNUMBER($BB917)+'01_指標庫'!$H$21*ISNUMBER($BC917)</f>
        <v>51</v>
      </c>
      <c r="AX917">
        <f>IF(AW917=0,50,ROUND(('01_指標庫'!$H$4*IF(ISNUMBER($F917),L917,0)+'01_指標庫'!$H$5*IF(ISNUMBER($AA917),AL917,0)+'01_指標庫'!$H$6*IF(ISNUMBER($G917),M917,0)+'01_指標庫'!$H$7*IF(ISNUMBER($H917),N917,0)+'01_指標庫'!$H$8*IF(ISNUMBER($AF917),AQ917,0)+'01_指標庫'!$H$9*IF(ISNUMBER($AG917),AR917,0)+'01_指標庫'!$H$10*IF(ISNUMBER($AB917),AM917,0)+'01_指標庫'!$H$11*IF(ISNUMBER($AC917),AN917,0)+'01_指標庫'!$H$12*IF(ISNUMBER($AD917),AO917,0)+'01_指標庫'!$H$13*IF(ISNUMBER($AE917),AP917,0)+'01_指標庫'!$H$14*IF(ISNUMBER($I917),O917,0)+'01_指標庫'!$H$15*IF(ISNUMBER($AH917),AS917,0)+'01_指標庫'!$H$16*IF(ISNUMBER($K917),P917,0)+'01_指標庫'!$H$17*IF(ISNUMBER($AI917),AT917,0)+'01_指標庫'!$H$18*IF(ISNUMBER($AJ917),AU917,0)+'01_指標庫'!$H$19*IF(ISNUMBER($AK917),AV917,0)+'01_指標庫'!$H$20*IF(ISNUMBER($BB917),BB917,0)+'01_指標庫'!$H$21*IF(ISNUMBER($BC917),BC917,0))/AW917,1))</f>
        <v>60.8</v>
      </c>
      <c r="AY917" s="67"/>
      <c r="AZ917" s="67"/>
      <c r="BA917" s="66">
        <f t="shared" si="339"/>
        <v>-3.821962200636575E-3</v>
      </c>
      <c r="BB917">
        <f t="shared" si="340"/>
        <v>0</v>
      </c>
      <c r="BC917" t="str">
        <f t="shared" si="341"/>
        <v/>
      </c>
    </row>
    <row r="918" spans="1:55" ht="15" customHeight="1">
      <c r="A918" s="56">
        <v>914</v>
      </c>
      <c r="B918" s="57">
        <v>43886</v>
      </c>
      <c r="C918" s="56">
        <v>2020</v>
      </c>
      <c r="D918" s="58" t="s">
        <v>237</v>
      </c>
      <c r="E918" s="59">
        <v>8834.8700000000008</v>
      </c>
      <c r="F918" s="60">
        <v>8.7728E-2</v>
      </c>
      <c r="G918" s="60">
        <v>-9.0943999999999997E-2</v>
      </c>
      <c r="H918" s="61">
        <v>0.71430000000000005</v>
      </c>
      <c r="I918" s="62">
        <v>418</v>
      </c>
      <c r="J918" s="56" t="s">
        <v>235</v>
      </c>
      <c r="K918" s="63">
        <v>27.85</v>
      </c>
      <c r="L918" s="56">
        <f t="shared" si="319"/>
        <v>100</v>
      </c>
      <c r="M918" s="56">
        <f t="shared" si="320"/>
        <v>50</v>
      </c>
      <c r="N918" s="56">
        <f t="shared" si="321"/>
        <v>100</v>
      </c>
      <c r="O918" s="56">
        <f t="shared" si="322"/>
        <v>50</v>
      </c>
      <c r="P918" s="56">
        <f t="shared" si="323"/>
        <v>0</v>
      </c>
      <c r="Q918" s="63"/>
      <c r="R918" s="56"/>
      <c r="S918" s="60">
        <f t="shared" si="336"/>
        <v>-2.695704560648382E-2</v>
      </c>
      <c r="T918" s="64">
        <f t="shared" si="337"/>
        <v>0.11266480223731512</v>
      </c>
      <c r="V918" s="65"/>
      <c r="W918" s="65"/>
      <c r="Y918" s="15" t="str">
        <f t="shared" si="324"/>
        <v>UNCERTAIN</v>
      </c>
      <c r="AA918" s="66">
        <f t="shared" si="338"/>
        <v>0.11525430178924134</v>
      </c>
      <c r="AB918">
        <f>LOOKUP($B918,'07_L1政策步階'!$A$4:$A$14,'07_L1政策步階'!$C$4:$C$14)</f>
        <v>1</v>
      </c>
      <c r="AC918" s="65"/>
      <c r="AD918" s="65"/>
      <c r="AE918" s="65"/>
      <c r="AF918" s="65"/>
      <c r="AG918" s="65"/>
      <c r="AH918" s="65"/>
      <c r="AI918" s="65"/>
      <c r="AJ918" s="65"/>
      <c r="AK918" s="65"/>
      <c r="AL918">
        <f t="shared" si="325"/>
        <v>100</v>
      </c>
      <c r="AM918">
        <f t="shared" si="326"/>
        <v>100</v>
      </c>
      <c r="AN918" t="str">
        <f t="shared" si="327"/>
        <v/>
      </c>
      <c r="AO918" t="str">
        <f t="shared" si="328"/>
        <v/>
      </c>
      <c r="AP918" t="str">
        <f t="shared" si="329"/>
        <v/>
      </c>
      <c r="AQ918" t="str">
        <f t="shared" si="330"/>
        <v/>
      </c>
      <c r="AR918" t="str">
        <f t="shared" si="331"/>
        <v/>
      </c>
      <c r="AS918" t="str">
        <f t="shared" si="332"/>
        <v/>
      </c>
      <c r="AT918" t="str">
        <f t="shared" si="333"/>
        <v/>
      </c>
      <c r="AU918" t="str">
        <f t="shared" si="334"/>
        <v/>
      </c>
      <c r="AV918" t="str">
        <f t="shared" si="335"/>
        <v/>
      </c>
      <c r="AW918">
        <f>'01_指標庫'!$H$4*ISNUMBER($F918)+'01_指標庫'!$H$5*ISNUMBER($AA918)+'01_指標庫'!$H$6*ISNUMBER($G918)+'01_指標庫'!$H$7*ISNUMBER($H918)+'01_指標庫'!$H$8*ISNUMBER($AF918)+'01_指標庫'!$H$9*ISNUMBER($AG918)+'01_指標庫'!$H$10*ISNUMBER($AB918)+'01_指標庫'!$H$11*ISNUMBER($AC918)+'01_指標庫'!$H$12*ISNUMBER($AD918)+'01_指標庫'!$H$13*ISNUMBER($AE918)+'01_指標庫'!$H$14*ISNUMBER($I918)+'01_指標庫'!$H$15*ISNUMBER($AH918)+'01_指標庫'!$H$16*ISNUMBER($K918)+'01_指標庫'!$H$17*ISNUMBER($AI918)+'01_指標庫'!$H$18*ISNUMBER($AJ918)+'01_指標庫'!$H$19*ISNUMBER($AK918)+'01_指標庫'!$H$20*ISNUMBER($BB918)+'01_指標庫'!$H$21*ISNUMBER($BC918)</f>
        <v>51</v>
      </c>
      <c r="AX918">
        <f>IF(AW918=0,50,ROUND(('01_指標庫'!$H$4*IF(ISNUMBER($F918),L918,0)+'01_指標庫'!$H$5*IF(ISNUMBER($AA918),AL918,0)+'01_指標庫'!$H$6*IF(ISNUMBER($G918),M918,0)+'01_指標庫'!$H$7*IF(ISNUMBER($H918),N918,0)+'01_指標庫'!$H$8*IF(ISNUMBER($AF918),AQ918,0)+'01_指標庫'!$H$9*IF(ISNUMBER($AG918),AR918,0)+'01_指標庫'!$H$10*IF(ISNUMBER($AB918),AM918,0)+'01_指標庫'!$H$11*IF(ISNUMBER($AC918),AN918,0)+'01_指標庫'!$H$12*IF(ISNUMBER($AD918),AO918,0)+'01_指標庫'!$H$13*IF(ISNUMBER($AE918),AP918,0)+'01_指標庫'!$H$14*IF(ISNUMBER($I918),O918,0)+'01_指標庫'!$H$15*IF(ISNUMBER($AH918),AS918,0)+'01_指標庫'!$H$16*IF(ISNUMBER($K918),P918,0)+'01_指標庫'!$H$17*IF(ISNUMBER($AI918),AT918,0)+'01_指標庫'!$H$18*IF(ISNUMBER($AJ918),AU918,0)+'01_指標庫'!$H$19*IF(ISNUMBER($AK918),AV918,0)+'01_指標庫'!$H$20*IF(ISNUMBER($BB918),BB918,0)+'01_指標庫'!$H$21*IF(ISNUMBER($BC918),BC918,0))/AW918,1))</f>
        <v>60.8</v>
      </c>
      <c r="AY918" s="67"/>
      <c r="AZ918" s="67"/>
      <c r="BA918" s="66">
        <f t="shared" si="339"/>
        <v>-1.3437726830749064E-2</v>
      </c>
      <c r="BB918">
        <f t="shared" si="340"/>
        <v>0</v>
      </c>
      <c r="BC918" t="str">
        <f t="shared" si="341"/>
        <v/>
      </c>
    </row>
    <row r="919" spans="1:55" ht="15" customHeight="1">
      <c r="A919" s="56">
        <v>915</v>
      </c>
      <c r="B919" s="57">
        <v>43887</v>
      </c>
      <c r="C919" s="56">
        <v>2020</v>
      </c>
      <c r="D919" s="58" t="s">
        <v>238</v>
      </c>
      <c r="E919" s="59">
        <v>8873.76</v>
      </c>
      <c r="F919" s="60">
        <v>9.1650999999999996E-2</v>
      </c>
      <c r="G919" s="60">
        <v>-8.6942000000000005E-2</v>
      </c>
      <c r="H919" s="61">
        <v>0.71430000000000005</v>
      </c>
      <c r="I919" s="62">
        <v>427</v>
      </c>
      <c r="J919" s="56" t="s">
        <v>235</v>
      </c>
      <c r="K919" s="63">
        <v>27.56</v>
      </c>
      <c r="L919" s="56">
        <f t="shared" si="319"/>
        <v>100</v>
      </c>
      <c r="M919" s="56">
        <f t="shared" si="320"/>
        <v>50</v>
      </c>
      <c r="N919" s="56">
        <f t="shared" si="321"/>
        <v>100</v>
      </c>
      <c r="O919" s="56">
        <f t="shared" si="322"/>
        <v>50</v>
      </c>
      <c r="P919" s="56">
        <f t="shared" si="323"/>
        <v>0</v>
      </c>
      <c r="Q919" s="63"/>
      <c r="R919" s="56"/>
      <c r="S919" s="60">
        <f t="shared" si="336"/>
        <v>4.4018757491619542E-3</v>
      </c>
      <c r="T919" s="64">
        <f t="shared" si="337"/>
        <v>-1.0412926391382471E-2</v>
      </c>
      <c r="V919" s="65"/>
      <c r="W919" s="65"/>
      <c r="Y919" s="15" t="str">
        <f t="shared" si="324"/>
        <v>UNCERTAIN</v>
      </c>
      <c r="AA919" s="66">
        <f t="shared" si="338"/>
        <v>0.11537233419076709</v>
      </c>
      <c r="AB919">
        <f>LOOKUP($B919,'07_L1政策步階'!$A$4:$A$14,'07_L1政策步階'!$C$4:$C$14)</f>
        <v>1</v>
      </c>
      <c r="AC919" s="65"/>
      <c r="AD919" s="65"/>
      <c r="AE919" s="65"/>
      <c r="AF919" s="65"/>
      <c r="AG919" s="65"/>
      <c r="AH919" s="65"/>
      <c r="AI919" s="65"/>
      <c r="AJ919" s="65"/>
      <c r="AK919" s="65"/>
      <c r="AL919">
        <f t="shared" si="325"/>
        <v>100</v>
      </c>
      <c r="AM919">
        <f t="shared" si="326"/>
        <v>100</v>
      </c>
      <c r="AN919" t="str">
        <f t="shared" si="327"/>
        <v/>
      </c>
      <c r="AO919" t="str">
        <f t="shared" si="328"/>
        <v/>
      </c>
      <c r="AP919" t="str">
        <f t="shared" si="329"/>
        <v/>
      </c>
      <c r="AQ919" t="str">
        <f t="shared" si="330"/>
        <v/>
      </c>
      <c r="AR919" t="str">
        <f t="shared" si="331"/>
        <v/>
      </c>
      <c r="AS919" t="str">
        <f t="shared" si="332"/>
        <v/>
      </c>
      <c r="AT919" t="str">
        <f t="shared" si="333"/>
        <v/>
      </c>
      <c r="AU919" t="str">
        <f t="shared" si="334"/>
        <v/>
      </c>
      <c r="AV919" t="str">
        <f t="shared" si="335"/>
        <v/>
      </c>
      <c r="AW919">
        <f>'01_指標庫'!$H$4*ISNUMBER($F919)+'01_指標庫'!$H$5*ISNUMBER($AA919)+'01_指標庫'!$H$6*ISNUMBER($G919)+'01_指標庫'!$H$7*ISNUMBER($H919)+'01_指標庫'!$H$8*ISNUMBER($AF919)+'01_指標庫'!$H$9*ISNUMBER($AG919)+'01_指標庫'!$H$10*ISNUMBER($AB919)+'01_指標庫'!$H$11*ISNUMBER($AC919)+'01_指標庫'!$H$12*ISNUMBER($AD919)+'01_指標庫'!$H$13*ISNUMBER($AE919)+'01_指標庫'!$H$14*ISNUMBER($I919)+'01_指標庫'!$H$15*ISNUMBER($AH919)+'01_指標庫'!$H$16*ISNUMBER($K919)+'01_指標庫'!$H$17*ISNUMBER($AI919)+'01_指標庫'!$H$18*ISNUMBER($AJ919)+'01_指標庫'!$H$19*ISNUMBER($AK919)+'01_指標庫'!$H$20*ISNUMBER($BB919)+'01_指標庫'!$H$21*ISNUMBER($BC919)</f>
        <v>51</v>
      </c>
      <c r="AX919">
        <f>IF(AW919=0,50,ROUND(('01_指標庫'!$H$4*IF(ISNUMBER($F919),L919,0)+'01_指標庫'!$H$5*IF(ISNUMBER($AA919),AL919,0)+'01_指標庫'!$H$6*IF(ISNUMBER($G919),M919,0)+'01_指標庫'!$H$7*IF(ISNUMBER($H919),N919,0)+'01_指標庫'!$H$8*IF(ISNUMBER($AF919),AQ919,0)+'01_指標庫'!$H$9*IF(ISNUMBER($AG919),AR919,0)+'01_指標庫'!$H$10*IF(ISNUMBER($AB919),AM919,0)+'01_指標庫'!$H$11*IF(ISNUMBER($AC919),AN919,0)+'01_指標庫'!$H$12*IF(ISNUMBER($AD919),AO919,0)+'01_指標庫'!$H$13*IF(ISNUMBER($AE919),AP919,0)+'01_指標庫'!$H$14*IF(ISNUMBER($I919),O919,0)+'01_指標庫'!$H$15*IF(ISNUMBER($AH919),AS919,0)+'01_指標庫'!$H$16*IF(ISNUMBER($K919),P919,0)+'01_指標庫'!$H$17*IF(ISNUMBER($AI919),AT919,0)+'01_指標庫'!$H$18*IF(ISNUMBER($AJ919),AU919,0)+'01_指標庫'!$H$19*IF(ISNUMBER($AK919),AV919,0)+'01_指標庫'!$H$20*IF(ISNUMBER($BB919),BB919,0)+'01_指標庫'!$H$21*IF(ISNUMBER($BC919),BC919,0))/AW919,1))</f>
        <v>60.8</v>
      </c>
      <c r="AY919" s="67"/>
      <c r="AZ919" s="67"/>
      <c r="BA919" s="66">
        <f t="shared" si="339"/>
        <v>-2.4650537797338723E-2</v>
      </c>
      <c r="BB919">
        <f t="shared" si="340"/>
        <v>0</v>
      </c>
      <c r="BC919" t="str">
        <f t="shared" si="341"/>
        <v/>
      </c>
    </row>
    <row r="920" spans="1:55" ht="15" customHeight="1">
      <c r="A920" s="56">
        <v>916</v>
      </c>
      <c r="B920" s="57">
        <v>43888</v>
      </c>
      <c r="C920" s="56">
        <v>2020</v>
      </c>
      <c r="D920" s="58" t="s">
        <v>239</v>
      </c>
      <c r="E920" s="59">
        <v>8436.67</v>
      </c>
      <c r="F920" s="60">
        <v>3.7170000000000002E-2</v>
      </c>
      <c r="G920" s="60">
        <v>-0.13191600000000001</v>
      </c>
      <c r="H920" s="61">
        <v>0.63270000000000004</v>
      </c>
      <c r="I920" s="62">
        <v>462</v>
      </c>
      <c r="J920" s="56" t="s">
        <v>235</v>
      </c>
      <c r="K920" s="63">
        <v>39.159999999999997</v>
      </c>
      <c r="L920" s="56">
        <f t="shared" si="319"/>
        <v>100</v>
      </c>
      <c r="M920" s="56">
        <f t="shared" si="320"/>
        <v>50</v>
      </c>
      <c r="N920" s="56">
        <f t="shared" si="321"/>
        <v>100</v>
      </c>
      <c r="O920" s="56">
        <f t="shared" si="322"/>
        <v>0</v>
      </c>
      <c r="P920" s="56">
        <f t="shared" si="323"/>
        <v>0</v>
      </c>
      <c r="Q920" s="63"/>
      <c r="R920" s="56"/>
      <c r="S920" s="60">
        <f t="shared" si="336"/>
        <v>-4.925645949405888E-2</v>
      </c>
      <c r="T920" s="64">
        <f t="shared" si="337"/>
        <v>0.42089985486211901</v>
      </c>
      <c r="V920" s="65"/>
      <c r="W920" s="65"/>
      <c r="Y920" s="15" t="str">
        <f t="shared" si="324"/>
        <v>UNCERTAIN</v>
      </c>
      <c r="AA920" s="66">
        <f t="shared" si="338"/>
        <v>0.11448408697382573</v>
      </c>
      <c r="AB920">
        <f>LOOKUP($B920,'07_L1政策步階'!$A$4:$A$14,'07_L1政策步階'!$C$4:$C$14)</f>
        <v>1</v>
      </c>
      <c r="AC920" s="65"/>
      <c r="AD920" s="65"/>
      <c r="AE920" s="65"/>
      <c r="AF920" s="65"/>
      <c r="AG920" s="65"/>
      <c r="AH920" s="65"/>
      <c r="AI920" s="65"/>
      <c r="AJ920" s="65"/>
      <c r="AK920" s="65"/>
      <c r="AL920">
        <f t="shared" si="325"/>
        <v>100</v>
      </c>
      <c r="AM920">
        <f t="shared" si="326"/>
        <v>100</v>
      </c>
      <c r="AN920" t="str">
        <f t="shared" si="327"/>
        <v/>
      </c>
      <c r="AO920" t="str">
        <f t="shared" si="328"/>
        <v/>
      </c>
      <c r="AP920" t="str">
        <f t="shared" si="329"/>
        <v/>
      </c>
      <c r="AQ920" t="str">
        <f t="shared" si="330"/>
        <v/>
      </c>
      <c r="AR920" t="str">
        <f t="shared" si="331"/>
        <v/>
      </c>
      <c r="AS920" t="str">
        <f t="shared" si="332"/>
        <v/>
      </c>
      <c r="AT920" t="str">
        <f t="shared" si="333"/>
        <v/>
      </c>
      <c r="AU920" t="str">
        <f t="shared" si="334"/>
        <v/>
      </c>
      <c r="AV920" t="str">
        <f t="shared" si="335"/>
        <v/>
      </c>
      <c r="AW920">
        <f>'01_指標庫'!$H$4*ISNUMBER($F920)+'01_指標庫'!$H$5*ISNUMBER($AA920)+'01_指標庫'!$H$6*ISNUMBER($G920)+'01_指標庫'!$H$7*ISNUMBER($H920)+'01_指標庫'!$H$8*ISNUMBER($AF920)+'01_指標庫'!$H$9*ISNUMBER($AG920)+'01_指標庫'!$H$10*ISNUMBER($AB920)+'01_指標庫'!$H$11*ISNUMBER($AC920)+'01_指標庫'!$H$12*ISNUMBER($AD920)+'01_指標庫'!$H$13*ISNUMBER($AE920)+'01_指標庫'!$H$14*ISNUMBER($I920)+'01_指標庫'!$H$15*ISNUMBER($AH920)+'01_指標庫'!$H$16*ISNUMBER($K920)+'01_指標庫'!$H$17*ISNUMBER($AI920)+'01_指標庫'!$H$18*ISNUMBER($AJ920)+'01_指標庫'!$H$19*ISNUMBER($AK920)+'01_指標庫'!$H$20*ISNUMBER($BB920)+'01_指標庫'!$H$21*ISNUMBER($BC920)</f>
        <v>51</v>
      </c>
      <c r="AX920">
        <f>IF(AW920=0,50,ROUND(('01_指標庫'!$H$4*IF(ISNUMBER($F920),L920,0)+'01_指標庫'!$H$5*IF(ISNUMBER($AA920),AL920,0)+'01_指標庫'!$H$6*IF(ISNUMBER($G920),M920,0)+'01_指標庫'!$H$7*IF(ISNUMBER($H920),N920,0)+'01_指標庫'!$H$8*IF(ISNUMBER($AF920),AQ920,0)+'01_指標庫'!$H$9*IF(ISNUMBER($AG920),AR920,0)+'01_指標庫'!$H$10*IF(ISNUMBER($AB920),AM920,0)+'01_指標庫'!$H$11*IF(ISNUMBER($AC920),AN920,0)+'01_指標庫'!$H$12*IF(ISNUMBER($AD920),AO920,0)+'01_指標庫'!$H$13*IF(ISNUMBER($AE920),AP920,0)+'01_指標庫'!$H$14*IF(ISNUMBER($I920),O920,0)+'01_指標庫'!$H$15*IF(ISNUMBER($AH920),AS920,0)+'01_指標庫'!$H$16*IF(ISNUMBER($K920),P920,0)+'01_指標庫'!$H$17*IF(ISNUMBER($AI920),AT920,0)+'01_指標庫'!$H$18*IF(ISNUMBER($AJ920),AU920,0)+'01_指標庫'!$H$19*IF(ISNUMBER($AK920),AV920,0)+'01_指標庫'!$H$20*IF(ISNUMBER($BB920),BB920,0)+'01_指標庫'!$H$21*IF(ISNUMBER($BC920),BC920,0))/AW920,1))</f>
        <v>52.9</v>
      </c>
      <c r="AY920" s="67"/>
      <c r="AZ920" s="67"/>
      <c r="BA920" s="66">
        <f t="shared" si="339"/>
        <v>-3.7946850160110013E-2</v>
      </c>
      <c r="BB920">
        <f t="shared" si="340"/>
        <v>0</v>
      </c>
      <c r="BC920" t="str">
        <f t="shared" si="341"/>
        <v/>
      </c>
    </row>
    <row r="921" spans="1:55" ht="15" customHeight="1">
      <c r="A921" s="56">
        <v>917</v>
      </c>
      <c r="B921" s="57">
        <v>43889</v>
      </c>
      <c r="C921" s="56">
        <v>2020</v>
      </c>
      <c r="D921" s="58" t="s">
        <v>234</v>
      </c>
      <c r="E921" s="59">
        <v>8461.83</v>
      </c>
      <c r="F921" s="60">
        <v>3.9586000000000003E-2</v>
      </c>
      <c r="G921" s="60">
        <v>-0.129328</v>
      </c>
      <c r="H921" s="61">
        <v>0.53059999999999996</v>
      </c>
      <c r="I921" s="62">
        <v>504</v>
      </c>
      <c r="J921" s="56" t="s">
        <v>235</v>
      </c>
      <c r="K921" s="63">
        <v>40.11</v>
      </c>
      <c r="L921" s="56">
        <f t="shared" si="319"/>
        <v>100</v>
      </c>
      <c r="M921" s="56">
        <f t="shared" si="320"/>
        <v>50</v>
      </c>
      <c r="N921" s="56">
        <f t="shared" si="321"/>
        <v>50</v>
      </c>
      <c r="O921" s="56">
        <f t="shared" si="322"/>
        <v>0</v>
      </c>
      <c r="P921" s="56">
        <f t="shared" si="323"/>
        <v>0</v>
      </c>
      <c r="Q921" s="63"/>
      <c r="R921" s="56"/>
      <c r="S921" s="60">
        <f t="shared" si="336"/>
        <v>2.9822192879418452E-3</v>
      </c>
      <c r="T921" s="64">
        <f t="shared" si="337"/>
        <v>2.4259448416751761E-2</v>
      </c>
      <c r="V921" s="65"/>
      <c r="W921" s="65"/>
      <c r="Y921" s="15" t="str">
        <f t="shared" si="324"/>
        <v>UNCERTAIN</v>
      </c>
      <c r="AA921" s="66">
        <f t="shared" si="338"/>
        <v>0.11349184245372612</v>
      </c>
      <c r="AB921">
        <f>LOOKUP($B921,'07_L1政策步階'!$A$4:$A$14,'07_L1政策步階'!$C$4:$C$14)</f>
        <v>1</v>
      </c>
      <c r="AC921" s="65"/>
      <c r="AD921" s="65"/>
      <c r="AE921" s="65"/>
      <c r="AF921" s="65"/>
      <c r="AG921" s="65"/>
      <c r="AH921" s="65"/>
      <c r="AI921" s="65"/>
      <c r="AJ921" s="65"/>
      <c r="AK921" s="65"/>
      <c r="AL921">
        <f t="shared" si="325"/>
        <v>100</v>
      </c>
      <c r="AM921">
        <f t="shared" si="326"/>
        <v>100</v>
      </c>
      <c r="AN921" t="str">
        <f t="shared" si="327"/>
        <v/>
      </c>
      <c r="AO921" t="str">
        <f t="shared" si="328"/>
        <v/>
      </c>
      <c r="AP921" t="str">
        <f t="shared" si="329"/>
        <v/>
      </c>
      <c r="AQ921" t="str">
        <f t="shared" si="330"/>
        <v/>
      </c>
      <c r="AR921" t="str">
        <f t="shared" si="331"/>
        <v/>
      </c>
      <c r="AS921" t="str">
        <f t="shared" si="332"/>
        <v/>
      </c>
      <c r="AT921" t="str">
        <f t="shared" si="333"/>
        <v/>
      </c>
      <c r="AU921" t="str">
        <f t="shared" si="334"/>
        <v/>
      </c>
      <c r="AV921" t="str">
        <f t="shared" si="335"/>
        <v/>
      </c>
      <c r="AW921">
        <f>'01_指標庫'!$H$4*ISNUMBER($F921)+'01_指標庫'!$H$5*ISNUMBER($AA921)+'01_指標庫'!$H$6*ISNUMBER($G921)+'01_指標庫'!$H$7*ISNUMBER($H921)+'01_指標庫'!$H$8*ISNUMBER($AF921)+'01_指標庫'!$H$9*ISNUMBER($AG921)+'01_指標庫'!$H$10*ISNUMBER($AB921)+'01_指標庫'!$H$11*ISNUMBER($AC921)+'01_指標庫'!$H$12*ISNUMBER($AD921)+'01_指標庫'!$H$13*ISNUMBER($AE921)+'01_指標庫'!$H$14*ISNUMBER($I921)+'01_指標庫'!$H$15*ISNUMBER($AH921)+'01_指標庫'!$H$16*ISNUMBER($K921)+'01_指標庫'!$H$17*ISNUMBER($AI921)+'01_指標庫'!$H$18*ISNUMBER($AJ921)+'01_指標庫'!$H$19*ISNUMBER($AK921)+'01_指標庫'!$H$20*ISNUMBER($BB921)+'01_指標庫'!$H$21*ISNUMBER($BC921)</f>
        <v>51</v>
      </c>
      <c r="AX921">
        <f>IF(AW921=0,50,ROUND(('01_指標庫'!$H$4*IF(ISNUMBER($F921),L921,0)+'01_指標庫'!$H$5*IF(ISNUMBER($AA921),AL921,0)+'01_指標庫'!$H$6*IF(ISNUMBER($G921),M921,0)+'01_指標庫'!$H$7*IF(ISNUMBER($H921),N921,0)+'01_指標庫'!$H$8*IF(ISNUMBER($AF921),AQ921,0)+'01_指標庫'!$H$9*IF(ISNUMBER($AG921),AR921,0)+'01_指標庫'!$H$10*IF(ISNUMBER($AB921),AM921,0)+'01_指標庫'!$H$11*IF(ISNUMBER($AC921),AN921,0)+'01_指標庫'!$H$12*IF(ISNUMBER($AD921),AO921,0)+'01_指標庫'!$H$13*IF(ISNUMBER($AE921),AP921,0)+'01_指標庫'!$H$14*IF(ISNUMBER($I921),O921,0)+'01_指標庫'!$H$15*IF(ISNUMBER($AH921),AS921,0)+'01_指標庫'!$H$16*IF(ISNUMBER($K921),P921,0)+'01_指標庫'!$H$17*IF(ISNUMBER($AI921),AT921,0)+'01_指標庫'!$H$18*IF(ISNUMBER($AJ921),AU921,0)+'01_指標庫'!$H$19*IF(ISNUMBER($AK921),AV921,0)+'01_指標庫'!$H$20*IF(ISNUMBER($BB921),BB921,0)+'01_指標庫'!$H$21*IF(ISNUMBER($BC921),BC921,0))/AW921,1))</f>
        <v>45.1</v>
      </c>
      <c r="AY921" s="67"/>
      <c r="AZ921" s="67"/>
      <c r="BA921" s="66">
        <f t="shared" si="339"/>
        <v>-4.7527623256918505E-2</v>
      </c>
      <c r="BB921">
        <f t="shared" si="340"/>
        <v>0</v>
      </c>
      <c r="BC921" t="str">
        <f t="shared" si="341"/>
        <v/>
      </c>
    </row>
    <row r="922" spans="1:55" ht="15" customHeight="1">
      <c r="A922" s="56">
        <v>918</v>
      </c>
      <c r="B922" s="57">
        <v>43892</v>
      </c>
      <c r="C922" s="56">
        <v>2020</v>
      </c>
      <c r="D922" s="58" t="s">
        <v>236</v>
      </c>
      <c r="E922" s="59">
        <v>8877.98</v>
      </c>
      <c r="F922" s="60">
        <v>8.9791999999999997E-2</v>
      </c>
      <c r="G922" s="60">
        <v>-8.6508000000000002E-2</v>
      </c>
      <c r="H922" s="61">
        <v>0.69389999999999996</v>
      </c>
      <c r="I922" s="62">
        <v>497</v>
      </c>
      <c r="J922" s="56" t="s">
        <v>235</v>
      </c>
      <c r="K922" s="63">
        <v>33.42</v>
      </c>
      <c r="L922" s="56">
        <f t="shared" si="319"/>
        <v>100</v>
      </c>
      <c r="M922" s="56">
        <f t="shared" si="320"/>
        <v>50</v>
      </c>
      <c r="N922" s="56">
        <f t="shared" si="321"/>
        <v>100</v>
      </c>
      <c r="O922" s="56">
        <f t="shared" si="322"/>
        <v>0</v>
      </c>
      <c r="P922" s="56">
        <f t="shared" si="323"/>
        <v>0</v>
      </c>
      <c r="Q922" s="63"/>
      <c r="R922" s="56"/>
      <c r="S922" s="60">
        <f t="shared" si="336"/>
        <v>4.91796691732167E-2</v>
      </c>
      <c r="T922" s="64">
        <f t="shared" si="337"/>
        <v>-0.16679132385938666</v>
      </c>
      <c r="V922" s="65"/>
      <c r="W922" s="65"/>
      <c r="Y922" s="15" t="str">
        <f t="shared" si="324"/>
        <v>UNCERTAIN</v>
      </c>
      <c r="AA922" s="66">
        <f t="shared" si="338"/>
        <v>0.11329443795978134</v>
      </c>
      <c r="AB922">
        <f>LOOKUP($B922,'07_L1政策步階'!$A$4:$A$14,'07_L1政策步階'!$C$4:$C$14)</f>
        <v>1</v>
      </c>
      <c r="AC922" s="65"/>
      <c r="AD922" s="65"/>
      <c r="AE922" s="65"/>
      <c r="AF922" s="65"/>
      <c r="AG922" s="65"/>
      <c r="AH922" s="65"/>
      <c r="AI922" s="65"/>
      <c r="AJ922" s="65"/>
      <c r="AK922" s="65"/>
      <c r="AL922">
        <f t="shared" si="325"/>
        <v>100</v>
      </c>
      <c r="AM922">
        <f t="shared" si="326"/>
        <v>100</v>
      </c>
      <c r="AN922" t="str">
        <f t="shared" si="327"/>
        <v/>
      </c>
      <c r="AO922" t="str">
        <f t="shared" si="328"/>
        <v/>
      </c>
      <c r="AP922" t="str">
        <f t="shared" si="329"/>
        <v/>
      </c>
      <c r="AQ922" t="str">
        <f t="shared" si="330"/>
        <v/>
      </c>
      <c r="AR922" t="str">
        <f t="shared" si="331"/>
        <v/>
      </c>
      <c r="AS922" t="str">
        <f t="shared" si="332"/>
        <v/>
      </c>
      <c r="AT922" t="str">
        <f t="shared" si="333"/>
        <v/>
      </c>
      <c r="AU922" t="str">
        <f t="shared" si="334"/>
        <v/>
      </c>
      <c r="AV922" t="str">
        <f t="shared" si="335"/>
        <v/>
      </c>
      <c r="AW922">
        <f>'01_指標庫'!$H$4*ISNUMBER($F922)+'01_指標庫'!$H$5*ISNUMBER($AA922)+'01_指標庫'!$H$6*ISNUMBER($G922)+'01_指標庫'!$H$7*ISNUMBER($H922)+'01_指標庫'!$H$8*ISNUMBER($AF922)+'01_指標庫'!$H$9*ISNUMBER($AG922)+'01_指標庫'!$H$10*ISNUMBER($AB922)+'01_指標庫'!$H$11*ISNUMBER($AC922)+'01_指標庫'!$H$12*ISNUMBER($AD922)+'01_指標庫'!$H$13*ISNUMBER($AE922)+'01_指標庫'!$H$14*ISNUMBER($I922)+'01_指標庫'!$H$15*ISNUMBER($AH922)+'01_指標庫'!$H$16*ISNUMBER($K922)+'01_指標庫'!$H$17*ISNUMBER($AI922)+'01_指標庫'!$H$18*ISNUMBER($AJ922)+'01_指標庫'!$H$19*ISNUMBER($AK922)+'01_指標庫'!$H$20*ISNUMBER($BB922)+'01_指標庫'!$H$21*ISNUMBER($BC922)</f>
        <v>51</v>
      </c>
      <c r="AX922">
        <f>IF(AW922=0,50,ROUND(('01_指標庫'!$H$4*IF(ISNUMBER($F922),L922,0)+'01_指標庫'!$H$5*IF(ISNUMBER($AA922),AL922,0)+'01_指標庫'!$H$6*IF(ISNUMBER($G922),M922,0)+'01_指標庫'!$H$7*IF(ISNUMBER($H922),N922,0)+'01_指標庫'!$H$8*IF(ISNUMBER($AF922),AQ922,0)+'01_指標庫'!$H$9*IF(ISNUMBER($AG922),AR922,0)+'01_指標庫'!$H$10*IF(ISNUMBER($AB922),AM922,0)+'01_指標庫'!$H$11*IF(ISNUMBER($AC922),AN922,0)+'01_指標庫'!$H$12*IF(ISNUMBER($AD922),AO922,0)+'01_指標庫'!$H$13*IF(ISNUMBER($AE922),AP922,0)+'01_指標庫'!$H$14*IF(ISNUMBER($I922),O922,0)+'01_指標庫'!$H$15*IF(ISNUMBER($AH922),AS922,0)+'01_指標庫'!$H$16*IF(ISNUMBER($K922),P922,0)+'01_指標庫'!$H$17*IF(ISNUMBER($AI922),AT922,0)+'01_指標庫'!$H$18*IF(ISNUMBER($AJ922),AU922,0)+'01_指標庫'!$H$19*IF(ISNUMBER($AK922),AV922,0)+'01_指標庫'!$H$20*IF(ISNUMBER($BB922),BB922,0)+'01_指標庫'!$H$21*IF(ISNUMBER($BC922),BC922,0))/AW922,1))</f>
        <v>52.9</v>
      </c>
      <c r="AY922" s="67"/>
      <c r="AZ922" s="67"/>
      <c r="BA922" s="66">
        <f t="shared" si="339"/>
        <v>-4.4155045418731387E-2</v>
      </c>
      <c r="BB922">
        <f t="shared" si="340"/>
        <v>0</v>
      </c>
      <c r="BC922" t="str">
        <f t="shared" si="341"/>
        <v/>
      </c>
    </row>
    <row r="923" spans="1:55" ht="15" customHeight="1">
      <c r="A923" s="56">
        <v>919</v>
      </c>
      <c r="B923" s="57">
        <v>43893</v>
      </c>
      <c r="C923" s="56">
        <v>2020</v>
      </c>
      <c r="D923" s="58" t="s">
        <v>237</v>
      </c>
      <c r="E923" s="59">
        <v>8594.49</v>
      </c>
      <c r="F923" s="60">
        <v>5.4337000000000003E-2</v>
      </c>
      <c r="G923" s="60">
        <v>-0.115678</v>
      </c>
      <c r="H923" s="61">
        <v>0.61219999999999997</v>
      </c>
      <c r="I923" s="62">
        <v>484</v>
      </c>
      <c r="J923" s="56" t="s">
        <v>235</v>
      </c>
      <c r="K923" s="63">
        <v>36.82</v>
      </c>
      <c r="L923" s="56">
        <f t="shared" si="319"/>
        <v>100</v>
      </c>
      <c r="M923" s="56">
        <f t="shared" si="320"/>
        <v>50</v>
      </c>
      <c r="N923" s="56">
        <f t="shared" si="321"/>
        <v>100</v>
      </c>
      <c r="O923" s="56">
        <f t="shared" si="322"/>
        <v>0</v>
      </c>
      <c r="P923" s="56">
        <f t="shared" si="323"/>
        <v>0</v>
      </c>
      <c r="Q923" s="63"/>
      <c r="R923" s="56"/>
      <c r="S923" s="60">
        <f t="shared" si="336"/>
        <v>-3.1931813317894409E-2</v>
      </c>
      <c r="T923" s="64">
        <f t="shared" si="337"/>
        <v>0.101735487731897</v>
      </c>
      <c r="V923" s="65"/>
      <c r="W923" s="65"/>
      <c r="Y923" s="15" t="str">
        <f t="shared" si="324"/>
        <v>UNCERTAIN</v>
      </c>
      <c r="AA923" s="66">
        <f t="shared" si="338"/>
        <v>0.11263579695224024</v>
      </c>
      <c r="AB923">
        <f>LOOKUP($B923,'07_L1政策步階'!$A$4:$A$14,'07_L1政策步階'!$C$4:$C$14)</f>
        <v>1</v>
      </c>
      <c r="AC923" s="65"/>
      <c r="AD923" s="65"/>
      <c r="AE923" s="65"/>
      <c r="AF923" s="65"/>
      <c r="AG923" s="65"/>
      <c r="AH923" s="65"/>
      <c r="AI923" s="65"/>
      <c r="AJ923" s="65"/>
      <c r="AK923" s="65"/>
      <c r="AL923">
        <f t="shared" si="325"/>
        <v>100</v>
      </c>
      <c r="AM923">
        <f t="shared" si="326"/>
        <v>100</v>
      </c>
      <c r="AN923" t="str">
        <f t="shared" si="327"/>
        <v/>
      </c>
      <c r="AO923" t="str">
        <f t="shared" si="328"/>
        <v/>
      </c>
      <c r="AP923" t="str">
        <f t="shared" si="329"/>
        <v/>
      </c>
      <c r="AQ923" t="str">
        <f t="shared" si="330"/>
        <v/>
      </c>
      <c r="AR923" t="str">
        <f t="shared" si="331"/>
        <v/>
      </c>
      <c r="AS923" t="str">
        <f t="shared" si="332"/>
        <v/>
      </c>
      <c r="AT923" t="str">
        <f t="shared" si="333"/>
        <v/>
      </c>
      <c r="AU923" t="str">
        <f t="shared" si="334"/>
        <v/>
      </c>
      <c r="AV923" t="str">
        <f t="shared" si="335"/>
        <v/>
      </c>
      <c r="AW923">
        <f>'01_指標庫'!$H$4*ISNUMBER($F923)+'01_指標庫'!$H$5*ISNUMBER($AA923)+'01_指標庫'!$H$6*ISNUMBER($G923)+'01_指標庫'!$H$7*ISNUMBER($H923)+'01_指標庫'!$H$8*ISNUMBER($AF923)+'01_指標庫'!$H$9*ISNUMBER($AG923)+'01_指標庫'!$H$10*ISNUMBER($AB923)+'01_指標庫'!$H$11*ISNUMBER($AC923)+'01_指標庫'!$H$12*ISNUMBER($AD923)+'01_指標庫'!$H$13*ISNUMBER($AE923)+'01_指標庫'!$H$14*ISNUMBER($I923)+'01_指標庫'!$H$15*ISNUMBER($AH923)+'01_指標庫'!$H$16*ISNUMBER($K923)+'01_指標庫'!$H$17*ISNUMBER($AI923)+'01_指標庫'!$H$18*ISNUMBER($AJ923)+'01_指標庫'!$H$19*ISNUMBER($AK923)+'01_指標庫'!$H$20*ISNUMBER($BB923)+'01_指標庫'!$H$21*ISNUMBER($BC923)</f>
        <v>51</v>
      </c>
      <c r="AX923">
        <f>IF(AW923=0,50,ROUND(('01_指標庫'!$H$4*IF(ISNUMBER($F923),L923,0)+'01_指標庫'!$H$5*IF(ISNUMBER($AA923),AL923,0)+'01_指標庫'!$H$6*IF(ISNUMBER($G923),M923,0)+'01_指標庫'!$H$7*IF(ISNUMBER($H923),N923,0)+'01_指標庫'!$H$8*IF(ISNUMBER($AF923),AQ923,0)+'01_指標庫'!$H$9*IF(ISNUMBER($AG923),AR923,0)+'01_指標庫'!$H$10*IF(ISNUMBER($AB923),AM923,0)+'01_指標庫'!$H$11*IF(ISNUMBER($AC923),AN923,0)+'01_指標庫'!$H$12*IF(ISNUMBER($AD923),AO923,0)+'01_指標庫'!$H$13*IF(ISNUMBER($AE923),AP923,0)+'01_指標庫'!$H$14*IF(ISNUMBER($I923),O923,0)+'01_指標庫'!$H$15*IF(ISNUMBER($AH923),AS923,0)+'01_指標庫'!$H$16*IF(ISNUMBER($K923),P923,0)+'01_指標庫'!$H$17*IF(ISNUMBER($AI923),AT923,0)+'01_指標庫'!$H$18*IF(ISNUMBER($AJ923),AU923,0)+'01_指標庫'!$H$19*IF(ISNUMBER($AK923),AV923,0)+'01_指標庫'!$H$20*IF(ISNUMBER($BB923),BB923,0)+'01_指標庫'!$H$21*IF(ISNUMBER($BC923),BC923,0))/AW923,1))</f>
        <v>52.9</v>
      </c>
      <c r="AY923" s="67"/>
      <c r="AZ923" s="67"/>
      <c r="BA923" s="66">
        <f t="shared" si="339"/>
        <v>-3.8498327116717634E-2</v>
      </c>
      <c r="BB923">
        <f t="shared" si="340"/>
        <v>0</v>
      </c>
      <c r="BC923" t="str">
        <f t="shared" si="341"/>
        <v/>
      </c>
    </row>
    <row r="924" spans="1:55" ht="15" customHeight="1">
      <c r="A924" s="56">
        <v>920</v>
      </c>
      <c r="B924" s="57">
        <v>43894</v>
      </c>
      <c r="C924" s="56">
        <v>2020</v>
      </c>
      <c r="D924" s="58" t="s">
        <v>238</v>
      </c>
      <c r="E924" s="59">
        <v>8949.2800000000007</v>
      </c>
      <c r="F924" s="60">
        <v>9.6889000000000003E-2</v>
      </c>
      <c r="G924" s="60">
        <v>-7.9172000000000006E-2</v>
      </c>
      <c r="H924" s="61">
        <v>0.71430000000000005</v>
      </c>
      <c r="I924" s="62">
        <v>475</v>
      </c>
      <c r="J924" s="56" t="s">
        <v>235</v>
      </c>
      <c r="K924" s="63">
        <v>31.99</v>
      </c>
      <c r="L924" s="56">
        <f t="shared" si="319"/>
        <v>100</v>
      </c>
      <c r="M924" s="56">
        <f t="shared" si="320"/>
        <v>50</v>
      </c>
      <c r="N924" s="56">
        <f t="shared" si="321"/>
        <v>100</v>
      </c>
      <c r="O924" s="56">
        <f t="shared" si="322"/>
        <v>0</v>
      </c>
      <c r="P924" s="56">
        <f t="shared" si="323"/>
        <v>0</v>
      </c>
      <c r="Q924" s="63"/>
      <c r="R924" s="56"/>
      <c r="S924" s="60">
        <f t="shared" si="336"/>
        <v>4.1281099867473303E-2</v>
      </c>
      <c r="T924" s="64">
        <f t="shared" si="337"/>
        <v>-0.13117870722433467</v>
      </c>
      <c r="V924" s="65"/>
      <c r="W924" s="65"/>
      <c r="Y924" s="15" t="str">
        <f t="shared" si="324"/>
        <v>UNCERTAIN</v>
      </c>
      <c r="AA924" s="66">
        <f t="shared" si="338"/>
        <v>0.11240508477298694</v>
      </c>
      <c r="AB924">
        <f>LOOKUP($B924,'07_L1政策步階'!$A$4:$A$14,'07_L1政策步階'!$C$4:$C$14)</f>
        <v>1</v>
      </c>
      <c r="AC924" s="65"/>
      <c r="AD924" s="65"/>
      <c r="AE924" s="65"/>
      <c r="AF924" s="65"/>
      <c r="AG924" s="65"/>
      <c r="AH924" s="65"/>
      <c r="AI924" s="65"/>
      <c r="AJ924" s="65"/>
      <c r="AK924" s="65"/>
      <c r="AL924">
        <f t="shared" si="325"/>
        <v>100</v>
      </c>
      <c r="AM924">
        <f t="shared" si="326"/>
        <v>100</v>
      </c>
      <c r="AN924" t="str">
        <f t="shared" si="327"/>
        <v/>
      </c>
      <c r="AO924" t="str">
        <f t="shared" si="328"/>
        <v/>
      </c>
      <c r="AP924" t="str">
        <f t="shared" si="329"/>
        <v/>
      </c>
      <c r="AQ924" t="str">
        <f t="shared" si="330"/>
        <v/>
      </c>
      <c r="AR924" t="str">
        <f t="shared" si="331"/>
        <v/>
      </c>
      <c r="AS924" t="str">
        <f t="shared" si="332"/>
        <v/>
      </c>
      <c r="AT924" t="str">
        <f t="shared" si="333"/>
        <v/>
      </c>
      <c r="AU924" t="str">
        <f t="shared" si="334"/>
        <v/>
      </c>
      <c r="AV924" t="str">
        <f t="shared" si="335"/>
        <v/>
      </c>
      <c r="AW924">
        <f>'01_指標庫'!$H$4*ISNUMBER($F924)+'01_指標庫'!$H$5*ISNUMBER($AA924)+'01_指標庫'!$H$6*ISNUMBER($G924)+'01_指標庫'!$H$7*ISNUMBER($H924)+'01_指標庫'!$H$8*ISNUMBER($AF924)+'01_指標庫'!$H$9*ISNUMBER($AG924)+'01_指標庫'!$H$10*ISNUMBER($AB924)+'01_指標庫'!$H$11*ISNUMBER($AC924)+'01_指標庫'!$H$12*ISNUMBER($AD924)+'01_指標庫'!$H$13*ISNUMBER($AE924)+'01_指標庫'!$H$14*ISNUMBER($I924)+'01_指標庫'!$H$15*ISNUMBER($AH924)+'01_指標庫'!$H$16*ISNUMBER($K924)+'01_指標庫'!$H$17*ISNUMBER($AI924)+'01_指標庫'!$H$18*ISNUMBER($AJ924)+'01_指標庫'!$H$19*ISNUMBER($AK924)+'01_指標庫'!$H$20*ISNUMBER($BB924)+'01_指標庫'!$H$21*ISNUMBER($BC924)</f>
        <v>51</v>
      </c>
      <c r="AX924">
        <f>IF(AW924=0,50,ROUND(('01_指標庫'!$H$4*IF(ISNUMBER($F924),L924,0)+'01_指標庫'!$H$5*IF(ISNUMBER($AA924),AL924,0)+'01_指標庫'!$H$6*IF(ISNUMBER($G924),M924,0)+'01_指標庫'!$H$7*IF(ISNUMBER($H924),N924,0)+'01_指標庫'!$H$8*IF(ISNUMBER($AF924),AQ924,0)+'01_指標庫'!$H$9*IF(ISNUMBER($AG924),AR924,0)+'01_指標庫'!$H$10*IF(ISNUMBER($AB924),AM924,0)+'01_指標庫'!$H$11*IF(ISNUMBER($AC924),AN924,0)+'01_指標庫'!$H$12*IF(ISNUMBER($AD924),AO924,0)+'01_指標庫'!$H$13*IF(ISNUMBER($AE924),AP924,0)+'01_指標庫'!$H$14*IF(ISNUMBER($I924),O924,0)+'01_指標庫'!$H$15*IF(ISNUMBER($AH924),AS924,0)+'01_指標庫'!$H$16*IF(ISNUMBER($K924),P924,0)+'01_指標庫'!$H$17*IF(ISNUMBER($AI924),AT924,0)+'01_指標庫'!$H$18*IF(ISNUMBER($AJ924),AU924,0)+'01_指標庫'!$H$19*IF(ISNUMBER($AK924),AV924,0)+'01_指標庫'!$H$20*IF(ISNUMBER($BB924),BB924,0)+'01_指標庫'!$H$21*IF(ISNUMBER($BC924),BC924,0))/AW924,1))</f>
        <v>52.9</v>
      </c>
      <c r="AY924" s="67"/>
      <c r="AZ924" s="67"/>
      <c r="BA924" s="66">
        <f t="shared" si="339"/>
        <v>-2.8509123316397988E-2</v>
      </c>
      <c r="BB924">
        <f t="shared" si="340"/>
        <v>0</v>
      </c>
      <c r="BC924" t="str">
        <f t="shared" si="341"/>
        <v/>
      </c>
    </row>
    <row r="925" spans="1:55" ht="15" customHeight="1">
      <c r="A925" s="56">
        <v>921</v>
      </c>
      <c r="B925" s="57">
        <v>43895</v>
      </c>
      <c r="C925" s="56">
        <v>2020</v>
      </c>
      <c r="D925" s="58" t="s">
        <v>239</v>
      </c>
      <c r="E925" s="59">
        <v>8671.66</v>
      </c>
      <c r="F925" s="60">
        <v>6.2018999999999998E-2</v>
      </c>
      <c r="G925" s="60">
        <v>-0.107737</v>
      </c>
      <c r="H925" s="61">
        <v>0.63270000000000004</v>
      </c>
      <c r="I925" s="62">
        <v>505</v>
      </c>
      <c r="J925" s="56" t="s">
        <v>235</v>
      </c>
      <c r="K925" s="63">
        <v>39.619999999999997</v>
      </c>
      <c r="L925" s="56">
        <f t="shared" si="319"/>
        <v>100</v>
      </c>
      <c r="M925" s="56">
        <f t="shared" si="320"/>
        <v>50</v>
      </c>
      <c r="N925" s="56">
        <f t="shared" si="321"/>
        <v>100</v>
      </c>
      <c r="O925" s="56">
        <f t="shared" si="322"/>
        <v>0</v>
      </c>
      <c r="P925" s="56">
        <f t="shared" si="323"/>
        <v>0</v>
      </c>
      <c r="Q925" s="63"/>
      <c r="R925" s="56"/>
      <c r="S925" s="60">
        <f t="shared" si="336"/>
        <v>-3.1021489996960749E-2</v>
      </c>
      <c r="T925" s="64">
        <f t="shared" si="337"/>
        <v>0.23851203501094087</v>
      </c>
      <c r="V925" s="65"/>
      <c r="W925" s="65"/>
      <c r="Y925" s="15" t="str">
        <f t="shared" si="324"/>
        <v>UNCERTAIN</v>
      </c>
      <c r="AA925" s="66">
        <f t="shared" si="338"/>
        <v>0.11150625255208402</v>
      </c>
      <c r="AB925">
        <f>LOOKUP($B925,'07_L1政策步階'!$A$4:$A$14,'07_L1政策步階'!$C$4:$C$14)</f>
        <v>1</v>
      </c>
      <c r="AC925" s="65"/>
      <c r="AD925" s="65"/>
      <c r="AE925" s="65"/>
      <c r="AF925" s="65"/>
      <c r="AG925" s="65"/>
      <c r="AH925" s="65"/>
      <c r="AI925" s="65"/>
      <c r="AJ925" s="65"/>
      <c r="AK925" s="65"/>
      <c r="AL925">
        <f t="shared" si="325"/>
        <v>100</v>
      </c>
      <c r="AM925">
        <f t="shared" si="326"/>
        <v>100</v>
      </c>
      <c r="AN925" t="str">
        <f t="shared" si="327"/>
        <v/>
      </c>
      <c r="AO925" t="str">
        <f t="shared" si="328"/>
        <v/>
      </c>
      <c r="AP925" t="str">
        <f t="shared" si="329"/>
        <v/>
      </c>
      <c r="AQ925" t="str">
        <f t="shared" si="330"/>
        <v/>
      </c>
      <c r="AR925" t="str">
        <f t="shared" si="331"/>
        <v/>
      </c>
      <c r="AS925" t="str">
        <f t="shared" si="332"/>
        <v/>
      </c>
      <c r="AT925" t="str">
        <f t="shared" si="333"/>
        <v/>
      </c>
      <c r="AU925" t="str">
        <f t="shared" si="334"/>
        <v/>
      </c>
      <c r="AV925" t="str">
        <f t="shared" si="335"/>
        <v/>
      </c>
      <c r="AW925">
        <f>'01_指標庫'!$H$4*ISNUMBER($F925)+'01_指標庫'!$H$5*ISNUMBER($AA925)+'01_指標庫'!$H$6*ISNUMBER($G925)+'01_指標庫'!$H$7*ISNUMBER($H925)+'01_指標庫'!$H$8*ISNUMBER($AF925)+'01_指標庫'!$H$9*ISNUMBER($AG925)+'01_指標庫'!$H$10*ISNUMBER($AB925)+'01_指標庫'!$H$11*ISNUMBER($AC925)+'01_指標庫'!$H$12*ISNUMBER($AD925)+'01_指標庫'!$H$13*ISNUMBER($AE925)+'01_指標庫'!$H$14*ISNUMBER($I925)+'01_指標庫'!$H$15*ISNUMBER($AH925)+'01_指標庫'!$H$16*ISNUMBER($K925)+'01_指標庫'!$H$17*ISNUMBER($AI925)+'01_指標庫'!$H$18*ISNUMBER($AJ925)+'01_指標庫'!$H$19*ISNUMBER($AK925)+'01_指標庫'!$H$20*ISNUMBER($BB925)+'01_指標庫'!$H$21*ISNUMBER($BC925)</f>
        <v>51</v>
      </c>
      <c r="AX925">
        <f>IF(AW925=0,50,ROUND(('01_指標庫'!$H$4*IF(ISNUMBER($F925),L925,0)+'01_指標庫'!$H$5*IF(ISNUMBER($AA925),AL925,0)+'01_指標庫'!$H$6*IF(ISNUMBER($G925),M925,0)+'01_指標庫'!$H$7*IF(ISNUMBER($H925),N925,0)+'01_指標庫'!$H$8*IF(ISNUMBER($AF925),AQ925,0)+'01_指標庫'!$H$9*IF(ISNUMBER($AG925),AR925,0)+'01_指標庫'!$H$10*IF(ISNUMBER($AB925),AM925,0)+'01_指標庫'!$H$11*IF(ISNUMBER($AC925),AN925,0)+'01_指標庫'!$H$12*IF(ISNUMBER($AD925),AO925,0)+'01_指標庫'!$H$13*IF(ISNUMBER($AE925),AP925,0)+'01_指標庫'!$H$14*IF(ISNUMBER($I925),O925,0)+'01_指標庫'!$H$15*IF(ISNUMBER($AH925),AS925,0)+'01_指標庫'!$H$16*IF(ISNUMBER($K925),P925,0)+'01_指標庫'!$H$17*IF(ISNUMBER($AI925),AT925,0)+'01_指標庫'!$H$18*IF(ISNUMBER($AJ925),AU925,0)+'01_指標庫'!$H$19*IF(ISNUMBER($AK925),AV925,0)+'01_指標庫'!$H$20*IF(ISNUMBER($BB925),BB925,0)+'01_指標庫'!$H$21*IF(ISNUMBER($BC925),BC925,0))/AW925,1))</f>
        <v>52.9</v>
      </c>
      <c r="AY925" s="67"/>
      <c r="AZ925" s="67"/>
      <c r="BA925" s="66">
        <f t="shared" si="339"/>
        <v>-1.265351617409971E-2</v>
      </c>
      <c r="BB925">
        <f t="shared" si="340"/>
        <v>0</v>
      </c>
      <c r="BC925" t="str">
        <f t="shared" si="341"/>
        <v/>
      </c>
    </row>
    <row r="926" spans="1:55" ht="15" customHeight="1">
      <c r="A926" s="56">
        <v>922</v>
      </c>
      <c r="B926" s="57">
        <v>43896</v>
      </c>
      <c r="C926" s="56">
        <v>2020</v>
      </c>
      <c r="D926" s="58" t="s">
        <v>234</v>
      </c>
      <c r="E926" s="59">
        <v>8530.34</v>
      </c>
      <c r="F926" s="60">
        <v>4.4020999999999998E-2</v>
      </c>
      <c r="G926" s="60">
        <v>-0.122278</v>
      </c>
      <c r="H926" s="61">
        <v>0.61219999999999997</v>
      </c>
      <c r="I926" s="62">
        <v>564</v>
      </c>
      <c r="J926" s="56" t="s">
        <v>235</v>
      </c>
      <c r="K926" s="63">
        <v>41.94</v>
      </c>
      <c r="L926" s="56">
        <f t="shared" si="319"/>
        <v>100</v>
      </c>
      <c r="M926" s="56">
        <f t="shared" si="320"/>
        <v>50</v>
      </c>
      <c r="N926" s="56">
        <f t="shared" si="321"/>
        <v>100</v>
      </c>
      <c r="O926" s="56">
        <f t="shared" si="322"/>
        <v>0</v>
      </c>
      <c r="P926" s="56">
        <f t="shared" si="323"/>
        <v>0</v>
      </c>
      <c r="Q926" s="63"/>
      <c r="R926" s="56"/>
      <c r="S926" s="60">
        <f t="shared" si="336"/>
        <v>-1.6296764402663366E-2</v>
      </c>
      <c r="T926" s="64">
        <f t="shared" si="337"/>
        <v>5.8556284704694539E-2</v>
      </c>
      <c r="V926" s="65"/>
      <c r="W926" s="65"/>
      <c r="Y926" s="15" t="str">
        <f t="shared" si="324"/>
        <v>UNCERTAIN</v>
      </c>
      <c r="AA926" s="66">
        <f t="shared" si="338"/>
        <v>0.11036659475100197</v>
      </c>
      <c r="AB926">
        <f>LOOKUP($B926,'07_L1政策步階'!$A$4:$A$14,'07_L1政策步階'!$C$4:$C$14)</f>
        <v>1</v>
      </c>
      <c r="AC926" s="65"/>
      <c r="AD926" s="65"/>
      <c r="AE926" s="65"/>
      <c r="AF926" s="65"/>
      <c r="AG926" s="65"/>
      <c r="AH926" s="65"/>
      <c r="AI926" s="65"/>
      <c r="AJ926" s="65"/>
      <c r="AK926" s="65"/>
      <c r="AL926">
        <f t="shared" si="325"/>
        <v>100</v>
      </c>
      <c r="AM926">
        <f t="shared" si="326"/>
        <v>100</v>
      </c>
      <c r="AN926" t="str">
        <f t="shared" si="327"/>
        <v/>
      </c>
      <c r="AO926" t="str">
        <f t="shared" si="328"/>
        <v/>
      </c>
      <c r="AP926" t="str">
        <f t="shared" si="329"/>
        <v/>
      </c>
      <c r="AQ926" t="str">
        <f t="shared" si="330"/>
        <v/>
      </c>
      <c r="AR926" t="str">
        <f t="shared" si="331"/>
        <v/>
      </c>
      <c r="AS926" t="str">
        <f t="shared" si="332"/>
        <v/>
      </c>
      <c r="AT926" t="str">
        <f t="shared" si="333"/>
        <v/>
      </c>
      <c r="AU926" t="str">
        <f t="shared" si="334"/>
        <v/>
      </c>
      <c r="AV926" t="str">
        <f t="shared" si="335"/>
        <v/>
      </c>
      <c r="AW926">
        <f>'01_指標庫'!$H$4*ISNUMBER($F926)+'01_指標庫'!$H$5*ISNUMBER($AA926)+'01_指標庫'!$H$6*ISNUMBER($G926)+'01_指標庫'!$H$7*ISNUMBER($H926)+'01_指標庫'!$H$8*ISNUMBER($AF926)+'01_指標庫'!$H$9*ISNUMBER($AG926)+'01_指標庫'!$H$10*ISNUMBER($AB926)+'01_指標庫'!$H$11*ISNUMBER($AC926)+'01_指標庫'!$H$12*ISNUMBER($AD926)+'01_指標庫'!$H$13*ISNUMBER($AE926)+'01_指標庫'!$H$14*ISNUMBER($I926)+'01_指標庫'!$H$15*ISNUMBER($AH926)+'01_指標庫'!$H$16*ISNUMBER($K926)+'01_指標庫'!$H$17*ISNUMBER($AI926)+'01_指標庫'!$H$18*ISNUMBER($AJ926)+'01_指標庫'!$H$19*ISNUMBER($AK926)+'01_指標庫'!$H$20*ISNUMBER($BB926)+'01_指標庫'!$H$21*ISNUMBER($BC926)</f>
        <v>51</v>
      </c>
      <c r="AX926">
        <f>IF(AW926=0,50,ROUND(('01_指標庫'!$H$4*IF(ISNUMBER($F926),L926,0)+'01_指標庫'!$H$5*IF(ISNUMBER($AA926),AL926,0)+'01_指標庫'!$H$6*IF(ISNUMBER($G926),M926,0)+'01_指標庫'!$H$7*IF(ISNUMBER($H926),N926,0)+'01_指標庫'!$H$8*IF(ISNUMBER($AF926),AQ926,0)+'01_指標庫'!$H$9*IF(ISNUMBER($AG926),AR926,0)+'01_指標庫'!$H$10*IF(ISNUMBER($AB926),AM926,0)+'01_指標庫'!$H$11*IF(ISNUMBER($AC926),AN926,0)+'01_指標庫'!$H$12*IF(ISNUMBER($AD926),AO926,0)+'01_指標庫'!$H$13*IF(ISNUMBER($AE926),AP926,0)+'01_指標庫'!$H$14*IF(ISNUMBER($I926),O926,0)+'01_指標庫'!$H$15*IF(ISNUMBER($AH926),AS926,0)+'01_指標庫'!$H$16*IF(ISNUMBER($K926),P926,0)+'01_指標庫'!$H$17*IF(ISNUMBER($AI926),AT926,0)+'01_指標庫'!$H$18*IF(ISNUMBER($AJ926),AU926,0)+'01_指標庫'!$H$19*IF(ISNUMBER($AK926),AV926,0)+'01_指標庫'!$H$20*IF(ISNUMBER($BB926),BB926,0)+'01_指標庫'!$H$21*IF(ISNUMBER($BC926),BC926,0))/AW926,1))</f>
        <v>58.8</v>
      </c>
      <c r="AY926" s="67"/>
      <c r="AZ926" s="67"/>
      <c r="BA926" s="66">
        <f t="shared" si="339"/>
        <v>-7.2167714974991082E-4</v>
      </c>
      <c r="BB926">
        <f t="shared" si="340"/>
        <v>50</v>
      </c>
      <c r="BC926" t="str">
        <f t="shared" si="341"/>
        <v/>
      </c>
    </row>
    <row r="927" spans="1:55" ht="15" customHeight="1">
      <c r="A927" s="56">
        <v>923</v>
      </c>
      <c r="B927" s="57">
        <v>43899</v>
      </c>
      <c r="C927" s="56">
        <v>2020</v>
      </c>
      <c r="D927" s="58" t="s">
        <v>236</v>
      </c>
      <c r="E927" s="59">
        <v>7948.03</v>
      </c>
      <c r="F927" s="60">
        <v>-2.7560999999999999E-2</v>
      </c>
      <c r="G927" s="60">
        <v>-0.182195</v>
      </c>
      <c r="H927" s="61">
        <v>0.30609999999999998</v>
      </c>
      <c r="I927" s="62">
        <v>668</v>
      </c>
      <c r="J927" s="56" t="s">
        <v>235</v>
      </c>
      <c r="K927" s="63">
        <v>54.46</v>
      </c>
      <c r="L927" s="56">
        <f t="shared" si="319"/>
        <v>0</v>
      </c>
      <c r="M927" s="56">
        <f t="shared" si="320"/>
        <v>0</v>
      </c>
      <c r="N927" s="56">
        <f t="shared" si="321"/>
        <v>0</v>
      </c>
      <c r="O927" s="56">
        <f t="shared" si="322"/>
        <v>0</v>
      </c>
      <c r="P927" s="56">
        <f t="shared" si="323"/>
        <v>0</v>
      </c>
      <c r="Q927" s="63"/>
      <c r="R927" s="56"/>
      <c r="S927" s="60">
        <f t="shared" si="336"/>
        <v>-6.8263398645306061E-2</v>
      </c>
      <c r="T927" s="64">
        <f t="shared" si="337"/>
        <v>0.2985216976633287</v>
      </c>
      <c r="V927" s="65"/>
      <c r="W927" s="65"/>
      <c r="Y927" s="15" t="str">
        <f t="shared" si="324"/>
        <v>HARD</v>
      </c>
      <c r="AA927" s="66">
        <f t="shared" si="338"/>
        <v>0.10816950416559634</v>
      </c>
      <c r="AB927">
        <f>LOOKUP($B927,'07_L1政策步階'!$A$4:$A$14,'07_L1政策步階'!$C$4:$C$14)</f>
        <v>1</v>
      </c>
      <c r="AC927" s="65"/>
      <c r="AD927" s="65"/>
      <c r="AE927" s="65"/>
      <c r="AF927" s="65"/>
      <c r="AG927" s="65"/>
      <c r="AH927" s="65"/>
      <c r="AI927" s="65"/>
      <c r="AJ927" s="65"/>
      <c r="AK927" s="65"/>
      <c r="AL927">
        <f t="shared" si="325"/>
        <v>100</v>
      </c>
      <c r="AM927">
        <f t="shared" si="326"/>
        <v>100</v>
      </c>
      <c r="AN927" t="str">
        <f t="shared" si="327"/>
        <v/>
      </c>
      <c r="AO927" t="str">
        <f t="shared" si="328"/>
        <v/>
      </c>
      <c r="AP927" t="str">
        <f t="shared" si="329"/>
        <v/>
      </c>
      <c r="AQ927" t="str">
        <f t="shared" si="330"/>
        <v/>
      </c>
      <c r="AR927" t="str">
        <f t="shared" si="331"/>
        <v/>
      </c>
      <c r="AS927" t="str">
        <f t="shared" si="332"/>
        <v/>
      </c>
      <c r="AT927" t="str">
        <f t="shared" si="333"/>
        <v/>
      </c>
      <c r="AU927" t="str">
        <f t="shared" si="334"/>
        <v/>
      </c>
      <c r="AV927" t="str">
        <f t="shared" si="335"/>
        <v/>
      </c>
      <c r="AW927">
        <f>'01_指標庫'!$H$4*ISNUMBER($F927)+'01_指標庫'!$H$5*ISNUMBER($AA927)+'01_指標庫'!$H$6*ISNUMBER($G927)+'01_指標庫'!$H$7*ISNUMBER($H927)+'01_指標庫'!$H$8*ISNUMBER($AF927)+'01_指標庫'!$H$9*ISNUMBER($AG927)+'01_指標庫'!$H$10*ISNUMBER($AB927)+'01_指標庫'!$H$11*ISNUMBER($AC927)+'01_指標庫'!$H$12*ISNUMBER($AD927)+'01_指標庫'!$H$13*ISNUMBER($AE927)+'01_指標庫'!$H$14*ISNUMBER($I927)+'01_指標庫'!$H$15*ISNUMBER($AH927)+'01_指標庫'!$H$16*ISNUMBER($K927)+'01_指標庫'!$H$17*ISNUMBER($AI927)+'01_指標庫'!$H$18*ISNUMBER($AJ927)+'01_指標庫'!$H$19*ISNUMBER($AK927)+'01_指標庫'!$H$20*ISNUMBER($BB927)+'01_指標庫'!$H$21*ISNUMBER($BC927)</f>
        <v>51</v>
      </c>
      <c r="AX927">
        <f>IF(AW927=0,50,ROUND(('01_指標庫'!$H$4*IF(ISNUMBER($F927),L927,0)+'01_指標庫'!$H$5*IF(ISNUMBER($AA927),AL927,0)+'01_指標庫'!$H$6*IF(ISNUMBER($G927),M927,0)+'01_指標庫'!$H$7*IF(ISNUMBER($H927),N927,0)+'01_指標庫'!$H$8*IF(ISNUMBER($AF927),AQ927,0)+'01_指標庫'!$H$9*IF(ISNUMBER($AG927),AR927,0)+'01_指標庫'!$H$10*IF(ISNUMBER($AB927),AM927,0)+'01_指標庫'!$H$11*IF(ISNUMBER($AC927),AN927,0)+'01_指標庫'!$H$12*IF(ISNUMBER($AD927),AO927,0)+'01_指標庫'!$H$13*IF(ISNUMBER($AE927),AP927,0)+'01_指標庫'!$H$14*IF(ISNUMBER($I927),O927,0)+'01_指標庫'!$H$15*IF(ISNUMBER($AH927),AS927,0)+'01_指標庫'!$H$16*IF(ISNUMBER($K927),P927,0)+'01_指標庫'!$H$17*IF(ISNUMBER($AI927),AT927,0)+'01_指標庫'!$H$18*IF(ISNUMBER($AJ927),AU927,0)+'01_指標庫'!$H$19*IF(ISNUMBER($AK927),AV927,0)+'01_指標庫'!$H$20*IF(ISNUMBER($BB927),BB927,0)+'01_指標庫'!$H$21*IF(ISNUMBER($BC927),BC927,0))/AW927,1))</f>
        <v>13.7</v>
      </c>
      <c r="AY927" s="67"/>
      <c r="AZ927" s="67"/>
      <c r="BA927" s="66">
        <f t="shared" si="339"/>
        <v>-9.1821769386499774E-3</v>
      </c>
      <c r="BB927">
        <f t="shared" si="340"/>
        <v>0</v>
      </c>
      <c r="BC927" t="str">
        <f t="shared" si="341"/>
        <v/>
      </c>
    </row>
    <row r="928" spans="1:55" ht="15" customHeight="1">
      <c r="A928" s="56">
        <v>924</v>
      </c>
      <c r="B928" s="57">
        <v>43900</v>
      </c>
      <c r="C928" s="56">
        <v>2020</v>
      </c>
      <c r="D928" s="58" t="s">
        <v>237</v>
      </c>
      <c r="E928" s="59">
        <v>8372.27</v>
      </c>
      <c r="F928" s="60">
        <v>2.3678000000000001E-2</v>
      </c>
      <c r="G928" s="60">
        <v>-0.138543</v>
      </c>
      <c r="H928" s="61">
        <v>0.55100000000000005</v>
      </c>
      <c r="I928" s="62">
        <v>638</v>
      </c>
      <c r="J928" s="56" t="s">
        <v>235</v>
      </c>
      <c r="K928" s="63">
        <v>47.3</v>
      </c>
      <c r="L928" s="56">
        <f t="shared" si="319"/>
        <v>100</v>
      </c>
      <c r="M928" s="56">
        <f t="shared" si="320"/>
        <v>50</v>
      </c>
      <c r="N928" s="56">
        <f t="shared" si="321"/>
        <v>50</v>
      </c>
      <c r="O928" s="56">
        <f t="shared" si="322"/>
        <v>0</v>
      </c>
      <c r="P928" s="56">
        <f t="shared" si="323"/>
        <v>0</v>
      </c>
      <c r="Q928" s="63"/>
      <c r="R928" s="56"/>
      <c r="S928" s="60">
        <f t="shared" si="336"/>
        <v>5.3376748703766852E-2</v>
      </c>
      <c r="T928" s="64">
        <f t="shared" si="337"/>
        <v>-0.13147264047006979</v>
      </c>
      <c r="V928" s="65"/>
      <c r="W928" s="65"/>
      <c r="Y928" s="15" t="str">
        <f t="shared" si="324"/>
        <v>UNCERTAIN</v>
      </c>
      <c r="AA928" s="66">
        <f t="shared" si="338"/>
        <v>0.10645550464094322</v>
      </c>
      <c r="AB928">
        <f>LOOKUP($B928,'07_L1政策步階'!$A$4:$A$14,'07_L1政策步階'!$C$4:$C$14)</f>
        <v>1</v>
      </c>
      <c r="AC928" s="65"/>
      <c r="AD928" s="65"/>
      <c r="AE928" s="65"/>
      <c r="AF928" s="65"/>
      <c r="AG928" s="65"/>
      <c r="AH928" s="65"/>
      <c r="AI928" s="65"/>
      <c r="AJ928" s="65"/>
      <c r="AK928" s="65"/>
      <c r="AL928">
        <f t="shared" si="325"/>
        <v>100</v>
      </c>
      <c r="AM928">
        <f t="shared" si="326"/>
        <v>100</v>
      </c>
      <c r="AN928" t="str">
        <f t="shared" si="327"/>
        <v/>
      </c>
      <c r="AO928" t="str">
        <f t="shared" si="328"/>
        <v/>
      </c>
      <c r="AP928" t="str">
        <f t="shared" si="329"/>
        <v/>
      </c>
      <c r="AQ928" t="str">
        <f t="shared" si="330"/>
        <v/>
      </c>
      <c r="AR928" t="str">
        <f t="shared" si="331"/>
        <v/>
      </c>
      <c r="AS928" t="str">
        <f t="shared" si="332"/>
        <v/>
      </c>
      <c r="AT928" t="str">
        <f t="shared" si="333"/>
        <v/>
      </c>
      <c r="AU928" t="str">
        <f t="shared" si="334"/>
        <v/>
      </c>
      <c r="AV928" t="str">
        <f t="shared" si="335"/>
        <v/>
      </c>
      <c r="AW928">
        <f>'01_指標庫'!$H$4*ISNUMBER($F928)+'01_指標庫'!$H$5*ISNUMBER($AA928)+'01_指標庫'!$H$6*ISNUMBER($G928)+'01_指標庫'!$H$7*ISNUMBER($H928)+'01_指標庫'!$H$8*ISNUMBER($AF928)+'01_指標庫'!$H$9*ISNUMBER($AG928)+'01_指標庫'!$H$10*ISNUMBER($AB928)+'01_指標庫'!$H$11*ISNUMBER($AC928)+'01_指標庫'!$H$12*ISNUMBER($AD928)+'01_指標庫'!$H$13*ISNUMBER($AE928)+'01_指標庫'!$H$14*ISNUMBER($I928)+'01_指標庫'!$H$15*ISNUMBER($AH928)+'01_指標庫'!$H$16*ISNUMBER($K928)+'01_指標庫'!$H$17*ISNUMBER($AI928)+'01_指標庫'!$H$18*ISNUMBER($AJ928)+'01_指標庫'!$H$19*ISNUMBER($AK928)+'01_指標庫'!$H$20*ISNUMBER($BB928)+'01_指標庫'!$H$21*ISNUMBER($BC928)</f>
        <v>51</v>
      </c>
      <c r="AX928">
        <f>IF(AW928=0,50,ROUND(('01_指標庫'!$H$4*IF(ISNUMBER($F928),L928,0)+'01_指標庫'!$H$5*IF(ISNUMBER($AA928),AL928,0)+'01_指標庫'!$H$6*IF(ISNUMBER($G928),M928,0)+'01_指標庫'!$H$7*IF(ISNUMBER($H928),N928,0)+'01_指標庫'!$H$8*IF(ISNUMBER($AF928),AQ928,0)+'01_指標庫'!$H$9*IF(ISNUMBER($AG928),AR928,0)+'01_指標庫'!$H$10*IF(ISNUMBER($AB928),AM928,0)+'01_指標庫'!$H$11*IF(ISNUMBER($AC928),AN928,0)+'01_指標庫'!$H$12*IF(ISNUMBER($AD928),AO928,0)+'01_指標庫'!$H$13*IF(ISNUMBER($AE928),AP928,0)+'01_指標庫'!$H$14*IF(ISNUMBER($I928),O928,0)+'01_指標庫'!$H$15*IF(ISNUMBER($AH928),AS928,0)+'01_指標庫'!$H$16*IF(ISNUMBER($K928),P928,0)+'01_指標庫'!$H$17*IF(ISNUMBER($AI928),AT928,0)+'01_指標庫'!$H$18*IF(ISNUMBER($AJ928),AU928,0)+'01_指標庫'!$H$19*IF(ISNUMBER($AK928),AV928,0)+'01_指標庫'!$H$20*IF(ISNUMBER($BB928),BB928,0)+'01_指標庫'!$H$21*IF(ISNUMBER($BC928),BC928,0))/AW928,1))</f>
        <v>45.1</v>
      </c>
      <c r="AY928" s="67"/>
      <c r="AZ928" s="67"/>
      <c r="BA928" s="66">
        <f t="shared" si="339"/>
        <v>-9.0198703140625947E-3</v>
      </c>
      <c r="BB928">
        <f t="shared" si="340"/>
        <v>0</v>
      </c>
      <c r="BC928" t="str">
        <f t="shared" si="341"/>
        <v/>
      </c>
    </row>
    <row r="929" spans="1:55" ht="15" customHeight="1">
      <c r="A929" s="56">
        <v>925</v>
      </c>
      <c r="B929" s="57">
        <v>43901</v>
      </c>
      <c r="C929" s="56">
        <v>2020</v>
      </c>
      <c r="D929" s="58" t="s">
        <v>238</v>
      </c>
      <c r="E929" s="59">
        <v>8006.12</v>
      </c>
      <c r="F929" s="60">
        <v>-2.1513000000000001E-2</v>
      </c>
      <c r="G929" s="60">
        <v>-0.17621700000000001</v>
      </c>
      <c r="H929" s="61">
        <v>0.30609999999999998</v>
      </c>
      <c r="I929" s="62">
        <v>661</v>
      </c>
      <c r="J929" s="56" t="s">
        <v>235</v>
      </c>
      <c r="K929" s="63">
        <v>53.9</v>
      </c>
      <c r="L929" s="56">
        <f t="shared" si="319"/>
        <v>0</v>
      </c>
      <c r="M929" s="56">
        <f t="shared" si="320"/>
        <v>0</v>
      </c>
      <c r="N929" s="56">
        <f t="shared" si="321"/>
        <v>0</v>
      </c>
      <c r="O929" s="56">
        <f t="shared" si="322"/>
        <v>0</v>
      </c>
      <c r="P929" s="56">
        <f t="shared" si="323"/>
        <v>0</v>
      </c>
      <c r="Q929" s="63"/>
      <c r="R929" s="56"/>
      <c r="S929" s="60">
        <f t="shared" si="336"/>
        <v>-4.3733658852378232E-2</v>
      </c>
      <c r="T929" s="64">
        <f t="shared" si="337"/>
        <v>0.13953488372093026</v>
      </c>
      <c r="V929" s="65"/>
      <c r="W929" s="65"/>
      <c r="Y929" s="15" t="str">
        <f t="shared" si="324"/>
        <v>HARD</v>
      </c>
      <c r="AA929" s="66">
        <f t="shared" si="338"/>
        <v>0.10410913385671972</v>
      </c>
      <c r="AB929">
        <f>LOOKUP($B929,'07_L1政策步階'!$A$4:$A$14,'07_L1政策步階'!$C$4:$C$14)</f>
        <v>1</v>
      </c>
      <c r="AC929" s="65"/>
      <c r="AD929" s="65"/>
      <c r="AE929" s="65"/>
      <c r="AF929" s="65"/>
      <c r="AG929" s="65"/>
      <c r="AH929" s="65"/>
      <c r="AI929" s="65"/>
      <c r="AJ929" s="65"/>
      <c r="AK929" s="65"/>
      <c r="AL929">
        <f t="shared" si="325"/>
        <v>100</v>
      </c>
      <c r="AM929">
        <f t="shared" si="326"/>
        <v>100</v>
      </c>
      <c r="AN929" t="str">
        <f t="shared" si="327"/>
        <v/>
      </c>
      <c r="AO929" t="str">
        <f t="shared" si="328"/>
        <v/>
      </c>
      <c r="AP929" t="str">
        <f t="shared" si="329"/>
        <v/>
      </c>
      <c r="AQ929" t="str">
        <f t="shared" si="330"/>
        <v/>
      </c>
      <c r="AR929" t="str">
        <f t="shared" si="331"/>
        <v/>
      </c>
      <c r="AS929" t="str">
        <f t="shared" si="332"/>
        <v/>
      </c>
      <c r="AT929" t="str">
        <f t="shared" si="333"/>
        <v/>
      </c>
      <c r="AU929" t="str">
        <f t="shared" si="334"/>
        <v/>
      </c>
      <c r="AV929" t="str">
        <f t="shared" si="335"/>
        <v/>
      </c>
      <c r="AW929">
        <f>'01_指標庫'!$H$4*ISNUMBER($F929)+'01_指標庫'!$H$5*ISNUMBER($AA929)+'01_指標庫'!$H$6*ISNUMBER($G929)+'01_指標庫'!$H$7*ISNUMBER($H929)+'01_指標庫'!$H$8*ISNUMBER($AF929)+'01_指標庫'!$H$9*ISNUMBER($AG929)+'01_指標庫'!$H$10*ISNUMBER($AB929)+'01_指標庫'!$H$11*ISNUMBER($AC929)+'01_指標庫'!$H$12*ISNUMBER($AD929)+'01_指標庫'!$H$13*ISNUMBER($AE929)+'01_指標庫'!$H$14*ISNUMBER($I929)+'01_指標庫'!$H$15*ISNUMBER($AH929)+'01_指標庫'!$H$16*ISNUMBER($K929)+'01_指標庫'!$H$17*ISNUMBER($AI929)+'01_指標庫'!$H$18*ISNUMBER($AJ929)+'01_指標庫'!$H$19*ISNUMBER($AK929)+'01_指標庫'!$H$20*ISNUMBER($BB929)+'01_指標庫'!$H$21*ISNUMBER($BC929)</f>
        <v>51</v>
      </c>
      <c r="AX929">
        <f>IF(AW929=0,50,ROUND(('01_指標庫'!$H$4*IF(ISNUMBER($F929),L929,0)+'01_指標庫'!$H$5*IF(ISNUMBER($AA929),AL929,0)+'01_指標庫'!$H$6*IF(ISNUMBER($G929),M929,0)+'01_指標庫'!$H$7*IF(ISNUMBER($H929),N929,0)+'01_指標庫'!$H$8*IF(ISNUMBER($AF929),AQ929,0)+'01_指標庫'!$H$9*IF(ISNUMBER($AG929),AR929,0)+'01_指標庫'!$H$10*IF(ISNUMBER($AB929),AM929,0)+'01_指標庫'!$H$11*IF(ISNUMBER($AC929),AN929,0)+'01_指標庫'!$H$12*IF(ISNUMBER($AD929),AO929,0)+'01_指標庫'!$H$13*IF(ISNUMBER($AE929),AP929,0)+'01_指標庫'!$H$14*IF(ISNUMBER($I929),O929,0)+'01_指標庫'!$H$15*IF(ISNUMBER($AH929),AS929,0)+'01_指標庫'!$H$16*IF(ISNUMBER($K929),P929,0)+'01_指標庫'!$H$17*IF(ISNUMBER($AI929),AT929,0)+'01_指標庫'!$H$18*IF(ISNUMBER($AJ929),AU929,0)+'01_指標庫'!$H$19*IF(ISNUMBER($AK929),AV929,0)+'01_指標庫'!$H$20*IF(ISNUMBER($BB929),BB929,0)+'01_指標庫'!$H$21*IF(ISNUMBER($BC929),BC929,0))/AW929,1))</f>
        <v>13.7</v>
      </c>
      <c r="AY929" s="67"/>
      <c r="AZ929" s="67"/>
      <c r="BA929" s="66">
        <f t="shared" si="339"/>
        <v>-2.1117950346186798E-2</v>
      </c>
      <c r="BB929">
        <f t="shared" si="340"/>
        <v>0</v>
      </c>
      <c r="BC929" t="str">
        <f t="shared" si="341"/>
        <v/>
      </c>
    </row>
    <row r="930" spans="1:55" ht="15" customHeight="1">
      <c r="A930" s="56">
        <v>926</v>
      </c>
      <c r="B930" s="57">
        <v>43902</v>
      </c>
      <c r="C930" s="56">
        <v>2020</v>
      </c>
      <c r="D930" s="58" t="s">
        <v>239</v>
      </c>
      <c r="E930" s="59">
        <v>7263.65</v>
      </c>
      <c r="F930" s="60">
        <v>-0.112248</v>
      </c>
      <c r="G930" s="60">
        <v>-0.25261299999999998</v>
      </c>
      <c r="H930" s="61">
        <v>0.1429</v>
      </c>
      <c r="I930" s="62">
        <v>742</v>
      </c>
      <c r="J930" s="56" t="s">
        <v>235</v>
      </c>
      <c r="K930" s="63">
        <v>75.47</v>
      </c>
      <c r="L930" s="56">
        <f t="shared" si="319"/>
        <v>0</v>
      </c>
      <c r="M930" s="56">
        <f t="shared" si="320"/>
        <v>0</v>
      </c>
      <c r="N930" s="56">
        <f t="shared" si="321"/>
        <v>0</v>
      </c>
      <c r="O930" s="56">
        <f t="shared" si="322"/>
        <v>0</v>
      </c>
      <c r="P930" s="56">
        <f t="shared" si="323"/>
        <v>0</v>
      </c>
      <c r="Q930" s="63"/>
      <c r="R930" s="56"/>
      <c r="S930" s="60">
        <f t="shared" si="336"/>
        <v>-9.2737805578732346E-2</v>
      </c>
      <c r="T930" s="64">
        <f t="shared" si="337"/>
        <v>0.40018552875695734</v>
      </c>
      <c r="V930" s="65"/>
      <c r="W930" s="65"/>
      <c r="Y930" s="15" t="str">
        <f t="shared" si="324"/>
        <v>HARD</v>
      </c>
      <c r="AA930" s="66">
        <f t="shared" si="338"/>
        <v>0.10058431857667682</v>
      </c>
      <c r="AB930">
        <f>LOOKUP($B930,'07_L1政策步階'!$A$4:$A$14,'07_L1政策步階'!$C$4:$C$14)</f>
        <v>1</v>
      </c>
      <c r="AC930" s="65"/>
      <c r="AD930" s="65"/>
      <c r="AE930" s="65"/>
      <c r="AF930" s="65"/>
      <c r="AG930" s="65"/>
      <c r="AH930" s="65"/>
      <c r="AI930" s="65"/>
      <c r="AJ930" s="65"/>
      <c r="AK930" s="65"/>
      <c r="AL930">
        <f t="shared" si="325"/>
        <v>100</v>
      </c>
      <c r="AM930">
        <f t="shared" si="326"/>
        <v>100</v>
      </c>
      <c r="AN930" t="str">
        <f t="shared" si="327"/>
        <v/>
      </c>
      <c r="AO930" t="str">
        <f t="shared" si="328"/>
        <v/>
      </c>
      <c r="AP930" t="str">
        <f t="shared" si="329"/>
        <v/>
      </c>
      <c r="AQ930" t="str">
        <f t="shared" si="330"/>
        <v/>
      </c>
      <c r="AR930" t="str">
        <f t="shared" si="331"/>
        <v/>
      </c>
      <c r="AS930" t="str">
        <f t="shared" si="332"/>
        <v/>
      </c>
      <c r="AT930" t="str">
        <f t="shared" si="333"/>
        <v/>
      </c>
      <c r="AU930" t="str">
        <f t="shared" si="334"/>
        <v/>
      </c>
      <c r="AV930" t="str">
        <f t="shared" si="335"/>
        <v/>
      </c>
      <c r="AW930">
        <f>'01_指標庫'!$H$4*ISNUMBER($F930)+'01_指標庫'!$H$5*ISNUMBER($AA930)+'01_指標庫'!$H$6*ISNUMBER($G930)+'01_指標庫'!$H$7*ISNUMBER($H930)+'01_指標庫'!$H$8*ISNUMBER($AF930)+'01_指標庫'!$H$9*ISNUMBER($AG930)+'01_指標庫'!$H$10*ISNUMBER($AB930)+'01_指標庫'!$H$11*ISNUMBER($AC930)+'01_指標庫'!$H$12*ISNUMBER($AD930)+'01_指標庫'!$H$13*ISNUMBER($AE930)+'01_指標庫'!$H$14*ISNUMBER($I930)+'01_指標庫'!$H$15*ISNUMBER($AH930)+'01_指標庫'!$H$16*ISNUMBER($K930)+'01_指標庫'!$H$17*ISNUMBER($AI930)+'01_指標庫'!$H$18*ISNUMBER($AJ930)+'01_指標庫'!$H$19*ISNUMBER($AK930)+'01_指標庫'!$H$20*ISNUMBER($BB930)+'01_指標庫'!$H$21*ISNUMBER($BC930)</f>
        <v>51</v>
      </c>
      <c r="AX930">
        <f>IF(AW930=0,50,ROUND(('01_指標庫'!$H$4*IF(ISNUMBER($F930),L930,0)+'01_指標庫'!$H$5*IF(ISNUMBER($AA930),AL930,0)+'01_指標庫'!$H$6*IF(ISNUMBER($G930),M930,0)+'01_指標庫'!$H$7*IF(ISNUMBER($H930),N930,0)+'01_指標庫'!$H$8*IF(ISNUMBER($AF930),AQ930,0)+'01_指標庫'!$H$9*IF(ISNUMBER($AG930),AR930,0)+'01_指標庫'!$H$10*IF(ISNUMBER($AB930),AM930,0)+'01_指標庫'!$H$11*IF(ISNUMBER($AC930),AN930,0)+'01_指標庫'!$H$12*IF(ISNUMBER($AD930),AO930,0)+'01_指標庫'!$H$13*IF(ISNUMBER($AE930),AP930,0)+'01_指標庫'!$H$14*IF(ISNUMBER($I930),O930,0)+'01_指標庫'!$H$15*IF(ISNUMBER($AH930),AS930,0)+'01_指標庫'!$H$16*IF(ISNUMBER($K930),P930,0)+'01_指標庫'!$H$17*IF(ISNUMBER($AI930),AT930,0)+'01_指標庫'!$H$18*IF(ISNUMBER($AJ930),AU930,0)+'01_指標庫'!$H$19*IF(ISNUMBER($AK930),AV930,0)+'01_指標庫'!$H$20*IF(ISNUMBER($BB930),BB930,0)+'01_指標庫'!$H$21*IF(ISNUMBER($BC930),BC930,0))/AW930,1))</f>
        <v>13.7</v>
      </c>
      <c r="AY930" s="67"/>
      <c r="AZ930" s="67"/>
      <c r="BA930" s="66">
        <f t="shared" si="339"/>
        <v>-4.104933753128881E-2</v>
      </c>
      <c r="BB930">
        <f t="shared" si="340"/>
        <v>0</v>
      </c>
      <c r="BC930" t="str">
        <f t="shared" si="341"/>
        <v/>
      </c>
    </row>
    <row r="931" spans="1:55" ht="15" customHeight="1">
      <c r="A931" s="56">
        <v>927</v>
      </c>
      <c r="B931" s="57">
        <v>43903</v>
      </c>
      <c r="C931" s="56">
        <v>2020</v>
      </c>
      <c r="D931" s="58" t="s">
        <v>234</v>
      </c>
      <c r="E931" s="59">
        <v>7995.26</v>
      </c>
      <c r="F931" s="60">
        <v>-2.3296000000000001E-2</v>
      </c>
      <c r="G931" s="60">
        <v>-0.17733499999999999</v>
      </c>
      <c r="H931" s="61">
        <v>0.32650000000000001</v>
      </c>
      <c r="I931" s="62">
        <v>731</v>
      </c>
      <c r="J931" s="56" t="s">
        <v>235</v>
      </c>
      <c r="K931" s="63">
        <v>57.83</v>
      </c>
      <c r="L931" s="56">
        <f t="shared" si="319"/>
        <v>0</v>
      </c>
      <c r="M931" s="56">
        <f t="shared" si="320"/>
        <v>0</v>
      </c>
      <c r="N931" s="56">
        <f t="shared" si="321"/>
        <v>0</v>
      </c>
      <c r="O931" s="56">
        <f t="shared" si="322"/>
        <v>0</v>
      </c>
      <c r="P931" s="56">
        <f t="shared" si="323"/>
        <v>0</v>
      </c>
      <c r="Q931" s="63"/>
      <c r="R931" s="56"/>
      <c r="S931" s="60">
        <f t="shared" si="336"/>
        <v>0.10072208875702993</v>
      </c>
      <c r="T931" s="64">
        <f t="shared" si="337"/>
        <v>-0.23373525904332848</v>
      </c>
      <c r="V931" s="65"/>
      <c r="W931" s="65"/>
      <c r="Y931" s="15" t="str">
        <f t="shared" si="324"/>
        <v>HARD</v>
      </c>
      <c r="AA931" s="66">
        <f t="shared" si="338"/>
        <v>9.8258425035403274E-2</v>
      </c>
      <c r="AB931">
        <f>LOOKUP($B931,'07_L1政策步階'!$A$4:$A$14,'07_L1政策步階'!$C$4:$C$14)</f>
        <v>1</v>
      </c>
      <c r="AC931" s="65"/>
      <c r="AD931" s="65"/>
      <c r="AE931" s="65"/>
      <c r="AF931" s="65"/>
      <c r="AG931" s="65"/>
      <c r="AH931" s="65"/>
      <c r="AI931" s="65"/>
      <c r="AJ931" s="65"/>
      <c r="AK931" s="65"/>
      <c r="AL931">
        <f t="shared" si="325"/>
        <v>100</v>
      </c>
      <c r="AM931">
        <f t="shared" si="326"/>
        <v>100</v>
      </c>
      <c r="AN931" t="str">
        <f t="shared" si="327"/>
        <v/>
      </c>
      <c r="AO931" t="str">
        <f t="shared" si="328"/>
        <v/>
      </c>
      <c r="AP931" t="str">
        <f t="shared" si="329"/>
        <v/>
      </c>
      <c r="AQ931" t="str">
        <f t="shared" si="330"/>
        <v/>
      </c>
      <c r="AR931" t="str">
        <f t="shared" si="331"/>
        <v/>
      </c>
      <c r="AS931" t="str">
        <f t="shared" si="332"/>
        <v/>
      </c>
      <c r="AT931" t="str">
        <f t="shared" si="333"/>
        <v/>
      </c>
      <c r="AU931" t="str">
        <f t="shared" si="334"/>
        <v/>
      </c>
      <c r="AV931" t="str">
        <f t="shared" si="335"/>
        <v/>
      </c>
      <c r="AW931">
        <f>'01_指標庫'!$H$4*ISNUMBER($F931)+'01_指標庫'!$H$5*ISNUMBER($AA931)+'01_指標庫'!$H$6*ISNUMBER($G931)+'01_指標庫'!$H$7*ISNUMBER($H931)+'01_指標庫'!$H$8*ISNUMBER($AF931)+'01_指標庫'!$H$9*ISNUMBER($AG931)+'01_指標庫'!$H$10*ISNUMBER($AB931)+'01_指標庫'!$H$11*ISNUMBER($AC931)+'01_指標庫'!$H$12*ISNUMBER($AD931)+'01_指標庫'!$H$13*ISNUMBER($AE931)+'01_指標庫'!$H$14*ISNUMBER($I931)+'01_指標庫'!$H$15*ISNUMBER($AH931)+'01_指標庫'!$H$16*ISNUMBER($K931)+'01_指標庫'!$H$17*ISNUMBER($AI931)+'01_指標庫'!$H$18*ISNUMBER($AJ931)+'01_指標庫'!$H$19*ISNUMBER($AK931)+'01_指標庫'!$H$20*ISNUMBER($BB931)+'01_指標庫'!$H$21*ISNUMBER($BC931)</f>
        <v>51</v>
      </c>
      <c r="AX931">
        <f>IF(AW931=0,50,ROUND(('01_指標庫'!$H$4*IF(ISNUMBER($F931),L931,0)+'01_指標庫'!$H$5*IF(ISNUMBER($AA931),AL931,0)+'01_指標庫'!$H$6*IF(ISNUMBER($G931),M931,0)+'01_指標庫'!$H$7*IF(ISNUMBER($H931),N931,0)+'01_指標庫'!$H$8*IF(ISNUMBER($AF931),AQ931,0)+'01_指標庫'!$H$9*IF(ISNUMBER($AG931),AR931,0)+'01_指標庫'!$H$10*IF(ISNUMBER($AB931),AM931,0)+'01_指標庫'!$H$11*IF(ISNUMBER($AC931),AN931,0)+'01_指標庫'!$H$12*IF(ISNUMBER($AD931),AO931,0)+'01_指標庫'!$H$13*IF(ISNUMBER($AE931),AP931,0)+'01_指標庫'!$H$14*IF(ISNUMBER($I931),O931,0)+'01_指標庫'!$H$15*IF(ISNUMBER($AH931),AS931,0)+'01_指標庫'!$H$16*IF(ISNUMBER($K931),P931,0)+'01_指標庫'!$H$17*IF(ISNUMBER($AI931),AT931,0)+'01_指標庫'!$H$18*IF(ISNUMBER($AJ931),AU931,0)+'01_指標庫'!$H$19*IF(ISNUMBER($AK931),AV931,0)+'01_指標庫'!$H$20*IF(ISNUMBER($BB931),BB931,0)+'01_指標庫'!$H$21*IF(ISNUMBER($BC931),BC931,0))/AW931,1))</f>
        <v>13.7</v>
      </c>
      <c r="AY931" s="67"/>
      <c r="AZ931" s="67"/>
      <c r="BA931" s="66">
        <f t="shared" si="339"/>
        <v>-4.8533405248561645E-2</v>
      </c>
      <c r="BB931">
        <f t="shared" si="340"/>
        <v>0</v>
      </c>
      <c r="BC931" t="str">
        <f t="shared" si="341"/>
        <v/>
      </c>
    </row>
    <row r="932" spans="1:55" ht="15" customHeight="1">
      <c r="A932" s="56">
        <v>928</v>
      </c>
      <c r="B932" s="57">
        <v>43906</v>
      </c>
      <c r="C932" s="56">
        <v>2020</v>
      </c>
      <c r="D932" s="58" t="s">
        <v>236</v>
      </c>
      <c r="E932" s="59">
        <v>7020.38</v>
      </c>
      <c r="F932" s="60">
        <v>-0.14227000000000001</v>
      </c>
      <c r="G932" s="60">
        <v>-0.277644</v>
      </c>
      <c r="H932" s="61">
        <v>0.10199999999999999</v>
      </c>
      <c r="I932" s="62">
        <v>838</v>
      </c>
      <c r="J932" s="56" t="s">
        <v>235</v>
      </c>
      <c r="K932" s="63">
        <v>82.69</v>
      </c>
      <c r="L932" s="56">
        <f t="shared" si="319"/>
        <v>0</v>
      </c>
      <c r="M932" s="56">
        <f t="shared" si="320"/>
        <v>0</v>
      </c>
      <c r="N932" s="56">
        <f t="shared" si="321"/>
        <v>0</v>
      </c>
      <c r="O932" s="56">
        <f t="shared" si="322"/>
        <v>0</v>
      </c>
      <c r="P932" s="56">
        <f t="shared" si="323"/>
        <v>0</v>
      </c>
      <c r="Q932" s="63"/>
      <c r="R932" s="56"/>
      <c r="S932" s="60">
        <f t="shared" si="336"/>
        <v>-0.12193224485507659</v>
      </c>
      <c r="T932" s="64">
        <f t="shared" si="337"/>
        <v>0.42988068476569263</v>
      </c>
      <c r="V932" s="65"/>
      <c r="W932" s="65"/>
      <c r="Y932" s="15" t="str">
        <f t="shared" si="324"/>
        <v>HARD</v>
      </c>
      <c r="AA932" s="66">
        <f t="shared" si="338"/>
        <v>9.3884342374823904E-2</v>
      </c>
      <c r="AB932">
        <f>LOOKUP($B932,'07_L1政策步階'!$A$4:$A$14,'07_L1政策步階'!$C$4:$C$14)</f>
        <v>1</v>
      </c>
      <c r="AC932" s="65"/>
      <c r="AD932" s="65"/>
      <c r="AE932" s="65"/>
      <c r="AF932" s="65"/>
      <c r="AG932" s="65"/>
      <c r="AH932" s="65"/>
      <c r="AI932" s="65"/>
      <c r="AJ932" s="65"/>
      <c r="AK932" s="65"/>
      <c r="AL932">
        <f t="shared" si="325"/>
        <v>100</v>
      </c>
      <c r="AM932">
        <f t="shared" si="326"/>
        <v>100</v>
      </c>
      <c r="AN932" t="str">
        <f t="shared" si="327"/>
        <v/>
      </c>
      <c r="AO932" t="str">
        <f t="shared" si="328"/>
        <v/>
      </c>
      <c r="AP932" t="str">
        <f t="shared" si="329"/>
        <v/>
      </c>
      <c r="AQ932" t="str">
        <f t="shared" si="330"/>
        <v/>
      </c>
      <c r="AR932" t="str">
        <f t="shared" si="331"/>
        <v/>
      </c>
      <c r="AS932" t="str">
        <f t="shared" si="332"/>
        <v/>
      </c>
      <c r="AT932" t="str">
        <f t="shared" si="333"/>
        <v/>
      </c>
      <c r="AU932" t="str">
        <f t="shared" si="334"/>
        <v/>
      </c>
      <c r="AV932" t="str">
        <f t="shared" si="335"/>
        <v/>
      </c>
      <c r="AW932">
        <f>'01_指標庫'!$H$4*ISNUMBER($F932)+'01_指標庫'!$H$5*ISNUMBER($AA932)+'01_指標庫'!$H$6*ISNUMBER($G932)+'01_指標庫'!$H$7*ISNUMBER($H932)+'01_指標庫'!$H$8*ISNUMBER($AF932)+'01_指標庫'!$H$9*ISNUMBER($AG932)+'01_指標庫'!$H$10*ISNUMBER($AB932)+'01_指標庫'!$H$11*ISNUMBER($AC932)+'01_指標庫'!$H$12*ISNUMBER($AD932)+'01_指標庫'!$H$13*ISNUMBER($AE932)+'01_指標庫'!$H$14*ISNUMBER($I932)+'01_指標庫'!$H$15*ISNUMBER($AH932)+'01_指標庫'!$H$16*ISNUMBER($K932)+'01_指標庫'!$H$17*ISNUMBER($AI932)+'01_指標庫'!$H$18*ISNUMBER($AJ932)+'01_指標庫'!$H$19*ISNUMBER($AK932)+'01_指標庫'!$H$20*ISNUMBER($BB932)+'01_指標庫'!$H$21*ISNUMBER($BC932)</f>
        <v>51</v>
      </c>
      <c r="AX932">
        <f>IF(AW932=0,50,ROUND(('01_指標庫'!$H$4*IF(ISNUMBER($F932),L932,0)+'01_指標庫'!$H$5*IF(ISNUMBER($AA932),AL932,0)+'01_指標庫'!$H$6*IF(ISNUMBER($G932),M932,0)+'01_指標庫'!$H$7*IF(ISNUMBER($H932),N932,0)+'01_指標庫'!$H$8*IF(ISNUMBER($AF932),AQ932,0)+'01_指標庫'!$H$9*IF(ISNUMBER($AG932),AR932,0)+'01_指標庫'!$H$10*IF(ISNUMBER($AB932),AM932,0)+'01_指標庫'!$H$11*IF(ISNUMBER($AC932),AN932,0)+'01_指標庫'!$H$12*IF(ISNUMBER($AD932),AO932,0)+'01_指標庫'!$H$13*IF(ISNUMBER($AE932),AP932,0)+'01_指標庫'!$H$14*IF(ISNUMBER($I932),O932,0)+'01_指標庫'!$H$15*IF(ISNUMBER($AH932),AS932,0)+'01_指標庫'!$H$16*IF(ISNUMBER($K932),P932,0)+'01_指標庫'!$H$17*IF(ISNUMBER($AI932),AT932,0)+'01_指標庫'!$H$18*IF(ISNUMBER($AJ932),AU932,0)+'01_指標庫'!$H$19*IF(ISNUMBER($AK932),AV932,0)+'01_指標庫'!$H$20*IF(ISNUMBER($BB932),BB932,0)+'01_指標庫'!$H$21*IF(ISNUMBER($BC932),BC932,0))/AW932,1))</f>
        <v>13.7</v>
      </c>
      <c r="AY932" s="67"/>
      <c r="AZ932" s="67"/>
      <c r="BA932" s="66">
        <f t="shared" si="339"/>
        <v>-4.9613356757615357E-2</v>
      </c>
      <c r="BB932">
        <f t="shared" si="340"/>
        <v>0</v>
      </c>
      <c r="BC932" t="str">
        <f t="shared" si="341"/>
        <v/>
      </c>
    </row>
    <row r="933" spans="1:55" ht="15" customHeight="1">
      <c r="A933" s="56">
        <v>929</v>
      </c>
      <c r="B933" s="57">
        <v>43907</v>
      </c>
      <c r="C933" s="56">
        <v>2020</v>
      </c>
      <c r="D933" s="58" t="s">
        <v>237</v>
      </c>
      <c r="E933" s="59">
        <v>7473.95</v>
      </c>
      <c r="F933" s="60">
        <v>-8.7046999999999999E-2</v>
      </c>
      <c r="G933" s="60">
        <v>-0.23097500000000001</v>
      </c>
      <c r="H933" s="61">
        <v>0.1837</v>
      </c>
      <c r="I933" s="62">
        <v>841</v>
      </c>
      <c r="J933" s="56" t="s">
        <v>235</v>
      </c>
      <c r="K933" s="63">
        <v>75.91</v>
      </c>
      <c r="L933" s="56">
        <f t="shared" si="319"/>
        <v>0</v>
      </c>
      <c r="M933" s="56">
        <f t="shared" si="320"/>
        <v>0</v>
      </c>
      <c r="N933" s="56">
        <f t="shared" si="321"/>
        <v>0</v>
      </c>
      <c r="O933" s="56">
        <f t="shared" si="322"/>
        <v>0</v>
      </c>
      <c r="P933" s="56">
        <f t="shared" si="323"/>
        <v>0</v>
      </c>
      <c r="Q933" s="63"/>
      <c r="R933" s="56"/>
      <c r="S933" s="60">
        <f t="shared" si="336"/>
        <v>6.4607613832869504E-2</v>
      </c>
      <c r="T933" s="64">
        <f t="shared" si="337"/>
        <v>-8.1992985850767974E-2</v>
      </c>
      <c r="V933" s="65"/>
      <c r="W933" s="65"/>
      <c r="Y933" s="15" t="str">
        <f t="shared" si="324"/>
        <v>HARD</v>
      </c>
      <c r="AA933" s="66">
        <f t="shared" si="338"/>
        <v>9.0428514226844614E-2</v>
      </c>
      <c r="AB933">
        <f>LOOKUP($B933,'07_L1政策步階'!$A$4:$A$14,'07_L1政策步階'!$C$4:$C$14)</f>
        <v>1</v>
      </c>
      <c r="AC933" s="65"/>
      <c r="AD933" s="65"/>
      <c r="AE933" s="65"/>
      <c r="AF933" s="65"/>
      <c r="AG933" s="65"/>
      <c r="AH933" s="65"/>
      <c r="AI933" s="65"/>
      <c r="AJ933" s="65"/>
      <c r="AK933" s="65"/>
      <c r="AL933">
        <f t="shared" si="325"/>
        <v>100</v>
      </c>
      <c r="AM933">
        <f t="shared" si="326"/>
        <v>100</v>
      </c>
      <c r="AN933" t="str">
        <f t="shared" si="327"/>
        <v/>
      </c>
      <c r="AO933" t="str">
        <f t="shared" si="328"/>
        <v/>
      </c>
      <c r="AP933" t="str">
        <f t="shared" si="329"/>
        <v/>
      </c>
      <c r="AQ933" t="str">
        <f t="shared" si="330"/>
        <v/>
      </c>
      <c r="AR933" t="str">
        <f t="shared" si="331"/>
        <v/>
      </c>
      <c r="AS933" t="str">
        <f t="shared" si="332"/>
        <v/>
      </c>
      <c r="AT933" t="str">
        <f t="shared" si="333"/>
        <v/>
      </c>
      <c r="AU933" t="str">
        <f t="shared" si="334"/>
        <v/>
      </c>
      <c r="AV933" t="str">
        <f t="shared" si="335"/>
        <v/>
      </c>
      <c r="AW933">
        <f>'01_指標庫'!$H$4*ISNUMBER($F933)+'01_指標庫'!$H$5*ISNUMBER($AA933)+'01_指標庫'!$H$6*ISNUMBER($G933)+'01_指標庫'!$H$7*ISNUMBER($H933)+'01_指標庫'!$H$8*ISNUMBER($AF933)+'01_指標庫'!$H$9*ISNUMBER($AG933)+'01_指標庫'!$H$10*ISNUMBER($AB933)+'01_指標庫'!$H$11*ISNUMBER($AC933)+'01_指標庫'!$H$12*ISNUMBER($AD933)+'01_指標庫'!$H$13*ISNUMBER($AE933)+'01_指標庫'!$H$14*ISNUMBER($I933)+'01_指標庫'!$H$15*ISNUMBER($AH933)+'01_指標庫'!$H$16*ISNUMBER($K933)+'01_指標庫'!$H$17*ISNUMBER($AI933)+'01_指標庫'!$H$18*ISNUMBER($AJ933)+'01_指標庫'!$H$19*ISNUMBER($AK933)+'01_指標庫'!$H$20*ISNUMBER($BB933)+'01_指標庫'!$H$21*ISNUMBER($BC933)</f>
        <v>51</v>
      </c>
      <c r="AX933">
        <f>IF(AW933=0,50,ROUND(('01_指標庫'!$H$4*IF(ISNUMBER($F933),L933,0)+'01_指標庫'!$H$5*IF(ISNUMBER($AA933),AL933,0)+'01_指標庫'!$H$6*IF(ISNUMBER($G933),M933,0)+'01_指標庫'!$H$7*IF(ISNUMBER($H933),N933,0)+'01_指標庫'!$H$8*IF(ISNUMBER($AF933),AQ933,0)+'01_指標庫'!$H$9*IF(ISNUMBER($AG933),AR933,0)+'01_指標庫'!$H$10*IF(ISNUMBER($AB933),AM933,0)+'01_指標庫'!$H$11*IF(ISNUMBER($AC933),AN933,0)+'01_指標庫'!$H$12*IF(ISNUMBER($AD933),AO933,0)+'01_指標庫'!$H$13*IF(ISNUMBER($AE933),AP933,0)+'01_指標庫'!$H$14*IF(ISNUMBER($I933),O933,0)+'01_指標庫'!$H$15*IF(ISNUMBER($AH933),AS933,0)+'01_指標庫'!$H$16*IF(ISNUMBER($K933),P933,0)+'01_指標庫'!$H$17*IF(ISNUMBER($AI933),AT933,0)+'01_指標庫'!$H$18*IF(ISNUMBER($AJ933),AU933,0)+'01_指標庫'!$H$19*IF(ISNUMBER($AK933),AV933,0)+'01_指標庫'!$H$20*IF(ISNUMBER($BB933),BB933,0)+'01_指標庫'!$H$21*IF(ISNUMBER($BC933),BC933,0))/AW933,1))</f>
        <v>13.7</v>
      </c>
      <c r="AY933" s="67"/>
      <c r="AZ933" s="67"/>
      <c r="BA933" s="66">
        <f t="shared" si="339"/>
        <v>-5.8733201929330514E-2</v>
      </c>
      <c r="BB933">
        <f t="shared" si="340"/>
        <v>0</v>
      </c>
      <c r="BC933" t="str">
        <f t="shared" si="341"/>
        <v/>
      </c>
    </row>
    <row r="934" spans="1:55" ht="15" customHeight="1">
      <c r="A934" s="56">
        <v>930</v>
      </c>
      <c r="B934" s="57">
        <v>43908</v>
      </c>
      <c r="C934" s="56">
        <v>2020</v>
      </c>
      <c r="D934" s="58" t="s">
        <v>238</v>
      </c>
      <c r="E934" s="59">
        <v>7175.18</v>
      </c>
      <c r="F934" s="60">
        <v>-0.12364799999999999</v>
      </c>
      <c r="G934" s="60">
        <v>-0.261716</v>
      </c>
      <c r="H934" s="61">
        <v>0.12239999999999999</v>
      </c>
      <c r="I934" s="62">
        <v>904</v>
      </c>
      <c r="J934" s="56" t="s">
        <v>235</v>
      </c>
      <c r="K934" s="63">
        <v>76.45</v>
      </c>
      <c r="L934" s="56">
        <f t="shared" si="319"/>
        <v>0</v>
      </c>
      <c r="M934" s="56">
        <f t="shared" si="320"/>
        <v>0</v>
      </c>
      <c r="N934" s="56">
        <f t="shared" si="321"/>
        <v>0</v>
      </c>
      <c r="O934" s="56">
        <f t="shared" si="322"/>
        <v>0</v>
      </c>
      <c r="P934" s="56">
        <f t="shared" si="323"/>
        <v>0</v>
      </c>
      <c r="Q934" s="63"/>
      <c r="R934" s="56"/>
      <c r="S934" s="60">
        <f t="shared" si="336"/>
        <v>-3.9974845964985017E-2</v>
      </c>
      <c r="T934" s="64">
        <f t="shared" si="337"/>
        <v>7.1136872612305169E-3</v>
      </c>
      <c r="V934" s="65"/>
      <c r="W934" s="65"/>
      <c r="Y934" s="15" t="str">
        <f t="shared" si="324"/>
        <v>HARD</v>
      </c>
      <c r="AA934" s="66">
        <f t="shared" si="338"/>
        <v>8.6209701903809943E-2</v>
      </c>
      <c r="AB934">
        <f>LOOKUP($B934,'07_L1政策步階'!$A$4:$A$14,'07_L1政策步階'!$C$4:$C$14)</f>
        <v>1</v>
      </c>
      <c r="AC934" s="65"/>
      <c r="AD934" s="65"/>
      <c r="AE934" s="65"/>
      <c r="AF934" s="65"/>
      <c r="AG934" s="65"/>
      <c r="AH934" s="65"/>
      <c r="AI934" s="65"/>
      <c r="AJ934" s="65"/>
      <c r="AK934" s="65"/>
      <c r="AL934">
        <f t="shared" si="325"/>
        <v>100</v>
      </c>
      <c r="AM934">
        <f t="shared" si="326"/>
        <v>100</v>
      </c>
      <c r="AN934" t="str">
        <f t="shared" si="327"/>
        <v/>
      </c>
      <c r="AO934" t="str">
        <f t="shared" si="328"/>
        <v/>
      </c>
      <c r="AP934" t="str">
        <f t="shared" si="329"/>
        <v/>
      </c>
      <c r="AQ934" t="str">
        <f t="shared" si="330"/>
        <v/>
      </c>
      <c r="AR934" t="str">
        <f t="shared" si="331"/>
        <v/>
      </c>
      <c r="AS934" t="str">
        <f t="shared" si="332"/>
        <v/>
      </c>
      <c r="AT934" t="str">
        <f t="shared" si="333"/>
        <v/>
      </c>
      <c r="AU934" t="str">
        <f t="shared" si="334"/>
        <v/>
      </c>
      <c r="AV934" t="str">
        <f t="shared" si="335"/>
        <v/>
      </c>
      <c r="AW934">
        <f>'01_指標庫'!$H$4*ISNUMBER($F934)+'01_指標庫'!$H$5*ISNUMBER($AA934)+'01_指標庫'!$H$6*ISNUMBER($G934)+'01_指標庫'!$H$7*ISNUMBER($H934)+'01_指標庫'!$H$8*ISNUMBER($AF934)+'01_指標庫'!$H$9*ISNUMBER($AG934)+'01_指標庫'!$H$10*ISNUMBER($AB934)+'01_指標庫'!$H$11*ISNUMBER($AC934)+'01_指標庫'!$H$12*ISNUMBER($AD934)+'01_指標庫'!$H$13*ISNUMBER($AE934)+'01_指標庫'!$H$14*ISNUMBER($I934)+'01_指標庫'!$H$15*ISNUMBER($AH934)+'01_指標庫'!$H$16*ISNUMBER($K934)+'01_指標庫'!$H$17*ISNUMBER($AI934)+'01_指標庫'!$H$18*ISNUMBER($AJ934)+'01_指標庫'!$H$19*ISNUMBER($AK934)+'01_指標庫'!$H$20*ISNUMBER($BB934)+'01_指標庫'!$H$21*ISNUMBER($BC934)</f>
        <v>51</v>
      </c>
      <c r="AX934">
        <f>IF(AW934=0,50,ROUND(('01_指標庫'!$H$4*IF(ISNUMBER($F934),L934,0)+'01_指標庫'!$H$5*IF(ISNUMBER($AA934),AL934,0)+'01_指標庫'!$H$6*IF(ISNUMBER($G934),M934,0)+'01_指標庫'!$H$7*IF(ISNUMBER($H934),N934,0)+'01_指標庫'!$H$8*IF(ISNUMBER($AF934),AQ934,0)+'01_指標庫'!$H$9*IF(ISNUMBER($AG934),AR934,0)+'01_指標庫'!$H$10*IF(ISNUMBER($AB934),AM934,0)+'01_指標庫'!$H$11*IF(ISNUMBER($AC934),AN934,0)+'01_指標庫'!$H$12*IF(ISNUMBER($AD934),AO934,0)+'01_指標庫'!$H$13*IF(ISNUMBER($AE934),AP934,0)+'01_指標庫'!$H$14*IF(ISNUMBER($I934),O934,0)+'01_指標庫'!$H$15*IF(ISNUMBER($AH934),AS934,0)+'01_指標庫'!$H$16*IF(ISNUMBER($K934),P934,0)+'01_指標庫'!$H$17*IF(ISNUMBER($AI934),AT934,0)+'01_指標庫'!$H$18*IF(ISNUMBER($AJ934),AU934,0)+'01_指標庫'!$H$19*IF(ISNUMBER($AK934),AV934,0)+'01_指標庫'!$H$20*IF(ISNUMBER($BB934),BB934,0)+'01_指標庫'!$H$21*IF(ISNUMBER($BC934),BC934,0))/AW934,1))</f>
        <v>13.7</v>
      </c>
      <c r="AY934" s="67"/>
      <c r="AZ934" s="67"/>
      <c r="BA934" s="66">
        <f t="shared" si="339"/>
        <v>-5.8630961940348336E-2</v>
      </c>
      <c r="BB934">
        <f t="shared" si="340"/>
        <v>0</v>
      </c>
      <c r="BC934" t="str">
        <f t="shared" si="341"/>
        <v/>
      </c>
    </row>
    <row r="935" spans="1:55" ht="15" customHeight="1">
      <c r="A935" s="56">
        <v>931</v>
      </c>
      <c r="B935" s="57">
        <v>43909</v>
      </c>
      <c r="C935" s="56">
        <v>2020</v>
      </c>
      <c r="D935" s="58" t="s">
        <v>239</v>
      </c>
      <c r="E935" s="59">
        <v>7288.52</v>
      </c>
      <c r="F935" s="60">
        <v>-0.109871</v>
      </c>
      <c r="G935" s="60">
        <v>-0.250054</v>
      </c>
      <c r="H935" s="61">
        <v>0.2041</v>
      </c>
      <c r="I935" s="62">
        <v>982</v>
      </c>
      <c r="J935" s="56" t="s">
        <v>235</v>
      </c>
      <c r="K935" s="63">
        <v>72</v>
      </c>
      <c r="L935" s="56">
        <f t="shared" si="319"/>
        <v>0</v>
      </c>
      <c r="M935" s="56">
        <f t="shared" si="320"/>
        <v>0</v>
      </c>
      <c r="N935" s="56">
        <f t="shared" si="321"/>
        <v>0</v>
      </c>
      <c r="O935" s="56">
        <f t="shared" si="322"/>
        <v>0</v>
      </c>
      <c r="P935" s="56">
        <f t="shared" si="323"/>
        <v>0</v>
      </c>
      <c r="Q935" s="63"/>
      <c r="R935" s="56"/>
      <c r="S935" s="60">
        <f t="shared" si="336"/>
        <v>1.5796119400488973E-2</v>
      </c>
      <c r="T935" s="64">
        <f t="shared" si="337"/>
        <v>-5.8207979071288496E-2</v>
      </c>
      <c r="V935" s="65"/>
      <c r="W935" s="65"/>
      <c r="Y935" s="15" t="str">
        <f t="shared" si="324"/>
        <v>HARD</v>
      </c>
      <c r="AA935" s="66">
        <f t="shared" si="338"/>
        <v>8.2323610736680042E-2</v>
      </c>
      <c r="AB935">
        <f>LOOKUP($B935,'07_L1政策步階'!$A$4:$A$14,'07_L1政策步階'!$C$4:$C$14)</f>
        <v>1</v>
      </c>
      <c r="AC935" s="65"/>
      <c r="AD935" s="65"/>
      <c r="AE935" s="65"/>
      <c r="AF935" s="65"/>
      <c r="AG935" s="65"/>
      <c r="AH935" s="65"/>
      <c r="AI935" s="65"/>
      <c r="AJ935" s="65"/>
      <c r="AK935" s="65"/>
      <c r="AL935">
        <f t="shared" si="325"/>
        <v>100</v>
      </c>
      <c r="AM935">
        <f t="shared" si="326"/>
        <v>100</v>
      </c>
      <c r="AN935" t="str">
        <f t="shared" si="327"/>
        <v/>
      </c>
      <c r="AO935" t="str">
        <f t="shared" si="328"/>
        <v/>
      </c>
      <c r="AP935" t="str">
        <f t="shared" si="329"/>
        <v/>
      </c>
      <c r="AQ935" t="str">
        <f t="shared" si="330"/>
        <v/>
      </c>
      <c r="AR935" t="str">
        <f t="shared" si="331"/>
        <v/>
      </c>
      <c r="AS935" t="str">
        <f t="shared" si="332"/>
        <v/>
      </c>
      <c r="AT935" t="str">
        <f t="shared" si="333"/>
        <v/>
      </c>
      <c r="AU935" t="str">
        <f t="shared" si="334"/>
        <v/>
      </c>
      <c r="AV935" t="str">
        <f t="shared" si="335"/>
        <v/>
      </c>
      <c r="AW935">
        <f>'01_指標庫'!$H$4*ISNUMBER($F935)+'01_指標庫'!$H$5*ISNUMBER($AA935)+'01_指標庫'!$H$6*ISNUMBER($G935)+'01_指標庫'!$H$7*ISNUMBER($H935)+'01_指標庫'!$H$8*ISNUMBER($AF935)+'01_指標庫'!$H$9*ISNUMBER($AG935)+'01_指標庫'!$H$10*ISNUMBER($AB935)+'01_指標庫'!$H$11*ISNUMBER($AC935)+'01_指標庫'!$H$12*ISNUMBER($AD935)+'01_指標庫'!$H$13*ISNUMBER($AE935)+'01_指標庫'!$H$14*ISNUMBER($I935)+'01_指標庫'!$H$15*ISNUMBER($AH935)+'01_指標庫'!$H$16*ISNUMBER($K935)+'01_指標庫'!$H$17*ISNUMBER($AI935)+'01_指標庫'!$H$18*ISNUMBER($AJ935)+'01_指標庫'!$H$19*ISNUMBER($AK935)+'01_指標庫'!$H$20*ISNUMBER($BB935)+'01_指標庫'!$H$21*ISNUMBER($BC935)</f>
        <v>51</v>
      </c>
      <c r="AX935">
        <f>IF(AW935=0,50,ROUND(('01_指標庫'!$H$4*IF(ISNUMBER($F935),L935,0)+'01_指標庫'!$H$5*IF(ISNUMBER($AA935),AL935,0)+'01_指標庫'!$H$6*IF(ISNUMBER($G935),M935,0)+'01_指標庫'!$H$7*IF(ISNUMBER($H935),N935,0)+'01_指標庫'!$H$8*IF(ISNUMBER($AF935),AQ935,0)+'01_指標庫'!$H$9*IF(ISNUMBER($AG935),AR935,0)+'01_指標庫'!$H$10*IF(ISNUMBER($AB935),AM935,0)+'01_指標庫'!$H$11*IF(ISNUMBER($AC935),AN935,0)+'01_指標庫'!$H$12*IF(ISNUMBER($AD935),AO935,0)+'01_指標庫'!$H$13*IF(ISNUMBER($AE935),AP935,0)+'01_指標庫'!$H$14*IF(ISNUMBER($I935),O935,0)+'01_指標庫'!$H$15*IF(ISNUMBER($AH935),AS935,0)+'01_指標庫'!$H$16*IF(ISNUMBER($K935),P935,0)+'01_指標庫'!$H$17*IF(ISNUMBER($AI935),AT935,0)+'01_指標庫'!$H$18*IF(ISNUMBER($AJ935),AU935,0)+'01_指標庫'!$H$19*IF(ISNUMBER($AK935),AV935,0)+'01_指標庫'!$H$20*IF(ISNUMBER($BB935),BB935,0)+'01_指標庫'!$H$21*IF(ISNUMBER($BC935),BC935,0))/AW935,1))</f>
        <v>13.7</v>
      </c>
      <c r="AY935" s="67"/>
      <c r="AZ935" s="67"/>
      <c r="BA935" s="66">
        <f t="shared" si="339"/>
        <v>-4.109209756376031E-2</v>
      </c>
      <c r="BB935">
        <f t="shared" si="340"/>
        <v>0</v>
      </c>
      <c r="BC935" t="str">
        <f t="shared" si="341"/>
        <v/>
      </c>
    </row>
    <row r="936" spans="1:55" ht="15" customHeight="1">
      <c r="A936" s="56">
        <v>932</v>
      </c>
      <c r="B936" s="57">
        <v>43910</v>
      </c>
      <c r="C936" s="56">
        <v>2020</v>
      </c>
      <c r="D936" s="58" t="s">
        <v>234</v>
      </c>
      <c r="E936" s="59">
        <v>6994.29</v>
      </c>
      <c r="F936" s="60">
        <v>-0.14568600000000001</v>
      </c>
      <c r="G936" s="60">
        <v>-0.28032899999999999</v>
      </c>
      <c r="H936" s="61">
        <v>0.1429</v>
      </c>
      <c r="I936" s="62">
        <v>1009</v>
      </c>
      <c r="J936" s="56" t="s">
        <v>235</v>
      </c>
      <c r="K936" s="63">
        <v>66.040000000000006</v>
      </c>
      <c r="L936" s="56">
        <f t="shared" si="319"/>
        <v>0</v>
      </c>
      <c r="M936" s="56">
        <f t="shared" si="320"/>
        <v>0</v>
      </c>
      <c r="N936" s="56">
        <f t="shared" si="321"/>
        <v>0</v>
      </c>
      <c r="O936" s="56">
        <f t="shared" si="322"/>
        <v>0</v>
      </c>
      <c r="P936" s="56">
        <f t="shared" si="323"/>
        <v>0</v>
      </c>
      <c r="Q936" s="63"/>
      <c r="R936" s="56"/>
      <c r="S936" s="60">
        <f t="shared" si="336"/>
        <v>-4.0368963795119006E-2</v>
      </c>
      <c r="T936" s="64">
        <f t="shared" si="337"/>
        <v>-8.2777777777777728E-2</v>
      </c>
      <c r="V936" s="65"/>
      <c r="W936" s="65"/>
      <c r="Y936" s="15" t="str">
        <f t="shared" si="324"/>
        <v>HARD</v>
      </c>
      <c r="AA936" s="66">
        <f t="shared" si="338"/>
        <v>7.7787743136471077E-2</v>
      </c>
      <c r="AB936">
        <f>LOOKUP($B936,'07_L1政策步階'!$A$4:$A$14,'07_L1政策步階'!$C$4:$C$14)</f>
        <v>1</v>
      </c>
      <c r="AC936" s="65"/>
      <c r="AD936" s="65"/>
      <c r="AE936" s="65"/>
      <c r="AF936" s="65"/>
      <c r="AG936" s="65"/>
      <c r="AH936" s="65"/>
      <c r="AI936" s="65"/>
      <c r="AJ936" s="65"/>
      <c r="AK936" s="65"/>
      <c r="AL936">
        <f t="shared" si="325"/>
        <v>100</v>
      </c>
      <c r="AM936">
        <f t="shared" si="326"/>
        <v>100</v>
      </c>
      <c r="AN936" t="str">
        <f t="shared" si="327"/>
        <v/>
      </c>
      <c r="AO936" t="str">
        <f t="shared" si="328"/>
        <v/>
      </c>
      <c r="AP936" t="str">
        <f t="shared" si="329"/>
        <v/>
      </c>
      <c r="AQ936" t="str">
        <f t="shared" si="330"/>
        <v/>
      </c>
      <c r="AR936" t="str">
        <f t="shared" si="331"/>
        <v/>
      </c>
      <c r="AS936" t="str">
        <f t="shared" si="332"/>
        <v/>
      </c>
      <c r="AT936" t="str">
        <f t="shared" si="333"/>
        <v/>
      </c>
      <c r="AU936" t="str">
        <f t="shared" si="334"/>
        <v/>
      </c>
      <c r="AV936" t="str">
        <f t="shared" si="335"/>
        <v/>
      </c>
      <c r="AW936">
        <f>'01_指標庫'!$H$4*ISNUMBER($F936)+'01_指標庫'!$H$5*ISNUMBER($AA936)+'01_指標庫'!$H$6*ISNUMBER($G936)+'01_指標庫'!$H$7*ISNUMBER($H936)+'01_指標庫'!$H$8*ISNUMBER($AF936)+'01_指標庫'!$H$9*ISNUMBER($AG936)+'01_指標庫'!$H$10*ISNUMBER($AB936)+'01_指標庫'!$H$11*ISNUMBER($AC936)+'01_指標庫'!$H$12*ISNUMBER($AD936)+'01_指標庫'!$H$13*ISNUMBER($AE936)+'01_指標庫'!$H$14*ISNUMBER($I936)+'01_指標庫'!$H$15*ISNUMBER($AH936)+'01_指標庫'!$H$16*ISNUMBER($K936)+'01_指標庫'!$H$17*ISNUMBER($AI936)+'01_指標庫'!$H$18*ISNUMBER($AJ936)+'01_指標庫'!$H$19*ISNUMBER($AK936)+'01_指標庫'!$H$20*ISNUMBER($BB936)+'01_指標庫'!$H$21*ISNUMBER($BC936)</f>
        <v>51</v>
      </c>
      <c r="AX936">
        <f>IF(AW936=0,50,ROUND(('01_指標庫'!$H$4*IF(ISNUMBER($F936),L936,0)+'01_指標庫'!$H$5*IF(ISNUMBER($AA936),AL936,0)+'01_指標庫'!$H$6*IF(ISNUMBER($G936),M936,0)+'01_指標庫'!$H$7*IF(ISNUMBER($H936),N936,0)+'01_指標庫'!$H$8*IF(ISNUMBER($AF936),AQ936,0)+'01_指標庫'!$H$9*IF(ISNUMBER($AG936),AR936,0)+'01_指標庫'!$H$10*IF(ISNUMBER($AB936),AM936,0)+'01_指標庫'!$H$11*IF(ISNUMBER($AC936),AN936,0)+'01_指標庫'!$H$12*IF(ISNUMBER($AD936),AO936,0)+'01_指標庫'!$H$13*IF(ISNUMBER($AE936),AP936,0)+'01_指標庫'!$H$14*IF(ISNUMBER($I936),O936,0)+'01_指標庫'!$H$15*IF(ISNUMBER($AH936),AS936,0)+'01_指標庫'!$H$16*IF(ISNUMBER($K936),P936,0)+'01_指標庫'!$H$17*IF(ISNUMBER($AI936),AT936,0)+'01_指標庫'!$H$18*IF(ISNUMBER($AJ936),AU936,0)+'01_指標庫'!$H$19*IF(ISNUMBER($AK936),AV936,0)+'01_指標庫'!$H$20*IF(ISNUMBER($BB936),BB936,0)+'01_指標庫'!$H$21*IF(ISNUMBER($BC936),BC936,0))/AW936,1))</f>
        <v>13.7</v>
      </c>
      <c r="AY936" s="67"/>
      <c r="AZ936" s="67"/>
      <c r="BA936" s="66">
        <f t="shared" si="339"/>
        <v>-4.8095353773912719E-2</v>
      </c>
      <c r="BB936">
        <f t="shared" si="340"/>
        <v>0</v>
      </c>
      <c r="BC936" t="str">
        <f t="shared" si="341"/>
        <v/>
      </c>
    </row>
    <row r="937" spans="1:55" ht="15" customHeight="1">
      <c r="A937" s="56">
        <v>933</v>
      </c>
      <c r="B937" s="57">
        <v>43913</v>
      </c>
      <c r="C937" s="56">
        <v>2020</v>
      </c>
      <c r="D937" s="58" t="s">
        <v>236</v>
      </c>
      <c r="E937" s="59">
        <v>7006.92</v>
      </c>
      <c r="F937" s="60">
        <v>-0.14400299999999999</v>
      </c>
      <c r="G937" s="60">
        <v>-0.27902900000000003</v>
      </c>
      <c r="H937" s="61">
        <v>0.1837</v>
      </c>
      <c r="I937" s="62">
        <v>1087</v>
      </c>
      <c r="J937" s="56" t="s">
        <v>235</v>
      </c>
      <c r="K937" s="63">
        <v>61.59</v>
      </c>
      <c r="L937" s="56">
        <f t="shared" si="319"/>
        <v>0</v>
      </c>
      <c r="M937" s="56">
        <f t="shared" si="320"/>
        <v>0</v>
      </c>
      <c r="N937" s="56">
        <f t="shared" si="321"/>
        <v>0</v>
      </c>
      <c r="O937" s="56">
        <f t="shared" si="322"/>
        <v>0</v>
      </c>
      <c r="P937" s="56">
        <f t="shared" si="323"/>
        <v>0</v>
      </c>
      <c r="Q937" s="63"/>
      <c r="R937" s="56"/>
      <c r="S937" s="60">
        <f t="shared" si="336"/>
        <v>1.8057586974518092E-3</v>
      </c>
      <c r="T937" s="64">
        <f t="shared" si="337"/>
        <v>-6.7383403997577251E-2</v>
      </c>
      <c r="V937" s="65"/>
      <c r="W937" s="65"/>
      <c r="Y937" s="15" t="str">
        <f t="shared" si="324"/>
        <v>HARD</v>
      </c>
      <c r="AA937" s="66">
        <f t="shared" si="338"/>
        <v>7.3120505998610863E-2</v>
      </c>
      <c r="AB937">
        <f>LOOKUP($B937,'07_L1政策步階'!$A$4:$A$14,'07_L1政策步階'!$C$4:$C$14)</f>
        <v>1</v>
      </c>
      <c r="AC937" s="65"/>
      <c r="AD937" s="65"/>
      <c r="AE937" s="65"/>
      <c r="AF937" s="65"/>
      <c r="AG937" s="65"/>
      <c r="AH937" s="65"/>
      <c r="AI937" s="65"/>
      <c r="AJ937" s="65"/>
      <c r="AK937" s="65"/>
      <c r="AL937">
        <f t="shared" si="325"/>
        <v>100</v>
      </c>
      <c r="AM937">
        <f t="shared" si="326"/>
        <v>100</v>
      </c>
      <c r="AN937" t="str">
        <f t="shared" si="327"/>
        <v/>
      </c>
      <c r="AO937" t="str">
        <f t="shared" si="328"/>
        <v/>
      </c>
      <c r="AP937" t="str">
        <f t="shared" si="329"/>
        <v/>
      </c>
      <c r="AQ937" t="str">
        <f t="shared" si="330"/>
        <v/>
      </c>
      <c r="AR937" t="str">
        <f t="shared" si="331"/>
        <v/>
      </c>
      <c r="AS937" t="str">
        <f t="shared" si="332"/>
        <v/>
      </c>
      <c r="AT937" t="str">
        <f t="shared" si="333"/>
        <v/>
      </c>
      <c r="AU937" t="str">
        <f t="shared" si="334"/>
        <v/>
      </c>
      <c r="AV937" t="str">
        <f t="shared" si="335"/>
        <v/>
      </c>
      <c r="AW937">
        <f>'01_指標庫'!$H$4*ISNUMBER($F937)+'01_指標庫'!$H$5*ISNUMBER($AA937)+'01_指標庫'!$H$6*ISNUMBER($G937)+'01_指標庫'!$H$7*ISNUMBER($H937)+'01_指標庫'!$H$8*ISNUMBER($AF937)+'01_指標庫'!$H$9*ISNUMBER($AG937)+'01_指標庫'!$H$10*ISNUMBER($AB937)+'01_指標庫'!$H$11*ISNUMBER($AC937)+'01_指標庫'!$H$12*ISNUMBER($AD937)+'01_指標庫'!$H$13*ISNUMBER($AE937)+'01_指標庫'!$H$14*ISNUMBER($I937)+'01_指標庫'!$H$15*ISNUMBER($AH937)+'01_指標庫'!$H$16*ISNUMBER($K937)+'01_指標庫'!$H$17*ISNUMBER($AI937)+'01_指標庫'!$H$18*ISNUMBER($AJ937)+'01_指標庫'!$H$19*ISNUMBER($AK937)+'01_指標庫'!$H$20*ISNUMBER($BB937)+'01_指標庫'!$H$21*ISNUMBER($BC937)</f>
        <v>51</v>
      </c>
      <c r="AX937">
        <f>IF(AW937=0,50,ROUND(('01_指標庫'!$H$4*IF(ISNUMBER($F937),L937,0)+'01_指標庫'!$H$5*IF(ISNUMBER($AA937),AL937,0)+'01_指標庫'!$H$6*IF(ISNUMBER($G937),M937,0)+'01_指標庫'!$H$7*IF(ISNUMBER($H937),N937,0)+'01_指標庫'!$H$8*IF(ISNUMBER($AF937),AQ937,0)+'01_指標庫'!$H$9*IF(ISNUMBER($AG937),AR937,0)+'01_指標庫'!$H$10*IF(ISNUMBER($AB937),AM937,0)+'01_指標庫'!$H$11*IF(ISNUMBER($AC937),AN937,0)+'01_指標庫'!$H$12*IF(ISNUMBER($AD937),AO937,0)+'01_指標庫'!$H$13*IF(ISNUMBER($AE937),AP937,0)+'01_指標庫'!$H$14*IF(ISNUMBER($I937),O937,0)+'01_指標庫'!$H$15*IF(ISNUMBER($AH937),AS937,0)+'01_指標庫'!$H$16*IF(ISNUMBER($K937),P937,0)+'01_指標庫'!$H$17*IF(ISNUMBER($AI937),AT937,0)+'01_指標庫'!$H$18*IF(ISNUMBER($AJ937),AU937,0)+'01_指標庫'!$H$19*IF(ISNUMBER($AK937),AV937,0)+'01_指標庫'!$H$20*IF(ISNUMBER($BB937),BB937,0)+'01_指標庫'!$H$21*IF(ISNUMBER($BC937),BC937,0))/AW937,1))</f>
        <v>13.7</v>
      </c>
      <c r="AY937" s="67"/>
      <c r="AZ937" s="67"/>
      <c r="BA937" s="66">
        <f t="shared" si="339"/>
        <v>-3.6446998748199233E-2</v>
      </c>
      <c r="BB937">
        <f t="shared" si="340"/>
        <v>0</v>
      </c>
      <c r="BC937" t="str">
        <f t="shared" si="341"/>
        <v/>
      </c>
    </row>
    <row r="938" spans="1:55" ht="15" customHeight="1">
      <c r="A938" s="56">
        <v>934</v>
      </c>
      <c r="B938" s="57">
        <v>43914</v>
      </c>
      <c r="C938" s="56">
        <v>2020</v>
      </c>
      <c r="D938" s="58" t="s">
        <v>237</v>
      </c>
      <c r="E938" s="59">
        <v>7553.83</v>
      </c>
      <c r="F938" s="60">
        <v>-7.7267000000000002E-2</v>
      </c>
      <c r="G938" s="60">
        <v>-0.22275500000000001</v>
      </c>
      <c r="H938" s="61">
        <v>0.24490000000000001</v>
      </c>
      <c r="I938" s="62">
        <v>1055</v>
      </c>
      <c r="J938" s="56" t="s">
        <v>235</v>
      </c>
      <c r="K938" s="63">
        <v>61.67</v>
      </c>
      <c r="L938" s="56">
        <f t="shared" si="319"/>
        <v>0</v>
      </c>
      <c r="M938" s="56">
        <f t="shared" si="320"/>
        <v>0</v>
      </c>
      <c r="N938" s="56">
        <f t="shared" si="321"/>
        <v>0</v>
      </c>
      <c r="O938" s="56">
        <f t="shared" si="322"/>
        <v>0</v>
      </c>
      <c r="P938" s="56">
        <f t="shared" si="323"/>
        <v>0</v>
      </c>
      <c r="Q938" s="63"/>
      <c r="R938" s="56"/>
      <c r="S938" s="60">
        <f t="shared" si="336"/>
        <v>7.8052839193254675E-2</v>
      </c>
      <c r="T938" s="64">
        <f t="shared" si="337"/>
        <v>1.2989121610651466E-3</v>
      </c>
      <c r="V938" s="65"/>
      <c r="W938" s="65"/>
      <c r="Y938" s="15" t="str">
        <f t="shared" si="324"/>
        <v>HARD</v>
      </c>
      <c r="AA938" s="66">
        <f t="shared" si="338"/>
        <v>6.9579396057364962E-2</v>
      </c>
      <c r="AB938">
        <f>LOOKUP($B938,'07_L1政策步階'!$A$4:$A$14,'07_L1政策步階'!$C$4:$C$14)</f>
        <v>1</v>
      </c>
      <c r="AC938" s="65"/>
      <c r="AD938" s="65"/>
      <c r="AE938" s="65"/>
      <c r="AF938" s="65"/>
      <c r="AG938" s="65"/>
      <c r="AH938" s="65"/>
      <c r="AI938" s="65"/>
      <c r="AJ938" s="65"/>
      <c r="AK938" s="65"/>
      <c r="AL938">
        <f t="shared" si="325"/>
        <v>100</v>
      </c>
      <c r="AM938">
        <f t="shared" si="326"/>
        <v>100</v>
      </c>
      <c r="AN938" t="str">
        <f t="shared" si="327"/>
        <v/>
      </c>
      <c r="AO938" t="str">
        <f t="shared" si="328"/>
        <v/>
      </c>
      <c r="AP938" t="str">
        <f t="shared" si="329"/>
        <v/>
      </c>
      <c r="AQ938" t="str">
        <f t="shared" si="330"/>
        <v/>
      </c>
      <c r="AR938" t="str">
        <f t="shared" si="331"/>
        <v/>
      </c>
      <c r="AS938" t="str">
        <f t="shared" si="332"/>
        <v/>
      </c>
      <c r="AT938" t="str">
        <f t="shared" si="333"/>
        <v/>
      </c>
      <c r="AU938" t="str">
        <f t="shared" si="334"/>
        <v/>
      </c>
      <c r="AV938" t="str">
        <f t="shared" si="335"/>
        <v/>
      </c>
      <c r="AW938">
        <f>'01_指標庫'!$H$4*ISNUMBER($F938)+'01_指標庫'!$H$5*ISNUMBER($AA938)+'01_指標庫'!$H$6*ISNUMBER($G938)+'01_指標庫'!$H$7*ISNUMBER($H938)+'01_指標庫'!$H$8*ISNUMBER($AF938)+'01_指標庫'!$H$9*ISNUMBER($AG938)+'01_指標庫'!$H$10*ISNUMBER($AB938)+'01_指標庫'!$H$11*ISNUMBER($AC938)+'01_指標庫'!$H$12*ISNUMBER($AD938)+'01_指標庫'!$H$13*ISNUMBER($AE938)+'01_指標庫'!$H$14*ISNUMBER($I938)+'01_指標庫'!$H$15*ISNUMBER($AH938)+'01_指標庫'!$H$16*ISNUMBER($K938)+'01_指標庫'!$H$17*ISNUMBER($AI938)+'01_指標庫'!$H$18*ISNUMBER($AJ938)+'01_指標庫'!$H$19*ISNUMBER($AK938)+'01_指標庫'!$H$20*ISNUMBER($BB938)+'01_指標庫'!$H$21*ISNUMBER($BC938)</f>
        <v>51</v>
      </c>
      <c r="AX938">
        <f>IF(AW938=0,50,ROUND(('01_指標庫'!$H$4*IF(ISNUMBER($F938),L938,0)+'01_指標庫'!$H$5*IF(ISNUMBER($AA938),AL938,0)+'01_指標庫'!$H$6*IF(ISNUMBER($G938),M938,0)+'01_指標庫'!$H$7*IF(ISNUMBER($H938),N938,0)+'01_指標庫'!$H$8*IF(ISNUMBER($AF938),AQ938,0)+'01_指標庫'!$H$9*IF(ISNUMBER($AG938),AR938,0)+'01_指標庫'!$H$10*IF(ISNUMBER($AB938),AM938,0)+'01_指標庫'!$H$11*IF(ISNUMBER($AC938),AN938,0)+'01_指標庫'!$H$12*IF(ISNUMBER($AD938),AO938,0)+'01_指標庫'!$H$13*IF(ISNUMBER($AE938),AP938,0)+'01_指標庫'!$H$14*IF(ISNUMBER($I938),O938,0)+'01_指標庫'!$H$15*IF(ISNUMBER($AH938),AS938,0)+'01_指標庫'!$H$16*IF(ISNUMBER($K938),P938,0)+'01_指標庫'!$H$17*IF(ISNUMBER($AI938),AT938,0)+'01_指標庫'!$H$18*IF(ISNUMBER($AJ938),AU938,0)+'01_指標庫'!$H$19*IF(ISNUMBER($AK938),AV938,0)+'01_指標庫'!$H$20*IF(ISNUMBER($BB938),BB938,0)+'01_指標庫'!$H$21*IF(ISNUMBER($BC938),BC938,0))/AW938,1))</f>
        <v>13.7</v>
      </c>
      <c r="AY938" s="67"/>
      <c r="AZ938" s="67"/>
      <c r="BA938" s="66">
        <f t="shared" si="339"/>
        <v>-2.3592637923719795E-2</v>
      </c>
      <c r="BB938">
        <f t="shared" si="340"/>
        <v>0</v>
      </c>
      <c r="BC938" t="str">
        <f t="shared" si="341"/>
        <v/>
      </c>
    </row>
    <row r="939" spans="1:55" ht="15" customHeight="1">
      <c r="A939" s="56">
        <v>935</v>
      </c>
      <c r="B939" s="57">
        <v>43915</v>
      </c>
      <c r="C939" s="56">
        <v>2020</v>
      </c>
      <c r="D939" s="58" t="s">
        <v>238</v>
      </c>
      <c r="E939" s="59">
        <v>7469.62</v>
      </c>
      <c r="F939" s="60">
        <v>-8.7536000000000003E-2</v>
      </c>
      <c r="G939" s="60">
        <v>-0.23141999999999999</v>
      </c>
      <c r="H939" s="61">
        <v>0.2041</v>
      </c>
      <c r="I939" s="62">
        <v>1011</v>
      </c>
      <c r="J939" s="56" t="s">
        <v>235</v>
      </c>
      <c r="K939" s="63">
        <v>63.95</v>
      </c>
      <c r="L939" s="56">
        <f t="shared" si="319"/>
        <v>0</v>
      </c>
      <c r="M939" s="56">
        <f t="shared" si="320"/>
        <v>0</v>
      </c>
      <c r="N939" s="56">
        <f t="shared" si="321"/>
        <v>0</v>
      </c>
      <c r="O939" s="56">
        <f t="shared" si="322"/>
        <v>0</v>
      </c>
      <c r="P939" s="56">
        <f t="shared" si="323"/>
        <v>0</v>
      </c>
      <c r="Q939" s="63"/>
      <c r="R939" s="56"/>
      <c r="S939" s="60">
        <f t="shared" si="336"/>
        <v>-1.1147987180013308E-2</v>
      </c>
      <c r="T939" s="64">
        <f t="shared" si="337"/>
        <v>3.6970974541916668E-2</v>
      </c>
      <c r="V939" s="65"/>
      <c r="W939" s="65"/>
      <c r="Y939" s="15" t="str">
        <f t="shared" si="324"/>
        <v>HARD</v>
      </c>
      <c r="AA939" s="66">
        <f t="shared" si="338"/>
        <v>6.5688971311574029E-2</v>
      </c>
      <c r="AB939">
        <f>LOOKUP($B939,'07_L1政策步階'!$A$4:$A$14,'07_L1政策步階'!$C$4:$C$14)</f>
        <v>1</v>
      </c>
      <c r="AC939" s="65"/>
      <c r="AD939" s="65"/>
      <c r="AE939" s="65"/>
      <c r="AF939" s="65"/>
      <c r="AG939" s="65"/>
      <c r="AH939" s="65"/>
      <c r="AI939" s="65"/>
      <c r="AJ939" s="65"/>
      <c r="AK939" s="65"/>
      <c r="AL939">
        <f t="shared" si="325"/>
        <v>100</v>
      </c>
      <c r="AM939">
        <f t="shared" si="326"/>
        <v>100</v>
      </c>
      <c r="AN939" t="str">
        <f t="shared" si="327"/>
        <v/>
      </c>
      <c r="AO939" t="str">
        <f t="shared" si="328"/>
        <v/>
      </c>
      <c r="AP939" t="str">
        <f t="shared" si="329"/>
        <v/>
      </c>
      <c r="AQ939" t="str">
        <f t="shared" si="330"/>
        <v/>
      </c>
      <c r="AR939" t="str">
        <f t="shared" si="331"/>
        <v/>
      </c>
      <c r="AS939" t="str">
        <f t="shared" si="332"/>
        <v/>
      </c>
      <c r="AT939" t="str">
        <f t="shared" si="333"/>
        <v/>
      </c>
      <c r="AU939" t="str">
        <f t="shared" si="334"/>
        <v/>
      </c>
      <c r="AV939" t="str">
        <f t="shared" si="335"/>
        <v/>
      </c>
      <c r="AW939">
        <f>'01_指標庫'!$H$4*ISNUMBER($F939)+'01_指標庫'!$H$5*ISNUMBER($AA939)+'01_指標庫'!$H$6*ISNUMBER($G939)+'01_指標庫'!$H$7*ISNUMBER($H939)+'01_指標庫'!$H$8*ISNUMBER($AF939)+'01_指標庫'!$H$9*ISNUMBER($AG939)+'01_指標庫'!$H$10*ISNUMBER($AB939)+'01_指標庫'!$H$11*ISNUMBER($AC939)+'01_指標庫'!$H$12*ISNUMBER($AD939)+'01_指標庫'!$H$13*ISNUMBER($AE939)+'01_指標庫'!$H$14*ISNUMBER($I939)+'01_指標庫'!$H$15*ISNUMBER($AH939)+'01_指標庫'!$H$16*ISNUMBER($K939)+'01_指標庫'!$H$17*ISNUMBER($AI939)+'01_指標庫'!$H$18*ISNUMBER($AJ939)+'01_指標庫'!$H$19*ISNUMBER($AK939)+'01_指標庫'!$H$20*ISNUMBER($BB939)+'01_指標庫'!$H$21*ISNUMBER($BC939)</f>
        <v>51</v>
      </c>
      <c r="AX939">
        <f>IF(AW939=0,50,ROUND(('01_指標庫'!$H$4*IF(ISNUMBER($F939),L939,0)+'01_指標庫'!$H$5*IF(ISNUMBER($AA939),AL939,0)+'01_指標庫'!$H$6*IF(ISNUMBER($G939),M939,0)+'01_指標庫'!$H$7*IF(ISNUMBER($H939),N939,0)+'01_指標庫'!$H$8*IF(ISNUMBER($AF939),AQ939,0)+'01_指標庫'!$H$9*IF(ISNUMBER($AG939),AR939,0)+'01_指標庫'!$H$10*IF(ISNUMBER($AB939),AM939,0)+'01_指標庫'!$H$11*IF(ISNUMBER($AC939),AN939,0)+'01_指標庫'!$H$12*IF(ISNUMBER($AD939),AO939,0)+'01_指標庫'!$H$13*IF(ISNUMBER($AE939),AP939,0)+'01_指標庫'!$H$14*IF(ISNUMBER($I939),O939,0)+'01_指標庫'!$H$15*IF(ISNUMBER($AH939),AS939,0)+'01_指標庫'!$H$16*IF(ISNUMBER($K939),P939,0)+'01_指標庫'!$H$17*IF(ISNUMBER($AI939),AT939,0)+'01_指標庫'!$H$18*IF(ISNUMBER($AJ939),AU939,0)+'01_指標庫'!$H$19*IF(ISNUMBER($AK939),AV939,0)+'01_指標庫'!$H$20*IF(ISNUMBER($BB939),BB939,0)+'01_指標庫'!$H$21*IF(ISNUMBER($BC939),BC939,0))/AW939,1))</f>
        <v>13.7</v>
      </c>
      <c r="AY939" s="67"/>
      <c r="AZ939" s="67"/>
      <c r="BA939" s="66">
        <f t="shared" si="339"/>
        <v>-8.4001441803561727E-3</v>
      </c>
      <c r="BB939">
        <f t="shared" si="340"/>
        <v>0</v>
      </c>
      <c r="BC939" t="str">
        <f t="shared" si="341"/>
        <v/>
      </c>
    </row>
    <row r="940" spans="1:55" ht="15" customHeight="1">
      <c r="A940" s="56">
        <v>936</v>
      </c>
      <c r="B940" s="57">
        <v>43916</v>
      </c>
      <c r="C940" s="56">
        <v>2020</v>
      </c>
      <c r="D940" s="58" t="s">
        <v>239</v>
      </c>
      <c r="E940" s="59">
        <v>7897.13</v>
      </c>
      <c r="F940" s="60">
        <v>-3.5538E-2</v>
      </c>
      <c r="G940" s="60">
        <v>-0.18743199999999999</v>
      </c>
      <c r="H940" s="61">
        <v>0.34689999999999999</v>
      </c>
      <c r="I940" s="62">
        <v>929</v>
      </c>
      <c r="J940" s="56" t="s">
        <v>235</v>
      </c>
      <c r="K940" s="63">
        <v>61</v>
      </c>
      <c r="L940" s="56">
        <f t="shared" si="319"/>
        <v>0</v>
      </c>
      <c r="M940" s="56">
        <f t="shared" si="320"/>
        <v>0</v>
      </c>
      <c r="N940" s="56">
        <f t="shared" si="321"/>
        <v>0</v>
      </c>
      <c r="O940" s="56">
        <f t="shared" si="322"/>
        <v>0</v>
      </c>
      <c r="P940" s="56">
        <f t="shared" si="323"/>
        <v>0</v>
      </c>
      <c r="Q940" s="63"/>
      <c r="R940" s="56"/>
      <c r="S940" s="60">
        <f t="shared" si="336"/>
        <v>5.7233165810308906E-2</v>
      </c>
      <c r="T940" s="64">
        <f t="shared" si="337"/>
        <v>-4.612978889757624E-2</v>
      </c>
      <c r="V940" s="65"/>
      <c r="W940" s="65"/>
      <c r="Y940" s="15" t="str">
        <f t="shared" si="324"/>
        <v>HARD</v>
      </c>
      <c r="AA940" s="66">
        <f t="shared" si="338"/>
        <v>6.2664090625637048E-2</v>
      </c>
      <c r="AB940">
        <f>LOOKUP($B940,'07_L1政策步階'!$A$4:$A$14,'07_L1政策步階'!$C$4:$C$14)</f>
        <v>1</v>
      </c>
      <c r="AC940" s="65"/>
      <c r="AD940" s="65"/>
      <c r="AE940" s="65"/>
      <c r="AF940" s="65"/>
      <c r="AG940" s="65"/>
      <c r="AH940" s="65"/>
      <c r="AI940" s="65"/>
      <c r="AJ940" s="65"/>
      <c r="AK940" s="65"/>
      <c r="AL940">
        <f t="shared" si="325"/>
        <v>100</v>
      </c>
      <c r="AM940">
        <f t="shared" si="326"/>
        <v>100</v>
      </c>
      <c r="AN940" t="str">
        <f t="shared" si="327"/>
        <v/>
      </c>
      <c r="AO940" t="str">
        <f t="shared" si="328"/>
        <v/>
      </c>
      <c r="AP940" t="str">
        <f t="shared" si="329"/>
        <v/>
      </c>
      <c r="AQ940" t="str">
        <f t="shared" si="330"/>
        <v/>
      </c>
      <c r="AR940" t="str">
        <f t="shared" si="331"/>
        <v/>
      </c>
      <c r="AS940" t="str">
        <f t="shared" si="332"/>
        <v/>
      </c>
      <c r="AT940" t="str">
        <f t="shared" si="333"/>
        <v/>
      </c>
      <c r="AU940" t="str">
        <f t="shared" si="334"/>
        <v/>
      </c>
      <c r="AV940" t="str">
        <f t="shared" si="335"/>
        <v/>
      </c>
      <c r="AW940">
        <f>'01_指標庫'!$H$4*ISNUMBER($F940)+'01_指標庫'!$H$5*ISNUMBER($AA940)+'01_指標庫'!$H$6*ISNUMBER($G940)+'01_指標庫'!$H$7*ISNUMBER($H940)+'01_指標庫'!$H$8*ISNUMBER($AF940)+'01_指標庫'!$H$9*ISNUMBER($AG940)+'01_指標庫'!$H$10*ISNUMBER($AB940)+'01_指標庫'!$H$11*ISNUMBER($AC940)+'01_指標庫'!$H$12*ISNUMBER($AD940)+'01_指標庫'!$H$13*ISNUMBER($AE940)+'01_指標庫'!$H$14*ISNUMBER($I940)+'01_指標庫'!$H$15*ISNUMBER($AH940)+'01_指標庫'!$H$16*ISNUMBER($K940)+'01_指標庫'!$H$17*ISNUMBER($AI940)+'01_指標庫'!$H$18*ISNUMBER($AJ940)+'01_指標庫'!$H$19*ISNUMBER($AK940)+'01_指標庫'!$H$20*ISNUMBER($BB940)+'01_指標庫'!$H$21*ISNUMBER($BC940)</f>
        <v>51</v>
      </c>
      <c r="AX940">
        <f>IF(AW940=0,50,ROUND(('01_指標庫'!$H$4*IF(ISNUMBER($F940),L940,0)+'01_指標庫'!$H$5*IF(ISNUMBER($AA940),AL940,0)+'01_指標庫'!$H$6*IF(ISNUMBER($G940),M940,0)+'01_指標庫'!$H$7*IF(ISNUMBER($H940),N940,0)+'01_指標庫'!$H$8*IF(ISNUMBER($AF940),AQ940,0)+'01_指標庫'!$H$9*IF(ISNUMBER($AG940),AR940,0)+'01_指標庫'!$H$10*IF(ISNUMBER($AB940),AM940,0)+'01_指標庫'!$H$11*IF(ISNUMBER($AC940),AN940,0)+'01_指標庫'!$H$12*IF(ISNUMBER($AD940),AO940,0)+'01_指標庫'!$H$13*IF(ISNUMBER($AE940),AP940,0)+'01_指標庫'!$H$14*IF(ISNUMBER($I940),O940,0)+'01_指標庫'!$H$15*IF(ISNUMBER($AH940),AS940,0)+'01_指標庫'!$H$16*IF(ISNUMBER($K940),P940,0)+'01_指標庫'!$H$17*IF(ISNUMBER($AI940),AT940,0)+'01_指標庫'!$H$18*IF(ISNUMBER($AJ940),AU940,0)+'01_指標庫'!$H$19*IF(ISNUMBER($AK940),AV940,0)+'01_指標庫'!$H$20*IF(ISNUMBER($BB940),BB940,0)+'01_指標庫'!$H$21*IF(ISNUMBER($BC940),BC940,0))/AW940,1))</f>
        <v>19.600000000000001</v>
      </c>
      <c r="AY940" s="67"/>
      <c r="AZ940" s="67"/>
      <c r="BA940" s="66">
        <f t="shared" si="339"/>
        <v>-4.2639547733813732E-4</v>
      </c>
      <c r="BB940">
        <f t="shared" si="340"/>
        <v>50</v>
      </c>
      <c r="BC940" t="str">
        <f t="shared" si="341"/>
        <v/>
      </c>
    </row>
    <row r="941" spans="1:55" ht="15" customHeight="1">
      <c r="A941" s="56">
        <v>937</v>
      </c>
      <c r="B941" s="57">
        <v>43917</v>
      </c>
      <c r="C941" s="56">
        <v>2020</v>
      </c>
      <c r="D941" s="58" t="s">
        <v>234</v>
      </c>
      <c r="E941" s="59">
        <v>7588.37</v>
      </c>
      <c r="F941" s="60">
        <v>-7.3312000000000002E-2</v>
      </c>
      <c r="G941" s="60">
        <v>-0.21920200000000001</v>
      </c>
      <c r="H941" s="61">
        <v>0.22450000000000001</v>
      </c>
      <c r="I941" s="62">
        <v>899</v>
      </c>
      <c r="J941" s="56" t="s">
        <v>235</v>
      </c>
      <c r="K941" s="63">
        <v>65.540000000000006</v>
      </c>
      <c r="L941" s="56">
        <f t="shared" si="319"/>
        <v>0</v>
      </c>
      <c r="M941" s="56">
        <f t="shared" si="320"/>
        <v>0</v>
      </c>
      <c r="N941" s="56">
        <f t="shared" si="321"/>
        <v>0</v>
      </c>
      <c r="O941" s="56">
        <f t="shared" si="322"/>
        <v>0</v>
      </c>
      <c r="P941" s="56">
        <f t="shared" si="323"/>
        <v>0</v>
      </c>
      <c r="Q941" s="63"/>
      <c r="R941" s="56"/>
      <c r="S941" s="60">
        <f t="shared" si="336"/>
        <v>-3.9097748169271695E-2</v>
      </c>
      <c r="T941" s="64">
        <f t="shared" si="337"/>
        <v>7.4426229508196773E-2</v>
      </c>
      <c r="V941" s="65"/>
      <c r="W941" s="65"/>
      <c r="Y941" s="15" t="str">
        <f t="shared" si="324"/>
        <v>HARD</v>
      </c>
      <c r="AA941" s="66">
        <f t="shared" si="338"/>
        <v>5.905389994419763E-2</v>
      </c>
      <c r="AB941">
        <f>LOOKUP($B941,'07_L1政策步階'!$A$4:$A$14,'07_L1政策步階'!$C$4:$C$14)</f>
        <v>1</v>
      </c>
      <c r="AC941" s="65"/>
      <c r="AD941" s="65"/>
      <c r="AE941" s="65"/>
      <c r="AF941" s="65"/>
      <c r="AG941" s="65"/>
      <c r="AH941" s="65"/>
      <c r="AI941" s="65"/>
      <c r="AJ941" s="65"/>
      <c r="AK941" s="65"/>
      <c r="AL941">
        <f t="shared" si="325"/>
        <v>100</v>
      </c>
      <c r="AM941">
        <f t="shared" si="326"/>
        <v>100</v>
      </c>
      <c r="AN941" t="str">
        <f t="shared" si="327"/>
        <v/>
      </c>
      <c r="AO941" t="str">
        <f t="shared" si="328"/>
        <v/>
      </c>
      <c r="AP941" t="str">
        <f t="shared" si="329"/>
        <v/>
      </c>
      <c r="AQ941" t="str">
        <f t="shared" si="330"/>
        <v/>
      </c>
      <c r="AR941" t="str">
        <f t="shared" si="331"/>
        <v/>
      </c>
      <c r="AS941" t="str">
        <f t="shared" si="332"/>
        <v/>
      </c>
      <c r="AT941" t="str">
        <f t="shared" si="333"/>
        <v/>
      </c>
      <c r="AU941" t="str">
        <f t="shared" si="334"/>
        <v/>
      </c>
      <c r="AV941" t="str">
        <f t="shared" si="335"/>
        <v/>
      </c>
      <c r="AW941">
        <f>'01_指標庫'!$H$4*ISNUMBER($F941)+'01_指標庫'!$H$5*ISNUMBER($AA941)+'01_指標庫'!$H$6*ISNUMBER($G941)+'01_指標庫'!$H$7*ISNUMBER($H941)+'01_指標庫'!$H$8*ISNUMBER($AF941)+'01_指標庫'!$H$9*ISNUMBER($AG941)+'01_指標庫'!$H$10*ISNUMBER($AB941)+'01_指標庫'!$H$11*ISNUMBER($AC941)+'01_指標庫'!$H$12*ISNUMBER($AD941)+'01_指標庫'!$H$13*ISNUMBER($AE941)+'01_指標庫'!$H$14*ISNUMBER($I941)+'01_指標庫'!$H$15*ISNUMBER($AH941)+'01_指標庫'!$H$16*ISNUMBER($K941)+'01_指標庫'!$H$17*ISNUMBER($AI941)+'01_指標庫'!$H$18*ISNUMBER($AJ941)+'01_指標庫'!$H$19*ISNUMBER($AK941)+'01_指標庫'!$H$20*ISNUMBER($BB941)+'01_指標庫'!$H$21*ISNUMBER($BC941)</f>
        <v>51</v>
      </c>
      <c r="AX941">
        <f>IF(AW941=0,50,ROUND(('01_指標庫'!$H$4*IF(ISNUMBER($F941),L941,0)+'01_指標庫'!$H$5*IF(ISNUMBER($AA941),AL941,0)+'01_指標庫'!$H$6*IF(ISNUMBER($G941),M941,0)+'01_指標庫'!$H$7*IF(ISNUMBER($H941),N941,0)+'01_指標庫'!$H$8*IF(ISNUMBER($AF941),AQ941,0)+'01_指標庫'!$H$9*IF(ISNUMBER($AG941),AR941,0)+'01_指標庫'!$H$10*IF(ISNUMBER($AB941),AM941,0)+'01_指標庫'!$H$11*IF(ISNUMBER($AC941),AN941,0)+'01_指標庫'!$H$12*IF(ISNUMBER($AD941),AO941,0)+'01_指標庫'!$H$13*IF(ISNUMBER($AE941),AP941,0)+'01_指標庫'!$H$14*IF(ISNUMBER($I941),O941,0)+'01_指標庫'!$H$15*IF(ISNUMBER($AH941),AS941,0)+'01_指標庫'!$H$16*IF(ISNUMBER($K941),P941,0)+'01_指標庫'!$H$17*IF(ISNUMBER($AI941),AT941,0)+'01_指標庫'!$H$18*IF(ISNUMBER($AJ941),AU941,0)+'01_指標庫'!$H$19*IF(ISNUMBER($AK941),AV941,0)+'01_指標庫'!$H$20*IF(ISNUMBER($BB941),BB941,0)+'01_指標庫'!$H$21*IF(ISNUMBER($BC941),BC941,0))/AW941,1))</f>
        <v>13.7</v>
      </c>
      <c r="AY941" s="67"/>
      <c r="AZ941" s="67"/>
      <c r="BA941" s="66">
        <f t="shared" si="339"/>
        <v>2.1281999733490098E-2</v>
      </c>
      <c r="BB941">
        <f t="shared" si="340"/>
        <v>0</v>
      </c>
      <c r="BC941" t="str">
        <f t="shared" si="341"/>
        <v/>
      </c>
    </row>
    <row r="942" spans="1:55" ht="15" customHeight="1">
      <c r="A942" s="56">
        <v>938</v>
      </c>
      <c r="B942" s="57">
        <v>43920</v>
      </c>
      <c r="C942" s="56">
        <v>2020</v>
      </c>
      <c r="D942" s="58" t="s">
        <v>236</v>
      </c>
      <c r="E942" s="59">
        <v>7889.01</v>
      </c>
      <c r="F942" s="60">
        <v>-3.6821E-2</v>
      </c>
      <c r="G942" s="60">
        <v>-0.18826699999999999</v>
      </c>
      <c r="H942" s="61">
        <v>0.32650000000000001</v>
      </c>
      <c r="I942" s="62">
        <v>882</v>
      </c>
      <c r="J942" s="56" t="s">
        <v>235</v>
      </c>
      <c r="K942" s="63">
        <v>57.08</v>
      </c>
      <c r="L942" s="56">
        <f t="shared" si="319"/>
        <v>0</v>
      </c>
      <c r="M942" s="56">
        <f t="shared" si="320"/>
        <v>0</v>
      </c>
      <c r="N942" s="56">
        <f t="shared" si="321"/>
        <v>0</v>
      </c>
      <c r="O942" s="56">
        <f t="shared" si="322"/>
        <v>0</v>
      </c>
      <c r="P942" s="56">
        <f t="shared" si="323"/>
        <v>0</v>
      </c>
      <c r="Q942" s="63"/>
      <c r="R942" s="56"/>
      <c r="S942" s="60">
        <f t="shared" si="336"/>
        <v>3.9618521500664805E-2</v>
      </c>
      <c r="T942" s="64">
        <f t="shared" si="337"/>
        <v>-0.12908147696063488</v>
      </c>
      <c r="V942" s="65"/>
      <c r="W942" s="65"/>
      <c r="Y942" s="15" t="str">
        <f t="shared" si="324"/>
        <v>HARD</v>
      </c>
      <c r="AA942" s="66">
        <f t="shared" si="338"/>
        <v>5.5791234825433245E-2</v>
      </c>
      <c r="AB942">
        <f>LOOKUP($B942,'07_L1政策步階'!$A$4:$A$14,'07_L1政策步階'!$C$4:$C$14)</f>
        <v>1</v>
      </c>
      <c r="AC942" s="65"/>
      <c r="AD942" s="65"/>
      <c r="AE942" s="65"/>
      <c r="AF942" s="65"/>
      <c r="AG942" s="65"/>
      <c r="AH942" s="65"/>
      <c r="AI942" s="65"/>
      <c r="AJ942" s="65"/>
      <c r="AK942" s="65"/>
      <c r="AL942">
        <f t="shared" si="325"/>
        <v>100</v>
      </c>
      <c r="AM942">
        <f t="shared" si="326"/>
        <v>100</v>
      </c>
      <c r="AN942" t="str">
        <f t="shared" si="327"/>
        <v/>
      </c>
      <c r="AO942" t="str">
        <f t="shared" si="328"/>
        <v/>
      </c>
      <c r="AP942" t="str">
        <f t="shared" si="329"/>
        <v/>
      </c>
      <c r="AQ942" t="str">
        <f t="shared" si="330"/>
        <v/>
      </c>
      <c r="AR942" t="str">
        <f t="shared" si="331"/>
        <v/>
      </c>
      <c r="AS942" t="str">
        <f t="shared" si="332"/>
        <v/>
      </c>
      <c r="AT942" t="str">
        <f t="shared" si="333"/>
        <v/>
      </c>
      <c r="AU942" t="str">
        <f t="shared" si="334"/>
        <v/>
      </c>
      <c r="AV942" t="str">
        <f t="shared" si="335"/>
        <v/>
      </c>
      <c r="AW942">
        <f>'01_指標庫'!$H$4*ISNUMBER($F942)+'01_指標庫'!$H$5*ISNUMBER($AA942)+'01_指標庫'!$H$6*ISNUMBER($G942)+'01_指標庫'!$H$7*ISNUMBER($H942)+'01_指標庫'!$H$8*ISNUMBER($AF942)+'01_指標庫'!$H$9*ISNUMBER($AG942)+'01_指標庫'!$H$10*ISNUMBER($AB942)+'01_指標庫'!$H$11*ISNUMBER($AC942)+'01_指標庫'!$H$12*ISNUMBER($AD942)+'01_指標庫'!$H$13*ISNUMBER($AE942)+'01_指標庫'!$H$14*ISNUMBER($I942)+'01_指標庫'!$H$15*ISNUMBER($AH942)+'01_指標庫'!$H$16*ISNUMBER($K942)+'01_指標庫'!$H$17*ISNUMBER($AI942)+'01_指標庫'!$H$18*ISNUMBER($AJ942)+'01_指標庫'!$H$19*ISNUMBER($AK942)+'01_指標庫'!$H$20*ISNUMBER($BB942)+'01_指標庫'!$H$21*ISNUMBER($BC942)</f>
        <v>51</v>
      </c>
      <c r="AX942">
        <f>IF(AW942=0,50,ROUND(('01_指標庫'!$H$4*IF(ISNUMBER($F942),L942,0)+'01_指標庫'!$H$5*IF(ISNUMBER($AA942),AL942,0)+'01_指標庫'!$H$6*IF(ISNUMBER($G942),M942,0)+'01_指標庫'!$H$7*IF(ISNUMBER($H942),N942,0)+'01_指標庫'!$H$8*IF(ISNUMBER($AF942),AQ942,0)+'01_指標庫'!$H$9*IF(ISNUMBER($AG942),AR942,0)+'01_指標庫'!$H$10*IF(ISNUMBER($AB942),AM942,0)+'01_指標庫'!$H$11*IF(ISNUMBER($AC942),AN942,0)+'01_指標庫'!$H$12*IF(ISNUMBER($AD942),AO942,0)+'01_指標庫'!$H$13*IF(ISNUMBER($AE942),AP942,0)+'01_指標庫'!$H$14*IF(ISNUMBER($I942),O942,0)+'01_指標庫'!$H$15*IF(ISNUMBER($AH942),AS942,0)+'01_指標庫'!$H$16*IF(ISNUMBER($K942),P942,0)+'01_指標庫'!$H$17*IF(ISNUMBER($AI942),AT942,0)+'01_指標庫'!$H$18*IF(ISNUMBER($AJ942),AU942,0)+'01_指標庫'!$H$19*IF(ISNUMBER($AK942),AV942,0)+'01_指標庫'!$H$20*IF(ISNUMBER($BB942),BB942,0)+'01_指標庫'!$H$21*IF(ISNUMBER($BC942),BC942,0))/AW942,1))</f>
        <v>25.5</v>
      </c>
      <c r="AY942" s="67"/>
      <c r="AZ942" s="67"/>
      <c r="BA942" s="66">
        <f t="shared" si="339"/>
        <v>3.3080511111452049E-2</v>
      </c>
      <c r="BB942">
        <f t="shared" si="340"/>
        <v>100</v>
      </c>
      <c r="BC942" t="str">
        <f t="shared" si="341"/>
        <v/>
      </c>
    </row>
    <row r="943" spans="1:55" ht="15" customHeight="1">
      <c r="A943" s="56">
        <v>939</v>
      </c>
      <c r="B943" s="57">
        <v>43921</v>
      </c>
      <c r="C943" s="56">
        <v>2020</v>
      </c>
      <c r="D943" s="58" t="s">
        <v>237</v>
      </c>
      <c r="E943" s="59">
        <v>7813.5</v>
      </c>
      <c r="F943" s="60">
        <v>-4.6233999999999997E-2</v>
      </c>
      <c r="G943" s="60">
        <v>-0.19603699999999999</v>
      </c>
      <c r="H943" s="61">
        <v>0.30609999999999998</v>
      </c>
      <c r="I943" s="62">
        <v>877</v>
      </c>
      <c r="J943" s="56" t="s">
        <v>235</v>
      </c>
      <c r="K943" s="63">
        <v>53.54</v>
      </c>
      <c r="L943" s="56">
        <f t="shared" si="319"/>
        <v>0</v>
      </c>
      <c r="M943" s="56">
        <f t="shared" si="320"/>
        <v>0</v>
      </c>
      <c r="N943" s="56">
        <f t="shared" si="321"/>
        <v>0</v>
      </c>
      <c r="O943" s="56">
        <f t="shared" si="322"/>
        <v>0</v>
      </c>
      <c r="P943" s="56">
        <f t="shared" si="323"/>
        <v>0</v>
      </c>
      <c r="Q943" s="63"/>
      <c r="R943" s="56"/>
      <c r="S943" s="60">
        <f t="shared" si="336"/>
        <v>-9.5715431974354725E-3</v>
      </c>
      <c r="T943" s="64">
        <f t="shared" si="337"/>
        <v>-6.2018220042046268E-2</v>
      </c>
      <c r="V943" s="65"/>
      <c r="W943" s="65"/>
      <c r="Y943" s="15" t="str">
        <f t="shared" si="324"/>
        <v>HARD</v>
      </c>
      <c r="AA943" s="66">
        <f t="shared" si="338"/>
        <v>5.2254992609430451E-2</v>
      </c>
      <c r="AB943">
        <f>LOOKUP($B943,'07_L1政策步階'!$A$4:$A$14,'07_L1政策步階'!$C$4:$C$14)</f>
        <v>1</v>
      </c>
      <c r="AC943" s="65"/>
      <c r="AD943" s="65"/>
      <c r="AE943" s="65"/>
      <c r="AF943" s="65"/>
      <c r="AG943" s="65"/>
      <c r="AH943" s="65"/>
      <c r="AI943" s="65"/>
      <c r="AJ943" s="65"/>
      <c r="AK943" s="65"/>
      <c r="AL943">
        <f t="shared" si="325"/>
        <v>100</v>
      </c>
      <c r="AM943">
        <f t="shared" si="326"/>
        <v>100</v>
      </c>
      <c r="AN943" t="str">
        <f t="shared" si="327"/>
        <v/>
      </c>
      <c r="AO943" t="str">
        <f t="shared" si="328"/>
        <v/>
      </c>
      <c r="AP943" t="str">
        <f t="shared" si="329"/>
        <v/>
      </c>
      <c r="AQ943" t="str">
        <f t="shared" si="330"/>
        <v/>
      </c>
      <c r="AR943" t="str">
        <f t="shared" si="331"/>
        <v/>
      </c>
      <c r="AS943" t="str">
        <f t="shared" si="332"/>
        <v/>
      </c>
      <c r="AT943" t="str">
        <f t="shared" si="333"/>
        <v/>
      </c>
      <c r="AU943" t="str">
        <f t="shared" si="334"/>
        <v/>
      </c>
      <c r="AV943" t="str">
        <f t="shared" si="335"/>
        <v/>
      </c>
      <c r="AW943">
        <f>'01_指標庫'!$H$4*ISNUMBER($F943)+'01_指標庫'!$H$5*ISNUMBER($AA943)+'01_指標庫'!$H$6*ISNUMBER($G943)+'01_指標庫'!$H$7*ISNUMBER($H943)+'01_指標庫'!$H$8*ISNUMBER($AF943)+'01_指標庫'!$H$9*ISNUMBER($AG943)+'01_指標庫'!$H$10*ISNUMBER($AB943)+'01_指標庫'!$H$11*ISNUMBER($AC943)+'01_指標庫'!$H$12*ISNUMBER($AD943)+'01_指標庫'!$H$13*ISNUMBER($AE943)+'01_指標庫'!$H$14*ISNUMBER($I943)+'01_指標庫'!$H$15*ISNUMBER($AH943)+'01_指標庫'!$H$16*ISNUMBER($K943)+'01_指標庫'!$H$17*ISNUMBER($AI943)+'01_指標庫'!$H$18*ISNUMBER($AJ943)+'01_指標庫'!$H$19*ISNUMBER($AK943)+'01_指標庫'!$H$20*ISNUMBER($BB943)+'01_指標庫'!$H$21*ISNUMBER($BC943)</f>
        <v>51</v>
      </c>
      <c r="AX943">
        <f>IF(AW943=0,50,ROUND(('01_指標庫'!$H$4*IF(ISNUMBER($F943),L943,0)+'01_指標庫'!$H$5*IF(ISNUMBER($AA943),AL943,0)+'01_指標庫'!$H$6*IF(ISNUMBER($G943),M943,0)+'01_指標庫'!$H$7*IF(ISNUMBER($H943),N943,0)+'01_指標庫'!$H$8*IF(ISNUMBER($AF943),AQ943,0)+'01_指標庫'!$H$9*IF(ISNUMBER($AG943),AR943,0)+'01_指標庫'!$H$10*IF(ISNUMBER($AB943),AM943,0)+'01_指標庫'!$H$11*IF(ISNUMBER($AC943),AN943,0)+'01_指標庫'!$H$12*IF(ISNUMBER($AD943),AO943,0)+'01_指標庫'!$H$13*IF(ISNUMBER($AE943),AP943,0)+'01_指標庫'!$H$14*IF(ISNUMBER($I943),O943,0)+'01_指標庫'!$H$15*IF(ISNUMBER($AH943),AS943,0)+'01_指標庫'!$H$16*IF(ISNUMBER($K943),P943,0)+'01_指標庫'!$H$17*IF(ISNUMBER($AI943),AT943,0)+'01_指標庫'!$H$18*IF(ISNUMBER($AJ943),AU943,0)+'01_指標庫'!$H$19*IF(ISNUMBER($AK943),AV943,0)+'01_指標庫'!$H$20*IF(ISNUMBER($BB943),BB943,0)+'01_指標庫'!$H$21*IF(ISNUMBER($BC943),BC943,0))/AW943,1))</f>
        <v>25.5</v>
      </c>
      <c r="AY943" s="67"/>
      <c r="AZ943" s="67"/>
      <c r="BA943" s="66">
        <f t="shared" si="339"/>
        <v>3.533768446430896E-2</v>
      </c>
      <c r="BB943">
        <f t="shared" si="340"/>
        <v>100</v>
      </c>
      <c r="BC943" t="str">
        <f t="shared" si="341"/>
        <v/>
      </c>
    </row>
    <row r="944" spans="1:55" ht="15" customHeight="1">
      <c r="A944" s="56">
        <v>940</v>
      </c>
      <c r="B944" s="57">
        <v>43922</v>
      </c>
      <c r="C944" s="56">
        <v>2020</v>
      </c>
      <c r="D944" s="58" t="s">
        <v>238</v>
      </c>
      <c r="E944" s="59">
        <v>7486.29</v>
      </c>
      <c r="F944" s="60">
        <v>-8.6152999999999993E-2</v>
      </c>
      <c r="G944" s="60">
        <v>-0.22970499999999999</v>
      </c>
      <c r="H944" s="61">
        <v>0.22450000000000001</v>
      </c>
      <c r="I944" s="62">
        <v>911</v>
      </c>
      <c r="J944" s="56" t="s">
        <v>235</v>
      </c>
      <c r="K944" s="63">
        <v>57.06</v>
      </c>
      <c r="L944" s="56">
        <f t="shared" si="319"/>
        <v>0</v>
      </c>
      <c r="M944" s="56">
        <f t="shared" si="320"/>
        <v>0</v>
      </c>
      <c r="N944" s="56">
        <f t="shared" si="321"/>
        <v>0</v>
      </c>
      <c r="O944" s="56">
        <f t="shared" si="322"/>
        <v>0</v>
      </c>
      <c r="P944" s="56">
        <f t="shared" si="323"/>
        <v>0</v>
      </c>
      <c r="Q944" s="63"/>
      <c r="R944" s="56"/>
      <c r="S944" s="60">
        <f t="shared" si="336"/>
        <v>-4.1877519677481323E-2</v>
      </c>
      <c r="T944" s="64">
        <f t="shared" si="337"/>
        <v>6.5745237205827589E-2</v>
      </c>
      <c r="V944" s="65"/>
      <c r="W944" s="65"/>
      <c r="Y944" s="15" t="str">
        <f t="shared" si="324"/>
        <v>HARD</v>
      </c>
      <c r="AA944" s="66">
        <f t="shared" si="338"/>
        <v>4.8178468892258852E-2</v>
      </c>
      <c r="AB944">
        <f>LOOKUP($B944,'07_L1政策步階'!$A$4:$A$14,'07_L1政策步階'!$C$4:$C$14)</f>
        <v>1</v>
      </c>
      <c r="AC944" s="65"/>
      <c r="AD944" s="65"/>
      <c r="AE944" s="65"/>
      <c r="AF944" s="65"/>
      <c r="AG944" s="65"/>
      <c r="AH944" s="65"/>
      <c r="AI944" s="65"/>
      <c r="AJ944" s="65"/>
      <c r="AK944" s="65"/>
      <c r="AL944">
        <f t="shared" si="325"/>
        <v>100</v>
      </c>
      <c r="AM944">
        <f t="shared" si="326"/>
        <v>100</v>
      </c>
      <c r="AN944" t="str">
        <f t="shared" si="327"/>
        <v/>
      </c>
      <c r="AO944" t="str">
        <f t="shared" si="328"/>
        <v/>
      </c>
      <c r="AP944" t="str">
        <f t="shared" si="329"/>
        <v/>
      </c>
      <c r="AQ944" t="str">
        <f t="shared" si="330"/>
        <v/>
      </c>
      <c r="AR944" t="str">
        <f t="shared" si="331"/>
        <v/>
      </c>
      <c r="AS944" t="str">
        <f t="shared" si="332"/>
        <v/>
      </c>
      <c r="AT944" t="str">
        <f t="shared" si="333"/>
        <v/>
      </c>
      <c r="AU944" t="str">
        <f t="shared" si="334"/>
        <v/>
      </c>
      <c r="AV944" t="str">
        <f t="shared" si="335"/>
        <v/>
      </c>
      <c r="AW944">
        <f>'01_指標庫'!$H$4*ISNUMBER($F944)+'01_指標庫'!$H$5*ISNUMBER($AA944)+'01_指標庫'!$H$6*ISNUMBER($G944)+'01_指標庫'!$H$7*ISNUMBER($H944)+'01_指標庫'!$H$8*ISNUMBER($AF944)+'01_指標庫'!$H$9*ISNUMBER($AG944)+'01_指標庫'!$H$10*ISNUMBER($AB944)+'01_指標庫'!$H$11*ISNUMBER($AC944)+'01_指標庫'!$H$12*ISNUMBER($AD944)+'01_指標庫'!$H$13*ISNUMBER($AE944)+'01_指標庫'!$H$14*ISNUMBER($I944)+'01_指標庫'!$H$15*ISNUMBER($AH944)+'01_指標庫'!$H$16*ISNUMBER($K944)+'01_指標庫'!$H$17*ISNUMBER($AI944)+'01_指標庫'!$H$18*ISNUMBER($AJ944)+'01_指標庫'!$H$19*ISNUMBER($AK944)+'01_指標庫'!$H$20*ISNUMBER($BB944)+'01_指標庫'!$H$21*ISNUMBER($BC944)</f>
        <v>51</v>
      </c>
      <c r="AX944">
        <f>IF(AW944=0,50,ROUND(('01_指標庫'!$H$4*IF(ISNUMBER($F944),L944,0)+'01_指標庫'!$H$5*IF(ISNUMBER($AA944),AL944,0)+'01_指標庫'!$H$6*IF(ISNUMBER($G944),M944,0)+'01_指標庫'!$H$7*IF(ISNUMBER($H944),N944,0)+'01_指標庫'!$H$8*IF(ISNUMBER($AF944),AQ944,0)+'01_指標庫'!$H$9*IF(ISNUMBER($AG944),AR944,0)+'01_指標庫'!$H$10*IF(ISNUMBER($AB944),AM944,0)+'01_指標庫'!$H$11*IF(ISNUMBER($AC944),AN944,0)+'01_指標庫'!$H$12*IF(ISNUMBER($AD944),AO944,0)+'01_指標庫'!$H$13*IF(ISNUMBER($AE944),AP944,0)+'01_指標庫'!$H$14*IF(ISNUMBER($I944),O944,0)+'01_指標庫'!$H$15*IF(ISNUMBER($AH944),AS944,0)+'01_指標庫'!$H$16*IF(ISNUMBER($K944),P944,0)+'01_指標庫'!$H$17*IF(ISNUMBER($AI944),AT944,0)+'01_指標庫'!$H$18*IF(ISNUMBER($AJ944),AU944,0)+'01_指標庫'!$H$19*IF(ISNUMBER($AK944),AV944,0)+'01_指標庫'!$H$20*IF(ISNUMBER($BB944),BB944,0)+'01_指標庫'!$H$21*IF(ISNUMBER($BC944),BC944,0))/AW944,1))</f>
        <v>13.7</v>
      </c>
      <c r="AY944" s="67"/>
      <c r="AZ944" s="67"/>
      <c r="BA944" s="66">
        <f t="shared" si="339"/>
        <v>3.1486856205862779E-2</v>
      </c>
      <c r="BB944">
        <f t="shared" si="340"/>
        <v>0</v>
      </c>
      <c r="BC944" t="str">
        <f t="shared" si="341"/>
        <v/>
      </c>
    </row>
    <row r="945" spans="1:55" ht="15" customHeight="1">
      <c r="A945" s="56">
        <v>941</v>
      </c>
      <c r="B945" s="57">
        <v>43923</v>
      </c>
      <c r="C945" s="56">
        <v>2020</v>
      </c>
      <c r="D945" s="58" t="s">
        <v>239</v>
      </c>
      <c r="E945" s="59">
        <v>7635.66</v>
      </c>
      <c r="F945" s="60">
        <v>-6.7919999999999994E-2</v>
      </c>
      <c r="G945" s="60">
        <v>-0.214336</v>
      </c>
      <c r="H945" s="61">
        <v>0.24490000000000001</v>
      </c>
      <c r="I945" s="62">
        <v>917</v>
      </c>
      <c r="J945" s="56" t="s">
        <v>235</v>
      </c>
      <c r="K945" s="63">
        <v>50.91</v>
      </c>
      <c r="L945" s="56">
        <f t="shared" si="319"/>
        <v>0</v>
      </c>
      <c r="M945" s="56">
        <f t="shared" si="320"/>
        <v>0</v>
      </c>
      <c r="N945" s="56">
        <f t="shared" si="321"/>
        <v>0</v>
      </c>
      <c r="O945" s="56">
        <f t="shared" si="322"/>
        <v>0</v>
      </c>
      <c r="P945" s="56">
        <f t="shared" si="323"/>
        <v>0</v>
      </c>
      <c r="Q945" s="63"/>
      <c r="R945" s="56"/>
      <c r="S945" s="60">
        <f t="shared" si="336"/>
        <v>1.99524731208649E-2</v>
      </c>
      <c r="T945" s="64">
        <f t="shared" si="337"/>
        <v>-0.10778128286014732</v>
      </c>
      <c r="V945" s="65"/>
      <c r="W945" s="65"/>
      <c r="Y945" s="15" t="str">
        <f t="shared" si="324"/>
        <v>HARD</v>
      </c>
      <c r="AA945" s="66">
        <f t="shared" si="338"/>
        <v>4.4387023697964878E-2</v>
      </c>
      <c r="AB945">
        <f>LOOKUP($B945,'07_L1政策步階'!$A$4:$A$14,'07_L1政策步階'!$C$4:$C$14)</f>
        <v>1</v>
      </c>
      <c r="AC945" s="65"/>
      <c r="AD945" s="65"/>
      <c r="AE945" s="65"/>
      <c r="AF945" s="65"/>
      <c r="AG945" s="65"/>
      <c r="AH945" s="65"/>
      <c r="AI945" s="65"/>
      <c r="AJ945" s="65"/>
      <c r="AK945" s="65"/>
      <c r="AL945">
        <f t="shared" si="325"/>
        <v>100</v>
      </c>
      <c r="AM945">
        <f t="shared" si="326"/>
        <v>100</v>
      </c>
      <c r="AN945" t="str">
        <f t="shared" si="327"/>
        <v/>
      </c>
      <c r="AO945" t="str">
        <f t="shared" si="328"/>
        <v/>
      </c>
      <c r="AP945" t="str">
        <f t="shared" si="329"/>
        <v/>
      </c>
      <c r="AQ945" t="str">
        <f t="shared" si="330"/>
        <v/>
      </c>
      <c r="AR945" t="str">
        <f t="shared" si="331"/>
        <v/>
      </c>
      <c r="AS945" t="str">
        <f t="shared" si="332"/>
        <v/>
      </c>
      <c r="AT945" t="str">
        <f t="shared" si="333"/>
        <v/>
      </c>
      <c r="AU945" t="str">
        <f t="shared" si="334"/>
        <v/>
      </c>
      <c r="AV945" t="str">
        <f t="shared" si="335"/>
        <v/>
      </c>
      <c r="AW945">
        <f>'01_指標庫'!$H$4*ISNUMBER($F945)+'01_指標庫'!$H$5*ISNUMBER($AA945)+'01_指標庫'!$H$6*ISNUMBER($G945)+'01_指標庫'!$H$7*ISNUMBER($H945)+'01_指標庫'!$H$8*ISNUMBER($AF945)+'01_指標庫'!$H$9*ISNUMBER($AG945)+'01_指標庫'!$H$10*ISNUMBER($AB945)+'01_指標庫'!$H$11*ISNUMBER($AC945)+'01_指標庫'!$H$12*ISNUMBER($AD945)+'01_指標庫'!$H$13*ISNUMBER($AE945)+'01_指標庫'!$H$14*ISNUMBER($I945)+'01_指標庫'!$H$15*ISNUMBER($AH945)+'01_指標庫'!$H$16*ISNUMBER($K945)+'01_指標庫'!$H$17*ISNUMBER($AI945)+'01_指標庫'!$H$18*ISNUMBER($AJ945)+'01_指標庫'!$H$19*ISNUMBER($AK945)+'01_指標庫'!$H$20*ISNUMBER($BB945)+'01_指標庫'!$H$21*ISNUMBER($BC945)</f>
        <v>51</v>
      </c>
      <c r="AX945">
        <f>IF(AW945=0,50,ROUND(('01_指標庫'!$H$4*IF(ISNUMBER($F945),L945,0)+'01_指標庫'!$H$5*IF(ISNUMBER($AA945),AL945,0)+'01_指標庫'!$H$6*IF(ISNUMBER($G945),M945,0)+'01_指標庫'!$H$7*IF(ISNUMBER($H945),N945,0)+'01_指標庫'!$H$8*IF(ISNUMBER($AF945),AQ945,0)+'01_指標庫'!$H$9*IF(ISNUMBER($AG945),AR945,0)+'01_指標庫'!$H$10*IF(ISNUMBER($AB945),AM945,0)+'01_指標庫'!$H$11*IF(ISNUMBER($AC945),AN945,0)+'01_指標庫'!$H$12*IF(ISNUMBER($AD945),AO945,0)+'01_指標庫'!$H$13*IF(ISNUMBER($AE945),AP945,0)+'01_指標庫'!$H$14*IF(ISNUMBER($I945),O945,0)+'01_指標庫'!$H$15*IF(ISNUMBER($AH945),AS945,0)+'01_指標庫'!$H$16*IF(ISNUMBER($K945),P945,0)+'01_指標庫'!$H$17*IF(ISNUMBER($AI945),AT945,0)+'01_指標庫'!$H$18*IF(ISNUMBER($AJ945),AU945,0)+'01_指標庫'!$H$19*IF(ISNUMBER($AK945),AV945,0)+'01_指標庫'!$H$20*IF(ISNUMBER($BB945),BB945,0)+'01_指標庫'!$H$21*IF(ISNUMBER($BC945),BC945,0))/AW945,1))</f>
        <v>25.5</v>
      </c>
      <c r="AY945" s="67"/>
      <c r="AZ945" s="67"/>
      <c r="BA945" s="66">
        <f t="shared" si="339"/>
        <v>1.9792228327427663E-2</v>
      </c>
      <c r="BB945">
        <f t="shared" si="340"/>
        <v>100</v>
      </c>
      <c r="BC945" t="str">
        <f t="shared" si="341"/>
        <v/>
      </c>
    </row>
    <row r="946" spans="1:55" ht="15" customHeight="1">
      <c r="A946" s="56">
        <v>942</v>
      </c>
      <c r="B946" s="57">
        <v>43924</v>
      </c>
      <c r="C946" s="56">
        <v>2020</v>
      </c>
      <c r="D946" s="58" t="s">
        <v>234</v>
      </c>
      <c r="E946" s="59">
        <v>7528.11</v>
      </c>
      <c r="F946" s="60">
        <v>-8.097E-2</v>
      </c>
      <c r="G946" s="60">
        <v>-0.22540199999999999</v>
      </c>
      <c r="H946" s="61">
        <v>0.24490000000000001</v>
      </c>
      <c r="I946" s="62">
        <v>943</v>
      </c>
      <c r="J946" s="56" t="s">
        <v>235</v>
      </c>
      <c r="K946" s="63">
        <v>46.8</v>
      </c>
      <c r="L946" s="56">
        <f t="shared" si="319"/>
        <v>0</v>
      </c>
      <c r="M946" s="56">
        <f t="shared" si="320"/>
        <v>0</v>
      </c>
      <c r="N946" s="56">
        <f t="shared" si="321"/>
        <v>0</v>
      </c>
      <c r="O946" s="56">
        <f t="shared" si="322"/>
        <v>0</v>
      </c>
      <c r="P946" s="56">
        <f t="shared" si="323"/>
        <v>0</v>
      </c>
      <c r="Q946" s="63"/>
      <c r="R946" s="56"/>
      <c r="S946" s="60">
        <f t="shared" si="336"/>
        <v>-1.4085226424434882E-2</v>
      </c>
      <c r="T946" s="64">
        <f t="shared" si="337"/>
        <v>-8.0730701237477942E-2</v>
      </c>
      <c r="V946" s="65"/>
      <c r="W946" s="65"/>
      <c r="Y946" s="15" t="str">
        <f t="shared" si="324"/>
        <v>HARD</v>
      </c>
      <c r="AA946" s="66">
        <f t="shared" si="338"/>
        <v>4.0352499932825525E-2</v>
      </c>
      <c r="AB946">
        <f>LOOKUP($B946,'07_L1政策步階'!$A$4:$A$14,'07_L1政策步階'!$C$4:$C$14)</f>
        <v>1</v>
      </c>
      <c r="AC946" s="65"/>
      <c r="AD946" s="65"/>
      <c r="AE946" s="65"/>
      <c r="AF946" s="65"/>
      <c r="AG946" s="65"/>
      <c r="AH946" s="65"/>
      <c r="AI946" s="65"/>
      <c r="AJ946" s="65"/>
      <c r="AK946" s="65"/>
      <c r="AL946">
        <f t="shared" si="325"/>
        <v>100</v>
      </c>
      <c r="AM946">
        <f t="shared" si="326"/>
        <v>100</v>
      </c>
      <c r="AN946" t="str">
        <f t="shared" si="327"/>
        <v/>
      </c>
      <c r="AO946" t="str">
        <f t="shared" si="328"/>
        <v/>
      </c>
      <c r="AP946" t="str">
        <f t="shared" si="329"/>
        <v/>
      </c>
      <c r="AQ946" t="str">
        <f t="shared" si="330"/>
        <v/>
      </c>
      <c r="AR946" t="str">
        <f t="shared" si="331"/>
        <v/>
      </c>
      <c r="AS946" t="str">
        <f t="shared" si="332"/>
        <v/>
      </c>
      <c r="AT946" t="str">
        <f t="shared" si="333"/>
        <v/>
      </c>
      <c r="AU946" t="str">
        <f t="shared" si="334"/>
        <v/>
      </c>
      <c r="AV946" t="str">
        <f t="shared" si="335"/>
        <v/>
      </c>
      <c r="AW946">
        <f>'01_指標庫'!$H$4*ISNUMBER($F946)+'01_指標庫'!$H$5*ISNUMBER($AA946)+'01_指標庫'!$H$6*ISNUMBER($G946)+'01_指標庫'!$H$7*ISNUMBER($H946)+'01_指標庫'!$H$8*ISNUMBER($AF946)+'01_指標庫'!$H$9*ISNUMBER($AG946)+'01_指標庫'!$H$10*ISNUMBER($AB946)+'01_指標庫'!$H$11*ISNUMBER($AC946)+'01_指標庫'!$H$12*ISNUMBER($AD946)+'01_指標庫'!$H$13*ISNUMBER($AE946)+'01_指標庫'!$H$14*ISNUMBER($I946)+'01_指標庫'!$H$15*ISNUMBER($AH946)+'01_指標庫'!$H$16*ISNUMBER($K946)+'01_指標庫'!$H$17*ISNUMBER($AI946)+'01_指標庫'!$H$18*ISNUMBER($AJ946)+'01_指標庫'!$H$19*ISNUMBER($AK946)+'01_指標庫'!$H$20*ISNUMBER($BB946)+'01_指標庫'!$H$21*ISNUMBER($BC946)</f>
        <v>51</v>
      </c>
      <c r="AX946">
        <f>IF(AW946=0,50,ROUND(('01_指標庫'!$H$4*IF(ISNUMBER($F946),L946,0)+'01_指標庫'!$H$5*IF(ISNUMBER($AA946),AL946,0)+'01_指標庫'!$H$6*IF(ISNUMBER($G946),M946,0)+'01_指標庫'!$H$7*IF(ISNUMBER($H946),N946,0)+'01_指標庫'!$H$8*IF(ISNUMBER($AF946),AQ946,0)+'01_指標庫'!$H$9*IF(ISNUMBER($AG946),AR946,0)+'01_指標庫'!$H$10*IF(ISNUMBER($AB946),AM946,0)+'01_指標庫'!$H$11*IF(ISNUMBER($AC946),AN946,0)+'01_指標庫'!$H$12*IF(ISNUMBER($AD946),AO946,0)+'01_指標庫'!$H$13*IF(ISNUMBER($AE946),AP946,0)+'01_指標庫'!$H$14*IF(ISNUMBER($I946),O946,0)+'01_指標庫'!$H$15*IF(ISNUMBER($AH946),AS946,0)+'01_指標庫'!$H$16*IF(ISNUMBER($K946),P946,0)+'01_指標庫'!$H$17*IF(ISNUMBER($AI946),AT946,0)+'01_指標庫'!$H$18*IF(ISNUMBER($AJ946),AU946,0)+'01_指標庫'!$H$19*IF(ISNUMBER($AK946),AV946,0)+'01_指標庫'!$H$20*IF(ISNUMBER($BB946),BB946,0)+'01_指標庫'!$H$21*IF(ISNUMBER($BC946),BC946,0))/AW946,1))</f>
        <v>25.5</v>
      </c>
      <c r="AY946" s="67"/>
      <c r="AZ946" s="67"/>
      <c r="BA946" s="66">
        <f t="shared" si="339"/>
        <v>1.1028301095949766E-2</v>
      </c>
      <c r="BB946">
        <f t="shared" si="340"/>
        <v>100</v>
      </c>
      <c r="BC946" t="str">
        <f t="shared" si="341"/>
        <v/>
      </c>
    </row>
    <row r="947" spans="1:55" ht="15" customHeight="1">
      <c r="A947" s="56">
        <v>943</v>
      </c>
      <c r="B947" s="57">
        <v>43927</v>
      </c>
      <c r="C947" s="56">
        <v>2020</v>
      </c>
      <c r="D947" s="58" t="s">
        <v>236</v>
      </c>
      <c r="E947" s="59">
        <v>8081.66</v>
      </c>
      <c r="F947" s="60">
        <v>-1.3599999999999999E-2</v>
      </c>
      <c r="G947" s="60">
        <v>-0.16844500000000001</v>
      </c>
      <c r="H947" s="61">
        <v>0.36730000000000002</v>
      </c>
      <c r="I947" s="62">
        <v>926</v>
      </c>
      <c r="J947" s="56" t="s">
        <v>235</v>
      </c>
      <c r="K947" s="63">
        <v>45.24</v>
      </c>
      <c r="L947" s="56">
        <f t="shared" si="319"/>
        <v>50</v>
      </c>
      <c r="M947" s="56">
        <f t="shared" si="320"/>
        <v>0</v>
      </c>
      <c r="N947" s="56">
        <f t="shared" si="321"/>
        <v>0</v>
      </c>
      <c r="O947" s="56">
        <f t="shared" si="322"/>
        <v>0</v>
      </c>
      <c r="P947" s="56">
        <f t="shared" si="323"/>
        <v>0</v>
      </c>
      <c r="Q947" s="63"/>
      <c r="R947" s="56"/>
      <c r="S947" s="60">
        <f t="shared" si="336"/>
        <v>7.3531072208030901E-2</v>
      </c>
      <c r="T947" s="64">
        <f t="shared" si="337"/>
        <v>-3.3333333333333215E-2</v>
      </c>
      <c r="V947" s="65"/>
      <c r="W947" s="65"/>
      <c r="Y947" s="15" t="str">
        <f t="shared" si="324"/>
        <v>HARD</v>
      </c>
      <c r="AA947" s="66">
        <f t="shared" si="338"/>
        <v>3.7547258684020868E-2</v>
      </c>
      <c r="AB947">
        <f>LOOKUP($B947,'07_L1政策步階'!$A$4:$A$14,'07_L1政策步階'!$C$4:$C$14)</f>
        <v>1</v>
      </c>
      <c r="AC947" s="65"/>
      <c r="AD947" s="65"/>
      <c r="AE947" s="65"/>
      <c r="AF947" s="65"/>
      <c r="AG947" s="65"/>
      <c r="AH947" s="65"/>
      <c r="AI947" s="65"/>
      <c r="AJ947" s="65"/>
      <c r="AK947" s="65"/>
      <c r="AL947">
        <f t="shared" si="325"/>
        <v>100</v>
      </c>
      <c r="AM947">
        <f t="shared" si="326"/>
        <v>100</v>
      </c>
      <c r="AN947" t="str">
        <f t="shared" si="327"/>
        <v/>
      </c>
      <c r="AO947" t="str">
        <f t="shared" si="328"/>
        <v/>
      </c>
      <c r="AP947" t="str">
        <f t="shared" si="329"/>
        <v/>
      </c>
      <c r="AQ947" t="str">
        <f t="shared" si="330"/>
        <v/>
      </c>
      <c r="AR947" t="str">
        <f t="shared" si="331"/>
        <v/>
      </c>
      <c r="AS947" t="str">
        <f t="shared" si="332"/>
        <v/>
      </c>
      <c r="AT947" t="str">
        <f t="shared" si="333"/>
        <v/>
      </c>
      <c r="AU947" t="str">
        <f t="shared" si="334"/>
        <v/>
      </c>
      <c r="AV947" t="str">
        <f t="shared" si="335"/>
        <v/>
      </c>
      <c r="AW947">
        <f>'01_指標庫'!$H$4*ISNUMBER($F947)+'01_指標庫'!$H$5*ISNUMBER($AA947)+'01_指標庫'!$H$6*ISNUMBER($G947)+'01_指標庫'!$H$7*ISNUMBER($H947)+'01_指標庫'!$H$8*ISNUMBER($AF947)+'01_指標庫'!$H$9*ISNUMBER($AG947)+'01_指標庫'!$H$10*ISNUMBER($AB947)+'01_指標庫'!$H$11*ISNUMBER($AC947)+'01_指標庫'!$H$12*ISNUMBER($AD947)+'01_指標庫'!$H$13*ISNUMBER($AE947)+'01_指標庫'!$H$14*ISNUMBER($I947)+'01_指標庫'!$H$15*ISNUMBER($AH947)+'01_指標庫'!$H$16*ISNUMBER($K947)+'01_指標庫'!$H$17*ISNUMBER($AI947)+'01_指標庫'!$H$18*ISNUMBER($AJ947)+'01_指標庫'!$H$19*ISNUMBER($AK947)+'01_指標庫'!$H$20*ISNUMBER($BB947)+'01_指標庫'!$H$21*ISNUMBER($BC947)</f>
        <v>51</v>
      </c>
      <c r="AX947">
        <f>IF(AW947=0,50,ROUND(('01_指標庫'!$H$4*IF(ISNUMBER($F947),L947,0)+'01_指標庫'!$H$5*IF(ISNUMBER($AA947),AL947,0)+'01_指標庫'!$H$6*IF(ISNUMBER($G947),M947,0)+'01_指標庫'!$H$7*IF(ISNUMBER($H947),N947,0)+'01_指標庫'!$H$8*IF(ISNUMBER($AF947),AQ947,0)+'01_指標庫'!$H$9*IF(ISNUMBER($AG947),AR947,0)+'01_指標庫'!$H$10*IF(ISNUMBER($AB947),AM947,0)+'01_指標庫'!$H$11*IF(ISNUMBER($AC947),AN947,0)+'01_指標庫'!$H$12*IF(ISNUMBER($AD947),AO947,0)+'01_指標庫'!$H$13*IF(ISNUMBER($AE947),AP947,0)+'01_指標庫'!$H$14*IF(ISNUMBER($I947),O947,0)+'01_指標庫'!$H$15*IF(ISNUMBER($AH947),AS947,0)+'01_指標庫'!$H$16*IF(ISNUMBER($K947),P947,0)+'01_指標庫'!$H$17*IF(ISNUMBER($AI947),AT947,0)+'01_指標庫'!$H$18*IF(ISNUMBER($AJ947),AU947,0)+'01_指標庫'!$H$19*IF(ISNUMBER($AK947),AV947,0)+'01_指標庫'!$H$20*IF(ISNUMBER($BB947),BB947,0)+'01_指標庫'!$H$21*IF(ISNUMBER($BC947),BC947,0))/AW947,1))</f>
        <v>27.5</v>
      </c>
      <c r="AY947" s="67"/>
      <c r="AZ947" s="67"/>
      <c r="BA947" s="66">
        <f t="shared" si="339"/>
        <v>1.9138798266460366E-3</v>
      </c>
      <c r="BB947">
        <f t="shared" si="340"/>
        <v>50</v>
      </c>
      <c r="BC947" t="str">
        <f t="shared" si="341"/>
        <v/>
      </c>
    </row>
    <row r="948" spans="1:55" ht="15" customHeight="1">
      <c r="A948" s="56">
        <v>944</v>
      </c>
      <c r="B948" s="57">
        <v>43928</v>
      </c>
      <c r="C948" s="56">
        <v>2020</v>
      </c>
      <c r="D948" s="58" t="s">
        <v>237</v>
      </c>
      <c r="E948" s="59">
        <v>8049.31</v>
      </c>
      <c r="F948" s="60">
        <v>-1.7739999999999999E-2</v>
      </c>
      <c r="G948" s="60">
        <v>-0.17177400000000001</v>
      </c>
      <c r="H948" s="61">
        <v>0.36730000000000002</v>
      </c>
      <c r="I948" s="62">
        <v>888</v>
      </c>
      <c r="J948" s="56" t="s">
        <v>235</v>
      </c>
      <c r="K948" s="63">
        <v>46.7</v>
      </c>
      <c r="L948" s="56">
        <f t="shared" si="319"/>
        <v>50</v>
      </c>
      <c r="M948" s="56">
        <f t="shared" si="320"/>
        <v>0</v>
      </c>
      <c r="N948" s="56">
        <f t="shared" si="321"/>
        <v>0</v>
      </c>
      <c r="O948" s="56">
        <f t="shared" si="322"/>
        <v>0</v>
      </c>
      <c r="P948" s="56">
        <f t="shared" si="323"/>
        <v>0</v>
      </c>
      <c r="Q948" s="63"/>
      <c r="R948" s="56"/>
      <c r="S948" s="60">
        <f t="shared" si="336"/>
        <v>-4.0028904952694733E-3</v>
      </c>
      <c r="T948" s="64">
        <f t="shared" si="337"/>
        <v>3.2272325375773736E-2</v>
      </c>
      <c r="V948" s="65"/>
      <c r="W948" s="65"/>
      <c r="Y948" s="15" t="str">
        <f t="shared" si="324"/>
        <v>HARD</v>
      </c>
      <c r="AA948" s="66">
        <f t="shared" si="338"/>
        <v>3.5140793910512835E-2</v>
      </c>
      <c r="AB948">
        <f>LOOKUP($B948,'07_L1政策步階'!$A$4:$A$14,'07_L1政策步階'!$C$4:$C$14)</f>
        <v>1</v>
      </c>
      <c r="AC948" s="65"/>
      <c r="AD948" s="65"/>
      <c r="AE948" s="65"/>
      <c r="AF948" s="65"/>
      <c r="AG948" s="65"/>
      <c r="AH948" s="65"/>
      <c r="AI948" s="65"/>
      <c r="AJ948" s="65"/>
      <c r="AK948" s="65"/>
      <c r="AL948">
        <f t="shared" si="325"/>
        <v>100</v>
      </c>
      <c r="AM948">
        <f t="shared" si="326"/>
        <v>100</v>
      </c>
      <c r="AN948" t="str">
        <f t="shared" si="327"/>
        <v/>
      </c>
      <c r="AO948" t="str">
        <f t="shared" si="328"/>
        <v/>
      </c>
      <c r="AP948" t="str">
        <f t="shared" si="329"/>
        <v/>
      </c>
      <c r="AQ948" t="str">
        <f t="shared" si="330"/>
        <v/>
      </c>
      <c r="AR948" t="str">
        <f t="shared" si="331"/>
        <v/>
      </c>
      <c r="AS948" t="str">
        <f t="shared" si="332"/>
        <v/>
      </c>
      <c r="AT948" t="str">
        <f t="shared" si="333"/>
        <v/>
      </c>
      <c r="AU948" t="str">
        <f t="shared" si="334"/>
        <v/>
      </c>
      <c r="AV948" t="str">
        <f t="shared" si="335"/>
        <v/>
      </c>
      <c r="AW948">
        <f>'01_指標庫'!$H$4*ISNUMBER($F948)+'01_指標庫'!$H$5*ISNUMBER($AA948)+'01_指標庫'!$H$6*ISNUMBER($G948)+'01_指標庫'!$H$7*ISNUMBER($H948)+'01_指標庫'!$H$8*ISNUMBER($AF948)+'01_指標庫'!$H$9*ISNUMBER($AG948)+'01_指標庫'!$H$10*ISNUMBER($AB948)+'01_指標庫'!$H$11*ISNUMBER($AC948)+'01_指標庫'!$H$12*ISNUMBER($AD948)+'01_指標庫'!$H$13*ISNUMBER($AE948)+'01_指標庫'!$H$14*ISNUMBER($I948)+'01_指標庫'!$H$15*ISNUMBER($AH948)+'01_指標庫'!$H$16*ISNUMBER($K948)+'01_指標庫'!$H$17*ISNUMBER($AI948)+'01_指標庫'!$H$18*ISNUMBER($AJ948)+'01_指標庫'!$H$19*ISNUMBER($AK948)+'01_指標庫'!$H$20*ISNUMBER($BB948)+'01_指標庫'!$H$21*ISNUMBER($BC948)</f>
        <v>51</v>
      </c>
      <c r="AX948">
        <f>IF(AW948=0,50,ROUND(('01_指標庫'!$H$4*IF(ISNUMBER($F948),L948,0)+'01_指標庫'!$H$5*IF(ISNUMBER($AA948),AL948,0)+'01_指標庫'!$H$6*IF(ISNUMBER($G948),M948,0)+'01_指標庫'!$H$7*IF(ISNUMBER($H948),N948,0)+'01_指標庫'!$H$8*IF(ISNUMBER($AF948),AQ948,0)+'01_指標庫'!$H$9*IF(ISNUMBER($AG948),AR948,0)+'01_指標庫'!$H$10*IF(ISNUMBER($AB948),AM948,0)+'01_指標庫'!$H$11*IF(ISNUMBER($AC948),AN948,0)+'01_指標庫'!$H$12*IF(ISNUMBER($AD948),AO948,0)+'01_指標庫'!$H$13*IF(ISNUMBER($AE948),AP948,0)+'01_指標庫'!$H$14*IF(ISNUMBER($I948),O948,0)+'01_指標庫'!$H$15*IF(ISNUMBER($AH948),AS948,0)+'01_指標庫'!$H$16*IF(ISNUMBER($K948),P948,0)+'01_指標庫'!$H$17*IF(ISNUMBER($AI948),AT948,0)+'01_指標庫'!$H$18*IF(ISNUMBER($AJ948),AU948,0)+'01_指標庫'!$H$19*IF(ISNUMBER($AK948),AV948,0)+'01_指標庫'!$H$20*IF(ISNUMBER($BB948),BB948,0)+'01_指標庫'!$H$21*IF(ISNUMBER($BC948),BC948,0))/AW948,1))</f>
        <v>27.5</v>
      </c>
      <c r="AY948" s="67"/>
      <c r="AZ948" s="67"/>
      <c r="BA948" s="66">
        <f t="shared" si="339"/>
        <v>1.5935193093474798E-3</v>
      </c>
      <c r="BB948">
        <f t="shared" si="340"/>
        <v>50</v>
      </c>
      <c r="BC948" t="str">
        <f t="shared" si="341"/>
        <v/>
      </c>
    </row>
    <row r="949" spans="1:55" ht="15" customHeight="1">
      <c r="A949" s="56">
        <v>945</v>
      </c>
      <c r="B949" s="57">
        <v>43929</v>
      </c>
      <c r="C949" s="56">
        <v>2020</v>
      </c>
      <c r="D949" s="58" t="s">
        <v>238</v>
      </c>
      <c r="E949" s="59">
        <v>8229.5400000000009</v>
      </c>
      <c r="F949" s="60">
        <v>3.9430000000000003E-3</v>
      </c>
      <c r="G949" s="60">
        <v>-0.153229</v>
      </c>
      <c r="H949" s="61">
        <v>0.40820000000000001</v>
      </c>
      <c r="I949" s="62">
        <v>881</v>
      </c>
      <c r="J949" s="56" t="s">
        <v>235</v>
      </c>
      <c r="K949" s="63">
        <v>43.35</v>
      </c>
      <c r="L949" s="56">
        <f t="shared" si="319"/>
        <v>100</v>
      </c>
      <c r="M949" s="56">
        <f t="shared" si="320"/>
        <v>0</v>
      </c>
      <c r="N949" s="56">
        <f t="shared" si="321"/>
        <v>50</v>
      </c>
      <c r="O949" s="56">
        <f t="shared" si="322"/>
        <v>0</v>
      </c>
      <c r="P949" s="56">
        <f t="shared" si="323"/>
        <v>0</v>
      </c>
      <c r="Q949" s="63"/>
      <c r="R949" s="56"/>
      <c r="S949" s="60">
        <f t="shared" si="336"/>
        <v>2.2390739081983524E-2</v>
      </c>
      <c r="T949" s="64">
        <f t="shared" si="337"/>
        <v>-7.173447537473232E-2</v>
      </c>
      <c r="V949" s="65"/>
      <c r="W949" s="65"/>
      <c r="Y949" s="15" t="str">
        <f t="shared" si="324"/>
        <v>UNCERTAIN</v>
      </c>
      <c r="AA949" s="66">
        <f t="shared" si="338"/>
        <v>3.2719314551956202E-2</v>
      </c>
      <c r="AB949">
        <f>LOOKUP($B949,'07_L1政策步階'!$A$4:$A$14,'07_L1政策步階'!$C$4:$C$14)</f>
        <v>1</v>
      </c>
      <c r="AC949" s="65"/>
      <c r="AD949" s="65"/>
      <c r="AE949" s="65"/>
      <c r="AF949" s="65"/>
      <c r="AG949" s="65"/>
      <c r="AH949" s="65"/>
      <c r="AI949" s="65"/>
      <c r="AJ949" s="65"/>
      <c r="AK949" s="65"/>
      <c r="AL949">
        <f t="shared" si="325"/>
        <v>100</v>
      </c>
      <c r="AM949">
        <f t="shared" si="326"/>
        <v>100</v>
      </c>
      <c r="AN949" t="str">
        <f t="shared" si="327"/>
        <v/>
      </c>
      <c r="AO949" t="str">
        <f t="shared" si="328"/>
        <v/>
      </c>
      <c r="AP949" t="str">
        <f t="shared" si="329"/>
        <v/>
      </c>
      <c r="AQ949" t="str">
        <f t="shared" si="330"/>
        <v/>
      </c>
      <c r="AR949" t="str">
        <f t="shared" si="331"/>
        <v/>
      </c>
      <c r="AS949" t="str">
        <f t="shared" si="332"/>
        <v/>
      </c>
      <c r="AT949" t="str">
        <f t="shared" si="333"/>
        <v/>
      </c>
      <c r="AU949" t="str">
        <f t="shared" si="334"/>
        <v/>
      </c>
      <c r="AV949" t="str">
        <f t="shared" si="335"/>
        <v/>
      </c>
      <c r="AW949">
        <f>'01_指標庫'!$H$4*ISNUMBER($F949)+'01_指標庫'!$H$5*ISNUMBER($AA949)+'01_指標庫'!$H$6*ISNUMBER($G949)+'01_指標庫'!$H$7*ISNUMBER($H949)+'01_指標庫'!$H$8*ISNUMBER($AF949)+'01_指標庫'!$H$9*ISNUMBER($AG949)+'01_指標庫'!$H$10*ISNUMBER($AB949)+'01_指標庫'!$H$11*ISNUMBER($AC949)+'01_指標庫'!$H$12*ISNUMBER($AD949)+'01_指標庫'!$H$13*ISNUMBER($AE949)+'01_指標庫'!$H$14*ISNUMBER($I949)+'01_指標庫'!$H$15*ISNUMBER($AH949)+'01_指標庫'!$H$16*ISNUMBER($K949)+'01_指標庫'!$H$17*ISNUMBER($AI949)+'01_指標庫'!$H$18*ISNUMBER($AJ949)+'01_指標庫'!$H$19*ISNUMBER($AK949)+'01_指標庫'!$H$20*ISNUMBER($BB949)+'01_指標庫'!$H$21*ISNUMBER($BC949)</f>
        <v>51</v>
      </c>
      <c r="AX949">
        <f>IF(AW949=0,50,ROUND(('01_指標庫'!$H$4*IF(ISNUMBER($F949),L949,0)+'01_指標庫'!$H$5*IF(ISNUMBER($AA949),AL949,0)+'01_指標庫'!$H$6*IF(ISNUMBER($G949),M949,0)+'01_指標庫'!$H$7*IF(ISNUMBER($H949),N949,0)+'01_指標庫'!$H$8*IF(ISNUMBER($AF949),AQ949,0)+'01_指標庫'!$H$9*IF(ISNUMBER($AG949),AR949,0)+'01_指標庫'!$H$10*IF(ISNUMBER($AB949),AM949,0)+'01_指標庫'!$H$11*IF(ISNUMBER($AC949),AN949,0)+'01_指標庫'!$H$12*IF(ISNUMBER($AD949),AO949,0)+'01_指標庫'!$H$13*IF(ISNUMBER($AE949),AP949,0)+'01_指標庫'!$H$14*IF(ISNUMBER($I949),O949,0)+'01_指標庫'!$H$15*IF(ISNUMBER($AH949),AS949,0)+'01_指標庫'!$H$16*IF(ISNUMBER($K949),P949,0)+'01_指標庫'!$H$17*IF(ISNUMBER($AI949),AT949,0)+'01_指標庫'!$H$18*IF(ISNUMBER($AJ949),AU949,0)+'01_指標庫'!$H$19*IF(ISNUMBER($AK949),AV949,0)+'01_指標庫'!$H$20*IF(ISNUMBER($BB949),BB949,0)+'01_指標庫'!$H$21*IF(ISNUMBER($BC949),BC949,0))/AW949,1))</f>
        <v>49</v>
      </c>
      <c r="AY949" s="67"/>
      <c r="AZ949" s="67"/>
      <c r="BA949" s="66">
        <f t="shared" si="339"/>
        <v>1.0869506837591913E-2</v>
      </c>
      <c r="BB949">
        <f t="shared" si="340"/>
        <v>100</v>
      </c>
      <c r="BC949" t="str">
        <f t="shared" si="341"/>
        <v/>
      </c>
    </row>
    <row r="950" spans="1:55" ht="15" customHeight="1">
      <c r="A950" s="56">
        <v>946</v>
      </c>
      <c r="B950" s="57">
        <v>43930</v>
      </c>
      <c r="C950" s="56">
        <v>2020</v>
      </c>
      <c r="D950" s="58" t="s">
        <v>239</v>
      </c>
      <c r="E950" s="59">
        <v>8238.5300000000007</v>
      </c>
      <c r="F950" s="60">
        <v>4.6430000000000004E-3</v>
      </c>
      <c r="G950" s="60">
        <v>-0.15230399999999999</v>
      </c>
      <c r="H950" s="61">
        <v>0.38779999999999998</v>
      </c>
      <c r="I950" s="62">
        <v>796</v>
      </c>
      <c r="J950" s="56" t="s">
        <v>235</v>
      </c>
      <c r="K950" s="63">
        <v>41.67</v>
      </c>
      <c r="L950" s="56">
        <f t="shared" si="319"/>
        <v>100</v>
      </c>
      <c r="M950" s="56">
        <f t="shared" si="320"/>
        <v>0</v>
      </c>
      <c r="N950" s="56">
        <f t="shared" si="321"/>
        <v>0</v>
      </c>
      <c r="O950" s="56">
        <f t="shared" si="322"/>
        <v>0</v>
      </c>
      <c r="P950" s="56">
        <f t="shared" si="323"/>
        <v>0</v>
      </c>
      <c r="Q950" s="63"/>
      <c r="R950" s="56"/>
      <c r="S950" s="60">
        <f t="shared" si="336"/>
        <v>1.0924061369164129E-3</v>
      </c>
      <c r="T950" s="64">
        <f t="shared" si="337"/>
        <v>-3.875432525951561E-2</v>
      </c>
      <c r="V950" s="65"/>
      <c r="W950" s="68"/>
      <c r="Y950" s="15" t="str">
        <f t="shared" si="324"/>
        <v>UNCERTAIN</v>
      </c>
      <c r="AA950" s="66">
        <f t="shared" si="338"/>
        <v>3.0206966520092804E-2</v>
      </c>
      <c r="AB950">
        <f>LOOKUP($B950,'07_L1政策步階'!$A$4:$A$14,'07_L1政策步階'!$C$4:$C$14)</f>
        <v>1</v>
      </c>
      <c r="AC950" s="65"/>
      <c r="AD950" s="65"/>
      <c r="AE950" s="65"/>
      <c r="AF950" s="65"/>
      <c r="AG950" s="65"/>
      <c r="AH950" s="65"/>
      <c r="AI950" s="65"/>
      <c r="AJ950" s="65"/>
      <c r="AK950" s="65"/>
      <c r="AL950">
        <f t="shared" si="325"/>
        <v>100</v>
      </c>
      <c r="AM950">
        <f t="shared" si="326"/>
        <v>100</v>
      </c>
      <c r="AN950" t="str">
        <f t="shared" si="327"/>
        <v/>
      </c>
      <c r="AO950" t="str">
        <f t="shared" si="328"/>
        <v/>
      </c>
      <c r="AP950" t="str">
        <f t="shared" si="329"/>
        <v/>
      </c>
      <c r="AQ950" t="str">
        <f t="shared" si="330"/>
        <v/>
      </c>
      <c r="AR950" t="str">
        <f t="shared" si="331"/>
        <v/>
      </c>
      <c r="AS950" t="str">
        <f t="shared" si="332"/>
        <v/>
      </c>
      <c r="AT950" t="str">
        <f t="shared" si="333"/>
        <v/>
      </c>
      <c r="AU950" t="str">
        <f t="shared" si="334"/>
        <v/>
      </c>
      <c r="AV950" t="str">
        <f t="shared" si="335"/>
        <v/>
      </c>
      <c r="AW950">
        <f>'01_指標庫'!$H$4*ISNUMBER($F950)+'01_指標庫'!$H$5*ISNUMBER($AA950)+'01_指標庫'!$H$6*ISNUMBER($G950)+'01_指標庫'!$H$7*ISNUMBER($H950)+'01_指標庫'!$H$8*ISNUMBER($AF950)+'01_指標庫'!$H$9*ISNUMBER($AG950)+'01_指標庫'!$H$10*ISNUMBER($AB950)+'01_指標庫'!$H$11*ISNUMBER($AC950)+'01_指標庫'!$H$12*ISNUMBER($AD950)+'01_指標庫'!$H$13*ISNUMBER($AE950)+'01_指標庫'!$H$14*ISNUMBER($I950)+'01_指標庫'!$H$15*ISNUMBER($AH950)+'01_指標庫'!$H$16*ISNUMBER($K950)+'01_指標庫'!$H$17*ISNUMBER($AI950)+'01_指標庫'!$H$18*ISNUMBER($AJ950)+'01_指標庫'!$H$19*ISNUMBER($AK950)+'01_指標庫'!$H$20*ISNUMBER($BB950)+'01_指標庫'!$H$21*ISNUMBER($BC950)</f>
        <v>51</v>
      </c>
      <c r="AX950">
        <f>IF(AW950=0,50,ROUND(('01_指標庫'!$H$4*IF(ISNUMBER($F950),L950,0)+'01_指標庫'!$H$5*IF(ISNUMBER($AA950),AL950,0)+'01_指標庫'!$H$6*IF(ISNUMBER($G950),M950,0)+'01_指標庫'!$H$7*IF(ISNUMBER($H950),N950,0)+'01_指標庫'!$H$8*IF(ISNUMBER($AF950),AQ950,0)+'01_指標庫'!$H$9*IF(ISNUMBER($AG950),AR950,0)+'01_指標庫'!$H$10*IF(ISNUMBER($AB950),AM950,0)+'01_指標庫'!$H$11*IF(ISNUMBER($AC950),AN950,0)+'01_指標庫'!$H$12*IF(ISNUMBER($AD950),AO950,0)+'01_指標庫'!$H$13*IF(ISNUMBER($AE950),AP950,0)+'01_指標庫'!$H$14*IF(ISNUMBER($I950),O950,0)+'01_指標庫'!$H$15*IF(ISNUMBER($AH950),AS950,0)+'01_指標庫'!$H$16*IF(ISNUMBER($K950),P950,0)+'01_指標庫'!$H$17*IF(ISNUMBER($AI950),AT950,0)+'01_指標庫'!$H$18*IF(ISNUMBER($AJ950),AU950,0)+'01_指標庫'!$H$19*IF(ISNUMBER($AK950),AV950,0)+'01_指標庫'!$H$20*IF(ISNUMBER($BB950),BB950,0)+'01_指標庫'!$H$21*IF(ISNUMBER($BC950),BC950,0))/AW950,1))</f>
        <v>41.2</v>
      </c>
      <c r="AY950" s="67"/>
      <c r="AZ950" s="67"/>
      <c r="BA950" s="66">
        <f t="shared" si="339"/>
        <v>2.1827354679743838E-2</v>
      </c>
      <c r="BB950">
        <f t="shared" si="340"/>
        <v>100</v>
      </c>
      <c r="BC950" t="str">
        <f t="shared" si="341"/>
        <v/>
      </c>
    </row>
    <row r="951" spans="1:55" ht="15" customHeight="1">
      <c r="A951" s="56">
        <v>947</v>
      </c>
      <c r="B951" s="57">
        <v>43934</v>
      </c>
      <c r="C951" s="56">
        <v>2020</v>
      </c>
      <c r="D951" s="58" t="s">
        <v>236</v>
      </c>
      <c r="E951" s="59">
        <v>8332.74</v>
      </c>
      <c r="F951" s="60">
        <v>1.5695000000000001E-2</v>
      </c>
      <c r="G951" s="60">
        <v>-0.14260999999999999</v>
      </c>
      <c r="H951" s="61">
        <v>0.38779999999999998</v>
      </c>
      <c r="I951" s="62">
        <v>770</v>
      </c>
      <c r="J951" s="56" t="s">
        <v>235</v>
      </c>
      <c r="K951" s="63">
        <v>41.17</v>
      </c>
      <c r="L951" s="56">
        <f t="shared" si="319"/>
        <v>100</v>
      </c>
      <c r="M951" s="56">
        <f t="shared" si="320"/>
        <v>50</v>
      </c>
      <c r="N951" s="56">
        <f t="shared" si="321"/>
        <v>0</v>
      </c>
      <c r="O951" s="56">
        <f t="shared" si="322"/>
        <v>0</v>
      </c>
      <c r="P951" s="56">
        <f t="shared" si="323"/>
        <v>0</v>
      </c>
      <c r="Q951" s="63"/>
      <c r="R951" s="56"/>
      <c r="S951" s="60">
        <f t="shared" si="336"/>
        <v>1.1435292461154933E-2</v>
      </c>
      <c r="T951" s="64">
        <f t="shared" si="337"/>
        <v>-1.1999040076793865E-2</v>
      </c>
      <c r="V951" s="65"/>
      <c r="W951" s="65"/>
      <c r="Y951" s="15" t="str">
        <f t="shared" si="324"/>
        <v>UNCERTAIN</v>
      </c>
      <c r="AA951" s="66">
        <f t="shared" si="338"/>
        <v>2.7805445910978666E-2</v>
      </c>
      <c r="AB951">
        <f>LOOKUP($B951,'07_L1政策步階'!$A$4:$A$14,'07_L1政策步階'!$C$4:$C$14)</f>
        <v>1</v>
      </c>
      <c r="AC951" s="65"/>
      <c r="AD951" s="65"/>
      <c r="AE951" s="65"/>
      <c r="AF951" s="65"/>
      <c r="AG951" s="65"/>
      <c r="AH951" s="65"/>
      <c r="AI951" s="65"/>
      <c r="AJ951" s="65"/>
      <c r="AK951" s="65"/>
      <c r="AL951">
        <f t="shared" si="325"/>
        <v>100</v>
      </c>
      <c r="AM951">
        <f t="shared" si="326"/>
        <v>100</v>
      </c>
      <c r="AN951" t="str">
        <f t="shared" si="327"/>
        <v/>
      </c>
      <c r="AO951" t="str">
        <f t="shared" si="328"/>
        <v/>
      </c>
      <c r="AP951" t="str">
        <f t="shared" si="329"/>
        <v/>
      </c>
      <c r="AQ951" t="str">
        <f t="shared" si="330"/>
        <v/>
      </c>
      <c r="AR951" t="str">
        <f t="shared" si="331"/>
        <v/>
      </c>
      <c r="AS951" t="str">
        <f t="shared" si="332"/>
        <v/>
      </c>
      <c r="AT951" t="str">
        <f t="shared" si="333"/>
        <v/>
      </c>
      <c r="AU951" t="str">
        <f t="shared" si="334"/>
        <v/>
      </c>
      <c r="AV951" t="str">
        <f t="shared" si="335"/>
        <v/>
      </c>
      <c r="AW951">
        <f>'01_指標庫'!$H$4*ISNUMBER($F951)+'01_指標庫'!$H$5*ISNUMBER($AA951)+'01_指標庫'!$H$6*ISNUMBER($G951)+'01_指標庫'!$H$7*ISNUMBER($H951)+'01_指標庫'!$H$8*ISNUMBER($AF951)+'01_指標庫'!$H$9*ISNUMBER($AG951)+'01_指標庫'!$H$10*ISNUMBER($AB951)+'01_指標庫'!$H$11*ISNUMBER($AC951)+'01_指標庫'!$H$12*ISNUMBER($AD951)+'01_指標庫'!$H$13*ISNUMBER($AE951)+'01_指標庫'!$H$14*ISNUMBER($I951)+'01_指標庫'!$H$15*ISNUMBER($AH951)+'01_指標庫'!$H$16*ISNUMBER($K951)+'01_指標庫'!$H$17*ISNUMBER($AI951)+'01_指標庫'!$H$18*ISNUMBER($AJ951)+'01_指標庫'!$H$19*ISNUMBER($AK951)+'01_指標庫'!$H$20*ISNUMBER($BB951)+'01_指標庫'!$H$21*ISNUMBER($BC951)</f>
        <v>51</v>
      </c>
      <c r="AX951">
        <f>IF(AW951=0,50,ROUND(('01_指標庫'!$H$4*IF(ISNUMBER($F951),L951,0)+'01_指標庫'!$H$5*IF(ISNUMBER($AA951),AL951,0)+'01_指標庫'!$H$6*IF(ISNUMBER($G951),M951,0)+'01_指標庫'!$H$7*IF(ISNUMBER($H951),N951,0)+'01_指標庫'!$H$8*IF(ISNUMBER($AF951),AQ951,0)+'01_指標庫'!$H$9*IF(ISNUMBER($AG951),AR951,0)+'01_指標庫'!$H$10*IF(ISNUMBER($AB951),AM951,0)+'01_指標庫'!$H$11*IF(ISNUMBER($AC951),AN951,0)+'01_指標庫'!$H$12*IF(ISNUMBER($AD951),AO951,0)+'01_指標庫'!$H$13*IF(ISNUMBER($AE951),AP951,0)+'01_指標庫'!$H$14*IF(ISNUMBER($I951),O951,0)+'01_指標庫'!$H$15*IF(ISNUMBER($AH951),AS951,0)+'01_指標庫'!$H$16*IF(ISNUMBER($K951),P951,0)+'01_指標庫'!$H$17*IF(ISNUMBER($AI951),AT951,0)+'01_指標庫'!$H$18*IF(ISNUMBER($AJ951),AU951,0)+'01_指標庫'!$H$19*IF(ISNUMBER($AK951),AV951,0)+'01_指標庫'!$H$20*IF(ISNUMBER($BB951),BB951,0)+'01_指標庫'!$H$21*IF(ISNUMBER($BC951),BC951,0))/AW951,1))</f>
        <v>49</v>
      </c>
      <c r="AY951" s="67"/>
      <c r="AZ951" s="67"/>
      <c r="BA951" s="66">
        <f t="shared" si="339"/>
        <v>3.2531136346580336E-2</v>
      </c>
      <c r="BB951">
        <f t="shared" si="340"/>
        <v>100</v>
      </c>
      <c r="BC951" t="str">
        <f t="shared" si="341"/>
        <v/>
      </c>
    </row>
    <row r="952" spans="1:55" ht="15" customHeight="1">
      <c r="A952" s="56">
        <v>948</v>
      </c>
      <c r="B952" s="57">
        <v>43935</v>
      </c>
      <c r="C952" s="56">
        <v>2020</v>
      </c>
      <c r="D952" s="58" t="s">
        <v>237</v>
      </c>
      <c r="E952" s="59">
        <v>8692.16</v>
      </c>
      <c r="F952" s="60">
        <v>5.8837E-2</v>
      </c>
      <c r="G952" s="60">
        <v>-0.105628</v>
      </c>
      <c r="H952" s="61">
        <v>0.42859999999999998</v>
      </c>
      <c r="I952" s="62">
        <v>735</v>
      </c>
      <c r="J952" s="56" t="s">
        <v>235</v>
      </c>
      <c r="K952" s="63">
        <v>37.76</v>
      </c>
      <c r="L952" s="56">
        <f t="shared" si="319"/>
        <v>100</v>
      </c>
      <c r="M952" s="56">
        <f t="shared" si="320"/>
        <v>50</v>
      </c>
      <c r="N952" s="56">
        <f t="shared" si="321"/>
        <v>50</v>
      </c>
      <c r="O952" s="56">
        <f t="shared" si="322"/>
        <v>0</v>
      </c>
      <c r="P952" s="56">
        <f t="shared" si="323"/>
        <v>0</v>
      </c>
      <c r="Q952" s="63"/>
      <c r="R952" s="56"/>
      <c r="S952" s="60">
        <f t="shared" si="336"/>
        <v>4.3133471103142584E-2</v>
      </c>
      <c r="T952" s="64">
        <f t="shared" si="337"/>
        <v>-8.2827301433082479E-2</v>
      </c>
      <c r="V952" s="65"/>
      <c r="W952" s="65"/>
      <c r="Y952" s="15" t="str">
        <f t="shared" si="324"/>
        <v>UNCERTAIN</v>
      </c>
      <c r="AA952" s="66">
        <f t="shared" si="338"/>
        <v>2.6428147777171285E-2</v>
      </c>
      <c r="AB952">
        <f>LOOKUP($B952,'07_L1政策步階'!$A$4:$A$14,'07_L1政策步階'!$C$4:$C$14)</f>
        <v>1</v>
      </c>
      <c r="AC952" s="65"/>
      <c r="AD952" s="65"/>
      <c r="AE952" s="65"/>
      <c r="AF952" s="65"/>
      <c r="AG952" s="65"/>
      <c r="AH952" s="65"/>
      <c r="AI952" s="65"/>
      <c r="AJ952" s="65"/>
      <c r="AK952" s="65"/>
      <c r="AL952">
        <f t="shared" si="325"/>
        <v>100</v>
      </c>
      <c r="AM952">
        <f t="shared" si="326"/>
        <v>100</v>
      </c>
      <c r="AN952" t="str">
        <f t="shared" si="327"/>
        <v/>
      </c>
      <c r="AO952" t="str">
        <f t="shared" si="328"/>
        <v/>
      </c>
      <c r="AP952" t="str">
        <f t="shared" si="329"/>
        <v/>
      </c>
      <c r="AQ952" t="str">
        <f t="shared" si="330"/>
        <v/>
      </c>
      <c r="AR952" t="str">
        <f t="shared" si="331"/>
        <v/>
      </c>
      <c r="AS952" t="str">
        <f t="shared" si="332"/>
        <v/>
      </c>
      <c r="AT952" t="str">
        <f t="shared" si="333"/>
        <v/>
      </c>
      <c r="AU952" t="str">
        <f t="shared" si="334"/>
        <v/>
      </c>
      <c r="AV952" t="str">
        <f t="shared" si="335"/>
        <v/>
      </c>
      <c r="AW952">
        <f>'01_指標庫'!$H$4*ISNUMBER($F952)+'01_指標庫'!$H$5*ISNUMBER($AA952)+'01_指標庫'!$H$6*ISNUMBER($G952)+'01_指標庫'!$H$7*ISNUMBER($H952)+'01_指標庫'!$H$8*ISNUMBER($AF952)+'01_指標庫'!$H$9*ISNUMBER($AG952)+'01_指標庫'!$H$10*ISNUMBER($AB952)+'01_指標庫'!$H$11*ISNUMBER($AC952)+'01_指標庫'!$H$12*ISNUMBER($AD952)+'01_指標庫'!$H$13*ISNUMBER($AE952)+'01_指標庫'!$H$14*ISNUMBER($I952)+'01_指標庫'!$H$15*ISNUMBER($AH952)+'01_指標庫'!$H$16*ISNUMBER($K952)+'01_指標庫'!$H$17*ISNUMBER($AI952)+'01_指標庫'!$H$18*ISNUMBER($AJ952)+'01_指標庫'!$H$19*ISNUMBER($AK952)+'01_指標庫'!$H$20*ISNUMBER($BB952)+'01_指標庫'!$H$21*ISNUMBER($BC952)</f>
        <v>51</v>
      </c>
      <c r="AX952">
        <f>IF(AW952=0,50,ROUND(('01_指標庫'!$H$4*IF(ISNUMBER($F952),L952,0)+'01_指標庫'!$H$5*IF(ISNUMBER($AA952),AL952,0)+'01_指標庫'!$H$6*IF(ISNUMBER($G952),M952,0)+'01_指標庫'!$H$7*IF(ISNUMBER($H952),N952,0)+'01_指標庫'!$H$8*IF(ISNUMBER($AF952),AQ952,0)+'01_指標庫'!$H$9*IF(ISNUMBER($AG952),AR952,0)+'01_指標庫'!$H$10*IF(ISNUMBER($AB952),AM952,0)+'01_指標庫'!$H$11*IF(ISNUMBER($AC952),AN952,0)+'01_指標庫'!$H$12*IF(ISNUMBER($AD952),AO952,0)+'01_指標庫'!$H$13*IF(ISNUMBER($AE952),AP952,0)+'01_指標庫'!$H$14*IF(ISNUMBER($I952),O952,0)+'01_指標庫'!$H$15*IF(ISNUMBER($AH952),AS952,0)+'01_指標庫'!$H$16*IF(ISNUMBER($K952),P952,0)+'01_指標庫'!$H$17*IF(ISNUMBER($AI952),AT952,0)+'01_指標庫'!$H$18*IF(ISNUMBER($AJ952),AU952,0)+'01_指標庫'!$H$19*IF(ISNUMBER($AK952),AV952,0)+'01_指標庫'!$H$20*IF(ISNUMBER($BB952),BB952,0)+'01_指標庫'!$H$21*IF(ISNUMBER($BC952),BC952,0))/AW952,1))</f>
        <v>56.9</v>
      </c>
      <c r="AY952" s="67"/>
      <c r="AZ952" s="67"/>
      <c r="BA952" s="66">
        <f t="shared" si="339"/>
        <v>3.7422319338223931E-2</v>
      </c>
      <c r="BB952">
        <f t="shared" si="340"/>
        <v>100</v>
      </c>
      <c r="BC952" t="str">
        <f t="shared" si="341"/>
        <v/>
      </c>
    </row>
    <row r="953" spans="1:55" ht="15" customHeight="1">
      <c r="A953" s="56">
        <v>949</v>
      </c>
      <c r="B953" s="57">
        <v>43936</v>
      </c>
      <c r="C953" s="56">
        <v>2020</v>
      </c>
      <c r="D953" s="58" t="s">
        <v>238</v>
      </c>
      <c r="E953" s="59">
        <v>8591.9599999999991</v>
      </c>
      <c r="F953" s="60">
        <v>4.6044000000000002E-2</v>
      </c>
      <c r="G953" s="60">
        <v>-0.115938</v>
      </c>
      <c r="H953" s="61">
        <v>0.42859999999999998</v>
      </c>
      <c r="I953" s="62">
        <v>764</v>
      </c>
      <c r="J953" s="56" t="s">
        <v>235</v>
      </c>
      <c r="K953" s="63">
        <v>40.840000000000003</v>
      </c>
      <c r="L953" s="56">
        <f t="shared" si="319"/>
        <v>100</v>
      </c>
      <c r="M953" s="56">
        <f t="shared" si="320"/>
        <v>50</v>
      </c>
      <c r="N953" s="56">
        <f t="shared" si="321"/>
        <v>50</v>
      </c>
      <c r="O953" s="56">
        <f t="shared" si="322"/>
        <v>0</v>
      </c>
      <c r="P953" s="56">
        <f t="shared" si="323"/>
        <v>0</v>
      </c>
      <c r="Q953" s="63"/>
      <c r="R953" s="56"/>
      <c r="S953" s="60">
        <f t="shared" si="336"/>
        <v>-1.152762949600572E-2</v>
      </c>
      <c r="T953" s="64">
        <f t="shared" si="337"/>
        <v>8.1567796610169552E-2</v>
      </c>
      <c r="V953" s="65"/>
      <c r="W953" s="65"/>
      <c r="Y953" s="15" t="str">
        <f t="shared" si="324"/>
        <v>UNCERTAIN</v>
      </c>
      <c r="AA953" s="66">
        <f t="shared" si="338"/>
        <v>2.4551847446530717E-2</v>
      </c>
      <c r="AB953">
        <f>LOOKUP($B953,'07_L1政策步階'!$A$4:$A$14,'07_L1政策步階'!$C$4:$C$14)</f>
        <v>1</v>
      </c>
      <c r="AC953" s="65"/>
      <c r="AD953" s="65"/>
      <c r="AE953" s="65"/>
      <c r="AF953" s="65"/>
      <c r="AG953" s="65"/>
      <c r="AH953" s="65"/>
      <c r="AI953" s="65"/>
      <c r="AJ953" s="65"/>
      <c r="AK953" s="65"/>
      <c r="AL953">
        <f t="shared" si="325"/>
        <v>100</v>
      </c>
      <c r="AM953">
        <f t="shared" si="326"/>
        <v>100</v>
      </c>
      <c r="AN953" t="str">
        <f t="shared" si="327"/>
        <v/>
      </c>
      <c r="AO953" t="str">
        <f t="shared" si="328"/>
        <v/>
      </c>
      <c r="AP953" t="str">
        <f t="shared" si="329"/>
        <v/>
      </c>
      <c r="AQ953" t="str">
        <f t="shared" si="330"/>
        <v/>
      </c>
      <c r="AR953" t="str">
        <f t="shared" si="331"/>
        <v/>
      </c>
      <c r="AS953" t="str">
        <f t="shared" si="332"/>
        <v/>
      </c>
      <c r="AT953" t="str">
        <f t="shared" si="333"/>
        <v/>
      </c>
      <c r="AU953" t="str">
        <f t="shared" si="334"/>
        <v/>
      </c>
      <c r="AV953" t="str">
        <f t="shared" si="335"/>
        <v/>
      </c>
      <c r="AW953">
        <f>'01_指標庫'!$H$4*ISNUMBER($F953)+'01_指標庫'!$H$5*ISNUMBER($AA953)+'01_指標庫'!$H$6*ISNUMBER($G953)+'01_指標庫'!$H$7*ISNUMBER($H953)+'01_指標庫'!$H$8*ISNUMBER($AF953)+'01_指標庫'!$H$9*ISNUMBER($AG953)+'01_指標庫'!$H$10*ISNUMBER($AB953)+'01_指標庫'!$H$11*ISNUMBER($AC953)+'01_指標庫'!$H$12*ISNUMBER($AD953)+'01_指標庫'!$H$13*ISNUMBER($AE953)+'01_指標庫'!$H$14*ISNUMBER($I953)+'01_指標庫'!$H$15*ISNUMBER($AH953)+'01_指標庫'!$H$16*ISNUMBER($K953)+'01_指標庫'!$H$17*ISNUMBER($AI953)+'01_指標庫'!$H$18*ISNUMBER($AJ953)+'01_指標庫'!$H$19*ISNUMBER($AK953)+'01_指標庫'!$H$20*ISNUMBER($BB953)+'01_指標庫'!$H$21*ISNUMBER($BC953)</f>
        <v>51</v>
      </c>
      <c r="AX953">
        <f>IF(AW953=0,50,ROUND(('01_指標庫'!$H$4*IF(ISNUMBER($F953),L953,0)+'01_指標庫'!$H$5*IF(ISNUMBER($AA953),AL953,0)+'01_指標庫'!$H$6*IF(ISNUMBER($G953),M953,0)+'01_指標庫'!$H$7*IF(ISNUMBER($H953),N953,0)+'01_指標庫'!$H$8*IF(ISNUMBER($AF953),AQ953,0)+'01_指標庫'!$H$9*IF(ISNUMBER($AG953),AR953,0)+'01_指標庫'!$H$10*IF(ISNUMBER($AB953),AM953,0)+'01_指標庫'!$H$11*IF(ISNUMBER($AC953),AN953,0)+'01_指標庫'!$H$12*IF(ISNUMBER($AD953),AO953,0)+'01_指標庫'!$H$13*IF(ISNUMBER($AE953),AP953,0)+'01_指標庫'!$H$14*IF(ISNUMBER($I953),O953,0)+'01_指標庫'!$H$15*IF(ISNUMBER($AH953),AS953,0)+'01_指標庫'!$H$16*IF(ISNUMBER($K953),P953,0)+'01_指標庫'!$H$17*IF(ISNUMBER($AI953),AT953,0)+'01_指標庫'!$H$18*IF(ISNUMBER($AJ953),AU953,0)+'01_指標庫'!$H$19*IF(ISNUMBER($AK953),AV953,0)+'01_指標庫'!$H$20*IF(ISNUMBER($BB953),BB953,0)+'01_指標庫'!$H$21*IF(ISNUMBER($BC953),BC953,0))/AW953,1))</f>
        <v>56.9</v>
      </c>
      <c r="AY953" s="67"/>
      <c r="AZ953" s="67"/>
      <c r="BA953" s="66">
        <f t="shared" si="339"/>
        <v>4.0856498828431898E-2</v>
      </c>
      <c r="BB953">
        <f t="shared" si="340"/>
        <v>100</v>
      </c>
      <c r="BC953" t="str">
        <f t="shared" si="341"/>
        <v/>
      </c>
    </row>
    <row r="954" spans="1:55" ht="15" customHeight="1">
      <c r="A954" s="56">
        <v>950</v>
      </c>
      <c r="B954" s="57">
        <v>43937</v>
      </c>
      <c r="C954" s="56">
        <v>2020</v>
      </c>
      <c r="D954" s="58" t="s">
        <v>239</v>
      </c>
      <c r="E954" s="59">
        <v>8757.83</v>
      </c>
      <c r="F954" s="60">
        <v>6.5597000000000003E-2</v>
      </c>
      <c r="G954" s="60">
        <v>-9.8871000000000001E-2</v>
      </c>
      <c r="H954" s="61">
        <v>0.44900000000000001</v>
      </c>
      <c r="I954" s="62">
        <v>758</v>
      </c>
      <c r="J954" s="56" t="s">
        <v>235</v>
      </c>
      <c r="K954" s="63">
        <v>40.11</v>
      </c>
      <c r="L954" s="56">
        <f t="shared" si="319"/>
        <v>100</v>
      </c>
      <c r="M954" s="56">
        <f t="shared" si="320"/>
        <v>50</v>
      </c>
      <c r="N954" s="56">
        <f t="shared" si="321"/>
        <v>50</v>
      </c>
      <c r="O954" s="56">
        <f t="shared" si="322"/>
        <v>0</v>
      </c>
      <c r="P954" s="56">
        <f t="shared" si="323"/>
        <v>0</v>
      </c>
      <c r="Q954" s="63"/>
      <c r="R954" s="56"/>
      <c r="S954" s="60">
        <f t="shared" si="336"/>
        <v>1.9305257473265724E-2</v>
      </c>
      <c r="T954" s="64">
        <f t="shared" si="337"/>
        <v>-1.7874632713026584E-2</v>
      </c>
      <c r="V954" s="65"/>
      <c r="W954" s="65"/>
      <c r="Y954" s="15" t="str">
        <f t="shared" si="324"/>
        <v>UNCERTAIN</v>
      </c>
      <c r="AA954" s="66">
        <f t="shared" si="338"/>
        <v>2.2532729949191976E-2</v>
      </c>
      <c r="AB954">
        <f>LOOKUP($B954,'07_L1政策步階'!$A$4:$A$14,'07_L1政策步階'!$C$4:$C$14)</f>
        <v>1</v>
      </c>
      <c r="AC954" s="65"/>
      <c r="AD954" s="65"/>
      <c r="AE954" s="65"/>
      <c r="AF954" s="65"/>
      <c r="AG954" s="65"/>
      <c r="AH954" s="65"/>
      <c r="AI954" s="65"/>
      <c r="AJ954" s="65"/>
      <c r="AK954" s="65"/>
      <c r="AL954">
        <f t="shared" si="325"/>
        <v>100</v>
      </c>
      <c r="AM954">
        <f t="shared" si="326"/>
        <v>100</v>
      </c>
      <c r="AN954" t="str">
        <f t="shared" si="327"/>
        <v/>
      </c>
      <c r="AO954" t="str">
        <f t="shared" si="328"/>
        <v/>
      </c>
      <c r="AP954" t="str">
        <f t="shared" si="329"/>
        <v/>
      </c>
      <c r="AQ954" t="str">
        <f t="shared" si="330"/>
        <v/>
      </c>
      <c r="AR954" t="str">
        <f t="shared" si="331"/>
        <v/>
      </c>
      <c r="AS954" t="str">
        <f t="shared" si="332"/>
        <v/>
      </c>
      <c r="AT954" t="str">
        <f t="shared" si="333"/>
        <v/>
      </c>
      <c r="AU954" t="str">
        <f t="shared" si="334"/>
        <v/>
      </c>
      <c r="AV954" t="str">
        <f t="shared" si="335"/>
        <v/>
      </c>
      <c r="AW954">
        <f>'01_指標庫'!$H$4*ISNUMBER($F954)+'01_指標庫'!$H$5*ISNUMBER($AA954)+'01_指標庫'!$H$6*ISNUMBER($G954)+'01_指標庫'!$H$7*ISNUMBER($H954)+'01_指標庫'!$H$8*ISNUMBER($AF954)+'01_指標庫'!$H$9*ISNUMBER($AG954)+'01_指標庫'!$H$10*ISNUMBER($AB954)+'01_指標庫'!$H$11*ISNUMBER($AC954)+'01_指標庫'!$H$12*ISNUMBER($AD954)+'01_指標庫'!$H$13*ISNUMBER($AE954)+'01_指標庫'!$H$14*ISNUMBER($I954)+'01_指標庫'!$H$15*ISNUMBER($AH954)+'01_指標庫'!$H$16*ISNUMBER($K954)+'01_指標庫'!$H$17*ISNUMBER($AI954)+'01_指標庫'!$H$18*ISNUMBER($AJ954)+'01_指標庫'!$H$19*ISNUMBER($AK954)+'01_指標庫'!$H$20*ISNUMBER($BB954)+'01_指標庫'!$H$21*ISNUMBER($BC954)</f>
        <v>51</v>
      </c>
      <c r="AX954">
        <f>IF(AW954=0,50,ROUND(('01_指標庫'!$H$4*IF(ISNUMBER($F954),L954,0)+'01_指標庫'!$H$5*IF(ISNUMBER($AA954),AL954,0)+'01_指標庫'!$H$6*IF(ISNUMBER($G954),M954,0)+'01_指標庫'!$H$7*IF(ISNUMBER($H954),N954,0)+'01_指標庫'!$H$8*IF(ISNUMBER($AF954),AQ954,0)+'01_指標庫'!$H$9*IF(ISNUMBER($AG954),AR954,0)+'01_指標庫'!$H$10*IF(ISNUMBER($AB954),AM954,0)+'01_指標庫'!$H$11*IF(ISNUMBER($AC954),AN954,0)+'01_指標庫'!$H$12*IF(ISNUMBER($AD954),AO954,0)+'01_指標庫'!$H$13*IF(ISNUMBER($AE954),AP954,0)+'01_指標庫'!$H$14*IF(ISNUMBER($I954),O954,0)+'01_指標庫'!$H$15*IF(ISNUMBER($AH954),AS954,0)+'01_指標庫'!$H$16*IF(ISNUMBER($K954),P954,0)+'01_指標庫'!$H$17*IF(ISNUMBER($AI954),AT954,0)+'01_指標庫'!$H$18*IF(ISNUMBER($AJ954),AU954,0)+'01_指標庫'!$H$19*IF(ISNUMBER($AK954),AV954,0)+'01_指標庫'!$H$20*IF(ISNUMBER($BB954),BB954,0)+'01_指標庫'!$H$21*IF(ISNUMBER($BC954),BC954,0))/AW954,1))</f>
        <v>56.9</v>
      </c>
      <c r="AY954" s="67"/>
      <c r="AZ954" s="67"/>
      <c r="BA954" s="66">
        <f t="shared" si="339"/>
        <v>3.760693958301653E-2</v>
      </c>
      <c r="BB954">
        <f t="shared" si="340"/>
        <v>100</v>
      </c>
      <c r="BC954" t="str">
        <f t="shared" si="341"/>
        <v/>
      </c>
    </row>
    <row r="955" spans="1:55" ht="15" customHeight="1">
      <c r="A955" s="56">
        <v>951</v>
      </c>
      <c r="B955" s="57">
        <v>43938</v>
      </c>
      <c r="C955" s="56">
        <v>2020</v>
      </c>
      <c r="D955" s="58" t="s">
        <v>234</v>
      </c>
      <c r="E955" s="59">
        <v>8832.41</v>
      </c>
      <c r="F955" s="60">
        <v>7.3996000000000006E-2</v>
      </c>
      <c r="G955" s="60">
        <v>-9.1197E-2</v>
      </c>
      <c r="H955" s="61">
        <v>0.48980000000000001</v>
      </c>
      <c r="I955" s="62">
        <v>731</v>
      </c>
      <c r="J955" s="56" t="s">
        <v>235</v>
      </c>
      <c r="K955" s="63">
        <v>38.15</v>
      </c>
      <c r="L955" s="56">
        <f t="shared" si="319"/>
        <v>100</v>
      </c>
      <c r="M955" s="56">
        <f t="shared" si="320"/>
        <v>50</v>
      </c>
      <c r="N955" s="56">
        <f t="shared" si="321"/>
        <v>50</v>
      </c>
      <c r="O955" s="56">
        <f t="shared" si="322"/>
        <v>0</v>
      </c>
      <c r="P955" s="56">
        <f t="shared" si="323"/>
        <v>0</v>
      </c>
      <c r="Q955" s="63"/>
      <c r="R955" s="56"/>
      <c r="S955" s="60">
        <f t="shared" si="336"/>
        <v>8.5158081396876639E-3</v>
      </c>
      <c r="T955" s="64">
        <f t="shared" si="337"/>
        <v>-4.8865619546247796E-2</v>
      </c>
      <c r="V955" s="65"/>
      <c r="W955" s="65"/>
      <c r="Y955" s="15" t="str">
        <f t="shared" si="324"/>
        <v>UNCERTAIN</v>
      </c>
      <c r="AA955" s="66">
        <f t="shared" si="338"/>
        <v>2.0589523491187922E-2</v>
      </c>
      <c r="AB955">
        <f>LOOKUP($B955,'07_L1政策步階'!$A$4:$A$14,'07_L1政策步階'!$C$4:$C$14)</f>
        <v>1</v>
      </c>
      <c r="AC955" s="65"/>
      <c r="AD955" s="65"/>
      <c r="AE955" s="65"/>
      <c r="AF955" s="65"/>
      <c r="AG955" s="65"/>
      <c r="AH955" s="65"/>
      <c r="AI955" s="65"/>
      <c r="AJ955" s="65"/>
      <c r="AK955" s="65"/>
      <c r="AL955">
        <f t="shared" si="325"/>
        <v>100</v>
      </c>
      <c r="AM955">
        <f t="shared" si="326"/>
        <v>100</v>
      </c>
      <c r="AN955" t="str">
        <f t="shared" si="327"/>
        <v/>
      </c>
      <c r="AO955" t="str">
        <f t="shared" si="328"/>
        <v/>
      </c>
      <c r="AP955" t="str">
        <f t="shared" si="329"/>
        <v/>
      </c>
      <c r="AQ955" t="str">
        <f t="shared" si="330"/>
        <v/>
      </c>
      <c r="AR955" t="str">
        <f t="shared" si="331"/>
        <v/>
      </c>
      <c r="AS955" t="str">
        <f t="shared" si="332"/>
        <v/>
      </c>
      <c r="AT955" t="str">
        <f t="shared" si="333"/>
        <v/>
      </c>
      <c r="AU955" t="str">
        <f t="shared" si="334"/>
        <v/>
      </c>
      <c r="AV955" t="str">
        <f t="shared" si="335"/>
        <v/>
      </c>
      <c r="AW955">
        <f>'01_指標庫'!$H$4*ISNUMBER($F955)+'01_指標庫'!$H$5*ISNUMBER($AA955)+'01_指標庫'!$H$6*ISNUMBER($G955)+'01_指標庫'!$H$7*ISNUMBER($H955)+'01_指標庫'!$H$8*ISNUMBER($AF955)+'01_指標庫'!$H$9*ISNUMBER($AG955)+'01_指標庫'!$H$10*ISNUMBER($AB955)+'01_指標庫'!$H$11*ISNUMBER($AC955)+'01_指標庫'!$H$12*ISNUMBER($AD955)+'01_指標庫'!$H$13*ISNUMBER($AE955)+'01_指標庫'!$H$14*ISNUMBER($I955)+'01_指標庫'!$H$15*ISNUMBER($AH955)+'01_指標庫'!$H$16*ISNUMBER($K955)+'01_指標庫'!$H$17*ISNUMBER($AI955)+'01_指標庫'!$H$18*ISNUMBER($AJ955)+'01_指標庫'!$H$19*ISNUMBER($AK955)+'01_指標庫'!$H$20*ISNUMBER($BB955)+'01_指標庫'!$H$21*ISNUMBER($BC955)</f>
        <v>51</v>
      </c>
      <c r="AX955">
        <f>IF(AW955=0,50,ROUND(('01_指標庫'!$H$4*IF(ISNUMBER($F955),L955,0)+'01_指標庫'!$H$5*IF(ISNUMBER($AA955),AL955,0)+'01_指標庫'!$H$6*IF(ISNUMBER($G955),M955,0)+'01_指標庫'!$H$7*IF(ISNUMBER($H955),N955,0)+'01_指標庫'!$H$8*IF(ISNUMBER($AF955),AQ955,0)+'01_指標庫'!$H$9*IF(ISNUMBER($AG955),AR955,0)+'01_指標庫'!$H$10*IF(ISNUMBER($AB955),AM955,0)+'01_指標庫'!$H$11*IF(ISNUMBER($AC955),AN955,0)+'01_指標庫'!$H$12*IF(ISNUMBER($AD955),AO955,0)+'01_指標庫'!$H$13*IF(ISNUMBER($AE955),AP955,0)+'01_指標庫'!$H$14*IF(ISNUMBER($I955),O955,0)+'01_指標庫'!$H$15*IF(ISNUMBER($AH955),AS955,0)+'01_指標庫'!$H$16*IF(ISNUMBER($K955),P955,0)+'01_指標庫'!$H$17*IF(ISNUMBER($AI955),AT955,0)+'01_指標庫'!$H$18*IF(ISNUMBER($AJ955),AU955,0)+'01_指標庫'!$H$19*IF(ISNUMBER($AK955),AV955,0)+'01_指標庫'!$H$20*IF(ISNUMBER($BB955),BB955,0)+'01_指標庫'!$H$21*IF(ISNUMBER($BC955),BC955,0))/AW955,1))</f>
        <v>56.9</v>
      </c>
      <c r="AY955" s="67"/>
      <c r="AZ955" s="67"/>
      <c r="BA955" s="66">
        <f t="shared" si="339"/>
        <v>3.695899345107212E-2</v>
      </c>
      <c r="BB955">
        <f t="shared" si="340"/>
        <v>100</v>
      </c>
      <c r="BC955" t="str">
        <f t="shared" si="341"/>
        <v/>
      </c>
    </row>
    <row r="956" spans="1:55" ht="15" customHeight="1">
      <c r="A956" s="56">
        <v>952</v>
      </c>
      <c r="B956" s="57">
        <v>43941</v>
      </c>
      <c r="C956" s="56">
        <v>2020</v>
      </c>
      <c r="D956" s="58" t="s">
        <v>236</v>
      </c>
      <c r="E956" s="59">
        <v>8726.51</v>
      </c>
      <c r="F956" s="60">
        <v>6.0559000000000002E-2</v>
      </c>
      <c r="G956" s="60">
        <v>-0.102094</v>
      </c>
      <c r="H956" s="61">
        <v>0.44900000000000001</v>
      </c>
      <c r="I956" s="62">
        <v>752</v>
      </c>
      <c r="J956" s="56" t="s">
        <v>235</v>
      </c>
      <c r="K956" s="63">
        <v>43.83</v>
      </c>
      <c r="L956" s="56">
        <f t="shared" si="319"/>
        <v>100</v>
      </c>
      <c r="M956" s="56">
        <f t="shared" si="320"/>
        <v>50</v>
      </c>
      <c r="N956" s="56">
        <f t="shared" si="321"/>
        <v>50</v>
      </c>
      <c r="O956" s="56">
        <f t="shared" si="322"/>
        <v>0</v>
      </c>
      <c r="P956" s="56">
        <f t="shared" si="323"/>
        <v>0</v>
      </c>
      <c r="Q956" s="63"/>
      <c r="R956" s="56"/>
      <c r="S956" s="60">
        <f t="shared" si="336"/>
        <v>-1.1989932532570302E-2</v>
      </c>
      <c r="T956" s="64">
        <f t="shared" si="337"/>
        <v>0.1488859764089121</v>
      </c>
      <c r="V956" s="65"/>
      <c r="W956" s="65"/>
      <c r="Y956" s="15" t="str">
        <f t="shared" si="324"/>
        <v>UNCERTAIN</v>
      </c>
      <c r="AA956" s="66">
        <f t="shared" si="338"/>
        <v>1.8302060716486102E-2</v>
      </c>
      <c r="AB956">
        <f>LOOKUP($B956,'07_L1政策步階'!$A$4:$A$14,'07_L1政策步階'!$C$4:$C$14)</f>
        <v>1</v>
      </c>
      <c r="AC956" s="65"/>
      <c r="AD956" s="65"/>
      <c r="AE956" s="65"/>
      <c r="AF956" s="65"/>
      <c r="AG956" s="65"/>
      <c r="AH956" s="65"/>
      <c r="AI956" s="65"/>
      <c r="AJ956" s="65"/>
      <c r="AK956" s="65"/>
      <c r="AL956">
        <f t="shared" si="325"/>
        <v>100</v>
      </c>
      <c r="AM956">
        <f t="shared" si="326"/>
        <v>100</v>
      </c>
      <c r="AN956" t="str">
        <f t="shared" si="327"/>
        <v/>
      </c>
      <c r="AO956" t="str">
        <f t="shared" si="328"/>
        <v/>
      </c>
      <c r="AP956" t="str">
        <f t="shared" si="329"/>
        <v/>
      </c>
      <c r="AQ956" t="str">
        <f t="shared" si="330"/>
        <v/>
      </c>
      <c r="AR956" t="str">
        <f t="shared" si="331"/>
        <v/>
      </c>
      <c r="AS956" t="str">
        <f t="shared" si="332"/>
        <v/>
      </c>
      <c r="AT956" t="str">
        <f t="shared" si="333"/>
        <v/>
      </c>
      <c r="AU956" t="str">
        <f t="shared" si="334"/>
        <v/>
      </c>
      <c r="AV956" t="str">
        <f t="shared" si="335"/>
        <v/>
      </c>
      <c r="AW956">
        <f>'01_指標庫'!$H$4*ISNUMBER($F956)+'01_指標庫'!$H$5*ISNUMBER($AA956)+'01_指標庫'!$H$6*ISNUMBER($G956)+'01_指標庫'!$H$7*ISNUMBER($H956)+'01_指標庫'!$H$8*ISNUMBER($AF956)+'01_指標庫'!$H$9*ISNUMBER($AG956)+'01_指標庫'!$H$10*ISNUMBER($AB956)+'01_指標庫'!$H$11*ISNUMBER($AC956)+'01_指標庫'!$H$12*ISNUMBER($AD956)+'01_指標庫'!$H$13*ISNUMBER($AE956)+'01_指標庫'!$H$14*ISNUMBER($I956)+'01_指標庫'!$H$15*ISNUMBER($AH956)+'01_指標庫'!$H$16*ISNUMBER($K956)+'01_指標庫'!$H$17*ISNUMBER($AI956)+'01_指標庫'!$H$18*ISNUMBER($AJ956)+'01_指標庫'!$H$19*ISNUMBER($AK956)+'01_指標庫'!$H$20*ISNUMBER($BB956)+'01_指標庫'!$H$21*ISNUMBER($BC956)</f>
        <v>51</v>
      </c>
      <c r="AX956">
        <f>IF(AW956=0,50,ROUND(('01_指標庫'!$H$4*IF(ISNUMBER($F956),L956,0)+'01_指標庫'!$H$5*IF(ISNUMBER($AA956),AL956,0)+'01_指標庫'!$H$6*IF(ISNUMBER($G956),M956,0)+'01_指標庫'!$H$7*IF(ISNUMBER($H956),N956,0)+'01_指標庫'!$H$8*IF(ISNUMBER($AF956),AQ956,0)+'01_指標庫'!$H$9*IF(ISNUMBER($AG956),AR956,0)+'01_指標庫'!$H$10*IF(ISNUMBER($AB956),AM956,0)+'01_指標庫'!$H$11*IF(ISNUMBER($AC956),AN956,0)+'01_指標庫'!$H$12*IF(ISNUMBER($AD956),AO956,0)+'01_指標庫'!$H$13*IF(ISNUMBER($AE956),AP956,0)+'01_指標庫'!$H$14*IF(ISNUMBER($I956),O956,0)+'01_指標庫'!$H$15*IF(ISNUMBER($AH956),AS956,0)+'01_指標庫'!$H$16*IF(ISNUMBER($K956),P956,0)+'01_指標庫'!$H$17*IF(ISNUMBER($AI956),AT956,0)+'01_指標庫'!$H$18*IF(ISNUMBER($AJ956),AU956,0)+'01_指標庫'!$H$19*IF(ISNUMBER($AK956),AV956,0)+'01_指標庫'!$H$20*IF(ISNUMBER($BB956),BB956,0)+'01_指標庫'!$H$21*IF(ISNUMBER($BC956),BC956,0))/AW956,1))</f>
        <v>56.9</v>
      </c>
      <c r="AY956" s="67"/>
      <c r="AZ956" s="67"/>
      <c r="BA956" s="66">
        <f t="shared" si="339"/>
        <v>3.1574663754182719E-2</v>
      </c>
      <c r="BB956">
        <f t="shared" si="340"/>
        <v>100</v>
      </c>
      <c r="BC956" t="str">
        <f t="shared" si="341"/>
        <v/>
      </c>
    </row>
    <row r="957" spans="1:55" ht="15" customHeight="1">
      <c r="A957" s="56">
        <v>953</v>
      </c>
      <c r="B957" s="57">
        <v>43942</v>
      </c>
      <c r="C957" s="56">
        <v>2020</v>
      </c>
      <c r="D957" s="58" t="s">
        <v>237</v>
      </c>
      <c r="E957" s="59">
        <v>8403</v>
      </c>
      <c r="F957" s="60">
        <v>2.0892999999999998E-2</v>
      </c>
      <c r="G957" s="60">
        <v>-0.135381</v>
      </c>
      <c r="H957" s="61">
        <v>0.36730000000000002</v>
      </c>
      <c r="I957" s="62">
        <v>790</v>
      </c>
      <c r="J957" s="56" t="s">
        <v>235</v>
      </c>
      <c r="K957" s="63">
        <v>45.41</v>
      </c>
      <c r="L957" s="56">
        <f t="shared" si="319"/>
        <v>100</v>
      </c>
      <c r="M957" s="56">
        <f t="shared" si="320"/>
        <v>50</v>
      </c>
      <c r="N957" s="56">
        <f t="shared" si="321"/>
        <v>0</v>
      </c>
      <c r="O957" s="56">
        <f t="shared" si="322"/>
        <v>0</v>
      </c>
      <c r="P957" s="56">
        <f t="shared" si="323"/>
        <v>0</v>
      </c>
      <c r="Q957" s="63"/>
      <c r="R957" s="56"/>
      <c r="S957" s="60">
        <f t="shared" si="336"/>
        <v>-3.7072094113225096E-2</v>
      </c>
      <c r="T957" s="64">
        <f t="shared" si="337"/>
        <v>3.6048368697239264E-2</v>
      </c>
      <c r="V957" s="65"/>
      <c r="W957" s="65"/>
      <c r="Y957" s="15" t="str">
        <f t="shared" si="324"/>
        <v>HARD</v>
      </c>
      <c r="AA957" s="66">
        <f t="shared" si="338"/>
        <v>1.5529393097890143E-2</v>
      </c>
      <c r="AB957">
        <f>LOOKUP($B957,'07_L1政策步階'!$A$4:$A$14,'07_L1政策步階'!$C$4:$C$14)</f>
        <v>1</v>
      </c>
      <c r="AC957" s="65"/>
      <c r="AD957" s="65"/>
      <c r="AE957" s="65"/>
      <c r="AF957" s="65"/>
      <c r="AG957" s="65"/>
      <c r="AH957" s="65"/>
      <c r="AI957" s="65"/>
      <c r="AJ957" s="65"/>
      <c r="AK957" s="65"/>
      <c r="AL957">
        <f t="shared" si="325"/>
        <v>100</v>
      </c>
      <c r="AM957">
        <f t="shared" si="326"/>
        <v>100</v>
      </c>
      <c r="AN957" t="str">
        <f t="shared" si="327"/>
        <v/>
      </c>
      <c r="AO957" t="str">
        <f t="shared" si="328"/>
        <v/>
      </c>
      <c r="AP957" t="str">
        <f t="shared" si="329"/>
        <v/>
      </c>
      <c r="AQ957" t="str">
        <f t="shared" si="330"/>
        <v/>
      </c>
      <c r="AR957" t="str">
        <f t="shared" si="331"/>
        <v/>
      </c>
      <c r="AS957" t="str">
        <f t="shared" si="332"/>
        <v/>
      </c>
      <c r="AT957" t="str">
        <f t="shared" si="333"/>
        <v/>
      </c>
      <c r="AU957" t="str">
        <f t="shared" si="334"/>
        <v/>
      </c>
      <c r="AV957" t="str">
        <f t="shared" si="335"/>
        <v/>
      </c>
      <c r="AW957">
        <f>'01_指標庫'!$H$4*ISNUMBER($F957)+'01_指標庫'!$H$5*ISNUMBER($AA957)+'01_指標庫'!$H$6*ISNUMBER($G957)+'01_指標庫'!$H$7*ISNUMBER($H957)+'01_指標庫'!$H$8*ISNUMBER($AF957)+'01_指標庫'!$H$9*ISNUMBER($AG957)+'01_指標庫'!$H$10*ISNUMBER($AB957)+'01_指標庫'!$H$11*ISNUMBER($AC957)+'01_指標庫'!$H$12*ISNUMBER($AD957)+'01_指標庫'!$H$13*ISNUMBER($AE957)+'01_指標庫'!$H$14*ISNUMBER($I957)+'01_指標庫'!$H$15*ISNUMBER($AH957)+'01_指標庫'!$H$16*ISNUMBER($K957)+'01_指標庫'!$H$17*ISNUMBER($AI957)+'01_指標庫'!$H$18*ISNUMBER($AJ957)+'01_指標庫'!$H$19*ISNUMBER($AK957)+'01_指標庫'!$H$20*ISNUMBER($BB957)+'01_指標庫'!$H$21*ISNUMBER($BC957)</f>
        <v>51</v>
      </c>
      <c r="AX957">
        <f>IF(AW957=0,50,ROUND(('01_指標庫'!$H$4*IF(ISNUMBER($F957),L957,0)+'01_指標庫'!$H$5*IF(ISNUMBER($AA957),AL957,0)+'01_指標庫'!$H$6*IF(ISNUMBER($G957),M957,0)+'01_指標庫'!$H$7*IF(ISNUMBER($H957),N957,0)+'01_指標庫'!$H$8*IF(ISNUMBER($AF957),AQ957,0)+'01_指標庫'!$H$9*IF(ISNUMBER($AG957),AR957,0)+'01_指標庫'!$H$10*IF(ISNUMBER($AB957),AM957,0)+'01_指標庫'!$H$11*IF(ISNUMBER($AC957),AN957,0)+'01_指標庫'!$H$12*IF(ISNUMBER($AD957),AO957,0)+'01_指標庫'!$H$13*IF(ISNUMBER($AE957),AP957,0)+'01_指標庫'!$H$14*IF(ISNUMBER($I957),O957,0)+'01_指標庫'!$H$15*IF(ISNUMBER($AH957),AS957,0)+'01_指標庫'!$H$16*IF(ISNUMBER($K957),P957,0)+'01_指標庫'!$H$17*IF(ISNUMBER($AI957),AT957,0)+'01_指標庫'!$H$18*IF(ISNUMBER($AJ957),AU957,0)+'01_指標庫'!$H$19*IF(ISNUMBER($AK957),AV957,0)+'01_指標庫'!$H$20*IF(ISNUMBER($BB957),BB957,0)+'01_指標庫'!$H$21*IF(ISNUMBER($BC957),BC957,0))/AW957,1))</f>
        <v>37.299999999999997</v>
      </c>
      <c r="AY957" s="67"/>
      <c r="AZ957" s="67"/>
      <c r="BA957" s="66">
        <f t="shared" si="339"/>
        <v>2.0852643464379428E-2</v>
      </c>
      <c r="BB957">
        <f t="shared" si="340"/>
        <v>0</v>
      </c>
      <c r="BC957" t="str">
        <f t="shared" si="341"/>
        <v/>
      </c>
    </row>
    <row r="958" spans="1:55" ht="15" customHeight="1">
      <c r="A958" s="56">
        <v>954</v>
      </c>
      <c r="B958" s="57">
        <v>43943</v>
      </c>
      <c r="C958" s="56">
        <v>2020</v>
      </c>
      <c r="D958" s="58" t="s">
        <v>238</v>
      </c>
      <c r="E958" s="59">
        <v>8664.64</v>
      </c>
      <c r="F958" s="60">
        <v>5.2118999999999999E-2</v>
      </c>
      <c r="G958" s="60">
        <v>-0.10846</v>
      </c>
      <c r="H958" s="61">
        <v>0.42859999999999998</v>
      </c>
      <c r="I958" s="62">
        <v>785</v>
      </c>
      <c r="J958" s="56" t="s">
        <v>235</v>
      </c>
      <c r="K958" s="63">
        <v>41.98</v>
      </c>
      <c r="L958" s="56">
        <f t="shared" si="319"/>
        <v>100</v>
      </c>
      <c r="M958" s="56">
        <f t="shared" si="320"/>
        <v>50</v>
      </c>
      <c r="N958" s="56">
        <f t="shared" si="321"/>
        <v>50</v>
      </c>
      <c r="O958" s="56">
        <f t="shared" si="322"/>
        <v>0</v>
      </c>
      <c r="P958" s="56">
        <f t="shared" si="323"/>
        <v>0</v>
      </c>
      <c r="Q958" s="63"/>
      <c r="R958" s="56"/>
      <c r="S958" s="60">
        <f t="shared" si="336"/>
        <v>3.1136498869451357E-2</v>
      </c>
      <c r="T958" s="64">
        <f t="shared" si="337"/>
        <v>-7.5534023342876067E-2</v>
      </c>
      <c r="V958" s="65"/>
      <c r="W958" s="65"/>
      <c r="Y958" s="15" t="str">
        <f t="shared" si="324"/>
        <v>UNCERTAIN</v>
      </c>
      <c r="AA958" s="66">
        <f t="shared" si="338"/>
        <v>1.2917930971591884E-2</v>
      </c>
      <c r="AB958">
        <f>LOOKUP($B958,'07_L1政策步階'!$A$4:$A$14,'07_L1政策步階'!$C$4:$C$14)</f>
        <v>1</v>
      </c>
      <c r="AC958" s="65"/>
      <c r="AD958" s="65"/>
      <c r="AE958" s="65"/>
      <c r="AF958" s="65"/>
      <c r="AG958" s="65"/>
      <c r="AH958" s="65"/>
      <c r="AI958" s="65"/>
      <c r="AJ958" s="65"/>
      <c r="AK958" s="65"/>
      <c r="AL958">
        <f t="shared" si="325"/>
        <v>100</v>
      </c>
      <c r="AM958">
        <f t="shared" si="326"/>
        <v>100</v>
      </c>
      <c r="AN958" t="str">
        <f t="shared" si="327"/>
        <v/>
      </c>
      <c r="AO958" t="str">
        <f t="shared" si="328"/>
        <v/>
      </c>
      <c r="AP958" t="str">
        <f t="shared" si="329"/>
        <v/>
      </c>
      <c r="AQ958" t="str">
        <f t="shared" si="330"/>
        <v/>
      </c>
      <c r="AR958" t="str">
        <f t="shared" si="331"/>
        <v/>
      </c>
      <c r="AS958" t="str">
        <f t="shared" si="332"/>
        <v/>
      </c>
      <c r="AT958" t="str">
        <f t="shared" si="333"/>
        <v/>
      </c>
      <c r="AU958" t="str">
        <f t="shared" si="334"/>
        <v/>
      </c>
      <c r="AV958" t="str">
        <f t="shared" si="335"/>
        <v/>
      </c>
      <c r="AW958">
        <f>'01_指標庫'!$H$4*ISNUMBER($F958)+'01_指標庫'!$H$5*ISNUMBER($AA958)+'01_指標庫'!$H$6*ISNUMBER($G958)+'01_指標庫'!$H$7*ISNUMBER($H958)+'01_指標庫'!$H$8*ISNUMBER($AF958)+'01_指標庫'!$H$9*ISNUMBER($AG958)+'01_指標庫'!$H$10*ISNUMBER($AB958)+'01_指標庫'!$H$11*ISNUMBER($AC958)+'01_指標庫'!$H$12*ISNUMBER($AD958)+'01_指標庫'!$H$13*ISNUMBER($AE958)+'01_指標庫'!$H$14*ISNUMBER($I958)+'01_指標庫'!$H$15*ISNUMBER($AH958)+'01_指標庫'!$H$16*ISNUMBER($K958)+'01_指標庫'!$H$17*ISNUMBER($AI958)+'01_指標庫'!$H$18*ISNUMBER($AJ958)+'01_指標庫'!$H$19*ISNUMBER($AK958)+'01_指標庫'!$H$20*ISNUMBER($BB958)+'01_指標庫'!$H$21*ISNUMBER($BC958)</f>
        <v>51</v>
      </c>
      <c r="AX958">
        <f>IF(AW958=0,50,ROUND(('01_指標庫'!$H$4*IF(ISNUMBER($F958),L958,0)+'01_指標庫'!$H$5*IF(ISNUMBER($AA958),AL958,0)+'01_指標庫'!$H$6*IF(ISNUMBER($G958),M958,0)+'01_指標庫'!$H$7*IF(ISNUMBER($H958),N958,0)+'01_指標庫'!$H$8*IF(ISNUMBER($AF958),AQ958,0)+'01_指標庫'!$H$9*IF(ISNUMBER($AG958),AR958,0)+'01_指標庫'!$H$10*IF(ISNUMBER($AB958),AM958,0)+'01_指標庫'!$H$11*IF(ISNUMBER($AC958),AN958,0)+'01_指標庫'!$H$12*IF(ISNUMBER($AD958),AO958,0)+'01_指標庫'!$H$13*IF(ISNUMBER($AE958),AP958,0)+'01_指標庫'!$H$14*IF(ISNUMBER($I958),O958,0)+'01_指標庫'!$H$15*IF(ISNUMBER($AH958),AS958,0)+'01_指標庫'!$H$16*IF(ISNUMBER($K958),P958,0)+'01_指標庫'!$H$17*IF(ISNUMBER($AI958),AT958,0)+'01_指標庫'!$H$18*IF(ISNUMBER($AJ958),AU958,0)+'01_指標庫'!$H$19*IF(ISNUMBER($AK958),AV958,0)+'01_指標庫'!$H$20*IF(ISNUMBER($BB958),BB958,0)+'01_指標庫'!$H$21*IF(ISNUMBER($BC958),BC958,0))/AW958,1))</f>
        <v>56.9</v>
      </c>
      <c r="AY958" s="67"/>
      <c r="AZ958" s="67"/>
      <c r="BA958" s="66">
        <f t="shared" si="339"/>
        <v>1.5203818165395733E-2</v>
      </c>
      <c r="BB958">
        <f t="shared" si="340"/>
        <v>100</v>
      </c>
      <c r="BC958" t="str">
        <f t="shared" si="341"/>
        <v/>
      </c>
    </row>
    <row r="959" spans="1:55" ht="15" customHeight="1">
      <c r="A959" s="56">
        <v>955</v>
      </c>
      <c r="B959" s="57">
        <v>43944</v>
      </c>
      <c r="C959" s="56">
        <v>2020</v>
      </c>
      <c r="D959" s="58" t="s">
        <v>239</v>
      </c>
      <c r="E959" s="59">
        <v>8641.5</v>
      </c>
      <c r="F959" s="60">
        <v>4.879E-2</v>
      </c>
      <c r="G959" s="60">
        <v>-0.110841</v>
      </c>
      <c r="H959" s="61">
        <v>0.42859999999999998</v>
      </c>
      <c r="I959" s="62">
        <v>787</v>
      </c>
      <c r="J959" s="56" t="s">
        <v>235</v>
      </c>
      <c r="K959" s="63">
        <v>41.38</v>
      </c>
      <c r="L959" s="56">
        <f t="shared" si="319"/>
        <v>100</v>
      </c>
      <c r="M959" s="56">
        <f t="shared" si="320"/>
        <v>50</v>
      </c>
      <c r="N959" s="56">
        <f t="shared" si="321"/>
        <v>50</v>
      </c>
      <c r="O959" s="56">
        <f t="shared" si="322"/>
        <v>0</v>
      </c>
      <c r="P959" s="56">
        <f t="shared" si="323"/>
        <v>0</v>
      </c>
      <c r="Q959" s="63"/>
      <c r="R959" s="56"/>
      <c r="S959" s="60">
        <f t="shared" si="336"/>
        <v>-2.6706245152712249E-3</v>
      </c>
      <c r="T959" s="64">
        <f t="shared" si="337"/>
        <v>-1.4292520247736862E-2</v>
      </c>
      <c r="V959" s="65"/>
      <c r="W959" s="65"/>
      <c r="Y959" s="15" t="str">
        <f t="shared" si="324"/>
        <v>UNCERTAIN</v>
      </c>
      <c r="AA959" s="66">
        <f t="shared" si="338"/>
        <v>1.0289976294903802E-2</v>
      </c>
      <c r="AB959">
        <f>LOOKUP($B959,'07_L1政策步階'!$A$4:$A$14,'07_L1政策步階'!$C$4:$C$14)</f>
        <v>1</v>
      </c>
      <c r="AC959" s="65"/>
      <c r="AD959" s="65"/>
      <c r="AE959" s="65"/>
      <c r="AF959" s="65"/>
      <c r="AG959" s="65"/>
      <c r="AH959" s="65"/>
      <c r="AI959" s="65"/>
      <c r="AJ959" s="65"/>
      <c r="AK959" s="65"/>
      <c r="AL959">
        <f t="shared" si="325"/>
        <v>100</v>
      </c>
      <c r="AM959">
        <f t="shared" si="326"/>
        <v>100</v>
      </c>
      <c r="AN959" t="str">
        <f t="shared" si="327"/>
        <v/>
      </c>
      <c r="AO959" t="str">
        <f t="shared" si="328"/>
        <v/>
      </c>
      <c r="AP959" t="str">
        <f t="shared" si="329"/>
        <v/>
      </c>
      <c r="AQ959" t="str">
        <f t="shared" si="330"/>
        <v/>
      </c>
      <c r="AR959" t="str">
        <f t="shared" si="331"/>
        <v/>
      </c>
      <c r="AS959" t="str">
        <f t="shared" si="332"/>
        <v/>
      </c>
      <c r="AT959" t="str">
        <f t="shared" si="333"/>
        <v/>
      </c>
      <c r="AU959" t="str">
        <f t="shared" si="334"/>
        <v/>
      </c>
      <c r="AV959" t="str">
        <f t="shared" si="335"/>
        <v/>
      </c>
      <c r="AW959">
        <f>'01_指標庫'!$H$4*ISNUMBER($F959)+'01_指標庫'!$H$5*ISNUMBER($AA959)+'01_指標庫'!$H$6*ISNUMBER($G959)+'01_指標庫'!$H$7*ISNUMBER($H959)+'01_指標庫'!$H$8*ISNUMBER($AF959)+'01_指標庫'!$H$9*ISNUMBER($AG959)+'01_指標庫'!$H$10*ISNUMBER($AB959)+'01_指標庫'!$H$11*ISNUMBER($AC959)+'01_指標庫'!$H$12*ISNUMBER($AD959)+'01_指標庫'!$H$13*ISNUMBER($AE959)+'01_指標庫'!$H$14*ISNUMBER($I959)+'01_指標庫'!$H$15*ISNUMBER($AH959)+'01_指標庫'!$H$16*ISNUMBER($K959)+'01_指標庫'!$H$17*ISNUMBER($AI959)+'01_指標庫'!$H$18*ISNUMBER($AJ959)+'01_指標庫'!$H$19*ISNUMBER($AK959)+'01_指標庫'!$H$20*ISNUMBER($BB959)+'01_指標庫'!$H$21*ISNUMBER($BC959)</f>
        <v>51</v>
      </c>
      <c r="AX959">
        <f>IF(AW959=0,50,ROUND(('01_指標庫'!$H$4*IF(ISNUMBER($F959),L959,0)+'01_指標庫'!$H$5*IF(ISNUMBER($AA959),AL959,0)+'01_指標庫'!$H$6*IF(ISNUMBER($G959),M959,0)+'01_指標庫'!$H$7*IF(ISNUMBER($H959),N959,0)+'01_指標庫'!$H$8*IF(ISNUMBER($AF959),AQ959,0)+'01_指標庫'!$H$9*IF(ISNUMBER($AG959),AR959,0)+'01_指標庫'!$H$10*IF(ISNUMBER($AB959),AM959,0)+'01_指標庫'!$H$11*IF(ISNUMBER($AC959),AN959,0)+'01_指標庫'!$H$12*IF(ISNUMBER($AD959),AO959,0)+'01_指標庫'!$H$13*IF(ISNUMBER($AE959),AP959,0)+'01_指標庫'!$H$14*IF(ISNUMBER($I959),O959,0)+'01_指標庫'!$H$15*IF(ISNUMBER($AH959),AS959,0)+'01_指標庫'!$H$16*IF(ISNUMBER($K959),P959,0)+'01_指標庫'!$H$17*IF(ISNUMBER($AI959),AT959,0)+'01_指標庫'!$H$18*IF(ISNUMBER($AJ959),AU959,0)+'01_指標庫'!$H$19*IF(ISNUMBER($AK959),AV959,0)+'01_指標庫'!$H$20*IF(ISNUMBER($BB959),BB959,0)+'01_指標庫'!$H$21*IF(ISNUMBER($BC959),BC959,0))/AW959,1))</f>
        <v>51</v>
      </c>
      <c r="AY959" s="67"/>
      <c r="AZ959" s="67"/>
      <c r="BA959" s="66">
        <f t="shared" si="339"/>
        <v>7.6249445746499056E-3</v>
      </c>
      <c r="BB959">
        <f t="shared" si="340"/>
        <v>50</v>
      </c>
      <c r="BC959" t="str">
        <f t="shared" si="341"/>
        <v/>
      </c>
    </row>
    <row r="960" spans="1:55" ht="15" customHeight="1">
      <c r="A960" s="56">
        <v>956</v>
      </c>
      <c r="B960" s="57">
        <v>43945</v>
      </c>
      <c r="C960" s="56">
        <v>2020</v>
      </c>
      <c r="D960" s="58" t="s">
        <v>234</v>
      </c>
      <c r="E960" s="59">
        <v>8786.6</v>
      </c>
      <c r="F960" s="60">
        <v>6.5828999999999999E-2</v>
      </c>
      <c r="G960" s="60">
        <v>-9.5910999999999996E-2</v>
      </c>
      <c r="H960" s="61">
        <v>0.46939999999999998</v>
      </c>
      <c r="I960" s="62">
        <v>803</v>
      </c>
      <c r="J960" s="56" t="s">
        <v>235</v>
      </c>
      <c r="K960" s="63">
        <v>35.93</v>
      </c>
      <c r="L960" s="56">
        <f t="shared" si="319"/>
        <v>100</v>
      </c>
      <c r="M960" s="56">
        <f t="shared" si="320"/>
        <v>50</v>
      </c>
      <c r="N960" s="56">
        <f t="shared" si="321"/>
        <v>50</v>
      </c>
      <c r="O960" s="56">
        <f t="shared" si="322"/>
        <v>0</v>
      </c>
      <c r="P960" s="56">
        <f t="shared" si="323"/>
        <v>0</v>
      </c>
      <c r="Q960" s="63"/>
      <c r="R960" s="56"/>
      <c r="S960" s="60">
        <f t="shared" si="336"/>
        <v>1.6791066365793084E-2</v>
      </c>
      <c r="T960" s="64">
        <f t="shared" si="337"/>
        <v>-0.1317061382310295</v>
      </c>
      <c r="V960" s="65"/>
      <c r="W960" s="65"/>
      <c r="Y960" s="15" t="str">
        <f t="shared" si="324"/>
        <v>UNCERTAIN</v>
      </c>
      <c r="AA960" s="66">
        <f t="shared" si="338"/>
        <v>7.7434370888702642E-3</v>
      </c>
      <c r="AB960">
        <f>LOOKUP($B960,'07_L1政策步階'!$A$4:$A$14,'07_L1政策步階'!$C$4:$C$14)</f>
        <v>1</v>
      </c>
      <c r="AC960" s="65"/>
      <c r="AD960" s="65"/>
      <c r="AE960" s="65"/>
      <c r="AF960" s="65"/>
      <c r="AG960" s="65"/>
      <c r="AH960" s="65"/>
      <c r="AI960" s="65"/>
      <c r="AJ960" s="65"/>
      <c r="AK960" s="65"/>
      <c r="AL960">
        <f t="shared" si="325"/>
        <v>100</v>
      </c>
      <c r="AM960">
        <f t="shared" si="326"/>
        <v>100</v>
      </c>
      <c r="AN960" t="str">
        <f t="shared" si="327"/>
        <v/>
      </c>
      <c r="AO960" t="str">
        <f t="shared" si="328"/>
        <v/>
      </c>
      <c r="AP960" t="str">
        <f t="shared" si="329"/>
        <v/>
      </c>
      <c r="AQ960" t="str">
        <f t="shared" si="330"/>
        <v/>
      </c>
      <c r="AR960" t="str">
        <f t="shared" si="331"/>
        <v/>
      </c>
      <c r="AS960" t="str">
        <f t="shared" si="332"/>
        <v/>
      </c>
      <c r="AT960" t="str">
        <f t="shared" si="333"/>
        <v/>
      </c>
      <c r="AU960" t="str">
        <f t="shared" si="334"/>
        <v/>
      </c>
      <c r="AV960" t="str">
        <f t="shared" si="335"/>
        <v/>
      </c>
      <c r="AW960">
        <f>'01_指標庫'!$H$4*ISNUMBER($F960)+'01_指標庫'!$H$5*ISNUMBER($AA960)+'01_指標庫'!$H$6*ISNUMBER($G960)+'01_指標庫'!$H$7*ISNUMBER($H960)+'01_指標庫'!$H$8*ISNUMBER($AF960)+'01_指標庫'!$H$9*ISNUMBER($AG960)+'01_指標庫'!$H$10*ISNUMBER($AB960)+'01_指標庫'!$H$11*ISNUMBER($AC960)+'01_指標庫'!$H$12*ISNUMBER($AD960)+'01_指標庫'!$H$13*ISNUMBER($AE960)+'01_指標庫'!$H$14*ISNUMBER($I960)+'01_指標庫'!$H$15*ISNUMBER($AH960)+'01_指標庫'!$H$16*ISNUMBER($K960)+'01_指標庫'!$H$17*ISNUMBER($AI960)+'01_指標庫'!$H$18*ISNUMBER($AJ960)+'01_指標庫'!$H$19*ISNUMBER($AK960)+'01_指標庫'!$H$20*ISNUMBER($BB960)+'01_指標庫'!$H$21*ISNUMBER($BC960)</f>
        <v>51</v>
      </c>
      <c r="AX960">
        <f>IF(AW960=0,50,ROUND(('01_指標庫'!$H$4*IF(ISNUMBER($F960),L960,0)+'01_指標庫'!$H$5*IF(ISNUMBER($AA960),AL960,0)+'01_指標庫'!$H$6*IF(ISNUMBER($G960),M960,0)+'01_指標庫'!$H$7*IF(ISNUMBER($H960),N960,0)+'01_指標庫'!$H$8*IF(ISNUMBER($AF960),AQ960,0)+'01_指標庫'!$H$9*IF(ISNUMBER($AG960),AR960,0)+'01_指標庫'!$H$10*IF(ISNUMBER($AB960),AM960,0)+'01_指標庫'!$H$11*IF(ISNUMBER($AC960),AN960,0)+'01_指標庫'!$H$12*IF(ISNUMBER($AD960),AO960,0)+'01_指標庫'!$H$13*IF(ISNUMBER($AE960),AP960,0)+'01_指標庫'!$H$14*IF(ISNUMBER($I960),O960,0)+'01_指標庫'!$H$15*IF(ISNUMBER($AH960),AS960,0)+'01_指標庫'!$H$16*IF(ISNUMBER($K960),P960,0)+'01_指標庫'!$H$17*IF(ISNUMBER($AI960),AT960,0)+'01_指標庫'!$H$18*IF(ISNUMBER($AJ960),AU960,0)+'01_指標庫'!$H$19*IF(ISNUMBER($AK960),AV960,0)+'01_指標庫'!$H$20*IF(ISNUMBER($BB960),BB960,0)+'01_指標庫'!$H$21*IF(ISNUMBER($BC960),BC960,0))/AW960,1))</f>
        <v>51</v>
      </c>
      <c r="AY960" s="67"/>
      <c r="AZ960" s="67"/>
      <c r="BA960" s="66">
        <f t="shared" si="339"/>
        <v>1.7528767716057381E-4</v>
      </c>
      <c r="BB960">
        <f t="shared" si="340"/>
        <v>50</v>
      </c>
      <c r="BC960" t="str">
        <f t="shared" si="341"/>
        <v/>
      </c>
    </row>
    <row r="961" spans="1:55" ht="15" customHeight="1">
      <c r="A961" s="56">
        <v>957</v>
      </c>
      <c r="B961" s="57">
        <v>43948</v>
      </c>
      <c r="C961" s="56">
        <v>2020</v>
      </c>
      <c r="D961" s="58" t="s">
        <v>236</v>
      </c>
      <c r="E961" s="59">
        <v>8837.66</v>
      </c>
      <c r="F961" s="60">
        <v>7.1411000000000002E-2</v>
      </c>
      <c r="G961" s="60">
        <v>-9.0657000000000001E-2</v>
      </c>
      <c r="H961" s="61">
        <v>0.46939999999999998</v>
      </c>
      <c r="I961" s="62">
        <v>801</v>
      </c>
      <c r="J961" s="56" t="s">
        <v>235</v>
      </c>
      <c r="K961" s="63">
        <v>33.29</v>
      </c>
      <c r="L961" s="56">
        <f t="shared" si="319"/>
        <v>100</v>
      </c>
      <c r="M961" s="56">
        <f t="shared" si="320"/>
        <v>50</v>
      </c>
      <c r="N961" s="56">
        <f t="shared" si="321"/>
        <v>50</v>
      </c>
      <c r="O961" s="56">
        <f t="shared" si="322"/>
        <v>0</v>
      </c>
      <c r="P961" s="56">
        <f t="shared" si="323"/>
        <v>0</v>
      </c>
      <c r="Q961" s="63"/>
      <c r="R961" s="56"/>
      <c r="S961" s="60">
        <f t="shared" si="336"/>
        <v>5.8111214804361655E-3</v>
      </c>
      <c r="T961" s="64">
        <f t="shared" si="337"/>
        <v>-7.3476203729473943E-2</v>
      </c>
      <c r="V961" s="65"/>
      <c r="W961" s="65"/>
      <c r="Y961" s="15" t="str">
        <f t="shared" si="324"/>
        <v>UNCERTAIN</v>
      </c>
      <c r="AA961" s="66">
        <f t="shared" si="338"/>
        <v>5.330713353972838E-3</v>
      </c>
      <c r="AB961">
        <f>LOOKUP($B961,'07_L1政策步階'!$A$4:$A$14,'07_L1政策步階'!$C$4:$C$14)</f>
        <v>1</v>
      </c>
      <c r="AC961" s="65"/>
      <c r="AD961" s="65"/>
      <c r="AE961" s="65"/>
      <c r="AF961" s="65"/>
      <c r="AG961" s="65"/>
      <c r="AH961" s="65"/>
      <c r="AI961" s="65"/>
      <c r="AJ961" s="65"/>
      <c r="AK961" s="65"/>
      <c r="AL961">
        <f t="shared" si="325"/>
        <v>100</v>
      </c>
      <c r="AM961">
        <f t="shared" si="326"/>
        <v>100</v>
      </c>
      <c r="AN961" t="str">
        <f t="shared" si="327"/>
        <v/>
      </c>
      <c r="AO961" t="str">
        <f t="shared" si="328"/>
        <v/>
      </c>
      <c r="AP961" t="str">
        <f t="shared" si="329"/>
        <v/>
      </c>
      <c r="AQ961" t="str">
        <f t="shared" si="330"/>
        <v/>
      </c>
      <c r="AR961" t="str">
        <f t="shared" si="331"/>
        <v/>
      </c>
      <c r="AS961" t="str">
        <f t="shared" si="332"/>
        <v/>
      </c>
      <c r="AT961" t="str">
        <f t="shared" si="333"/>
        <v/>
      </c>
      <c r="AU961" t="str">
        <f t="shared" si="334"/>
        <v/>
      </c>
      <c r="AV961" t="str">
        <f t="shared" si="335"/>
        <v/>
      </c>
      <c r="AW961">
        <f>'01_指標庫'!$H$4*ISNUMBER($F961)+'01_指標庫'!$H$5*ISNUMBER($AA961)+'01_指標庫'!$H$6*ISNUMBER($G961)+'01_指標庫'!$H$7*ISNUMBER($H961)+'01_指標庫'!$H$8*ISNUMBER($AF961)+'01_指標庫'!$H$9*ISNUMBER($AG961)+'01_指標庫'!$H$10*ISNUMBER($AB961)+'01_指標庫'!$H$11*ISNUMBER($AC961)+'01_指標庫'!$H$12*ISNUMBER($AD961)+'01_指標庫'!$H$13*ISNUMBER($AE961)+'01_指標庫'!$H$14*ISNUMBER($I961)+'01_指標庫'!$H$15*ISNUMBER($AH961)+'01_指標庫'!$H$16*ISNUMBER($K961)+'01_指標庫'!$H$17*ISNUMBER($AI961)+'01_指標庫'!$H$18*ISNUMBER($AJ961)+'01_指標庫'!$H$19*ISNUMBER($AK961)+'01_指標庫'!$H$20*ISNUMBER($BB961)+'01_指標庫'!$H$21*ISNUMBER($BC961)</f>
        <v>51</v>
      </c>
      <c r="AX961">
        <f>IF(AW961=0,50,ROUND(('01_指標庫'!$H$4*IF(ISNUMBER($F961),L961,0)+'01_指標庫'!$H$5*IF(ISNUMBER($AA961),AL961,0)+'01_指標庫'!$H$6*IF(ISNUMBER($G961),M961,0)+'01_指標庫'!$H$7*IF(ISNUMBER($H961),N961,0)+'01_指標庫'!$H$8*IF(ISNUMBER($AF961),AQ961,0)+'01_指標庫'!$H$9*IF(ISNUMBER($AG961),AR961,0)+'01_指標庫'!$H$10*IF(ISNUMBER($AB961),AM961,0)+'01_指標庫'!$H$11*IF(ISNUMBER($AC961),AN961,0)+'01_指標庫'!$H$12*IF(ISNUMBER($AD961),AO961,0)+'01_指標庫'!$H$13*IF(ISNUMBER($AE961),AP961,0)+'01_指標庫'!$H$14*IF(ISNUMBER($I961),O961,0)+'01_指標庫'!$H$15*IF(ISNUMBER($AH961),AS961,0)+'01_指標庫'!$H$16*IF(ISNUMBER($K961),P961,0)+'01_指標庫'!$H$17*IF(ISNUMBER($AI961),AT961,0)+'01_指標庫'!$H$18*IF(ISNUMBER($AJ961),AU961,0)+'01_指標庫'!$H$19*IF(ISNUMBER($AK961),AV961,0)+'01_指標庫'!$H$20*IF(ISNUMBER($BB961),BB961,0)+'01_指標庫'!$H$21*IF(ISNUMBER($BC961),BC961,0))/AW961,1))</f>
        <v>45.1</v>
      </c>
      <c r="AY961" s="67"/>
      <c r="AZ961" s="67"/>
      <c r="BA961" s="66">
        <f t="shared" si="339"/>
        <v>-3.0766923101790411E-3</v>
      </c>
      <c r="BB961">
        <f t="shared" si="340"/>
        <v>0</v>
      </c>
      <c r="BC961" t="str">
        <f t="shared" si="341"/>
        <v/>
      </c>
    </row>
    <row r="962" spans="1:55" ht="15" customHeight="1">
      <c r="A962" s="56">
        <v>958</v>
      </c>
      <c r="B962" s="57">
        <v>43949</v>
      </c>
      <c r="C962" s="56">
        <v>2020</v>
      </c>
      <c r="D962" s="58" t="s">
        <v>237</v>
      </c>
      <c r="E962" s="59">
        <v>8677.6</v>
      </c>
      <c r="F962" s="60">
        <v>5.1539000000000001E-2</v>
      </c>
      <c r="G962" s="60">
        <v>-0.107126</v>
      </c>
      <c r="H962" s="61">
        <v>0.46939999999999998</v>
      </c>
      <c r="I962" s="62">
        <v>802</v>
      </c>
      <c r="J962" s="56" t="s">
        <v>235</v>
      </c>
      <c r="K962" s="63">
        <v>33.57</v>
      </c>
      <c r="L962" s="56">
        <f t="shared" si="319"/>
        <v>100</v>
      </c>
      <c r="M962" s="56">
        <f t="shared" si="320"/>
        <v>50</v>
      </c>
      <c r="N962" s="56">
        <f t="shared" si="321"/>
        <v>50</v>
      </c>
      <c r="O962" s="56">
        <f t="shared" si="322"/>
        <v>0</v>
      </c>
      <c r="P962" s="56">
        <f t="shared" si="323"/>
        <v>0</v>
      </c>
      <c r="Q962" s="63"/>
      <c r="R962" s="56"/>
      <c r="S962" s="60">
        <f t="shared" si="336"/>
        <v>-1.8111128964001688E-2</v>
      </c>
      <c r="T962" s="64">
        <f t="shared" si="337"/>
        <v>8.4109342144789156E-3</v>
      </c>
      <c r="V962" s="65"/>
      <c r="W962" s="65"/>
      <c r="Y962" s="15" t="str">
        <f t="shared" si="324"/>
        <v>UNCERTAIN</v>
      </c>
      <c r="AA962" s="66">
        <f t="shared" si="338"/>
        <v>2.5907486681504555E-3</v>
      </c>
      <c r="AB962">
        <f>LOOKUP($B962,'07_L1政策步階'!$A$4:$A$14,'07_L1政策步階'!$C$4:$C$14)</f>
        <v>1</v>
      </c>
      <c r="AC962" s="65"/>
      <c r="AD962" s="65"/>
      <c r="AE962" s="65"/>
      <c r="AF962" s="65"/>
      <c r="AG962" s="65"/>
      <c r="AH962" s="65"/>
      <c r="AI962" s="65"/>
      <c r="AJ962" s="65"/>
      <c r="AK962" s="65"/>
      <c r="AL962">
        <f t="shared" si="325"/>
        <v>50</v>
      </c>
      <c r="AM962">
        <f t="shared" si="326"/>
        <v>100</v>
      </c>
      <c r="AN962" t="str">
        <f t="shared" si="327"/>
        <v/>
      </c>
      <c r="AO962" t="str">
        <f t="shared" si="328"/>
        <v/>
      </c>
      <c r="AP962" t="str">
        <f t="shared" si="329"/>
        <v/>
      </c>
      <c r="AQ962" t="str">
        <f t="shared" si="330"/>
        <v/>
      </c>
      <c r="AR962" t="str">
        <f t="shared" si="331"/>
        <v/>
      </c>
      <c r="AS962" t="str">
        <f t="shared" si="332"/>
        <v/>
      </c>
      <c r="AT962" t="str">
        <f t="shared" si="333"/>
        <v/>
      </c>
      <c r="AU962" t="str">
        <f t="shared" si="334"/>
        <v/>
      </c>
      <c r="AV962" t="str">
        <f t="shared" si="335"/>
        <v/>
      </c>
      <c r="AW962">
        <f>'01_指標庫'!$H$4*ISNUMBER($F962)+'01_指標庫'!$H$5*ISNUMBER($AA962)+'01_指標庫'!$H$6*ISNUMBER($G962)+'01_指標庫'!$H$7*ISNUMBER($H962)+'01_指標庫'!$H$8*ISNUMBER($AF962)+'01_指標庫'!$H$9*ISNUMBER($AG962)+'01_指標庫'!$H$10*ISNUMBER($AB962)+'01_指標庫'!$H$11*ISNUMBER($AC962)+'01_指標庫'!$H$12*ISNUMBER($AD962)+'01_指標庫'!$H$13*ISNUMBER($AE962)+'01_指標庫'!$H$14*ISNUMBER($I962)+'01_指標庫'!$H$15*ISNUMBER($AH962)+'01_指標庫'!$H$16*ISNUMBER($K962)+'01_指標庫'!$H$17*ISNUMBER($AI962)+'01_指標庫'!$H$18*ISNUMBER($AJ962)+'01_指標庫'!$H$19*ISNUMBER($AK962)+'01_指標庫'!$H$20*ISNUMBER($BB962)+'01_指標庫'!$H$21*ISNUMBER($BC962)</f>
        <v>51</v>
      </c>
      <c r="AX962">
        <f>IF(AW962=0,50,ROUND(('01_指標庫'!$H$4*IF(ISNUMBER($F962),L962,0)+'01_指標庫'!$H$5*IF(ISNUMBER($AA962),AL962,0)+'01_指標庫'!$H$6*IF(ISNUMBER($G962),M962,0)+'01_指標庫'!$H$7*IF(ISNUMBER($H962),N962,0)+'01_指標庫'!$H$8*IF(ISNUMBER($AF962),AQ962,0)+'01_指標庫'!$H$9*IF(ISNUMBER($AG962),AR962,0)+'01_指標庫'!$H$10*IF(ISNUMBER($AB962),AM962,0)+'01_指標庫'!$H$11*IF(ISNUMBER($AC962),AN962,0)+'01_指標庫'!$H$12*IF(ISNUMBER($AD962),AO962,0)+'01_指標庫'!$H$13*IF(ISNUMBER($AE962),AP962,0)+'01_指標庫'!$H$14*IF(ISNUMBER($I962),O962,0)+'01_指標庫'!$H$15*IF(ISNUMBER($AH962),AS962,0)+'01_指標庫'!$H$16*IF(ISNUMBER($K962),P962,0)+'01_指標庫'!$H$17*IF(ISNUMBER($AI962),AT962,0)+'01_指標庫'!$H$18*IF(ISNUMBER($AJ962),AU962,0)+'01_指標庫'!$H$19*IF(ISNUMBER($AK962),AV962,0)+'01_指標庫'!$H$20*IF(ISNUMBER($BB962),BB962,0)+'01_指標庫'!$H$21*IF(ISNUMBER($BC962),BC962,0))/AW962,1))</f>
        <v>49</v>
      </c>
      <c r="AY962" s="67"/>
      <c r="AZ962" s="67"/>
      <c r="BA962" s="66">
        <f t="shared" si="339"/>
        <v>3.4087780550575708E-3</v>
      </c>
      <c r="BB962">
        <f t="shared" si="340"/>
        <v>50</v>
      </c>
      <c r="BC962" t="str">
        <f t="shared" si="341"/>
        <v/>
      </c>
    </row>
    <row r="963" spans="1:55" ht="15" customHeight="1">
      <c r="A963" s="56">
        <v>959</v>
      </c>
      <c r="B963" s="57">
        <v>43950</v>
      </c>
      <c r="C963" s="56">
        <v>2020</v>
      </c>
      <c r="D963" s="58" t="s">
        <v>238</v>
      </c>
      <c r="E963" s="59">
        <v>8982.76</v>
      </c>
      <c r="F963" s="60">
        <v>8.7847999999999996E-2</v>
      </c>
      <c r="G963" s="60">
        <v>-7.5727000000000003E-2</v>
      </c>
      <c r="H963" s="61">
        <v>0.61219999999999997</v>
      </c>
      <c r="I963" s="62">
        <v>787</v>
      </c>
      <c r="J963" s="56" t="s">
        <v>235</v>
      </c>
      <c r="K963" s="63">
        <v>31.23</v>
      </c>
      <c r="L963" s="56">
        <f t="shared" si="319"/>
        <v>100</v>
      </c>
      <c r="M963" s="56">
        <f t="shared" si="320"/>
        <v>50</v>
      </c>
      <c r="N963" s="56">
        <f t="shared" si="321"/>
        <v>100</v>
      </c>
      <c r="O963" s="56">
        <f t="shared" si="322"/>
        <v>0</v>
      </c>
      <c r="P963" s="56">
        <f t="shared" si="323"/>
        <v>0</v>
      </c>
      <c r="Q963" s="63"/>
      <c r="R963" s="56"/>
      <c r="S963" s="60">
        <f t="shared" si="336"/>
        <v>3.516640545773031E-2</v>
      </c>
      <c r="T963" s="64">
        <f t="shared" si="337"/>
        <v>-6.9705093833780207E-2</v>
      </c>
      <c r="V963" s="65"/>
      <c r="W963" s="65"/>
      <c r="Y963" s="15" t="str">
        <f t="shared" si="324"/>
        <v>UNCERTAIN</v>
      </c>
      <c r="AA963" s="66">
        <f t="shared" si="338"/>
        <v>4.0686705458936601E-4</v>
      </c>
      <c r="AB963">
        <f>LOOKUP($B963,'07_L1政策步階'!$A$4:$A$14,'07_L1政策步階'!$C$4:$C$14)</f>
        <v>1</v>
      </c>
      <c r="AC963" s="65"/>
      <c r="AD963" s="65"/>
      <c r="AE963" s="65"/>
      <c r="AF963" s="65"/>
      <c r="AG963" s="65"/>
      <c r="AH963" s="65"/>
      <c r="AI963" s="65"/>
      <c r="AJ963" s="65"/>
      <c r="AK963" s="65"/>
      <c r="AL963">
        <f t="shared" si="325"/>
        <v>50</v>
      </c>
      <c r="AM963">
        <f t="shared" si="326"/>
        <v>100</v>
      </c>
      <c r="AN963" t="str">
        <f t="shared" si="327"/>
        <v/>
      </c>
      <c r="AO963" t="str">
        <f t="shared" si="328"/>
        <v/>
      </c>
      <c r="AP963" t="str">
        <f t="shared" si="329"/>
        <v/>
      </c>
      <c r="AQ963" t="str">
        <f t="shared" si="330"/>
        <v/>
      </c>
      <c r="AR963" t="str">
        <f t="shared" si="331"/>
        <v/>
      </c>
      <c r="AS963" t="str">
        <f t="shared" si="332"/>
        <v/>
      </c>
      <c r="AT963" t="str">
        <f t="shared" si="333"/>
        <v/>
      </c>
      <c r="AU963" t="str">
        <f t="shared" si="334"/>
        <v/>
      </c>
      <c r="AV963" t="str">
        <f t="shared" si="335"/>
        <v/>
      </c>
      <c r="AW963">
        <f>'01_指標庫'!$H$4*ISNUMBER($F963)+'01_指標庫'!$H$5*ISNUMBER($AA963)+'01_指標庫'!$H$6*ISNUMBER($G963)+'01_指標庫'!$H$7*ISNUMBER($H963)+'01_指標庫'!$H$8*ISNUMBER($AF963)+'01_指標庫'!$H$9*ISNUMBER($AG963)+'01_指標庫'!$H$10*ISNUMBER($AB963)+'01_指標庫'!$H$11*ISNUMBER($AC963)+'01_指標庫'!$H$12*ISNUMBER($AD963)+'01_指標庫'!$H$13*ISNUMBER($AE963)+'01_指標庫'!$H$14*ISNUMBER($I963)+'01_指標庫'!$H$15*ISNUMBER($AH963)+'01_指標庫'!$H$16*ISNUMBER($K963)+'01_指標庫'!$H$17*ISNUMBER($AI963)+'01_指標庫'!$H$18*ISNUMBER($AJ963)+'01_指標庫'!$H$19*ISNUMBER($AK963)+'01_指標庫'!$H$20*ISNUMBER($BB963)+'01_指標庫'!$H$21*ISNUMBER($BC963)</f>
        <v>51</v>
      </c>
      <c r="AX963">
        <f>IF(AW963=0,50,ROUND(('01_指標庫'!$H$4*IF(ISNUMBER($F963),L963,0)+'01_指標庫'!$H$5*IF(ISNUMBER($AA963),AL963,0)+'01_指標庫'!$H$6*IF(ISNUMBER($G963),M963,0)+'01_指標庫'!$H$7*IF(ISNUMBER($H963),N963,0)+'01_指標庫'!$H$8*IF(ISNUMBER($AF963),AQ963,0)+'01_指標庫'!$H$9*IF(ISNUMBER($AG963),AR963,0)+'01_指標庫'!$H$10*IF(ISNUMBER($AB963),AM963,0)+'01_指標庫'!$H$11*IF(ISNUMBER($AC963),AN963,0)+'01_指標庫'!$H$12*IF(ISNUMBER($AD963),AO963,0)+'01_指標庫'!$H$13*IF(ISNUMBER($AE963),AP963,0)+'01_指標庫'!$H$14*IF(ISNUMBER($I963),O963,0)+'01_指標庫'!$H$15*IF(ISNUMBER($AH963),AS963,0)+'01_指標庫'!$H$16*IF(ISNUMBER($K963),P963,0)+'01_指標庫'!$H$17*IF(ISNUMBER($AI963),AT963,0)+'01_指標庫'!$H$18*IF(ISNUMBER($AJ963),AU963,0)+'01_指標庫'!$H$19*IF(ISNUMBER($AK963),AV963,0)+'01_指標庫'!$H$20*IF(ISNUMBER($BB963),BB963,0)+'01_指標庫'!$H$21*IF(ISNUMBER($BC963),BC963,0))/AW963,1))</f>
        <v>56.9</v>
      </c>
      <c r="AY963" s="67"/>
      <c r="AZ963" s="67"/>
      <c r="BA963" s="66">
        <f t="shared" si="339"/>
        <v>6.2046367613703968E-3</v>
      </c>
      <c r="BB963">
        <f t="shared" si="340"/>
        <v>50</v>
      </c>
      <c r="BC963" t="str">
        <f t="shared" si="341"/>
        <v/>
      </c>
    </row>
    <row r="964" spans="1:55" ht="15" customHeight="1">
      <c r="A964" s="56">
        <v>960</v>
      </c>
      <c r="B964" s="57">
        <v>43951</v>
      </c>
      <c r="C964" s="56">
        <v>2020</v>
      </c>
      <c r="D964" s="58" t="s">
        <v>239</v>
      </c>
      <c r="E964" s="59">
        <v>9000.51</v>
      </c>
      <c r="F964" s="60">
        <v>8.9289999999999994E-2</v>
      </c>
      <c r="G964" s="60">
        <v>-7.3900999999999994E-2</v>
      </c>
      <c r="H964" s="61">
        <v>0.46939999999999998</v>
      </c>
      <c r="I964" s="62">
        <v>763</v>
      </c>
      <c r="J964" s="56" t="s">
        <v>235</v>
      </c>
      <c r="K964" s="63">
        <v>34.15</v>
      </c>
      <c r="L964" s="56">
        <f t="shared" si="319"/>
        <v>100</v>
      </c>
      <c r="M964" s="56">
        <f t="shared" si="320"/>
        <v>50</v>
      </c>
      <c r="N964" s="56">
        <f t="shared" si="321"/>
        <v>50</v>
      </c>
      <c r="O964" s="56">
        <f t="shared" si="322"/>
        <v>0</v>
      </c>
      <c r="P964" s="56">
        <f t="shared" si="323"/>
        <v>0</v>
      </c>
      <c r="Q964" s="63"/>
      <c r="R964" s="56"/>
      <c r="S964" s="60">
        <f t="shared" si="336"/>
        <v>1.9760073741255102E-3</v>
      </c>
      <c r="T964" s="64">
        <f t="shared" si="337"/>
        <v>9.3499839897534409E-2</v>
      </c>
      <c r="V964" s="65"/>
      <c r="W964" s="65"/>
      <c r="Y964" s="15" t="str">
        <f t="shared" si="324"/>
        <v>UNCERTAIN</v>
      </c>
      <c r="AA964" s="66">
        <f t="shared" si="338"/>
        <v>-1.9814146958913037E-3</v>
      </c>
      <c r="AB964">
        <f>LOOKUP($B964,'07_L1政策步階'!$A$4:$A$14,'07_L1政策步階'!$C$4:$C$14)</f>
        <v>1</v>
      </c>
      <c r="AC964" s="65"/>
      <c r="AD964" s="65"/>
      <c r="AE964" s="65"/>
      <c r="AF964" s="65"/>
      <c r="AG964" s="65"/>
      <c r="AH964" s="65"/>
      <c r="AI964" s="65"/>
      <c r="AJ964" s="65"/>
      <c r="AK964" s="65"/>
      <c r="AL964">
        <f t="shared" si="325"/>
        <v>50</v>
      </c>
      <c r="AM964">
        <f t="shared" si="326"/>
        <v>100</v>
      </c>
      <c r="AN964" t="str">
        <f t="shared" si="327"/>
        <v/>
      </c>
      <c r="AO964" t="str">
        <f t="shared" si="328"/>
        <v/>
      </c>
      <c r="AP964" t="str">
        <f t="shared" si="329"/>
        <v/>
      </c>
      <c r="AQ964" t="str">
        <f t="shared" si="330"/>
        <v/>
      </c>
      <c r="AR964" t="str">
        <f t="shared" si="331"/>
        <v/>
      </c>
      <c r="AS964" t="str">
        <f t="shared" si="332"/>
        <v/>
      </c>
      <c r="AT964" t="str">
        <f t="shared" si="333"/>
        <v/>
      </c>
      <c r="AU964" t="str">
        <f t="shared" si="334"/>
        <v/>
      </c>
      <c r="AV964" t="str">
        <f t="shared" si="335"/>
        <v/>
      </c>
      <c r="AW964">
        <f>'01_指標庫'!$H$4*ISNUMBER($F964)+'01_指標庫'!$H$5*ISNUMBER($AA964)+'01_指標庫'!$H$6*ISNUMBER($G964)+'01_指標庫'!$H$7*ISNUMBER($H964)+'01_指標庫'!$H$8*ISNUMBER($AF964)+'01_指標庫'!$H$9*ISNUMBER($AG964)+'01_指標庫'!$H$10*ISNUMBER($AB964)+'01_指標庫'!$H$11*ISNUMBER($AC964)+'01_指標庫'!$H$12*ISNUMBER($AD964)+'01_指標庫'!$H$13*ISNUMBER($AE964)+'01_指標庫'!$H$14*ISNUMBER($I964)+'01_指標庫'!$H$15*ISNUMBER($AH964)+'01_指標庫'!$H$16*ISNUMBER($K964)+'01_指標庫'!$H$17*ISNUMBER($AI964)+'01_指標庫'!$H$18*ISNUMBER($AJ964)+'01_指標庫'!$H$19*ISNUMBER($AK964)+'01_指標庫'!$H$20*ISNUMBER($BB964)+'01_指標庫'!$H$21*ISNUMBER($BC964)</f>
        <v>51</v>
      </c>
      <c r="AX964">
        <f>IF(AW964=0,50,ROUND(('01_指標庫'!$H$4*IF(ISNUMBER($F964),L964,0)+'01_指標庫'!$H$5*IF(ISNUMBER($AA964),AL964,0)+'01_指標庫'!$H$6*IF(ISNUMBER($G964),M964,0)+'01_指標庫'!$H$7*IF(ISNUMBER($H964),N964,0)+'01_指標庫'!$H$8*IF(ISNUMBER($AF964),AQ964,0)+'01_指標庫'!$H$9*IF(ISNUMBER($AG964),AR964,0)+'01_指標庫'!$H$10*IF(ISNUMBER($AB964),AM964,0)+'01_指標庫'!$H$11*IF(ISNUMBER($AC964),AN964,0)+'01_指標庫'!$H$12*IF(ISNUMBER($AD964),AO964,0)+'01_指標庫'!$H$13*IF(ISNUMBER($AE964),AP964,0)+'01_指標庫'!$H$14*IF(ISNUMBER($I964),O964,0)+'01_指標庫'!$H$15*IF(ISNUMBER($AH964),AS964,0)+'01_指標庫'!$H$16*IF(ISNUMBER($K964),P964,0)+'01_指標庫'!$H$17*IF(ISNUMBER($AI964),AT964,0)+'01_指標庫'!$H$18*IF(ISNUMBER($AJ964),AU964,0)+'01_指標庫'!$H$19*IF(ISNUMBER($AK964),AV964,0)+'01_指標庫'!$H$20*IF(ISNUMBER($BB964),BB964,0)+'01_指標庫'!$H$21*IF(ISNUMBER($BC964),BC964,0))/AW964,1))</f>
        <v>54.9</v>
      </c>
      <c r="AY964" s="67"/>
      <c r="AZ964" s="67"/>
      <c r="BA964" s="66">
        <f t="shared" si="339"/>
        <v>1.1616595580355549E-2</v>
      </c>
      <c r="BB964">
        <f t="shared" si="340"/>
        <v>100</v>
      </c>
      <c r="BC964" t="str">
        <f t="shared" si="341"/>
        <v/>
      </c>
    </row>
    <row r="965" spans="1:55" ht="15" customHeight="1">
      <c r="A965" s="56">
        <v>961</v>
      </c>
      <c r="B965" s="57">
        <v>43952</v>
      </c>
      <c r="C965" s="56">
        <v>2020</v>
      </c>
      <c r="D965" s="58" t="s">
        <v>234</v>
      </c>
      <c r="E965" s="59">
        <v>8718.18</v>
      </c>
      <c r="F965" s="60">
        <v>5.4591000000000001E-2</v>
      </c>
      <c r="G965" s="60">
        <v>-0.102951</v>
      </c>
      <c r="H965" s="61">
        <v>0.44900000000000001</v>
      </c>
      <c r="I965" s="62">
        <v>770</v>
      </c>
      <c r="J965" s="56" t="s">
        <v>235</v>
      </c>
      <c r="K965" s="63">
        <v>37.19</v>
      </c>
      <c r="L965" s="56">
        <f t="shared" ref="L965:L1028" si="342">IF(COUNT(F965)=0,50,IF(F965&gt;=0,100,IF(F965&gt;=-0.02,50,0)))</f>
        <v>100</v>
      </c>
      <c r="M965" s="56">
        <f t="shared" ref="M965:M1028" si="343">IF(COUNT(G965)=0,50,IF(G965&gt;-0.06,100,IF(G965&gt;-0.15,50,0)))</f>
        <v>50</v>
      </c>
      <c r="N965" s="56">
        <f t="shared" ref="N965:N1028" si="344">IF(COUNT(H965)=0,50,IF(H965&gt;=0.6,100,IF(H965&gt;=0.4,50,0)))</f>
        <v>50</v>
      </c>
      <c r="O965" s="56">
        <f t="shared" ref="O965:O1028" si="345">IF(COUNT(I965)=0,50,IF(J965="proxy_vix",50,IF(I965&lt;350,100,IF(I965&lt;=450,50,0))))</f>
        <v>0</v>
      </c>
      <c r="P965" s="56">
        <f t="shared" ref="P965:P1028" si="346">IF(COUNT(K965)=0,50,IF(K965&lt;20,100,IF(K965&lt;=25,50,0)))</f>
        <v>0</v>
      </c>
      <c r="Q965" s="63"/>
      <c r="R965" s="56"/>
      <c r="S965" s="60">
        <f t="shared" si="336"/>
        <v>-3.1368222467393458E-2</v>
      </c>
      <c r="T965" s="64">
        <f t="shared" si="337"/>
        <v>8.9019033674963444E-2</v>
      </c>
      <c r="V965" s="65"/>
      <c r="W965" s="65"/>
      <c r="Y965" s="15" t="str">
        <f t="shared" ref="Y965:Y1028" si="347">IF(AX965&gt;=70,"EASY",IF(AX965&gt;40,"UNCERTAIN","HARD"))</f>
        <v>UNCERTAIN</v>
      </c>
      <c r="AA965" s="66">
        <f t="shared" si="338"/>
        <v>-4.6827824931001683E-3</v>
      </c>
      <c r="AB965">
        <f>LOOKUP($B965,'07_L1政策步階'!$A$4:$A$14,'07_L1政策步階'!$C$4:$C$14)</f>
        <v>1</v>
      </c>
      <c r="AC965" s="65"/>
      <c r="AD965" s="65"/>
      <c r="AE965" s="65"/>
      <c r="AF965" s="65"/>
      <c r="AG965" s="65"/>
      <c r="AH965" s="65"/>
      <c r="AI965" s="65"/>
      <c r="AJ965" s="65"/>
      <c r="AK965" s="65"/>
      <c r="AL965">
        <f t="shared" ref="AL965:AL1028" si="348">IF(ISNUMBER($AA965),IF($AA965&gt;=0.005,100,IF($AA965&gt;=-0.015,50,0)),"")</f>
        <v>50</v>
      </c>
      <c r="AM965">
        <f t="shared" ref="AM965:AM1028" si="349">IF(ISNUMBER($AB965),IF($AB965=1,100,IF($AB965=0,50,0)),"")</f>
        <v>100</v>
      </c>
      <c r="AN965" t="str">
        <f t="shared" ref="AN965:AN1028" si="350">IF(ISNUMBER($AC965),IF($AC965&gt;=0.001,100,IF($AC965&gt;=-0.003,50,0)),"")</f>
        <v/>
      </c>
      <c r="AO965" t="str">
        <f t="shared" ref="AO965:AO1028" si="351">IF(ISNUMBER($AD965),IF($AD965&gt;=0.04,100,IF($AD965&gt;=0,50,0)),"")</f>
        <v/>
      </c>
      <c r="AP965" t="str">
        <f t="shared" ref="AP965:AP1028" si="352">IF(ISNUMBER($AE965),IF($AE965&gt;=25,100,IF($AE965&gt;=-75,50,0)),"")</f>
        <v/>
      </c>
      <c r="AQ965" t="str">
        <f t="shared" ref="AQ965:AQ1028" si="353">IF(ISNUMBER($AF965),IF($AF965&gt;0,100,IF($AF965&gt;=-50,50,0)),"")</f>
        <v/>
      </c>
      <c r="AR965" t="str">
        <f t="shared" ref="AR965:AR1028" si="354">IF(ISNUMBER($AG965),IF($AG965=1,100,IF($AG965=0,50,0)),"")</f>
        <v/>
      </c>
      <c r="AS965" t="str">
        <f t="shared" ref="AS965:AS1028" si="355">IF(ISNUMBER($AH965),IF($AH965&lt;0,100,IF($AH965&lt;=20,50,0)),"")</f>
        <v/>
      </c>
      <c r="AT965" t="str">
        <f t="shared" ref="AT965:AT1028" si="356">IF(ISNUMBER($AI965),IF($AI965&lt;0.95,100,IF($AI965&lt;=1,50,0)),"")</f>
        <v/>
      </c>
      <c r="AU965" t="str">
        <f t="shared" ref="AU965:AU1028" si="357">IF(ISNUMBER($AJ965),IF($AJ965&lt;30,0,IF($AJ965&lt;40,50,IF($AJ965&lt;=90,100,50))),"")</f>
        <v/>
      </c>
      <c r="AV965" t="str">
        <f t="shared" ref="AV965:AV1028" si="358">IF(ISNUMBER($AK965),IF($AK965&gt;-0.2,100,IF($AK965&gt;=-0.4,50,0)),"")</f>
        <v/>
      </c>
      <c r="AW965">
        <f>'01_指標庫'!$H$4*ISNUMBER($F965)+'01_指標庫'!$H$5*ISNUMBER($AA965)+'01_指標庫'!$H$6*ISNUMBER($G965)+'01_指標庫'!$H$7*ISNUMBER($H965)+'01_指標庫'!$H$8*ISNUMBER($AF965)+'01_指標庫'!$H$9*ISNUMBER($AG965)+'01_指標庫'!$H$10*ISNUMBER($AB965)+'01_指標庫'!$H$11*ISNUMBER($AC965)+'01_指標庫'!$H$12*ISNUMBER($AD965)+'01_指標庫'!$H$13*ISNUMBER($AE965)+'01_指標庫'!$H$14*ISNUMBER($I965)+'01_指標庫'!$H$15*ISNUMBER($AH965)+'01_指標庫'!$H$16*ISNUMBER($K965)+'01_指標庫'!$H$17*ISNUMBER($AI965)+'01_指標庫'!$H$18*ISNUMBER($AJ965)+'01_指標庫'!$H$19*ISNUMBER($AK965)+'01_指標庫'!$H$20*ISNUMBER($BB965)+'01_指標庫'!$H$21*ISNUMBER($BC965)</f>
        <v>51</v>
      </c>
      <c r="AX965">
        <f>IF(AW965=0,50,ROUND(('01_指標庫'!$H$4*IF(ISNUMBER($F965),L965,0)+'01_指標庫'!$H$5*IF(ISNUMBER($AA965),AL965,0)+'01_指標庫'!$H$6*IF(ISNUMBER($G965),M965,0)+'01_指標庫'!$H$7*IF(ISNUMBER($H965),N965,0)+'01_指標庫'!$H$8*IF(ISNUMBER($AF965),AQ965,0)+'01_指標庫'!$H$9*IF(ISNUMBER($AG965),AR965,0)+'01_指標庫'!$H$10*IF(ISNUMBER($AB965),AM965,0)+'01_指標庫'!$H$11*IF(ISNUMBER($AC965),AN965,0)+'01_指標庫'!$H$12*IF(ISNUMBER($AD965),AO965,0)+'01_指標庫'!$H$13*IF(ISNUMBER($AE965),AP965,0)+'01_指標庫'!$H$14*IF(ISNUMBER($I965),O965,0)+'01_指標庫'!$H$15*IF(ISNUMBER($AH965),AS965,0)+'01_指標庫'!$H$16*IF(ISNUMBER($K965),P965,0)+'01_指標庫'!$H$17*IF(ISNUMBER($AI965),AT965,0)+'01_指標庫'!$H$18*IF(ISNUMBER($AJ965),AU965,0)+'01_指標庫'!$H$19*IF(ISNUMBER($AK965),AV965,0)+'01_指標庫'!$H$20*IF(ISNUMBER($BB965),BB965,0)+'01_指標庫'!$H$21*IF(ISNUMBER($BC965),BC965,0))/AW965,1))</f>
        <v>43.1</v>
      </c>
      <c r="AY965" s="67"/>
      <c r="AZ965" s="67"/>
      <c r="BA965" s="66">
        <f t="shared" si="339"/>
        <v>1.1373191080955358E-2</v>
      </c>
      <c r="BB965">
        <f t="shared" si="340"/>
        <v>0</v>
      </c>
      <c r="BC965" t="str">
        <f t="shared" si="341"/>
        <v/>
      </c>
    </row>
    <row r="966" spans="1:55" ht="15" customHeight="1">
      <c r="A966" s="56">
        <v>962</v>
      </c>
      <c r="B966" s="57">
        <v>43955</v>
      </c>
      <c r="C966" s="56">
        <v>2020</v>
      </c>
      <c r="D966" s="58" t="s">
        <v>236</v>
      </c>
      <c r="E966" s="59">
        <v>8834.11</v>
      </c>
      <c r="F966" s="60">
        <v>6.8014000000000005E-2</v>
      </c>
      <c r="G966" s="60">
        <v>-9.1022000000000006E-2</v>
      </c>
      <c r="H966" s="61">
        <v>0.46939999999999998</v>
      </c>
      <c r="I966" s="62">
        <v>779</v>
      </c>
      <c r="J966" s="56" t="s">
        <v>235</v>
      </c>
      <c r="K966" s="63">
        <v>35.97</v>
      </c>
      <c r="L966" s="56">
        <f t="shared" si="342"/>
        <v>100</v>
      </c>
      <c r="M966" s="56">
        <f t="shared" si="343"/>
        <v>50</v>
      </c>
      <c r="N966" s="56">
        <f t="shared" si="344"/>
        <v>50</v>
      </c>
      <c r="O966" s="56">
        <f t="shared" si="345"/>
        <v>0</v>
      </c>
      <c r="P966" s="56">
        <f t="shared" si="346"/>
        <v>0</v>
      </c>
      <c r="Q966" s="63"/>
      <c r="R966" s="56"/>
      <c r="S966" s="60">
        <f t="shared" ref="S966:S1029" si="359">$E966/$E965-1</f>
        <v>1.3297500166319143E-2</v>
      </c>
      <c r="T966" s="64">
        <f t="shared" ref="T966:T1029" si="360">$K966/$K965-1</f>
        <v>-3.2804517343371864E-2</v>
      </c>
      <c r="V966" s="65"/>
      <c r="W966" s="65"/>
      <c r="Y966" s="15" t="str">
        <f t="shared" si="347"/>
        <v>UNCERTAIN</v>
      </c>
      <c r="AA966" s="66">
        <f t="shared" si="338"/>
        <v>-6.7234842909411618E-3</v>
      </c>
      <c r="AB966">
        <f>LOOKUP($B966,'07_L1政策步階'!$A$4:$A$14,'07_L1政策步階'!$C$4:$C$14)</f>
        <v>1</v>
      </c>
      <c r="AC966" s="65"/>
      <c r="AD966" s="65"/>
      <c r="AE966" s="65"/>
      <c r="AF966" s="65"/>
      <c r="AG966" s="65"/>
      <c r="AH966" s="65"/>
      <c r="AI966" s="65"/>
      <c r="AJ966" s="65"/>
      <c r="AK966" s="65"/>
      <c r="AL966">
        <f t="shared" si="348"/>
        <v>50</v>
      </c>
      <c r="AM966">
        <f t="shared" si="349"/>
        <v>100</v>
      </c>
      <c r="AN966" t="str">
        <f t="shared" si="350"/>
        <v/>
      </c>
      <c r="AO966" t="str">
        <f t="shared" si="351"/>
        <v/>
      </c>
      <c r="AP966" t="str">
        <f t="shared" si="352"/>
        <v/>
      </c>
      <c r="AQ966" t="str">
        <f t="shared" si="353"/>
        <v/>
      </c>
      <c r="AR966" t="str">
        <f t="shared" si="354"/>
        <v/>
      </c>
      <c r="AS966" t="str">
        <f t="shared" si="355"/>
        <v/>
      </c>
      <c r="AT966" t="str">
        <f t="shared" si="356"/>
        <v/>
      </c>
      <c r="AU966" t="str">
        <f t="shared" si="357"/>
        <v/>
      </c>
      <c r="AV966" t="str">
        <f t="shared" si="358"/>
        <v/>
      </c>
      <c r="AW966">
        <f>'01_指標庫'!$H$4*ISNUMBER($F966)+'01_指標庫'!$H$5*ISNUMBER($AA966)+'01_指標庫'!$H$6*ISNUMBER($G966)+'01_指標庫'!$H$7*ISNUMBER($H966)+'01_指標庫'!$H$8*ISNUMBER($AF966)+'01_指標庫'!$H$9*ISNUMBER($AG966)+'01_指標庫'!$H$10*ISNUMBER($AB966)+'01_指標庫'!$H$11*ISNUMBER($AC966)+'01_指標庫'!$H$12*ISNUMBER($AD966)+'01_指標庫'!$H$13*ISNUMBER($AE966)+'01_指標庫'!$H$14*ISNUMBER($I966)+'01_指標庫'!$H$15*ISNUMBER($AH966)+'01_指標庫'!$H$16*ISNUMBER($K966)+'01_指標庫'!$H$17*ISNUMBER($AI966)+'01_指標庫'!$H$18*ISNUMBER($AJ966)+'01_指標庫'!$H$19*ISNUMBER($AK966)+'01_指標庫'!$H$20*ISNUMBER($BB966)+'01_指標庫'!$H$21*ISNUMBER($BC966)</f>
        <v>51</v>
      </c>
      <c r="AX966">
        <f>IF(AW966=0,50,ROUND(('01_指標庫'!$H$4*IF(ISNUMBER($F966),L966,0)+'01_指標庫'!$H$5*IF(ISNUMBER($AA966),AL966,0)+'01_指標庫'!$H$6*IF(ISNUMBER($G966),M966,0)+'01_指標庫'!$H$7*IF(ISNUMBER($H966),N966,0)+'01_指標庫'!$H$8*IF(ISNUMBER($AF966),AQ966,0)+'01_指標庫'!$H$9*IF(ISNUMBER($AG966),AR966,0)+'01_指標庫'!$H$10*IF(ISNUMBER($AB966),AM966,0)+'01_指標庫'!$H$11*IF(ISNUMBER($AC966),AN966,0)+'01_指標庫'!$H$12*IF(ISNUMBER($AD966),AO966,0)+'01_指標庫'!$H$13*IF(ISNUMBER($AE966),AP966,0)+'01_指標庫'!$H$14*IF(ISNUMBER($I966),O966,0)+'01_指標庫'!$H$15*IF(ISNUMBER($AH966),AS966,0)+'01_指標庫'!$H$16*IF(ISNUMBER($K966),P966,0)+'01_指標庫'!$H$17*IF(ISNUMBER($AI966),AT966,0)+'01_指標庫'!$H$18*IF(ISNUMBER($AJ966),AU966,0)+'01_指標庫'!$H$19*IF(ISNUMBER($AK966),AV966,0)+'01_指標庫'!$H$20*IF(ISNUMBER($BB966),BB966,0)+'01_指標庫'!$H$21*IF(ISNUMBER($BC966),BC966,0))/AW966,1))</f>
        <v>54.9</v>
      </c>
      <c r="AY966" s="67"/>
      <c r="AZ966" s="67"/>
      <c r="BA966" s="66">
        <f t="shared" si="339"/>
        <v>1.0049052755471299E-2</v>
      </c>
      <c r="BB966">
        <f t="shared" si="340"/>
        <v>100</v>
      </c>
      <c r="BC966" t="str">
        <f t="shared" si="341"/>
        <v/>
      </c>
    </row>
    <row r="967" spans="1:55" ht="15" customHeight="1">
      <c r="A967" s="56">
        <v>963</v>
      </c>
      <c r="B967" s="57">
        <v>43956</v>
      </c>
      <c r="C967" s="56">
        <v>2020</v>
      </c>
      <c r="D967" s="58" t="s">
        <v>237</v>
      </c>
      <c r="E967" s="59">
        <v>8930.6200000000008</v>
      </c>
      <c r="F967" s="60">
        <v>7.8966999999999996E-2</v>
      </c>
      <c r="G967" s="60">
        <v>-8.1091999999999997E-2</v>
      </c>
      <c r="H967" s="61">
        <v>0.46939999999999998</v>
      </c>
      <c r="I967" s="62">
        <v>760</v>
      </c>
      <c r="J967" s="56" t="s">
        <v>235</v>
      </c>
      <c r="K967" s="63">
        <v>33.61</v>
      </c>
      <c r="L967" s="56">
        <f t="shared" si="342"/>
        <v>100</v>
      </c>
      <c r="M967" s="56">
        <f t="shared" si="343"/>
        <v>50</v>
      </c>
      <c r="N967" s="56">
        <f t="shared" si="344"/>
        <v>50</v>
      </c>
      <c r="O967" s="56">
        <f t="shared" si="345"/>
        <v>0</v>
      </c>
      <c r="P967" s="56">
        <f t="shared" si="346"/>
        <v>0</v>
      </c>
      <c r="Q967" s="63"/>
      <c r="R967" s="56"/>
      <c r="S967" s="60">
        <f t="shared" si="359"/>
        <v>1.0924699828279261E-2</v>
      </c>
      <c r="T967" s="64">
        <f t="shared" si="360"/>
        <v>-6.5610230747845444E-2</v>
      </c>
      <c r="V967" s="65"/>
      <c r="W967" s="65"/>
      <c r="Y967" s="15" t="str">
        <f t="shared" si="347"/>
        <v>UNCERTAIN</v>
      </c>
      <c r="AA967" s="66">
        <f t="shared" si="338"/>
        <v>-7.7409974326118069E-3</v>
      </c>
      <c r="AB967">
        <f>LOOKUP($B967,'07_L1政策步階'!$A$4:$A$14,'07_L1政策步階'!$C$4:$C$14)</f>
        <v>1</v>
      </c>
      <c r="AC967" s="65"/>
      <c r="AD967" s="65"/>
      <c r="AE967" s="65"/>
      <c r="AF967" s="65"/>
      <c r="AG967" s="65"/>
      <c r="AH967" s="65"/>
      <c r="AI967" s="65"/>
      <c r="AJ967" s="65"/>
      <c r="AK967" s="65"/>
      <c r="AL967">
        <f t="shared" si="348"/>
        <v>50</v>
      </c>
      <c r="AM967">
        <f t="shared" si="349"/>
        <v>100</v>
      </c>
      <c r="AN967" t="str">
        <f t="shared" si="350"/>
        <v/>
      </c>
      <c r="AO967" t="str">
        <f t="shared" si="351"/>
        <v/>
      </c>
      <c r="AP967" t="str">
        <f t="shared" si="352"/>
        <v/>
      </c>
      <c r="AQ967" t="str">
        <f t="shared" si="353"/>
        <v/>
      </c>
      <c r="AR967" t="str">
        <f t="shared" si="354"/>
        <v/>
      </c>
      <c r="AS967" t="str">
        <f t="shared" si="355"/>
        <v/>
      </c>
      <c r="AT967" t="str">
        <f t="shared" si="356"/>
        <v/>
      </c>
      <c r="AU967" t="str">
        <f t="shared" si="357"/>
        <v/>
      </c>
      <c r="AV967" t="str">
        <f t="shared" si="358"/>
        <v/>
      </c>
      <c r="AW967">
        <f>'01_指標庫'!$H$4*ISNUMBER($F967)+'01_指標庫'!$H$5*ISNUMBER($AA967)+'01_指標庫'!$H$6*ISNUMBER($G967)+'01_指標庫'!$H$7*ISNUMBER($H967)+'01_指標庫'!$H$8*ISNUMBER($AF967)+'01_指標庫'!$H$9*ISNUMBER($AG967)+'01_指標庫'!$H$10*ISNUMBER($AB967)+'01_指標庫'!$H$11*ISNUMBER($AC967)+'01_指標庫'!$H$12*ISNUMBER($AD967)+'01_指標庫'!$H$13*ISNUMBER($AE967)+'01_指標庫'!$H$14*ISNUMBER($I967)+'01_指標庫'!$H$15*ISNUMBER($AH967)+'01_指標庫'!$H$16*ISNUMBER($K967)+'01_指標庫'!$H$17*ISNUMBER($AI967)+'01_指標庫'!$H$18*ISNUMBER($AJ967)+'01_指標庫'!$H$19*ISNUMBER($AK967)+'01_指標庫'!$H$20*ISNUMBER($BB967)+'01_指標庫'!$H$21*ISNUMBER($BC967)</f>
        <v>51</v>
      </c>
      <c r="AX967">
        <f>IF(AW967=0,50,ROUND(('01_指標庫'!$H$4*IF(ISNUMBER($F967),L967,0)+'01_指標庫'!$H$5*IF(ISNUMBER($AA967),AL967,0)+'01_指標庫'!$H$6*IF(ISNUMBER($G967),M967,0)+'01_指標庫'!$H$7*IF(ISNUMBER($H967),N967,0)+'01_指標庫'!$H$8*IF(ISNUMBER($AF967),AQ967,0)+'01_指標庫'!$H$9*IF(ISNUMBER($AG967),AR967,0)+'01_指標庫'!$H$10*IF(ISNUMBER($AB967),AM967,0)+'01_指標庫'!$H$11*IF(ISNUMBER($AC967),AN967,0)+'01_指標庫'!$H$12*IF(ISNUMBER($AD967),AO967,0)+'01_指標庫'!$H$13*IF(ISNUMBER($AE967),AP967,0)+'01_指標庫'!$H$14*IF(ISNUMBER($I967),O967,0)+'01_指標庫'!$H$15*IF(ISNUMBER($AH967),AS967,0)+'01_指標庫'!$H$16*IF(ISNUMBER($K967),P967,0)+'01_指標庫'!$H$17*IF(ISNUMBER($AI967),AT967,0)+'01_指標庫'!$H$18*IF(ISNUMBER($AJ967),AU967,0)+'01_指標庫'!$H$19*IF(ISNUMBER($AK967),AV967,0)+'01_指標庫'!$H$20*IF(ISNUMBER($BB967),BB967,0)+'01_指標庫'!$H$21*IF(ISNUMBER($BC967),BC967,0))/AW967,1))</f>
        <v>49</v>
      </c>
      <c r="AY967" s="67"/>
      <c r="AZ967" s="67"/>
      <c r="BA967" s="66">
        <f t="shared" si="339"/>
        <v>9.7438318471998464E-3</v>
      </c>
      <c r="BB967">
        <f t="shared" si="340"/>
        <v>50</v>
      </c>
      <c r="BC967" t="str">
        <f t="shared" si="341"/>
        <v/>
      </c>
    </row>
    <row r="968" spans="1:55" ht="15" customHeight="1">
      <c r="A968" s="56">
        <v>964</v>
      </c>
      <c r="B968" s="57">
        <v>43957</v>
      </c>
      <c r="C968" s="56">
        <v>2020</v>
      </c>
      <c r="D968" s="58" t="s">
        <v>238</v>
      </c>
      <c r="E968" s="59">
        <v>8984.86</v>
      </c>
      <c r="F968" s="60">
        <v>8.4813E-2</v>
      </c>
      <c r="G968" s="60">
        <v>-7.5510999999999995E-2</v>
      </c>
      <c r="H968" s="61">
        <v>0.51019999999999999</v>
      </c>
      <c r="I968" s="62">
        <v>760</v>
      </c>
      <c r="J968" s="56" t="s">
        <v>235</v>
      </c>
      <c r="K968" s="63">
        <v>34.119999999999997</v>
      </c>
      <c r="L968" s="56">
        <f t="shared" si="342"/>
        <v>100</v>
      </c>
      <c r="M968" s="56">
        <f t="shared" si="343"/>
        <v>50</v>
      </c>
      <c r="N968" s="56">
        <f t="shared" si="344"/>
        <v>50</v>
      </c>
      <c r="O968" s="56">
        <f t="shared" si="345"/>
        <v>0</v>
      </c>
      <c r="P968" s="56">
        <f t="shared" si="346"/>
        <v>0</v>
      </c>
      <c r="Q968" s="63"/>
      <c r="R968" s="56"/>
      <c r="S968" s="60">
        <f t="shared" si="359"/>
        <v>6.073486499257541E-3</v>
      </c>
      <c r="T968" s="64">
        <f t="shared" si="360"/>
        <v>1.5174055340672288E-2</v>
      </c>
      <c r="V968" s="65"/>
      <c r="W968" s="65"/>
      <c r="Y968" s="15" t="str">
        <f t="shared" si="347"/>
        <v>UNCERTAIN</v>
      </c>
      <c r="AA968" s="66">
        <f t="shared" si="338"/>
        <v>-8.0255896625226475E-3</v>
      </c>
      <c r="AB968">
        <f>LOOKUP($B968,'07_L1政策步階'!$A$4:$A$14,'07_L1政策步階'!$C$4:$C$14)</f>
        <v>1</v>
      </c>
      <c r="AC968" s="65"/>
      <c r="AD968" s="65"/>
      <c r="AE968" s="65"/>
      <c r="AF968" s="65"/>
      <c r="AG968" s="65"/>
      <c r="AH968" s="65"/>
      <c r="AI968" s="65"/>
      <c r="AJ968" s="65"/>
      <c r="AK968" s="65"/>
      <c r="AL968">
        <f t="shared" si="348"/>
        <v>50</v>
      </c>
      <c r="AM968">
        <f t="shared" si="349"/>
        <v>100</v>
      </c>
      <c r="AN968" t="str">
        <f t="shared" si="350"/>
        <v/>
      </c>
      <c r="AO968" t="str">
        <f t="shared" si="351"/>
        <v/>
      </c>
      <c r="AP968" t="str">
        <f t="shared" si="352"/>
        <v/>
      </c>
      <c r="AQ968" t="str">
        <f t="shared" si="353"/>
        <v/>
      </c>
      <c r="AR968" t="str">
        <f t="shared" si="354"/>
        <v/>
      </c>
      <c r="AS968" t="str">
        <f t="shared" si="355"/>
        <v/>
      </c>
      <c r="AT968" t="str">
        <f t="shared" si="356"/>
        <v/>
      </c>
      <c r="AU968" t="str">
        <f t="shared" si="357"/>
        <v/>
      </c>
      <c r="AV968" t="str">
        <f t="shared" si="358"/>
        <v/>
      </c>
      <c r="AW968">
        <f>'01_指標庫'!$H$4*ISNUMBER($F968)+'01_指標庫'!$H$5*ISNUMBER($AA968)+'01_指標庫'!$H$6*ISNUMBER($G968)+'01_指標庫'!$H$7*ISNUMBER($H968)+'01_指標庫'!$H$8*ISNUMBER($AF968)+'01_指標庫'!$H$9*ISNUMBER($AG968)+'01_指標庫'!$H$10*ISNUMBER($AB968)+'01_指標庫'!$H$11*ISNUMBER($AC968)+'01_指標庫'!$H$12*ISNUMBER($AD968)+'01_指標庫'!$H$13*ISNUMBER($AE968)+'01_指標庫'!$H$14*ISNUMBER($I968)+'01_指標庫'!$H$15*ISNUMBER($AH968)+'01_指標庫'!$H$16*ISNUMBER($K968)+'01_指標庫'!$H$17*ISNUMBER($AI968)+'01_指標庫'!$H$18*ISNUMBER($AJ968)+'01_指標庫'!$H$19*ISNUMBER($AK968)+'01_指標庫'!$H$20*ISNUMBER($BB968)+'01_指標庫'!$H$21*ISNUMBER($BC968)</f>
        <v>51</v>
      </c>
      <c r="AX968">
        <f>IF(AW968=0,50,ROUND(('01_指標庫'!$H$4*IF(ISNUMBER($F968),L968,0)+'01_指標庫'!$H$5*IF(ISNUMBER($AA968),AL968,0)+'01_指標庫'!$H$6*IF(ISNUMBER($G968),M968,0)+'01_指標庫'!$H$7*IF(ISNUMBER($H968),N968,0)+'01_指標庫'!$H$8*IF(ISNUMBER($AF968),AQ968,0)+'01_指標庫'!$H$9*IF(ISNUMBER($AG968),AR968,0)+'01_指標庫'!$H$10*IF(ISNUMBER($AB968),AM968,0)+'01_指標庫'!$H$11*IF(ISNUMBER($AC968),AN968,0)+'01_指標庫'!$H$12*IF(ISNUMBER($AD968),AO968,0)+'01_指標庫'!$H$13*IF(ISNUMBER($AE968),AP968,0)+'01_指標庫'!$H$14*IF(ISNUMBER($I968),O968,0)+'01_指標庫'!$H$15*IF(ISNUMBER($AH968),AS968,0)+'01_指標庫'!$H$16*IF(ISNUMBER($K968),P968,0)+'01_指標庫'!$H$17*IF(ISNUMBER($AI968),AT968,0)+'01_指標庫'!$H$18*IF(ISNUMBER($AJ968),AU968,0)+'01_指標庫'!$H$19*IF(ISNUMBER($AK968),AV968,0)+'01_指標庫'!$H$20*IF(ISNUMBER($BB968),BB968,0)+'01_指標庫'!$H$21*IF(ISNUMBER($BC968),BC968,0))/AW968,1))</f>
        <v>49</v>
      </c>
      <c r="AY968" s="67"/>
      <c r="AZ968" s="67"/>
      <c r="BA968" s="66">
        <f t="shared" si="339"/>
        <v>6.1334202166654084E-3</v>
      </c>
      <c r="BB968">
        <f t="shared" si="340"/>
        <v>50</v>
      </c>
      <c r="BC968" t="str">
        <f t="shared" si="341"/>
        <v/>
      </c>
    </row>
    <row r="969" spans="1:55" ht="15" customHeight="1">
      <c r="A969" s="56">
        <v>965</v>
      </c>
      <c r="B969" s="57">
        <v>43958</v>
      </c>
      <c r="C969" s="56">
        <v>2020</v>
      </c>
      <c r="D969" s="58" t="s">
        <v>239</v>
      </c>
      <c r="E969" s="59">
        <v>9101.8799999999992</v>
      </c>
      <c r="F969" s="60">
        <v>9.8181000000000004E-2</v>
      </c>
      <c r="G969" s="60">
        <v>-6.3469999999999999E-2</v>
      </c>
      <c r="H969" s="61">
        <v>0.51019999999999999</v>
      </c>
      <c r="I969" s="62">
        <v>760</v>
      </c>
      <c r="J969" s="56" t="s">
        <v>235</v>
      </c>
      <c r="K969" s="63">
        <v>31.44</v>
      </c>
      <c r="L969" s="56">
        <f t="shared" si="342"/>
        <v>100</v>
      </c>
      <c r="M969" s="56">
        <f t="shared" si="343"/>
        <v>50</v>
      </c>
      <c r="N969" s="56">
        <f t="shared" si="344"/>
        <v>50</v>
      </c>
      <c r="O969" s="56">
        <f t="shared" si="345"/>
        <v>0</v>
      </c>
      <c r="P969" s="56">
        <f t="shared" si="346"/>
        <v>0</v>
      </c>
      <c r="Q969" s="63"/>
      <c r="R969" s="56"/>
      <c r="S969" s="60">
        <f t="shared" si="359"/>
        <v>1.3024131706003139E-2</v>
      </c>
      <c r="T969" s="64">
        <f t="shared" si="360"/>
        <v>-7.8546307151230788E-2</v>
      </c>
      <c r="V969" s="65"/>
      <c r="W969" s="65"/>
      <c r="Y969" s="15" t="str">
        <f t="shared" si="347"/>
        <v>UNCERTAIN</v>
      </c>
      <c r="AA969" s="66">
        <f t="shared" si="338"/>
        <v>-8.1617070437829398E-3</v>
      </c>
      <c r="AB969">
        <f>LOOKUP($B969,'07_L1政策步階'!$A$4:$A$14,'07_L1政策步階'!$C$4:$C$14)</f>
        <v>1</v>
      </c>
      <c r="AC969" s="65"/>
      <c r="AD969" s="65"/>
      <c r="AE969" s="65"/>
      <c r="AF969" s="65"/>
      <c r="AG969" s="65"/>
      <c r="AH969" s="65"/>
      <c r="AI969" s="65"/>
      <c r="AJ969" s="65"/>
      <c r="AK969" s="65"/>
      <c r="AL969">
        <f t="shared" si="348"/>
        <v>50</v>
      </c>
      <c r="AM969">
        <f t="shared" si="349"/>
        <v>100</v>
      </c>
      <c r="AN969" t="str">
        <f t="shared" si="350"/>
        <v/>
      </c>
      <c r="AO969" t="str">
        <f t="shared" si="351"/>
        <v/>
      </c>
      <c r="AP969" t="str">
        <f t="shared" si="352"/>
        <v/>
      </c>
      <c r="AQ969" t="str">
        <f t="shared" si="353"/>
        <v/>
      </c>
      <c r="AR969" t="str">
        <f t="shared" si="354"/>
        <v/>
      </c>
      <c r="AS969" t="str">
        <f t="shared" si="355"/>
        <v/>
      </c>
      <c r="AT969" t="str">
        <f t="shared" si="356"/>
        <v/>
      </c>
      <c r="AU969" t="str">
        <f t="shared" si="357"/>
        <v/>
      </c>
      <c r="AV969" t="str">
        <f t="shared" si="358"/>
        <v/>
      </c>
      <c r="AW969">
        <f>'01_指標庫'!$H$4*ISNUMBER($F969)+'01_指標庫'!$H$5*ISNUMBER($AA969)+'01_指標庫'!$H$6*ISNUMBER($G969)+'01_指標庫'!$H$7*ISNUMBER($H969)+'01_指標庫'!$H$8*ISNUMBER($AF969)+'01_指標庫'!$H$9*ISNUMBER($AG969)+'01_指標庫'!$H$10*ISNUMBER($AB969)+'01_指標庫'!$H$11*ISNUMBER($AC969)+'01_指標庫'!$H$12*ISNUMBER($AD969)+'01_指標庫'!$H$13*ISNUMBER($AE969)+'01_指標庫'!$H$14*ISNUMBER($I969)+'01_指標庫'!$H$15*ISNUMBER($AH969)+'01_指標庫'!$H$16*ISNUMBER($K969)+'01_指標庫'!$H$17*ISNUMBER($AI969)+'01_指標庫'!$H$18*ISNUMBER($AJ969)+'01_指標庫'!$H$19*ISNUMBER($AK969)+'01_指標庫'!$H$20*ISNUMBER($BB969)+'01_指標庫'!$H$21*ISNUMBER($BC969)</f>
        <v>51</v>
      </c>
      <c r="AX969">
        <f>IF(AW969=0,50,ROUND(('01_指標庫'!$H$4*IF(ISNUMBER($F969),L969,0)+'01_指標庫'!$H$5*IF(ISNUMBER($AA969),AL969,0)+'01_指標庫'!$H$6*IF(ISNUMBER($G969),M969,0)+'01_指標庫'!$H$7*IF(ISNUMBER($H969),N969,0)+'01_指標庫'!$H$8*IF(ISNUMBER($AF969),AQ969,0)+'01_指標庫'!$H$9*IF(ISNUMBER($AG969),AR969,0)+'01_指標庫'!$H$10*IF(ISNUMBER($AB969),AM969,0)+'01_指標庫'!$H$11*IF(ISNUMBER($AC969),AN969,0)+'01_指標庫'!$H$12*IF(ISNUMBER($AD969),AO969,0)+'01_指標庫'!$H$13*IF(ISNUMBER($AE969),AP969,0)+'01_指標庫'!$H$14*IF(ISNUMBER($I969),O969,0)+'01_指標庫'!$H$15*IF(ISNUMBER($AH969),AS969,0)+'01_指標庫'!$H$16*IF(ISNUMBER($K969),P969,0)+'01_指標庫'!$H$17*IF(ISNUMBER($AI969),AT969,0)+'01_指標庫'!$H$18*IF(ISNUMBER($AJ969),AU969,0)+'01_指標庫'!$H$19*IF(ISNUMBER($AK969),AV969,0)+'01_指標庫'!$H$20*IF(ISNUMBER($BB969),BB969,0)+'01_指標庫'!$H$21*IF(ISNUMBER($BC969),BC969,0))/AW969,1))</f>
        <v>49</v>
      </c>
      <c r="AY969" s="67"/>
      <c r="AZ969" s="67"/>
      <c r="BA969" s="66">
        <f t="shared" si="339"/>
        <v>3.2020787176558763E-3</v>
      </c>
      <c r="BB969">
        <f t="shared" si="340"/>
        <v>50</v>
      </c>
      <c r="BC969" t="str">
        <f t="shared" si="341"/>
        <v/>
      </c>
    </row>
    <row r="970" spans="1:55" ht="15" customHeight="1">
      <c r="A970" s="56">
        <v>966</v>
      </c>
      <c r="B970" s="57">
        <v>43959</v>
      </c>
      <c r="C970" s="56">
        <v>2020</v>
      </c>
      <c r="D970" s="58" t="s">
        <v>234</v>
      </c>
      <c r="E970" s="59">
        <v>9220.35</v>
      </c>
      <c r="F970" s="60">
        <v>0.111663</v>
      </c>
      <c r="G970" s="60">
        <v>-5.1279999999999999E-2</v>
      </c>
      <c r="H970" s="61">
        <v>0.63270000000000004</v>
      </c>
      <c r="I970" s="62">
        <v>752</v>
      </c>
      <c r="J970" s="56" t="s">
        <v>235</v>
      </c>
      <c r="K970" s="63">
        <v>27.98</v>
      </c>
      <c r="L970" s="56">
        <f t="shared" si="342"/>
        <v>100</v>
      </c>
      <c r="M970" s="56">
        <f t="shared" si="343"/>
        <v>100</v>
      </c>
      <c r="N970" s="56">
        <f t="shared" si="344"/>
        <v>100</v>
      </c>
      <c r="O970" s="56">
        <f t="shared" si="345"/>
        <v>0</v>
      </c>
      <c r="P970" s="56">
        <f t="shared" si="346"/>
        <v>0</v>
      </c>
      <c r="Q970" s="63"/>
      <c r="R970" s="56"/>
      <c r="S970" s="60">
        <f t="shared" si="359"/>
        <v>1.3015992300491996E-2</v>
      </c>
      <c r="T970" s="64">
        <f t="shared" si="360"/>
        <v>-0.11005089058524176</v>
      </c>
      <c r="V970" s="65"/>
      <c r="W970" s="65"/>
      <c r="Y970" s="15" t="str">
        <f t="shared" si="347"/>
        <v>UNCERTAIN</v>
      </c>
      <c r="AA970" s="66">
        <f t="shared" si="338"/>
        <v>-6.99531646981566E-3</v>
      </c>
      <c r="AB970">
        <f>LOOKUP($B970,'07_L1政策步階'!$A$4:$A$14,'07_L1政策步階'!$C$4:$C$14)</f>
        <v>1</v>
      </c>
      <c r="AC970" s="65"/>
      <c r="AD970" s="65"/>
      <c r="AE970" s="65"/>
      <c r="AF970" s="65"/>
      <c r="AG970" s="65"/>
      <c r="AH970" s="65"/>
      <c r="AI970" s="65"/>
      <c r="AJ970" s="65"/>
      <c r="AK970" s="65"/>
      <c r="AL970">
        <f t="shared" si="348"/>
        <v>50</v>
      </c>
      <c r="AM970">
        <f t="shared" si="349"/>
        <v>100</v>
      </c>
      <c r="AN970" t="str">
        <f t="shared" si="350"/>
        <v/>
      </c>
      <c r="AO970" t="str">
        <f t="shared" si="351"/>
        <v/>
      </c>
      <c r="AP970" t="str">
        <f t="shared" si="352"/>
        <v/>
      </c>
      <c r="AQ970" t="str">
        <f t="shared" si="353"/>
        <v/>
      </c>
      <c r="AR970" t="str">
        <f t="shared" si="354"/>
        <v/>
      </c>
      <c r="AS970" t="str">
        <f t="shared" si="355"/>
        <v/>
      </c>
      <c r="AT970" t="str">
        <f t="shared" si="356"/>
        <v/>
      </c>
      <c r="AU970" t="str">
        <f t="shared" si="357"/>
        <v/>
      </c>
      <c r="AV970" t="str">
        <f t="shared" si="358"/>
        <v/>
      </c>
      <c r="AW970">
        <f>'01_指標庫'!$H$4*ISNUMBER($F970)+'01_指標庫'!$H$5*ISNUMBER($AA970)+'01_指標庫'!$H$6*ISNUMBER($G970)+'01_指標庫'!$H$7*ISNUMBER($H970)+'01_指標庫'!$H$8*ISNUMBER($AF970)+'01_指標庫'!$H$9*ISNUMBER($AG970)+'01_指標庫'!$H$10*ISNUMBER($AB970)+'01_指標庫'!$H$11*ISNUMBER($AC970)+'01_指標庫'!$H$12*ISNUMBER($AD970)+'01_指標庫'!$H$13*ISNUMBER($AE970)+'01_指標庫'!$H$14*ISNUMBER($I970)+'01_指標庫'!$H$15*ISNUMBER($AH970)+'01_指標庫'!$H$16*ISNUMBER($K970)+'01_指標庫'!$H$17*ISNUMBER($AI970)+'01_指標庫'!$H$18*ISNUMBER($AJ970)+'01_指標庫'!$H$19*ISNUMBER($AK970)+'01_指標庫'!$H$20*ISNUMBER($BB970)+'01_指標庫'!$H$21*ISNUMBER($BC970)</f>
        <v>51</v>
      </c>
      <c r="AX970">
        <f>IF(AW970=0,50,ROUND(('01_指標庫'!$H$4*IF(ISNUMBER($F970),L970,0)+'01_指標庫'!$H$5*IF(ISNUMBER($AA970),AL970,0)+'01_指標庫'!$H$6*IF(ISNUMBER($G970),M970,0)+'01_指標庫'!$H$7*IF(ISNUMBER($H970),N970,0)+'01_指標庫'!$H$8*IF(ISNUMBER($AF970),AQ970,0)+'01_指標庫'!$H$9*IF(ISNUMBER($AG970),AR970,0)+'01_指標庫'!$H$10*IF(ISNUMBER($AB970),AM970,0)+'01_指標庫'!$H$11*IF(ISNUMBER($AC970),AN970,0)+'01_指標庫'!$H$12*IF(ISNUMBER($AD970),AO970,0)+'01_指標庫'!$H$13*IF(ISNUMBER($AE970),AP970,0)+'01_指標庫'!$H$14*IF(ISNUMBER($I970),O970,0)+'01_指標庫'!$H$15*IF(ISNUMBER($AH970),AS970,0)+'01_指標庫'!$H$16*IF(ISNUMBER($K970),P970,0)+'01_指標庫'!$H$17*IF(ISNUMBER($AI970),AT970,0)+'01_指標庫'!$H$18*IF(ISNUMBER($AJ970),AU970,0)+'01_指標庫'!$H$19*IF(ISNUMBER($AK970),AV970,0)+'01_指標庫'!$H$20*IF(ISNUMBER($BB970),BB970,0)+'01_指標庫'!$H$21*IF(ISNUMBER($BC970),BC970,0))/AW970,1))</f>
        <v>64.7</v>
      </c>
      <c r="AY970" s="67"/>
      <c r="AZ970" s="67"/>
      <c r="BA970" s="66">
        <f t="shared" si="339"/>
        <v>9.5769299819357112E-3</v>
      </c>
      <c r="BB970">
        <f t="shared" si="340"/>
        <v>50</v>
      </c>
      <c r="BC970" t="str">
        <f t="shared" si="341"/>
        <v/>
      </c>
    </row>
    <row r="971" spans="1:55" ht="15" customHeight="1">
      <c r="A971" s="56">
        <v>967</v>
      </c>
      <c r="B971" s="57">
        <v>43962</v>
      </c>
      <c r="C971" s="56">
        <v>2020</v>
      </c>
      <c r="D971" s="58" t="s">
        <v>236</v>
      </c>
      <c r="E971" s="59">
        <v>9298.92</v>
      </c>
      <c r="F971" s="60">
        <v>0.120212</v>
      </c>
      <c r="G971" s="60">
        <v>-4.3195999999999998E-2</v>
      </c>
      <c r="H971" s="61">
        <v>0.61219999999999997</v>
      </c>
      <c r="I971" s="62">
        <v>751</v>
      </c>
      <c r="J971" s="56" t="s">
        <v>235</v>
      </c>
      <c r="K971" s="63">
        <v>27.57</v>
      </c>
      <c r="L971" s="56">
        <f t="shared" si="342"/>
        <v>100</v>
      </c>
      <c r="M971" s="56">
        <f t="shared" si="343"/>
        <v>100</v>
      </c>
      <c r="N971" s="56">
        <f t="shared" si="344"/>
        <v>100</v>
      </c>
      <c r="O971" s="56">
        <f t="shared" si="345"/>
        <v>0</v>
      </c>
      <c r="P971" s="56">
        <f t="shared" si="346"/>
        <v>0</v>
      </c>
      <c r="Q971" s="63"/>
      <c r="R971" s="56"/>
      <c r="S971" s="60">
        <f t="shared" si="359"/>
        <v>8.5213684946883195E-3</v>
      </c>
      <c r="T971" s="64">
        <f t="shared" si="360"/>
        <v>-1.4653323802716223E-2</v>
      </c>
      <c r="V971" s="65"/>
      <c r="W971" s="65"/>
      <c r="Y971" s="15" t="str">
        <f t="shared" si="347"/>
        <v>EASY</v>
      </c>
      <c r="AA971" s="66">
        <f t="shared" si="338"/>
        <v>-5.7973415624417157E-3</v>
      </c>
      <c r="AB971">
        <f>LOOKUP($B971,'07_L1政策步階'!$A$4:$A$14,'07_L1政策步階'!$C$4:$C$14)</f>
        <v>1</v>
      </c>
      <c r="AC971" s="65"/>
      <c r="AD971" s="65"/>
      <c r="AE971" s="65"/>
      <c r="AF971" s="65"/>
      <c r="AG971" s="65"/>
      <c r="AH971" s="65"/>
      <c r="AI971" s="65"/>
      <c r="AJ971" s="65"/>
      <c r="AK971" s="65"/>
      <c r="AL971">
        <f t="shared" si="348"/>
        <v>50</v>
      </c>
      <c r="AM971">
        <f t="shared" si="349"/>
        <v>100</v>
      </c>
      <c r="AN971" t="str">
        <f t="shared" si="350"/>
        <v/>
      </c>
      <c r="AO971" t="str">
        <f t="shared" si="351"/>
        <v/>
      </c>
      <c r="AP971" t="str">
        <f t="shared" si="352"/>
        <v/>
      </c>
      <c r="AQ971" t="str">
        <f t="shared" si="353"/>
        <v/>
      </c>
      <c r="AR971" t="str">
        <f t="shared" si="354"/>
        <v/>
      </c>
      <c r="AS971" t="str">
        <f t="shared" si="355"/>
        <v/>
      </c>
      <c r="AT971" t="str">
        <f t="shared" si="356"/>
        <v/>
      </c>
      <c r="AU971" t="str">
        <f t="shared" si="357"/>
        <v/>
      </c>
      <c r="AV971" t="str">
        <f t="shared" si="358"/>
        <v/>
      </c>
      <c r="AW971">
        <f>'01_指標庫'!$H$4*ISNUMBER($F971)+'01_指標庫'!$H$5*ISNUMBER($AA971)+'01_指標庫'!$H$6*ISNUMBER($G971)+'01_指標庫'!$H$7*ISNUMBER($H971)+'01_指標庫'!$H$8*ISNUMBER($AF971)+'01_指標庫'!$H$9*ISNUMBER($AG971)+'01_指標庫'!$H$10*ISNUMBER($AB971)+'01_指標庫'!$H$11*ISNUMBER($AC971)+'01_指標庫'!$H$12*ISNUMBER($AD971)+'01_指標庫'!$H$13*ISNUMBER($AE971)+'01_指標庫'!$H$14*ISNUMBER($I971)+'01_指標庫'!$H$15*ISNUMBER($AH971)+'01_指標庫'!$H$16*ISNUMBER($K971)+'01_指標庫'!$H$17*ISNUMBER($AI971)+'01_指標庫'!$H$18*ISNUMBER($AJ971)+'01_指標庫'!$H$19*ISNUMBER($AK971)+'01_指標庫'!$H$20*ISNUMBER($BB971)+'01_指標庫'!$H$21*ISNUMBER($BC971)</f>
        <v>51</v>
      </c>
      <c r="AX971">
        <f>IF(AW971=0,50,ROUND(('01_指標庫'!$H$4*IF(ISNUMBER($F971),L971,0)+'01_指標庫'!$H$5*IF(ISNUMBER($AA971),AL971,0)+'01_指標庫'!$H$6*IF(ISNUMBER($G971),M971,0)+'01_指標庫'!$H$7*IF(ISNUMBER($H971),N971,0)+'01_指標庫'!$H$8*IF(ISNUMBER($AF971),AQ971,0)+'01_指標庫'!$H$9*IF(ISNUMBER($AG971),AR971,0)+'01_指標庫'!$H$10*IF(ISNUMBER($AB971),AM971,0)+'01_指標庫'!$H$11*IF(ISNUMBER($AC971),AN971,0)+'01_指標庫'!$H$12*IF(ISNUMBER($AD971),AO971,0)+'01_指標庫'!$H$13*IF(ISNUMBER($AE971),AP971,0)+'01_指標庫'!$H$14*IF(ISNUMBER($I971),O971,0)+'01_指標庫'!$H$15*IF(ISNUMBER($AH971),AS971,0)+'01_指標庫'!$H$16*IF(ISNUMBER($K971),P971,0)+'01_指標庫'!$H$17*IF(ISNUMBER($AI971),AT971,0)+'01_指標庫'!$H$18*IF(ISNUMBER($AJ971),AU971,0)+'01_指標庫'!$H$19*IF(ISNUMBER($AK971),AV971,0)+'01_指標庫'!$H$20*IF(ISNUMBER($BB971),BB971,0)+'01_指標庫'!$H$21*IF(ISNUMBER($BC971),BC971,0))/AW971,1))</f>
        <v>70.599999999999994</v>
      </c>
      <c r="AY971" s="67"/>
      <c r="AZ971" s="67"/>
      <c r="BA971" s="66">
        <f t="shared" si="339"/>
        <v>1.4746218347697404E-2</v>
      </c>
      <c r="BB971">
        <f t="shared" si="340"/>
        <v>100</v>
      </c>
      <c r="BC971" t="str">
        <f t="shared" si="341"/>
        <v/>
      </c>
    </row>
    <row r="972" spans="1:55" ht="15" customHeight="1">
      <c r="A972" s="56">
        <v>968</v>
      </c>
      <c r="B972" s="57">
        <v>43963</v>
      </c>
      <c r="C972" s="56">
        <v>2020</v>
      </c>
      <c r="D972" s="58" t="s">
        <v>237</v>
      </c>
      <c r="E972" s="59">
        <v>9112.4500000000007</v>
      </c>
      <c r="F972" s="60">
        <v>9.7023999999999999E-2</v>
      </c>
      <c r="G972" s="60">
        <v>-6.2383000000000001E-2</v>
      </c>
      <c r="H972" s="61">
        <v>0.51019999999999999</v>
      </c>
      <c r="I972" s="62">
        <v>742</v>
      </c>
      <c r="J972" s="56" t="s">
        <v>235</v>
      </c>
      <c r="K972" s="63">
        <v>33.04</v>
      </c>
      <c r="L972" s="56">
        <f t="shared" si="342"/>
        <v>100</v>
      </c>
      <c r="M972" s="56">
        <f t="shared" si="343"/>
        <v>50</v>
      </c>
      <c r="N972" s="56">
        <f t="shared" si="344"/>
        <v>50</v>
      </c>
      <c r="O972" s="56">
        <f t="shared" si="345"/>
        <v>0</v>
      </c>
      <c r="P972" s="56">
        <f t="shared" si="346"/>
        <v>0</v>
      </c>
      <c r="Q972" s="63"/>
      <c r="R972" s="56"/>
      <c r="S972" s="60">
        <f t="shared" si="359"/>
        <v>-2.0052866354372312E-2</v>
      </c>
      <c r="T972" s="64">
        <f t="shared" si="360"/>
        <v>0.19840406238665209</v>
      </c>
      <c r="V972" s="65"/>
      <c r="W972" s="65"/>
      <c r="Y972" s="15" t="str">
        <f t="shared" si="347"/>
        <v>UNCERTAIN</v>
      </c>
      <c r="AA972" s="66">
        <f t="shared" ref="AA972:AA1035" si="361">IF($A972&lt;200,"",AVERAGE($E923:$E972)/AVERAGE($E773:$E972)-1)</f>
        <v>-5.8883960006798075E-3</v>
      </c>
      <c r="AB972">
        <f>LOOKUP($B972,'07_L1政策步階'!$A$4:$A$14,'07_L1政策步階'!$C$4:$C$14)</f>
        <v>1</v>
      </c>
      <c r="AC972" s="65"/>
      <c r="AD972" s="65"/>
      <c r="AE972" s="65"/>
      <c r="AF972" s="65"/>
      <c r="AG972" s="65"/>
      <c r="AH972" s="65"/>
      <c r="AI972" s="65"/>
      <c r="AJ972" s="65"/>
      <c r="AK972" s="65"/>
      <c r="AL972">
        <f t="shared" si="348"/>
        <v>50</v>
      </c>
      <c r="AM972">
        <f t="shared" si="349"/>
        <v>100</v>
      </c>
      <c r="AN972" t="str">
        <f t="shared" si="350"/>
        <v/>
      </c>
      <c r="AO972" t="str">
        <f t="shared" si="351"/>
        <v/>
      </c>
      <c r="AP972" t="str">
        <f t="shared" si="352"/>
        <v/>
      </c>
      <c r="AQ972" t="str">
        <f t="shared" si="353"/>
        <v/>
      </c>
      <c r="AR972" t="str">
        <f t="shared" si="354"/>
        <v/>
      </c>
      <c r="AS972" t="str">
        <f t="shared" si="355"/>
        <v/>
      </c>
      <c r="AT972" t="str">
        <f t="shared" si="356"/>
        <v/>
      </c>
      <c r="AU972" t="str">
        <f t="shared" si="357"/>
        <v/>
      </c>
      <c r="AV972" t="str">
        <f t="shared" si="358"/>
        <v/>
      </c>
      <c r="AW972">
        <f>'01_指標庫'!$H$4*ISNUMBER($F972)+'01_指標庫'!$H$5*ISNUMBER($AA972)+'01_指標庫'!$H$6*ISNUMBER($G972)+'01_指標庫'!$H$7*ISNUMBER($H972)+'01_指標庫'!$H$8*ISNUMBER($AF972)+'01_指標庫'!$H$9*ISNUMBER($AG972)+'01_指標庫'!$H$10*ISNUMBER($AB972)+'01_指標庫'!$H$11*ISNUMBER($AC972)+'01_指標庫'!$H$12*ISNUMBER($AD972)+'01_指標庫'!$H$13*ISNUMBER($AE972)+'01_指標庫'!$H$14*ISNUMBER($I972)+'01_指標庫'!$H$15*ISNUMBER($AH972)+'01_指標庫'!$H$16*ISNUMBER($K972)+'01_指標庫'!$H$17*ISNUMBER($AI972)+'01_指標庫'!$H$18*ISNUMBER($AJ972)+'01_指標庫'!$H$19*ISNUMBER($AK972)+'01_指標庫'!$H$20*ISNUMBER($BB972)+'01_指標庫'!$H$21*ISNUMBER($BC972)</f>
        <v>51</v>
      </c>
      <c r="AX972">
        <f>IF(AW972=0,50,ROUND(('01_指標庫'!$H$4*IF(ISNUMBER($F972),L972,0)+'01_指標庫'!$H$5*IF(ISNUMBER($AA972),AL972,0)+'01_指標庫'!$H$6*IF(ISNUMBER($G972),M972,0)+'01_指標庫'!$H$7*IF(ISNUMBER($H972),N972,0)+'01_指標庫'!$H$8*IF(ISNUMBER($AF972),AQ972,0)+'01_指標庫'!$H$9*IF(ISNUMBER($AG972),AR972,0)+'01_指標庫'!$H$10*IF(ISNUMBER($AB972),AM972,0)+'01_指標庫'!$H$11*IF(ISNUMBER($AC972),AN972,0)+'01_指標庫'!$H$12*IF(ISNUMBER($AD972),AO972,0)+'01_指標庫'!$H$13*IF(ISNUMBER($AE972),AP972,0)+'01_指標庫'!$H$14*IF(ISNUMBER($I972),O972,0)+'01_指標庫'!$H$15*IF(ISNUMBER($AH972),AS972,0)+'01_指標庫'!$H$16*IF(ISNUMBER($K972),P972,0)+'01_指標庫'!$H$17*IF(ISNUMBER($AI972),AT972,0)+'01_指標庫'!$H$18*IF(ISNUMBER($AJ972),AU972,0)+'01_指標庫'!$H$19*IF(ISNUMBER($AK972),AV972,0)+'01_指標庫'!$H$20*IF(ISNUMBER($BB972),BB972,0)+'01_指標庫'!$H$21*IF(ISNUMBER($BC972),BC972,0))/AW972,1))</f>
        <v>49</v>
      </c>
      <c r="AY972" s="67"/>
      <c r="AZ972" s="67"/>
      <c r="BA972" s="66">
        <f t="shared" si="339"/>
        <v>1.3885734865715316E-2</v>
      </c>
      <c r="BB972">
        <f t="shared" si="340"/>
        <v>50</v>
      </c>
      <c r="BC972" t="str">
        <f t="shared" si="341"/>
        <v/>
      </c>
    </row>
    <row r="973" spans="1:55" ht="15" customHeight="1">
      <c r="A973" s="56">
        <v>969</v>
      </c>
      <c r="B973" s="57">
        <v>43964</v>
      </c>
      <c r="C973" s="56">
        <v>2020</v>
      </c>
      <c r="D973" s="58" t="s">
        <v>238</v>
      </c>
      <c r="E973" s="59">
        <v>9000.08</v>
      </c>
      <c r="F973" s="60">
        <v>8.2837999999999995E-2</v>
      </c>
      <c r="G973" s="60">
        <v>-7.3944999999999997E-2</v>
      </c>
      <c r="H973" s="61">
        <v>0.51019999999999999</v>
      </c>
      <c r="I973" s="62">
        <v>761</v>
      </c>
      <c r="J973" s="56" t="s">
        <v>235</v>
      </c>
      <c r="K973" s="63">
        <v>35.28</v>
      </c>
      <c r="L973" s="56">
        <f t="shared" si="342"/>
        <v>100</v>
      </c>
      <c r="M973" s="56">
        <f t="shared" si="343"/>
        <v>50</v>
      </c>
      <c r="N973" s="56">
        <f t="shared" si="344"/>
        <v>50</v>
      </c>
      <c r="O973" s="56">
        <f t="shared" si="345"/>
        <v>0</v>
      </c>
      <c r="P973" s="56">
        <f t="shared" si="346"/>
        <v>0</v>
      </c>
      <c r="Q973" s="63"/>
      <c r="R973" s="56"/>
      <c r="S973" s="60">
        <f t="shared" si="359"/>
        <v>-1.2331480556820651E-2</v>
      </c>
      <c r="T973" s="64">
        <f t="shared" si="360"/>
        <v>6.7796610169491567E-2</v>
      </c>
      <c r="V973" s="65"/>
      <c r="W973" s="65"/>
      <c r="Y973" s="15" t="str">
        <f t="shared" si="347"/>
        <v>UNCERTAIN</v>
      </c>
      <c r="AA973" s="66">
        <f t="shared" si="361"/>
        <v>-5.5170382640288285E-3</v>
      </c>
      <c r="AB973">
        <f>LOOKUP($B973,'07_L1政策步階'!$A$4:$A$14,'07_L1政策步階'!$C$4:$C$14)</f>
        <v>1</v>
      </c>
      <c r="AC973" s="65"/>
      <c r="AD973" s="65"/>
      <c r="AE973" s="65"/>
      <c r="AF973" s="65"/>
      <c r="AG973" s="65"/>
      <c r="AH973" s="65"/>
      <c r="AI973" s="65"/>
      <c r="AJ973" s="65"/>
      <c r="AK973" s="65"/>
      <c r="AL973">
        <f t="shared" si="348"/>
        <v>50</v>
      </c>
      <c r="AM973">
        <f t="shared" si="349"/>
        <v>100</v>
      </c>
      <c r="AN973" t="str">
        <f t="shared" si="350"/>
        <v/>
      </c>
      <c r="AO973" t="str">
        <f t="shared" si="351"/>
        <v/>
      </c>
      <c r="AP973" t="str">
        <f t="shared" si="352"/>
        <v/>
      </c>
      <c r="AQ973" t="str">
        <f t="shared" si="353"/>
        <v/>
      </c>
      <c r="AR973" t="str">
        <f t="shared" si="354"/>
        <v/>
      </c>
      <c r="AS973" t="str">
        <f t="shared" si="355"/>
        <v/>
      </c>
      <c r="AT973" t="str">
        <f t="shared" si="356"/>
        <v/>
      </c>
      <c r="AU973" t="str">
        <f t="shared" si="357"/>
        <v/>
      </c>
      <c r="AV973" t="str">
        <f t="shared" si="358"/>
        <v/>
      </c>
      <c r="AW973">
        <f>'01_指標庫'!$H$4*ISNUMBER($F973)+'01_指標庫'!$H$5*ISNUMBER($AA973)+'01_指標庫'!$H$6*ISNUMBER($G973)+'01_指標庫'!$H$7*ISNUMBER($H973)+'01_指標庫'!$H$8*ISNUMBER($AF973)+'01_指標庫'!$H$9*ISNUMBER($AG973)+'01_指標庫'!$H$10*ISNUMBER($AB973)+'01_指標庫'!$H$11*ISNUMBER($AC973)+'01_指標庫'!$H$12*ISNUMBER($AD973)+'01_指標庫'!$H$13*ISNUMBER($AE973)+'01_指標庫'!$H$14*ISNUMBER($I973)+'01_指標庫'!$H$15*ISNUMBER($AH973)+'01_指標庫'!$H$16*ISNUMBER($K973)+'01_指標庫'!$H$17*ISNUMBER($AI973)+'01_指標庫'!$H$18*ISNUMBER($AJ973)+'01_指標庫'!$H$19*ISNUMBER($AK973)+'01_指標庫'!$H$20*ISNUMBER($BB973)+'01_指標庫'!$H$21*ISNUMBER($BC973)</f>
        <v>51</v>
      </c>
      <c r="AX973">
        <f>IF(AW973=0,50,ROUND(('01_指標庫'!$H$4*IF(ISNUMBER($F973),L973,0)+'01_指標庫'!$H$5*IF(ISNUMBER($AA973),AL973,0)+'01_指標庫'!$H$6*IF(ISNUMBER($G973),M973,0)+'01_指標庫'!$H$7*IF(ISNUMBER($H973),N973,0)+'01_指標庫'!$H$8*IF(ISNUMBER($AF973),AQ973,0)+'01_指標庫'!$H$9*IF(ISNUMBER($AG973),AR973,0)+'01_指標庫'!$H$10*IF(ISNUMBER($AB973),AM973,0)+'01_指標庫'!$H$11*IF(ISNUMBER($AC973),AN973,0)+'01_指標庫'!$H$12*IF(ISNUMBER($AD973),AO973,0)+'01_指標庫'!$H$13*IF(ISNUMBER($AE973),AP973,0)+'01_指標庫'!$H$14*IF(ISNUMBER($I973),O973,0)+'01_指標庫'!$H$15*IF(ISNUMBER($AH973),AS973,0)+'01_指標庫'!$H$16*IF(ISNUMBER($K973),P973,0)+'01_指標庫'!$H$17*IF(ISNUMBER($AI973),AT973,0)+'01_指標庫'!$H$18*IF(ISNUMBER($AJ973),AU973,0)+'01_指標庫'!$H$19*IF(ISNUMBER($AK973),AV973,0)+'01_指標庫'!$H$20*IF(ISNUMBER($BB973),BB973,0)+'01_指標庫'!$H$21*IF(ISNUMBER($BC973),BC973,0))/AW973,1))</f>
        <v>54.9</v>
      </c>
      <c r="AY973" s="67"/>
      <c r="AZ973" s="67"/>
      <c r="BA973" s="66">
        <f t="shared" si="339"/>
        <v>1.402852000111765E-2</v>
      </c>
      <c r="BB973">
        <f t="shared" si="340"/>
        <v>100</v>
      </c>
      <c r="BC973" t="str">
        <f t="shared" si="341"/>
        <v/>
      </c>
    </row>
    <row r="974" spans="1:55" ht="15" customHeight="1">
      <c r="A974" s="56">
        <v>970</v>
      </c>
      <c r="B974" s="57">
        <v>43965</v>
      </c>
      <c r="C974" s="56">
        <v>2020</v>
      </c>
      <c r="D974" s="58" t="s">
        <v>239</v>
      </c>
      <c r="E974" s="59">
        <v>9094.42</v>
      </c>
      <c r="F974" s="60">
        <v>9.3437000000000006E-2</v>
      </c>
      <c r="G974" s="60">
        <v>-6.4238000000000003E-2</v>
      </c>
      <c r="H974" s="61">
        <v>0.59179999999999999</v>
      </c>
      <c r="I974" s="62">
        <v>777</v>
      </c>
      <c r="J974" s="56" t="s">
        <v>235</v>
      </c>
      <c r="K974" s="63">
        <v>32.61</v>
      </c>
      <c r="L974" s="56">
        <f t="shared" si="342"/>
        <v>100</v>
      </c>
      <c r="M974" s="56">
        <f t="shared" si="343"/>
        <v>50</v>
      </c>
      <c r="N974" s="56">
        <f t="shared" si="344"/>
        <v>50</v>
      </c>
      <c r="O974" s="56">
        <f t="shared" si="345"/>
        <v>0</v>
      </c>
      <c r="P974" s="56">
        <f t="shared" si="346"/>
        <v>0</v>
      </c>
      <c r="Q974" s="63"/>
      <c r="R974" s="56"/>
      <c r="S974" s="60">
        <f t="shared" si="359"/>
        <v>1.0482129047741706E-2</v>
      </c>
      <c r="T974" s="64">
        <f t="shared" si="360"/>
        <v>-7.5680272108843538E-2</v>
      </c>
      <c r="V974" s="65"/>
      <c r="W974" s="65"/>
      <c r="Y974" s="15" t="str">
        <f t="shared" si="347"/>
        <v>UNCERTAIN</v>
      </c>
      <c r="AA974" s="66">
        <f t="shared" si="361"/>
        <v>-5.8507349963152766E-3</v>
      </c>
      <c r="AB974">
        <f>LOOKUP($B974,'07_L1政策步階'!$A$4:$A$14,'07_L1政策步階'!$C$4:$C$14)</f>
        <v>1</v>
      </c>
      <c r="AC974" s="65"/>
      <c r="AD974" s="65"/>
      <c r="AE974" s="65"/>
      <c r="AF974" s="65"/>
      <c r="AG974" s="65"/>
      <c r="AH974" s="65"/>
      <c r="AI974" s="65"/>
      <c r="AJ974" s="65"/>
      <c r="AK974" s="65"/>
      <c r="AL974">
        <f t="shared" si="348"/>
        <v>50</v>
      </c>
      <c r="AM974">
        <f t="shared" si="349"/>
        <v>100</v>
      </c>
      <c r="AN974" t="str">
        <f t="shared" si="350"/>
        <v/>
      </c>
      <c r="AO974" t="str">
        <f t="shared" si="351"/>
        <v/>
      </c>
      <c r="AP974" t="str">
        <f t="shared" si="352"/>
        <v/>
      </c>
      <c r="AQ974" t="str">
        <f t="shared" si="353"/>
        <v/>
      </c>
      <c r="AR974" t="str">
        <f t="shared" si="354"/>
        <v/>
      </c>
      <c r="AS974" t="str">
        <f t="shared" si="355"/>
        <v/>
      </c>
      <c r="AT974" t="str">
        <f t="shared" si="356"/>
        <v/>
      </c>
      <c r="AU974" t="str">
        <f t="shared" si="357"/>
        <v/>
      </c>
      <c r="AV974" t="str">
        <f t="shared" si="358"/>
        <v/>
      </c>
      <c r="AW974">
        <f>'01_指標庫'!$H$4*ISNUMBER($F974)+'01_指標庫'!$H$5*ISNUMBER($AA974)+'01_指標庫'!$H$6*ISNUMBER($G974)+'01_指標庫'!$H$7*ISNUMBER($H974)+'01_指標庫'!$H$8*ISNUMBER($AF974)+'01_指標庫'!$H$9*ISNUMBER($AG974)+'01_指標庫'!$H$10*ISNUMBER($AB974)+'01_指標庫'!$H$11*ISNUMBER($AC974)+'01_指標庫'!$H$12*ISNUMBER($AD974)+'01_指標庫'!$H$13*ISNUMBER($AE974)+'01_指標庫'!$H$14*ISNUMBER($I974)+'01_指標庫'!$H$15*ISNUMBER($AH974)+'01_指標庫'!$H$16*ISNUMBER($K974)+'01_指標庫'!$H$17*ISNUMBER($AI974)+'01_指標庫'!$H$18*ISNUMBER($AJ974)+'01_指標庫'!$H$19*ISNUMBER($AK974)+'01_指標庫'!$H$20*ISNUMBER($BB974)+'01_指標庫'!$H$21*ISNUMBER($BC974)</f>
        <v>51</v>
      </c>
      <c r="AX974">
        <f>IF(AW974=0,50,ROUND(('01_指標庫'!$H$4*IF(ISNUMBER($F974),L974,0)+'01_指標庫'!$H$5*IF(ISNUMBER($AA974),AL974,0)+'01_指標庫'!$H$6*IF(ISNUMBER($G974),M974,0)+'01_指標庫'!$H$7*IF(ISNUMBER($H974),N974,0)+'01_指標庫'!$H$8*IF(ISNUMBER($AF974),AQ974,0)+'01_指標庫'!$H$9*IF(ISNUMBER($AG974),AR974,0)+'01_指標庫'!$H$10*IF(ISNUMBER($AB974),AM974,0)+'01_指標庫'!$H$11*IF(ISNUMBER($AC974),AN974,0)+'01_指標庫'!$H$12*IF(ISNUMBER($AD974),AO974,0)+'01_指標庫'!$H$13*IF(ISNUMBER($AE974),AP974,0)+'01_指標庫'!$H$14*IF(ISNUMBER($I974),O974,0)+'01_指標庫'!$H$15*IF(ISNUMBER($AH974),AS974,0)+'01_指標庫'!$H$16*IF(ISNUMBER($K974),P974,0)+'01_指標庫'!$H$17*IF(ISNUMBER($AI974),AT974,0)+'01_指標庫'!$H$18*IF(ISNUMBER($AJ974),AU974,0)+'01_指標庫'!$H$19*IF(ISNUMBER($AK974),AV974,0)+'01_指標庫'!$H$20*IF(ISNUMBER($BB974),BB974,0)+'01_指標庫'!$H$21*IF(ISNUMBER($BC974),BC974,0))/AW974,1))</f>
        <v>54.9</v>
      </c>
      <c r="AY974" s="67"/>
      <c r="AZ974" s="67"/>
      <c r="BA974" s="66">
        <f t="shared" ref="BA974:BA1037" si="362">AVERAGE($E970:$E974)/AVERAGE($E965:$E974)-1</f>
        <v>1.280866998678909E-2</v>
      </c>
      <c r="BB974">
        <f t="shared" ref="BB974:BB1037" si="363">IF(ISNUMBER($BA974),IF(OR($S974&lt;=-0.03,$BA974&lt;-0.003),0,IF(OR($S974&lt;=-0.02,$BA974&lt;0.01),50,100)),"")</f>
        <v>100</v>
      </c>
      <c r="BC974" t="str">
        <f t="shared" ref="BC974:BC1037" si="364">IF(OR(COUNT($AZ974)=0,COUNT($AZ973)=0),"",IF(OR($AY974/$AZ973-1&lt;=-0.03,$AZ974/$AZ973-1&lt;=-0.045,IF(COUNT($AZ965:$AZ974)=10,AVERAGE($AZ970:$AZ974)/AVERAGE($AZ965:$AZ974)-1&lt;-0.01,FALSE())),0,IF(OR($AZ974/$AZ973-1&lt;=-0.02,IF(COUNT($AZ965:$AZ974)=10,AVERAGE($AZ970:$AZ974)/AVERAGE($AZ965:$AZ974)-1&lt;0.005,FALSE())),50,100)))</f>
        <v/>
      </c>
    </row>
    <row r="975" spans="1:55" ht="15" customHeight="1">
      <c r="A975" s="56">
        <v>971</v>
      </c>
      <c r="B975" s="57">
        <v>43966</v>
      </c>
      <c r="C975" s="56">
        <v>2020</v>
      </c>
      <c r="D975" s="58" t="s">
        <v>234</v>
      </c>
      <c r="E975" s="59">
        <v>9152.64</v>
      </c>
      <c r="F975" s="60">
        <v>9.9574999999999997E-2</v>
      </c>
      <c r="G975" s="60">
        <v>-5.8247E-2</v>
      </c>
      <c r="H975" s="61">
        <v>0.55100000000000005</v>
      </c>
      <c r="I975" s="62">
        <v>778</v>
      </c>
      <c r="J975" s="56" t="s">
        <v>235</v>
      </c>
      <c r="K975" s="63">
        <v>31.89</v>
      </c>
      <c r="L975" s="56">
        <f t="shared" si="342"/>
        <v>100</v>
      </c>
      <c r="M975" s="56">
        <f t="shared" si="343"/>
        <v>100</v>
      </c>
      <c r="N975" s="56">
        <f t="shared" si="344"/>
        <v>50</v>
      </c>
      <c r="O975" s="56">
        <f t="shared" si="345"/>
        <v>0</v>
      </c>
      <c r="P975" s="56">
        <f t="shared" si="346"/>
        <v>0</v>
      </c>
      <c r="Q975" s="63"/>
      <c r="R975" s="56"/>
      <c r="S975" s="60">
        <f t="shared" si="359"/>
        <v>6.4017276527803535E-3</v>
      </c>
      <c r="T975" s="64">
        <f t="shared" si="360"/>
        <v>-2.2079116835326595E-2</v>
      </c>
      <c r="V975" s="65"/>
      <c r="W975" s="65"/>
      <c r="Y975" s="15" t="str">
        <f t="shared" si="347"/>
        <v>UNCERTAIN</v>
      </c>
      <c r="AA975" s="66">
        <f t="shared" si="361"/>
        <v>-5.4736904930832164E-3</v>
      </c>
      <c r="AB975">
        <f>LOOKUP($B975,'07_L1政策步階'!$A$4:$A$14,'07_L1政策步階'!$C$4:$C$14)</f>
        <v>1</v>
      </c>
      <c r="AC975" s="65"/>
      <c r="AD975" s="65"/>
      <c r="AE975" s="65"/>
      <c r="AF975" s="65"/>
      <c r="AG975" s="65"/>
      <c r="AH975" s="65"/>
      <c r="AI975" s="65"/>
      <c r="AJ975" s="65"/>
      <c r="AK975" s="65"/>
      <c r="AL975">
        <f t="shared" si="348"/>
        <v>50</v>
      </c>
      <c r="AM975">
        <f t="shared" si="349"/>
        <v>100</v>
      </c>
      <c r="AN975" t="str">
        <f t="shared" si="350"/>
        <v/>
      </c>
      <c r="AO975" t="str">
        <f t="shared" si="351"/>
        <v/>
      </c>
      <c r="AP975" t="str">
        <f t="shared" si="352"/>
        <v/>
      </c>
      <c r="AQ975" t="str">
        <f t="shared" si="353"/>
        <v/>
      </c>
      <c r="AR975" t="str">
        <f t="shared" si="354"/>
        <v/>
      </c>
      <c r="AS975" t="str">
        <f t="shared" si="355"/>
        <v/>
      </c>
      <c r="AT975" t="str">
        <f t="shared" si="356"/>
        <v/>
      </c>
      <c r="AU975" t="str">
        <f t="shared" si="357"/>
        <v/>
      </c>
      <c r="AV975" t="str">
        <f t="shared" si="358"/>
        <v/>
      </c>
      <c r="AW975">
        <f>'01_指標庫'!$H$4*ISNUMBER($F975)+'01_指標庫'!$H$5*ISNUMBER($AA975)+'01_指標庫'!$H$6*ISNUMBER($G975)+'01_指標庫'!$H$7*ISNUMBER($H975)+'01_指標庫'!$H$8*ISNUMBER($AF975)+'01_指標庫'!$H$9*ISNUMBER($AG975)+'01_指標庫'!$H$10*ISNUMBER($AB975)+'01_指標庫'!$H$11*ISNUMBER($AC975)+'01_指標庫'!$H$12*ISNUMBER($AD975)+'01_指標庫'!$H$13*ISNUMBER($AE975)+'01_指標庫'!$H$14*ISNUMBER($I975)+'01_指標庫'!$H$15*ISNUMBER($AH975)+'01_指標庫'!$H$16*ISNUMBER($K975)+'01_指標庫'!$H$17*ISNUMBER($AI975)+'01_指標庫'!$H$18*ISNUMBER($AJ975)+'01_指標庫'!$H$19*ISNUMBER($AK975)+'01_指標庫'!$H$20*ISNUMBER($BB975)+'01_指標庫'!$H$21*ISNUMBER($BC975)</f>
        <v>51</v>
      </c>
      <c r="AX975">
        <f>IF(AW975=0,50,ROUND(('01_指標庫'!$H$4*IF(ISNUMBER($F975),L975,0)+'01_指標庫'!$H$5*IF(ISNUMBER($AA975),AL975,0)+'01_指標庫'!$H$6*IF(ISNUMBER($G975),M975,0)+'01_指標庫'!$H$7*IF(ISNUMBER($H975),N975,0)+'01_指標庫'!$H$8*IF(ISNUMBER($AF975),AQ975,0)+'01_指標庫'!$H$9*IF(ISNUMBER($AG975),AR975,0)+'01_指標庫'!$H$10*IF(ISNUMBER($AB975),AM975,0)+'01_指標庫'!$H$11*IF(ISNUMBER($AC975),AN975,0)+'01_指標庫'!$H$12*IF(ISNUMBER($AD975),AO975,0)+'01_指標庫'!$H$13*IF(ISNUMBER($AE975),AP975,0)+'01_指標庫'!$H$14*IF(ISNUMBER($I975),O975,0)+'01_指標庫'!$H$15*IF(ISNUMBER($AH975),AS975,0)+'01_指標庫'!$H$16*IF(ISNUMBER($K975),P975,0)+'01_指標庫'!$H$17*IF(ISNUMBER($AI975),AT975,0)+'01_指標庫'!$H$18*IF(ISNUMBER($AJ975),AU975,0)+'01_指標庫'!$H$19*IF(ISNUMBER($AK975),AV975,0)+'01_指標庫'!$H$20*IF(ISNUMBER($BB975),BB975,0)+'01_指標庫'!$H$21*IF(ISNUMBER($BC975),BC975,0))/AW975,1))</f>
        <v>56.9</v>
      </c>
      <c r="AY975" s="67"/>
      <c r="AZ975" s="67"/>
      <c r="BA975" s="66">
        <f t="shared" si="362"/>
        <v>6.4663051484550316E-3</v>
      </c>
      <c r="BB975">
        <f t="shared" si="363"/>
        <v>50</v>
      </c>
      <c r="BC975" t="str">
        <f t="shared" si="364"/>
        <v/>
      </c>
    </row>
    <row r="976" spans="1:55" ht="15" customHeight="1">
      <c r="A976" s="56">
        <v>972</v>
      </c>
      <c r="B976" s="57">
        <v>43969</v>
      </c>
      <c r="C976" s="56">
        <v>2020</v>
      </c>
      <c r="D976" s="58" t="s">
        <v>236</v>
      </c>
      <c r="E976" s="59">
        <v>9331.93</v>
      </c>
      <c r="F976" s="60">
        <v>0.120084</v>
      </c>
      <c r="G976" s="60">
        <v>-3.9800000000000002E-2</v>
      </c>
      <c r="H976" s="61">
        <v>0.63270000000000004</v>
      </c>
      <c r="I976" s="62">
        <v>741</v>
      </c>
      <c r="J976" s="56" t="s">
        <v>235</v>
      </c>
      <c r="K976" s="63">
        <v>29.3</v>
      </c>
      <c r="L976" s="56">
        <f t="shared" si="342"/>
        <v>100</v>
      </c>
      <c r="M976" s="56">
        <f t="shared" si="343"/>
        <v>100</v>
      </c>
      <c r="N976" s="56">
        <f t="shared" si="344"/>
        <v>100</v>
      </c>
      <c r="O976" s="56">
        <f t="shared" si="345"/>
        <v>0</v>
      </c>
      <c r="P976" s="56">
        <f t="shared" si="346"/>
        <v>0</v>
      </c>
      <c r="Q976" s="63"/>
      <c r="R976" s="56"/>
      <c r="S976" s="60">
        <f t="shared" si="359"/>
        <v>1.9588883644500399E-2</v>
      </c>
      <c r="T976" s="64">
        <f t="shared" si="360"/>
        <v>-8.1216682345562896E-2</v>
      </c>
      <c r="V976" s="65"/>
      <c r="W976" s="65"/>
      <c r="Y976" s="15" t="str">
        <f t="shared" si="347"/>
        <v>UNCERTAIN</v>
      </c>
      <c r="AA976" s="66">
        <f t="shared" si="361"/>
        <v>-4.4630870509627663E-3</v>
      </c>
      <c r="AB976">
        <f>LOOKUP($B976,'07_L1政策步階'!$A$4:$A$14,'07_L1政策步階'!$C$4:$C$14)</f>
        <v>1</v>
      </c>
      <c r="AC976" s="65"/>
      <c r="AD976" s="65"/>
      <c r="AE976" s="65"/>
      <c r="AF976" s="65"/>
      <c r="AG976" s="65"/>
      <c r="AH976" s="65"/>
      <c r="AI976" s="65"/>
      <c r="AJ976" s="65"/>
      <c r="AK976" s="65"/>
      <c r="AL976">
        <f t="shared" si="348"/>
        <v>50</v>
      </c>
      <c r="AM976">
        <f t="shared" si="349"/>
        <v>100</v>
      </c>
      <c r="AN976" t="str">
        <f t="shared" si="350"/>
        <v/>
      </c>
      <c r="AO976" t="str">
        <f t="shared" si="351"/>
        <v/>
      </c>
      <c r="AP976" t="str">
        <f t="shared" si="352"/>
        <v/>
      </c>
      <c r="AQ976" t="str">
        <f t="shared" si="353"/>
        <v/>
      </c>
      <c r="AR976" t="str">
        <f t="shared" si="354"/>
        <v/>
      </c>
      <c r="AS976" t="str">
        <f t="shared" si="355"/>
        <v/>
      </c>
      <c r="AT976" t="str">
        <f t="shared" si="356"/>
        <v/>
      </c>
      <c r="AU976" t="str">
        <f t="shared" si="357"/>
        <v/>
      </c>
      <c r="AV976" t="str">
        <f t="shared" si="358"/>
        <v/>
      </c>
      <c r="AW976">
        <f>'01_指標庫'!$H$4*ISNUMBER($F976)+'01_指標庫'!$H$5*ISNUMBER($AA976)+'01_指標庫'!$H$6*ISNUMBER($G976)+'01_指標庫'!$H$7*ISNUMBER($H976)+'01_指標庫'!$H$8*ISNUMBER($AF976)+'01_指標庫'!$H$9*ISNUMBER($AG976)+'01_指標庫'!$H$10*ISNUMBER($AB976)+'01_指標庫'!$H$11*ISNUMBER($AC976)+'01_指標庫'!$H$12*ISNUMBER($AD976)+'01_指標庫'!$H$13*ISNUMBER($AE976)+'01_指標庫'!$H$14*ISNUMBER($I976)+'01_指標庫'!$H$15*ISNUMBER($AH976)+'01_指標庫'!$H$16*ISNUMBER($K976)+'01_指標庫'!$H$17*ISNUMBER($AI976)+'01_指標庫'!$H$18*ISNUMBER($AJ976)+'01_指標庫'!$H$19*ISNUMBER($AK976)+'01_指標庫'!$H$20*ISNUMBER($BB976)+'01_指標庫'!$H$21*ISNUMBER($BC976)</f>
        <v>51</v>
      </c>
      <c r="AX976">
        <f>IF(AW976=0,50,ROUND(('01_指標庫'!$H$4*IF(ISNUMBER($F976),L976,0)+'01_指標庫'!$H$5*IF(ISNUMBER($AA976),AL976,0)+'01_指標庫'!$H$6*IF(ISNUMBER($G976),M976,0)+'01_指標庫'!$H$7*IF(ISNUMBER($H976),N976,0)+'01_指標庫'!$H$8*IF(ISNUMBER($AF976),AQ976,0)+'01_指標庫'!$H$9*IF(ISNUMBER($AG976),AR976,0)+'01_指標庫'!$H$10*IF(ISNUMBER($AB976),AM976,0)+'01_指標庫'!$H$11*IF(ISNUMBER($AC976),AN976,0)+'01_指標庫'!$H$12*IF(ISNUMBER($AD976),AO976,0)+'01_指標庫'!$H$13*IF(ISNUMBER($AE976),AP976,0)+'01_指標庫'!$H$14*IF(ISNUMBER($I976),O976,0)+'01_指標庫'!$H$15*IF(ISNUMBER($AH976),AS976,0)+'01_指標庫'!$H$16*IF(ISNUMBER($K976),P976,0)+'01_指標庫'!$H$17*IF(ISNUMBER($AI976),AT976,0)+'01_指標庫'!$H$18*IF(ISNUMBER($AJ976),AU976,0)+'01_指標庫'!$H$19*IF(ISNUMBER($AK976),AV976,0)+'01_指標庫'!$H$20*IF(ISNUMBER($BB976),BB976,0)+'01_指標庫'!$H$21*IF(ISNUMBER($BC976),BC976,0))/AW976,1))</f>
        <v>64.7</v>
      </c>
      <c r="AY976" s="67"/>
      <c r="AZ976" s="67"/>
      <c r="BA976" s="66">
        <f t="shared" si="362"/>
        <v>1.6978312067055246E-3</v>
      </c>
      <c r="BB976">
        <f t="shared" si="363"/>
        <v>50</v>
      </c>
      <c r="BC976" t="str">
        <f t="shared" si="364"/>
        <v/>
      </c>
    </row>
    <row r="977" spans="1:55" ht="15" customHeight="1">
      <c r="A977" s="56">
        <v>973</v>
      </c>
      <c r="B977" s="57">
        <v>43970</v>
      </c>
      <c r="C977" s="56">
        <v>2020</v>
      </c>
      <c r="D977" s="58" t="s">
        <v>237</v>
      </c>
      <c r="E977" s="59">
        <v>9298.5400000000009</v>
      </c>
      <c r="F977" s="60">
        <v>0.11500199999999999</v>
      </c>
      <c r="G977" s="60">
        <v>-4.3235000000000003E-2</v>
      </c>
      <c r="H977" s="61">
        <v>0.57140000000000002</v>
      </c>
      <c r="I977" s="62">
        <v>735</v>
      </c>
      <c r="J977" s="56" t="s">
        <v>235</v>
      </c>
      <c r="K977" s="63">
        <v>30.53</v>
      </c>
      <c r="L977" s="56">
        <f t="shared" si="342"/>
        <v>100</v>
      </c>
      <c r="M977" s="56">
        <f t="shared" si="343"/>
        <v>100</v>
      </c>
      <c r="N977" s="56">
        <f t="shared" si="344"/>
        <v>50</v>
      </c>
      <c r="O977" s="56">
        <f t="shared" si="345"/>
        <v>0</v>
      </c>
      <c r="P977" s="56">
        <f t="shared" si="346"/>
        <v>0</v>
      </c>
      <c r="Q977" s="63"/>
      <c r="R977" s="56"/>
      <c r="S977" s="60">
        <f t="shared" si="359"/>
        <v>-3.5780379835681497E-3</v>
      </c>
      <c r="T977" s="64">
        <f t="shared" si="360"/>
        <v>4.1979522184300455E-2</v>
      </c>
      <c r="V977" s="65"/>
      <c r="W977" s="65"/>
      <c r="Y977" s="15" t="str">
        <f t="shared" si="347"/>
        <v>UNCERTAIN</v>
      </c>
      <c r="AA977" s="66">
        <f t="shared" si="361"/>
        <v>-2.1826896028808163E-3</v>
      </c>
      <c r="AB977">
        <f>LOOKUP($B977,'07_L1政策步階'!$A$4:$A$14,'07_L1政策步階'!$C$4:$C$14)</f>
        <v>1</v>
      </c>
      <c r="AC977" s="65"/>
      <c r="AD977" s="65"/>
      <c r="AE977" s="65"/>
      <c r="AF977" s="65"/>
      <c r="AG977" s="65"/>
      <c r="AH977" s="65"/>
      <c r="AI977" s="65"/>
      <c r="AJ977" s="65"/>
      <c r="AK977" s="65"/>
      <c r="AL977">
        <f t="shared" si="348"/>
        <v>50</v>
      </c>
      <c r="AM977">
        <f t="shared" si="349"/>
        <v>100</v>
      </c>
      <c r="AN977" t="str">
        <f t="shared" si="350"/>
        <v/>
      </c>
      <c r="AO977" t="str">
        <f t="shared" si="351"/>
        <v/>
      </c>
      <c r="AP977" t="str">
        <f t="shared" si="352"/>
        <v/>
      </c>
      <c r="AQ977" t="str">
        <f t="shared" si="353"/>
        <v/>
      </c>
      <c r="AR977" t="str">
        <f t="shared" si="354"/>
        <v/>
      </c>
      <c r="AS977" t="str">
        <f t="shared" si="355"/>
        <v/>
      </c>
      <c r="AT977" t="str">
        <f t="shared" si="356"/>
        <v/>
      </c>
      <c r="AU977" t="str">
        <f t="shared" si="357"/>
        <v/>
      </c>
      <c r="AV977" t="str">
        <f t="shared" si="358"/>
        <v/>
      </c>
      <c r="AW977">
        <f>'01_指標庫'!$H$4*ISNUMBER($F977)+'01_指標庫'!$H$5*ISNUMBER($AA977)+'01_指標庫'!$H$6*ISNUMBER($G977)+'01_指標庫'!$H$7*ISNUMBER($H977)+'01_指標庫'!$H$8*ISNUMBER($AF977)+'01_指標庫'!$H$9*ISNUMBER($AG977)+'01_指標庫'!$H$10*ISNUMBER($AB977)+'01_指標庫'!$H$11*ISNUMBER($AC977)+'01_指標庫'!$H$12*ISNUMBER($AD977)+'01_指標庫'!$H$13*ISNUMBER($AE977)+'01_指標庫'!$H$14*ISNUMBER($I977)+'01_指標庫'!$H$15*ISNUMBER($AH977)+'01_指標庫'!$H$16*ISNUMBER($K977)+'01_指標庫'!$H$17*ISNUMBER($AI977)+'01_指標庫'!$H$18*ISNUMBER($AJ977)+'01_指標庫'!$H$19*ISNUMBER($AK977)+'01_指標庫'!$H$20*ISNUMBER($BB977)+'01_指標庫'!$H$21*ISNUMBER($BC977)</f>
        <v>51</v>
      </c>
      <c r="AX977">
        <f>IF(AW977=0,50,ROUND(('01_指標庫'!$H$4*IF(ISNUMBER($F977),L977,0)+'01_指標庫'!$H$5*IF(ISNUMBER($AA977),AL977,0)+'01_指標庫'!$H$6*IF(ISNUMBER($G977),M977,0)+'01_指標庫'!$H$7*IF(ISNUMBER($H977),N977,0)+'01_指標庫'!$H$8*IF(ISNUMBER($AF977),AQ977,0)+'01_指標庫'!$H$9*IF(ISNUMBER($AG977),AR977,0)+'01_指標庫'!$H$10*IF(ISNUMBER($AB977),AM977,0)+'01_指標庫'!$H$11*IF(ISNUMBER($AC977),AN977,0)+'01_指標庫'!$H$12*IF(ISNUMBER($AD977),AO977,0)+'01_指標庫'!$H$13*IF(ISNUMBER($AE977),AP977,0)+'01_指標庫'!$H$14*IF(ISNUMBER($I977),O977,0)+'01_指標庫'!$H$15*IF(ISNUMBER($AH977),AS977,0)+'01_指標庫'!$H$16*IF(ISNUMBER($K977),P977,0)+'01_指標庫'!$H$17*IF(ISNUMBER($AI977),AT977,0)+'01_指標庫'!$H$18*IF(ISNUMBER($AJ977),AU977,0)+'01_指標庫'!$H$19*IF(ISNUMBER($AK977),AV977,0)+'01_指標庫'!$H$20*IF(ISNUMBER($BB977),BB977,0)+'01_指標庫'!$H$21*IF(ISNUMBER($BC977),BC977,0))/AW977,1))</f>
        <v>56.9</v>
      </c>
      <c r="AY977" s="67"/>
      <c r="AZ977" s="67"/>
      <c r="BA977" s="66">
        <f t="shared" si="362"/>
        <v>1.7375199612823522E-3</v>
      </c>
      <c r="BB977">
        <f t="shared" si="363"/>
        <v>50</v>
      </c>
      <c r="BC977" t="str">
        <f t="shared" si="364"/>
        <v/>
      </c>
    </row>
    <row r="978" spans="1:55" ht="15" customHeight="1">
      <c r="A978" s="56">
        <v>974</v>
      </c>
      <c r="B978" s="57">
        <v>43971</v>
      </c>
      <c r="C978" s="56">
        <v>2020</v>
      </c>
      <c r="D978" s="58" t="s">
        <v>238</v>
      </c>
      <c r="E978" s="59">
        <v>9485.02</v>
      </c>
      <c r="F978" s="60">
        <v>0.13595399999999999</v>
      </c>
      <c r="G978" s="60">
        <v>-2.4046999999999999E-2</v>
      </c>
      <c r="H978" s="61">
        <v>0.67349999999999999</v>
      </c>
      <c r="I978" s="62">
        <v>716</v>
      </c>
      <c r="J978" s="56" t="s">
        <v>235</v>
      </c>
      <c r="K978" s="63">
        <v>27.99</v>
      </c>
      <c r="L978" s="56">
        <f t="shared" si="342"/>
        <v>100</v>
      </c>
      <c r="M978" s="56">
        <f t="shared" si="343"/>
        <v>100</v>
      </c>
      <c r="N978" s="56">
        <f t="shared" si="344"/>
        <v>100</v>
      </c>
      <c r="O978" s="56">
        <f t="shared" si="345"/>
        <v>0</v>
      </c>
      <c r="P978" s="56">
        <f t="shared" si="346"/>
        <v>0</v>
      </c>
      <c r="Q978" s="63"/>
      <c r="R978" s="56"/>
      <c r="S978" s="60">
        <f t="shared" si="359"/>
        <v>2.0054761285104972E-2</v>
      </c>
      <c r="T978" s="64">
        <f t="shared" si="360"/>
        <v>-8.3196855551916249E-2</v>
      </c>
      <c r="V978" s="65"/>
      <c r="W978" s="65"/>
      <c r="Y978" s="15" t="str">
        <f t="shared" si="347"/>
        <v>UNCERTAIN</v>
      </c>
      <c r="AA978" s="66">
        <f t="shared" si="361"/>
        <v>-7.5380591506446493E-4</v>
      </c>
      <c r="AB978">
        <f>LOOKUP($B978,'07_L1政策步階'!$A$4:$A$14,'07_L1政策步階'!$C$4:$C$14)</f>
        <v>1</v>
      </c>
      <c r="AC978" s="65"/>
      <c r="AD978" s="65"/>
      <c r="AE978" s="65"/>
      <c r="AF978" s="65"/>
      <c r="AG978" s="65"/>
      <c r="AH978" s="65"/>
      <c r="AI978" s="65"/>
      <c r="AJ978" s="65"/>
      <c r="AK978" s="65"/>
      <c r="AL978">
        <f t="shared" si="348"/>
        <v>50</v>
      </c>
      <c r="AM978">
        <f t="shared" si="349"/>
        <v>100</v>
      </c>
      <c r="AN978" t="str">
        <f t="shared" si="350"/>
        <v/>
      </c>
      <c r="AO978" t="str">
        <f t="shared" si="351"/>
        <v/>
      </c>
      <c r="AP978" t="str">
        <f t="shared" si="352"/>
        <v/>
      </c>
      <c r="AQ978" t="str">
        <f t="shared" si="353"/>
        <v/>
      </c>
      <c r="AR978" t="str">
        <f t="shared" si="354"/>
        <v/>
      </c>
      <c r="AS978" t="str">
        <f t="shared" si="355"/>
        <v/>
      </c>
      <c r="AT978" t="str">
        <f t="shared" si="356"/>
        <v/>
      </c>
      <c r="AU978" t="str">
        <f t="shared" si="357"/>
        <v/>
      </c>
      <c r="AV978" t="str">
        <f t="shared" si="358"/>
        <v/>
      </c>
      <c r="AW978">
        <f>'01_指標庫'!$H$4*ISNUMBER($F978)+'01_指標庫'!$H$5*ISNUMBER($AA978)+'01_指標庫'!$H$6*ISNUMBER($G978)+'01_指標庫'!$H$7*ISNUMBER($H978)+'01_指標庫'!$H$8*ISNUMBER($AF978)+'01_指標庫'!$H$9*ISNUMBER($AG978)+'01_指標庫'!$H$10*ISNUMBER($AB978)+'01_指標庫'!$H$11*ISNUMBER($AC978)+'01_指標庫'!$H$12*ISNUMBER($AD978)+'01_指標庫'!$H$13*ISNUMBER($AE978)+'01_指標庫'!$H$14*ISNUMBER($I978)+'01_指標庫'!$H$15*ISNUMBER($AH978)+'01_指標庫'!$H$16*ISNUMBER($K978)+'01_指標庫'!$H$17*ISNUMBER($AI978)+'01_指標庫'!$H$18*ISNUMBER($AJ978)+'01_指標庫'!$H$19*ISNUMBER($AK978)+'01_指標庫'!$H$20*ISNUMBER($BB978)+'01_指標庫'!$H$21*ISNUMBER($BC978)</f>
        <v>51</v>
      </c>
      <c r="AX978">
        <f>IF(AW978=0,50,ROUND(('01_指標庫'!$H$4*IF(ISNUMBER($F978),L978,0)+'01_指標庫'!$H$5*IF(ISNUMBER($AA978),AL978,0)+'01_指標庫'!$H$6*IF(ISNUMBER($G978),M978,0)+'01_指標庫'!$H$7*IF(ISNUMBER($H978),N978,0)+'01_指標庫'!$H$8*IF(ISNUMBER($AF978),AQ978,0)+'01_指標庫'!$H$9*IF(ISNUMBER($AG978),AR978,0)+'01_指標庫'!$H$10*IF(ISNUMBER($AB978),AM978,0)+'01_指標庫'!$H$11*IF(ISNUMBER($AC978),AN978,0)+'01_指標庫'!$H$12*IF(ISNUMBER($AD978),AO978,0)+'01_指標庫'!$H$13*IF(ISNUMBER($AE978),AP978,0)+'01_指標庫'!$H$14*IF(ISNUMBER($I978),O978,0)+'01_指標庫'!$H$15*IF(ISNUMBER($AH978),AS978,0)+'01_指標庫'!$H$16*IF(ISNUMBER($K978),P978,0)+'01_指標庫'!$H$17*IF(ISNUMBER($AI978),AT978,0)+'01_指標庫'!$H$18*IF(ISNUMBER($AJ978),AU978,0)+'01_指標庫'!$H$19*IF(ISNUMBER($AK978),AV978,0)+'01_指標庫'!$H$20*IF(ISNUMBER($BB978),BB978,0)+'01_指標庫'!$H$21*IF(ISNUMBER($BC978),BC978,0))/AW978,1))</f>
        <v>64.7</v>
      </c>
      <c r="AY978" s="67"/>
      <c r="AZ978" s="67"/>
      <c r="BA978" s="66">
        <f t="shared" si="362"/>
        <v>6.8284011191335203E-3</v>
      </c>
      <c r="BB978">
        <f t="shared" si="363"/>
        <v>50</v>
      </c>
      <c r="BC978" t="str">
        <f t="shared" si="364"/>
        <v/>
      </c>
    </row>
    <row r="979" spans="1:55" ht="15" customHeight="1">
      <c r="A979" s="56">
        <v>975</v>
      </c>
      <c r="B979" s="57">
        <v>43972</v>
      </c>
      <c r="C979" s="56">
        <v>2020</v>
      </c>
      <c r="D979" s="58" t="s">
        <v>239</v>
      </c>
      <c r="E979" s="59">
        <v>9377.99</v>
      </c>
      <c r="F979" s="60">
        <v>0.121888</v>
      </c>
      <c r="G979" s="60">
        <v>-3.5060000000000001E-2</v>
      </c>
      <c r="H979" s="61">
        <v>0.61219999999999997</v>
      </c>
      <c r="I979" s="62">
        <v>708</v>
      </c>
      <c r="J979" s="56" t="s">
        <v>235</v>
      </c>
      <c r="K979" s="63">
        <v>29.53</v>
      </c>
      <c r="L979" s="56">
        <f t="shared" si="342"/>
        <v>100</v>
      </c>
      <c r="M979" s="56">
        <f t="shared" si="343"/>
        <v>100</v>
      </c>
      <c r="N979" s="56">
        <f t="shared" si="344"/>
        <v>100</v>
      </c>
      <c r="O979" s="56">
        <f t="shared" si="345"/>
        <v>0</v>
      </c>
      <c r="P979" s="56">
        <f t="shared" si="346"/>
        <v>0</v>
      </c>
      <c r="Q979" s="63"/>
      <c r="R979" s="56"/>
      <c r="S979" s="60">
        <f t="shared" si="359"/>
        <v>-1.1284109047740576E-2</v>
      </c>
      <c r="T979" s="64">
        <f t="shared" si="360"/>
        <v>5.5019649874955334E-2</v>
      </c>
      <c r="V979" s="65"/>
      <c r="W979" s="65"/>
      <c r="Y979" s="15" t="str">
        <f t="shared" si="347"/>
        <v>UNCERTAIN</v>
      </c>
      <c r="AA979" s="66">
        <f t="shared" si="361"/>
        <v>1.4187990812462026E-3</v>
      </c>
      <c r="AB979">
        <f>LOOKUP($B979,'07_L1政策步階'!$A$4:$A$14,'07_L1政策步階'!$C$4:$C$14)</f>
        <v>1</v>
      </c>
      <c r="AC979" s="65"/>
      <c r="AD979" s="65"/>
      <c r="AE979" s="65"/>
      <c r="AF979" s="65"/>
      <c r="AG979" s="65"/>
      <c r="AH979" s="65"/>
      <c r="AI979" s="65"/>
      <c r="AJ979" s="65"/>
      <c r="AK979" s="65"/>
      <c r="AL979">
        <f t="shared" si="348"/>
        <v>50</v>
      </c>
      <c r="AM979">
        <f t="shared" si="349"/>
        <v>100</v>
      </c>
      <c r="AN979" t="str">
        <f t="shared" si="350"/>
        <v/>
      </c>
      <c r="AO979" t="str">
        <f t="shared" si="351"/>
        <v/>
      </c>
      <c r="AP979" t="str">
        <f t="shared" si="352"/>
        <v/>
      </c>
      <c r="AQ979" t="str">
        <f t="shared" si="353"/>
        <v/>
      </c>
      <c r="AR979" t="str">
        <f t="shared" si="354"/>
        <v/>
      </c>
      <c r="AS979" t="str">
        <f t="shared" si="355"/>
        <v/>
      </c>
      <c r="AT979" t="str">
        <f t="shared" si="356"/>
        <v/>
      </c>
      <c r="AU979" t="str">
        <f t="shared" si="357"/>
        <v/>
      </c>
      <c r="AV979" t="str">
        <f t="shared" si="358"/>
        <v/>
      </c>
      <c r="AW979">
        <f>'01_指標庫'!$H$4*ISNUMBER($F979)+'01_指標庫'!$H$5*ISNUMBER($AA979)+'01_指標庫'!$H$6*ISNUMBER($G979)+'01_指標庫'!$H$7*ISNUMBER($H979)+'01_指標庫'!$H$8*ISNUMBER($AF979)+'01_指標庫'!$H$9*ISNUMBER($AG979)+'01_指標庫'!$H$10*ISNUMBER($AB979)+'01_指標庫'!$H$11*ISNUMBER($AC979)+'01_指標庫'!$H$12*ISNUMBER($AD979)+'01_指標庫'!$H$13*ISNUMBER($AE979)+'01_指標庫'!$H$14*ISNUMBER($I979)+'01_指標庫'!$H$15*ISNUMBER($AH979)+'01_指標庫'!$H$16*ISNUMBER($K979)+'01_指標庫'!$H$17*ISNUMBER($AI979)+'01_指標庫'!$H$18*ISNUMBER($AJ979)+'01_指標庫'!$H$19*ISNUMBER($AK979)+'01_指標庫'!$H$20*ISNUMBER($BB979)+'01_指標庫'!$H$21*ISNUMBER($BC979)</f>
        <v>51</v>
      </c>
      <c r="AX979">
        <f>IF(AW979=0,50,ROUND(('01_指標庫'!$H$4*IF(ISNUMBER($F979),L979,0)+'01_指標庫'!$H$5*IF(ISNUMBER($AA979),AL979,0)+'01_指標庫'!$H$6*IF(ISNUMBER($G979),M979,0)+'01_指標庫'!$H$7*IF(ISNUMBER($H979),N979,0)+'01_指標庫'!$H$8*IF(ISNUMBER($AF979),AQ979,0)+'01_指標庫'!$H$9*IF(ISNUMBER($AG979),AR979,0)+'01_指標庫'!$H$10*IF(ISNUMBER($AB979),AM979,0)+'01_指標庫'!$H$11*IF(ISNUMBER($AC979),AN979,0)+'01_指標庫'!$H$12*IF(ISNUMBER($AD979),AO979,0)+'01_指標庫'!$H$13*IF(ISNUMBER($AE979),AP979,0)+'01_指標庫'!$H$14*IF(ISNUMBER($I979),O979,0)+'01_指標庫'!$H$15*IF(ISNUMBER($AH979),AS979,0)+'01_指標庫'!$H$16*IF(ISNUMBER($K979),P979,0)+'01_指標庫'!$H$17*IF(ISNUMBER($AI979),AT979,0)+'01_指標庫'!$H$18*IF(ISNUMBER($AJ979),AU979,0)+'01_指標庫'!$H$19*IF(ISNUMBER($AK979),AV979,0)+'01_指標庫'!$H$20*IF(ISNUMBER($BB979),BB979,0)+'01_指標庫'!$H$21*IF(ISNUMBER($BC979),BC979,0))/AW979,1))</f>
        <v>64.7</v>
      </c>
      <c r="AY979" s="67"/>
      <c r="AZ979" s="67"/>
      <c r="BA979" s="66">
        <f t="shared" si="362"/>
        <v>9.9586088216450097E-3</v>
      </c>
      <c r="BB979">
        <f t="shared" si="363"/>
        <v>50</v>
      </c>
      <c r="BC979" t="str">
        <f t="shared" si="364"/>
        <v/>
      </c>
    </row>
    <row r="980" spans="1:55" ht="15" customHeight="1">
      <c r="A980" s="56">
        <v>976</v>
      </c>
      <c r="B980" s="57">
        <v>43973</v>
      </c>
      <c r="C980" s="56">
        <v>2020</v>
      </c>
      <c r="D980" s="58" t="s">
        <v>234</v>
      </c>
      <c r="E980" s="59">
        <v>9413.99</v>
      </c>
      <c r="F980" s="60">
        <v>0.124942</v>
      </c>
      <c r="G980" s="60">
        <v>-3.1356000000000002E-2</v>
      </c>
      <c r="H980" s="61">
        <v>0.65310000000000001</v>
      </c>
      <c r="I980" s="62">
        <v>706</v>
      </c>
      <c r="J980" s="56" t="s">
        <v>235</v>
      </c>
      <c r="K980" s="63">
        <v>28.16</v>
      </c>
      <c r="L980" s="56">
        <f t="shared" si="342"/>
        <v>100</v>
      </c>
      <c r="M980" s="56">
        <f t="shared" si="343"/>
        <v>100</v>
      </c>
      <c r="N980" s="56">
        <f t="shared" si="344"/>
        <v>100</v>
      </c>
      <c r="O980" s="56">
        <f t="shared" si="345"/>
        <v>0</v>
      </c>
      <c r="P980" s="56">
        <f t="shared" si="346"/>
        <v>0</v>
      </c>
      <c r="Q980" s="63"/>
      <c r="R980" s="56"/>
      <c r="S980" s="60">
        <f t="shared" si="359"/>
        <v>3.8387756864743938E-3</v>
      </c>
      <c r="T980" s="64">
        <f t="shared" si="360"/>
        <v>-4.6393498137487388E-2</v>
      </c>
      <c r="V980" s="65"/>
      <c r="W980" s="65"/>
      <c r="Y980" s="15" t="str">
        <f t="shared" si="347"/>
        <v>EASY</v>
      </c>
      <c r="AA980" s="66">
        <f t="shared" si="361"/>
        <v>5.4438279024913161E-3</v>
      </c>
      <c r="AB980">
        <f>LOOKUP($B980,'07_L1政策步階'!$A$4:$A$14,'07_L1政策步階'!$C$4:$C$14)</f>
        <v>1</v>
      </c>
      <c r="AC980" s="65"/>
      <c r="AD980" s="65"/>
      <c r="AE980" s="65"/>
      <c r="AF980" s="65"/>
      <c r="AG980" s="65"/>
      <c r="AH980" s="65"/>
      <c r="AI980" s="65"/>
      <c r="AJ980" s="65"/>
      <c r="AK980" s="65"/>
      <c r="AL980">
        <f t="shared" si="348"/>
        <v>100</v>
      </c>
      <c r="AM980">
        <f t="shared" si="349"/>
        <v>100</v>
      </c>
      <c r="AN980" t="str">
        <f t="shared" si="350"/>
        <v/>
      </c>
      <c r="AO980" t="str">
        <f t="shared" si="351"/>
        <v/>
      </c>
      <c r="AP980" t="str">
        <f t="shared" si="352"/>
        <v/>
      </c>
      <c r="AQ980" t="str">
        <f t="shared" si="353"/>
        <v/>
      </c>
      <c r="AR980" t="str">
        <f t="shared" si="354"/>
        <v/>
      </c>
      <c r="AS980" t="str">
        <f t="shared" si="355"/>
        <v/>
      </c>
      <c r="AT980" t="str">
        <f t="shared" si="356"/>
        <v/>
      </c>
      <c r="AU980" t="str">
        <f t="shared" si="357"/>
        <v/>
      </c>
      <c r="AV980" t="str">
        <f t="shared" si="358"/>
        <v/>
      </c>
      <c r="AW980">
        <f>'01_指標庫'!$H$4*ISNUMBER($F980)+'01_指標庫'!$H$5*ISNUMBER($AA980)+'01_指標庫'!$H$6*ISNUMBER($G980)+'01_指標庫'!$H$7*ISNUMBER($H980)+'01_指標庫'!$H$8*ISNUMBER($AF980)+'01_指標庫'!$H$9*ISNUMBER($AG980)+'01_指標庫'!$H$10*ISNUMBER($AB980)+'01_指標庫'!$H$11*ISNUMBER($AC980)+'01_指標庫'!$H$12*ISNUMBER($AD980)+'01_指標庫'!$H$13*ISNUMBER($AE980)+'01_指標庫'!$H$14*ISNUMBER($I980)+'01_指標庫'!$H$15*ISNUMBER($AH980)+'01_指標庫'!$H$16*ISNUMBER($K980)+'01_指標庫'!$H$17*ISNUMBER($AI980)+'01_指標庫'!$H$18*ISNUMBER($AJ980)+'01_指標庫'!$H$19*ISNUMBER($AK980)+'01_指標庫'!$H$20*ISNUMBER($BB980)+'01_指標庫'!$H$21*ISNUMBER($BC980)</f>
        <v>51</v>
      </c>
      <c r="AX980">
        <f>IF(AW980=0,50,ROUND(('01_指標庫'!$H$4*IF(ISNUMBER($F980),L980,0)+'01_指標庫'!$H$5*IF(ISNUMBER($AA980),AL980,0)+'01_指標庫'!$H$6*IF(ISNUMBER($G980),M980,0)+'01_指標庫'!$H$7*IF(ISNUMBER($H980),N980,0)+'01_指標庫'!$H$8*IF(ISNUMBER($AF980),AQ980,0)+'01_指標庫'!$H$9*IF(ISNUMBER($AG980),AR980,0)+'01_指標庫'!$H$10*IF(ISNUMBER($AB980),AM980,0)+'01_指標庫'!$H$11*IF(ISNUMBER($AC980),AN980,0)+'01_指標庫'!$H$12*IF(ISNUMBER($AD980),AO980,0)+'01_指標庫'!$H$13*IF(ISNUMBER($AE980),AP980,0)+'01_指標庫'!$H$14*IF(ISNUMBER($I980),O980,0)+'01_指標庫'!$H$15*IF(ISNUMBER($AH980),AS980,0)+'01_指標庫'!$H$16*IF(ISNUMBER($K980),P980,0)+'01_指標庫'!$H$17*IF(ISNUMBER($AI980),AT980,0)+'01_指標庫'!$H$18*IF(ISNUMBER($AJ980),AU980,0)+'01_指標庫'!$H$19*IF(ISNUMBER($AK980),AV980,0)+'01_指標庫'!$H$20*IF(ISNUMBER($BB980),BB980,0)+'01_指標庫'!$H$21*IF(ISNUMBER($BC980),BC980,0))/AW980,1))</f>
        <v>72.5</v>
      </c>
      <c r="AY980" s="67"/>
      <c r="AZ980" s="67"/>
      <c r="BA980" s="66">
        <f t="shared" si="362"/>
        <v>1.3492646002343234E-2</v>
      </c>
      <c r="BB980">
        <f t="shared" si="363"/>
        <v>100</v>
      </c>
      <c r="BC980" t="str">
        <f t="shared" si="364"/>
        <v/>
      </c>
    </row>
    <row r="981" spans="1:55" ht="15" customHeight="1">
      <c r="A981" s="56">
        <v>977</v>
      </c>
      <c r="B981" s="57">
        <v>43977</v>
      </c>
      <c r="C981" s="56">
        <v>2020</v>
      </c>
      <c r="D981" s="58" t="s">
        <v>237</v>
      </c>
      <c r="E981" s="59">
        <v>9389.98</v>
      </c>
      <c r="F981" s="60">
        <v>0.120958</v>
      </c>
      <c r="G981" s="60">
        <v>-3.3826000000000002E-2</v>
      </c>
      <c r="H981" s="61">
        <v>0.71430000000000005</v>
      </c>
      <c r="I981" s="62">
        <v>675</v>
      </c>
      <c r="J981" s="56" t="s">
        <v>235</v>
      </c>
      <c r="K981" s="63">
        <v>28.01</v>
      </c>
      <c r="L981" s="56">
        <f t="shared" si="342"/>
        <v>100</v>
      </c>
      <c r="M981" s="56">
        <f t="shared" si="343"/>
        <v>100</v>
      </c>
      <c r="N981" s="56">
        <f t="shared" si="344"/>
        <v>100</v>
      </c>
      <c r="O981" s="56">
        <f t="shared" si="345"/>
        <v>0</v>
      </c>
      <c r="P981" s="56">
        <f t="shared" si="346"/>
        <v>0</v>
      </c>
      <c r="Q981" s="63"/>
      <c r="R981" s="56"/>
      <c r="S981" s="60">
        <f t="shared" si="359"/>
        <v>-2.5504594757377319E-3</v>
      </c>
      <c r="T981" s="64">
        <f t="shared" si="360"/>
        <v>-5.3267045454544748E-3</v>
      </c>
      <c r="V981" s="65"/>
      <c r="W981" s="65"/>
      <c r="Y981" s="15" t="str">
        <f t="shared" si="347"/>
        <v>EASY</v>
      </c>
      <c r="AA981" s="66">
        <f t="shared" si="361"/>
        <v>7.7744848928777976E-3</v>
      </c>
      <c r="AB981">
        <f>LOOKUP($B981,'07_L1政策步階'!$A$4:$A$14,'07_L1政策步階'!$C$4:$C$14)</f>
        <v>1</v>
      </c>
      <c r="AC981" s="65"/>
      <c r="AD981" s="65"/>
      <c r="AE981" s="65"/>
      <c r="AF981" s="65"/>
      <c r="AG981" s="65"/>
      <c r="AH981" s="65"/>
      <c r="AI981" s="65"/>
      <c r="AJ981" s="65"/>
      <c r="AK981" s="65"/>
      <c r="AL981">
        <f t="shared" si="348"/>
        <v>100</v>
      </c>
      <c r="AM981">
        <f t="shared" si="349"/>
        <v>100</v>
      </c>
      <c r="AN981" t="str">
        <f t="shared" si="350"/>
        <v/>
      </c>
      <c r="AO981" t="str">
        <f t="shared" si="351"/>
        <v/>
      </c>
      <c r="AP981" t="str">
        <f t="shared" si="352"/>
        <v/>
      </c>
      <c r="AQ981" t="str">
        <f t="shared" si="353"/>
        <v/>
      </c>
      <c r="AR981" t="str">
        <f t="shared" si="354"/>
        <v/>
      </c>
      <c r="AS981" t="str">
        <f t="shared" si="355"/>
        <v/>
      </c>
      <c r="AT981" t="str">
        <f t="shared" si="356"/>
        <v/>
      </c>
      <c r="AU981" t="str">
        <f t="shared" si="357"/>
        <v/>
      </c>
      <c r="AV981" t="str">
        <f t="shared" si="358"/>
        <v/>
      </c>
      <c r="AW981">
        <f>'01_指標庫'!$H$4*ISNUMBER($F981)+'01_指標庫'!$H$5*ISNUMBER($AA981)+'01_指標庫'!$H$6*ISNUMBER($G981)+'01_指標庫'!$H$7*ISNUMBER($H981)+'01_指標庫'!$H$8*ISNUMBER($AF981)+'01_指標庫'!$H$9*ISNUMBER($AG981)+'01_指標庫'!$H$10*ISNUMBER($AB981)+'01_指標庫'!$H$11*ISNUMBER($AC981)+'01_指標庫'!$H$12*ISNUMBER($AD981)+'01_指標庫'!$H$13*ISNUMBER($AE981)+'01_指標庫'!$H$14*ISNUMBER($I981)+'01_指標庫'!$H$15*ISNUMBER($AH981)+'01_指標庫'!$H$16*ISNUMBER($K981)+'01_指標庫'!$H$17*ISNUMBER($AI981)+'01_指標庫'!$H$18*ISNUMBER($AJ981)+'01_指標庫'!$H$19*ISNUMBER($AK981)+'01_指標庫'!$H$20*ISNUMBER($BB981)+'01_指標庫'!$H$21*ISNUMBER($BC981)</f>
        <v>51</v>
      </c>
      <c r="AX981">
        <f>IF(AW981=0,50,ROUND(('01_指標庫'!$H$4*IF(ISNUMBER($F981),L981,0)+'01_指標庫'!$H$5*IF(ISNUMBER($AA981),AL981,0)+'01_指標庫'!$H$6*IF(ISNUMBER($G981),M981,0)+'01_指標庫'!$H$7*IF(ISNUMBER($H981),N981,0)+'01_指標庫'!$H$8*IF(ISNUMBER($AF981),AQ981,0)+'01_指標庫'!$H$9*IF(ISNUMBER($AG981),AR981,0)+'01_指標庫'!$H$10*IF(ISNUMBER($AB981),AM981,0)+'01_指標庫'!$H$11*IF(ISNUMBER($AC981),AN981,0)+'01_指標庫'!$H$12*IF(ISNUMBER($AD981),AO981,0)+'01_指標庫'!$H$13*IF(ISNUMBER($AE981),AP981,0)+'01_指標庫'!$H$14*IF(ISNUMBER($I981),O981,0)+'01_指標庫'!$H$15*IF(ISNUMBER($AH981),AS981,0)+'01_指標庫'!$H$16*IF(ISNUMBER($K981),P981,0)+'01_指標庫'!$H$17*IF(ISNUMBER($AI981),AT981,0)+'01_指標庫'!$H$18*IF(ISNUMBER($AJ981),AU981,0)+'01_指標庫'!$H$19*IF(ISNUMBER($AK981),AV981,0)+'01_指標庫'!$H$20*IF(ISNUMBER($BB981),BB981,0)+'01_指標庫'!$H$21*IF(ISNUMBER($BC981),BC981,0))/AW981,1))</f>
        <v>72.5</v>
      </c>
      <c r="AY981" s="67"/>
      <c r="AZ981" s="67"/>
      <c r="BA981" s="66">
        <f t="shared" si="362"/>
        <v>1.3749629817658704E-2</v>
      </c>
      <c r="BB981">
        <f t="shared" si="363"/>
        <v>100</v>
      </c>
      <c r="BC981" t="str">
        <f t="shared" si="364"/>
        <v/>
      </c>
    </row>
    <row r="982" spans="1:55" ht="15" customHeight="1">
      <c r="A982" s="56">
        <v>978</v>
      </c>
      <c r="B982" s="57">
        <v>43978</v>
      </c>
      <c r="C982" s="56">
        <v>2020</v>
      </c>
      <c r="D982" s="58" t="s">
        <v>238</v>
      </c>
      <c r="E982" s="59">
        <v>9442.0499999999993</v>
      </c>
      <c r="F982" s="60">
        <v>0.125967</v>
      </c>
      <c r="G982" s="60">
        <v>-2.8469000000000001E-2</v>
      </c>
      <c r="H982" s="61">
        <v>0.73470000000000002</v>
      </c>
      <c r="I982" s="62">
        <v>670</v>
      </c>
      <c r="J982" s="56" t="s">
        <v>235</v>
      </c>
      <c r="K982" s="63">
        <v>27.62</v>
      </c>
      <c r="L982" s="56">
        <f t="shared" si="342"/>
        <v>100</v>
      </c>
      <c r="M982" s="56">
        <f t="shared" si="343"/>
        <v>100</v>
      </c>
      <c r="N982" s="56">
        <f t="shared" si="344"/>
        <v>100</v>
      </c>
      <c r="O982" s="56">
        <f t="shared" si="345"/>
        <v>0</v>
      </c>
      <c r="P982" s="56">
        <f t="shared" si="346"/>
        <v>0</v>
      </c>
      <c r="Q982" s="63"/>
      <c r="R982" s="56"/>
      <c r="S982" s="60">
        <f t="shared" si="359"/>
        <v>5.5452727268854307E-3</v>
      </c>
      <c r="T982" s="64">
        <f t="shared" si="360"/>
        <v>-1.39235987147448E-2</v>
      </c>
      <c r="V982" s="65"/>
      <c r="W982" s="65"/>
      <c r="Y982" s="15" t="str">
        <f t="shared" si="347"/>
        <v>EASY</v>
      </c>
      <c r="AA982" s="66">
        <f t="shared" si="361"/>
        <v>1.2471119378704154E-2</v>
      </c>
      <c r="AB982">
        <f>LOOKUP($B982,'07_L1政策步階'!$A$4:$A$14,'07_L1政策步階'!$C$4:$C$14)</f>
        <v>1</v>
      </c>
      <c r="AC982" s="65"/>
      <c r="AD982" s="65"/>
      <c r="AE982" s="65"/>
      <c r="AF982" s="65"/>
      <c r="AG982" s="65"/>
      <c r="AH982" s="65"/>
      <c r="AI982" s="65"/>
      <c r="AJ982" s="65"/>
      <c r="AK982" s="65"/>
      <c r="AL982">
        <f t="shared" si="348"/>
        <v>100</v>
      </c>
      <c r="AM982">
        <f t="shared" si="349"/>
        <v>100</v>
      </c>
      <c r="AN982" t="str">
        <f t="shared" si="350"/>
        <v/>
      </c>
      <c r="AO982" t="str">
        <f t="shared" si="351"/>
        <v/>
      </c>
      <c r="AP982" t="str">
        <f t="shared" si="352"/>
        <v/>
      </c>
      <c r="AQ982" t="str">
        <f t="shared" si="353"/>
        <v/>
      </c>
      <c r="AR982" t="str">
        <f t="shared" si="354"/>
        <v/>
      </c>
      <c r="AS982" t="str">
        <f t="shared" si="355"/>
        <v/>
      </c>
      <c r="AT982" t="str">
        <f t="shared" si="356"/>
        <v/>
      </c>
      <c r="AU982" t="str">
        <f t="shared" si="357"/>
        <v/>
      </c>
      <c r="AV982" t="str">
        <f t="shared" si="358"/>
        <v/>
      </c>
      <c r="AW982">
        <f>'01_指標庫'!$H$4*ISNUMBER($F982)+'01_指標庫'!$H$5*ISNUMBER($AA982)+'01_指標庫'!$H$6*ISNUMBER($G982)+'01_指標庫'!$H$7*ISNUMBER($H982)+'01_指標庫'!$H$8*ISNUMBER($AF982)+'01_指標庫'!$H$9*ISNUMBER($AG982)+'01_指標庫'!$H$10*ISNUMBER($AB982)+'01_指標庫'!$H$11*ISNUMBER($AC982)+'01_指標庫'!$H$12*ISNUMBER($AD982)+'01_指標庫'!$H$13*ISNUMBER($AE982)+'01_指標庫'!$H$14*ISNUMBER($I982)+'01_指標庫'!$H$15*ISNUMBER($AH982)+'01_指標庫'!$H$16*ISNUMBER($K982)+'01_指標庫'!$H$17*ISNUMBER($AI982)+'01_指標庫'!$H$18*ISNUMBER($AJ982)+'01_指標庫'!$H$19*ISNUMBER($AK982)+'01_指標庫'!$H$20*ISNUMBER($BB982)+'01_指標庫'!$H$21*ISNUMBER($BC982)</f>
        <v>51</v>
      </c>
      <c r="AX982">
        <f>IF(AW982=0,50,ROUND(('01_指標庫'!$H$4*IF(ISNUMBER($F982),L982,0)+'01_指標庫'!$H$5*IF(ISNUMBER($AA982),AL982,0)+'01_指標庫'!$H$6*IF(ISNUMBER($G982),M982,0)+'01_指標庫'!$H$7*IF(ISNUMBER($H982),N982,0)+'01_指標庫'!$H$8*IF(ISNUMBER($AF982),AQ982,0)+'01_指標庫'!$H$9*IF(ISNUMBER($AG982),AR982,0)+'01_指標庫'!$H$10*IF(ISNUMBER($AB982),AM982,0)+'01_指標庫'!$H$11*IF(ISNUMBER($AC982),AN982,0)+'01_指標庫'!$H$12*IF(ISNUMBER($AD982),AO982,0)+'01_指標庫'!$H$13*IF(ISNUMBER($AE982),AP982,0)+'01_指標庫'!$H$14*IF(ISNUMBER($I982),O982,0)+'01_指標庫'!$H$15*IF(ISNUMBER($AH982),AS982,0)+'01_指標庫'!$H$16*IF(ISNUMBER($K982),P982,0)+'01_指標庫'!$H$17*IF(ISNUMBER($AI982),AT982,0)+'01_指標庫'!$H$18*IF(ISNUMBER($AJ982),AU982,0)+'01_指標庫'!$H$19*IF(ISNUMBER($AK982),AV982,0)+'01_指標庫'!$H$20*IF(ISNUMBER($BB982),BB982,0)+'01_指標庫'!$H$21*IF(ISNUMBER($BC982),BC982,0))/AW982,1))</f>
        <v>72.5</v>
      </c>
      <c r="AY982" s="67"/>
      <c r="AZ982" s="67"/>
      <c r="BA982" s="66">
        <f t="shared" si="362"/>
        <v>1.3242977700882674E-2</v>
      </c>
      <c r="BB982">
        <f t="shared" si="363"/>
        <v>100</v>
      </c>
      <c r="BC982" t="str">
        <f t="shared" si="364"/>
        <v/>
      </c>
    </row>
    <row r="983" spans="1:55" ht="15" customHeight="1">
      <c r="A983" s="56">
        <v>979</v>
      </c>
      <c r="B983" s="57">
        <v>43979</v>
      </c>
      <c r="C983" s="56">
        <v>2020</v>
      </c>
      <c r="D983" s="58" t="s">
        <v>239</v>
      </c>
      <c r="E983" s="59">
        <v>9416.7099999999991</v>
      </c>
      <c r="F983" s="60">
        <v>0.12170400000000001</v>
      </c>
      <c r="G983" s="60">
        <v>-3.1075999999999999E-2</v>
      </c>
      <c r="H983" s="61">
        <v>0.71430000000000005</v>
      </c>
      <c r="I983" s="62">
        <v>660</v>
      </c>
      <c r="J983" s="56" t="s">
        <v>235</v>
      </c>
      <c r="K983" s="63">
        <v>28.59</v>
      </c>
      <c r="L983" s="56">
        <f t="shared" si="342"/>
        <v>100</v>
      </c>
      <c r="M983" s="56">
        <f t="shared" si="343"/>
        <v>100</v>
      </c>
      <c r="N983" s="56">
        <f t="shared" si="344"/>
        <v>100</v>
      </c>
      <c r="O983" s="56">
        <f t="shared" si="345"/>
        <v>0</v>
      </c>
      <c r="P983" s="56">
        <f t="shared" si="346"/>
        <v>0</v>
      </c>
      <c r="Q983" s="63"/>
      <c r="R983" s="56"/>
      <c r="S983" s="60">
        <f t="shared" si="359"/>
        <v>-2.6837392303578067E-3</v>
      </c>
      <c r="T983" s="64">
        <f t="shared" si="360"/>
        <v>3.511947863866749E-2</v>
      </c>
      <c r="V983" s="65"/>
      <c r="W983" s="65"/>
      <c r="Y983" s="15" t="str">
        <f t="shared" si="347"/>
        <v>UNCERTAIN</v>
      </c>
      <c r="AA983" s="66">
        <f t="shared" si="361"/>
        <v>1.5980871809088582E-2</v>
      </c>
      <c r="AB983">
        <f>LOOKUP($B983,'07_L1政策步階'!$A$4:$A$14,'07_L1政策步階'!$C$4:$C$14)</f>
        <v>1</v>
      </c>
      <c r="AC983" s="65"/>
      <c r="AD983" s="65"/>
      <c r="AE983" s="65"/>
      <c r="AF983" s="65"/>
      <c r="AG983" s="65"/>
      <c r="AH983" s="65"/>
      <c r="AI983" s="65"/>
      <c r="AJ983" s="65"/>
      <c r="AK983" s="65"/>
      <c r="AL983">
        <f t="shared" si="348"/>
        <v>100</v>
      </c>
      <c r="AM983">
        <f t="shared" si="349"/>
        <v>100</v>
      </c>
      <c r="AN983" t="str">
        <f t="shared" si="350"/>
        <v/>
      </c>
      <c r="AO983" t="str">
        <f t="shared" si="351"/>
        <v/>
      </c>
      <c r="AP983" t="str">
        <f t="shared" si="352"/>
        <v/>
      </c>
      <c r="AQ983" t="str">
        <f t="shared" si="353"/>
        <v/>
      </c>
      <c r="AR983" t="str">
        <f t="shared" si="354"/>
        <v/>
      </c>
      <c r="AS983" t="str">
        <f t="shared" si="355"/>
        <v/>
      </c>
      <c r="AT983" t="str">
        <f t="shared" si="356"/>
        <v/>
      </c>
      <c r="AU983" t="str">
        <f t="shared" si="357"/>
        <v/>
      </c>
      <c r="AV983" t="str">
        <f t="shared" si="358"/>
        <v/>
      </c>
      <c r="AW983">
        <f>'01_指標庫'!$H$4*ISNUMBER($F983)+'01_指標庫'!$H$5*ISNUMBER($AA983)+'01_指標庫'!$H$6*ISNUMBER($G983)+'01_指標庫'!$H$7*ISNUMBER($H983)+'01_指標庫'!$H$8*ISNUMBER($AF983)+'01_指標庫'!$H$9*ISNUMBER($AG983)+'01_指標庫'!$H$10*ISNUMBER($AB983)+'01_指標庫'!$H$11*ISNUMBER($AC983)+'01_指標庫'!$H$12*ISNUMBER($AD983)+'01_指標庫'!$H$13*ISNUMBER($AE983)+'01_指標庫'!$H$14*ISNUMBER($I983)+'01_指標庫'!$H$15*ISNUMBER($AH983)+'01_指標庫'!$H$16*ISNUMBER($K983)+'01_指標庫'!$H$17*ISNUMBER($AI983)+'01_指標庫'!$H$18*ISNUMBER($AJ983)+'01_指標庫'!$H$19*ISNUMBER($AK983)+'01_指標庫'!$H$20*ISNUMBER($BB983)+'01_指標庫'!$H$21*ISNUMBER($BC983)</f>
        <v>51</v>
      </c>
      <c r="AX983">
        <f>IF(AW983=0,50,ROUND(('01_指標庫'!$H$4*IF(ISNUMBER($F983),L983,0)+'01_指標庫'!$H$5*IF(ISNUMBER($AA983),AL983,0)+'01_指標庫'!$H$6*IF(ISNUMBER($G983),M983,0)+'01_指標庫'!$H$7*IF(ISNUMBER($H983),N983,0)+'01_指標庫'!$H$8*IF(ISNUMBER($AF983),AQ983,0)+'01_指標庫'!$H$9*IF(ISNUMBER($AG983),AR983,0)+'01_指標庫'!$H$10*IF(ISNUMBER($AB983),AM983,0)+'01_指標庫'!$H$11*IF(ISNUMBER($AC983),AN983,0)+'01_指標庫'!$H$12*IF(ISNUMBER($AD983),AO983,0)+'01_指標庫'!$H$13*IF(ISNUMBER($AE983),AP983,0)+'01_指標庫'!$H$14*IF(ISNUMBER($I983),O983,0)+'01_指標庫'!$H$15*IF(ISNUMBER($AH983),AS983,0)+'01_指標庫'!$H$16*IF(ISNUMBER($K983),P983,0)+'01_指標庫'!$H$17*IF(ISNUMBER($AI983),AT983,0)+'01_指標庫'!$H$18*IF(ISNUMBER($AJ983),AU983,0)+'01_指標庫'!$H$19*IF(ISNUMBER($AK983),AV983,0)+'01_指標庫'!$H$20*IF(ISNUMBER($BB983),BB983,0)+'01_指標庫'!$H$21*IF(ISNUMBER($BC983),BC983,0))/AW983,1))</f>
        <v>66.7</v>
      </c>
      <c r="AY983" s="67"/>
      <c r="AZ983" s="67"/>
      <c r="BA983" s="66">
        <f t="shared" si="362"/>
        <v>7.2606665698105033E-3</v>
      </c>
      <c r="BB983">
        <f t="shared" si="363"/>
        <v>50</v>
      </c>
      <c r="BC983" t="str">
        <f t="shared" si="364"/>
        <v/>
      </c>
    </row>
    <row r="984" spans="1:55" ht="15" customHeight="1">
      <c r="A984" s="56">
        <v>980</v>
      </c>
      <c r="B984" s="57">
        <v>43980</v>
      </c>
      <c r="C984" s="56">
        <v>2020</v>
      </c>
      <c r="D984" s="58" t="s">
        <v>234</v>
      </c>
      <c r="E984" s="59">
        <v>9555.5300000000007</v>
      </c>
      <c r="F984" s="60">
        <v>0.13700300000000001</v>
      </c>
      <c r="G984" s="60">
        <v>-1.6792000000000001E-2</v>
      </c>
      <c r="H984" s="61">
        <v>0.73470000000000002</v>
      </c>
      <c r="I984" s="62">
        <v>671</v>
      </c>
      <c r="J984" s="56" t="s">
        <v>235</v>
      </c>
      <c r="K984" s="63">
        <v>27.51</v>
      </c>
      <c r="L984" s="56">
        <f t="shared" si="342"/>
        <v>100</v>
      </c>
      <c r="M984" s="56">
        <f t="shared" si="343"/>
        <v>100</v>
      </c>
      <c r="N984" s="56">
        <f t="shared" si="344"/>
        <v>100</v>
      </c>
      <c r="O984" s="56">
        <f t="shared" si="345"/>
        <v>0</v>
      </c>
      <c r="P984" s="56">
        <f t="shared" si="346"/>
        <v>0</v>
      </c>
      <c r="Q984" s="63"/>
      <c r="R984" s="56"/>
      <c r="S984" s="60">
        <f t="shared" si="359"/>
        <v>1.474187906391955E-2</v>
      </c>
      <c r="T984" s="64">
        <f t="shared" si="360"/>
        <v>-3.7775445960125831E-2</v>
      </c>
      <c r="V984" s="65"/>
      <c r="W984" s="65"/>
      <c r="Y984" s="15" t="str">
        <f t="shared" si="347"/>
        <v>UNCERTAIN</v>
      </c>
      <c r="AA984" s="66">
        <f t="shared" si="361"/>
        <v>2.0541015930501949E-2</v>
      </c>
      <c r="AB984">
        <f>LOOKUP($B984,'07_L1政策步階'!$A$4:$A$14,'07_L1政策步階'!$C$4:$C$14)</f>
        <v>1</v>
      </c>
      <c r="AC984" s="65"/>
      <c r="AD984" s="65"/>
      <c r="AE984" s="65"/>
      <c r="AF984" s="65"/>
      <c r="AG984" s="65"/>
      <c r="AH984" s="65"/>
      <c r="AI984" s="65"/>
      <c r="AJ984" s="65"/>
      <c r="AK984" s="65"/>
      <c r="AL984">
        <f t="shared" si="348"/>
        <v>100</v>
      </c>
      <c r="AM984">
        <f t="shared" si="349"/>
        <v>100</v>
      </c>
      <c r="AN984" t="str">
        <f t="shared" si="350"/>
        <v/>
      </c>
      <c r="AO984" t="str">
        <f t="shared" si="351"/>
        <v/>
      </c>
      <c r="AP984" t="str">
        <f t="shared" si="352"/>
        <v/>
      </c>
      <c r="AQ984" t="str">
        <f t="shared" si="353"/>
        <v/>
      </c>
      <c r="AR984" t="str">
        <f t="shared" si="354"/>
        <v/>
      </c>
      <c r="AS984" t="str">
        <f t="shared" si="355"/>
        <v/>
      </c>
      <c r="AT984" t="str">
        <f t="shared" si="356"/>
        <v/>
      </c>
      <c r="AU984" t="str">
        <f t="shared" si="357"/>
        <v/>
      </c>
      <c r="AV984" t="str">
        <f t="shared" si="358"/>
        <v/>
      </c>
      <c r="AW984">
        <f>'01_指標庫'!$H$4*ISNUMBER($F984)+'01_指標庫'!$H$5*ISNUMBER($AA984)+'01_指標庫'!$H$6*ISNUMBER($G984)+'01_指標庫'!$H$7*ISNUMBER($H984)+'01_指標庫'!$H$8*ISNUMBER($AF984)+'01_指標庫'!$H$9*ISNUMBER($AG984)+'01_指標庫'!$H$10*ISNUMBER($AB984)+'01_指標庫'!$H$11*ISNUMBER($AC984)+'01_指標庫'!$H$12*ISNUMBER($AD984)+'01_指標庫'!$H$13*ISNUMBER($AE984)+'01_指標庫'!$H$14*ISNUMBER($I984)+'01_指標庫'!$H$15*ISNUMBER($AH984)+'01_指標庫'!$H$16*ISNUMBER($K984)+'01_指標庫'!$H$17*ISNUMBER($AI984)+'01_指標庫'!$H$18*ISNUMBER($AJ984)+'01_指標庫'!$H$19*ISNUMBER($AK984)+'01_指標庫'!$H$20*ISNUMBER($BB984)+'01_指標庫'!$H$21*ISNUMBER($BC984)</f>
        <v>51</v>
      </c>
      <c r="AX984">
        <f>IF(AW984=0,50,ROUND(('01_指標庫'!$H$4*IF(ISNUMBER($F984),L984,0)+'01_指標庫'!$H$5*IF(ISNUMBER($AA984),AL984,0)+'01_指標庫'!$H$6*IF(ISNUMBER($G984),M984,0)+'01_指標庫'!$H$7*IF(ISNUMBER($H984),N984,0)+'01_指標庫'!$H$8*IF(ISNUMBER($AF984),AQ984,0)+'01_指標庫'!$H$9*IF(ISNUMBER($AG984),AR984,0)+'01_指標庫'!$H$10*IF(ISNUMBER($AB984),AM984,0)+'01_指標庫'!$H$11*IF(ISNUMBER($AC984),AN984,0)+'01_指標庫'!$H$12*IF(ISNUMBER($AD984),AO984,0)+'01_指標庫'!$H$13*IF(ISNUMBER($AE984),AP984,0)+'01_指標庫'!$H$14*IF(ISNUMBER($I984),O984,0)+'01_指標庫'!$H$15*IF(ISNUMBER($AH984),AS984,0)+'01_指標庫'!$H$16*IF(ISNUMBER($K984),P984,0)+'01_指標庫'!$H$17*IF(ISNUMBER($AI984),AT984,0)+'01_指標庫'!$H$18*IF(ISNUMBER($AJ984),AU984,0)+'01_指標庫'!$H$19*IF(ISNUMBER($AK984),AV984,0)+'01_指標庫'!$H$20*IF(ISNUMBER($BB984),BB984,0)+'01_指標庫'!$H$21*IF(ISNUMBER($BC984),BC984,0))/AW984,1))</f>
        <v>66.7</v>
      </c>
      <c r="AY984" s="67"/>
      <c r="AZ984" s="67"/>
      <c r="BA984" s="66">
        <f t="shared" si="362"/>
        <v>6.0953899658207078E-3</v>
      </c>
      <c r="BB984">
        <f t="shared" si="363"/>
        <v>50</v>
      </c>
      <c r="BC984" t="str">
        <f t="shared" si="364"/>
        <v/>
      </c>
    </row>
    <row r="985" spans="1:55" ht="15" customHeight="1">
      <c r="A985" s="56">
        <v>981</v>
      </c>
      <c r="B985" s="57">
        <v>43983</v>
      </c>
      <c r="C985" s="56">
        <v>2020</v>
      </c>
      <c r="D985" s="58" t="s">
        <v>236</v>
      </c>
      <c r="E985" s="59">
        <v>9598.89</v>
      </c>
      <c r="F985" s="60">
        <v>0.14073099999999999</v>
      </c>
      <c r="G985" s="60">
        <v>-1.2331E-2</v>
      </c>
      <c r="H985" s="61">
        <v>0.73470000000000002</v>
      </c>
      <c r="I985" s="62">
        <v>643</v>
      </c>
      <c r="J985" s="56" t="s">
        <v>235</v>
      </c>
      <c r="K985" s="63">
        <v>28.23</v>
      </c>
      <c r="L985" s="56">
        <f t="shared" si="342"/>
        <v>100</v>
      </c>
      <c r="M985" s="56">
        <f t="shared" si="343"/>
        <v>100</v>
      </c>
      <c r="N985" s="56">
        <f t="shared" si="344"/>
        <v>100</v>
      </c>
      <c r="O985" s="56">
        <f t="shared" si="345"/>
        <v>0</v>
      </c>
      <c r="P985" s="56">
        <f t="shared" si="346"/>
        <v>0</v>
      </c>
      <c r="Q985" s="63"/>
      <c r="R985" s="56"/>
      <c r="S985" s="60">
        <f t="shared" si="359"/>
        <v>4.5376865542778866E-3</v>
      </c>
      <c r="T985" s="64">
        <f t="shared" si="360"/>
        <v>2.6172300981461172E-2</v>
      </c>
      <c r="V985" s="65"/>
      <c r="W985" s="65"/>
      <c r="Y985" s="15" t="str">
        <f t="shared" si="347"/>
        <v>UNCERTAIN</v>
      </c>
      <c r="AA985" s="66">
        <f t="shared" si="361"/>
        <v>2.4753536011248078E-2</v>
      </c>
      <c r="AB985">
        <f>LOOKUP($B985,'07_L1政策步階'!$A$4:$A$14,'07_L1政策步階'!$C$4:$C$14)</f>
        <v>1</v>
      </c>
      <c r="AC985" s="65"/>
      <c r="AD985" s="65"/>
      <c r="AE985" s="65"/>
      <c r="AF985" s="65"/>
      <c r="AG985" s="65"/>
      <c r="AH985" s="65"/>
      <c r="AI985" s="65"/>
      <c r="AJ985" s="65"/>
      <c r="AK985" s="65"/>
      <c r="AL985">
        <f t="shared" si="348"/>
        <v>100</v>
      </c>
      <c r="AM985">
        <f t="shared" si="349"/>
        <v>100</v>
      </c>
      <c r="AN985" t="str">
        <f t="shared" si="350"/>
        <v/>
      </c>
      <c r="AO985" t="str">
        <f t="shared" si="351"/>
        <v/>
      </c>
      <c r="AP985" t="str">
        <f t="shared" si="352"/>
        <v/>
      </c>
      <c r="AQ985" t="str">
        <f t="shared" si="353"/>
        <v/>
      </c>
      <c r="AR985" t="str">
        <f t="shared" si="354"/>
        <v/>
      </c>
      <c r="AS985" t="str">
        <f t="shared" si="355"/>
        <v/>
      </c>
      <c r="AT985" t="str">
        <f t="shared" si="356"/>
        <v/>
      </c>
      <c r="AU985" t="str">
        <f t="shared" si="357"/>
        <v/>
      </c>
      <c r="AV985" t="str">
        <f t="shared" si="358"/>
        <v/>
      </c>
      <c r="AW985">
        <f>'01_指標庫'!$H$4*ISNUMBER($F985)+'01_指標庫'!$H$5*ISNUMBER($AA985)+'01_指標庫'!$H$6*ISNUMBER($G985)+'01_指標庫'!$H$7*ISNUMBER($H985)+'01_指標庫'!$H$8*ISNUMBER($AF985)+'01_指標庫'!$H$9*ISNUMBER($AG985)+'01_指標庫'!$H$10*ISNUMBER($AB985)+'01_指標庫'!$H$11*ISNUMBER($AC985)+'01_指標庫'!$H$12*ISNUMBER($AD985)+'01_指標庫'!$H$13*ISNUMBER($AE985)+'01_指標庫'!$H$14*ISNUMBER($I985)+'01_指標庫'!$H$15*ISNUMBER($AH985)+'01_指標庫'!$H$16*ISNUMBER($K985)+'01_指標庫'!$H$17*ISNUMBER($AI985)+'01_指標庫'!$H$18*ISNUMBER($AJ985)+'01_指標庫'!$H$19*ISNUMBER($AK985)+'01_指標庫'!$H$20*ISNUMBER($BB985)+'01_指標庫'!$H$21*ISNUMBER($BC985)</f>
        <v>51</v>
      </c>
      <c r="AX985">
        <f>IF(AW985=0,50,ROUND(('01_指標庫'!$H$4*IF(ISNUMBER($F985),L985,0)+'01_指標庫'!$H$5*IF(ISNUMBER($AA985),AL985,0)+'01_指標庫'!$H$6*IF(ISNUMBER($G985),M985,0)+'01_指標庫'!$H$7*IF(ISNUMBER($H985),N985,0)+'01_指標庫'!$H$8*IF(ISNUMBER($AF985),AQ985,0)+'01_指標庫'!$H$9*IF(ISNUMBER($AG985),AR985,0)+'01_指標庫'!$H$10*IF(ISNUMBER($AB985),AM985,0)+'01_指標庫'!$H$11*IF(ISNUMBER($AC985),AN985,0)+'01_指標庫'!$H$12*IF(ISNUMBER($AD985),AO985,0)+'01_指標庫'!$H$13*IF(ISNUMBER($AE985),AP985,0)+'01_指標庫'!$H$14*IF(ISNUMBER($I985),O985,0)+'01_指標庫'!$H$15*IF(ISNUMBER($AH985),AS985,0)+'01_指標庫'!$H$16*IF(ISNUMBER($K985),P985,0)+'01_指標庫'!$H$17*IF(ISNUMBER($AI985),AT985,0)+'01_指標庫'!$H$18*IF(ISNUMBER($AJ985),AU985,0)+'01_指標庫'!$H$19*IF(ISNUMBER($AK985),AV985,0)+'01_指標庫'!$H$20*IF(ISNUMBER($BB985),BB985,0)+'01_指標庫'!$H$21*IF(ISNUMBER($BC985),BC985,0))/AW985,1))</f>
        <v>66.7</v>
      </c>
      <c r="AY985" s="67"/>
      <c r="AZ985" s="67"/>
      <c r="BA985" s="66">
        <f t="shared" si="362"/>
        <v>5.2559292626930265E-3</v>
      </c>
      <c r="BB985">
        <f t="shared" si="363"/>
        <v>50</v>
      </c>
      <c r="BC985" t="str">
        <f t="shared" si="364"/>
        <v/>
      </c>
    </row>
    <row r="986" spans="1:55" ht="15" customHeight="1">
      <c r="A986" s="56">
        <v>982</v>
      </c>
      <c r="B986" s="57">
        <v>43984</v>
      </c>
      <c r="C986" s="56">
        <v>2020</v>
      </c>
      <c r="D986" s="58" t="s">
        <v>237</v>
      </c>
      <c r="E986" s="59">
        <v>9657.31</v>
      </c>
      <c r="F986" s="60">
        <v>0.14619399999999999</v>
      </c>
      <c r="G986" s="60">
        <v>-6.3200000000000001E-3</v>
      </c>
      <c r="H986" s="61">
        <v>0.75509999999999999</v>
      </c>
      <c r="I986" s="62">
        <v>618</v>
      </c>
      <c r="J986" s="56" t="s">
        <v>235</v>
      </c>
      <c r="K986" s="63">
        <v>26.84</v>
      </c>
      <c r="L986" s="56">
        <f t="shared" si="342"/>
        <v>100</v>
      </c>
      <c r="M986" s="56">
        <f t="shared" si="343"/>
        <v>100</v>
      </c>
      <c r="N986" s="56">
        <f t="shared" si="344"/>
        <v>100</v>
      </c>
      <c r="O986" s="56">
        <f t="shared" si="345"/>
        <v>0</v>
      </c>
      <c r="P986" s="56">
        <f t="shared" si="346"/>
        <v>0</v>
      </c>
      <c r="Q986" s="63"/>
      <c r="R986" s="56"/>
      <c r="S986" s="60">
        <f t="shared" si="359"/>
        <v>6.0861203743349801E-3</v>
      </c>
      <c r="T986" s="64">
        <f t="shared" si="360"/>
        <v>-4.9238398866454092E-2</v>
      </c>
      <c r="V986" s="65"/>
      <c r="W986" s="65"/>
      <c r="Y986" s="15" t="str">
        <f t="shared" si="347"/>
        <v>UNCERTAIN</v>
      </c>
      <c r="AA986" s="66">
        <f t="shared" si="361"/>
        <v>2.9753737881458964E-2</v>
      </c>
      <c r="AB986">
        <f>LOOKUP($B986,'07_L1政策步階'!$A$4:$A$14,'07_L1政策步階'!$C$4:$C$14)</f>
        <v>1</v>
      </c>
      <c r="AC986" s="65"/>
      <c r="AD986" s="65"/>
      <c r="AE986" s="65"/>
      <c r="AF986" s="65"/>
      <c r="AG986" s="65"/>
      <c r="AH986" s="65"/>
      <c r="AI986" s="65"/>
      <c r="AJ986" s="65"/>
      <c r="AK986" s="65"/>
      <c r="AL986">
        <f t="shared" si="348"/>
        <v>100</v>
      </c>
      <c r="AM986">
        <f t="shared" si="349"/>
        <v>100</v>
      </c>
      <c r="AN986" t="str">
        <f t="shared" si="350"/>
        <v/>
      </c>
      <c r="AO986" t="str">
        <f t="shared" si="351"/>
        <v/>
      </c>
      <c r="AP986" t="str">
        <f t="shared" si="352"/>
        <v/>
      </c>
      <c r="AQ986" t="str">
        <f t="shared" si="353"/>
        <v/>
      </c>
      <c r="AR986" t="str">
        <f t="shared" si="354"/>
        <v/>
      </c>
      <c r="AS986" t="str">
        <f t="shared" si="355"/>
        <v/>
      </c>
      <c r="AT986" t="str">
        <f t="shared" si="356"/>
        <v/>
      </c>
      <c r="AU986" t="str">
        <f t="shared" si="357"/>
        <v/>
      </c>
      <c r="AV986" t="str">
        <f t="shared" si="358"/>
        <v/>
      </c>
      <c r="AW986">
        <f>'01_指標庫'!$H$4*ISNUMBER($F986)+'01_指標庫'!$H$5*ISNUMBER($AA986)+'01_指標庫'!$H$6*ISNUMBER($G986)+'01_指標庫'!$H$7*ISNUMBER($H986)+'01_指標庫'!$H$8*ISNUMBER($AF986)+'01_指標庫'!$H$9*ISNUMBER($AG986)+'01_指標庫'!$H$10*ISNUMBER($AB986)+'01_指標庫'!$H$11*ISNUMBER($AC986)+'01_指標庫'!$H$12*ISNUMBER($AD986)+'01_指標庫'!$H$13*ISNUMBER($AE986)+'01_指標庫'!$H$14*ISNUMBER($I986)+'01_指標庫'!$H$15*ISNUMBER($AH986)+'01_指標庫'!$H$16*ISNUMBER($K986)+'01_指標庫'!$H$17*ISNUMBER($AI986)+'01_指標庫'!$H$18*ISNUMBER($AJ986)+'01_指標庫'!$H$19*ISNUMBER($AK986)+'01_指標庫'!$H$20*ISNUMBER($BB986)+'01_指標庫'!$H$21*ISNUMBER($BC986)</f>
        <v>51</v>
      </c>
      <c r="AX986">
        <f>IF(AW986=0,50,ROUND(('01_指標庫'!$H$4*IF(ISNUMBER($F986),L986,0)+'01_指標庫'!$H$5*IF(ISNUMBER($AA986),AL986,0)+'01_指標庫'!$H$6*IF(ISNUMBER($G986),M986,0)+'01_指標庫'!$H$7*IF(ISNUMBER($H986),N986,0)+'01_指標庫'!$H$8*IF(ISNUMBER($AF986),AQ986,0)+'01_指標庫'!$H$9*IF(ISNUMBER($AG986),AR986,0)+'01_指標庫'!$H$10*IF(ISNUMBER($AB986),AM986,0)+'01_指標庫'!$H$11*IF(ISNUMBER($AC986),AN986,0)+'01_指標庫'!$H$12*IF(ISNUMBER($AD986),AO986,0)+'01_指標庫'!$H$13*IF(ISNUMBER($AE986),AP986,0)+'01_指標庫'!$H$14*IF(ISNUMBER($I986),O986,0)+'01_指標庫'!$H$15*IF(ISNUMBER($AH986),AS986,0)+'01_指標庫'!$H$16*IF(ISNUMBER($K986),P986,0)+'01_指標庫'!$H$17*IF(ISNUMBER($AI986),AT986,0)+'01_指標庫'!$H$18*IF(ISNUMBER($AJ986),AU986,0)+'01_指標庫'!$H$19*IF(ISNUMBER($AK986),AV986,0)+'01_指標庫'!$H$20*IF(ISNUMBER($BB986),BB986,0)+'01_指標庫'!$H$21*IF(ISNUMBER($BC986),BC986,0))/AW986,1))</f>
        <v>66.7</v>
      </c>
      <c r="AY986" s="67"/>
      <c r="AZ986" s="67"/>
      <c r="BA986" s="66">
        <f t="shared" si="362"/>
        <v>7.4492785568622821E-3</v>
      </c>
      <c r="BB986">
        <f t="shared" si="363"/>
        <v>50</v>
      </c>
      <c r="BC986" t="str">
        <f t="shared" si="364"/>
        <v/>
      </c>
    </row>
    <row r="987" spans="1:55" ht="15" customHeight="1">
      <c r="A987" s="56">
        <v>983</v>
      </c>
      <c r="B987" s="57">
        <v>43985</v>
      </c>
      <c r="C987" s="56">
        <v>2020</v>
      </c>
      <c r="D987" s="58" t="s">
        <v>238</v>
      </c>
      <c r="E987" s="59">
        <v>9704.69</v>
      </c>
      <c r="F987" s="60">
        <v>0.15038399999999999</v>
      </c>
      <c r="G987" s="60">
        <v>-1.4450000000000001E-3</v>
      </c>
      <c r="H987" s="61">
        <v>0.77549999999999997</v>
      </c>
      <c r="I987" s="62">
        <v>580</v>
      </c>
      <c r="J987" s="56" t="s">
        <v>235</v>
      </c>
      <c r="K987" s="63">
        <v>25.66</v>
      </c>
      <c r="L987" s="56">
        <f t="shared" si="342"/>
        <v>100</v>
      </c>
      <c r="M987" s="56">
        <f t="shared" si="343"/>
        <v>100</v>
      </c>
      <c r="N987" s="56">
        <f t="shared" si="344"/>
        <v>100</v>
      </c>
      <c r="O987" s="56">
        <f t="shared" si="345"/>
        <v>0</v>
      </c>
      <c r="P987" s="56">
        <f t="shared" si="346"/>
        <v>0</v>
      </c>
      <c r="Q987" s="63"/>
      <c r="R987" s="56"/>
      <c r="S987" s="60">
        <f t="shared" si="359"/>
        <v>4.9061281039959326E-3</v>
      </c>
      <c r="T987" s="64">
        <f t="shared" si="360"/>
        <v>-4.3964232488822641E-2</v>
      </c>
      <c r="V987" s="65"/>
      <c r="W987" s="65"/>
      <c r="Y987" s="15" t="str">
        <f t="shared" si="347"/>
        <v>UNCERTAIN</v>
      </c>
      <c r="AA987" s="66">
        <f t="shared" si="361"/>
        <v>3.4867506942069193E-2</v>
      </c>
      <c r="AB987">
        <f>LOOKUP($B987,'07_L1政策步階'!$A$4:$A$14,'07_L1政策步階'!$C$4:$C$14)</f>
        <v>1</v>
      </c>
      <c r="AC987" s="65"/>
      <c r="AD987" s="65"/>
      <c r="AE987" s="65"/>
      <c r="AF987" s="65"/>
      <c r="AG987" s="65"/>
      <c r="AH987" s="65"/>
      <c r="AI987" s="65"/>
      <c r="AJ987" s="65"/>
      <c r="AK987" s="65"/>
      <c r="AL987">
        <f t="shared" si="348"/>
        <v>100</v>
      </c>
      <c r="AM987">
        <f t="shared" si="349"/>
        <v>100</v>
      </c>
      <c r="AN987" t="str">
        <f t="shared" si="350"/>
        <v/>
      </c>
      <c r="AO987" t="str">
        <f t="shared" si="351"/>
        <v/>
      </c>
      <c r="AP987" t="str">
        <f t="shared" si="352"/>
        <v/>
      </c>
      <c r="AQ987" t="str">
        <f t="shared" si="353"/>
        <v/>
      </c>
      <c r="AR987" t="str">
        <f t="shared" si="354"/>
        <v/>
      </c>
      <c r="AS987" t="str">
        <f t="shared" si="355"/>
        <v/>
      </c>
      <c r="AT987" t="str">
        <f t="shared" si="356"/>
        <v/>
      </c>
      <c r="AU987" t="str">
        <f t="shared" si="357"/>
        <v/>
      </c>
      <c r="AV987" t="str">
        <f t="shared" si="358"/>
        <v/>
      </c>
      <c r="AW987">
        <f>'01_指標庫'!$H$4*ISNUMBER($F987)+'01_指標庫'!$H$5*ISNUMBER($AA987)+'01_指標庫'!$H$6*ISNUMBER($G987)+'01_指標庫'!$H$7*ISNUMBER($H987)+'01_指標庫'!$H$8*ISNUMBER($AF987)+'01_指標庫'!$H$9*ISNUMBER($AG987)+'01_指標庫'!$H$10*ISNUMBER($AB987)+'01_指標庫'!$H$11*ISNUMBER($AC987)+'01_指標庫'!$H$12*ISNUMBER($AD987)+'01_指標庫'!$H$13*ISNUMBER($AE987)+'01_指標庫'!$H$14*ISNUMBER($I987)+'01_指標庫'!$H$15*ISNUMBER($AH987)+'01_指標庫'!$H$16*ISNUMBER($K987)+'01_指標庫'!$H$17*ISNUMBER($AI987)+'01_指標庫'!$H$18*ISNUMBER($AJ987)+'01_指標庫'!$H$19*ISNUMBER($AK987)+'01_指標庫'!$H$20*ISNUMBER($BB987)+'01_指標庫'!$H$21*ISNUMBER($BC987)</f>
        <v>51</v>
      </c>
      <c r="AX987">
        <f>IF(AW987=0,50,ROUND(('01_指標庫'!$H$4*IF(ISNUMBER($F987),L987,0)+'01_指標庫'!$H$5*IF(ISNUMBER($AA987),AL987,0)+'01_指標庫'!$H$6*IF(ISNUMBER($G987),M987,0)+'01_指標庫'!$H$7*IF(ISNUMBER($H987),N987,0)+'01_指標庫'!$H$8*IF(ISNUMBER($AF987),AQ987,0)+'01_指標庫'!$H$9*IF(ISNUMBER($AG987),AR987,0)+'01_指標庫'!$H$10*IF(ISNUMBER($AB987),AM987,0)+'01_指標庫'!$H$11*IF(ISNUMBER($AC987),AN987,0)+'01_指標庫'!$H$12*IF(ISNUMBER($AD987),AO987,0)+'01_指標庫'!$H$13*IF(ISNUMBER($AE987),AP987,0)+'01_指標庫'!$H$14*IF(ISNUMBER($I987),O987,0)+'01_指標庫'!$H$15*IF(ISNUMBER($AH987),AS987,0)+'01_指標庫'!$H$16*IF(ISNUMBER($K987),P987,0)+'01_指標庫'!$H$17*IF(ISNUMBER($AI987),AT987,0)+'01_指標庫'!$H$18*IF(ISNUMBER($AJ987),AU987,0)+'01_指標庫'!$H$19*IF(ISNUMBER($AK987),AV987,0)+'01_指標庫'!$H$20*IF(ISNUMBER($BB987),BB987,0)+'01_指標庫'!$H$21*IF(ISNUMBER($BC987),BC987,0))/AW987,1))</f>
        <v>66.7</v>
      </c>
      <c r="AY987" s="67"/>
      <c r="AZ987" s="67"/>
      <c r="BA987" s="66">
        <f t="shared" si="362"/>
        <v>8.6708887929314304E-3</v>
      </c>
      <c r="BB987">
        <f t="shared" si="363"/>
        <v>50</v>
      </c>
      <c r="BC987" t="str">
        <f t="shared" si="364"/>
        <v/>
      </c>
    </row>
    <row r="988" spans="1:55" ht="15" customHeight="1">
      <c r="A988" s="56">
        <v>984</v>
      </c>
      <c r="B988" s="57">
        <v>43986</v>
      </c>
      <c r="C988" s="56">
        <v>2020</v>
      </c>
      <c r="D988" s="58" t="s">
        <v>239</v>
      </c>
      <c r="E988" s="59">
        <v>9629.66</v>
      </c>
      <c r="F988" s="60">
        <v>0.14019899999999999</v>
      </c>
      <c r="G988" s="60">
        <v>-9.1649999999999995E-3</v>
      </c>
      <c r="H988" s="61">
        <v>0.77549999999999997</v>
      </c>
      <c r="I988" s="62">
        <v>583</v>
      </c>
      <c r="J988" s="56" t="s">
        <v>235</v>
      </c>
      <c r="K988" s="63">
        <v>25.81</v>
      </c>
      <c r="L988" s="56">
        <f t="shared" si="342"/>
        <v>100</v>
      </c>
      <c r="M988" s="56">
        <f t="shared" si="343"/>
        <v>100</v>
      </c>
      <c r="N988" s="56">
        <f t="shared" si="344"/>
        <v>100</v>
      </c>
      <c r="O988" s="56">
        <f t="shared" si="345"/>
        <v>0</v>
      </c>
      <c r="P988" s="56">
        <f t="shared" si="346"/>
        <v>0</v>
      </c>
      <c r="Q988" s="63"/>
      <c r="R988" s="56"/>
      <c r="S988" s="60">
        <f t="shared" si="359"/>
        <v>-7.7313134165027941E-3</v>
      </c>
      <c r="T988" s="64">
        <f t="shared" si="360"/>
        <v>5.8456742010910556E-3</v>
      </c>
      <c r="V988" s="65"/>
      <c r="W988" s="65"/>
      <c r="Y988" s="15" t="str">
        <f t="shared" si="347"/>
        <v>EASY</v>
      </c>
      <c r="AA988" s="66">
        <f t="shared" si="361"/>
        <v>3.8612872394900188E-2</v>
      </c>
      <c r="AB988">
        <f>LOOKUP($B988,'07_L1政策步階'!$A$4:$A$14,'07_L1政策步階'!$C$4:$C$14)</f>
        <v>1</v>
      </c>
      <c r="AC988" s="65"/>
      <c r="AD988" s="65"/>
      <c r="AE988" s="65"/>
      <c r="AF988" s="65"/>
      <c r="AG988" s="65"/>
      <c r="AH988" s="65"/>
      <c r="AI988" s="65"/>
      <c r="AJ988" s="65"/>
      <c r="AK988" s="65"/>
      <c r="AL988">
        <f t="shared" si="348"/>
        <v>100</v>
      </c>
      <c r="AM988">
        <f t="shared" si="349"/>
        <v>100</v>
      </c>
      <c r="AN988" t="str">
        <f t="shared" si="350"/>
        <v/>
      </c>
      <c r="AO988" t="str">
        <f t="shared" si="351"/>
        <v/>
      </c>
      <c r="AP988" t="str">
        <f t="shared" si="352"/>
        <v/>
      </c>
      <c r="AQ988" t="str">
        <f t="shared" si="353"/>
        <v/>
      </c>
      <c r="AR988" t="str">
        <f t="shared" si="354"/>
        <v/>
      </c>
      <c r="AS988" t="str">
        <f t="shared" si="355"/>
        <v/>
      </c>
      <c r="AT988" t="str">
        <f t="shared" si="356"/>
        <v/>
      </c>
      <c r="AU988" t="str">
        <f t="shared" si="357"/>
        <v/>
      </c>
      <c r="AV988" t="str">
        <f t="shared" si="358"/>
        <v/>
      </c>
      <c r="AW988">
        <f>'01_指標庫'!$H$4*ISNUMBER($F988)+'01_指標庫'!$H$5*ISNUMBER($AA988)+'01_指標庫'!$H$6*ISNUMBER($G988)+'01_指標庫'!$H$7*ISNUMBER($H988)+'01_指標庫'!$H$8*ISNUMBER($AF988)+'01_指標庫'!$H$9*ISNUMBER($AG988)+'01_指標庫'!$H$10*ISNUMBER($AB988)+'01_指標庫'!$H$11*ISNUMBER($AC988)+'01_指標庫'!$H$12*ISNUMBER($AD988)+'01_指標庫'!$H$13*ISNUMBER($AE988)+'01_指標庫'!$H$14*ISNUMBER($I988)+'01_指標庫'!$H$15*ISNUMBER($AH988)+'01_指標庫'!$H$16*ISNUMBER($K988)+'01_指標庫'!$H$17*ISNUMBER($AI988)+'01_指標庫'!$H$18*ISNUMBER($AJ988)+'01_指標庫'!$H$19*ISNUMBER($AK988)+'01_指標庫'!$H$20*ISNUMBER($BB988)+'01_指標庫'!$H$21*ISNUMBER($BC988)</f>
        <v>51</v>
      </c>
      <c r="AX988">
        <f>IF(AW988=0,50,ROUND(('01_指標庫'!$H$4*IF(ISNUMBER($F988),L988,0)+'01_指標庫'!$H$5*IF(ISNUMBER($AA988),AL988,0)+'01_指標庫'!$H$6*IF(ISNUMBER($G988),M988,0)+'01_指標庫'!$H$7*IF(ISNUMBER($H988),N988,0)+'01_指標庫'!$H$8*IF(ISNUMBER($AF988),AQ988,0)+'01_指標庫'!$H$9*IF(ISNUMBER($AG988),AR988,0)+'01_指標庫'!$H$10*IF(ISNUMBER($AB988),AM988,0)+'01_指標庫'!$H$11*IF(ISNUMBER($AC988),AN988,0)+'01_指標庫'!$H$12*IF(ISNUMBER($AD988),AO988,0)+'01_指標庫'!$H$13*IF(ISNUMBER($AE988),AP988,0)+'01_指標庫'!$H$14*IF(ISNUMBER($I988),O988,0)+'01_指標庫'!$H$15*IF(ISNUMBER($AH988),AS988,0)+'01_指標庫'!$H$16*IF(ISNUMBER($K988),P988,0)+'01_指標庫'!$H$17*IF(ISNUMBER($AI988),AT988,0)+'01_指標庫'!$H$18*IF(ISNUMBER($AJ988),AU988,0)+'01_指標庫'!$H$19*IF(ISNUMBER($AK988),AV988,0)+'01_指標庫'!$H$20*IF(ISNUMBER($BB988),BB988,0)+'01_指標庫'!$H$21*IF(ISNUMBER($BC988),BC988,0))/AW988,1))</f>
        <v>72.5</v>
      </c>
      <c r="AY988" s="67"/>
      <c r="AZ988" s="67"/>
      <c r="BA988" s="66">
        <f t="shared" si="362"/>
        <v>1.1612534511087791E-2</v>
      </c>
      <c r="BB988">
        <f t="shared" si="363"/>
        <v>100</v>
      </c>
      <c r="BC988" t="str">
        <f t="shared" si="364"/>
        <v/>
      </c>
    </row>
    <row r="989" spans="1:55" ht="15" customHeight="1">
      <c r="A989" s="56">
        <v>985</v>
      </c>
      <c r="B989" s="57">
        <v>43987</v>
      </c>
      <c r="C989" s="56">
        <v>2020</v>
      </c>
      <c r="D989" s="58" t="s">
        <v>234</v>
      </c>
      <c r="E989" s="59">
        <v>9824.39</v>
      </c>
      <c r="F989" s="60">
        <v>0.16177</v>
      </c>
      <c r="G989" s="60">
        <v>0</v>
      </c>
      <c r="H989" s="61">
        <v>0.91839999999999999</v>
      </c>
      <c r="I989" s="62">
        <v>550</v>
      </c>
      <c r="J989" s="56" t="s">
        <v>235</v>
      </c>
      <c r="K989" s="63">
        <v>24.52</v>
      </c>
      <c r="L989" s="56">
        <f t="shared" si="342"/>
        <v>100</v>
      </c>
      <c r="M989" s="56">
        <f t="shared" si="343"/>
        <v>100</v>
      </c>
      <c r="N989" s="56">
        <f t="shared" si="344"/>
        <v>100</v>
      </c>
      <c r="O989" s="56">
        <f t="shared" si="345"/>
        <v>0</v>
      </c>
      <c r="P989" s="56">
        <f t="shared" si="346"/>
        <v>50</v>
      </c>
      <c r="Q989" s="63"/>
      <c r="R989" s="56"/>
      <c r="S989" s="60">
        <f t="shared" si="359"/>
        <v>2.0221897761707019E-2</v>
      </c>
      <c r="T989" s="64">
        <f t="shared" si="360"/>
        <v>-4.9980627663696264E-2</v>
      </c>
      <c r="V989" s="65"/>
      <c r="W989" s="65"/>
      <c r="Y989" s="15" t="str">
        <f t="shared" si="347"/>
        <v>EASY</v>
      </c>
      <c r="AA989" s="66">
        <f t="shared" si="361"/>
        <v>4.2855670852662842E-2</v>
      </c>
      <c r="AB989">
        <f>LOOKUP($B989,'07_L1政策步階'!$A$4:$A$14,'07_L1政策步階'!$C$4:$C$14)</f>
        <v>1</v>
      </c>
      <c r="AC989" s="65"/>
      <c r="AD989" s="65"/>
      <c r="AE989" s="65"/>
      <c r="AF989" s="65"/>
      <c r="AG989" s="65"/>
      <c r="AH989" s="65"/>
      <c r="AI989" s="65"/>
      <c r="AJ989" s="65"/>
      <c r="AK989" s="65"/>
      <c r="AL989">
        <f t="shared" si="348"/>
        <v>100</v>
      </c>
      <c r="AM989">
        <f t="shared" si="349"/>
        <v>100</v>
      </c>
      <c r="AN989" t="str">
        <f t="shared" si="350"/>
        <v/>
      </c>
      <c r="AO989" t="str">
        <f t="shared" si="351"/>
        <v/>
      </c>
      <c r="AP989" t="str">
        <f t="shared" si="352"/>
        <v/>
      </c>
      <c r="AQ989" t="str">
        <f t="shared" si="353"/>
        <v/>
      </c>
      <c r="AR989" t="str">
        <f t="shared" si="354"/>
        <v/>
      </c>
      <c r="AS989" t="str">
        <f t="shared" si="355"/>
        <v/>
      </c>
      <c r="AT989" t="str">
        <f t="shared" si="356"/>
        <v/>
      </c>
      <c r="AU989" t="str">
        <f t="shared" si="357"/>
        <v/>
      </c>
      <c r="AV989" t="str">
        <f t="shared" si="358"/>
        <v/>
      </c>
      <c r="AW989">
        <f>'01_指標庫'!$H$4*ISNUMBER($F989)+'01_指標庫'!$H$5*ISNUMBER($AA989)+'01_指標庫'!$H$6*ISNUMBER($G989)+'01_指標庫'!$H$7*ISNUMBER($H989)+'01_指標庫'!$H$8*ISNUMBER($AF989)+'01_指標庫'!$H$9*ISNUMBER($AG989)+'01_指標庫'!$H$10*ISNUMBER($AB989)+'01_指標庫'!$H$11*ISNUMBER($AC989)+'01_指標庫'!$H$12*ISNUMBER($AD989)+'01_指標庫'!$H$13*ISNUMBER($AE989)+'01_指標庫'!$H$14*ISNUMBER($I989)+'01_指標庫'!$H$15*ISNUMBER($AH989)+'01_指標庫'!$H$16*ISNUMBER($K989)+'01_指標庫'!$H$17*ISNUMBER($AI989)+'01_指標庫'!$H$18*ISNUMBER($AJ989)+'01_指標庫'!$H$19*ISNUMBER($AK989)+'01_指標庫'!$H$20*ISNUMBER($BB989)+'01_指標庫'!$H$21*ISNUMBER($BC989)</f>
        <v>51</v>
      </c>
      <c r="AX989">
        <f>IF(AW989=0,50,ROUND(('01_指標庫'!$H$4*IF(ISNUMBER($F989),L989,0)+'01_指標庫'!$H$5*IF(ISNUMBER($AA989),AL989,0)+'01_指標庫'!$H$6*IF(ISNUMBER($G989),M989,0)+'01_指標庫'!$H$7*IF(ISNUMBER($H989),N989,0)+'01_指標庫'!$H$8*IF(ISNUMBER($AF989),AQ989,0)+'01_指標庫'!$H$9*IF(ISNUMBER($AG989),AR989,0)+'01_指標庫'!$H$10*IF(ISNUMBER($AB989),AM989,0)+'01_指標庫'!$H$11*IF(ISNUMBER($AC989),AN989,0)+'01_指標庫'!$H$12*IF(ISNUMBER($AD989),AO989,0)+'01_指標庫'!$H$13*IF(ISNUMBER($AE989),AP989,0)+'01_指標庫'!$H$14*IF(ISNUMBER($I989),O989,0)+'01_指標庫'!$H$15*IF(ISNUMBER($AH989),AS989,0)+'01_指標庫'!$H$16*IF(ISNUMBER($K989),P989,0)+'01_指標庫'!$H$17*IF(ISNUMBER($AI989),AT989,0)+'01_指標庫'!$H$18*IF(ISNUMBER($AJ989),AU989,0)+'01_指標庫'!$H$19*IF(ISNUMBER($AK989),AV989,0)+'01_指標庫'!$H$20*IF(ISNUMBER($BB989),BB989,0)+'01_指標庫'!$H$21*IF(ISNUMBER($BC989),BC989,0))/AW989,1))</f>
        <v>78.400000000000006</v>
      </c>
      <c r="AY989" s="67"/>
      <c r="AZ989" s="67"/>
      <c r="BA989" s="66">
        <f t="shared" si="362"/>
        <v>1.2513227623879741E-2</v>
      </c>
      <c r="BB989">
        <f t="shared" si="363"/>
        <v>100</v>
      </c>
      <c r="BC989" t="str">
        <f t="shared" si="364"/>
        <v/>
      </c>
    </row>
    <row r="990" spans="1:55" ht="15" customHeight="1">
      <c r="A990" s="56">
        <v>986</v>
      </c>
      <c r="B990" s="57">
        <v>43990</v>
      </c>
      <c r="C990" s="56">
        <v>2020</v>
      </c>
      <c r="D990" s="58" t="s">
        <v>236</v>
      </c>
      <c r="E990" s="59">
        <v>9901.52</v>
      </c>
      <c r="F990" s="60">
        <v>0.16939199999999999</v>
      </c>
      <c r="G990" s="60">
        <v>0</v>
      </c>
      <c r="H990" s="61">
        <v>0.91839999999999999</v>
      </c>
      <c r="I990" s="62">
        <v>551</v>
      </c>
      <c r="J990" s="56" t="s">
        <v>235</v>
      </c>
      <c r="K990" s="63">
        <v>25.81</v>
      </c>
      <c r="L990" s="56">
        <f t="shared" si="342"/>
        <v>100</v>
      </c>
      <c r="M990" s="56">
        <f t="shared" si="343"/>
        <v>100</v>
      </c>
      <c r="N990" s="56">
        <f t="shared" si="344"/>
        <v>100</v>
      </c>
      <c r="O990" s="56">
        <f t="shared" si="345"/>
        <v>0</v>
      </c>
      <c r="P990" s="56">
        <f t="shared" si="346"/>
        <v>0</v>
      </c>
      <c r="Q990" s="63"/>
      <c r="R990" s="56"/>
      <c r="S990" s="60">
        <f t="shared" si="359"/>
        <v>7.8508691124843377E-3</v>
      </c>
      <c r="T990" s="64">
        <f t="shared" si="360"/>
        <v>5.2610114192495949E-2</v>
      </c>
      <c r="V990" s="65"/>
      <c r="W990" s="65"/>
      <c r="Y990" s="15" t="str">
        <f t="shared" si="347"/>
        <v>EASY</v>
      </c>
      <c r="AA990" s="66">
        <f t="shared" si="361"/>
        <v>4.6254851543752418E-2</v>
      </c>
      <c r="AB990">
        <f>LOOKUP($B990,'07_L1政策步階'!$A$4:$A$14,'07_L1政策步階'!$C$4:$C$14)</f>
        <v>1</v>
      </c>
      <c r="AC990" s="65"/>
      <c r="AD990" s="65"/>
      <c r="AE990" s="65"/>
      <c r="AF990" s="65"/>
      <c r="AG990" s="65"/>
      <c r="AH990" s="65"/>
      <c r="AI990" s="65"/>
      <c r="AJ990" s="65"/>
      <c r="AK990" s="65"/>
      <c r="AL990">
        <f t="shared" si="348"/>
        <v>100</v>
      </c>
      <c r="AM990">
        <f t="shared" si="349"/>
        <v>100</v>
      </c>
      <c r="AN990" t="str">
        <f t="shared" si="350"/>
        <v/>
      </c>
      <c r="AO990" t="str">
        <f t="shared" si="351"/>
        <v/>
      </c>
      <c r="AP990" t="str">
        <f t="shared" si="352"/>
        <v/>
      </c>
      <c r="AQ990" t="str">
        <f t="shared" si="353"/>
        <v/>
      </c>
      <c r="AR990" t="str">
        <f t="shared" si="354"/>
        <v/>
      </c>
      <c r="AS990" t="str">
        <f t="shared" si="355"/>
        <v/>
      </c>
      <c r="AT990" t="str">
        <f t="shared" si="356"/>
        <v/>
      </c>
      <c r="AU990" t="str">
        <f t="shared" si="357"/>
        <v/>
      </c>
      <c r="AV990" t="str">
        <f t="shared" si="358"/>
        <v/>
      </c>
      <c r="AW990">
        <f>'01_指標庫'!$H$4*ISNUMBER($F990)+'01_指標庫'!$H$5*ISNUMBER($AA990)+'01_指標庫'!$H$6*ISNUMBER($G990)+'01_指標庫'!$H$7*ISNUMBER($H990)+'01_指標庫'!$H$8*ISNUMBER($AF990)+'01_指標庫'!$H$9*ISNUMBER($AG990)+'01_指標庫'!$H$10*ISNUMBER($AB990)+'01_指標庫'!$H$11*ISNUMBER($AC990)+'01_指標庫'!$H$12*ISNUMBER($AD990)+'01_指標庫'!$H$13*ISNUMBER($AE990)+'01_指標庫'!$H$14*ISNUMBER($I990)+'01_指標庫'!$H$15*ISNUMBER($AH990)+'01_指標庫'!$H$16*ISNUMBER($K990)+'01_指標庫'!$H$17*ISNUMBER($AI990)+'01_指標庫'!$H$18*ISNUMBER($AJ990)+'01_指標庫'!$H$19*ISNUMBER($AK990)+'01_指標庫'!$H$20*ISNUMBER($BB990)+'01_指標庫'!$H$21*ISNUMBER($BC990)</f>
        <v>51</v>
      </c>
      <c r="AX990">
        <f>IF(AW990=0,50,ROUND(('01_指標庫'!$H$4*IF(ISNUMBER($F990),L990,0)+'01_指標庫'!$H$5*IF(ISNUMBER($AA990),AL990,0)+'01_指標庫'!$H$6*IF(ISNUMBER($G990),M990,0)+'01_指標庫'!$H$7*IF(ISNUMBER($H990),N990,0)+'01_指標庫'!$H$8*IF(ISNUMBER($AF990),AQ990,0)+'01_指標庫'!$H$9*IF(ISNUMBER($AG990),AR990,0)+'01_指標庫'!$H$10*IF(ISNUMBER($AB990),AM990,0)+'01_指標庫'!$H$11*IF(ISNUMBER($AC990),AN990,0)+'01_指標庫'!$H$12*IF(ISNUMBER($AD990),AO990,0)+'01_指標庫'!$H$13*IF(ISNUMBER($AE990),AP990,0)+'01_指標庫'!$H$14*IF(ISNUMBER($I990),O990,0)+'01_指標庫'!$H$15*IF(ISNUMBER($AH990),AS990,0)+'01_指標庫'!$H$16*IF(ISNUMBER($K990),P990,0)+'01_指標庫'!$H$17*IF(ISNUMBER($AI990),AT990,0)+'01_指標庫'!$H$18*IF(ISNUMBER($AJ990),AU990,0)+'01_指標庫'!$H$19*IF(ISNUMBER($AK990),AV990,0)+'01_指標庫'!$H$20*IF(ISNUMBER($BB990),BB990,0)+'01_指標庫'!$H$21*IF(ISNUMBER($BC990),BC990,0))/AW990,1))</f>
        <v>72.5</v>
      </c>
      <c r="AY990" s="67"/>
      <c r="AZ990" s="67"/>
      <c r="BA990" s="66">
        <f t="shared" si="362"/>
        <v>1.3674573632555642E-2</v>
      </c>
      <c r="BB990">
        <f t="shared" si="363"/>
        <v>100</v>
      </c>
      <c r="BC990" t="str">
        <f t="shared" si="364"/>
        <v/>
      </c>
    </row>
    <row r="991" spans="1:55" ht="15" customHeight="1">
      <c r="A991" s="56">
        <v>987</v>
      </c>
      <c r="B991" s="57">
        <v>43991</v>
      </c>
      <c r="C991" s="56">
        <v>2020</v>
      </c>
      <c r="D991" s="58" t="s">
        <v>237</v>
      </c>
      <c r="E991" s="59">
        <v>9967.17</v>
      </c>
      <c r="F991" s="60">
        <v>0.17557600000000001</v>
      </c>
      <c r="G991" s="60">
        <v>0</v>
      </c>
      <c r="H991" s="61">
        <v>0.89800000000000002</v>
      </c>
      <c r="I991" s="62">
        <v>575</v>
      </c>
      <c r="J991" s="56" t="s">
        <v>235</v>
      </c>
      <c r="K991" s="63">
        <v>27.57</v>
      </c>
      <c r="L991" s="56">
        <f t="shared" si="342"/>
        <v>100</v>
      </c>
      <c r="M991" s="56">
        <f t="shared" si="343"/>
        <v>100</v>
      </c>
      <c r="N991" s="56">
        <f t="shared" si="344"/>
        <v>100</v>
      </c>
      <c r="O991" s="56">
        <f t="shared" si="345"/>
        <v>0</v>
      </c>
      <c r="P991" s="56">
        <f t="shared" si="346"/>
        <v>0</v>
      </c>
      <c r="Q991" s="63"/>
      <c r="R991" s="56"/>
      <c r="S991" s="60">
        <f t="shared" si="359"/>
        <v>6.6302951466037374E-3</v>
      </c>
      <c r="T991" s="64">
        <f t="shared" si="360"/>
        <v>6.8190623789229132E-2</v>
      </c>
      <c r="V991" s="65"/>
      <c r="W991" s="65"/>
      <c r="Y991" s="15" t="str">
        <f t="shared" si="347"/>
        <v>EASY</v>
      </c>
      <c r="AA991" s="66">
        <f t="shared" si="361"/>
        <v>5.0471931830379679E-2</v>
      </c>
      <c r="AB991">
        <f>LOOKUP($B991,'07_L1政策步階'!$A$4:$A$14,'07_L1政策步階'!$C$4:$C$14)</f>
        <v>1</v>
      </c>
      <c r="AC991" s="65"/>
      <c r="AD991" s="65"/>
      <c r="AE991" s="65"/>
      <c r="AF991" s="65"/>
      <c r="AG991" s="65"/>
      <c r="AH991" s="65"/>
      <c r="AI991" s="65"/>
      <c r="AJ991" s="65"/>
      <c r="AK991" s="65"/>
      <c r="AL991">
        <f t="shared" si="348"/>
        <v>100</v>
      </c>
      <c r="AM991">
        <f t="shared" si="349"/>
        <v>100</v>
      </c>
      <c r="AN991" t="str">
        <f t="shared" si="350"/>
        <v/>
      </c>
      <c r="AO991" t="str">
        <f t="shared" si="351"/>
        <v/>
      </c>
      <c r="AP991" t="str">
        <f t="shared" si="352"/>
        <v/>
      </c>
      <c r="AQ991" t="str">
        <f t="shared" si="353"/>
        <v/>
      </c>
      <c r="AR991" t="str">
        <f t="shared" si="354"/>
        <v/>
      </c>
      <c r="AS991" t="str">
        <f t="shared" si="355"/>
        <v/>
      </c>
      <c r="AT991" t="str">
        <f t="shared" si="356"/>
        <v/>
      </c>
      <c r="AU991" t="str">
        <f t="shared" si="357"/>
        <v/>
      </c>
      <c r="AV991" t="str">
        <f t="shared" si="358"/>
        <v/>
      </c>
      <c r="AW991">
        <f>'01_指標庫'!$H$4*ISNUMBER($F991)+'01_指標庫'!$H$5*ISNUMBER($AA991)+'01_指標庫'!$H$6*ISNUMBER($G991)+'01_指標庫'!$H$7*ISNUMBER($H991)+'01_指標庫'!$H$8*ISNUMBER($AF991)+'01_指標庫'!$H$9*ISNUMBER($AG991)+'01_指標庫'!$H$10*ISNUMBER($AB991)+'01_指標庫'!$H$11*ISNUMBER($AC991)+'01_指標庫'!$H$12*ISNUMBER($AD991)+'01_指標庫'!$H$13*ISNUMBER($AE991)+'01_指標庫'!$H$14*ISNUMBER($I991)+'01_指標庫'!$H$15*ISNUMBER($AH991)+'01_指標庫'!$H$16*ISNUMBER($K991)+'01_指標庫'!$H$17*ISNUMBER($AI991)+'01_指標庫'!$H$18*ISNUMBER($AJ991)+'01_指標庫'!$H$19*ISNUMBER($AK991)+'01_指標庫'!$H$20*ISNUMBER($BB991)+'01_指標庫'!$H$21*ISNUMBER($BC991)</f>
        <v>51</v>
      </c>
      <c r="AX991">
        <f>IF(AW991=0,50,ROUND(('01_指標庫'!$H$4*IF(ISNUMBER($F991),L991,0)+'01_指標庫'!$H$5*IF(ISNUMBER($AA991),AL991,0)+'01_指標庫'!$H$6*IF(ISNUMBER($G991),M991,0)+'01_指標庫'!$H$7*IF(ISNUMBER($H991),N991,0)+'01_指標庫'!$H$8*IF(ISNUMBER($AF991),AQ991,0)+'01_指標庫'!$H$9*IF(ISNUMBER($AG991),AR991,0)+'01_指標庫'!$H$10*IF(ISNUMBER($AB991),AM991,0)+'01_指標庫'!$H$11*IF(ISNUMBER($AC991),AN991,0)+'01_指標庫'!$H$12*IF(ISNUMBER($AD991),AO991,0)+'01_指標庫'!$H$13*IF(ISNUMBER($AE991),AP991,0)+'01_指標庫'!$H$14*IF(ISNUMBER($I991),O991,0)+'01_指標庫'!$H$15*IF(ISNUMBER($AH991),AS991,0)+'01_指標庫'!$H$16*IF(ISNUMBER($K991),P991,0)+'01_指標庫'!$H$17*IF(ISNUMBER($AI991),AT991,0)+'01_指標庫'!$H$18*IF(ISNUMBER($AJ991),AU991,0)+'01_指標庫'!$H$19*IF(ISNUMBER($AK991),AV991,0)+'01_指標庫'!$H$20*IF(ISNUMBER($BB991),BB991,0)+'01_指標庫'!$H$21*IF(ISNUMBER($BC991),BC991,0))/AW991,1))</f>
        <v>72.5</v>
      </c>
      <c r="AY991" s="67"/>
      <c r="AZ991" s="67"/>
      <c r="BA991" s="66">
        <f t="shared" si="362"/>
        <v>1.4032773404019316E-2</v>
      </c>
      <c r="BB991">
        <f t="shared" si="363"/>
        <v>100</v>
      </c>
      <c r="BC991" t="str">
        <f t="shared" si="364"/>
        <v/>
      </c>
    </row>
    <row r="992" spans="1:55" ht="15" customHeight="1">
      <c r="A992" s="56">
        <v>988</v>
      </c>
      <c r="B992" s="57">
        <v>43992</v>
      </c>
      <c r="C992" s="56">
        <v>2020</v>
      </c>
      <c r="D992" s="58" t="s">
        <v>238</v>
      </c>
      <c r="E992" s="59">
        <v>10094.26</v>
      </c>
      <c r="F992" s="60">
        <v>0.188723</v>
      </c>
      <c r="G992" s="60">
        <v>0</v>
      </c>
      <c r="H992" s="61">
        <v>0.81630000000000003</v>
      </c>
      <c r="I992" s="62">
        <v>592</v>
      </c>
      <c r="J992" s="56" t="s">
        <v>235</v>
      </c>
      <c r="K992" s="63">
        <v>27.57</v>
      </c>
      <c r="L992" s="56">
        <f t="shared" si="342"/>
        <v>100</v>
      </c>
      <c r="M992" s="56">
        <f t="shared" si="343"/>
        <v>100</v>
      </c>
      <c r="N992" s="56">
        <f t="shared" si="344"/>
        <v>100</v>
      </c>
      <c r="O992" s="56">
        <f t="shared" si="345"/>
        <v>0</v>
      </c>
      <c r="P992" s="56">
        <f t="shared" si="346"/>
        <v>0</v>
      </c>
      <c r="Q992" s="63"/>
      <c r="R992" s="56"/>
      <c r="S992" s="60">
        <f t="shared" si="359"/>
        <v>1.2750861076915587E-2</v>
      </c>
      <c r="T992" s="64">
        <f t="shared" si="360"/>
        <v>0</v>
      </c>
      <c r="V992" s="65"/>
      <c r="W992" s="65"/>
      <c r="Y992" s="15" t="str">
        <f t="shared" si="347"/>
        <v>EASY</v>
      </c>
      <c r="AA992" s="66">
        <f t="shared" si="361"/>
        <v>5.4039554338182194E-2</v>
      </c>
      <c r="AB992">
        <f>LOOKUP($B992,'07_L1政策步階'!$A$4:$A$14,'07_L1政策步階'!$C$4:$C$14)</f>
        <v>1</v>
      </c>
      <c r="AC992" s="65"/>
      <c r="AD992" s="65"/>
      <c r="AE992" s="65"/>
      <c r="AF992" s="65"/>
      <c r="AG992" s="65"/>
      <c r="AH992" s="65"/>
      <c r="AI992" s="65"/>
      <c r="AJ992" s="65"/>
      <c r="AK992" s="65"/>
      <c r="AL992">
        <f t="shared" si="348"/>
        <v>100</v>
      </c>
      <c r="AM992">
        <f t="shared" si="349"/>
        <v>100</v>
      </c>
      <c r="AN992" t="str">
        <f t="shared" si="350"/>
        <v/>
      </c>
      <c r="AO992" t="str">
        <f t="shared" si="351"/>
        <v/>
      </c>
      <c r="AP992" t="str">
        <f t="shared" si="352"/>
        <v/>
      </c>
      <c r="AQ992" t="str">
        <f t="shared" si="353"/>
        <v/>
      </c>
      <c r="AR992" t="str">
        <f t="shared" si="354"/>
        <v/>
      </c>
      <c r="AS992" t="str">
        <f t="shared" si="355"/>
        <v/>
      </c>
      <c r="AT992" t="str">
        <f t="shared" si="356"/>
        <v/>
      </c>
      <c r="AU992" t="str">
        <f t="shared" si="357"/>
        <v/>
      </c>
      <c r="AV992" t="str">
        <f t="shared" si="358"/>
        <v/>
      </c>
      <c r="AW992">
        <f>'01_指標庫'!$H$4*ISNUMBER($F992)+'01_指標庫'!$H$5*ISNUMBER($AA992)+'01_指標庫'!$H$6*ISNUMBER($G992)+'01_指標庫'!$H$7*ISNUMBER($H992)+'01_指標庫'!$H$8*ISNUMBER($AF992)+'01_指標庫'!$H$9*ISNUMBER($AG992)+'01_指標庫'!$H$10*ISNUMBER($AB992)+'01_指標庫'!$H$11*ISNUMBER($AC992)+'01_指標庫'!$H$12*ISNUMBER($AD992)+'01_指標庫'!$H$13*ISNUMBER($AE992)+'01_指標庫'!$H$14*ISNUMBER($I992)+'01_指標庫'!$H$15*ISNUMBER($AH992)+'01_指標庫'!$H$16*ISNUMBER($K992)+'01_指標庫'!$H$17*ISNUMBER($AI992)+'01_指標庫'!$H$18*ISNUMBER($AJ992)+'01_指標庫'!$H$19*ISNUMBER($AK992)+'01_指標庫'!$H$20*ISNUMBER($BB992)+'01_指標庫'!$H$21*ISNUMBER($BC992)</f>
        <v>51</v>
      </c>
      <c r="AX992">
        <f>IF(AW992=0,50,ROUND(('01_指標庫'!$H$4*IF(ISNUMBER($F992),L992,0)+'01_指標庫'!$H$5*IF(ISNUMBER($AA992),AL992,0)+'01_指標庫'!$H$6*IF(ISNUMBER($G992),M992,0)+'01_指標庫'!$H$7*IF(ISNUMBER($H992),N992,0)+'01_指標庫'!$H$8*IF(ISNUMBER($AF992),AQ992,0)+'01_指標庫'!$H$9*IF(ISNUMBER($AG992),AR992,0)+'01_指標庫'!$H$10*IF(ISNUMBER($AB992),AM992,0)+'01_指標庫'!$H$11*IF(ISNUMBER($AC992),AN992,0)+'01_指標庫'!$H$12*IF(ISNUMBER($AD992),AO992,0)+'01_指標庫'!$H$13*IF(ISNUMBER($AE992),AP992,0)+'01_指標庫'!$H$14*IF(ISNUMBER($I992),O992,0)+'01_指標庫'!$H$15*IF(ISNUMBER($AH992),AS992,0)+'01_指標庫'!$H$16*IF(ISNUMBER($K992),P992,0)+'01_指標庫'!$H$17*IF(ISNUMBER($AI992),AT992,0)+'01_指標庫'!$H$18*IF(ISNUMBER($AJ992),AU992,0)+'01_指標庫'!$H$19*IF(ISNUMBER($AK992),AV992,0)+'01_指標庫'!$H$20*IF(ISNUMBER($BB992),BB992,0)+'01_指標庫'!$H$21*IF(ISNUMBER($BC992),BC992,0))/AW992,1))</f>
        <v>72.5</v>
      </c>
      <c r="AY992" s="67"/>
      <c r="AZ992" s="67"/>
      <c r="BA992" s="66">
        <f t="shared" si="362"/>
        <v>1.5242609331903356E-2</v>
      </c>
      <c r="BB992">
        <f t="shared" si="363"/>
        <v>100</v>
      </c>
      <c r="BC992" t="str">
        <f t="shared" si="364"/>
        <v/>
      </c>
    </row>
    <row r="993" spans="1:55" ht="15" customHeight="1">
      <c r="A993" s="56">
        <v>989</v>
      </c>
      <c r="B993" s="57">
        <v>43993</v>
      </c>
      <c r="C993" s="56">
        <v>2020</v>
      </c>
      <c r="D993" s="58" t="s">
        <v>239</v>
      </c>
      <c r="E993" s="59">
        <v>9588.48</v>
      </c>
      <c r="F993" s="60">
        <v>0.12782399999999999</v>
      </c>
      <c r="G993" s="60">
        <v>-5.0105999999999998E-2</v>
      </c>
      <c r="H993" s="61">
        <v>0.71430000000000005</v>
      </c>
      <c r="I993" s="62">
        <v>640</v>
      </c>
      <c r="J993" s="56" t="s">
        <v>235</v>
      </c>
      <c r="K993" s="63">
        <v>40.79</v>
      </c>
      <c r="L993" s="56">
        <f t="shared" si="342"/>
        <v>100</v>
      </c>
      <c r="M993" s="56">
        <f t="shared" si="343"/>
        <v>100</v>
      </c>
      <c r="N993" s="56">
        <f t="shared" si="344"/>
        <v>100</v>
      </c>
      <c r="O993" s="56">
        <f t="shared" si="345"/>
        <v>0</v>
      </c>
      <c r="P993" s="56">
        <f t="shared" si="346"/>
        <v>0</v>
      </c>
      <c r="Q993" s="63"/>
      <c r="R993" s="56"/>
      <c r="S993" s="60">
        <f t="shared" si="359"/>
        <v>-5.0105703637512877E-2</v>
      </c>
      <c r="T993" s="64">
        <f t="shared" si="360"/>
        <v>0.47950671019223789</v>
      </c>
      <c r="V993" s="65"/>
      <c r="W993" s="65"/>
      <c r="Y993" s="15" t="str">
        <f t="shared" si="347"/>
        <v>UNCERTAIN</v>
      </c>
      <c r="AA993" s="66">
        <f t="shared" si="361"/>
        <v>5.6966982149845968E-2</v>
      </c>
      <c r="AB993">
        <f>LOOKUP($B993,'07_L1政策步階'!$A$4:$A$14,'07_L1政策步階'!$C$4:$C$14)</f>
        <v>1</v>
      </c>
      <c r="AC993" s="65"/>
      <c r="AD993" s="65"/>
      <c r="AE993" s="65"/>
      <c r="AF993" s="65"/>
      <c r="AG993" s="65"/>
      <c r="AH993" s="65"/>
      <c r="AI993" s="65"/>
      <c r="AJ993" s="65"/>
      <c r="AK993" s="65"/>
      <c r="AL993">
        <f t="shared" si="348"/>
        <v>100</v>
      </c>
      <c r="AM993">
        <f t="shared" si="349"/>
        <v>100</v>
      </c>
      <c r="AN993" t="str">
        <f t="shared" si="350"/>
        <v/>
      </c>
      <c r="AO993" t="str">
        <f t="shared" si="351"/>
        <v/>
      </c>
      <c r="AP993" t="str">
        <f t="shared" si="352"/>
        <v/>
      </c>
      <c r="AQ993" t="str">
        <f t="shared" si="353"/>
        <v/>
      </c>
      <c r="AR993" t="str">
        <f t="shared" si="354"/>
        <v/>
      </c>
      <c r="AS993" t="str">
        <f t="shared" si="355"/>
        <v/>
      </c>
      <c r="AT993" t="str">
        <f t="shared" si="356"/>
        <v/>
      </c>
      <c r="AU993" t="str">
        <f t="shared" si="357"/>
        <v/>
      </c>
      <c r="AV993" t="str">
        <f t="shared" si="358"/>
        <v/>
      </c>
      <c r="AW993">
        <f>'01_指標庫'!$H$4*ISNUMBER($F993)+'01_指標庫'!$H$5*ISNUMBER($AA993)+'01_指標庫'!$H$6*ISNUMBER($G993)+'01_指標庫'!$H$7*ISNUMBER($H993)+'01_指標庫'!$H$8*ISNUMBER($AF993)+'01_指標庫'!$H$9*ISNUMBER($AG993)+'01_指標庫'!$H$10*ISNUMBER($AB993)+'01_指標庫'!$H$11*ISNUMBER($AC993)+'01_指標庫'!$H$12*ISNUMBER($AD993)+'01_指標庫'!$H$13*ISNUMBER($AE993)+'01_指標庫'!$H$14*ISNUMBER($I993)+'01_指標庫'!$H$15*ISNUMBER($AH993)+'01_指標庫'!$H$16*ISNUMBER($K993)+'01_指標庫'!$H$17*ISNUMBER($AI993)+'01_指標庫'!$H$18*ISNUMBER($AJ993)+'01_指標庫'!$H$19*ISNUMBER($AK993)+'01_指標庫'!$H$20*ISNUMBER($BB993)+'01_指標庫'!$H$21*ISNUMBER($BC993)</f>
        <v>51</v>
      </c>
      <c r="AX993">
        <f>IF(AW993=0,50,ROUND(('01_指標庫'!$H$4*IF(ISNUMBER($F993),L993,0)+'01_指標庫'!$H$5*IF(ISNUMBER($AA993),AL993,0)+'01_指標庫'!$H$6*IF(ISNUMBER($G993),M993,0)+'01_指標庫'!$H$7*IF(ISNUMBER($H993),N993,0)+'01_指標庫'!$H$8*IF(ISNUMBER($AF993),AQ993,0)+'01_指標庫'!$H$9*IF(ISNUMBER($AG993),AR993,0)+'01_指標庫'!$H$10*IF(ISNUMBER($AB993),AM993,0)+'01_指標庫'!$H$11*IF(ISNUMBER($AC993),AN993,0)+'01_指標庫'!$H$12*IF(ISNUMBER($AD993),AO993,0)+'01_指標庫'!$H$13*IF(ISNUMBER($AE993),AP993,0)+'01_指標庫'!$H$14*IF(ISNUMBER($I993),O993,0)+'01_指標庫'!$H$15*IF(ISNUMBER($AH993),AS993,0)+'01_指標庫'!$H$16*IF(ISNUMBER($K993),P993,0)+'01_指標庫'!$H$17*IF(ISNUMBER($AI993),AT993,0)+'01_指標庫'!$H$18*IF(ISNUMBER($AJ993),AU993,0)+'01_指標庫'!$H$19*IF(ISNUMBER($AK993),AV993,0)+'01_指標庫'!$H$20*IF(ISNUMBER($BB993),BB993,0)+'01_指標庫'!$H$21*IF(ISNUMBER($BC993),BC993,0))/AW993,1))</f>
        <v>60.8</v>
      </c>
      <c r="AY993" s="67"/>
      <c r="AZ993" s="67"/>
      <c r="BA993" s="66">
        <f t="shared" si="362"/>
        <v>1.2609885574419888E-2</v>
      </c>
      <c r="BB993">
        <f t="shared" si="363"/>
        <v>0</v>
      </c>
      <c r="BC993" t="str">
        <f t="shared" si="364"/>
        <v/>
      </c>
    </row>
    <row r="994" spans="1:55" ht="15" customHeight="1">
      <c r="A994" s="56">
        <v>990</v>
      </c>
      <c r="B994" s="57">
        <v>43994</v>
      </c>
      <c r="C994" s="56">
        <v>2020</v>
      </c>
      <c r="D994" s="58" t="s">
        <v>234</v>
      </c>
      <c r="E994" s="59">
        <v>9663.7800000000007</v>
      </c>
      <c r="F994" s="60">
        <v>0.13528000000000001</v>
      </c>
      <c r="G994" s="60">
        <v>-4.2646000000000003E-2</v>
      </c>
      <c r="H994" s="61">
        <v>0.73470000000000002</v>
      </c>
      <c r="I994" s="62">
        <v>628</v>
      </c>
      <c r="J994" s="56" t="s">
        <v>235</v>
      </c>
      <c r="K994" s="63">
        <v>36.090000000000003</v>
      </c>
      <c r="L994" s="56">
        <f t="shared" si="342"/>
        <v>100</v>
      </c>
      <c r="M994" s="56">
        <f t="shared" si="343"/>
        <v>100</v>
      </c>
      <c r="N994" s="56">
        <f t="shared" si="344"/>
        <v>100</v>
      </c>
      <c r="O994" s="56">
        <f t="shared" si="345"/>
        <v>0</v>
      </c>
      <c r="P994" s="56">
        <f t="shared" si="346"/>
        <v>0</v>
      </c>
      <c r="Q994" s="63"/>
      <c r="R994" s="56"/>
      <c r="S994" s="60">
        <f t="shared" si="359"/>
        <v>7.8531738085703129E-3</v>
      </c>
      <c r="T994" s="64">
        <f t="shared" si="360"/>
        <v>-0.11522431968619751</v>
      </c>
      <c r="V994" s="65"/>
      <c r="W994" s="65"/>
      <c r="Y994" s="15" t="str">
        <f t="shared" si="347"/>
        <v>UNCERTAIN</v>
      </c>
      <c r="AA994" s="66">
        <f t="shared" si="361"/>
        <v>6.0780729372042375E-2</v>
      </c>
      <c r="AB994">
        <f>LOOKUP($B994,'07_L1政策步階'!$A$4:$A$14,'07_L1政策步階'!$C$4:$C$14)</f>
        <v>1</v>
      </c>
      <c r="AC994" s="65"/>
      <c r="AD994" s="65"/>
      <c r="AE994" s="65"/>
      <c r="AF994" s="65"/>
      <c r="AG994" s="65"/>
      <c r="AH994" s="65"/>
      <c r="AI994" s="65"/>
      <c r="AJ994" s="65"/>
      <c r="AK994" s="65"/>
      <c r="AL994">
        <f t="shared" si="348"/>
        <v>100</v>
      </c>
      <c r="AM994">
        <f t="shared" si="349"/>
        <v>100</v>
      </c>
      <c r="AN994" t="str">
        <f t="shared" si="350"/>
        <v/>
      </c>
      <c r="AO994" t="str">
        <f t="shared" si="351"/>
        <v/>
      </c>
      <c r="AP994" t="str">
        <f t="shared" si="352"/>
        <v/>
      </c>
      <c r="AQ994" t="str">
        <f t="shared" si="353"/>
        <v/>
      </c>
      <c r="AR994" t="str">
        <f t="shared" si="354"/>
        <v/>
      </c>
      <c r="AS994" t="str">
        <f t="shared" si="355"/>
        <v/>
      </c>
      <c r="AT994" t="str">
        <f t="shared" si="356"/>
        <v/>
      </c>
      <c r="AU994" t="str">
        <f t="shared" si="357"/>
        <v/>
      </c>
      <c r="AV994" t="str">
        <f t="shared" si="358"/>
        <v/>
      </c>
      <c r="AW994">
        <f>'01_指標庫'!$H$4*ISNUMBER($F994)+'01_指標庫'!$H$5*ISNUMBER($AA994)+'01_指標庫'!$H$6*ISNUMBER($G994)+'01_指標庫'!$H$7*ISNUMBER($H994)+'01_指標庫'!$H$8*ISNUMBER($AF994)+'01_指標庫'!$H$9*ISNUMBER($AG994)+'01_指標庫'!$H$10*ISNUMBER($AB994)+'01_指標庫'!$H$11*ISNUMBER($AC994)+'01_指標庫'!$H$12*ISNUMBER($AD994)+'01_指標庫'!$H$13*ISNUMBER($AE994)+'01_指標庫'!$H$14*ISNUMBER($I994)+'01_指標庫'!$H$15*ISNUMBER($AH994)+'01_指標庫'!$H$16*ISNUMBER($K994)+'01_指標庫'!$H$17*ISNUMBER($AI994)+'01_指標庫'!$H$18*ISNUMBER($AJ994)+'01_指標庫'!$H$19*ISNUMBER($AK994)+'01_指標庫'!$H$20*ISNUMBER($BB994)+'01_指標庫'!$H$21*ISNUMBER($BC994)</f>
        <v>51</v>
      </c>
      <c r="AX994">
        <f>IF(AW994=0,50,ROUND(('01_指標庫'!$H$4*IF(ISNUMBER($F994),L994,0)+'01_指標庫'!$H$5*IF(ISNUMBER($AA994),AL994,0)+'01_指標庫'!$H$6*IF(ISNUMBER($G994),M994,0)+'01_指標庫'!$H$7*IF(ISNUMBER($H994),N994,0)+'01_指標庫'!$H$8*IF(ISNUMBER($AF994),AQ994,0)+'01_指標庫'!$H$9*IF(ISNUMBER($AG994),AR994,0)+'01_指標庫'!$H$10*IF(ISNUMBER($AB994),AM994,0)+'01_指標庫'!$H$11*IF(ISNUMBER($AC994),AN994,0)+'01_指標庫'!$H$12*IF(ISNUMBER($AD994),AO994,0)+'01_指標庫'!$H$13*IF(ISNUMBER($AE994),AP994,0)+'01_指標庫'!$H$14*IF(ISNUMBER($I994),O994,0)+'01_指標庫'!$H$15*IF(ISNUMBER($AH994),AS994,0)+'01_指標庫'!$H$16*IF(ISNUMBER($K994),P994,0)+'01_指標庫'!$H$17*IF(ISNUMBER($AI994),AT994,0)+'01_指標庫'!$H$18*IF(ISNUMBER($AJ994),AU994,0)+'01_指標庫'!$H$19*IF(ISNUMBER($AK994),AV994,0)+'01_指標庫'!$H$20*IF(ISNUMBER($BB994),BB994,0)+'01_指標庫'!$H$21*IF(ISNUMBER($BC994),BC994,0))/AW994,1))</f>
        <v>66.7</v>
      </c>
      <c r="AY994" s="67"/>
      <c r="AZ994" s="67"/>
      <c r="BA994" s="66">
        <f t="shared" si="362"/>
        <v>8.1969555511285375E-3</v>
      </c>
      <c r="BB994">
        <f t="shared" si="363"/>
        <v>50</v>
      </c>
      <c r="BC994" t="str">
        <f t="shared" si="364"/>
        <v/>
      </c>
    </row>
    <row r="995" spans="1:55" ht="15" customHeight="1">
      <c r="A995" s="56">
        <v>991</v>
      </c>
      <c r="B995" s="57">
        <v>43997</v>
      </c>
      <c r="C995" s="56">
        <v>2020</v>
      </c>
      <c r="D995" s="58" t="s">
        <v>236</v>
      </c>
      <c r="E995" s="59">
        <v>9776.89</v>
      </c>
      <c r="F995" s="60">
        <v>0.147093</v>
      </c>
      <c r="G995" s="60">
        <v>-3.1440999999999997E-2</v>
      </c>
      <c r="H995" s="61">
        <v>0.75509999999999999</v>
      </c>
      <c r="I995" s="62">
        <v>625</v>
      </c>
      <c r="J995" s="56" t="s">
        <v>235</v>
      </c>
      <c r="K995" s="63">
        <v>34.4</v>
      </c>
      <c r="L995" s="56">
        <f t="shared" si="342"/>
        <v>100</v>
      </c>
      <c r="M995" s="56">
        <f t="shared" si="343"/>
        <v>100</v>
      </c>
      <c r="N995" s="56">
        <f t="shared" si="344"/>
        <v>100</v>
      </c>
      <c r="O995" s="56">
        <f t="shared" si="345"/>
        <v>0</v>
      </c>
      <c r="P995" s="56">
        <f t="shared" si="346"/>
        <v>0</v>
      </c>
      <c r="Q995" s="63"/>
      <c r="R995" s="56"/>
      <c r="S995" s="60">
        <f t="shared" si="359"/>
        <v>1.1704529697488919E-2</v>
      </c>
      <c r="T995" s="64">
        <f t="shared" si="360"/>
        <v>-4.6827376004433541E-2</v>
      </c>
      <c r="V995" s="65"/>
      <c r="W995" s="65"/>
      <c r="Y995" s="15" t="str">
        <f t="shared" si="347"/>
        <v>UNCERTAIN</v>
      </c>
      <c r="AA995" s="66">
        <f t="shared" si="361"/>
        <v>6.4443022571429642E-2</v>
      </c>
      <c r="AB995">
        <f>LOOKUP($B995,'07_L1政策步階'!$A$4:$A$14,'07_L1政策步階'!$C$4:$C$14)</f>
        <v>1</v>
      </c>
      <c r="AC995" s="65"/>
      <c r="AD995" s="65"/>
      <c r="AE995" s="65"/>
      <c r="AF995" s="65"/>
      <c r="AG995" s="65"/>
      <c r="AH995" s="65"/>
      <c r="AI995" s="65"/>
      <c r="AJ995" s="65"/>
      <c r="AK995" s="65"/>
      <c r="AL995">
        <f t="shared" si="348"/>
        <v>100</v>
      </c>
      <c r="AM995">
        <f t="shared" si="349"/>
        <v>100</v>
      </c>
      <c r="AN995" t="str">
        <f t="shared" si="350"/>
        <v/>
      </c>
      <c r="AO995" t="str">
        <f t="shared" si="351"/>
        <v/>
      </c>
      <c r="AP995" t="str">
        <f t="shared" si="352"/>
        <v/>
      </c>
      <c r="AQ995" t="str">
        <f t="shared" si="353"/>
        <v/>
      </c>
      <c r="AR995" t="str">
        <f t="shared" si="354"/>
        <v/>
      </c>
      <c r="AS995" t="str">
        <f t="shared" si="355"/>
        <v/>
      </c>
      <c r="AT995" t="str">
        <f t="shared" si="356"/>
        <v/>
      </c>
      <c r="AU995" t="str">
        <f t="shared" si="357"/>
        <v/>
      </c>
      <c r="AV995" t="str">
        <f t="shared" si="358"/>
        <v/>
      </c>
      <c r="AW995">
        <f>'01_指標庫'!$H$4*ISNUMBER($F995)+'01_指標庫'!$H$5*ISNUMBER($AA995)+'01_指標庫'!$H$6*ISNUMBER($G995)+'01_指標庫'!$H$7*ISNUMBER($H995)+'01_指標庫'!$H$8*ISNUMBER($AF995)+'01_指標庫'!$H$9*ISNUMBER($AG995)+'01_指標庫'!$H$10*ISNUMBER($AB995)+'01_指標庫'!$H$11*ISNUMBER($AC995)+'01_指標庫'!$H$12*ISNUMBER($AD995)+'01_指標庫'!$H$13*ISNUMBER($AE995)+'01_指標庫'!$H$14*ISNUMBER($I995)+'01_指標庫'!$H$15*ISNUMBER($AH995)+'01_指標庫'!$H$16*ISNUMBER($K995)+'01_指標庫'!$H$17*ISNUMBER($AI995)+'01_指標庫'!$H$18*ISNUMBER($AJ995)+'01_指標庫'!$H$19*ISNUMBER($AK995)+'01_指標庫'!$H$20*ISNUMBER($BB995)+'01_指標庫'!$H$21*ISNUMBER($BC995)</f>
        <v>51</v>
      </c>
      <c r="AX995">
        <f>IF(AW995=0,50,ROUND(('01_指標庫'!$H$4*IF(ISNUMBER($F995),L995,0)+'01_指標庫'!$H$5*IF(ISNUMBER($AA995),AL995,0)+'01_指標庫'!$H$6*IF(ISNUMBER($G995),M995,0)+'01_指標庫'!$H$7*IF(ISNUMBER($H995),N995,0)+'01_指標庫'!$H$8*IF(ISNUMBER($AF995),AQ995,0)+'01_指標庫'!$H$9*IF(ISNUMBER($AG995),AR995,0)+'01_指標庫'!$H$10*IF(ISNUMBER($AB995),AM995,0)+'01_指標庫'!$H$11*IF(ISNUMBER($AC995),AN995,0)+'01_指標庫'!$H$12*IF(ISNUMBER($AD995),AO995,0)+'01_指標庫'!$H$13*IF(ISNUMBER($AE995),AP995,0)+'01_指標庫'!$H$14*IF(ISNUMBER($I995),O995,0)+'01_指標庫'!$H$15*IF(ISNUMBER($AH995),AS995,0)+'01_指標庫'!$H$16*IF(ISNUMBER($K995),P995,0)+'01_指標庫'!$H$17*IF(ISNUMBER($AI995),AT995,0)+'01_指標庫'!$H$18*IF(ISNUMBER($AJ995),AU995,0)+'01_指標庫'!$H$19*IF(ISNUMBER($AK995),AV995,0)+'01_指標庫'!$H$20*IF(ISNUMBER($BB995),BB995,0)+'01_指標庫'!$H$21*IF(ISNUMBER($BC995),BC995,0))/AW995,1))</f>
        <v>66.7</v>
      </c>
      <c r="AY995" s="67"/>
      <c r="AZ995" s="67"/>
      <c r="BA995" s="66">
        <f t="shared" si="362"/>
        <v>3.8136903724281801E-3</v>
      </c>
      <c r="BB995">
        <f t="shared" si="363"/>
        <v>50</v>
      </c>
      <c r="BC995" t="str">
        <f t="shared" si="364"/>
        <v/>
      </c>
    </row>
    <row r="996" spans="1:55" ht="15" customHeight="1">
      <c r="A996" s="56">
        <v>992</v>
      </c>
      <c r="B996" s="57">
        <v>43998</v>
      </c>
      <c r="C996" s="56">
        <v>2020</v>
      </c>
      <c r="D996" s="58" t="s">
        <v>237</v>
      </c>
      <c r="E996" s="59">
        <v>9949.3700000000008</v>
      </c>
      <c r="F996" s="60">
        <v>0.165793</v>
      </c>
      <c r="G996" s="60">
        <v>-1.4354E-2</v>
      </c>
      <c r="H996" s="61">
        <v>0.79590000000000005</v>
      </c>
      <c r="I996" s="62">
        <v>578</v>
      </c>
      <c r="J996" s="56" t="s">
        <v>235</v>
      </c>
      <c r="K996" s="63">
        <v>33.67</v>
      </c>
      <c r="L996" s="56">
        <f t="shared" si="342"/>
        <v>100</v>
      </c>
      <c r="M996" s="56">
        <f t="shared" si="343"/>
        <v>100</v>
      </c>
      <c r="N996" s="56">
        <f t="shared" si="344"/>
        <v>100</v>
      </c>
      <c r="O996" s="56">
        <f t="shared" si="345"/>
        <v>0</v>
      </c>
      <c r="P996" s="56">
        <f t="shared" si="346"/>
        <v>0</v>
      </c>
      <c r="Q996" s="63"/>
      <c r="R996" s="56"/>
      <c r="S996" s="60">
        <f t="shared" si="359"/>
        <v>1.7641601777252491E-2</v>
      </c>
      <c r="T996" s="64">
        <f t="shared" si="360"/>
        <v>-2.1220930232558E-2</v>
      </c>
      <c r="V996" s="65"/>
      <c r="W996" s="65"/>
      <c r="Y996" s="15" t="str">
        <f t="shared" si="347"/>
        <v>UNCERTAIN</v>
      </c>
      <c r="AA996" s="66">
        <f t="shared" si="361"/>
        <v>6.8715820912437886E-2</v>
      </c>
      <c r="AB996">
        <f>LOOKUP($B996,'07_L1政策步階'!$A$4:$A$14,'07_L1政策步階'!$C$4:$C$14)</f>
        <v>1</v>
      </c>
      <c r="AC996" s="65"/>
      <c r="AD996" s="65"/>
      <c r="AE996" s="65"/>
      <c r="AF996" s="65"/>
      <c r="AG996" s="65"/>
      <c r="AH996" s="65"/>
      <c r="AI996" s="65"/>
      <c r="AJ996" s="65"/>
      <c r="AK996" s="65"/>
      <c r="AL996">
        <f t="shared" si="348"/>
        <v>100</v>
      </c>
      <c r="AM996">
        <f t="shared" si="349"/>
        <v>100</v>
      </c>
      <c r="AN996" t="str">
        <f t="shared" si="350"/>
        <v/>
      </c>
      <c r="AO996" t="str">
        <f t="shared" si="351"/>
        <v/>
      </c>
      <c r="AP996" t="str">
        <f t="shared" si="352"/>
        <v/>
      </c>
      <c r="AQ996" t="str">
        <f t="shared" si="353"/>
        <v/>
      </c>
      <c r="AR996" t="str">
        <f t="shared" si="354"/>
        <v/>
      </c>
      <c r="AS996" t="str">
        <f t="shared" si="355"/>
        <v/>
      </c>
      <c r="AT996" t="str">
        <f t="shared" si="356"/>
        <v/>
      </c>
      <c r="AU996" t="str">
        <f t="shared" si="357"/>
        <v/>
      </c>
      <c r="AV996" t="str">
        <f t="shared" si="358"/>
        <v/>
      </c>
      <c r="AW996">
        <f>'01_指標庫'!$H$4*ISNUMBER($F996)+'01_指標庫'!$H$5*ISNUMBER($AA996)+'01_指標庫'!$H$6*ISNUMBER($G996)+'01_指標庫'!$H$7*ISNUMBER($H996)+'01_指標庫'!$H$8*ISNUMBER($AF996)+'01_指標庫'!$H$9*ISNUMBER($AG996)+'01_指標庫'!$H$10*ISNUMBER($AB996)+'01_指標庫'!$H$11*ISNUMBER($AC996)+'01_指標庫'!$H$12*ISNUMBER($AD996)+'01_指標庫'!$H$13*ISNUMBER($AE996)+'01_指標庫'!$H$14*ISNUMBER($I996)+'01_指標庫'!$H$15*ISNUMBER($AH996)+'01_指標庫'!$H$16*ISNUMBER($K996)+'01_指標庫'!$H$17*ISNUMBER($AI996)+'01_指標庫'!$H$18*ISNUMBER($AJ996)+'01_指標庫'!$H$19*ISNUMBER($AK996)+'01_指標庫'!$H$20*ISNUMBER($BB996)+'01_指標庫'!$H$21*ISNUMBER($BC996)</f>
        <v>51</v>
      </c>
      <c r="AX996">
        <f>IF(AW996=0,50,ROUND(('01_指標庫'!$H$4*IF(ISNUMBER($F996),L996,0)+'01_指標庫'!$H$5*IF(ISNUMBER($AA996),AL996,0)+'01_指標庫'!$H$6*IF(ISNUMBER($G996),M996,0)+'01_指標庫'!$H$7*IF(ISNUMBER($H996),N996,0)+'01_指標庫'!$H$8*IF(ISNUMBER($AF996),AQ996,0)+'01_指標庫'!$H$9*IF(ISNUMBER($AG996),AR996,0)+'01_指標庫'!$H$10*IF(ISNUMBER($AB996),AM996,0)+'01_指標庫'!$H$11*IF(ISNUMBER($AC996),AN996,0)+'01_指標庫'!$H$12*IF(ISNUMBER($AD996),AO996,0)+'01_指標庫'!$H$13*IF(ISNUMBER($AE996),AP996,0)+'01_指標庫'!$H$14*IF(ISNUMBER($I996),O996,0)+'01_指標庫'!$H$15*IF(ISNUMBER($AH996),AS996,0)+'01_指標庫'!$H$16*IF(ISNUMBER($K996),P996,0)+'01_指標庫'!$H$17*IF(ISNUMBER($AI996),AT996,0)+'01_指標庫'!$H$18*IF(ISNUMBER($AJ996),AU996,0)+'01_指標庫'!$H$19*IF(ISNUMBER($AK996),AV996,0)+'01_指標庫'!$H$20*IF(ISNUMBER($BB996),BB996,0)+'01_指標庫'!$H$21*IF(ISNUMBER($BC996),BC996,0))/AW996,1))</f>
        <v>66.7</v>
      </c>
      <c r="AY996" s="67"/>
      <c r="AZ996" s="67"/>
      <c r="BA996" s="66">
        <f t="shared" si="362"/>
        <v>4.6228239470647026E-4</v>
      </c>
      <c r="BB996">
        <f t="shared" si="363"/>
        <v>50</v>
      </c>
      <c r="BC996" t="str">
        <f t="shared" si="364"/>
        <v/>
      </c>
    </row>
    <row r="997" spans="1:55" ht="15" customHeight="1">
      <c r="A997" s="56">
        <v>993</v>
      </c>
      <c r="B997" s="57">
        <v>43999</v>
      </c>
      <c r="C997" s="56">
        <v>2020</v>
      </c>
      <c r="D997" s="58" t="s">
        <v>238</v>
      </c>
      <c r="E997" s="59">
        <v>9982.48</v>
      </c>
      <c r="F997" s="60">
        <v>0.168105</v>
      </c>
      <c r="G997" s="60">
        <v>-1.1074000000000001E-2</v>
      </c>
      <c r="H997" s="61">
        <v>0.77549999999999997</v>
      </c>
      <c r="I997" s="62">
        <v>585</v>
      </c>
      <c r="J997" s="56" t="s">
        <v>235</v>
      </c>
      <c r="K997" s="63">
        <v>33.47</v>
      </c>
      <c r="L997" s="56">
        <f t="shared" si="342"/>
        <v>100</v>
      </c>
      <c r="M997" s="56">
        <f t="shared" si="343"/>
        <v>100</v>
      </c>
      <c r="N997" s="56">
        <f t="shared" si="344"/>
        <v>100</v>
      </c>
      <c r="O997" s="56">
        <f t="shared" si="345"/>
        <v>0</v>
      </c>
      <c r="P997" s="56">
        <f t="shared" si="346"/>
        <v>0</v>
      </c>
      <c r="Q997" s="63"/>
      <c r="R997" s="56"/>
      <c r="S997" s="60">
        <f t="shared" si="359"/>
        <v>3.3278488989754162E-3</v>
      </c>
      <c r="T997" s="64">
        <f t="shared" si="360"/>
        <v>-5.9400059400059879E-3</v>
      </c>
      <c r="V997" s="65"/>
      <c r="W997" s="65"/>
      <c r="Y997" s="15" t="str">
        <f t="shared" si="347"/>
        <v>UNCERTAIN</v>
      </c>
      <c r="AA997" s="66">
        <f t="shared" si="361"/>
        <v>7.173150774235193E-2</v>
      </c>
      <c r="AB997">
        <f>LOOKUP($B997,'07_L1政策步階'!$A$4:$A$14,'07_L1政策步階'!$C$4:$C$14)</f>
        <v>1</v>
      </c>
      <c r="AC997" s="65"/>
      <c r="AD997" s="65"/>
      <c r="AE997" s="65"/>
      <c r="AF997" s="65"/>
      <c r="AG997" s="65"/>
      <c r="AH997" s="65"/>
      <c r="AI997" s="65"/>
      <c r="AJ997" s="65"/>
      <c r="AK997" s="65"/>
      <c r="AL997">
        <f t="shared" si="348"/>
        <v>100</v>
      </c>
      <c r="AM997">
        <f t="shared" si="349"/>
        <v>100</v>
      </c>
      <c r="AN997" t="str">
        <f t="shared" si="350"/>
        <v/>
      </c>
      <c r="AO997" t="str">
        <f t="shared" si="351"/>
        <v/>
      </c>
      <c r="AP997" t="str">
        <f t="shared" si="352"/>
        <v/>
      </c>
      <c r="AQ997" t="str">
        <f t="shared" si="353"/>
        <v/>
      </c>
      <c r="AR997" t="str">
        <f t="shared" si="354"/>
        <v/>
      </c>
      <c r="AS997" t="str">
        <f t="shared" si="355"/>
        <v/>
      </c>
      <c r="AT997" t="str">
        <f t="shared" si="356"/>
        <v/>
      </c>
      <c r="AU997" t="str">
        <f t="shared" si="357"/>
        <v/>
      </c>
      <c r="AV997" t="str">
        <f t="shared" si="358"/>
        <v/>
      </c>
      <c r="AW997">
        <f>'01_指標庫'!$H$4*ISNUMBER($F997)+'01_指標庫'!$H$5*ISNUMBER($AA997)+'01_指標庫'!$H$6*ISNUMBER($G997)+'01_指標庫'!$H$7*ISNUMBER($H997)+'01_指標庫'!$H$8*ISNUMBER($AF997)+'01_指標庫'!$H$9*ISNUMBER($AG997)+'01_指標庫'!$H$10*ISNUMBER($AB997)+'01_指標庫'!$H$11*ISNUMBER($AC997)+'01_指標庫'!$H$12*ISNUMBER($AD997)+'01_指標庫'!$H$13*ISNUMBER($AE997)+'01_指標庫'!$H$14*ISNUMBER($I997)+'01_指標庫'!$H$15*ISNUMBER($AH997)+'01_指標庫'!$H$16*ISNUMBER($K997)+'01_指標庫'!$H$17*ISNUMBER($AI997)+'01_指標庫'!$H$18*ISNUMBER($AJ997)+'01_指標庫'!$H$19*ISNUMBER($AK997)+'01_指標庫'!$H$20*ISNUMBER($BB997)+'01_指標庫'!$H$21*ISNUMBER($BC997)</f>
        <v>51</v>
      </c>
      <c r="AX997">
        <f>IF(AW997=0,50,ROUND(('01_指標庫'!$H$4*IF(ISNUMBER($F997),L997,0)+'01_指標庫'!$H$5*IF(ISNUMBER($AA997),AL997,0)+'01_指標庫'!$H$6*IF(ISNUMBER($G997),M997,0)+'01_指標庫'!$H$7*IF(ISNUMBER($H997),N997,0)+'01_指標庫'!$H$8*IF(ISNUMBER($AF997),AQ997,0)+'01_指標庫'!$H$9*IF(ISNUMBER($AG997),AR997,0)+'01_指標庫'!$H$10*IF(ISNUMBER($AB997),AM997,0)+'01_指標庫'!$H$11*IF(ISNUMBER($AC997),AN997,0)+'01_指標庫'!$H$12*IF(ISNUMBER($AD997),AO997,0)+'01_指標庫'!$H$13*IF(ISNUMBER($AE997),AP997,0)+'01_指標庫'!$H$14*IF(ISNUMBER($I997),O997,0)+'01_指標庫'!$H$15*IF(ISNUMBER($AH997),AS997,0)+'01_指標庫'!$H$16*IF(ISNUMBER($K997),P997,0)+'01_指標庫'!$H$17*IF(ISNUMBER($AI997),AT997,0)+'01_指標庫'!$H$18*IF(ISNUMBER($AJ997),AU997,0)+'01_指標庫'!$H$19*IF(ISNUMBER($AK997),AV997,0)+'01_指標庫'!$H$20*IF(ISNUMBER($BB997),BB997,0)+'01_指標庫'!$H$21*IF(ISNUMBER($BC997),BC997,0))/AW997,1))</f>
        <v>60.8</v>
      </c>
      <c r="AY997" s="67"/>
      <c r="AZ997" s="67"/>
      <c r="BA997" s="66">
        <f t="shared" si="362"/>
        <v>-4.6351826627902826E-3</v>
      </c>
      <c r="BB997">
        <f t="shared" si="363"/>
        <v>0</v>
      </c>
      <c r="BC997" t="str">
        <f t="shared" si="364"/>
        <v/>
      </c>
    </row>
    <row r="998" spans="1:55" ht="15" customHeight="1">
      <c r="A998" s="56">
        <v>994</v>
      </c>
      <c r="B998" s="57">
        <v>44000</v>
      </c>
      <c r="C998" s="56">
        <v>2020</v>
      </c>
      <c r="D998" s="58" t="s">
        <v>239</v>
      </c>
      <c r="E998" s="59">
        <v>10012.049999999999</v>
      </c>
      <c r="F998" s="60">
        <v>0.16991999999999999</v>
      </c>
      <c r="G998" s="60">
        <v>-8.1440000000000002E-3</v>
      </c>
      <c r="H998" s="61">
        <v>0.77549999999999997</v>
      </c>
      <c r="I998" s="62">
        <v>601</v>
      </c>
      <c r="J998" s="56" t="s">
        <v>235</v>
      </c>
      <c r="K998" s="63">
        <v>32.94</v>
      </c>
      <c r="L998" s="56">
        <f t="shared" si="342"/>
        <v>100</v>
      </c>
      <c r="M998" s="56">
        <f t="shared" si="343"/>
        <v>100</v>
      </c>
      <c r="N998" s="56">
        <f t="shared" si="344"/>
        <v>100</v>
      </c>
      <c r="O998" s="56">
        <f t="shared" si="345"/>
        <v>0</v>
      </c>
      <c r="P998" s="56">
        <f t="shared" si="346"/>
        <v>0</v>
      </c>
      <c r="Q998" s="63"/>
      <c r="R998" s="56"/>
      <c r="S998" s="60">
        <f t="shared" si="359"/>
        <v>2.9621897564533484E-3</v>
      </c>
      <c r="T998" s="64">
        <f t="shared" si="360"/>
        <v>-1.5835076187630803E-2</v>
      </c>
      <c r="V998" s="65"/>
      <c r="W998" s="65"/>
      <c r="Y998" s="15" t="str">
        <f t="shared" si="347"/>
        <v>UNCERTAIN</v>
      </c>
      <c r="AA998" s="66">
        <f t="shared" si="361"/>
        <v>7.4814090605655137E-2</v>
      </c>
      <c r="AB998">
        <f>LOOKUP($B998,'07_L1政策步階'!$A$4:$A$14,'07_L1政策步階'!$C$4:$C$14)</f>
        <v>1</v>
      </c>
      <c r="AC998" s="65"/>
      <c r="AD998" s="65"/>
      <c r="AE998" s="65"/>
      <c r="AF998" s="65"/>
      <c r="AG998" s="65"/>
      <c r="AH998" s="65"/>
      <c r="AI998" s="65"/>
      <c r="AJ998" s="65"/>
      <c r="AK998" s="65"/>
      <c r="AL998">
        <f t="shared" si="348"/>
        <v>100</v>
      </c>
      <c r="AM998">
        <f t="shared" si="349"/>
        <v>100</v>
      </c>
      <c r="AN998" t="str">
        <f t="shared" si="350"/>
        <v/>
      </c>
      <c r="AO998" t="str">
        <f t="shared" si="351"/>
        <v/>
      </c>
      <c r="AP998" t="str">
        <f t="shared" si="352"/>
        <v/>
      </c>
      <c r="AQ998" t="str">
        <f t="shared" si="353"/>
        <v/>
      </c>
      <c r="AR998" t="str">
        <f t="shared" si="354"/>
        <v/>
      </c>
      <c r="AS998" t="str">
        <f t="shared" si="355"/>
        <v/>
      </c>
      <c r="AT998" t="str">
        <f t="shared" si="356"/>
        <v/>
      </c>
      <c r="AU998" t="str">
        <f t="shared" si="357"/>
        <v/>
      </c>
      <c r="AV998" t="str">
        <f t="shared" si="358"/>
        <v/>
      </c>
      <c r="AW998">
        <f>'01_指標庫'!$H$4*ISNUMBER($F998)+'01_指標庫'!$H$5*ISNUMBER($AA998)+'01_指標庫'!$H$6*ISNUMBER($G998)+'01_指標庫'!$H$7*ISNUMBER($H998)+'01_指標庫'!$H$8*ISNUMBER($AF998)+'01_指標庫'!$H$9*ISNUMBER($AG998)+'01_指標庫'!$H$10*ISNUMBER($AB998)+'01_指標庫'!$H$11*ISNUMBER($AC998)+'01_指標庫'!$H$12*ISNUMBER($AD998)+'01_指標庫'!$H$13*ISNUMBER($AE998)+'01_指標庫'!$H$14*ISNUMBER($I998)+'01_指標庫'!$H$15*ISNUMBER($AH998)+'01_指標庫'!$H$16*ISNUMBER($K998)+'01_指標庫'!$H$17*ISNUMBER($AI998)+'01_指標庫'!$H$18*ISNUMBER($AJ998)+'01_指標庫'!$H$19*ISNUMBER($AK998)+'01_指標庫'!$H$20*ISNUMBER($BB998)+'01_指標庫'!$H$21*ISNUMBER($BC998)</f>
        <v>51</v>
      </c>
      <c r="AX998">
        <f>IF(AW998=0,50,ROUND(('01_指標庫'!$H$4*IF(ISNUMBER($F998),L998,0)+'01_指標庫'!$H$5*IF(ISNUMBER($AA998),AL998,0)+'01_指標庫'!$H$6*IF(ISNUMBER($G998),M998,0)+'01_指標庫'!$H$7*IF(ISNUMBER($H998),N998,0)+'01_指標庫'!$H$8*IF(ISNUMBER($AF998),AQ998,0)+'01_指標庫'!$H$9*IF(ISNUMBER($AG998),AR998,0)+'01_指標庫'!$H$10*IF(ISNUMBER($AB998),AM998,0)+'01_指標庫'!$H$11*IF(ISNUMBER($AC998),AN998,0)+'01_指標庫'!$H$12*IF(ISNUMBER($AD998),AO998,0)+'01_指標庫'!$H$13*IF(ISNUMBER($AE998),AP998,0)+'01_指標庫'!$H$14*IF(ISNUMBER($I998),O998,0)+'01_指標庫'!$H$15*IF(ISNUMBER($AH998),AS998,0)+'01_指標庫'!$H$16*IF(ISNUMBER($K998),P998,0)+'01_指標庫'!$H$17*IF(ISNUMBER($AI998),AT998,0)+'01_指標庫'!$H$18*IF(ISNUMBER($AJ998),AU998,0)+'01_指標庫'!$H$19*IF(ISNUMBER($AK998),AV998,0)+'01_指標庫'!$H$20*IF(ISNUMBER($BB998),BB998,0)+'01_指標庫'!$H$21*IF(ISNUMBER($BC998),BC998,0))/AW998,1))</f>
        <v>66.7</v>
      </c>
      <c r="AY998" s="67"/>
      <c r="AZ998" s="67"/>
      <c r="BA998" s="66">
        <f t="shared" si="362"/>
        <v>8.8598273052520327E-5</v>
      </c>
      <c r="BB998">
        <f t="shared" si="363"/>
        <v>50</v>
      </c>
      <c r="BC998" t="str">
        <f t="shared" si="364"/>
        <v/>
      </c>
    </row>
    <row r="999" spans="1:55" ht="15" customHeight="1">
      <c r="A999" s="56">
        <v>995</v>
      </c>
      <c r="B999" s="57">
        <v>44001</v>
      </c>
      <c r="C999" s="56">
        <v>2020</v>
      </c>
      <c r="D999" s="58" t="s">
        <v>234</v>
      </c>
      <c r="E999" s="59">
        <v>10008.64</v>
      </c>
      <c r="F999" s="60">
        <v>0.167959</v>
      </c>
      <c r="G999" s="60">
        <v>-8.482E-3</v>
      </c>
      <c r="H999" s="61">
        <v>0.77549999999999997</v>
      </c>
      <c r="I999" s="62">
        <v>602</v>
      </c>
      <c r="J999" s="56" t="s">
        <v>235</v>
      </c>
      <c r="K999" s="63">
        <v>35.119999999999997</v>
      </c>
      <c r="L999" s="56">
        <f t="shared" si="342"/>
        <v>100</v>
      </c>
      <c r="M999" s="56">
        <f t="shared" si="343"/>
        <v>100</v>
      </c>
      <c r="N999" s="56">
        <f t="shared" si="344"/>
        <v>100</v>
      </c>
      <c r="O999" s="56">
        <f t="shared" si="345"/>
        <v>0</v>
      </c>
      <c r="P999" s="56">
        <f t="shared" si="346"/>
        <v>0</v>
      </c>
      <c r="Q999" s="63"/>
      <c r="R999" s="56"/>
      <c r="S999" s="60">
        <f t="shared" si="359"/>
        <v>-3.4058958954463758E-4</v>
      </c>
      <c r="T999" s="64">
        <f t="shared" si="360"/>
        <v>6.6180935033393951E-2</v>
      </c>
      <c r="V999" s="65"/>
      <c r="W999" s="65"/>
      <c r="Y999" s="15" t="str">
        <f t="shared" si="347"/>
        <v>UNCERTAIN</v>
      </c>
      <c r="AA999" s="66">
        <f t="shared" si="361"/>
        <v>7.753059619062741E-2</v>
      </c>
      <c r="AB999">
        <f>LOOKUP($B999,'07_L1政策步階'!$A$4:$A$14,'07_L1政策步階'!$C$4:$C$14)</f>
        <v>1</v>
      </c>
      <c r="AC999" s="65"/>
      <c r="AD999" s="65"/>
      <c r="AE999" s="65"/>
      <c r="AF999" s="65"/>
      <c r="AG999" s="65"/>
      <c r="AH999" s="65"/>
      <c r="AI999" s="65"/>
      <c r="AJ999" s="65"/>
      <c r="AK999" s="65"/>
      <c r="AL999">
        <f t="shared" si="348"/>
        <v>100</v>
      </c>
      <c r="AM999">
        <f t="shared" si="349"/>
        <v>100</v>
      </c>
      <c r="AN999" t="str">
        <f t="shared" si="350"/>
        <v/>
      </c>
      <c r="AO999" t="str">
        <f t="shared" si="351"/>
        <v/>
      </c>
      <c r="AP999" t="str">
        <f t="shared" si="352"/>
        <v/>
      </c>
      <c r="AQ999" t="str">
        <f t="shared" si="353"/>
        <v/>
      </c>
      <c r="AR999" t="str">
        <f t="shared" si="354"/>
        <v/>
      </c>
      <c r="AS999" t="str">
        <f t="shared" si="355"/>
        <v/>
      </c>
      <c r="AT999" t="str">
        <f t="shared" si="356"/>
        <v/>
      </c>
      <c r="AU999" t="str">
        <f t="shared" si="357"/>
        <v/>
      </c>
      <c r="AV999" t="str">
        <f t="shared" si="358"/>
        <v/>
      </c>
      <c r="AW999">
        <f>'01_指標庫'!$H$4*ISNUMBER($F999)+'01_指標庫'!$H$5*ISNUMBER($AA999)+'01_指標庫'!$H$6*ISNUMBER($G999)+'01_指標庫'!$H$7*ISNUMBER($H999)+'01_指標庫'!$H$8*ISNUMBER($AF999)+'01_指標庫'!$H$9*ISNUMBER($AG999)+'01_指標庫'!$H$10*ISNUMBER($AB999)+'01_指標庫'!$H$11*ISNUMBER($AC999)+'01_指標庫'!$H$12*ISNUMBER($AD999)+'01_指標庫'!$H$13*ISNUMBER($AE999)+'01_指標庫'!$H$14*ISNUMBER($I999)+'01_指標庫'!$H$15*ISNUMBER($AH999)+'01_指標庫'!$H$16*ISNUMBER($K999)+'01_指標庫'!$H$17*ISNUMBER($AI999)+'01_指標庫'!$H$18*ISNUMBER($AJ999)+'01_指標庫'!$H$19*ISNUMBER($AK999)+'01_指標庫'!$H$20*ISNUMBER($BB999)+'01_指標庫'!$H$21*ISNUMBER($BC999)</f>
        <v>51</v>
      </c>
      <c r="AX999">
        <f>IF(AW999=0,50,ROUND(('01_指標庫'!$H$4*IF(ISNUMBER($F999),L999,0)+'01_指標庫'!$H$5*IF(ISNUMBER($AA999),AL999,0)+'01_指標庫'!$H$6*IF(ISNUMBER($G999),M999,0)+'01_指標庫'!$H$7*IF(ISNUMBER($H999),N999,0)+'01_指標庫'!$H$8*IF(ISNUMBER($AF999),AQ999,0)+'01_指標庫'!$H$9*IF(ISNUMBER($AG999),AR999,0)+'01_指標庫'!$H$10*IF(ISNUMBER($AB999),AM999,0)+'01_指標庫'!$H$11*IF(ISNUMBER($AC999),AN999,0)+'01_指標庫'!$H$12*IF(ISNUMBER($AD999),AO999,0)+'01_指標庫'!$H$13*IF(ISNUMBER($AE999),AP999,0)+'01_指標庫'!$H$14*IF(ISNUMBER($I999),O999,0)+'01_指標庫'!$H$15*IF(ISNUMBER($AH999),AS999,0)+'01_指標庫'!$H$16*IF(ISNUMBER($K999),P999,0)+'01_指標庫'!$H$17*IF(ISNUMBER($AI999),AT999,0)+'01_指標庫'!$H$18*IF(ISNUMBER($AJ999),AU999,0)+'01_指標庫'!$H$19*IF(ISNUMBER($AK999),AV999,0)+'01_指標庫'!$H$20*IF(ISNUMBER($BB999),BB999,0)+'01_指標庫'!$H$21*IF(ISNUMBER($BC999),BC999,0))/AW999,1))</f>
        <v>66.7</v>
      </c>
      <c r="AY999" s="67"/>
      <c r="AZ999" s="67"/>
      <c r="BA999" s="66">
        <f t="shared" si="362"/>
        <v>5.1970475611413658E-3</v>
      </c>
      <c r="BB999">
        <f t="shared" si="363"/>
        <v>50</v>
      </c>
      <c r="BC999" t="str">
        <f t="shared" si="364"/>
        <v/>
      </c>
    </row>
    <row r="1000" spans="1:55" ht="15" customHeight="1">
      <c r="A1000" s="56">
        <v>996</v>
      </c>
      <c r="B1000" s="57">
        <v>44004</v>
      </c>
      <c r="C1000" s="56">
        <v>2020</v>
      </c>
      <c r="D1000" s="58" t="s">
        <v>236</v>
      </c>
      <c r="E1000" s="59">
        <v>10130.33</v>
      </c>
      <c r="F1000" s="60">
        <v>0.18059800000000001</v>
      </c>
      <c r="G1000" s="60">
        <v>0</v>
      </c>
      <c r="H1000" s="61">
        <v>0.77549999999999997</v>
      </c>
      <c r="I1000" s="62">
        <v>603</v>
      </c>
      <c r="J1000" s="56" t="s">
        <v>235</v>
      </c>
      <c r="K1000" s="63">
        <v>31.77</v>
      </c>
      <c r="L1000" s="56">
        <f t="shared" si="342"/>
        <v>100</v>
      </c>
      <c r="M1000" s="56">
        <f t="shared" si="343"/>
        <v>100</v>
      </c>
      <c r="N1000" s="56">
        <f t="shared" si="344"/>
        <v>100</v>
      </c>
      <c r="O1000" s="56">
        <f t="shared" si="345"/>
        <v>0</v>
      </c>
      <c r="P1000" s="56">
        <f t="shared" si="346"/>
        <v>0</v>
      </c>
      <c r="Q1000" s="63"/>
      <c r="R1000" s="56"/>
      <c r="S1000" s="60">
        <f t="shared" si="359"/>
        <v>1.2158495060268004E-2</v>
      </c>
      <c r="T1000" s="64">
        <f t="shared" si="360"/>
        <v>-9.5387243735763017E-2</v>
      </c>
      <c r="V1000" s="65"/>
      <c r="W1000" s="65"/>
      <c r="Y1000" s="15" t="str">
        <f t="shared" si="347"/>
        <v>EASY</v>
      </c>
      <c r="AA1000" s="66">
        <f t="shared" si="361"/>
        <v>8.0516133585624594E-2</v>
      </c>
      <c r="AB1000">
        <f>LOOKUP($B1000,'07_L1政策步階'!$A$4:$A$14,'07_L1政策步階'!$C$4:$C$14)</f>
        <v>1</v>
      </c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>
        <f t="shared" si="348"/>
        <v>100</v>
      </c>
      <c r="AM1000">
        <f t="shared" si="349"/>
        <v>100</v>
      </c>
      <c r="AN1000" t="str">
        <f t="shared" si="350"/>
        <v/>
      </c>
      <c r="AO1000" t="str">
        <f t="shared" si="351"/>
        <v/>
      </c>
      <c r="AP1000" t="str">
        <f t="shared" si="352"/>
        <v/>
      </c>
      <c r="AQ1000" t="str">
        <f t="shared" si="353"/>
        <v/>
      </c>
      <c r="AR1000" t="str">
        <f t="shared" si="354"/>
        <v/>
      </c>
      <c r="AS1000" t="str">
        <f t="shared" si="355"/>
        <v/>
      </c>
      <c r="AT1000" t="str">
        <f t="shared" si="356"/>
        <v/>
      </c>
      <c r="AU1000" t="str">
        <f t="shared" si="357"/>
        <v/>
      </c>
      <c r="AV1000" t="str">
        <f t="shared" si="358"/>
        <v/>
      </c>
      <c r="AW1000">
        <f>'01_指標庫'!$H$4*ISNUMBER($F1000)+'01_指標庫'!$H$5*ISNUMBER($AA1000)+'01_指標庫'!$H$6*ISNUMBER($G1000)+'01_指標庫'!$H$7*ISNUMBER($H1000)+'01_指標庫'!$H$8*ISNUMBER($AF1000)+'01_指標庫'!$H$9*ISNUMBER($AG1000)+'01_指標庫'!$H$10*ISNUMBER($AB1000)+'01_指標庫'!$H$11*ISNUMBER($AC1000)+'01_指標庫'!$H$12*ISNUMBER($AD1000)+'01_指標庫'!$H$13*ISNUMBER($AE1000)+'01_指標庫'!$H$14*ISNUMBER($I1000)+'01_指標庫'!$H$15*ISNUMBER($AH1000)+'01_指標庫'!$H$16*ISNUMBER($K1000)+'01_指標庫'!$H$17*ISNUMBER($AI1000)+'01_指標庫'!$H$18*ISNUMBER($AJ1000)+'01_指標庫'!$H$19*ISNUMBER($AK1000)+'01_指標庫'!$H$20*ISNUMBER($BB1000)+'01_指標庫'!$H$21*ISNUMBER($BC1000)</f>
        <v>51</v>
      </c>
      <c r="AX1000">
        <f>IF(AW1000=0,50,ROUND(('01_指標庫'!$H$4*IF(ISNUMBER($F1000),L1000,0)+'01_指標庫'!$H$5*IF(ISNUMBER($AA1000),AL1000,0)+'01_指標庫'!$H$6*IF(ISNUMBER($G1000),M1000,0)+'01_指標庫'!$H$7*IF(ISNUMBER($H1000),N1000,0)+'01_指標庫'!$H$8*IF(ISNUMBER($AF1000),AQ1000,0)+'01_指標庫'!$H$9*IF(ISNUMBER($AG1000),AR1000,0)+'01_指標庫'!$H$10*IF(ISNUMBER($AB1000),AM1000,0)+'01_指標庫'!$H$11*IF(ISNUMBER($AC1000),AN1000,0)+'01_指標庫'!$H$12*IF(ISNUMBER($AD1000),AO1000,0)+'01_指標庫'!$H$13*IF(ISNUMBER($AE1000),AP1000,0)+'01_指標庫'!$H$14*IF(ISNUMBER($I1000),O1000,0)+'01_指標庫'!$H$15*IF(ISNUMBER($AH1000),AS1000,0)+'01_指標庫'!$H$16*IF(ISNUMBER($K1000),P1000,0)+'01_指標庫'!$H$17*IF(ISNUMBER($AI1000),AT1000,0)+'01_指標庫'!$H$18*IF(ISNUMBER($AJ1000),AU1000,0)+'01_指標庫'!$H$19*IF(ISNUMBER($AK1000),AV1000,0)+'01_指標庫'!$H$20*IF(ISNUMBER($BB1000),BB1000,0)+'01_指標庫'!$H$21*IF(ISNUMBER($BC1000),BC1000,0))/AW1000,1))</f>
        <v>72.5</v>
      </c>
      <c r="AY1000" s="67"/>
      <c r="AZ1000" s="67"/>
      <c r="BA1000" s="66">
        <f t="shared" si="362"/>
        <v>1.000560129752448E-2</v>
      </c>
      <c r="BB1000">
        <f t="shared" si="363"/>
        <v>100</v>
      </c>
      <c r="BC1000" t="str">
        <f t="shared" si="364"/>
        <v/>
      </c>
    </row>
    <row r="1001" spans="1:55" ht="15" customHeight="1">
      <c r="A1001" s="56">
        <v>997</v>
      </c>
      <c r="B1001" s="57">
        <v>44005</v>
      </c>
      <c r="C1001" s="56">
        <v>2020</v>
      </c>
      <c r="D1001" s="58" t="s">
        <v>237</v>
      </c>
      <c r="E1001" s="59">
        <v>10209.82</v>
      </c>
      <c r="F1001" s="60">
        <v>0.18823000000000001</v>
      </c>
      <c r="G1001" s="60">
        <v>0</v>
      </c>
      <c r="H1001" s="61">
        <v>0.79590000000000005</v>
      </c>
      <c r="I1001" s="62">
        <v>602</v>
      </c>
      <c r="J1001" s="56" t="s">
        <v>235</v>
      </c>
      <c r="K1001" s="63">
        <v>31.37</v>
      </c>
      <c r="L1001" s="56">
        <f t="shared" si="342"/>
        <v>100</v>
      </c>
      <c r="M1001" s="56">
        <f t="shared" si="343"/>
        <v>100</v>
      </c>
      <c r="N1001" s="56">
        <f t="shared" si="344"/>
        <v>100</v>
      </c>
      <c r="O1001" s="56">
        <f t="shared" si="345"/>
        <v>0</v>
      </c>
      <c r="P1001" s="56">
        <f t="shared" si="346"/>
        <v>0</v>
      </c>
      <c r="Q1001" s="63"/>
      <c r="R1001" s="56"/>
      <c r="S1001" s="60">
        <f t="shared" si="359"/>
        <v>7.8467335220075984E-3</v>
      </c>
      <c r="T1001" s="64">
        <f t="shared" si="360"/>
        <v>-1.2590494176896394E-2</v>
      </c>
      <c r="V1001" s="65"/>
      <c r="W1001" s="65"/>
      <c r="Y1001" s="15" t="str">
        <f t="shared" si="347"/>
        <v>EASY</v>
      </c>
      <c r="AA1001" s="66">
        <f t="shared" si="361"/>
        <v>8.3403105712096526E-2</v>
      </c>
      <c r="AB1001">
        <f>LOOKUP($B1001,'07_L1政策步階'!$A$4:$A$14,'07_L1政策步階'!$C$4:$C$14)</f>
        <v>1</v>
      </c>
      <c r="AC1001" s="65"/>
      <c r="AD1001" s="65"/>
      <c r="AE1001" s="65"/>
      <c r="AF1001" s="65"/>
      <c r="AG1001" s="65"/>
      <c r="AH1001" s="65"/>
      <c r="AI1001" s="65"/>
      <c r="AJ1001" s="65"/>
      <c r="AK1001" s="65"/>
      <c r="AL1001">
        <f t="shared" si="348"/>
        <v>100</v>
      </c>
      <c r="AM1001">
        <f t="shared" si="349"/>
        <v>100</v>
      </c>
      <c r="AN1001" t="str">
        <f t="shared" si="350"/>
        <v/>
      </c>
      <c r="AO1001" t="str">
        <f t="shared" si="351"/>
        <v/>
      </c>
      <c r="AP1001" t="str">
        <f t="shared" si="352"/>
        <v/>
      </c>
      <c r="AQ1001" t="str">
        <f t="shared" si="353"/>
        <v/>
      </c>
      <c r="AR1001" t="str">
        <f t="shared" si="354"/>
        <v/>
      </c>
      <c r="AS1001" t="str">
        <f t="shared" si="355"/>
        <v/>
      </c>
      <c r="AT1001" t="str">
        <f t="shared" si="356"/>
        <v/>
      </c>
      <c r="AU1001" t="str">
        <f t="shared" si="357"/>
        <v/>
      </c>
      <c r="AV1001" t="str">
        <f t="shared" si="358"/>
        <v/>
      </c>
      <c r="AW1001">
        <f>'01_指標庫'!$H$4*ISNUMBER($F1001)+'01_指標庫'!$H$5*ISNUMBER($AA1001)+'01_指標庫'!$H$6*ISNUMBER($G1001)+'01_指標庫'!$H$7*ISNUMBER($H1001)+'01_指標庫'!$H$8*ISNUMBER($AF1001)+'01_指標庫'!$H$9*ISNUMBER($AG1001)+'01_指標庫'!$H$10*ISNUMBER($AB1001)+'01_指標庫'!$H$11*ISNUMBER($AC1001)+'01_指標庫'!$H$12*ISNUMBER($AD1001)+'01_指標庫'!$H$13*ISNUMBER($AE1001)+'01_指標庫'!$H$14*ISNUMBER($I1001)+'01_指標庫'!$H$15*ISNUMBER($AH1001)+'01_指標庫'!$H$16*ISNUMBER($K1001)+'01_指標庫'!$H$17*ISNUMBER($AI1001)+'01_指標庫'!$H$18*ISNUMBER($AJ1001)+'01_指標庫'!$H$19*ISNUMBER($AK1001)+'01_指標庫'!$H$20*ISNUMBER($BB1001)+'01_指標庫'!$H$21*ISNUMBER($BC1001)</f>
        <v>51</v>
      </c>
      <c r="AX1001">
        <f>IF(AW1001=0,50,ROUND(('01_指標庫'!$H$4*IF(ISNUMBER($F1001),L1001,0)+'01_指標庫'!$H$5*IF(ISNUMBER($AA1001),AL1001,0)+'01_指標庫'!$H$6*IF(ISNUMBER($G1001),M1001,0)+'01_指標庫'!$H$7*IF(ISNUMBER($H1001),N1001,0)+'01_指標庫'!$H$8*IF(ISNUMBER($AF1001),AQ1001,0)+'01_指標庫'!$H$9*IF(ISNUMBER($AG1001),AR1001,0)+'01_指標庫'!$H$10*IF(ISNUMBER($AB1001),AM1001,0)+'01_指標庫'!$H$11*IF(ISNUMBER($AC1001),AN1001,0)+'01_指標庫'!$H$12*IF(ISNUMBER($AD1001),AO1001,0)+'01_指標庫'!$H$13*IF(ISNUMBER($AE1001),AP1001,0)+'01_指標庫'!$H$14*IF(ISNUMBER($I1001),O1001,0)+'01_指標庫'!$H$15*IF(ISNUMBER($AH1001),AS1001,0)+'01_指標庫'!$H$16*IF(ISNUMBER($K1001),P1001,0)+'01_指標庫'!$H$17*IF(ISNUMBER($AI1001),AT1001,0)+'01_指標庫'!$H$18*IF(ISNUMBER($AJ1001),AU1001,0)+'01_指標庫'!$H$19*IF(ISNUMBER($AK1001),AV1001,0)+'01_指標庫'!$H$20*IF(ISNUMBER($BB1001),BB1001,0)+'01_指標庫'!$H$21*IF(ISNUMBER($BC1001),BC1001,0))/AW1001,1))</f>
        <v>72.5</v>
      </c>
      <c r="AY1001" s="67"/>
      <c r="AZ1001" s="67"/>
      <c r="BA1001" s="66">
        <f t="shared" si="362"/>
        <v>1.2780022551679204E-2</v>
      </c>
      <c r="BB1001">
        <f t="shared" si="363"/>
        <v>100</v>
      </c>
      <c r="BC1001" t="str">
        <f t="shared" si="364"/>
        <v/>
      </c>
    </row>
    <row r="1002" spans="1:55" ht="15" customHeight="1">
      <c r="A1002" s="56">
        <v>998</v>
      </c>
      <c r="B1002" s="57">
        <v>44006</v>
      </c>
      <c r="C1002" s="56">
        <v>2020</v>
      </c>
      <c r="D1002" s="58" t="s">
        <v>238</v>
      </c>
      <c r="E1002" s="59">
        <v>10002.700000000001</v>
      </c>
      <c r="F1002" s="60">
        <v>0.162656</v>
      </c>
      <c r="G1002" s="60">
        <v>-2.0285999999999998E-2</v>
      </c>
      <c r="H1002" s="61">
        <v>0.73470000000000002</v>
      </c>
      <c r="I1002" s="62">
        <v>623</v>
      </c>
      <c r="J1002" s="56" t="s">
        <v>235</v>
      </c>
      <c r="K1002" s="63">
        <v>33.840000000000003</v>
      </c>
      <c r="L1002" s="56">
        <f t="shared" si="342"/>
        <v>100</v>
      </c>
      <c r="M1002" s="56">
        <f t="shared" si="343"/>
        <v>100</v>
      </c>
      <c r="N1002" s="56">
        <f t="shared" si="344"/>
        <v>100</v>
      </c>
      <c r="O1002" s="56">
        <f t="shared" si="345"/>
        <v>0</v>
      </c>
      <c r="P1002" s="56">
        <f t="shared" si="346"/>
        <v>0</v>
      </c>
      <c r="Q1002" s="63"/>
      <c r="R1002" s="56"/>
      <c r="S1002" s="60">
        <f t="shared" si="359"/>
        <v>-2.0286351767220046E-2</v>
      </c>
      <c r="T1002" s="64">
        <f t="shared" si="360"/>
        <v>7.8737647433854141E-2</v>
      </c>
      <c r="V1002" s="65"/>
      <c r="W1002" s="65"/>
      <c r="Y1002" s="15" t="str">
        <f t="shared" si="347"/>
        <v>UNCERTAIN</v>
      </c>
      <c r="AA1002" s="66">
        <f t="shared" si="361"/>
        <v>8.5083184846977744E-2</v>
      </c>
      <c r="AB1002">
        <f>LOOKUP($B1002,'07_L1政策步階'!$A$4:$A$14,'07_L1政策步階'!$C$4:$C$14)</f>
        <v>1</v>
      </c>
      <c r="AC1002" s="65"/>
      <c r="AD1002" s="65"/>
      <c r="AE1002" s="65"/>
      <c r="AF1002" s="65"/>
      <c r="AG1002" s="65"/>
      <c r="AH1002" s="65"/>
      <c r="AI1002" s="65"/>
      <c r="AJ1002" s="65"/>
      <c r="AK1002" s="65"/>
      <c r="AL1002">
        <f t="shared" si="348"/>
        <v>100</v>
      </c>
      <c r="AM1002">
        <f t="shared" si="349"/>
        <v>100</v>
      </c>
      <c r="AN1002" t="str">
        <f t="shared" si="350"/>
        <v/>
      </c>
      <c r="AO1002" t="str">
        <f t="shared" si="351"/>
        <v/>
      </c>
      <c r="AP1002" t="str">
        <f t="shared" si="352"/>
        <v/>
      </c>
      <c r="AQ1002" t="str">
        <f t="shared" si="353"/>
        <v/>
      </c>
      <c r="AR1002" t="str">
        <f t="shared" si="354"/>
        <v/>
      </c>
      <c r="AS1002" t="str">
        <f t="shared" si="355"/>
        <v/>
      </c>
      <c r="AT1002" t="str">
        <f t="shared" si="356"/>
        <v/>
      </c>
      <c r="AU1002" t="str">
        <f t="shared" si="357"/>
        <v/>
      </c>
      <c r="AV1002" t="str">
        <f t="shared" si="358"/>
        <v/>
      </c>
      <c r="AW1002">
        <f>'01_指標庫'!$H$4*ISNUMBER($F1002)+'01_指標庫'!$H$5*ISNUMBER($AA1002)+'01_指標庫'!$H$6*ISNUMBER($G1002)+'01_指標庫'!$H$7*ISNUMBER($H1002)+'01_指標庫'!$H$8*ISNUMBER($AF1002)+'01_指標庫'!$H$9*ISNUMBER($AG1002)+'01_指標庫'!$H$10*ISNUMBER($AB1002)+'01_指標庫'!$H$11*ISNUMBER($AC1002)+'01_指標庫'!$H$12*ISNUMBER($AD1002)+'01_指標庫'!$H$13*ISNUMBER($AE1002)+'01_指標庫'!$H$14*ISNUMBER($I1002)+'01_指標庫'!$H$15*ISNUMBER($AH1002)+'01_指標庫'!$H$16*ISNUMBER($K1002)+'01_指標庫'!$H$17*ISNUMBER($AI1002)+'01_指標庫'!$H$18*ISNUMBER($AJ1002)+'01_指標庫'!$H$19*ISNUMBER($AK1002)+'01_指標庫'!$H$20*ISNUMBER($BB1002)+'01_指標庫'!$H$21*ISNUMBER($BC1002)</f>
        <v>51</v>
      </c>
      <c r="AX1002">
        <f>IF(AW1002=0,50,ROUND(('01_指標庫'!$H$4*IF(ISNUMBER($F1002),L1002,0)+'01_指標庫'!$H$5*IF(ISNUMBER($AA1002),AL1002,0)+'01_指標庫'!$H$6*IF(ISNUMBER($G1002),M1002,0)+'01_指標庫'!$H$7*IF(ISNUMBER($H1002),N1002,0)+'01_指標庫'!$H$8*IF(ISNUMBER($AF1002),AQ1002,0)+'01_指標庫'!$H$9*IF(ISNUMBER($AG1002),AR1002,0)+'01_指標庫'!$H$10*IF(ISNUMBER($AB1002),AM1002,0)+'01_指標庫'!$H$11*IF(ISNUMBER($AC1002),AN1002,0)+'01_指標庫'!$H$12*IF(ISNUMBER($AD1002),AO1002,0)+'01_指標庫'!$H$13*IF(ISNUMBER($AE1002),AP1002,0)+'01_指標庫'!$H$14*IF(ISNUMBER($I1002),O1002,0)+'01_指標庫'!$H$15*IF(ISNUMBER($AH1002),AS1002,0)+'01_指標庫'!$H$16*IF(ISNUMBER($K1002),P1002,0)+'01_指標庫'!$H$17*IF(ISNUMBER($AI1002),AT1002,0)+'01_指標庫'!$H$18*IF(ISNUMBER($AJ1002),AU1002,0)+'01_指標庫'!$H$19*IF(ISNUMBER($AK1002),AV1002,0)+'01_指標庫'!$H$20*IF(ISNUMBER($BB1002),BB1002,0)+'01_指標庫'!$H$21*IF(ISNUMBER($BC1002),BC1002,0))/AW1002,1))</f>
        <v>66.7</v>
      </c>
      <c r="AY1002" s="67"/>
      <c r="AZ1002" s="67"/>
      <c r="BA1002" s="66">
        <f t="shared" si="362"/>
        <v>1.4120780222087959E-2</v>
      </c>
      <c r="BB1002">
        <f t="shared" si="363"/>
        <v>50</v>
      </c>
      <c r="BC1002" t="str">
        <f t="shared" si="364"/>
        <v/>
      </c>
    </row>
    <row r="1003" spans="1:55" ht="15" customHeight="1">
      <c r="A1003" s="56">
        <v>999</v>
      </c>
      <c r="B1003" s="57">
        <v>44007</v>
      </c>
      <c r="C1003" s="56">
        <v>2020</v>
      </c>
      <c r="D1003" s="58" t="s">
        <v>239</v>
      </c>
      <c r="E1003" s="59">
        <v>10101.83</v>
      </c>
      <c r="F1003" s="60">
        <v>0.17262</v>
      </c>
      <c r="G1003" s="60">
        <v>-1.0577E-2</v>
      </c>
      <c r="H1003" s="61">
        <v>0.77549999999999997</v>
      </c>
      <c r="I1003" s="62">
        <v>630</v>
      </c>
      <c r="J1003" s="56" t="s">
        <v>235</v>
      </c>
      <c r="K1003" s="63">
        <v>32.22</v>
      </c>
      <c r="L1003" s="56">
        <f t="shared" si="342"/>
        <v>100</v>
      </c>
      <c r="M1003" s="56">
        <f t="shared" si="343"/>
        <v>100</v>
      </c>
      <c r="N1003" s="56">
        <f t="shared" si="344"/>
        <v>100</v>
      </c>
      <c r="O1003" s="56">
        <f t="shared" si="345"/>
        <v>0</v>
      </c>
      <c r="P1003" s="56">
        <f t="shared" si="346"/>
        <v>0</v>
      </c>
      <c r="Q1003" s="63"/>
      <c r="R1003" s="56"/>
      <c r="S1003" s="60">
        <f t="shared" si="359"/>
        <v>9.9103242124625179E-3</v>
      </c>
      <c r="T1003" s="64">
        <f t="shared" si="360"/>
        <v>-4.7872340425532012E-2</v>
      </c>
      <c r="V1003" s="65"/>
      <c r="W1003" s="65"/>
      <c r="Y1003" s="15" t="str">
        <f t="shared" si="347"/>
        <v>EASY</v>
      </c>
      <c r="AA1003" s="66">
        <f t="shared" si="361"/>
        <v>8.7148129635759242E-2</v>
      </c>
      <c r="AB1003">
        <f>LOOKUP($B1003,'07_L1政策步階'!$A$4:$A$14,'07_L1政策步階'!$C$4:$C$14)</f>
        <v>1</v>
      </c>
      <c r="AC1003" s="65"/>
      <c r="AD1003" s="65"/>
      <c r="AE1003" s="65"/>
      <c r="AF1003" s="65"/>
      <c r="AG1003" s="65"/>
      <c r="AH1003" s="65"/>
      <c r="AI1003" s="65"/>
      <c r="AJ1003" s="65"/>
      <c r="AK1003" s="65"/>
      <c r="AL1003">
        <f t="shared" si="348"/>
        <v>100</v>
      </c>
      <c r="AM1003">
        <f t="shared" si="349"/>
        <v>100</v>
      </c>
      <c r="AN1003" t="str">
        <f t="shared" si="350"/>
        <v/>
      </c>
      <c r="AO1003" t="str">
        <f t="shared" si="351"/>
        <v/>
      </c>
      <c r="AP1003" t="str">
        <f t="shared" si="352"/>
        <v/>
      </c>
      <c r="AQ1003" t="str">
        <f t="shared" si="353"/>
        <v/>
      </c>
      <c r="AR1003" t="str">
        <f t="shared" si="354"/>
        <v/>
      </c>
      <c r="AS1003" t="str">
        <f t="shared" si="355"/>
        <v/>
      </c>
      <c r="AT1003" t="str">
        <f t="shared" si="356"/>
        <v/>
      </c>
      <c r="AU1003" t="str">
        <f t="shared" si="357"/>
        <v/>
      </c>
      <c r="AV1003" t="str">
        <f t="shared" si="358"/>
        <v/>
      </c>
      <c r="AW1003">
        <f>'01_指標庫'!$H$4*ISNUMBER($F1003)+'01_指標庫'!$H$5*ISNUMBER($AA1003)+'01_指標庫'!$H$6*ISNUMBER($G1003)+'01_指標庫'!$H$7*ISNUMBER($H1003)+'01_指標庫'!$H$8*ISNUMBER($AF1003)+'01_指標庫'!$H$9*ISNUMBER($AG1003)+'01_指標庫'!$H$10*ISNUMBER($AB1003)+'01_指標庫'!$H$11*ISNUMBER($AC1003)+'01_指標庫'!$H$12*ISNUMBER($AD1003)+'01_指標庫'!$H$13*ISNUMBER($AE1003)+'01_指標庫'!$H$14*ISNUMBER($I1003)+'01_指標庫'!$H$15*ISNUMBER($AH1003)+'01_指標庫'!$H$16*ISNUMBER($K1003)+'01_指標庫'!$H$17*ISNUMBER($AI1003)+'01_指標庫'!$H$18*ISNUMBER($AJ1003)+'01_指標庫'!$H$19*ISNUMBER($AK1003)+'01_指標庫'!$H$20*ISNUMBER($BB1003)+'01_指標庫'!$H$21*ISNUMBER($BC1003)</f>
        <v>51</v>
      </c>
      <c r="AX1003">
        <f>IF(AW1003=0,50,ROUND(('01_指標庫'!$H$4*IF(ISNUMBER($F1003),L1003,0)+'01_指標庫'!$H$5*IF(ISNUMBER($AA1003),AL1003,0)+'01_指標庫'!$H$6*IF(ISNUMBER($G1003),M1003,0)+'01_指標庫'!$H$7*IF(ISNUMBER($H1003),N1003,0)+'01_指標庫'!$H$8*IF(ISNUMBER($AF1003),AQ1003,0)+'01_指標庫'!$H$9*IF(ISNUMBER($AG1003),AR1003,0)+'01_指標庫'!$H$10*IF(ISNUMBER($AB1003),AM1003,0)+'01_指標庫'!$H$11*IF(ISNUMBER($AC1003),AN1003,0)+'01_指標庫'!$H$12*IF(ISNUMBER($AD1003),AO1003,0)+'01_指標庫'!$H$13*IF(ISNUMBER($AE1003),AP1003,0)+'01_指標庫'!$H$14*IF(ISNUMBER($I1003),O1003,0)+'01_指標庫'!$H$15*IF(ISNUMBER($AH1003),AS1003,0)+'01_指標庫'!$H$16*IF(ISNUMBER($K1003),P1003,0)+'01_指標庫'!$H$17*IF(ISNUMBER($AI1003),AT1003,0)+'01_指標庫'!$H$18*IF(ISNUMBER($AJ1003),AU1003,0)+'01_指標庫'!$H$19*IF(ISNUMBER($AK1003),AV1003,0)+'01_指標庫'!$H$20*IF(ISNUMBER($BB1003),BB1003,0)+'01_指標庫'!$H$21*IF(ISNUMBER($BC1003),BC1003,0))/AW1003,1))</f>
        <v>72.5</v>
      </c>
      <c r="AY1003" s="67"/>
      <c r="AZ1003" s="67"/>
      <c r="BA1003" s="66">
        <f t="shared" si="362"/>
        <v>1.0704853638233036E-2</v>
      </c>
      <c r="BB1003">
        <f t="shared" si="363"/>
        <v>100</v>
      </c>
      <c r="BC1003" t="str">
        <f t="shared" si="364"/>
        <v/>
      </c>
    </row>
    <row r="1004" spans="1:55" ht="15" customHeight="1">
      <c r="A1004" s="56">
        <v>1000</v>
      </c>
      <c r="B1004" s="57">
        <v>44008</v>
      </c>
      <c r="C1004" s="56">
        <v>2020</v>
      </c>
      <c r="D1004" s="58" t="s">
        <v>234</v>
      </c>
      <c r="E1004" s="59">
        <v>9849.36</v>
      </c>
      <c r="F1004" s="60">
        <v>0.142013</v>
      </c>
      <c r="G1004" s="60">
        <v>-3.5305000000000003E-2</v>
      </c>
      <c r="H1004" s="61">
        <v>0.71430000000000005</v>
      </c>
      <c r="I1004" s="62">
        <v>641</v>
      </c>
      <c r="J1004" s="56" t="s">
        <v>235</v>
      </c>
      <c r="K1004" s="63">
        <v>34.729999999999997</v>
      </c>
      <c r="L1004" s="56">
        <f t="shared" si="342"/>
        <v>100</v>
      </c>
      <c r="M1004" s="56">
        <f t="shared" si="343"/>
        <v>100</v>
      </c>
      <c r="N1004" s="56">
        <f t="shared" si="344"/>
        <v>100</v>
      </c>
      <c r="O1004" s="56">
        <f t="shared" si="345"/>
        <v>0</v>
      </c>
      <c r="P1004" s="56">
        <f t="shared" si="346"/>
        <v>0</v>
      </c>
      <c r="Q1004" s="63"/>
      <c r="R1004" s="56"/>
      <c r="S1004" s="60">
        <f t="shared" si="359"/>
        <v>-2.4992501358664598E-2</v>
      </c>
      <c r="T1004" s="64">
        <f t="shared" si="360"/>
        <v>7.7901924270639356E-2</v>
      </c>
      <c r="V1004" s="65"/>
      <c r="W1004" s="65"/>
      <c r="Y1004" s="15" t="str">
        <f t="shared" si="347"/>
        <v>UNCERTAIN</v>
      </c>
      <c r="AA1004" s="66">
        <f t="shared" si="361"/>
        <v>8.8442905560151219E-2</v>
      </c>
      <c r="AB1004">
        <f>LOOKUP($B1004,'07_L1政策步階'!$A$4:$A$14,'07_L1政策步階'!$C$4:$C$14)</f>
        <v>1</v>
      </c>
      <c r="AC1004" s="65"/>
      <c r="AD1004" s="65"/>
      <c r="AE1004" s="65"/>
      <c r="AF1004" s="65"/>
      <c r="AG1004" s="65"/>
      <c r="AH1004" s="65"/>
      <c r="AI1004" s="65"/>
      <c r="AJ1004" s="65"/>
      <c r="AK1004" s="65"/>
      <c r="AL1004">
        <f t="shared" si="348"/>
        <v>100</v>
      </c>
      <c r="AM1004">
        <f t="shared" si="349"/>
        <v>100</v>
      </c>
      <c r="AN1004" t="str">
        <f t="shared" si="350"/>
        <v/>
      </c>
      <c r="AO1004" t="str">
        <f t="shared" si="351"/>
        <v/>
      </c>
      <c r="AP1004" t="str">
        <f t="shared" si="352"/>
        <v/>
      </c>
      <c r="AQ1004" t="str">
        <f t="shared" si="353"/>
        <v/>
      </c>
      <c r="AR1004" t="str">
        <f t="shared" si="354"/>
        <v/>
      </c>
      <c r="AS1004" t="str">
        <f t="shared" si="355"/>
        <v/>
      </c>
      <c r="AT1004" t="str">
        <f t="shared" si="356"/>
        <v/>
      </c>
      <c r="AU1004" t="str">
        <f t="shared" si="357"/>
        <v/>
      </c>
      <c r="AV1004" t="str">
        <f t="shared" si="358"/>
        <v/>
      </c>
      <c r="AW1004">
        <f>'01_指標庫'!$H$4*ISNUMBER($F1004)+'01_指標庫'!$H$5*ISNUMBER($AA1004)+'01_指標庫'!$H$6*ISNUMBER($G1004)+'01_指標庫'!$H$7*ISNUMBER($H1004)+'01_指標庫'!$H$8*ISNUMBER($AF1004)+'01_指標庫'!$H$9*ISNUMBER($AG1004)+'01_指標庫'!$H$10*ISNUMBER($AB1004)+'01_指標庫'!$H$11*ISNUMBER($AC1004)+'01_指標庫'!$H$12*ISNUMBER($AD1004)+'01_指標庫'!$H$13*ISNUMBER($AE1004)+'01_指標庫'!$H$14*ISNUMBER($I1004)+'01_指標庫'!$H$15*ISNUMBER($AH1004)+'01_指標庫'!$H$16*ISNUMBER($K1004)+'01_指標庫'!$H$17*ISNUMBER($AI1004)+'01_指標庫'!$H$18*ISNUMBER($AJ1004)+'01_指標庫'!$H$19*ISNUMBER($AK1004)+'01_指標庫'!$H$20*ISNUMBER($BB1004)+'01_指標庫'!$H$21*ISNUMBER($BC1004)</f>
        <v>51</v>
      </c>
      <c r="AX1004">
        <f>IF(AW1004=0,50,ROUND(('01_指標庫'!$H$4*IF(ISNUMBER($F1004),L1004,0)+'01_指標庫'!$H$5*IF(ISNUMBER($AA1004),AL1004,0)+'01_指標庫'!$H$6*IF(ISNUMBER($G1004),M1004,0)+'01_指標庫'!$H$7*IF(ISNUMBER($H1004),N1004,0)+'01_指標庫'!$H$8*IF(ISNUMBER($AF1004),AQ1004,0)+'01_指標庫'!$H$9*IF(ISNUMBER($AG1004),AR1004,0)+'01_指標庫'!$H$10*IF(ISNUMBER($AB1004),AM1004,0)+'01_指標庫'!$H$11*IF(ISNUMBER($AC1004),AN1004,0)+'01_指標庫'!$H$12*IF(ISNUMBER($AD1004),AO1004,0)+'01_指標庫'!$H$13*IF(ISNUMBER($AE1004),AP1004,0)+'01_指標庫'!$H$14*IF(ISNUMBER($I1004),O1004,0)+'01_指標庫'!$H$15*IF(ISNUMBER($AH1004),AS1004,0)+'01_指標庫'!$H$16*IF(ISNUMBER($K1004),P1004,0)+'01_指標庫'!$H$17*IF(ISNUMBER($AI1004),AT1004,0)+'01_指標庫'!$H$18*IF(ISNUMBER($AJ1004),AU1004,0)+'01_指標庫'!$H$19*IF(ISNUMBER($AK1004),AV1004,0)+'01_指標庫'!$H$20*IF(ISNUMBER($BB1004),BB1004,0)+'01_指標庫'!$H$21*IF(ISNUMBER($BC1004),BC1004,0))/AW1004,1))</f>
        <v>66.7</v>
      </c>
      <c r="AY1004" s="67"/>
      <c r="AZ1004" s="67"/>
      <c r="BA1004" s="66">
        <f t="shared" si="362"/>
        <v>5.6447751712673799E-3</v>
      </c>
      <c r="BB1004">
        <f t="shared" si="363"/>
        <v>50</v>
      </c>
      <c r="BC1004" t="str">
        <f t="shared" si="364"/>
        <v/>
      </c>
    </row>
    <row r="1005" spans="1:55" ht="15" customHeight="1">
      <c r="A1005" s="56">
        <v>1001</v>
      </c>
      <c r="B1005" s="57">
        <v>44011</v>
      </c>
      <c r="C1005" s="56">
        <v>2020</v>
      </c>
      <c r="D1005" s="58" t="s">
        <v>236</v>
      </c>
      <c r="E1005" s="59">
        <v>9961.16</v>
      </c>
      <c r="F1005" s="60">
        <v>0.153609</v>
      </c>
      <c r="G1005" s="60">
        <v>-2.4355000000000002E-2</v>
      </c>
      <c r="H1005" s="61">
        <v>0.77549999999999997</v>
      </c>
      <c r="I1005" s="62">
        <v>652</v>
      </c>
      <c r="J1005" s="56" t="s">
        <v>235</v>
      </c>
      <c r="K1005" s="63">
        <v>31.78</v>
      </c>
      <c r="L1005" s="56">
        <f t="shared" si="342"/>
        <v>100</v>
      </c>
      <c r="M1005" s="56">
        <f t="shared" si="343"/>
        <v>100</v>
      </c>
      <c r="N1005" s="56">
        <f t="shared" si="344"/>
        <v>100</v>
      </c>
      <c r="O1005" s="56">
        <f t="shared" si="345"/>
        <v>0</v>
      </c>
      <c r="P1005" s="56">
        <f t="shared" si="346"/>
        <v>0</v>
      </c>
      <c r="Q1005" s="63"/>
      <c r="R1005" s="56"/>
      <c r="S1005" s="60">
        <f t="shared" si="359"/>
        <v>1.135099133344708E-2</v>
      </c>
      <c r="T1005" s="64">
        <f t="shared" si="360"/>
        <v>-8.4940973221998117E-2</v>
      </c>
      <c r="V1005" s="65"/>
      <c r="W1005" s="65"/>
      <c r="Y1005" s="15" t="str">
        <f t="shared" si="347"/>
        <v>UNCERTAIN</v>
      </c>
      <c r="AA1005" s="66">
        <f t="shared" si="361"/>
        <v>8.9769180720737252E-2</v>
      </c>
      <c r="AB1005">
        <f>LOOKUP($B1005,'07_L1政策步階'!$A$4:$A$14,'07_L1政策步階'!$C$4:$C$14)</f>
        <v>1</v>
      </c>
      <c r="AC1005" s="65"/>
      <c r="AD1005" s="65"/>
      <c r="AE1005" s="65"/>
      <c r="AF1005" s="65"/>
      <c r="AG1005" s="65"/>
      <c r="AH1005" s="65"/>
      <c r="AI1005" s="65"/>
      <c r="AJ1005" s="65"/>
      <c r="AK1005" s="65"/>
      <c r="AL1005">
        <f t="shared" si="348"/>
        <v>100</v>
      </c>
      <c r="AM1005">
        <f t="shared" si="349"/>
        <v>100</v>
      </c>
      <c r="AN1005" t="str">
        <f t="shared" si="350"/>
        <v/>
      </c>
      <c r="AO1005" t="str">
        <f t="shared" si="351"/>
        <v/>
      </c>
      <c r="AP1005" t="str">
        <f t="shared" si="352"/>
        <v/>
      </c>
      <c r="AQ1005" t="str">
        <f t="shared" si="353"/>
        <v/>
      </c>
      <c r="AR1005" t="str">
        <f t="shared" si="354"/>
        <v/>
      </c>
      <c r="AS1005" t="str">
        <f t="shared" si="355"/>
        <v/>
      </c>
      <c r="AT1005" t="str">
        <f t="shared" si="356"/>
        <v/>
      </c>
      <c r="AU1005" t="str">
        <f t="shared" si="357"/>
        <v/>
      </c>
      <c r="AV1005" t="str">
        <f t="shared" si="358"/>
        <v/>
      </c>
      <c r="AW1005">
        <f>'01_指標庫'!$H$4*ISNUMBER($F1005)+'01_指標庫'!$H$5*ISNUMBER($AA1005)+'01_指標庫'!$H$6*ISNUMBER($G1005)+'01_指標庫'!$H$7*ISNUMBER($H1005)+'01_指標庫'!$H$8*ISNUMBER($AF1005)+'01_指標庫'!$H$9*ISNUMBER($AG1005)+'01_指標庫'!$H$10*ISNUMBER($AB1005)+'01_指標庫'!$H$11*ISNUMBER($AC1005)+'01_指標庫'!$H$12*ISNUMBER($AD1005)+'01_指標庫'!$H$13*ISNUMBER($AE1005)+'01_指標庫'!$H$14*ISNUMBER($I1005)+'01_指標庫'!$H$15*ISNUMBER($AH1005)+'01_指標庫'!$H$16*ISNUMBER($K1005)+'01_指標庫'!$H$17*ISNUMBER($AI1005)+'01_指標庫'!$H$18*ISNUMBER($AJ1005)+'01_指標庫'!$H$19*ISNUMBER($AK1005)+'01_指標庫'!$H$20*ISNUMBER($BB1005)+'01_指標庫'!$H$21*ISNUMBER($BC1005)</f>
        <v>51</v>
      </c>
      <c r="AX1005">
        <f>IF(AW1005=0,50,ROUND(('01_指標庫'!$H$4*IF(ISNUMBER($F1005),L1005,0)+'01_指標庫'!$H$5*IF(ISNUMBER($AA1005),AL1005,0)+'01_指標庫'!$H$6*IF(ISNUMBER($G1005),M1005,0)+'01_指標庫'!$H$7*IF(ISNUMBER($H1005),N1005,0)+'01_指標庫'!$H$8*IF(ISNUMBER($AF1005),AQ1005,0)+'01_指標庫'!$H$9*IF(ISNUMBER($AG1005),AR1005,0)+'01_指標庫'!$H$10*IF(ISNUMBER($AB1005),AM1005,0)+'01_指標庫'!$H$11*IF(ISNUMBER($AC1005),AN1005,0)+'01_指標庫'!$H$12*IF(ISNUMBER($AD1005),AO1005,0)+'01_指標庫'!$H$13*IF(ISNUMBER($AE1005),AP1005,0)+'01_指標庫'!$H$14*IF(ISNUMBER($I1005),O1005,0)+'01_指標庫'!$H$15*IF(ISNUMBER($AH1005),AS1005,0)+'01_指標庫'!$H$16*IF(ISNUMBER($K1005),P1005,0)+'01_指標庫'!$H$17*IF(ISNUMBER($AI1005),AT1005,0)+'01_指標庫'!$H$18*IF(ISNUMBER($AJ1005),AU1005,0)+'01_指標庫'!$H$19*IF(ISNUMBER($AK1005),AV1005,0)+'01_指標庫'!$H$20*IF(ISNUMBER($BB1005),BB1005,0)+'01_指標庫'!$H$21*IF(ISNUMBER($BC1005),BC1005,0))/AW1005,1))</f>
        <v>66.7</v>
      </c>
      <c r="AY1005" s="67"/>
      <c r="AZ1005" s="67"/>
      <c r="BA1005" s="66">
        <f t="shared" si="362"/>
        <v>4.1912930079024413E-4</v>
      </c>
      <c r="BB1005">
        <f t="shared" si="363"/>
        <v>50</v>
      </c>
      <c r="BC1005" t="str">
        <f t="shared" si="364"/>
        <v/>
      </c>
    </row>
    <row r="1006" spans="1:55" ht="15" customHeight="1">
      <c r="A1006" s="56">
        <v>1002</v>
      </c>
      <c r="B1006" s="57">
        <v>44012</v>
      </c>
      <c r="C1006" s="56">
        <v>2020</v>
      </c>
      <c r="D1006" s="58" t="s">
        <v>237</v>
      </c>
      <c r="E1006" s="59">
        <v>10156.85</v>
      </c>
      <c r="F1006" s="60">
        <v>0.174732</v>
      </c>
      <c r="G1006" s="60">
        <v>-5.1879999999999999E-3</v>
      </c>
      <c r="H1006" s="61">
        <v>0.79590000000000005</v>
      </c>
      <c r="I1006" s="62">
        <v>644</v>
      </c>
      <c r="J1006" s="56" t="s">
        <v>235</v>
      </c>
      <c r="K1006" s="63">
        <v>30.43</v>
      </c>
      <c r="L1006" s="56">
        <f t="shared" si="342"/>
        <v>100</v>
      </c>
      <c r="M1006" s="56">
        <f t="shared" si="343"/>
        <v>100</v>
      </c>
      <c r="N1006" s="56">
        <f t="shared" si="344"/>
        <v>100</v>
      </c>
      <c r="O1006" s="56">
        <f t="shared" si="345"/>
        <v>0</v>
      </c>
      <c r="P1006" s="56">
        <f t="shared" si="346"/>
        <v>0</v>
      </c>
      <c r="Q1006" s="63"/>
      <c r="R1006" s="56"/>
      <c r="S1006" s="60">
        <f t="shared" si="359"/>
        <v>1.9645302354344363E-2</v>
      </c>
      <c r="T1006" s="64">
        <f t="shared" si="360"/>
        <v>-4.2479546884833241E-2</v>
      </c>
      <c r="V1006" s="65"/>
      <c r="W1006" s="65"/>
      <c r="Y1006" s="15" t="str">
        <f t="shared" si="347"/>
        <v>UNCERTAIN</v>
      </c>
      <c r="AA1006" s="66">
        <f t="shared" si="361"/>
        <v>9.1651088204967701E-2</v>
      </c>
      <c r="AB1006">
        <f>LOOKUP($B1006,'07_L1政策步階'!$A$4:$A$14,'07_L1政策步階'!$C$4:$C$14)</f>
        <v>1</v>
      </c>
      <c r="AC1006" s="65"/>
      <c r="AD1006" s="65"/>
      <c r="AE1006" s="65"/>
      <c r="AF1006" s="65"/>
      <c r="AG1006" s="65"/>
      <c r="AH1006" s="65"/>
      <c r="AI1006" s="65"/>
      <c r="AJ1006" s="65"/>
      <c r="AK1006" s="65"/>
      <c r="AL1006">
        <f t="shared" si="348"/>
        <v>100</v>
      </c>
      <c r="AM1006">
        <f t="shared" si="349"/>
        <v>100</v>
      </c>
      <c r="AN1006" t="str">
        <f t="shared" si="350"/>
        <v/>
      </c>
      <c r="AO1006" t="str">
        <f t="shared" si="351"/>
        <v/>
      </c>
      <c r="AP1006" t="str">
        <f t="shared" si="352"/>
        <v/>
      </c>
      <c r="AQ1006" t="str">
        <f t="shared" si="353"/>
        <v/>
      </c>
      <c r="AR1006" t="str">
        <f t="shared" si="354"/>
        <v/>
      </c>
      <c r="AS1006" t="str">
        <f t="shared" si="355"/>
        <v/>
      </c>
      <c r="AT1006" t="str">
        <f t="shared" si="356"/>
        <v/>
      </c>
      <c r="AU1006" t="str">
        <f t="shared" si="357"/>
        <v/>
      </c>
      <c r="AV1006" t="str">
        <f t="shared" si="358"/>
        <v/>
      </c>
      <c r="AW1006">
        <f>'01_指標庫'!$H$4*ISNUMBER($F1006)+'01_指標庫'!$H$5*ISNUMBER($AA1006)+'01_指標庫'!$H$6*ISNUMBER($G1006)+'01_指標庫'!$H$7*ISNUMBER($H1006)+'01_指標庫'!$H$8*ISNUMBER($AF1006)+'01_指標庫'!$H$9*ISNUMBER($AG1006)+'01_指標庫'!$H$10*ISNUMBER($AB1006)+'01_指標庫'!$H$11*ISNUMBER($AC1006)+'01_指標庫'!$H$12*ISNUMBER($AD1006)+'01_指標庫'!$H$13*ISNUMBER($AE1006)+'01_指標庫'!$H$14*ISNUMBER($I1006)+'01_指標庫'!$H$15*ISNUMBER($AH1006)+'01_指標庫'!$H$16*ISNUMBER($K1006)+'01_指標庫'!$H$17*ISNUMBER($AI1006)+'01_指標庫'!$H$18*ISNUMBER($AJ1006)+'01_指標庫'!$H$19*ISNUMBER($AK1006)+'01_指標庫'!$H$20*ISNUMBER($BB1006)+'01_指標庫'!$H$21*ISNUMBER($BC1006)</f>
        <v>51</v>
      </c>
      <c r="AX1006">
        <f>IF(AW1006=0,50,ROUND(('01_指標庫'!$H$4*IF(ISNUMBER($F1006),L1006,0)+'01_指標庫'!$H$5*IF(ISNUMBER($AA1006),AL1006,0)+'01_指標庫'!$H$6*IF(ISNUMBER($G1006),M1006,0)+'01_指標庫'!$H$7*IF(ISNUMBER($H1006),N1006,0)+'01_指標庫'!$H$8*IF(ISNUMBER($AF1006),AQ1006,0)+'01_指標庫'!$H$9*IF(ISNUMBER($AG1006),AR1006,0)+'01_指標庫'!$H$10*IF(ISNUMBER($AB1006),AM1006,0)+'01_指標庫'!$H$11*IF(ISNUMBER($AC1006),AN1006,0)+'01_指標庫'!$H$12*IF(ISNUMBER($AD1006),AO1006,0)+'01_指標庫'!$H$13*IF(ISNUMBER($AE1006),AP1006,0)+'01_指標庫'!$H$14*IF(ISNUMBER($I1006),O1006,0)+'01_指標庫'!$H$15*IF(ISNUMBER($AH1006),AS1006,0)+'01_指標庫'!$H$16*IF(ISNUMBER($K1006),P1006,0)+'01_指標庫'!$H$17*IF(ISNUMBER($AI1006),AT1006,0)+'01_指標庫'!$H$18*IF(ISNUMBER($AJ1006),AU1006,0)+'01_指標庫'!$H$19*IF(ISNUMBER($AK1006),AV1006,0)+'01_指標庫'!$H$20*IF(ISNUMBER($BB1006),BB1006,0)+'01_指標庫'!$H$21*IF(ISNUMBER($BC1006),BC1006,0))/AW1006,1))</f>
        <v>66.7</v>
      </c>
      <c r="AY1006" s="67"/>
      <c r="AZ1006" s="67"/>
      <c r="BA1006" s="66">
        <f t="shared" si="362"/>
        <v>-2.7029767001456317E-3</v>
      </c>
      <c r="BB1006">
        <f t="shared" si="363"/>
        <v>50</v>
      </c>
      <c r="BC1006" t="str">
        <f t="shared" si="364"/>
        <v/>
      </c>
    </row>
    <row r="1007" spans="1:55" ht="15" customHeight="1">
      <c r="A1007" s="56">
        <v>1003</v>
      </c>
      <c r="B1007" s="57">
        <v>44013</v>
      </c>
      <c r="C1007" s="56">
        <v>2020</v>
      </c>
      <c r="D1007" s="58" t="s">
        <v>238</v>
      </c>
      <c r="E1007" s="59">
        <v>10279.25</v>
      </c>
      <c r="F1007" s="60">
        <v>0.187223</v>
      </c>
      <c r="G1007" s="60">
        <v>0</v>
      </c>
      <c r="H1007" s="61">
        <v>0.77549999999999997</v>
      </c>
      <c r="I1007" s="62">
        <v>633</v>
      </c>
      <c r="J1007" s="56" t="s">
        <v>235</v>
      </c>
      <c r="K1007" s="63">
        <v>28.62</v>
      </c>
      <c r="L1007" s="56">
        <f t="shared" si="342"/>
        <v>100</v>
      </c>
      <c r="M1007" s="56">
        <f t="shared" si="343"/>
        <v>100</v>
      </c>
      <c r="N1007" s="56">
        <f t="shared" si="344"/>
        <v>100</v>
      </c>
      <c r="O1007" s="56">
        <f t="shared" si="345"/>
        <v>0</v>
      </c>
      <c r="P1007" s="56">
        <f t="shared" si="346"/>
        <v>0</v>
      </c>
      <c r="Q1007" s="63"/>
      <c r="R1007" s="56"/>
      <c r="S1007" s="60">
        <f t="shared" si="359"/>
        <v>1.2050980372851683E-2</v>
      </c>
      <c r="T1007" s="64">
        <f t="shared" si="360"/>
        <v>-5.9480775550443621E-2</v>
      </c>
      <c r="V1007" s="65"/>
      <c r="W1007" s="65"/>
      <c r="Y1007" s="15" t="str">
        <f t="shared" si="347"/>
        <v>UNCERTAIN</v>
      </c>
      <c r="AA1007" s="66">
        <f t="shared" si="361"/>
        <v>9.445520398541829E-2</v>
      </c>
      <c r="AB1007">
        <f>LOOKUP($B1007,'07_L1政策步階'!$A$4:$A$14,'07_L1政策步階'!$C$4:$C$14)</f>
        <v>1</v>
      </c>
      <c r="AC1007" s="65"/>
      <c r="AD1007" s="65"/>
      <c r="AE1007" s="65"/>
      <c r="AF1007" s="65"/>
      <c r="AG1007" s="65"/>
      <c r="AH1007" s="65"/>
      <c r="AI1007" s="65"/>
      <c r="AJ1007" s="65"/>
      <c r="AK1007" s="65"/>
      <c r="AL1007">
        <f t="shared" si="348"/>
        <v>100</v>
      </c>
      <c r="AM1007">
        <f t="shared" si="349"/>
        <v>100</v>
      </c>
      <c r="AN1007" t="str">
        <f t="shared" si="350"/>
        <v/>
      </c>
      <c r="AO1007" t="str">
        <f t="shared" si="351"/>
        <v/>
      </c>
      <c r="AP1007" t="str">
        <f t="shared" si="352"/>
        <v/>
      </c>
      <c r="AQ1007" t="str">
        <f t="shared" si="353"/>
        <v/>
      </c>
      <c r="AR1007" t="str">
        <f t="shared" si="354"/>
        <v/>
      </c>
      <c r="AS1007" t="str">
        <f t="shared" si="355"/>
        <v/>
      </c>
      <c r="AT1007" t="str">
        <f t="shared" si="356"/>
        <v/>
      </c>
      <c r="AU1007" t="str">
        <f t="shared" si="357"/>
        <v/>
      </c>
      <c r="AV1007" t="str">
        <f t="shared" si="358"/>
        <v/>
      </c>
      <c r="AW1007">
        <f>'01_指標庫'!$H$4*ISNUMBER($F1007)+'01_指標庫'!$H$5*ISNUMBER($AA1007)+'01_指標庫'!$H$6*ISNUMBER($G1007)+'01_指標庫'!$H$7*ISNUMBER($H1007)+'01_指標庫'!$H$8*ISNUMBER($AF1007)+'01_指標庫'!$H$9*ISNUMBER($AG1007)+'01_指標庫'!$H$10*ISNUMBER($AB1007)+'01_指標庫'!$H$11*ISNUMBER($AC1007)+'01_指標庫'!$H$12*ISNUMBER($AD1007)+'01_指標庫'!$H$13*ISNUMBER($AE1007)+'01_指標庫'!$H$14*ISNUMBER($I1007)+'01_指標庫'!$H$15*ISNUMBER($AH1007)+'01_指標庫'!$H$16*ISNUMBER($K1007)+'01_指標庫'!$H$17*ISNUMBER($AI1007)+'01_指標庫'!$H$18*ISNUMBER($AJ1007)+'01_指標庫'!$H$19*ISNUMBER($AK1007)+'01_指標庫'!$H$20*ISNUMBER($BB1007)+'01_指標庫'!$H$21*ISNUMBER($BC1007)</f>
        <v>51</v>
      </c>
      <c r="AX1007">
        <f>IF(AW1007=0,50,ROUND(('01_指標庫'!$H$4*IF(ISNUMBER($F1007),L1007,0)+'01_指標庫'!$H$5*IF(ISNUMBER($AA1007),AL1007,0)+'01_指標庫'!$H$6*IF(ISNUMBER($G1007),M1007,0)+'01_指標庫'!$H$7*IF(ISNUMBER($H1007),N1007,0)+'01_指標庫'!$H$8*IF(ISNUMBER($AF1007),AQ1007,0)+'01_指標庫'!$H$9*IF(ISNUMBER($AG1007),AR1007,0)+'01_指標庫'!$H$10*IF(ISNUMBER($AB1007),AM1007,0)+'01_指標庫'!$H$11*IF(ISNUMBER($AC1007),AN1007,0)+'01_指標庫'!$H$12*IF(ISNUMBER($AD1007),AO1007,0)+'01_指標庫'!$H$13*IF(ISNUMBER($AE1007),AP1007,0)+'01_指標庫'!$H$14*IF(ISNUMBER($I1007),O1007,0)+'01_指標庫'!$H$15*IF(ISNUMBER($AH1007),AS1007,0)+'01_指標庫'!$H$16*IF(ISNUMBER($K1007),P1007,0)+'01_指標庫'!$H$17*IF(ISNUMBER($AI1007),AT1007,0)+'01_指標庫'!$H$18*IF(ISNUMBER($AJ1007),AU1007,0)+'01_指標庫'!$H$19*IF(ISNUMBER($AK1007),AV1007,0)+'01_指標庫'!$H$20*IF(ISNUMBER($BB1007),BB1007,0)+'01_指標庫'!$H$21*IF(ISNUMBER($BC1007),BC1007,0))/AW1007,1))</f>
        <v>66.7</v>
      </c>
      <c r="AY1007" s="67"/>
      <c r="AZ1007" s="67"/>
      <c r="BA1007" s="66">
        <f t="shared" si="362"/>
        <v>-1.4983320258099564E-4</v>
      </c>
      <c r="BB1007">
        <f t="shared" si="363"/>
        <v>50</v>
      </c>
      <c r="BC1007" t="str">
        <f t="shared" si="364"/>
        <v/>
      </c>
    </row>
    <row r="1008" spans="1:55" ht="15" customHeight="1">
      <c r="A1008" s="56">
        <v>1004</v>
      </c>
      <c r="B1008" s="57">
        <v>44014</v>
      </c>
      <c r="C1008" s="56">
        <v>2020</v>
      </c>
      <c r="D1008" s="58" t="s">
        <v>239</v>
      </c>
      <c r="E1008" s="59">
        <v>10341.89</v>
      </c>
      <c r="F1008" s="60">
        <v>0.19276799999999999</v>
      </c>
      <c r="G1008" s="60">
        <v>0</v>
      </c>
      <c r="H1008" s="61">
        <v>0.81630000000000003</v>
      </c>
      <c r="I1008" s="62">
        <v>617</v>
      </c>
      <c r="J1008" s="56" t="s">
        <v>235</v>
      </c>
      <c r="K1008" s="63">
        <v>27.68</v>
      </c>
      <c r="L1008" s="56">
        <f t="shared" si="342"/>
        <v>100</v>
      </c>
      <c r="M1008" s="56">
        <f t="shared" si="343"/>
        <v>100</v>
      </c>
      <c r="N1008" s="56">
        <f t="shared" si="344"/>
        <v>100</v>
      </c>
      <c r="O1008" s="56">
        <f t="shared" si="345"/>
        <v>0</v>
      </c>
      <c r="P1008" s="56">
        <f t="shared" si="346"/>
        <v>0</v>
      </c>
      <c r="Q1008" s="63"/>
      <c r="R1008" s="56"/>
      <c r="S1008" s="60">
        <f t="shared" si="359"/>
        <v>6.0938298027579663E-3</v>
      </c>
      <c r="T1008" s="64">
        <f t="shared" si="360"/>
        <v>-3.2844164919636709E-2</v>
      </c>
      <c r="V1008" s="65"/>
      <c r="W1008" s="65"/>
      <c r="Y1008" s="15" t="str">
        <f t="shared" si="347"/>
        <v>UNCERTAIN</v>
      </c>
      <c r="AA1008" s="66">
        <f t="shared" si="361"/>
        <v>9.6775827193370079E-2</v>
      </c>
      <c r="AB1008">
        <f>LOOKUP($B1008,'07_L1政策步階'!$A$4:$A$14,'07_L1政策步階'!$C$4:$C$14)</f>
        <v>1</v>
      </c>
      <c r="AC1008" s="65"/>
      <c r="AD1008" s="65"/>
      <c r="AE1008" s="65"/>
      <c r="AF1008" s="65"/>
      <c r="AG1008" s="65"/>
      <c r="AH1008" s="65"/>
      <c r="AI1008" s="65"/>
      <c r="AJ1008" s="65"/>
      <c r="AK1008" s="65"/>
      <c r="AL1008">
        <f t="shared" si="348"/>
        <v>100</v>
      </c>
      <c r="AM1008">
        <f t="shared" si="349"/>
        <v>100</v>
      </c>
      <c r="AN1008" t="str">
        <f t="shared" si="350"/>
        <v/>
      </c>
      <c r="AO1008" t="str">
        <f t="shared" si="351"/>
        <v/>
      </c>
      <c r="AP1008" t="str">
        <f t="shared" si="352"/>
        <v/>
      </c>
      <c r="AQ1008" t="str">
        <f t="shared" si="353"/>
        <v/>
      </c>
      <c r="AR1008" t="str">
        <f t="shared" si="354"/>
        <v/>
      </c>
      <c r="AS1008" t="str">
        <f t="shared" si="355"/>
        <v/>
      </c>
      <c r="AT1008" t="str">
        <f t="shared" si="356"/>
        <v/>
      </c>
      <c r="AU1008" t="str">
        <f t="shared" si="357"/>
        <v/>
      </c>
      <c r="AV1008" t="str">
        <f t="shared" si="358"/>
        <v/>
      </c>
      <c r="AW1008">
        <f>'01_指標庫'!$H$4*ISNUMBER($F1008)+'01_指標庫'!$H$5*ISNUMBER($AA1008)+'01_指標庫'!$H$6*ISNUMBER($G1008)+'01_指標庫'!$H$7*ISNUMBER($H1008)+'01_指標庫'!$H$8*ISNUMBER($AF1008)+'01_指標庫'!$H$9*ISNUMBER($AG1008)+'01_指標庫'!$H$10*ISNUMBER($AB1008)+'01_指標庫'!$H$11*ISNUMBER($AC1008)+'01_指標庫'!$H$12*ISNUMBER($AD1008)+'01_指標庫'!$H$13*ISNUMBER($AE1008)+'01_指標庫'!$H$14*ISNUMBER($I1008)+'01_指標庫'!$H$15*ISNUMBER($AH1008)+'01_指標庫'!$H$16*ISNUMBER($K1008)+'01_指標庫'!$H$17*ISNUMBER($AI1008)+'01_指標庫'!$H$18*ISNUMBER($AJ1008)+'01_指標庫'!$H$19*ISNUMBER($AK1008)+'01_指標庫'!$H$20*ISNUMBER($BB1008)+'01_指標庫'!$H$21*ISNUMBER($BC1008)</f>
        <v>51</v>
      </c>
      <c r="AX1008">
        <f>IF(AW1008=0,50,ROUND(('01_指標庫'!$H$4*IF(ISNUMBER($F1008),L1008,0)+'01_指標庫'!$H$5*IF(ISNUMBER($AA1008),AL1008,0)+'01_指標庫'!$H$6*IF(ISNUMBER($G1008),M1008,0)+'01_指標庫'!$H$7*IF(ISNUMBER($H1008),N1008,0)+'01_指標庫'!$H$8*IF(ISNUMBER($AF1008),AQ1008,0)+'01_指標庫'!$H$9*IF(ISNUMBER($AG1008),AR1008,0)+'01_指標庫'!$H$10*IF(ISNUMBER($AB1008),AM1008,0)+'01_指標庫'!$H$11*IF(ISNUMBER($AC1008),AN1008,0)+'01_指標庫'!$H$12*IF(ISNUMBER($AD1008),AO1008,0)+'01_指標庫'!$H$13*IF(ISNUMBER($AE1008),AP1008,0)+'01_指標庫'!$H$14*IF(ISNUMBER($I1008),O1008,0)+'01_指標庫'!$H$15*IF(ISNUMBER($AH1008),AS1008,0)+'01_指標庫'!$H$16*IF(ISNUMBER($K1008),P1008,0)+'01_指標庫'!$H$17*IF(ISNUMBER($AI1008),AT1008,0)+'01_指標庫'!$H$18*IF(ISNUMBER($AJ1008),AU1008,0)+'01_指標庫'!$H$19*IF(ISNUMBER($AK1008),AV1008,0)+'01_指標庫'!$H$20*IF(ISNUMBER($BB1008),BB1008,0)+'01_指標庫'!$H$21*IF(ISNUMBER($BC1008),BC1008,0))/AW1008,1))</f>
        <v>66.7</v>
      </c>
      <c r="AY1008" s="67"/>
      <c r="AZ1008" s="67"/>
      <c r="BA1008" s="66">
        <f t="shared" si="362"/>
        <v>1.3379607237913316E-3</v>
      </c>
      <c r="BB1008">
        <f t="shared" si="363"/>
        <v>50</v>
      </c>
      <c r="BC1008" t="str">
        <f t="shared" si="364"/>
        <v/>
      </c>
    </row>
    <row r="1009" spans="1:55" ht="15" customHeight="1">
      <c r="A1009" s="56">
        <v>1005</v>
      </c>
      <c r="B1009" s="57">
        <v>44018</v>
      </c>
      <c r="C1009" s="56">
        <v>2020</v>
      </c>
      <c r="D1009" s="58" t="s">
        <v>236</v>
      </c>
      <c r="E1009" s="59">
        <v>10604.06</v>
      </c>
      <c r="F1009" s="60">
        <v>0.22109200000000001</v>
      </c>
      <c r="G1009" s="60">
        <v>0</v>
      </c>
      <c r="H1009" s="61">
        <v>0.8367</v>
      </c>
      <c r="I1009" s="62">
        <v>603</v>
      </c>
      <c r="J1009" s="56" t="s">
        <v>235</v>
      </c>
      <c r="K1009" s="63">
        <v>27.94</v>
      </c>
      <c r="L1009" s="56">
        <f t="shared" si="342"/>
        <v>100</v>
      </c>
      <c r="M1009" s="56">
        <f t="shared" si="343"/>
        <v>100</v>
      </c>
      <c r="N1009" s="56">
        <f t="shared" si="344"/>
        <v>100</v>
      </c>
      <c r="O1009" s="56">
        <f t="shared" si="345"/>
        <v>0</v>
      </c>
      <c r="P1009" s="56">
        <f t="shared" si="346"/>
        <v>0</v>
      </c>
      <c r="Q1009" s="63"/>
      <c r="R1009" s="56"/>
      <c r="S1009" s="60">
        <f t="shared" si="359"/>
        <v>2.5350298639803759E-2</v>
      </c>
      <c r="T1009" s="64">
        <f t="shared" si="360"/>
        <v>9.3930635838150867E-3</v>
      </c>
      <c r="V1009" s="65"/>
      <c r="W1009" s="65"/>
      <c r="Y1009" s="15" t="str">
        <f t="shared" si="347"/>
        <v>EASY</v>
      </c>
      <c r="AA1009" s="66">
        <f t="shared" si="361"/>
        <v>9.9580930076744956E-2</v>
      </c>
      <c r="AB1009">
        <f>LOOKUP($B1009,'07_L1政策步階'!$A$4:$A$14,'07_L1政策步階'!$C$4:$C$14)</f>
        <v>1</v>
      </c>
      <c r="AC1009" s="65"/>
      <c r="AD1009" s="65"/>
      <c r="AE1009" s="65"/>
      <c r="AF1009" s="65"/>
      <c r="AG1009" s="65"/>
      <c r="AH1009" s="65"/>
      <c r="AI1009" s="65"/>
      <c r="AJ1009" s="65"/>
      <c r="AK1009" s="65"/>
      <c r="AL1009">
        <f t="shared" si="348"/>
        <v>100</v>
      </c>
      <c r="AM1009">
        <f t="shared" si="349"/>
        <v>100</v>
      </c>
      <c r="AN1009" t="str">
        <f t="shared" si="350"/>
        <v/>
      </c>
      <c r="AO1009" t="str">
        <f t="shared" si="351"/>
        <v/>
      </c>
      <c r="AP1009" t="str">
        <f t="shared" si="352"/>
        <v/>
      </c>
      <c r="AQ1009" t="str">
        <f t="shared" si="353"/>
        <v/>
      </c>
      <c r="AR1009" t="str">
        <f t="shared" si="354"/>
        <v/>
      </c>
      <c r="AS1009" t="str">
        <f t="shared" si="355"/>
        <v/>
      </c>
      <c r="AT1009" t="str">
        <f t="shared" si="356"/>
        <v/>
      </c>
      <c r="AU1009" t="str">
        <f t="shared" si="357"/>
        <v/>
      </c>
      <c r="AV1009" t="str">
        <f t="shared" si="358"/>
        <v/>
      </c>
      <c r="AW1009">
        <f>'01_指標庫'!$H$4*ISNUMBER($F1009)+'01_指標庫'!$H$5*ISNUMBER($AA1009)+'01_指標庫'!$H$6*ISNUMBER($G1009)+'01_指標庫'!$H$7*ISNUMBER($H1009)+'01_指標庫'!$H$8*ISNUMBER($AF1009)+'01_指標庫'!$H$9*ISNUMBER($AG1009)+'01_指標庫'!$H$10*ISNUMBER($AB1009)+'01_指標庫'!$H$11*ISNUMBER($AC1009)+'01_指標庫'!$H$12*ISNUMBER($AD1009)+'01_指標庫'!$H$13*ISNUMBER($AE1009)+'01_指標庫'!$H$14*ISNUMBER($I1009)+'01_指標庫'!$H$15*ISNUMBER($AH1009)+'01_指標庫'!$H$16*ISNUMBER($K1009)+'01_指標庫'!$H$17*ISNUMBER($AI1009)+'01_指標庫'!$H$18*ISNUMBER($AJ1009)+'01_指標庫'!$H$19*ISNUMBER($AK1009)+'01_指標庫'!$H$20*ISNUMBER($BB1009)+'01_指標庫'!$H$21*ISNUMBER($BC1009)</f>
        <v>51</v>
      </c>
      <c r="AX1009">
        <f>IF(AW1009=0,50,ROUND(('01_指標庫'!$H$4*IF(ISNUMBER($F1009),L1009,0)+'01_指標庫'!$H$5*IF(ISNUMBER($AA1009),AL1009,0)+'01_指標庫'!$H$6*IF(ISNUMBER($G1009),M1009,0)+'01_指標庫'!$H$7*IF(ISNUMBER($H1009),N1009,0)+'01_指標庫'!$H$8*IF(ISNUMBER($AF1009),AQ1009,0)+'01_指標庫'!$H$9*IF(ISNUMBER($AG1009),AR1009,0)+'01_指標庫'!$H$10*IF(ISNUMBER($AB1009),AM1009,0)+'01_指標庫'!$H$11*IF(ISNUMBER($AC1009),AN1009,0)+'01_指標庫'!$H$12*IF(ISNUMBER($AD1009),AO1009,0)+'01_指標庫'!$H$13*IF(ISNUMBER($AE1009),AP1009,0)+'01_指標庫'!$H$14*IF(ISNUMBER($I1009),O1009,0)+'01_指標庫'!$H$15*IF(ISNUMBER($AH1009),AS1009,0)+'01_指標庫'!$H$16*IF(ISNUMBER($K1009),P1009,0)+'01_指標庫'!$H$17*IF(ISNUMBER($AI1009),AT1009,0)+'01_指標庫'!$H$18*IF(ISNUMBER($AJ1009),AU1009,0)+'01_指標庫'!$H$19*IF(ISNUMBER($AK1009),AV1009,0)+'01_指標庫'!$H$20*IF(ISNUMBER($BB1009),BB1009,0)+'01_指標庫'!$H$21*IF(ISNUMBER($BC1009),BC1009,0))/AW1009,1))</f>
        <v>72.5</v>
      </c>
      <c r="AY1009" s="67"/>
      <c r="AZ1009" s="67"/>
      <c r="BA1009" s="66">
        <f t="shared" si="362"/>
        <v>1.0322691729656164E-2</v>
      </c>
      <c r="BB1009">
        <f t="shared" si="363"/>
        <v>100</v>
      </c>
      <c r="BC1009" t="str">
        <f t="shared" si="364"/>
        <v/>
      </c>
    </row>
    <row r="1010" spans="1:55" ht="15" customHeight="1">
      <c r="A1010" s="56">
        <v>1006</v>
      </c>
      <c r="B1010" s="57">
        <v>44019</v>
      </c>
      <c r="C1010" s="56">
        <v>2020</v>
      </c>
      <c r="D1010" s="58" t="s">
        <v>237</v>
      </c>
      <c r="E1010" s="59">
        <v>10524.01</v>
      </c>
      <c r="F1010" s="60">
        <v>0.21004800000000001</v>
      </c>
      <c r="G1010" s="60">
        <v>-7.5490000000000002E-3</v>
      </c>
      <c r="H1010" s="61">
        <v>0.79590000000000005</v>
      </c>
      <c r="I1010" s="62">
        <v>604</v>
      </c>
      <c r="J1010" s="56" t="s">
        <v>235</v>
      </c>
      <c r="K1010" s="63">
        <v>29.43</v>
      </c>
      <c r="L1010" s="56">
        <f t="shared" si="342"/>
        <v>100</v>
      </c>
      <c r="M1010" s="56">
        <f t="shared" si="343"/>
        <v>100</v>
      </c>
      <c r="N1010" s="56">
        <f t="shared" si="344"/>
        <v>100</v>
      </c>
      <c r="O1010" s="56">
        <f t="shared" si="345"/>
        <v>0</v>
      </c>
      <c r="P1010" s="56">
        <f t="shared" si="346"/>
        <v>0</v>
      </c>
      <c r="Q1010" s="63"/>
      <c r="R1010" s="56"/>
      <c r="S1010" s="60">
        <f t="shared" si="359"/>
        <v>-7.5489953847864832E-3</v>
      </c>
      <c r="T1010" s="64">
        <f t="shared" si="360"/>
        <v>5.3328561202576896E-2</v>
      </c>
      <c r="V1010" s="65"/>
      <c r="W1010" s="65"/>
      <c r="Y1010" s="15" t="str">
        <f t="shared" si="347"/>
        <v>EASY</v>
      </c>
      <c r="AA1010" s="66">
        <f t="shared" si="361"/>
        <v>0.10191863818679914</v>
      </c>
      <c r="AB1010">
        <f>LOOKUP($B1010,'07_L1政策步階'!$A$4:$A$14,'07_L1政策步階'!$C$4:$C$14)</f>
        <v>1</v>
      </c>
      <c r="AC1010" s="65"/>
      <c r="AD1010" s="65"/>
      <c r="AE1010" s="65"/>
      <c r="AF1010" s="65"/>
      <c r="AG1010" s="65"/>
      <c r="AH1010" s="65"/>
      <c r="AI1010" s="65"/>
      <c r="AJ1010" s="65"/>
      <c r="AK1010" s="65"/>
      <c r="AL1010">
        <f t="shared" si="348"/>
        <v>100</v>
      </c>
      <c r="AM1010">
        <f t="shared" si="349"/>
        <v>100</v>
      </c>
      <c r="AN1010" t="str">
        <f t="shared" si="350"/>
        <v/>
      </c>
      <c r="AO1010" t="str">
        <f t="shared" si="351"/>
        <v/>
      </c>
      <c r="AP1010" t="str">
        <f t="shared" si="352"/>
        <v/>
      </c>
      <c r="AQ1010" t="str">
        <f t="shared" si="353"/>
        <v/>
      </c>
      <c r="AR1010" t="str">
        <f t="shared" si="354"/>
        <v/>
      </c>
      <c r="AS1010" t="str">
        <f t="shared" si="355"/>
        <v/>
      </c>
      <c r="AT1010" t="str">
        <f t="shared" si="356"/>
        <v/>
      </c>
      <c r="AU1010" t="str">
        <f t="shared" si="357"/>
        <v/>
      </c>
      <c r="AV1010" t="str">
        <f t="shared" si="358"/>
        <v/>
      </c>
      <c r="AW1010">
        <f>'01_指標庫'!$H$4*ISNUMBER($F1010)+'01_指標庫'!$H$5*ISNUMBER($AA1010)+'01_指標庫'!$H$6*ISNUMBER($G1010)+'01_指標庫'!$H$7*ISNUMBER($H1010)+'01_指標庫'!$H$8*ISNUMBER($AF1010)+'01_指標庫'!$H$9*ISNUMBER($AG1010)+'01_指標庫'!$H$10*ISNUMBER($AB1010)+'01_指標庫'!$H$11*ISNUMBER($AC1010)+'01_指標庫'!$H$12*ISNUMBER($AD1010)+'01_指標庫'!$H$13*ISNUMBER($AE1010)+'01_指標庫'!$H$14*ISNUMBER($I1010)+'01_指標庫'!$H$15*ISNUMBER($AH1010)+'01_指標庫'!$H$16*ISNUMBER($K1010)+'01_指標庫'!$H$17*ISNUMBER($AI1010)+'01_指標庫'!$H$18*ISNUMBER($AJ1010)+'01_指標庫'!$H$19*ISNUMBER($AK1010)+'01_指標庫'!$H$20*ISNUMBER($BB1010)+'01_指標庫'!$H$21*ISNUMBER($BC1010)</f>
        <v>51</v>
      </c>
      <c r="AX1010">
        <f>IF(AW1010=0,50,ROUND(('01_指標庫'!$H$4*IF(ISNUMBER($F1010),L1010,0)+'01_指標庫'!$H$5*IF(ISNUMBER($AA1010),AL1010,0)+'01_指標庫'!$H$6*IF(ISNUMBER($G1010),M1010,0)+'01_指標庫'!$H$7*IF(ISNUMBER($H1010),N1010,0)+'01_指標庫'!$H$8*IF(ISNUMBER($AF1010),AQ1010,0)+'01_指標庫'!$H$9*IF(ISNUMBER($AG1010),AR1010,0)+'01_指標庫'!$H$10*IF(ISNUMBER($AB1010),AM1010,0)+'01_指標庫'!$H$11*IF(ISNUMBER($AC1010),AN1010,0)+'01_指標庫'!$H$12*IF(ISNUMBER($AD1010),AO1010,0)+'01_指標庫'!$H$13*IF(ISNUMBER($AE1010),AP1010,0)+'01_指標庫'!$H$14*IF(ISNUMBER($I1010),O1010,0)+'01_指標庫'!$H$15*IF(ISNUMBER($AH1010),AS1010,0)+'01_指標庫'!$H$16*IF(ISNUMBER($K1010),P1010,0)+'01_指標庫'!$H$17*IF(ISNUMBER($AI1010),AT1010,0)+'01_指標庫'!$H$18*IF(ISNUMBER($AJ1010),AU1010,0)+'01_指標庫'!$H$19*IF(ISNUMBER($AK1010),AV1010,0)+'01_指標庫'!$H$20*IF(ISNUMBER($BB1010),BB1010,0)+'01_指標庫'!$H$21*IF(ISNUMBER($BC1010),BC1010,0))/AW1010,1))</f>
        <v>72.5</v>
      </c>
      <c r="AY1010" s="67"/>
      <c r="AZ1010" s="67"/>
      <c r="BA1010" s="66">
        <f t="shared" si="362"/>
        <v>1.7457353373139028E-2</v>
      </c>
      <c r="BB1010">
        <f t="shared" si="363"/>
        <v>100</v>
      </c>
      <c r="BC1010" t="str">
        <f t="shared" si="364"/>
        <v/>
      </c>
    </row>
    <row r="1011" spans="1:55" ht="15" customHeight="1">
      <c r="A1011" s="56">
        <v>1007</v>
      </c>
      <c r="B1011" s="57">
        <v>44020</v>
      </c>
      <c r="C1011" s="56">
        <v>2020</v>
      </c>
      <c r="D1011" s="58" t="s">
        <v>238</v>
      </c>
      <c r="E1011" s="59">
        <v>10666.7</v>
      </c>
      <c r="F1011" s="60">
        <v>0.22445300000000001</v>
      </c>
      <c r="G1011" s="60">
        <v>0</v>
      </c>
      <c r="H1011" s="61">
        <v>0.81630000000000003</v>
      </c>
      <c r="I1011" s="62">
        <v>606</v>
      </c>
      <c r="J1011" s="56" t="s">
        <v>235</v>
      </c>
      <c r="K1011" s="63">
        <v>28.08</v>
      </c>
      <c r="L1011" s="56">
        <f t="shared" si="342"/>
        <v>100</v>
      </c>
      <c r="M1011" s="56">
        <f t="shared" si="343"/>
        <v>100</v>
      </c>
      <c r="N1011" s="56">
        <f t="shared" si="344"/>
        <v>100</v>
      </c>
      <c r="O1011" s="56">
        <f t="shared" si="345"/>
        <v>0</v>
      </c>
      <c r="P1011" s="56">
        <f t="shared" si="346"/>
        <v>0</v>
      </c>
      <c r="Q1011" s="63"/>
      <c r="R1011" s="56"/>
      <c r="S1011" s="60">
        <f t="shared" si="359"/>
        <v>1.3558519993804641E-2</v>
      </c>
      <c r="T1011" s="64">
        <f t="shared" si="360"/>
        <v>-4.5871559633027581E-2</v>
      </c>
      <c r="V1011" s="65"/>
      <c r="W1011" s="65"/>
      <c r="Y1011" s="15" t="str">
        <f t="shared" si="347"/>
        <v>EASY</v>
      </c>
      <c r="AA1011" s="66">
        <f t="shared" si="361"/>
        <v>0.10431965221858031</v>
      </c>
      <c r="AB1011">
        <f>LOOKUP($B1011,'07_L1政策步階'!$A$4:$A$14,'07_L1政策步階'!$C$4:$C$14)</f>
        <v>1</v>
      </c>
      <c r="AC1011" s="65"/>
      <c r="AD1011" s="65"/>
      <c r="AE1011" s="65"/>
      <c r="AF1011" s="65"/>
      <c r="AG1011" s="65"/>
      <c r="AH1011" s="65"/>
      <c r="AI1011" s="65"/>
      <c r="AJ1011" s="65"/>
      <c r="AK1011" s="65"/>
      <c r="AL1011">
        <f t="shared" si="348"/>
        <v>100</v>
      </c>
      <c r="AM1011">
        <f t="shared" si="349"/>
        <v>100</v>
      </c>
      <c r="AN1011" t="str">
        <f t="shared" si="350"/>
        <v/>
      </c>
      <c r="AO1011" t="str">
        <f t="shared" si="351"/>
        <v/>
      </c>
      <c r="AP1011" t="str">
        <f t="shared" si="352"/>
        <v/>
      </c>
      <c r="AQ1011" t="str">
        <f t="shared" si="353"/>
        <v/>
      </c>
      <c r="AR1011" t="str">
        <f t="shared" si="354"/>
        <v/>
      </c>
      <c r="AS1011" t="str">
        <f t="shared" si="355"/>
        <v/>
      </c>
      <c r="AT1011" t="str">
        <f t="shared" si="356"/>
        <v/>
      </c>
      <c r="AU1011" t="str">
        <f t="shared" si="357"/>
        <v/>
      </c>
      <c r="AV1011" t="str">
        <f t="shared" si="358"/>
        <v/>
      </c>
      <c r="AW1011">
        <f>'01_指標庫'!$H$4*ISNUMBER($F1011)+'01_指標庫'!$H$5*ISNUMBER($AA1011)+'01_指標庫'!$H$6*ISNUMBER($G1011)+'01_指標庫'!$H$7*ISNUMBER($H1011)+'01_指標庫'!$H$8*ISNUMBER($AF1011)+'01_指標庫'!$H$9*ISNUMBER($AG1011)+'01_指標庫'!$H$10*ISNUMBER($AB1011)+'01_指標庫'!$H$11*ISNUMBER($AC1011)+'01_指標庫'!$H$12*ISNUMBER($AD1011)+'01_指標庫'!$H$13*ISNUMBER($AE1011)+'01_指標庫'!$H$14*ISNUMBER($I1011)+'01_指標庫'!$H$15*ISNUMBER($AH1011)+'01_指標庫'!$H$16*ISNUMBER($K1011)+'01_指標庫'!$H$17*ISNUMBER($AI1011)+'01_指標庫'!$H$18*ISNUMBER($AJ1011)+'01_指標庫'!$H$19*ISNUMBER($AK1011)+'01_指標庫'!$H$20*ISNUMBER($BB1011)+'01_指標庫'!$H$21*ISNUMBER($BC1011)</f>
        <v>51</v>
      </c>
      <c r="AX1011">
        <f>IF(AW1011=0,50,ROUND(('01_指標庫'!$H$4*IF(ISNUMBER($F1011),L1011,0)+'01_指標庫'!$H$5*IF(ISNUMBER($AA1011),AL1011,0)+'01_指標庫'!$H$6*IF(ISNUMBER($G1011),M1011,0)+'01_指標庫'!$H$7*IF(ISNUMBER($H1011),N1011,0)+'01_指標庫'!$H$8*IF(ISNUMBER($AF1011),AQ1011,0)+'01_指標庫'!$H$9*IF(ISNUMBER($AG1011),AR1011,0)+'01_指標庫'!$H$10*IF(ISNUMBER($AB1011),AM1011,0)+'01_指標庫'!$H$11*IF(ISNUMBER($AC1011),AN1011,0)+'01_指標庫'!$H$12*IF(ISNUMBER($AD1011),AO1011,0)+'01_指標庫'!$H$13*IF(ISNUMBER($AE1011),AP1011,0)+'01_指標庫'!$H$14*IF(ISNUMBER($I1011),O1011,0)+'01_指標庫'!$H$15*IF(ISNUMBER($AH1011),AS1011,0)+'01_指標庫'!$H$16*IF(ISNUMBER($K1011),P1011,0)+'01_指標庫'!$H$17*IF(ISNUMBER($AI1011),AT1011,0)+'01_指標庫'!$H$18*IF(ISNUMBER($AJ1011),AU1011,0)+'01_指標庫'!$H$19*IF(ISNUMBER($AK1011),AV1011,0)+'01_指標庫'!$H$20*IF(ISNUMBER($BB1011),BB1011,0)+'01_指標庫'!$H$21*IF(ISNUMBER($BC1011),BC1011,0))/AW1011,1))</f>
        <v>72.5</v>
      </c>
      <c r="AY1011" s="67"/>
      <c r="AZ1011" s="67"/>
      <c r="BA1011" s="66">
        <f t="shared" si="362"/>
        <v>2.2871110232524305E-2</v>
      </c>
      <c r="BB1011">
        <f t="shared" si="363"/>
        <v>100</v>
      </c>
      <c r="BC1011" t="str">
        <f t="shared" si="364"/>
        <v/>
      </c>
    </row>
    <row r="1012" spans="1:55" ht="15" customHeight="1">
      <c r="A1012" s="56">
        <v>1008</v>
      </c>
      <c r="B1012" s="57">
        <v>44021</v>
      </c>
      <c r="C1012" s="56">
        <v>2020</v>
      </c>
      <c r="D1012" s="58" t="s">
        <v>239</v>
      </c>
      <c r="E1012" s="59">
        <v>10754.59</v>
      </c>
      <c r="F1012" s="60">
        <v>0.232465</v>
      </c>
      <c r="G1012" s="60">
        <v>0</v>
      </c>
      <c r="H1012" s="61">
        <v>0.79590000000000005</v>
      </c>
      <c r="I1012" s="62">
        <v>614</v>
      </c>
      <c r="J1012" s="56" t="s">
        <v>235</v>
      </c>
      <c r="K1012" s="63">
        <v>29.26</v>
      </c>
      <c r="L1012" s="56">
        <f t="shared" si="342"/>
        <v>100</v>
      </c>
      <c r="M1012" s="56">
        <f t="shared" si="343"/>
        <v>100</v>
      </c>
      <c r="N1012" s="56">
        <f t="shared" si="344"/>
        <v>100</v>
      </c>
      <c r="O1012" s="56">
        <f t="shared" si="345"/>
        <v>0</v>
      </c>
      <c r="P1012" s="56">
        <f t="shared" si="346"/>
        <v>0</v>
      </c>
      <c r="Q1012" s="63"/>
      <c r="R1012" s="56"/>
      <c r="S1012" s="60">
        <f t="shared" si="359"/>
        <v>8.2396617510569481E-3</v>
      </c>
      <c r="T1012" s="64">
        <f t="shared" si="360"/>
        <v>4.2022792022792244E-2</v>
      </c>
      <c r="V1012" s="65"/>
      <c r="W1012" s="65"/>
      <c r="Y1012" s="15" t="str">
        <f t="shared" si="347"/>
        <v>EASY</v>
      </c>
      <c r="AA1012" s="66">
        <f t="shared" si="361"/>
        <v>0.10722227176717314</v>
      </c>
      <c r="AB1012">
        <f>LOOKUP($B1012,'07_L1政策步階'!$A$4:$A$14,'07_L1政策步階'!$C$4:$C$14)</f>
        <v>1</v>
      </c>
      <c r="AC1012" s="65"/>
      <c r="AD1012" s="65"/>
      <c r="AE1012" s="65"/>
      <c r="AF1012" s="65"/>
      <c r="AG1012" s="65"/>
      <c r="AH1012" s="65"/>
      <c r="AI1012" s="65"/>
      <c r="AJ1012" s="65"/>
      <c r="AK1012" s="65"/>
      <c r="AL1012">
        <f t="shared" si="348"/>
        <v>100</v>
      </c>
      <c r="AM1012">
        <f t="shared" si="349"/>
        <v>100</v>
      </c>
      <c r="AN1012" t="str">
        <f t="shared" si="350"/>
        <v/>
      </c>
      <c r="AO1012" t="str">
        <f t="shared" si="351"/>
        <v/>
      </c>
      <c r="AP1012" t="str">
        <f t="shared" si="352"/>
        <v/>
      </c>
      <c r="AQ1012" t="str">
        <f t="shared" si="353"/>
        <v/>
      </c>
      <c r="AR1012" t="str">
        <f t="shared" si="354"/>
        <v/>
      </c>
      <c r="AS1012" t="str">
        <f t="shared" si="355"/>
        <v/>
      </c>
      <c r="AT1012" t="str">
        <f t="shared" si="356"/>
        <v/>
      </c>
      <c r="AU1012" t="str">
        <f t="shared" si="357"/>
        <v/>
      </c>
      <c r="AV1012" t="str">
        <f t="shared" si="358"/>
        <v/>
      </c>
      <c r="AW1012">
        <f>'01_指標庫'!$H$4*ISNUMBER($F1012)+'01_指標庫'!$H$5*ISNUMBER($AA1012)+'01_指標庫'!$H$6*ISNUMBER($G1012)+'01_指標庫'!$H$7*ISNUMBER($H1012)+'01_指標庫'!$H$8*ISNUMBER($AF1012)+'01_指標庫'!$H$9*ISNUMBER($AG1012)+'01_指標庫'!$H$10*ISNUMBER($AB1012)+'01_指標庫'!$H$11*ISNUMBER($AC1012)+'01_指標庫'!$H$12*ISNUMBER($AD1012)+'01_指標庫'!$H$13*ISNUMBER($AE1012)+'01_指標庫'!$H$14*ISNUMBER($I1012)+'01_指標庫'!$H$15*ISNUMBER($AH1012)+'01_指標庫'!$H$16*ISNUMBER($K1012)+'01_指標庫'!$H$17*ISNUMBER($AI1012)+'01_指標庫'!$H$18*ISNUMBER($AJ1012)+'01_指標庫'!$H$19*ISNUMBER($AK1012)+'01_指標庫'!$H$20*ISNUMBER($BB1012)+'01_指標庫'!$H$21*ISNUMBER($BC1012)</f>
        <v>51</v>
      </c>
      <c r="AX1012">
        <f>IF(AW1012=0,50,ROUND(('01_指標庫'!$H$4*IF(ISNUMBER($F1012),L1012,0)+'01_指標庫'!$H$5*IF(ISNUMBER($AA1012),AL1012,0)+'01_指標庫'!$H$6*IF(ISNUMBER($G1012),M1012,0)+'01_指標庫'!$H$7*IF(ISNUMBER($H1012),N1012,0)+'01_指標庫'!$H$8*IF(ISNUMBER($AF1012),AQ1012,0)+'01_指標庫'!$H$9*IF(ISNUMBER($AG1012),AR1012,0)+'01_指標庫'!$H$10*IF(ISNUMBER($AB1012),AM1012,0)+'01_指標庫'!$H$11*IF(ISNUMBER($AC1012),AN1012,0)+'01_指標庫'!$H$12*IF(ISNUMBER($AD1012),AO1012,0)+'01_指標庫'!$H$13*IF(ISNUMBER($AE1012),AP1012,0)+'01_指標庫'!$H$14*IF(ISNUMBER($I1012),O1012,0)+'01_指標庫'!$H$15*IF(ISNUMBER($AH1012),AS1012,0)+'01_指標庫'!$H$16*IF(ISNUMBER($K1012),P1012,0)+'01_指標庫'!$H$17*IF(ISNUMBER($AI1012),AT1012,0)+'01_指標庫'!$H$18*IF(ISNUMBER($AJ1012),AU1012,0)+'01_指標庫'!$H$19*IF(ISNUMBER($AK1012),AV1012,0)+'01_指標庫'!$H$20*IF(ISNUMBER($BB1012),BB1012,0)+'01_指標庫'!$H$21*IF(ISNUMBER($BC1012),BC1012,0))/AW1012,1))</f>
        <v>72.5</v>
      </c>
      <c r="AY1012" s="67"/>
      <c r="AZ1012" s="67"/>
      <c r="BA1012" s="66">
        <f t="shared" si="362"/>
        <v>2.4630059947869043E-2</v>
      </c>
      <c r="BB1012">
        <f t="shared" si="363"/>
        <v>100</v>
      </c>
      <c r="BC1012" t="str">
        <f t="shared" si="364"/>
        <v/>
      </c>
    </row>
    <row r="1013" spans="1:55" ht="15" customHeight="1">
      <c r="A1013" s="56">
        <v>1009</v>
      </c>
      <c r="B1013" s="57">
        <v>44022</v>
      </c>
      <c r="C1013" s="56">
        <v>2020</v>
      </c>
      <c r="D1013" s="58" t="s">
        <v>234</v>
      </c>
      <c r="E1013" s="59">
        <v>10836.33</v>
      </c>
      <c r="F1013" s="60">
        <v>0.23961199999999999</v>
      </c>
      <c r="G1013" s="60">
        <v>0</v>
      </c>
      <c r="H1013" s="61">
        <v>0.79590000000000005</v>
      </c>
      <c r="I1013" s="62">
        <v>614</v>
      </c>
      <c r="J1013" s="56" t="s">
        <v>235</v>
      </c>
      <c r="K1013" s="63">
        <v>27.29</v>
      </c>
      <c r="L1013" s="56">
        <f t="shared" si="342"/>
        <v>100</v>
      </c>
      <c r="M1013" s="56">
        <f t="shared" si="343"/>
        <v>100</v>
      </c>
      <c r="N1013" s="56">
        <f t="shared" si="344"/>
        <v>100</v>
      </c>
      <c r="O1013" s="56">
        <f t="shared" si="345"/>
        <v>0</v>
      </c>
      <c r="P1013" s="56">
        <f t="shared" si="346"/>
        <v>0</v>
      </c>
      <c r="Q1013" s="63"/>
      <c r="R1013" s="56"/>
      <c r="S1013" s="60">
        <f t="shared" si="359"/>
        <v>7.6004757038621307E-3</v>
      </c>
      <c r="T1013" s="64">
        <f t="shared" si="360"/>
        <v>-6.732740943267268E-2</v>
      </c>
      <c r="V1013" s="65"/>
      <c r="W1013" s="65"/>
      <c r="Y1013" s="15" t="str">
        <f t="shared" si="347"/>
        <v>EASY</v>
      </c>
      <c r="AA1013" s="66">
        <f t="shared" si="361"/>
        <v>0.10948314535637316</v>
      </c>
      <c r="AB1013">
        <f>LOOKUP($B1013,'07_L1政策步階'!$A$4:$A$14,'07_L1政策步階'!$C$4:$C$14)</f>
        <v>1</v>
      </c>
      <c r="AC1013" s="65"/>
      <c r="AD1013" s="65"/>
      <c r="AE1013" s="65"/>
      <c r="AF1013" s="65"/>
      <c r="AG1013" s="65"/>
      <c r="AH1013" s="65"/>
      <c r="AI1013" s="65"/>
      <c r="AJ1013" s="65"/>
      <c r="AK1013" s="65"/>
      <c r="AL1013">
        <f t="shared" si="348"/>
        <v>100</v>
      </c>
      <c r="AM1013">
        <f t="shared" si="349"/>
        <v>100</v>
      </c>
      <c r="AN1013" t="str">
        <f t="shared" si="350"/>
        <v/>
      </c>
      <c r="AO1013" t="str">
        <f t="shared" si="351"/>
        <v/>
      </c>
      <c r="AP1013" t="str">
        <f t="shared" si="352"/>
        <v/>
      </c>
      <c r="AQ1013" t="str">
        <f t="shared" si="353"/>
        <v/>
      </c>
      <c r="AR1013" t="str">
        <f t="shared" si="354"/>
        <v/>
      </c>
      <c r="AS1013" t="str">
        <f t="shared" si="355"/>
        <v/>
      </c>
      <c r="AT1013" t="str">
        <f t="shared" si="356"/>
        <v/>
      </c>
      <c r="AU1013" t="str">
        <f t="shared" si="357"/>
        <v/>
      </c>
      <c r="AV1013" t="str">
        <f t="shared" si="358"/>
        <v/>
      </c>
      <c r="AW1013">
        <f>'01_指標庫'!$H$4*ISNUMBER($F1013)+'01_指標庫'!$H$5*ISNUMBER($AA1013)+'01_指標庫'!$H$6*ISNUMBER($G1013)+'01_指標庫'!$H$7*ISNUMBER($H1013)+'01_指標庫'!$H$8*ISNUMBER($AF1013)+'01_指標庫'!$H$9*ISNUMBER($AG1013)+'01_指標庫'!$H$10*ISNUMBER($AB1013)+'01_指標庫'!$H$11*ISNUMBER($AC1013)+'01_指標庫'!$H$12*ISNUMBER($AD1013)+'01_指標庫'!$H$13*ISNUMBER($AE1013)+'01_指標庫'!$H$14*ISNUMBER($I1013)+'01_指標庫'!$H$15*ISNUMBER($AH1013)+'01_指標庫'!$H$16*ISNUMBER($K1013)+'01_指標庫'!$H$17*ISNUMBER($AI1013)+'01_指標庫'!$H$18*ISNUMBER($AJ1013)+'01_指標庫'!$H$19*ISNUMBER($AK1013)+'01_指標庫'!$H$20*ISNUMBER($BB1013)+'01_指標庫'!$H$21*ISNUMBER($BC1013)</f>
        <v>51</v>
      </c>
      <c r="AX1013">
        <f>IF(AW1013=0,50,ROUND(('01_指標庫'!$H$4*IF(ISNUMBER($F1013),L1013,0)+'01_指標庫'!$H$5*IF(ISNUMBER($AA1013),AL1013,0)+'01_指標庫'!$H$6*IF(ISNUMBER($G1013),M1013,0)+'01_指標庫'!$H$7*IF(ISNUMBER($H1013),N1013,0)+'01_指標庫'!$H$8*IF(ISNUMBER($AF1013),AQ1013,0)+'01_指標庫'!$H$9*IF(ISNUMBER($AG1013),AR1013,0)+'01_指標庫'!$H$10*IF(ISNUMBER($AB1013),AM1013,0)+'01_指標庫'!$H$11*IF(ISNUMBER($AC1013),AN1013,0)+'01_指標庫'!$H$12*IF(ISNUMBER($AD1013),AO1013,0)+'01_指標庫'!$H$13*IF(ISNUMBER($AE1013),AP1013,0)+'01_指標庫'!$H$14*IF(ISNUMBER($I1013),O1013,0)+'01_指標庫'!$H$15*IF(ISNUMBER($AH1013),AS1013,0)+'01_指標庫'!$H$16*IF(ISNUMBER($K1013),P1013,0)+'01_指標庫'!$H$17*IF(ISNUMBER($AI1013),AT1013,0)+'01_指標庫'!$H$18*IF(ISNUMBER($AJ1013),AU1013,0)+'01_指標庫'!$H$19*IF(ISNUMBER($AK1013),AV1013,0)+'01_指標庫'!$H$20*IF(ISNUMBER($BB1013),BB1013,0)+'01_指標庫'!$H$21*IF(ISNUMBER($BC1013),BC1013,0))/AW1013,1))</f>
        <v>72.5</v>
      </c>
      <c r="AY1013" s="67"/>
      <c r="AZ1013" s="67"/>
      <c r="BA1013" s="66">
        <f t="shared" si="362"/>
        <v>2.6902635461489632E-2</v>
      </c>
      <c r="BB1013">
        <f t="shared" si="363"/>
        <v>100</v>
      </c>
      <c r="BC1013" t="str">
        <f t="shared" si="364"/>
        <v/>
      </c>
    </row>
    <row r="1014" spans="1:55" ht="15" customHeight="1">
      <c r="A1014" s="56">
        <v>1010</v>
      </c>
      <c r="B1014" s="57">
        <v>44025</v>
      </c>
      <c r="C1014" s="56">
        <v>2020</v>
      </c>
      <c r="D1014" s="58" t="s">
        <v>236</v>
      </c>
      <c r="E1014" s="59">
        <v>10602.21</v>
      </c>
      <c r="F1014" s="60">
        <v>0.210891</v>
      </c>
      <c r="G1014" s="60">
        <v>-2.1604999999999999E-2</v>
      </c>
      <c r="H1014" s="61">
        <v>0.79590000000000005</v>
      </c>
      <c r="I1014" s="62">
        <v>601</v>
      </c>
      <c r="J1014" s="56" t="s">
        <v>235</v>
      </c>
      <c r="K1014" s="63">
        <v>32.19</v>
      </c>
      <c r="L1014" s="56">
        <f t="shared" si="342"/>
        <v>100</v>
      </c>
      <c r="M1014" s="56">
        <f t="shared" si="343"/>
        <v>100</v>
      </c>
      <c r="N1014" s="56">
        <f t="shared" si="344"/>
        <v>100</v>
      </c>
      <c r="O1014" s="56">
        <f t="shared" si="345"/>
        <v>0</v>
      </c>
      <c r="P1014" s="56">
        <f t="shared" si="346"/>
        <v>0</v>
      </c>
      <c r="Q1014" s="63"/>
      <c r="R1014" s="56"/>
      <c r="S1014" s="60">
        <f t="shared" si="359"/>
        <v>-2.160510061985943E-2</v>
      </c>
      <c r="T1014" s="64">
        <f t="shared" si="360"/>
        <v>0.17955294979846093</v>
      </c>
      <c r="V1014" s="65"/>
      <c r="W1014" s="65"/>
      <c r="Y1014" s="15" t="str">
        <f t="shared" si="347"/>
        <v>UNCERTAIN</v>
      </c>
      <c r="AA1014" s="66">
        <f t="shared" si="361"/>
        <v>0.11136861425954026</v>
      </c>
      <c r="AB1014">
        <f>LOOKUP($B1014,'07_L1政策步階'!$A$4:$A$14,'07_L1政策步階'!$C$4:$C$14)</f>
        <v>1</v>
      </c>
      <c r="AC1014" s="65"/>
      <c r="AD1014" s="65"/>
      <c r="AE1014" s="65"/>
      <c r="AF1014" s="65"/>
      <c r="AG1014" s="65"/>
      <c r="AH1014" s="65"/>
      <c r="AI1014" s="65"/>
      <c r="AJ1014" s="65"/>
      <c r="AK1014" s="65"/>
      <c r="AL1014">
        <f t="shared" si="348"/>
        <v>100</v>
      </c>
      <c r="AM1014">
        <f t="shared" si="349"/>
        <v>100</v>
      </c>
      <c r="AN1014" t="str">
        <f t="shared" si="350"/>
        <v/>
      </c>
      <c r="AO1014" t="str">
        <f t="shared" si="351"/>
        <v/>
      </c>
      <c r="AP1014" t="str">
        <f t="shared" si="352"/>
        <v/>
      </c>
      <c r="AQ1014" t="str">
        <f t="shared" si="353"/>
        <v/>
      </c>
      <c r="AR1014" t="str">
        <f t="shared" si="354"/>
        <v/>
      </c>
      <c r="AS1014" t="str">
        <f t="shared" si="355"/>
        <v/>
      </c>
      <c r="AT1014" t="str">
        <f t="shared" si="356"/>
        <v/>
      </c>
      <c r="AU1014" t="str">
        <f t="shared" si="357"/>
        <v/>
      </c>
      <c r="AV1014" t="str">
        <f t="shared" si="358"/>
        <v/>
      </c>
      <c r="AW1014">
        <f>'01_指標庫'!$H$4*ISNUMBER($F1014)+'01_指標庫'!$H$5*ISNUMBER($AA1014)+'01_指標庫'!$H$6*ISNUMBER($G1014)+'01_指標庫'!$H$7*ISNUMBER($H1014)+'01_指標庫'!$H$8*ISNUMBER($AF1014)+'01_指標庫'!$H$9*ISNUMBER($AG1014)+'01_指標庫'!$H$10*ISNUMBER($AB1014)+'01_指標庫'!$H$11*ISNUMBER($AC1014)+'01_指標庫'!$H$12*ISNUMBER($AD1014)+'01_指標庫'!$H$13*ISNUMBER($AE1014)+'01_指標庫'!$H$14*ISNUMBER($I1014)+'01_指標庫'!$H$15*ISNUMBER($AH1014)+'01_指標庫'!$H$16*ISNUMBER($K1014)+'01_指標庫'!$H$17*ISNUMBER($AI1014)+'01_指標庫'!$H$18*ISNUMBER($AJ1014)+'01_指標庫'!$H$19*ISNUMBER($AK1014)+'01_指標庫'!$H$20*ISNUMBER($BB1014)+'01_指標庫'!$H$21*ISNUMBER($BC1014)</f>
        <v>51</v>
      </c>
      <c r="AX1014">
        <f>IF(AW1014=0,50,ROUND(('01_指標庫'!$H$4*IF(ISNUMBER($F1014),L1014,0)+'01_指標庫'!$H$5*IF(ISNUMBER($AA1014),AL1014,0)+'01_指標庫'!$H$6*IF(ISNUMBER($G1014),M1014,0)+'01_指標庫'!$H$7*IF(ISNUMBER($H1014),N1014,0)+'01_指標庫'!$H$8*IF(ISNUMBER($AF1014),AQ1014,0)+'01_指標庫'!$H$9*IF(ISNUMBER($AG1014),AR1014,0)+'01_指標庫'!$H$10*IF(ISNUMBER($AB1014),AM1014,0)+'01_指標庫'!$H$11*IF(ISNUMBER($AC1014),AN1014,0)+'01_指標庫'!$H$12*IF(ISNUMBER($AD1014),AO1014,0)+'01_指標庫'!$H$13*IF(ISNUMBER($AE1014),AP1014,0)+'01_指標庫'!$H$14*IF(ISNUMBER($I1014),O1014,0)+'01_指標庫'!$H$15*IF(ISNUMBER($AH1014),AS1014,0)+'01_指標庫'!$H$16*IF(ISNUMBER($K1014),P1014,0)+'01_指標庫'!$H$17*IF(ISNUMBER($AI1014),AT1014,0)+'01_指標庫'!$H$18*IF(ISNUMBER($AJ1014),AU1014,0)+'01_指標庫'!$H$19*IF(ISNUMBER($AK1014),AV1014,0)+'01_指標庫'!$H$20*IF(ISNUMBER($BB1014),BB1014,0)+'01_指標庫'!$H$21*IF(ISNUMBER($BC1014),BC1014,0))/AW1014,1))</f>
        <v>66.7</v>
      </c>
      <c r="AY1014" s="67"/>
      <c r="AZ1014" s="67"/>
      <c r="BA1014" s="66">
        <f t="shared" si="362"/>
        <v>1.9485223731595891E-2</v>
      </c>
      <c r="BB1014">
        <f t="shared" si="363"/>
        <v>50</v>
      </c>
      <c r="BC1014" t="str">
        <f t="shared" si="364"/>
        <v/>
      </c>
    </row>
    <row r="1015" spans="1:55" ht="15" customHeight="1">
      <c r="A1015" s="56">
        <v>1011</v>
      </c>
      <c r="B1015" s="57">
        <v>44026</v>
      </c>
      <c r="C1015" s="56">
        <v>2020</v>
      </c>
      <c r="D1015" s="58" t="s">
        <v>237</v>
      </c>
      <c r="E1015" s="59">
        <v>10689.52</v>
      </c>
      <c r="F1015" s="60">
        <v>0.218832</v>
      </c>
      <c r="G1015" s="60">
        <v>-1.3547999999999999E-2</v>
      </c>
      <c r="H1015" s="61">
        <v>0.8367</v>
      </c>
      <c r="I1015" s="62">
        <v>603</v>
      </c>
      <c r="J1015" s="56" t="s">
        <v>235</v>
      </c>
      <c r="K1015" s="63">
        <v>29.52</v>
      </c>
      <c r="L1015" s="56">
        <f t="shared" si="342"/>
        <v>100</v>
      </c>
      <c r="M1015" s="56">
        <f t="shared" si="343"/>
        <v>100</v>
      </c>
      <c r="N1015" s="56">
        <f t="shared" si="344"/>
        <v>100</v>
      </c>
      <c r="O1015" s="56">
        <f t="shared" si="345"/>
        <v>0</v>
      </c>
      <c r="P1015" s="56">
        <f t="shared" si="346"/>
        <v>0</v>
      </c>
      <c r="Q1015" s="63"/>
      <c r="R1015" s="56"/>
      <c r="S1015" s="60">
        <f t="shared" si="359"/>
        <v>8.2350755172744261E-3</v>
      </c>
      <c r="T1015" s="64">
        <f t="shared" si="360"/>
        <v>-8.2945013979496718E-2</v>
      </c>
      <c r="V1015" s="65"/>
      <c r="W1015" s="65"/>
      <c r="Y1015" s="15" t="str">
        <f t="shared" si="347"/>
        <v>EASY</v>
      </c>
      <c r="AA1015" s="66">
        <f t="shared" si="361"/>
        <v>0.11401556553105952</v>
      </c>
      <c r="AB1015">
        <f>LOOKUP($B1015,'07_L1政策步階'!$A$4:$A$14,'07_L1政策步階'!$C$4:$C$14)</f>
        <v>1</v>
      </c>
      <c r="AC1015" s="65"/>
      <c r="AD1015" s="65"/>
      <c r="AE1015" s="65"/>
      <c r="AF1015" s="65"/>
      <c r="AG1015" s="65"/>
      <c r="AH1015" s="65"/>
      <c r="AI1015" s="65"/>
      <c r="AJ1015" s="65"/>
      <c r="AK1015" s="65"/>
      <c r="AL1015">
        <f t="shared" si="348"/>
        <v>100</v>
      </c>
      <c r="AM1015">
        <f t="shared" si="349"/>
        <v>100</v>
      </c>
      <c r="AN1015" t="str">
        <f t="shared" si="350"/>
        <v/>
      </c>
      <c r="AO1015" t="str">
        <f t="shared" si="351"/>
        <v/>
      </c>
      <c r="AP1015" t="str">
        <f t="shared" si="352"/>
        <v/>
      </c>
      <c r="AQ1015" t="str">
        <f t="shared" si="353"/>
        <v/>
      </c>
      <c r="AR1015" t="str">
        <f t="shared" si="354"/>
        <v/>
      </c>
      <c r="AS1015" t="str">
        <f t="shared" si="355"/>
        <v/>
      </c>
      <c r="AT1015" t="str">
        <f t="shared" si="356"/>
        <v/>
      </c>
      <c r="AU1015" t="str">
        <f t="shared" si="357"/>
        <v/>
      </c>
      <c r="AV1015" t="str">
        <f t="shared" si="358"/>
        <v/>
      </c>
      <c r="AW1015">
        <f>'01_指標庫'!$H$4*ISNUMBER($F1015)+'01_指標庫'!$H$5*ISNUMBER($AA1015)+'01_指標庫'!$H$6*ISNUMBER($G1015)+'01_指標庫'!$H$7*ISNUMBER($H1015)+'01_指標庫'!$H$8*ISNUMBER($AF1015)+'01_指標庫'!$H$9*ISNUMBER($AG1015)+'01_指標庫'!$H$10*ISNUMBER($AB1015)+'01_指標庫'!$H$11*ISNUMBER($AC1015)+'01_指標庫'!$H$12*ISNUMBER($AD1015)+'01_指標庫'!$H$13*ISNUMBER($AE1015)+'01_指標庫'!$H$14*ISNUMBER($I1015)+'01_指標庫'!$H$15*ISNUMBER($AH1015)+'01_指標庫'!$H$16*ISNUMBER($K1015)+'01_指標庫'!$H$17*ISNUMBER($AI1015)+'01_指標庫'!$H$18*ISNUMBER($AJ1015)+'01_指標庫'!$H$19*ISNUMBER($AK1015)+'01_指標庫'!$H$20*ISNUMBER($BB1015)+'01_指標庫'!$H$21*ISNUMBER($BC1015)</f>
        <v>51</v>
      </c>
      <c r="AX1015">
        <f>IF(AW1015=0,50,ROUND(('01_指標庫'!$H$4*IF(ISNUMBER($F1015),L1015,0)+'01_指標庫'!$H$5*IF(ISNUMBER($AA1015),AL1015,0)+'01_指標庫'!$H$6*IF(ISNUMBER($G1015),M1015,0)+'01_指標庫'!$H$7*IF(ISNUMBER($H1015),N1015,0)+'01_指標庫'!$H$8*IF(ISNUMBER($AF1015),AQ1015,0)+'01_指標庫'!$H$9*IF(ISNUMBER($AG1015),AR1015,0)+'01_指標庫'!$H$10*IF(ISNUMBER($AB1015),AM1015,0)+'01_指標庫'!$H$11*IF(ISNUMBER($AC1015),AN1015,0)+'01_指標庫'!$H$12*IF(ISNUMBER($AD1015),AO1015,0)+'01_指標庫'!$H$13*IF(ISNUMBER($AE1015),AP1015,0)+'01_指標庫'!$H$14*IF(ISNUMBER($I1015),O1015,0)+'01_指標庫'!$H$15*IF(ISNUMBER($AH1015),AS1015,0)+'01_指標庫'!$H$16*IF(ISNUMBER($K1015),P1015,0)+'01_指標庫'!$H$17*IF(ISNUMBER($AI1015),AT1015,0)+'01_指標庫'!$H$18*IF(ISNUMBER($AJ1015),AU1015,0)+'01_指標庫'!$H$19*IF(ISNUMBER($AK1015),AV1015,0)+'01_指標庫'!$H$20*IF(ISNUMBER($BB1015),BB1015,0)+'01_指標庫'!$H$21*IF(ISNUMBER($BC1015),BC1015,0))/AW1015,1))</f>
        <v>72.5</v>
      </c>
      <c r="AY1015" s="67"/>
      <c r="AZ1015" s="67"/>
      <c r="BA1015" s="66">
        <f t="shared" si="362"/>
        <v>1.5582794661743948E-2</v>
      </c>
      <c r="BB1015">
        <f t="shared" si="363"/>
        <v>100</v>
      </c>
      <c r="BC1015" t="str">
        <f t="shared" si="364"/>
        <v/>
      </c>
    </row>
    <row r="1016" spans="1:55" ht="15" customHeight="1">
      <c r="A1016" s="56">
        <v>1012</v>
      </c>
      <c r="B1016" s="57">
        <v>44027</v>
      </c>
      <c r="C1016" s="56">
        <v>2020</v>
      </c>
      <c r="D1016" s="58" t="s">
        <v>238</v>
      </c>
      <c r="E1016" s="59">
        <v>10701.68</v>
      </c>
      <c r="F1016" s="60">
        <v>0.21812200000000001</v>
      </c>
      <c r="G1016" s="60">
        <v>-1.2426E-2</v>
      </c>
      <c r="H1016" s="61">
        <v>0.85709999999999997</v>
      </c>
      <c r="I1016" s="62">
        <v>581</v>
      </c>
      <c r="J1016" s="56" t="s">
        <v>235</v>
      </c>
      <c r="K1016" s="63">
        <v>27.76</v>
      </c>
      <c r="L1016" s="56">
        <f t="shared" si="342"/>
        <v>100</v>
      </c>
      <c r="M1016" s="56">
        <f t="shared" si="343"/>
        <v>100</v>
      </c>
      <c r="N1016" s="56">
        <f t="shared" si="344"/>
        <v>100</v>
      </c>
      <c r="O1016" s="56">
        <f t="shared" si="345"/>
        <v>0</v>
      </c>
      <c r="P1016" s="56">
        <f t="shared" si="346"/>
        <v>0</v>
      </c>
      <c r="Q1016" s="63"/>
      <c r="R1016" s="56"/>
      <c r="S1016" s="60">
        <f t="shared" si="359"/>
        <v>1.1375627717615799E-3</v>
      </c>
      <c r="T1016" s="64">
        <f t="shared" si="360"/>
        <v>-5.962059620596194E-2</v>
      </c>
      <c r="V1016" s="65"/>
      <c r="W1016" s="65"/>
      <c r="Y1016" s="15" t="str">
        <f t="shared" si="347"/>
        <v>EASY</v>
      </c>
      <c r="AA1016" s="66">
        <f t="shared" si="361"/>
        <v>0.11635230812117525</v>
      </c>
      <c r="AB1016">
        <f>LOOKUP($B1016,'07_L1政策步階'!$A$4:$A$14,'07_L1政策步階'!$C$4:$C$14)</f>
        <v>1</v>
      </c>
      <c r="AC1016" s="65"/>
      <c r="AD1016" s="65"/>
      <c r="AE1016" s="65"/>
      <c r="AF1016" s="65"/>
      <c r="AG1016" s="65"/>
      <c r="AH1016" s="65"/>
      <c r="AI1016" s="65"/>
      <c r="AJ1016" s="65"/>
      <c r="AK1016" s="65"/>
      <c r="AL1016">
        <f t="shared" si="348"/>
        <v>100</v>
      </c>
      <c r="AM1016">
        <f t="shared" si="349"/>
        <v>100</v>
      </c>
      <c r="AN1016" t="str">
        <f t="shared" si="350"/>
        <v/>
      </c>
      <c r="AO1016" t="str">
        <f t="shared" si="351"/>
        <v/>
      </c>
      <c r="AP1016" t="str">
        <f t="shared" si="352"/>
        <v/>
      </c>
      <c r="AQ1016" t="str">
        <f t="shared" si="353"/>
        <v/>
      </c>
      <c r="AR1016" t="str">
        <f t="shared" si="354"/>
        <v/>
      </c>
      <c r="AS1016" t="str">
        <f t="shared" si="355"/>
        <v/>
      </c>
      <c r="AT1016" t="str">
        <f t="shared" si="356"/>
        <v/>
      </c>
      <c r="AU1016" t="str">
        <f t="shared" si="357"/>
        <v/>
      </c>
      <c r="AV1016" t="str">
        <f t="shared" si="358"/>
        <v/>
      </c>
      <c r="AW1016">
        <f>'01_指標庫'!$H$4*ISNUMBER($F1016)+'01_指標庫'!$H$5*ISNUMBER($AA1016)+'01_指標庫'!$H$6*ISNUMBER($G1016)+'01_指標庫'!$H$7*ISNUMBER($H1016)+'01_指標庫'!$H$8*ISNUMBER($AF1016)+'01_指標庫'!$H$9*ISNUMBER($AG1016)+'01_指標庫'!$H$10*ISNUMBER($AB1016)+'01_指標庫'!$H$11*ISNUMBER($AC1016)+'01_指標庫'!$H$12*ISNUMBER($AD1016)+'01_指標庫'!$H$13*ISNUMBER($AE1016)+'01_指標庫'!$H$14*ISNUMBER($I1016)+'01_指標庫'!$H$15*ISNUMBER($AH1016)+'01_指標庫'!$H$16*ISNUMBER($K1016)+'01_指標庫'!$H$17*ISNUMBER($AI1016)+'01_指標庫'!$H$18*ISNUMBER($AJ1016)+'01_指標庫'!$H$19*ISNUMBER($AK1016)+'01_指標庫'!$H$20*ISNUMBER($BB1016)+'01_指標庫'!$H$21*ISNUMBER($BC1016)</f>
        <v>51</v>
      </c>
      <c r="AX1016">
        <f>IF(AW1016=0,50,ROUND(('01_指標庫'!$H$4*IF(ISNUMBER($F1016),L1016,0)+'01_指標庫'!$H$5*IF(ISNUMBER($AA1016),AL1016,0)+'01_指標庫'!$H$6*IF(ISNUMBER($G1016),M1016,0)+'01_指標庫'!$H$7*IF(ISNUMBER($H1016),N1016,0)+'01_指標庫'!$H$8*IF(ISNUMBER($AF1016),AQ1016,0)+'01_指標庫'!$H$9*IF(ISNUMBER($AG1016),AR1016,0)+'01_指標庫'!$H$10*IF(ISNUMBER($AB1016),AM1016,0)+'01_指標庫'!$H$11*IF(ISNUMBER($AC1016),AN1016,0)+'01_指標庫'!$H$12*IF(ISNUMBER($AD1016),AO1016,0)+'01_指標庫'!$H$13*IF(ISNUMBER($AE1016),AP1016,0)+'01_指標庫'!$H$14*IF(ISNUMBER($I1016),O1016,0)+'01_指標庫'!$H$15*IF(ISNUMBER($AH1016),AS1016,0)+'01_指標庫'!$H$16*IF(ISNUMBER($K1016),P1016,0)+'01_指標庫'!$H$17*IF(ISNUMBER($AI1016),AT1016,0)+'01_指標庫'!$H$18*IF(ISNUMBER($AJ1016),AU1016,0)+'01_指標庫'!$H$19*IF(ISNUMBER($AK1016),AV1016,0)+'01_指標庫'!$H$20*IF(ISNUMBER($BB1016),BB1016,0)+'01_指標庫'!$H$21*IF(ISNUMBER($BC1016),BC1016,0))/AW1016,1))</f>
        <v>72.5</v>
      </c>
      <c r="AY1016" s="67"/>
      <c r="AZ1016" s="67"/>
      <c r="BA1016" s="66">
        <f t="shared" si="362"/>
        <v>1.1022805231384103E-2</v>
      </c>
      <c r="BB1016">
        <f t="shared" si="363"/>
        <v>100</v>
      </c>
      <c r="BC1016" t="str">
        <f t="shared" si="364"/>
        <v/>
      </c>
    </row>
    <row r="1017" spans="1:55" ht="15" customHeight="1">
      <c r="A1017" s="56">
        <v>1013</v>
      </c>
      <c r="B1017" s="57">
        <v>44028</v>
      </c>
      <c r="C1017" s="56">
        <v>2020</v>
      </c>
      <c r="D1017" s="58" t="s">
        <v>239</v>
      </c>
      <c r="E1017" s="59">
        <v>10626.46</v>
      </c>
      <c r="F1017" s="60">
        <v>0.20758199999999999</v>
      </c>
      <c r="G1017" s="60">
        <v>-1.9366999999999999E-2</v>
      </c>
      <c r="H1017" s="61">
        <v>0.85709999999999997</v>
      </c>
      <c r="I1017" s="62">
        <v>576</v>
      </c>
      <c r="J1017" s="56" t="s">
        <v>235</v>
      </c>
      <c r="K1017" s="63">
        <v>28</v>
      </c>
      <c r="L1017" s="56">
        <f t="shared" si="342"/>
        <v>100</v>
      </c>
      <c r="M1017" s="56">
        <f t="shared" si="343"/>
        <v>100</v>
      </c>
      <c r="N1017" s="56">
        <f t="shared" si="344"/>
        <v>100</v>
      </c>
      <c r="O1017" s="56">
        <f t="shared" si="345"/>
        <v>0</v>
      </c>
      <c r="P1017" s="56">
        <f t="shared" si="346"/>
        <v>0</v>
      </c>
      <c r="Q1017" s="63"/>
      <c r="R1017" s="56"/>
      <c r="S1017" s="60">
        <f t="shared" si="359"/>
        <v>-7.0288029543026376E-3</v>
      </c>
      <c r="T1017" s="64">
        <f t="shared" si="360"/>
        <v>8.6455331412103043E-3</v>
      </c>
      <c r="V1017" s="65"/>
      <c r="W1017" s="65"/>
      <c r="Y1017" s="15" t="str">
        <f t="shared" si="347"/>
        <v>UNCERTAIN</v>
      </c>
      <c r="AA1017" s="66">
        <f t="shared" si="361"/>
        <v>0.11838167874321814</v>
      </c>
      <c r="AB1017">
        <f>LOOKUP($B1017,'07_L1政策步階'!$A$4:$A$14,'07_L1政策步階'!$C$4:$C$14)</f>
        <v>1</v>
      </c>
      <c r="AC1017" s="65"/>
      <c r="AD1017" s="65"/>
      <c r="AE1017" s="65"/>
      <c r="AF1017" s="65"/>
      <c r="AG1017" s="65"/>
      <c r="AH1017" s="65"/>
      <c r="AI1017" s="65"/>
      <c r="AJ1017" s="65"/>
      <c r="AK1017" s="65"/>
      <c r="AL1017">
        <f t="shared" si="348"/>
        <v>100</v>
      </c>
      <c r="AM1017">
        <f t="shared" si="349"/>
        <v>100</v>
      </c>
      <c r="AN1017" t="str">
        <f t="shared" si="350"/>
        <v/>
      </c>
      <c r="AO1017" t="str">
        <f t="shared" si="351"/>
        <v/>
      </c>
      <c r="AP1017" t="str">
        <f t="shared" si="352"/>
        <v/>
      </c>
      <c r="AQ1017" t="str">
        <f t="shared" si="353"/>
        <v/>
      </c>
      <c r="AR1017" t="str">
        <f t="shared" si="354"/>
        <v/>
      </c>
      <c r="AS1017" t="str">
        <f t="shared" si="355"/>
        <v/>
      </c>
      <c r="AT1017" t="str">
        <f t="shared" si="356"/>
        <v/>
      </c>
      <c r="AU1017" t="str">
        <f t="shared" si="357"/>
        <v/>
      </c>
      <c r="AV1017" t="str">
        <f t="shared" si="358"/>
        <v/>
      </c>
      <c r="AW1017">
        <f>'01_指標庫'!$H$4*ISNUMBER($F1017)+'01_指標庫'!$H$5*ISNUMBER($AA1017)+'01_指標庫'!$H$6*ISNUMBER($G1017)+'01_指標庫'!$H$7*ISNUMBER($H1017)+'01_指標庫'!$H$8*ISNUMBER($AF1017)+'01_指標庫'!$H$9*ISNUMBER($AG1017)+'01_指標庫'!$H$10*ISNUMBER($AB1017)+'01_指標庫'!$H$11*ISNUMBER($AC1017)+'01_指標庫'!$H$12*ISNUMBER($AD1017)+'01_指標庫'!$H$13*ISNUMBER($AE1017)+'01_指標庫'!$H$14*ISNUMBER($I1017)+'01_指標庫'!$H$15*ISNUMBER($AH1017)+'01_指標庫'!$H$16*ISNUMBER($K1017)+'01_指標庫'!$H$17*ISNUMBER($AI1017)+'01_指標庫'!$H$18*ISNUMBER($AJ1017)+'01_指標庫'!$H$19*ISNUMBER($AK1017)+'01_指標庫'!$H$20*ISNUMBER($BB1017)+'01_指標庫'!$H$21*ISNUMBER($BC1017)</f>
        <v>51</v>
      </c>
      <c r="AX1017">
        <f>IF(AW1017=0,50,ROUND(('01_指標庫'!$H$4*IF(ISNUMBER($F1017),L1017,0)+'01_指標庫'!$H$5*IF(ISNUMBER($AA1017),AL1017,0)+'01_指標庫'!$H$6*IF(ISNUMBER($G1017),M1017,0)+'01_指標庫'!$H$7*IF(ISNUMBER($H1017),N1017,0)+'01_指標庫'!$H$8*IF(ISNUMBER($AF1017),AQ1017,0)+'01_指標庫'!$H$9*IF(ISNUMBER($AG1017),AR1017,0)+'01_指標庫'!$H$10*IF(ISNUMBER($AB1017),AM1017,0)+'01_指標庫'!$H$11*IF(ISNUMBER($AC1017),AN1017,0)+'01_指標庫'!$H$12*IF(ISNUMBER($AD1017),AO1017,0)+'01_指標庫'!$H$13*IF(ISNUMBER($AE1017),AP1017,0)+'01_指標庫'!$H$14*IF(ISNUMBER($I1017),O1017,0)+'01_指標庫'!$H$15*IF(ISNUMBER($AH1017),AS1017,0)+'01_指標庫'!$H$16*IF(ISNUMBER($K1017),P1017,0)+'01_指標庫'!$H$17*IF(ISNUMBER($AI1017),AT1017,0)+'01_指標庫'!$H$18*IF(ISNUMBER($AJ1017),AU1017,0)+'01_指標庫'!$H$19*IF(ISNUMBER($AK1017),AV1017,0)+'01_指標庫'!$H$20*IF(ISNUMBER($BB1017),BB1017,0)+'01_指標庫'!$H$21*IF(ISNUMBER($BC1017),BC1017,0))/AW1017,1))</f>
        <v>66.7</v>
      </c>
      <c r="AY1017" s="67"/>
      <c r="AZ1017" s="67"/>
      <c r="BA1017" s="66">
        <f t="shared" si="362"/>
        <v>5.3123041502172175E-3</v>
      </c>
      <c r="BB1017">
        <f t="shared" si="363"/>
        <v>50</v>
      </c>
      <c r="BC1017" t="str">
        <f t="shared" si="364"/>
        <v/>
      </c>
    </row>
    <row r="1018" spans="1:55" ht="15" customHeight="1">
      <c r="A1018" s="56">
        <v>1014</v>
      </c>
      <c r="B1018" s="57">
        <v>44029</v>
      </c>
      <c r="C1018" s="56">
        <v>2020</v>
      </c>
      <c r="D1018" s="58" t="s">
        <v>234</v>
      </c>
      <c r="E1018" s="59">
        <v>10645.22</v>
      </c>
      <c r="F1018" s="60">
        <v>0.20768200000000001</v>
      </c>
      <c r="G1018" s="60">
        <v>-1.7635999999999999E-2</v>
      </c>
      <c r="H1018" s="61">
        <v>0.8367</v>
      </c>
      <c r="I1018" s="62">
        <v>574</v>
      </c>
      <c r="J1018" s="56" t="s">
        <v>235</v>
      </c>
      <c r="K1018" s="63">
        <v>25.68</v>
      </c>
      <c r="L1018" s="56">
        <f t="shared" si="342"/>
        <v>100</v>
      </c>
      <c r="M1018" s="56">
        <f t="shared" si="343"/>
        <v>100</v>
      </c>
      <c r="N1018" s="56">
        <f t="shared" si="344"/>
        <v>100</v>
      </c>
      <c r="O1018" s="56">
        <f t="shared" si="345"/>
        <v>0</v>
      </c>
      <c r="P1018" s="56">
        <f t="shared" si="346"/>
        <v>0</v>
      </c>
      <c r="Q1018" s="63"/>
      <c r="R1018" s="56"/>
      <c r="S1018" s="60">
        <f t="shared" si="359"/>
        <v>1.7654044714796591E-3</v>
      </c>
      <c r="T1018" s="64">
        <f t="shared" si="360"/>
        <v>-8.2857142857142851E-2</v>
      </c>
      <c r="V1018" s="65"/>
      <c r="W1018" s="65"/>
      <c r="Y1018" s="15" t="str">
        <f t="shared" si="347"/>
        <v>UNCERTAIN</v>
      </c>
      <c r="AA1018" s="66">
        <f t="shared" si="361"/>
        <v>0.12027049256766031</v>
      </c>
      <c r="AB1018">
        <f>LOOKUP($B1018,'07_L1政策步階'!$A$4:$A$14,'07_L1政策步階'!$C$4:$C$14)</f>
        <v>1</v>
      </c>
      <c r="AC1018" s="65"/>
      <c r="AD1018" s="65"/>
      <c r="AE1018" s="65"/>
      <c r="AF1018" s="65"/>
      <c r="AG1018" s="65"/>
      <c r="AH1018" s="65"/>
      <c r="AI1018" s="65"/>
      <c r="AJ1018" s="65"/>
      <c r="AK1018" s="65"/>
      <c r="AL1018">
        <f t="shared" si="348"/>
        <v>100</v>
      </c>
      <c r="AM1018">
        <f t="shared" si="349"/>
        <v>100</v>
      </c>
      <c r="AN1018" t="str">
        <f t="shared" si="350"/>
        <v/>
      </c>
      <c r="AO1018" t="str">
        <f t="shared" si="351"/>
        <v/>
      </c>
      <c r="AP1018" t="str">
        <f t="shared" si="352"/>
        <v/>
      </c>
      <c r="AQ1018" t="str">
        <f t="shared" si="353"/>
        <v/>
      </c>
      <c r="AR1018" t="str">
        <f t="shared" si="354"/>
        <v/>
      </c>
      <c r="AS1018" t="str">
        <f t="shared" si="355"/>
        <v/>
      </c>
      <c r="AT1018" t="str">
        <f t="shared" si="356"/>
        <v/>
      </c>
      <c r="AU1018" t="str">
        <f t="shared" si="357"/>
        <v/>
      </c>
      <c r="AV1018" t="str">
        <f t="shared" si="358"/>
        <v/>
      </c>
      <c r="AW1018">
        <f>'01_指標庫'!$H$4*ISNUMBER($F1018)+'01_指標庫'!$H$5*ISNUMBER($AA1018)+'01_指標庫'!$H$6*ISNUMBER($G1018)+'01_指標庫'!$H$7*ISNUMBER($H1018)+'01_指標庫'!$H$8*ISNUMBER($AF1018)+'01_指標庫'!$H$9*ISNUMBER($AG1018)+'01_指標庫'!$H$10*ISNUMBER($AB1018)+'01_指標庫'!$H$11*ISNUMBER($AC1018)+'01_指標庫'!$H$12*ISNUMBER($AD1018)+'01_指標庫'!$H$13*ISNUMBER($AE1018)+'01_指標庫'!$H$14*ISNUMBER($I1018)+'01_指標庫'!$H$15*ISNUMBER($AH1018)+'01_指標庫'!$H$16*ISNUMBER($K1018)+'01_指標庫'!$H$17*ISNUMBER($AI1018)+'01_指標庫'!$H$18*ISNUMBER($AJ1018)+'01_指標庫'!$H$19*ISNUMBER($AK1018)+'01_指標庫'!$H$20*ISNUMBER($BB1018)+'01_指標庫'!$H$21*ISNUMBER($BC1018)</f>
        <v>51</v>
      </c>
      <c r="AX1018">
        <f>IF(AW1018=0,50,ROUND(('01_指標庫'!$H$4*IF(ISNUMBER($F1018),L1018,0)+'01_指標庫'!$H$5*IF(ISNUMBER($AA1018),AL1018,0)+'01_指標庫'!$H$6*IF(ISNUMBER($G1018),M1018,0)+'01_指標庫'!$H$7*IF(ISNUMBER($H1018),N1018,0)+'01_指標庫'!$H$8*IF(ISNUMBER($AF1018),AQ1018,0)+'01_指標庫'!$H$9*IF(ISNUMBER($AG1018),AR1018,0)+'01_指標庫'!$H$10*IF(ISNUMBER($AB1018),AM1018,0)+'01_指標庫'!$H$11*IF(ISNUMBER($AC1018),AN1018,0)+'01_指標庫'!$H$12*IF(ISNUMBER($AD1018),AO1018,0)+'01_指標庫'!$H$13*IF(ISNUMBER($AE1018),AP1018,0)+'01_指標庫'!$H$14*IF(ISNUMBER($I1018),O1018,0)+'01_指標庫'!$H$15*IF(ISNUMBER($AH1018),AS1018,0)+'01_指標庫'!$H$16*IF(ISNUMBER($K1018),P1018,0)+'01_指標庫'!$H$17*IF(ISNUMBER($AI1018),AT1018,0)+'01_指標庫'!$H$18*IF(ISNUMBER($AJ1018),AU1018,0)+'01_指標庫'!$H$19*IF(ISNUMBER($AK1018),AV1018,0)+'01_指標庫'!$H$20*IF(ISNUMBER($BB1018),BB1018,0)+'01_指標庫'!$H$21*IF(ISNUMBER($BC1018),BC1018,0))/AW1018,1))</f>
        <v>66.7</v>
      </c>
      <c r="AY1018" s="67"/>
      <c r="AZ1018" s="67"/>
      <c r="BA1018" s="66">
        <f t="shared" si="362"/>
        <v>-1.1307934175446288E-3</v>
      </c>
      <c r="BB1018">
        <f t="shared" si="363"/>
        <v>50</v>
      </c>
      <c r="BC1018" t="str">
        <f t="shared" si="364"/>
        <v/>
      </c>
    </row>
    <row r="1019" spans="1:55" ht="15" customHeight="1">
      <c r="A1019" s="56">
        <v>1015</v>
      </c>
      <c r="B1019" s="57">
        <v>44032</v>
      </c>
      <c r="C1019" s="56">
        <v>2020</v>
      </c>
      <c r="D1019" s="58" t="s">
        <v>236</v>
      </c>
      <c r="E1019" s="59">
        <v>10952.08</v>
      </c>
      <c r="F1019" s="60">
        <v>0.24010300000000001</v>
      </c>
      <c r="G1019" s="60">
        <v>0</v>
      </c>
      <c r="H1019" s="61">
        <v>0.8367</v>
      </c>
      <c r="I1019" s="62">
        <v>554</v>
      </c>
      <c r="J1019" s="56" t="s">
        <v>235</v>
      </c>
      <c r="K1019" s="63">
        <v>24.46</v>
      </c>
      <c r="L1019" s="56">
        <f t="shared" si="342"/>
        <v>100</v>
      </c>
      <c r="M1019" s="56">
        <f t="shared" si="343"/>
        <v>100</v>
      </c>
      <c r="N1019" s="56">
        <f t="shared" si="344"/>
        <v>100</v>
      </c>
      <c r="O1019" s="56">
        <f t="shared" si="345"/>
        <v>0</v>
      </c>
      <c r="P1019" s="56">
        <f t="shared" si="346"/>
        <v>50</v>
      </c>
      <c r="Q1019" s="63"/>
      <c r="R1019" s="56"/>
      <c r="S1019" s="60">
        <f t="shared" si="359"/>
        <v>2.8826083444024597E-2</v>
      </c>
      <c r="T1019" s="64">
        <f t="shared" si="360"/>
        <v>-4.7507788161993747E-2</v>
      </c>
      <c r="V1019" s="65"/>
      <c r="W1019" s="65"/>
      <c r="Y1019" s="15" t="str">
        <f t="shared" si="347"/>
        <v>EASY</v>
      </c>
      <c r="AA1019" s="66">
        <f t="shared" si="361"/>
        <v>0.12230321497681929</v>
      </c>
      <c r="AB1019">
        <f>LOOKUP($B1019,'07_L1政策步階'!$A$4:$A$14,'07_L1政策步階'!$C$4:$C$14)</f>
        <v>1</v>
      </c>
      <c r="AC1019" s="65"/>
      <c r="AD1019" s="65"/>
      <c r="AE1019" s="65"/>
      <c r="AF1019" s="65"/>
      <c r="AG1019" s="65"/>
      <c r="AH1019" s="65"/>
      <c r="AI1019" s="65"/>
      <c r="AJ1019" s="65"/>
      <c r="AK1019" s="65"/>
      <c r="AL1019">
        <f t="shared" si="348"/>
        <v>100</v>
      </c>
      <c r="AM1019">
        <f t="shared" si="349"/>
        <v>100</v>
      </c>
      <c r="AN1019" t="str">
        <f t="shared" si="350"/>
        <v/>
      </c>
      <c r="AO1019" t="str">
        <f t="shared" si="351"/>
        <v/>
      </c>
      <c r="AP1019" t="str">
        <f t="shared" si="352"/>
        <v/>
      </c>
      <c r="AQ1019" t="str">
        <f t="shared" si="353"/>
        <v/>
      </c>
      <c r="AR1019" t="str">
        <f t="shared" si="354"/>
        <v/>
      </c>
      <c r="AS1019" t="str">
        <f t="shared" si="355"/>
        <v/>
      </c>
      <c r="AT1019" t="str">
        <f t="shared" si="356"/>
        <v/>
      </c>
      <c r="AU1019" t="str">
        <f t="shared" si="357"/>
        <v/>
      </c>
      <c r="AV1019" t="str">
        <f t="shared" si="358"/>
        <v/>
      </c>
      <c r="AW1019">
        <f>'01_指標庫'!$H$4*ISNUMBER($F1019)+'01_指標庫'!$H$5*ISNUMBER($AA1019)+'01_指標庫'!$H$6*ISNUMBER($G1019)+'01_指標庫'!$H$7*ISNUMBER($H1019)+'01_指標庫'!$H$8*ISNUMBER($AF1019)+'01_指標庫'!$H$9*ISNUMBER($AG1019)+'01_指標庫'!$H$10*ISNUMBER($AB1019)+'01_指標庫'!$H$11*ISNUMBER($AC1019)+'01_指標庫'!$H$12*ISNUMBER($AD1019)+'01_指標庫'!$H$13*ISNUMBER($AE1019)+'01_指標庫'!$H$14*ISNUMBER($I1019)+'01_指標庫'!$H$15*ISNUMBER($AH1019)+'01_指標庫'!$H$16*ISNUMBER($K1019)+'01_指標庫'!$H$17*ISNUMBER($AI1019)+'01_指標庫'!$H$18*ISNUMBER($AJ1019)+'01_指標庫'!$H$19*ISNUMBER($AK1019)+'01_指標庫'!$H$20*ISNUMBER($BB1019)+'01_指標庫'!$H$21*ISNUMBER($BC1019)</f>
        <v>51</v>
      </c>
      <c r="AX1019">
        <f>IF(AW1019=0,50,ROUND(('01_指標庫'!$H$4*IF(ISNUMBER($F1019),L1019,0)+'01_指標庫'!$H$5*IF(ISNUMBER($AA1019),AL1019,0)+'01_指標庫'!$H$6*IF(ISNUMBER($G1019),M1019,0)+'01_指標庫'!$H$7*IF(ISNUMBER($H1019),N1019,0)+'01_指標庫'!$H$8*IF(ISNUMBER($AF1019),AQ1019,0)+'01_指標庫'!$H$9*IF(ISNUMBER($AG1019),AR1019,0)+'01_指標庫'!$H$10*IF(ISNUMBER($AB1019),AM1019,0)+'01_指標庫'!$H$11*IF(ISNUMBER($AC1019),AN1019,0)+'01_指標庫'!$H$12*IF(ISNUMBER($AD1019),AO1019,0)+'01_指標庫'!$H$13*IF(ISNUMBER($AE1019),AP1019,0)+'01_指標庫'!$H$14*IF(ISNUMBER($I1019),O1019,0)+'01_指標庫'!$H$15*IF(ISNUMBER($AH1019),AS1019,0)+'01_指標庫'!$H$16*IF(ISNUMBER($K1019),P1019,0)+'01_指標庫'!$H$17*IF(ISNUMBER($AI1019),AT1019,0)+'01_指標庫'!$H$18*IF(ISNUMBER($AJ1019),AU1019,0)+'01_指標庫'!$H$19*IF(ISNUMBER($AK1019),AV1019,0)+'01_指標庫'!$H$20*IF(ISNUMBER($BB1019),BB1019,0)+'01_指標庫'!$H$21*IF(ISNUMBER($BC1019),BC1019,0))/AW1019,1))</f>
        <v>72.5</v>
      </c>
      <c r="AY1019" s="67"/>
      <c r="AZ1019" s="67"/>
      <c r="BA1019" s="66">
        <f t="shared" si="362"/>
        <v>2.1600242245707335E-3</v>
      </c>
      <c r="BB1019">
        <f t="shared" si="363"/>
        <v>50</v>
      </c>
      <c r="BC1019" t="str">
        <f t="shared" si="364"/>
        <v/>
      </c>
    </row>
    <row r="1020" spans="1:55" ht="15" customHeight="1">
      <c r="A1020" s="56">
        <v>1016</v>
      </c>
      <c r="B1020" s="57">
        <v>44033</v>
      </c>
      <c r="C1020" s="56">
        <v>2020</v>
      </c>
      <c r="D1020" s="58" t="s">
        <v>237</v>
      </c>
      <c r="E1020" s="59">
        <v>10833.07</v>
      </c>
      <c r="F1020" s="60">
        <v>0.224413</v>
      </c>
      <c r="G1020" s="60">
        <v>-1.0866000000000001E-2</v>
      </c>
      <c r="H1020" s="61">
        <v>0.8367</v>
      </c>
      <c r="I1020" s="62">
        <v>533</v>
      </c>
      <c r="J1020" s="56" t="s">
        <v>235</v>
      </c>
      <c r="K1020" s="63">
        <v>24.84</v>
      </c>
      <c r="L1020" s="56">
        <f t="shared" si="342"/>
        <v>100</v>
      </c>
      <c r="M1020" s="56">
        <f t="shared" si="343"/>
        <v>100</v>
      </c>
      <c r="N1020" s="56">
        <f t="shared" si="344"/>
        <v>100</v>
      </c>
      <c r="O1020" s="56">
        <f t="shared" si="345"/>
        <v>0</v>
      </c>
      <c r="P1020" s="56">
        <f t="shared" si="346"/>
        <v>50</v>
      </c>
      <c r="Q1020" s="63"/>
      <c r="R1020" s="56"/>
      <c r="S1020" s="60">
        <f t="shared" si="359"/>
        <v>-1.0866429025354063E-2</v>
      </c>
      <c r="T1020" s="64">
        <f t="shared" si="360"/>
        <v>1.5535568274734235E-2</v>
      </c>
      <c r="V1020" s="65"/>
      <c r="W1020" s="65"/>
      <c r="Y1020" s="15" t="str">
        <f t="shared" si="347"/>
        <v>EASY</v>
      </c>
      <c r="AA1020" s="66">
        <f t="shared" si="361"/>
        <v>0.12392257583479904</v>
      </c>
      <c r="AB1020">
        <f>LOOKUP($B1020,'07_L1政策步階'!$A$4:$A$14,'07_L1政策步階'!$C$4:$C$14)</f>
        <v>1</v>
      </c>
      <c r="AC1020" s="65"/>
      <c r="AD1020" s="65"/>
      <c r="AE1020" s="65"/>
      <c r="AF1020" s="65"/>
      <c r="AG1020" s="65"/>
      <c r="AH1020" s="65"/>
      <c r="AI1020" s="65"/>
      <c r="AJ1020" s="65"/>
      <c r="AK1020" s="65"/>
      <c r="AL1020">
        <f t="shared" si="348"/>
        <v>100</v>
      </c>
      <c r="AM1020">
        <f t="shared" si="349"/>
        <v>100</v>
      </c>
      <c r="AN1020" t="str">
        <f t="shared" si="350"/>
        <v/>
      </c>
      <c r="AO1020" t="str">
        <f t="shared" si="351"/>
        <v/>
      </c>
      <c r="AP1020" t="str">
        <f t="shared" si="352"/>
        <v/>
      </c>
      <c r="AQ1020" t="str">
        <f t="shared" si="353"/>
        <v/>
      </c>
      <c r="AR1020" t="str">
        <f t="shared" si="354"/>
        <v/>
      </c>
      <c r="AS1020" t="str">
        <f t="shared" si="355"/>
        <v/>
      </c>
      <c r="AT1020" t="str">
        <f t="shared" si="356"/>
        <v/>
      </c>
      <c r="AU1020" t="str">
        <f t="shared" si="357"/>
        <v/>
      </c>
      <c r="AV1020" t="str">
        <f t="shared" si="358"/>
        <v/>
      </c>
      <c r="AW1020">
        <f>'01_指標庫'!$H$4*ISNUMBER($F1020)+'01_指標庫'!$H$5*ISNUMBER($AA1020)+'01_指標庫'!$H$6*ISNUMBER($G1020)+'01_指標庫'!$H$7*ISNUMBER($H1020)+'01_指標庫'!$H$8*ISNUMBER($AF1020)+'01_指標庫'!$H$9*ISNUMBER($AG1020)+'01_指標庫'!$H$10*ISNUMBER($AB1020)+'01_指標庫'!$H$11*ISNUMBER($AC1020)+'01_指標庫'!$H$12*ISNUMBER($AD1020)+'01_指標庫'!$H$13*ISNUMBER($AE1020)+'01_指標庫'!$H$14*ISNUMBER($I1020)+'01_指標庫'!$H$15*ISNUMBER($AH1020)+'01_指標庫'!$H$16*ISNUMBER($K1020)+'01_指標庫'!$H$17*ISNUMBER($AI1020)+'01_指標庫'!$H$18*ISNUMBER($AJ1020)+'01_指標庫'!$H$19*ISNUMBER($AK1020)+'01_指標庫'!$H$20*ISNUMBER($BB1020)+'01_指標庫'!$H$21*ISNUMBER($BC1020)</f>
        <v>51</v>
      </c>
      <c r="AX1020">
        <f>IF(AW1020=0,50,ROUND(('01_指標庫'!$H$4*IF(ISNUMBER($F1020),L1020,0)+'01_指標庫'!$H$5*IF(ISNUMBER($AA1020),AL1020,0)+'01_指標庫'!$H$6*IF(ISNUMBER($G1020),M1020,0)+'01_指標庫'!$H$7*IF(ISNUMBER($H1020),N1020,0)+'01_指標庫'!$H$8*IF(ISNUMBER($AF1020),AQ1020,0)+'01_指標庫'!$H$9*IF(ISNUMBER($AG1020),AR1020,0)+'01_指標庫'!$H$10*IF(ISNUMBER($AB1020),AM1020,0)+'01_指標庫'!$H$11*IF(ISNUMBER($AC1020),AN1020,0)+'01_指標庫'!$H$12*IF(ISNUMBER($AD1020),AO1020,0)+'01_指標庫'!$H$13*IF(ISNUMBER($AE1020),AP1020,0)+'01_指標庫'!$H$14*IF(ISNUMBER($I1020),O1020,0)+'01_指標庫'!$H$15*IF(ISNUMBER($AH1020),AS1020,0)+'01_指標庫'!$H$16*IF(ISNUMBER($K1020),P1020,0)+'01_指標庫'!$H$17*IF(ISNUMBER($AI1020),AT1020,0)+'01_指標庫'!$H$18*IF(ISNUMBER($AJ1020),AU1020,0)+'01_指標庫'!$H$19*IF(ISNUMBER($AK1020),AV1020,0)+'01_指標庫'!$H$20*IF(ISNUMBER($BB1020),BB1020,0)+'01_指標庫'!$H$21*IF(ISNUMBER($BC1020),BC1020,0))/AW1020,1))</f>
        <v>72.5</v>
      </c>
      <c r="AY1020" s="67"/>
      <c r="AZ1020" s="67"/>
      <c r="BA1020" s="66">
        <f t="shared" si="362"/>
        <v>1.9491582443260658E-3</v>
      </c>
      <c r="BB1020">
        <f t="shared" si="363"/>
        <v>50</v>
      </c>
      <c r="BC1020" t="str">
        <f t="shared" si="364"/>
        <v/>
      </c>
    </row>
    <row r="1021" spans="1:55" ht="15" customHeight="1">
      <c r="A1021" s="56">
        <v>1017</v>
      </c>
      <c r="B1021" s="57">
        <v>44034</v>
      </c>
      <c r="C1021" s="56">
        <v>2020</v>
      </c>
      <c r="D1021" s="58" t="s">
        <v>238</v>
      </c>
      <c r="E1021" s="59">
        <v>10870.75</v>
      </c>
      <c r="F1021" s="60">
        <v>0.22651099999999999</v>
      </c>
      <c r="G1021" s="60">
        <v>-7.4260000000000003E-3</v>
      </c>
      <c r="H1021" s="61">
        <v>0.85709999999999997</v>
      </c>
      <c r="I1021" s="62">
        <v>528</v>
      </c>
      <c r="J1021" s="56" t="s">
        <v>235</v>
      </c>
      <c r="K1021" s="63">
        <v>24.32</v>
      </c>
      <c r="L1021" s="56">
        <f t="shared" si="342"/>
        <v>100</v>
      </c>
      <c r="M1021" s="56">
        <f t="shared" si="343"/>
        <v>100</v>
      </c>
      <c r="N1021" s="56">
        <f t="shared" si="344"/>
        <v>100</v>
      </c>
      <c r="O1021" s="56">
        <f t="shared" si="345"/>
        <v>0</v>
      </c>
      <c r="P1021" s="56">
        <f t="shared" si="346"/>
        <v>50</v>
      </c>
      <c r="Q1021" s="63"/>
      <c r="R1021" s="56"/>
      <c r="S1021" s="60">
        <f t="shared" si="359"/>
        <v>3.4782383941025508E-3</v>
      </c>
      <c r="T1021" s="64">
        <f t="shared" si="360"/>
        <v>-2.0933977455716568E-2</v>
      </c>
      <c r="V1021" s="65"/>
      <c r="W1021" s="65"/>
      <c r="Y1021" s="15" t="str">
        <f t="shared" si="347"/>
        <v>EASY</v>
      </c>
      <c r="AA1021" s="66">
        <f t="shared" si="361"/>
        <v>0.12549337571225117</v>
      </c>
      <c r="AB1021">
        <f>LOOKUP($B1021,'07_L1政策步階'!$A$4:$A$14,'07_L1政策步階'!$C$4:$C$14)</f>
        <v>1</v>
      </c>
      <c r="AC1021" s="65"/>
      <c r="AD1021" s="65"/>
      <c r="AE1021" s="65"/>
      <c r="AF1021" s="65"/>
      <c r="AG1021" s="65"/>
      <c r="AH1021" s="65"/>
      <c r="AI1021" s="65"/>
      <c r="AJ1021" s="65"/>
      <c r="AK1021" s="65"/>
      <c r="AL1021">
        <f t="shared" si="348"/>
        <v>100</v>
      </c>
      <c r="AM1021">
        <f t="shared" si="349"/>
        <v>100</v>
      </c>
      <c r="AN1021" t="str">
        <f t="shared" si="350"/>
        <v/>
      </c>
      <c r="AO1021" t="str">
        <f t="shared" si="351"/>
        <v/>
      </c>
      <c r="AP1021" t="str">
        <f t="shared" si="352"/>
        <v/>
      </c>
      <c r="AQ1021" t="str">
        <f t="shared" si="353"/>
        <v/>
      </c>
      <c r="AR1021" t="str">
        <f t="shared" si="354"/>
        <v/>
      </c>
      <c r="AS1021" t="str">
        <f t="shared" si="355"/>
        <v/>
      </c>
      <c r="AT1021" t="str">
        <f t="shared" si="356"/>
        <v/>
      </c>
      <c r="AU1021" t="str">
        <f t="shared" si="357"/>
        <v/>
      </c>
      <c r="AV1021" t="str">
        <f t="shared" si="358"/>
        <v/>
      </c>
      <c r="AW1021">
        <f>'01_指標庫'!$H$4*ISNUMBER($F1021)+'01_指標庫'!$H$5*ISNUMBER($AA1021)+'01_指標庫'!$H$6*ISNUMBER($G1021)+'01_指標庫'!$H$7*ISNUMBER($H1021)+'01_指標庫'!$H$8*ISNUMBER($AF1021)+'01_指標庫'!$H$9*ISNUMBER($AG1021)+'01_指標庫'!$H$10*ISNUMBER($AB1021)+'01_指標庫'!$H$11*ISNUMBER($AC1021)+'01_指標庫'!$H$12*ISNUMBER($AD1021)+'01_指標庫'!$H$13*ISNUMBER($AE1021)+'01_指標庫'!$H$14*ISNUMBER($I1021)+'01_指標庫'!$H$15*ISNUMBER($AH1021)+'01_指標庫'!$H$16*ISNUMBER($K1021)+'01_指標庫'!$H$17*ISNUMBER($AI1021)+'01_指標庫'!$H$18*ISNUMBER($AJ1021)+'01_指標庫'!$H$19*ISNUMBER($AK1021)+'01_指標庫'!$H$20*ISNUMBER($BB1021)+'01_指標庫'!$H$21*ISNUMBER($BC1021)</f>
        <v>51</v>
      </c>
      <c r="AX1021">
        <f>IF(AW1021=0,50,ROUND(('01_指標庫'!$H$4*IF(ISNUMBER($F1021),L1021,0)+'01_指標庫'!$H$5*IF(ISNUMBER($AA1021),AL1021,0)+'01_指標庫'!$H$6*IF(ISNUMBER($G1021),M1021,0)+'01_指標庫'!$H$7*IF(ISNUMBER($H1021),N1021,0)+'01_指標庫'!$H$8*IF(ISNUMBER($AF1021),AQ1021,0)+'01_指標庫'!$H$9*IF(ISNUMBER($AG1021),AR1021,0)+'01_指標庫'!$H$10*IF(ISNUMBER($AB1021),AM1021,0)+'01_指標庫'!$H$11*IF(ISNUMBER($AC1021),AN1021,0)+'01_指標庫'!$H$12*IF(ISNUMBER($AD1021),AO1021,0)+'01_指標庫'!$H$13*IF(ISNUMBER($AE1021),AP1021,0)+'01_指標庫'!$H$14*IF(ISNUMBER($I1021),O1021,0)+'01_指標庫'!$H$15*IF(ISNUMBER($AH1021),AS1021,0)+'01_指標庫'!$H$16*IF(ISNUMBER($K1021),P1021,0)+'01_指標庫'!$H$17*IF(ISNUMBER($AI1021),AT1021,0)+'01_指標庫'!$H$18*IF(ISNUMBER($AJ1021),AU1021,0)+'01_指標庫'!$H$19*IF(ISNUMBER($AK1021),AV1021,0)+'01_指標庫'!$H$20*IF(ISNUMBER($BB1021),BB1021,0)+'01_指標庫'!$H$21*IF(ISNUMBER($BC1021),BC1021,0))/AW1021,1))</f>
        <v>72.5</v>
      </c>
      <c r="AY1021" s="67"/>
      <c r="AZ1021" s="67"/>
      <c r="BA1021" s="66">
        <f t="shared" si="362"/>
        <v>3.1926695377282321E-3</v>
      </c>
      <c r="BB1021">
        <f t="shared" si="363"/>
        <v>50</v>
      </c>
      <c r="BC1021" t="str">
        <f t="shared" si="364"/>
        <v/>
      </c>
    </row>
    <row r="1022" spans="1:55" ht="15" customHeight="1">
      <c r="A1022" s="56">
        <v>1018</v>
      </c>
      <c r="B1022" s="57">
        <v>44035</v>
      </c>
      <c r="C1022" s="56">
        <v>2020</v>
      </c>
      <c r="D1022" s="58" t="s">
        <v>239</v>
      </c>
      <c r="E1022" s="59">
        <v>10580.59</v>
      </c>
      <c r="F1022" s="60">
        <v>0.191853</v>
      </c>
      <c r="G1022" s="60">
        <v>-3.3919999999999999E-2</v>
      </c>
      <c r="H1022" s="61">
        <v>0.85709999999999997</v>
      </c>
      <c r="I1022" s="62">
        <v>526</v>
      </c>
      <c r="J1022" s="56" t="s">
        <v>235</v>
      </c>
      <c r="K1022" s="63">
        <v>26.08</v>
      </c>
      <c r="L1022" s="56">
        <f t="shared" si="342"/>
        <v>100</v>
      </c>
      <c r="M1022" s="56">
        <f t="shared" si="343"/>
        <v>100</v>
      </c>
      <c r="N1022" s="56">
        <f t="shared" si="344"/>
        <v>100</v>
      </c>
      <c r="O1022" s="56">
        <f t="shared" si="345"/>
        <v>0</v>
      </c>
      <c r="P1022" s="56">
        <f t="shared" si="346"/>
        <v>0</v>
      </c>
      <c r="Q1022" s="63"/>
      <c r="R1022" s="56"/>
      <c r="S1022" s="60">
        <f t="shared" si="359"/>
        <v>-2.669181059264536E-2</v>
      </c>
      <c r="T1022" s="64">
        <f t="shared" si="360"/>
        <v>7.2368421052631415E-2</v>
      </c>
      <c r="V1022" s="65"/>
      <c r="W1022" s="65"/>
      <c r="Y1022" s="15" t="str">
        <f t="shared" si="347"/>
        <v>UNCERTAIN</v>
      </c>
      <c r="AA1022" s="66">
        <f t="shared" si="361"/>
        <v>0.1269908585217896</v>
      </c>
      <c r="AB1022">
        <f>LOOKUP($B1022,'07_L1政策步階'!$A$4:$A$14,'07_L1政策步階'!$C$4:$C$14)</f>
        <v>1</v>
      </c>
      <c r="AC1022" s="65"/>
      <c r="AD1022" s="65"/>
      <c r="AE1022" s="65"/>
      <c r="AF1022" s="65"/>
      <c r="AG1022" s="65"/>
      <c r="AH1022" s="65"/>
      <c r="AI1022" s="65"/>
      <c r="AJ1022" s="65"/>
      <c r="AK1022" s="65"/>
      <c r="AL1022">
        <f t="shared" si="348"/>
        <v>100</v>
      </c>
      <c r="AM1022">
        <f t="shared" si="349"/>
        <v>100</v>
      </c>
      <c r="AN1022" t="str">
        <f t="shared" si="350"/>
        <v/>
      </c>
      <c r="AO1022" t="str">
        <f t="shared" si="351"/>
        <v/>
      </c>
      <c r="AP1022" t="str">
        <f t="shared" si="352"/>
        <v/>
      </c>
      <c r="AQ1022" t="str">
        <f t="shared" si="353"/>
        <v/>
      </c>
      <c r="AR1022" t="str">
        <f t="shared" si="354"/>
        <v/>
      </c>
      <c r="AS1022" t="str">
        <f t="shared" si="355"/>
        <v/>
      </c>
      <c r="AT1022" t="str">
        <f t="shared" si="356"/>
        <v/>
      </c>
      <c r="AU1022" t="str">
        <f t="shared" si="357"/>
        <v/>
      </c>
      <c r="AV1022" t="str">
        <f t="shared" si="358"/>
        <v/>
      </c>
      <c r="AW1022">
        <f>'01_指標庫'!$H$4*ISNUMBER($F1022)+'01_指標庫'!$H$5*ISNUMBER($AA1022)+'01_指標庫'!$H$6*ISNUMBER($G1022)+'01_指標庫'!$H$7*ISNUMBER($H1022)+'01_指標庫'!$H$8*ISNUMBER($AF1022)+'01_指標庫'!$H$9*ISNUMBER($AG1022)+'01_指標庫'!$H$10*ISNUMBER($AB1022)+'01_指標庫'!$H$11*ISNUMBER($AC1022)+'01_指標庫'!$H$12*ISNUMBER($AD1022)+'01_指標庫'!$H$13*ISNUMBER($AE1022)+'01_指標庫'!$H$14*ISNUMBER($I1022)+'01_指標庫'!$H$15*ISNUMBER($AH1022)+'01_指標庫'!$H$16*ISNUMBER($K1022)+'01_指標庫'!$H$17*ISNUMBER($AI1022)+'01_指標庫'!$H$18*ISNUMBER($AJ1022)+'01_指標庫'!$H$19*ISNUMBER($AK1022)+'01_指標庫'!$H$20*ISNUMBER($BB1022)+'01_指標庫'!$H$21*ISNUMBER($BC1022)</f>
        <v>51</v>
      </c>
      <c r="AX1022">
        <f>IF(AW1022=0,50,ROUND(('01_指標庫'!$H$4*IF(ISNUMBER($F1022),L1022,0)+'01_指標庫'!$H$5*IF(ISNUMBER($AA1022),AL1022,0)+'01_指標庫'!$H$6*IF(ISNUMBER($G1022),M1022,0)+'01_指標庫'!$H$7*IF(ISNUMBER($H1022),N1022,0)+'01_指標庫'!$H$8*IF(ISNUMBER($AF1022),AQ1022,0)+'01_指標庫'!$H$9*IF(ISNUMBER($AG1022),AR1022,0)+'01_指標庫'!$H$10*IF(ISNUMBER($AB1022),AM1022,0)+'01_指標庫'!$H$11*IF(ISNUMBER($AC1022),AN1022,0)+'01_指標庫'!$H$12*IF(ISNUMBER($AD1022),AO1022,0)+'01_指標庫'!$H$13*IF(ISNUMBER($AE1022),AP1022,0)+'01_指標庫'!$H$14*IF(ISNUMBER($I1022),O1022,0)+'01_指標庫'!$H$15*IF(ISNUMBER($AH1022),AS1022,0)+'01_指標庫'!$H$16*IF(ISNUMBER($K1022),P1022,0)+'01_指標庫'!$H$17*IF(ISNUMBER($AI1022),AT1022,0)+'01_指標庫'!$H$18*IF(ISNUMBER($AJ1022),AU1022,0)+'01_指標庫'!$H$19*IF(ISNUMBER($AK1022),AV1022,0)+'01_指標庫'!$H$20*IF(ISNUMBER($BB1022),BB1022,0)+'01_指標庫'!$H$21*IF(ISNUMBER($BC1022),BC1022,0))/AW1022,1))</f>
        <v>66.7</v>
      </c>
      <c r="AY1022" s="67"/>
      <c r="AZ1022" s="67"/>
      <c r="BA1022" s="66">
        <f t="shared" si="362"/>
        <v>3.9642098490642041E-3</v>
      </c>
      <c r="BB1022">
        <f t="shared" si="363"/>
        <v>50</v>
      </c>
      <c r="BC1022" t="str">
        <f t="shared" si="364"/>
        <v/>
      </c>
    </row>
    <row r="1023" spans="1:55" ht="15" customHeight="1">
      <c r="A1023" s="56">
        <v>1019</v>
      </c>
      <c r="B1023" s="57">
        <v>44036</v>
      </c>
      <c r="C1023" s="56">
        <v>2020</v>
      </c>
      <c r="D1023" s="58" t="s">
        <v>234</v>
      </c>
      <c r="E1023" s="59">
        <v>10483.129999999999</v>
      </c>
      <c r="F1023" s="60">
        <v>0.17896300000000001</v>
      </c>
      <c r="G1023" s="60">
        <v>-4.2818000000000002E-2</v>
      </c>
      <c r="H1023" s="61">
        <v>0.81630000000000003</v>
      </c>
      <c r="I1023" s="62">
        <v>529</v>
      </c>
      <c r="J1023" s="56" t="s">
        <v>235</v>
      </c>
      <c r="K1023" s="63">
        <v>25.84</v>
      </c>
      <c r="L1023" s="56">
        <f t="shared" si="342"/>
        <v>100</v>
      </c>
      <c r="M1023" s="56">
        <f t="shared" si="343"/>
        <v>100</v>
      </c>
      <c r="N1023" s="56">
        <f t="shared" si="344"/>
        <v>100</v>
      </c>
      <c r="O1023" s="56">
        <f t="shared" si="345"/>
        <v>0</v>
      </c>
      <c r="P1023" s="56">
        <f t="shared" si="346"/>
        <v>0</v>
      </c>
      <c r="Q1023" s="63"/>
      <c r="R1023" s="56"/>
      <c r="S1023" s="60">
        <f t="shared" si="359"/>
        <v>-9.2112065584245562E-3</v>
      </c>
      <c r="T1023" s="64">
        <f t="shared" si="360"/>
        <v>-9.2024539877300082E-3</v>
      </c>
      <c r="V1023" s="65"/>
      <c r="W1023" s="65"/>
      <c r="Y1023" s="15" t="str">
        <f t="shared" si="347"/>
        <v>UNCERTAIN</v>
      </c>
      <c r="AA1023" s="66">
        <f t="shared" si="361"/>
        <v>0.12850222002339762</v>
      </c>
      <c r="AB1023">
        <f>LOOKUP($B1023,'07_L1政策步階'!$A$4:$A$14,'07_L1政策步階'!$C$4:$C$14)</f>
        <v>1</v>
      </c>
      <c r="AC1023" s="65"/>
      <c r="AD1023" s="65"/>
      <c r="AE1023" s="65"/>
      <c r="AF1023" s="65"/>
      <c r="AG1023" s="65"/>
      <c r="AH1023" s="65"/>
      <c r="AI1023" s="65"/>
      <c r="AJ1023" s="65"/>
      <c r="AK1023" s="65"/>
      <c r="AL1023">
        <f t="shared" si="348"/>
        <v>100</v>
      </c>
      <c r="AM1023">
        <f t="shared" si="349"/>
        <v>100</v>
      </c>
      <c r="AN1023" t="str">
        <f t="shared" si="350"/>
        <v/>
      </c>
      <c r="AO1023" t="str">
        <f t="shared" si="351"/>
        <v/>
      </c>
      <c r="AP1023" t="str">
        <f t="shared" si="352"/>
        <v/>
      </c>
      <c r="AQ1023" t="str">
        <f t="shared" si="353"/>
        <v/>
      </c>
      <c r="AR1023" t="str">
        <f t="shared" si="354"/>
        <v/>
      </c>
      <c r="AS1023" t="str">
        <f t="shared" si="355"/>
        <v/>
      </c>
      <c r="AT1023" t="str">
        <f t="shared" si="356"/>
        <v/>
      </c>
      <c r="AU1023" t="str">
        <f t="shared" si="357"/>
        <v/>
      </c>
      <c r="AV1023" t="str">
        <f t="shared" si="358"/>
        <v/>
      </c>
      <c r="AW1023">
        <f>'01_指標庫'!$H$4*ISNUMBER($F1023)+'01_指標庫'!$H$5*ISNUMBER($AA1023)+'01_指標庫'!$H$6*ISNUMBER($G1023)+'01_指標庫'!$H$7*ISNUMBER($H1023)+'01_指標庫'!$H$8*ISNUMBER($AF1023)+'01_指標庫'!$H$9*ISNUMBER($AG1023)+'01_指標庫'!$H$10*ISNUMBER($AB1023)+'01_指標庫'!$H$11*ISNUMBER($AC1023)+'01_指標庫'!$H$12*ISNUMBER($AD1023)+'01_指標庫'!$H$13*ISNUMBER($AE1023)+'01_指標庫'!$H$14*ISNUMBER($I1023)+'01_指標庫'!$H$15*ISNUMBER($AH1023)+'01_指標庫'!$H$16*ISNUMBER($K1023)+'01_指標庫'!$H$17*ISNUMBER($AI1023)+'01_指標庫'!$H$18*ISNUMBER($AJ1023)+'01_指標庫'!$H$19*ISNUMBER($AK1023)+'01_指標庫'!$H$20*ISNUMBER($BB1023)+'01_指標庫'!$H$21*ISNUMBER($BC1023)</f>
        <v>51</v>
      </c>
      <c r="AX1023">
        <f>IF(AW1023=0,50,ROUND(('01_指標庫'!$H$4*IF(ISNUMBER($F1023),L1023,0)+'01_指標庫'!$H$5*IF(ISNUMBER($AA1023),AL1023,0)+'01_指標庫'!$H$6*IF(ISNUMBER($G1023),M1023,0)+'01_指標庫'!$H$7*IF(ISNUMBER($H1023),N1023,0)+'01_指標庫'!$H$8*IF(ISNUMBER($AF1023),AQ1023,0)+'01_指標庫'!$H$9*IF(ISNUMBER($AG1023),AR1023,0)+'01_指標庫'!$H$10*IF(ISNUMBER($AB1023),AM1023,0)+'01_指標庫'!$H$11*IF(ISNUMBER($AC1023),AN1023,0)+'01_指標庫'!$H$12*IF(ISNUMBER($AD1023),AO1023,0)+'01_指標庫'!$H$13*IF(ISNUMBER($AE1023),AP1023,0)+'01_指標庫'!$H$14*IF(ISNUMBER($I1023),O1023,0)+'01_指標庫'!$H$15*IF(ISNUMBER($AH1023),AS1023,0)+'01_指標庫'!$H$16*IF(ISNUMBER($K1023),P1023,0)+'01_指標庫'!$H$17*IF(ISNUMBER($AI1023),AT1023,0)+'01_指標庫'!$H$18*IF(ISNUMBER($AJ1023),AU1023,0)+'01_指標庫'!$H$19*IF(ISNUMBER($AK1023),AV1023,0)+'01_指標庫'!$H$20*IF(ISNUMBER($BB1023),BB1023,0)+'01_指標庫'!$H$21*IF(ISNUMBER($BC1023),BC1023,0))/AW1023,1))</f>
        <v>66.7</v>
      </c>
      <c r="AY1023" s="67"/>
      <c r="AZ1023" s="67"/>
      <c r="BA1023" s="66">
        <f t="shared" si="362"/>
        <v>4.2485510312642027E-3</v>
      </c>
      <c r="BB1023">
        <f t="shared" si="363"/>
        <v>50</v>
      </c>
      <c r="BC1023" t="str">
        <f t="shared" si="364"/>
        <v/>
      </c>
    </row>
    <row r="1024" spans="1:55" ht="15" customHeight="1">
      <c r="A1024" s="56">
        <v>1020</v>
      </c>
      <c r="B1024" s="57">
        <v>44039</v>
      </c>
      <c r="C1024" s="56">
        <v>2020</v>
      </c>
      <c r="D1024" s="58" t="s">
        <v>236</v>
      </c>
      <c r="E1024" s="59">
        <v>10674.38</v>
      </c>
      <c r="F1024" s="60">
        <v>0.198461</v>
      </c>
      <c r="G1024" s="60">
        <v>-2.5356E-2</v>
      </c>
      <c r="H1024" s="61">
        <v>0.81630000000000003</v>
      </c>
      <c r="I1024" s="62">
        <v>524</v>
      </c>
      <c r="J1024" s="56" t="s">
        <v>235</v>
      </c>
      <c r="K1024" s="63">
        <v>24.74</v>
      </c>
      <c r="L1024" s="56">
        <f t="shared" si="342"/>
        <v>100</v>
      </c>
      <c r="M1024" s="56">
        <f t="shared" si="343"/>
        <v>100</v>
      </c>
      <c r="N1024" s="56">
        <f t="shared" si="344"/>
        <v>100</v>
      </c>
      <c r="O1024" s="56">
        <f t="shared" si="345"/>
        <v>0</v>
      </c>
      <c r="P1024" s="56">
        <f t="shared" si="346"/>
        <v>50</v>
      </c>
      <c r="Q1024" s="63"/>
      <c r="R1024" s="56"/>
      <c r="S1024" s="60">
        <f t="shared" si="359"/>
        <v>1.8243597093616115E-2</v>
      </c>
      <c r="T1024" s="64">
        <f t="shared" si="360"/>
        <v>-4.2569659442724506E-2</v>
      </c>
      <c r="V1024" s="65"/>
      <c r="W1024" s="65"/>
      <c r="Y1024" s="15" t="str">
        <f t="shared" si="347"/>
        <v>EASY</v>
      </c>
      <c r="AA1024" s="66">
        <f t="shared" si="361"/>
        <v>0.13015970562832058</v>
      </c>
      <c r="AB1024">
        <f>LOOKUP($B1024,'07_L1政策步階'!$A$4:$A$14,'07_L1政策步階'!$C$4:$C$14)</f>
        <v>1</v>
      </c>
      <c r="AC1024" s="65"/>
      <c r="AD1024" s="65"/>
      <c r="AE1024" s="65"/>
      <c r="AF1024" s="65"/>
      <c r="AG1024" s="65"/>
      <c r="AH1024" s="65"/>
      <c r="AI1024" s="65"/>
      <c r="AJ1024" s="65"/>
      <c r="AK1024" s="65"/>
      <c r="AL1024">
        <f t="shared" si="348"/>
        <v>100</v>
      </c>
      <c r="AM1024">
        <f t="shared" si="349"/>
        <v>100</v>
      </c>
      <c r="AN1024" t="str">
        <f t="shared" si="350"/>
        <v/>
      </c>
      <c r="AO1024" t="str">
        <f t="shared" si="351"/>
        <v/>
      </c>
      <c r="AP1024" t="str">
        <f t="shared" si="352"/>
        <v/>
      </c>
      <c r="AQ1024" t="str">
        <f t="shared" si="353"/>
        <v/>
      </c>
      <c r="AR1024" t="str">
        <f t="shared" si="354"/>
        <v/>
      </c>
      <c r="AS1024" t="str">
        <f t="shared" si="355"/>
        <v/>
      </c>
      <c r="AT1024" t="str">
        <f t="shared" si="356"/>
        <v/>
      </c>
      <c r="AU1024" t="str">
        <f t="shared" si="357"/>
        <v/>
      </c>
      <c r="AV1024" t="str">
        <f t="shared" si="358"/>
        <v/>
      </c>
      <c r="AW1024">
        <f>'01_指標庫'!$H$4*ISNUMBER($F1024)+'01_指標庫'!$H$5*ISNUMBER($AA1024)+'01_指標庫'!$H$6*ISNUMBER($G1024)+'01_指標庫'!$H$7*ISNUMBER($H1024)+'01_指標庫'!$H$8*ISNUMBER($AF1024)+'01_指標庫'!$H$9*ISNUMBER($AG1024)+'01_指標庫'!$H$10*ISNUMBER($AB1024)+'01_指標庫'!$H$11*ISNUMBER($AC1024)+'01_指標庫'!$H$12*ISNUMBER($AD1024)+'01_指標庫'!$H$13*ISNUMBER($AE1024)+'01_指標庫'!$H$14*ISNUMBER($I1024)+'01_指標庫'!$H$15*ISNUMBER($AH1024)+'01_指標庫'!$H$16*ISNUMBER($K1024)+'01_指標庫'!$H$17*ISNUMBER($AI1024)+'01_指標庫'!$H$18*ISNUMBER($AJ1024)+'01_指標庫'!$H$19*ISNUMBER($AK1024)+'01_指標庫'!$H$20*ISNUMBER($BB1024)+'01_指標庫'!$H$21*ISNUMBER($BC1024)</f>
        <v>51</v>
      </c>
      <c r="AX1024">
        <f>IF(AW1024=0,50,ROUND(('01_指標庫'!$H$4*IF(ISNUMBER($F1024),L1024,0)+'01_指標庫'!$H$5*IF(ISNUMBER($AA1024),AL1024,0)+'01_指標庫'!$H$6*IF(ISNUMBER($G1024),M1024,0)+'01_指標庫'!$H$7*IF(ISNUMBER($H1024),N1024,0)+'01_指標庫'!$H$8*IF(ISNUMBER($AF1024),AQ1024,0)+'01_指標庫'!$H$9*IF(ISNUMBER($AG1024),AR1024,0)+'01_指標庫'!$H$10*IF(ISNUMBER($AB1024),AM1024,0)+'01_指標庫'!$H$11*IF(ISNUMBER($AC1024),AN1024,0)+'01_指標庫'!$H$12*IF(ISNUMBER($AD1024),AO1024,0)+'01_指標庫'!$H$13*IF(ISNUMBER($AE1024),AP1024,0)+'01_指標庫'!$H$14*IF(ISNUMBER($I1024),O1024,0)+'01_指標庫'!$H$15*IF(ISNUMBER($AH1024),AS1024,0)+'01_指標庫'!$H$16*IF(ISNUMBER($K1024),P1024,0)+'01_指標庫'!$H$17*IF(ISNUMBER($AI1024),AT1024,0)+'01_指標庫'!$H$18*IF(ISNUMBER($AJ1024),AU1024,0)+'01_指標庫'!$H$19*IF(ISNUMBER($AK1024),AV1024,0)+'01_指標庫'!$H$20*IF(ISNUMBER($BB1024),BB1024,0)+'01_指標庫'!$H$21*IF(ISNUMBER($BC1024),BC1024,0))/AW1024,1))</f>
        <v>72.5</v>
      </c>
      <c r="AY1024" s="67"/>
      <c r="AZ1024" s="67"/>
      <c r="BA1024" s="66">
        <f t="shared" si="362"/>
        <v>-1.616337035041604E-3</v>
      </c>
      <c r="BB1024">
        <f t="shared" si="363"/>
        <v>50</v>
      </c>
      <c r="BC1024" t="str">
        <f t="shared" si="364"/>
        <v/>
      </c>
    </row>
    <row r="1025" spans="1:55" ht="15" customHeight="1">
      <c r="A1025" s="56">
        <v>1021</v>
      </c>
      <c r="B1025" s="57">
        <v>44040</v>
      </c>
      <c r="C1025" s="56">
        <v>2020</v>
      </c>
      <c r="D1025" s="58" t="s">
        <v>237</v>
      </c>
      <c r="E1025" s="59">
        <v>10532.5</v>
      </c>
      <c r="F1025" s="60">
        <v>0.18068100000000001</v>
      </c>
      <c r="G1025" s="60">
        <v>-3.8310999999999998E-2</v>
      </c>
      <c r="H1025" s="61">
        <v>0.81630000000000003</v>
      </c>
      <c r="I1025" s="62">
        <v>527</v>
      </c>
      <c r="J1025" s="56" t="s">
        <v>235</v>
      </c>
      <c r="K1025" s="63">
        <v>25.44</v>
      </c>
      <c r="L1025" s="56">
        <f t="shared" si="342"/>
        <v>100</v>
      </c>
      <c r="M1025" s="56">
        <f t="shared" si="343"/>
        <v>100</v>
      </c>
      <c r="N1025" s="56">
        <f t="shared" si="344"/>
        <v>100</v>
      </c>
      <c r="O1025" s="56">
        <f t="shared" si="345"/>
        <v>0</v>
      </c>
      <c r="P1025" s="56">
        <f t="shared" si="346"/>
        <v>0</v>
      </c>
      <c r="Q1025" s="63"/>
      <c r="R1025" s="56"/>
      <c r="S1025" s="60">
        <f t="shared" si="359"/>
        <v>-1.3291638483921231E-2</v>
      </c>
      <c r="T1025" s="64">
        <f t="shared" si="360"/>
        <v>2.8294260307194952E-2</v>
      </c>
      <c r="V1025" s="65"/>
      <c r="W1025" s="65"/>
      <c r="Y1025" s="15" t="str">
        <f t="shared" si="347"/>
        <v>UNCERTAIN</v>
      </c>
      <c r="AA1025" s="66">
        <f t="shared" si="361"/>
        <v>0.13148464409014804</v>
      </c>
      <c r="AB1025">
        <f>LOOKUP($B1025,'07_L1政策步階'!$A$4:$A$14,'07_L1政策步階'!$C$4:$C$14)</f>
        <v>1</v>
      </c>
      <c r="AC1025" s="65"/>
      <c r="AD1025" s="65"/>
      <c r="AE1025" s="65"/>
      <c r="AF1025" s="65"/>
      <c r="AG1025" s="65"/>
      <c r="AH1025" s="65"/>
      <c r="AI1025" s="65"/>
      <c r="AJ1025" s="65"/>
      <c r="AK1025" s="65"/>
      <c r="AL1025">
        <f t="shared" si="348"/>
        <v>100</v>
      </c>
      <c r="AM1025">
        <f t="shared" si="349"/>
        <v>100</v>
      </c>
      <c r="AN1025" t="str">
        <f t="shared" si="350"/>
        <v/>
      </c>
      <c r="AO1025" t="str">
        <f t="shared" si="351"/>
        <v/>
      </c>
      <c r="AP1025" t="str">
        <f t="shared" si="352"/>
        <v/>
      </c>
      <c r="AQ1025" t="str">
        <f t="shared" si="353"/>
        <v/>
      </c>
      <c r="AR1025" t="str">
        <f t="shared" si="354"/>
        <v/>
      </c>
      <c r="AS1025" t="str">
        <f t="shared" si="355"/>
        <v/>
      </c>
      <c r="AT1025" t="str">
        <f t="shared" si="356"/>
        <v/>
      </c>
      <c r="AU1025" t="str">
        <f t="shared" si="357"/>
        <v/>
      </c>
      <c r="AV1025" t="str">
        <f t="shared" si="358"/>
        <v/>
      </c>
      <c r="AW1025">
        <f>'01_指標庫'!$H$4*ISNUMBER($F1025)+'01_指標庫'!$H$5*ISNUMBER($AA1025)+'01_指標庫'!$H$6*ISNUMBER($G1025)+'01_指標庫'!$H$7*ISNUMBER($H1025)+'01_指標庫'!$H$8*ISNUMBER($AF1025)+'01_指標庫'!$H$9*ISNUMBER($AG1025)+'01_指標庫'!$H$10*ISNUMBER($AB1025)+'01_指標庫'!$H$11*ISNUMBER($AC1025)+'01_指標庫'!$H$12*ISNUMBER($AD1025)+'01_指標庫'!$H$13*ISNUMBER($AE1025)+'01_指標庫'!$H$14*ISNUMBER($I1025)+'01_指標庫'!$H$15*ISNUMBER($AH1025)+'01_指標庫'!$H$16*ISNUMBER($K1025)+'01_指標庫'!$H$17*ISNUMBER($AI1025)+'01_指標庫'!$H$18*ISNUMBER($AJ1025)+'01_指標庫'!$H$19*ISNUMBER($AK1025)+'01_指標庫'!$H$20*ISNUMBER($BB1025)+'01_指標庫'!$H$21*ISNUMBER($BC1025)</f>
        <v>51</v>
      </c>
      <c r="AX1025">
        <f>IF(AW1025=0,50,ROUND(('01_指標庫'!$H$4*IF(ISNUMBER($F1025),L1025,0)+'01_指標庫'!$H$5*IF(ISNUMBER($AA1025),AL1025,0)+'01_指標庫'!$H$6*IF(ISNUMBER($G1025),M1025,0)+'01_指標庫'!$H$7*IF(ISNUMBER($H1025),N1025,0)+'01_指標庫'!$H$8*IF(ISNUMBER($AF1025),AQ1025,0)+'01_指標庫'!$H$9*IF(ISNUMBER($AG1025),AR1025,0)+'01_指標庫'!$H$10*IF(ISNUMBER($AB1025),AM1025,0)+'01_指標庫'!$H$11*IF(ISNUMBER($AC1025),AN1025,0)+'01_指標庫'!$H$12*IF(ISNUMBER($AD1025),AO1025,0)+'01_指標庫'!$H$13*IF(ISNUMBER($AE1025),AP1025,0)+'01_指標庫'!$H$14*IF(ISNUMBER($I1025),O1025,0)+'01_指標庫'!$H$15*IF(ISNUMBER($AH1025),AS1025,0)+'01_指標庫'!$H$16*IF(ISNUMBER($K1025),P1025,0)+'01_指標庫'!$H$17*IF(ISNUMBER($AI1025),AT1025,0)+'01_指標庫'!$H$18*IF(ISNUMBER($AJ1025),AU1025,0)+'01_指標庫'!$H$19*IF(ISNUMBER($AK1025),AV1025,0)+'01_指標庫'!$H$20*IF(ISNUMBER($BB1025),BB1025,0)+'01_指標庫'!$H$21*IF(ISNUMBER($BC1025),BC1025,0))/AW1025,1))</f>
        <v>60.8</v>
      </c>
      <c r="AY1025" s="67"/>
      <c r="AZ1025" s="67"/>
      <c r="BA1025" s="66">
        <f t="shared" si="362"/>
        <v>-5.7732535851777733E-3</v>
      </c>
      <c r="BB1025">
        <f t="shared" si="363"/>
        <v>0</v>
      </c>
      <c r="BC1025" t="str">
        <f t="shared" si="364"/>
        <v/>
      </c>
    </row>
    <row r="1026" spans="1:55" ht="15" customHeight="1">
      <c r="A1026" s="56">
        <v>1022</v>
      </c>
      <c r="B1026" s="57">
        <v>44041</v>
      </c>
      <c r="C1026" s="56">
        <v>2020</v>
      </c>
      <c r="D1026" s="58" t="s">
        <v>238</v>
      </c>
      <c r="E1026" s="59">
        <v>10662.98</v>
      </c>
      <c r="F1026" s="60">
        <v>0.19342200000000001</v>
      </c>
      <c r="G1026" s="60">
        <v>-2.6397E-2</v>
      </c>
      <c r="H1026" s="61">
        <v>0.81630000000000003</v>
      </c>
      <c r="I1026" s="62">
        <v>515</v>
      </c>
      <c r="J1026" s="56" t="s">
        <v>235</v>
      </c>
      <c r="K1026" s="63">
        <v>24.1</v>
      </c>
      <c r="L1026" s="56">
        <f t="shared" si="342"/>
        <v>100</v>
      </c>
      <c r="M1026" s="56">
        <f t="shared" si="343"/>
        <v>100</v>
      </c>
      <c r="N1026" s="56">
        <f t="shared" si="344"/>
        <v>100</v>
      </c>
      <c r="O1026" s="56">
        <f t="shared" si="345"/>
        <v>0</v>
      </c>
      <c r="P1026" s="56">
        <f t="shared" si="346"/>
        <v>50</v>
      </c>
      <c r="Q1026" s="63"/>
      <c r="R1026" s="56"/>
      <c r="S1026" s="60">
        <f t="shared" si="359"/>
        <v>1.2388321860906659E-2</v>
      </c>
      <c r="T1026" s="64">
        <f t="shared" si="360"/>
        <v>-5.2672955974842783E-2</v>
      </c>
      <c r="V1026" s="65"/>
      <c r="W1026" s="65"/>
      <c r="Y1026" s="15" t="str">
        <f t="shared" si="347"/>
        <v>UNCERTAIN</v>
      </c>
      <c r="AA1026" s="66">
        <f t="shared" si="361"/>
        <v>0.13267909307589543</v>
      </c>
      <c r="AB1026">
        <f>LOOKUP($B1026,'07_L1政策步階'!$A$4:$A$14,'07_L1政策步階'!$C$4:$C$14)</f>
        <v>1</v>
      </c>
      <c r="AC1026" s="65"/>
      <c r="AD1026" s="65"/>
      <c r="AE1026" s="65"/>
      <c r="AF1026" s="65"/>
      <c r="AG1026" s="65"/>
      <c r="AH1026" s="65"/>
      <c r="AI1026" s="65"/>
      <c r="AJ1026" s="65"/>
      <c r="AK1026" s="65"/>
      <c r="AL1026">
        <f t="shared" si="348"/>
        <v>100</v>
      </c>
      <c r="AM1026">
        <f t="shared" si="349"/>
        <v>100</v>
      </c>
      <c r="AN1026" t="str">
        <f t="shared" si="350"/>
        <v/>
      </c>
      <c r="AO1026" t="str">
        <f t="shared" si="351"/>
        <v/>
      </c>
      <c r="AP1026" t="str">
        <f t="shared" si="352"/>
        <v/>
      </c>
      <c r="AQ1026" t="str">
        <f t="shared" si="353"/>
        <v/>
      </c>
      <c r="AR1026" t="str">
        <f t="shared" si="354"/>
        <v/>
      </c>
      <c r="AS1026" t="str">
        <f t="shared" si="355"/>
        <v/>
      </c>
      <c r="AT1026" t="str">
        <f t="shared" si="356"/>
        <v/>
      </c>
      <c r="AU1026" t="str">
        <f t="shared" si="357"/>
        <v/>
      </c>
      <c r="AV1026" t="str">
        <f t="shared" si="358"/>
        <v/>
      </c>
      <c r="AW1026">
        <f>'01_指標庫'!$H$4*ISNUMBER($F1026)+'01_指標庫'!$H$5*ISNUMBER($AA1026)+'01_指標庫'!$H$6*ISNUMBER($G1026)+'01_指標庫'!$H$7*ISNUMBER($H1026)+'01_指標庫'!$H$8*ISNUMBER($AF1026)+'01_指標庫'!$H$9*ISNUMBER($AG1026)+'01_指標庫'!$H$10*ISNUMBER($AB1026)+'01_指標庫'!$H$11*ISNUMBER($AC1026)+'01_指標庫'!$H$12*ISNUMBER($AD1026)+'01_指標庫'!$H$13*ISNUMBER($AE1026)+'01_指標庫'!$H$14*ISNUMBER($I1026)+'01_指標庫'!$H$15*ISNUMBER($AH1026)+'01_指標庫'!$H$16*ISNUMBER($K1026)+'01_指標庫'!$H$17*ISNUMBER($AI1026)+'01_指標庫'!$H$18*ISNUMBER($AJ1026)+'01_指標庫'!$H$19*ISNUMBER($AK1026)+'01_指標庫'!$H$20*ISNUMBER($BB1026)+'01_指標庫'!$H$21*ISNUMBER($BC1026)</f>
        <v>51</v>
      </c>
      <c r="AX1026">
        <f>IF(AW1026=0,50,ROUND(('01_指標庫'!$H$4*IF(ISNUMBER($F1026),L1026,0)+'01_指標庫'!$H$5*IF(ISNUMBER($AA1026),AL1026,0)+'01_指標庫'!$H$6*IF(ISNUMBER($G1026),M1026,0)+'01_指標庫'!$H$7*IF(ISNUMBER($H1026),N1026,0)+'01_指標庫'!$H$8*IF(ISNUMBER($AF1026),AQ1026,0)+'01_指標庫'!$H$9*IF(ISNUMBER($AG1026),AR1026,0)+'01_指標庫'!$H$10*IF(ISNUMBER($AB1026),AM1026,0)+'01_指標庫'!$H$11*IF(ISNUMBER($AC1026),AN1026,0)+'01_指標庫'!$H$12*IF(ISNUMBER($AD1026),AO1026,0)+'01_指標庫'!$H$13*IF(ISNUMBER($AE1026),AP1026,0)+'01_指標庫'!$H$14*IF(ISNUMBER($I1026),O1026,0)+'01_指標庫'!$H$15*IF(ISNUMBER($AH1026),AS1026,0)+'01_指標庫'!$H$16*IF(ISNUMBER($K1026),P1026,0)+'01_指標庫'!$H$17*IF(ISNUMBER($AI1026),AT1026,0)+'01_指標庫'!$H$18*IF(ISNUMBER($AJ1026),AU1026,0)+'01_指標庫'!$H$19*IF(ISNUMBER($AK1026),AV1026,0)+'01_指標庫'!$H$20*IF(ISNUMBER($BB1026),BB1026,0)+'01_指標庫'!$H$21*IF(ISNUMBER($BC1026),BC1026,0))/AW1026,1))</f>
        <v>66.7</v>
      </c>
      <c r="AY1026" s="67"/>
      <c r="AZ1026" s="67"/>
      <c r="BA1026" s="66">
        <f t="shared" si="362"/>
        <v>-9.3017893498441584E-3</v>
      </c>
      <c r="BB1026">
        <f t="shared" si="363"/>
        <v>0</v>
      </c>
      <c r="BC1026" t="str">
        <f t="shared" si="364"/>
        <v/>
      </c>
    </row>
    <row r="1027" spans="1:55" ht="15" customHeight="1">
      <c r="A1027" s="56">
        <v>1023</v>
      </c>
      <c r="B1027" s="57">
        <v>44042</v>
      </c>
      <c r="C1027" s="56">
        <v>2020</v>
      </c>
      <c r="D1027" s="58" t="s">
        <v>239</v>
      </c>
      <c r="E1027" s="59">
        <v>10715.51</v>
      </c>
      <c r="F1027" s="60">
        <v>0.197376</v>
      </c>
      <c r="G1027" s="60">
        <v>-2.1600000000000001E-2</v>
      </c>
      <c r="H1027" s="61">
        <v>0.81630000000000003</v>
      </c>
      <c r="I1027" s="62">
        <v>514</v>
      </c>
      <c r="J1027" s="56" t="s">
        <v>235</v>
      </c>
      <c r="K1027" s="63">
        <v>24.76</v>
      </c>
      <c r="L1027" s="56">
        <f t="shared" si="342"/>
        <v>100</v>
      </c>
      <c r="M1027" s="56">
        <f t="shared" si="343"/>
        <v>100</v>
      </c>
      <c r="N1027" s="56">
        <f t="shared" si="344"/>
        <v>100</v>
      </c>
      <c r="O1027" s="56">
        <f t="shared" si="345"/>
        <v>0</v>
      </c>
      <c r="P1027" s="56">
        <f t="shared" si="346"/>
        <v>50</v>
      </c>
      <c r="Q1027" s="63"/>
      <c r="R1027" s="56"/>
      <c r="S1027" s="60">
        <f t="shared" si="359"/>
        <v>4.9263901836071877E-3</v>
      </c>
      <c r="T1027" s="64">
        <f t="shared" si="360"/>
        <v>2.7385892116182475E-2</v>
      </c>
      <c r="V1027" s="65"/>
      <c r="W1027" s="65"/>
      <c r="Y1027" s="15" t="str">
        <f t="shared" si="347"/>
        <v>UNCERTAIN</v>
      </c>
      <c r="AA1027" s="66">
        <f t="shared" si="361"/>
        <v>0.13402753724858552</v>
      </c>
      <c r="AB1027">
        <f>LOOKUP($B1027,'07_L1政策步階'!$A$4:$A$14,'07_L1政策步階'!$C$4:$C$14)</f>
        <v>1</v>
      </c>
      <c r="AC1027" s="65"/>
      <c r="AD1027" s="65"/>
      <c r="AE1027" s="65"/>
      <c r="AF1027" s="65"/>
      <c r="AG1027" s="65"/>
      <c r="AH1027" s="65"/>
      <c r="AI1027" s="65"/>
      <c r="AJ1027" s="65"/>
      <c r="AK1027" s="65"/>
      <c r="AL1027">
        <f t="shared" si="348"/>
        <v>100</v>
      </c>
      <c r="AM1027">
        <f t="shared" si="349"/>
        <v>100</v>
      </c>
      <c r="AN1027" t="str">
        <f t="shared" si="350"/>
        <v/>
      </c>
      <c r="AO1027" t="str">
        <f t="shared" si="351"/>
        <v/>
      </c>
      <c r="AP1027" t="str">
        <f t="shared" si="352"/>
        <v/>
      </c>
      <c r="AQ1027" t="str">
        <f t="shared" si="353"/>
        <v/>
      </c>
      <c r="AR1027" t="str">
        <f t="shared" si="354"/>
        <v/>
      </c>
      <c r="AS1027" t="str">
        <f t="shared" si="355"/>
        <v/>
      </c>
      <c r="AT1027" t="str">
        <f t="shared" si="356"/>
        <v/>
      </c>
      <c r="AU1027" t="str">
        <f t="shared" si="357"/>
        <v/>
      </c>
      <c r="AV1027" t="str">
        <f t="shared" si="358"/>
        <v/>
      </c>
      <c r="AW1027">
        <f>'01_指標庫'!$H$4*ISNUMBER($F1027)+'01_指標庫'!$H$5*ISNUMBER($AA1027)+'01_指標庫'!$H$6*ISNUMBER($G1027)+'01_指標庫'!$H$7*ISNUMBER($H1027)+'01_指標庫'!$H$8*ISNUMBER($AF1027)+'01_指標庫'!$H$9*ISNUMBER($AG1027)+'01_指標庫'!$H$10*ISNUMBER($AB1027)+'01_指標庫'!$H$11*ISNUMBER($AC1027)+'01_指標庫'!$H$12*ISNUMBER($AD1027)+'01_指標庫'!$H$13*ISNUMBER($AE1027)+'01_指標庫'!$H$14*ISNUMBER($I1027)+'01_指標庫'!$H$15*ISNUMBER($AH1027)+'01_指標庫'!$H$16*ISNUMBER($K1027)+'01_指標庫'!$H$17*ISNUMBER($AI1027)+'01_指標庫'!$H$18*ISNUMBER($AJ1027)+'01_指標庫'!$H$19*ISNUMBER($AK1027)+'01_指標庫'!$H$20*ISNUMBER($BB1027)+'01_指標庫'!$H$21*ISNUMBER($BC1027)</f>
        <v>51</v>
      </c>
      <c r="AX1027">
        <f>IF(AW1027=0,50,ROUND(('01_指標庫'!$H$4*IF(ISNUMBER($F1027),L1027,0)+'01_指標庫'!$H$5*IF(ISNUMBER($AA1027),AL1027,0)+'01_指標庫'!$H$6*IF(ISNUMBER($G1027),M1027,0)+'01_指標庫'!$H$7*IF(ISNUMBER($H1027),N1027,0)+'01_指標庫'!$H$8*IF(ISNUMBER($AF1027),AQ1027,0)+'01_指標庫'!$H$9*IF(ISNUMBER($AG1027),AR1027,0)+'01_指標庫'!$H$10*IF(ISNUMBER($AB1027),AM1027,0)+'01_指標庫'!$H$11*IF(ISNUMBER($AC1027),AN1027,0)+'01_指標庫'!$H$12*IF(ISNUMBER($AD1027),AO1027,0)+'01_指標庫'!$H$13*IF(ISNUMBER($AE1027),AP1027,0)+'01_指標庫'!$H$14*IF(ISNUMBER($I1027),O1027,0)+'01_指標庫'!$H$15*IF(ISNUMBER($AH1027),AS1027,0)+'01_指標庫'!$H$16*IF(ISNUMBER($K1027),P1027,0)+'01_指標庫'!$H$17*IF(ISNUMBER($AI1027),AT1027,0)+'01_指標庫'!$H$18*IF(ISNUMBER($AJ1027),AU1027,0)+'01_指標庫'!$H$19*IF(ISNUMBER($AK1027),AV1027,0)+'01_指標庫'!$H$20*IF(ISNUMBER($BB1027),BB1027,0)+'01_指標庫'!$H$21*IF(ISNUMBER($BC1027),BC1027,0))/AW1027,1))</f>
        <v>66.7</v>
      </c>
      <c r="AY1027" s="67"/>
      <c r="AZ1027" s="67"/>
      <c r="BA1027" s="66">
        <f t="shared" si="362"/>
        <v>-7.6036316338224941E-3</v>
      </c>
      <c r="BB1027">
        <f t="shared" si="363"/>
        <v>0</v>
      </c>
      <c r="BC1027" t="str">
        <f t="shared" si="364"/>
        <v/>
      </c>
    </row>
    <row r="1028" spans="1:55" ht="15" customHeight="1">
      <c r="A1028" s="56">
        <v>1024</v>
      </c>
      <c r="B1028" s="57">
        <v>44043</v>
      </c>
      <c r="C1028" s="56">
        <v>2020</v>
      </c>
      <c r="D1028" s="58" t="s">
        <v>234</v>
      </c>
      <c r="E1028" s="59">
        <v>10905.88</v>
      </c>
      <c r="F1028" s="60">
        <v>0.21663399999999999</v>
      </c>
      <c r="G1028" s="60">
        <v>-4.2180000000000004E-3</v>
      </c>
      <c r="H1028" s="61">
        <v>0.79590000000000005</v>
      </c>
      <c r="I1028" s="62">
        <v>516</v>
      </c>
      <c r="J1028" s="56" t="s">
        <v>235</v>
      </c>
      <c r="K1028" s="63">
        <v>24.46</v>
      </c>
      <c r="L1028" s="56">
        <f t="shared" si="342"/>
        <v>100</v>
      </c>
      <c r="M1028" s="56">
        <f t="shared" si="343"/>
        <v>100</v>
      </c>
      <c r="N1028" s="56">
        <f t="shared" si="344"/>
        <v>100</v>
      </c>
      <c r="O1028" s="56">
        <f t="shared" si="345"/>
        <v>0</v>
      </c>
      <c r="P1028" s="56">
        <f t="shared" si="346"/>
        <v>50</v>
      </c>
      <c r="Q1028" s="63"/>
      <c r="R1028" s="56"/>
      <c r="S1028" s="60">
        <f t="shared" si="359"/>
        <v>1.7765836623734987E-2</v>
      </c>
      <c r="T1028" s="64">
        <f t="shared" si="360"/>
        <v>-1.2116316639741553E-2</v>
      </c>
      <c r="V1028" s="65"/>
      <c r="W1028" s="65"/>
      <c r="Y1028" s="15" t="str">
        <f t="shared" si="347"/>
        <v>EASY</v>
      </c>
      <c r="AA1028" s="66">
        <f t="shared" si="361"/>
        <v>0.1353234365656355</v>
      </c>
      <c r="AB1028">
        <f>LOOKUP($B1028,'07_L1政策步階'!$A$4:$A$14,'07_L1政策步階'!$C$4:$C$14)</f>
        <v>1</v>
      </c>
      <c r="AC1028" s="65"/>
      <c r="AD1028" s="65"/>
      <c r="AE1028" s="65"/>
      <c r="AF1028" s="65"/>
      <c r="AG1028" s="65"/>
      <c r="AH1028" s="65"/>
      <c r="AI1028" s="65"/>
      <c r="AJ1028" s="65"/>
      <c r="AK1028" s="65"/>
      <c r="AL1028">
        <f t="shared" si="348"/>
        <v>100</v>
      </c>
      <c r="AM1028">
        <f t="shared" si="349"/>
        <v>100</v>
      </c>
      <c r="AN1028" t="str">
        <f t="shared" si="350"/>
        <v/>
      </c>
      <c r="AO1028" t="str">
        <f t="shared" si="351"/>
        <v/>
      </c>
      <c r="AP1028" t="str">
        <f t="shared" si="352"/>
        <v/>
      </c>
      <c r="AQ1028" t="str">
        <f t="shared" si="353"/>
        <v/>
      </c>
      <c r="AR1028" t="str">
        <f t="shared" si="354"/>
        <v/>
      </c>
      <c r="AS1028" t="str">
        <f t="shared" si="355"/>
        <v/>
      </c>
      <c r="AT1028" t="str">
        <f t="shared" si="356"/>
        <v/>
      </c>
      <c r="AU1028" t="str">
        <f t="shared" si="357"/>
        <v/>
      </c>
      <c r="AV1028" t="str">
        <f t="shared" si="358"/>
        <v/>
      </c>
      <c r="AW1028">
        <f>'01_指標庫'!$H$4*ISNUMBER($F1028)+'01_指標庫'!$H$5*ISNUMBER($AA1028)+'01_指標庫'!$H$6*ISNUMBER($G1028)+'01_指標庫'!$H$7*ISNUMBER($H1028)+'01_指標庫'!$H$8*ISNUMBER($AF1028)+'01_指標庫'!$H$9*ISNUMBER($AG1028)+'01_指標庫'!$H$10*ISNUMBER($AB1028)+'01_指標庫'!$H$11*ISNUMBER($AC1028)+'01_指標庫'!$H$12*ISNUMBER($AD1028)+'01_指標庫'!$H$13*ISNUMBER($AE1028)+'01_指標庫'!$H$14*ISNUMBER($I1028)+'01_指標庫'!$H$15*ISNUMBER($AH1028)+'01_指標庫'!$H$16*ISNUMBER($K1028)+'01_指標庫'!$H$17*ISNUMBER($AI1028)+'01_指標庫'!$H$18*ISNUMBER($AJ1028)+'01_指標庫'!$H$19*ISNUMBER($AK1028)+'01_指標庫'!$H$20*ISNUMBER($BB1028)+'01_指標庫'!$H$21*ISNUMBER($BC1028)</f>
        <v>51</v>
      </c>
      <c r="AX1028">
        <f>IF(AW1028=0,50,ROUND(('01_指標庫'!$H$4*IF(ISNUMBER($F1028),L1028,0)+'01_指標庫'!$H$5*IF(ISNUMBER($AA1028),AL1028,0)+'01_指標庫'!$H$6*IF(ISNUMBER($G1028),M1028,0)+'01_指標庫'!$H$7*IF(ISNUMBER($H1028),N1028,0)+'01_指標庫'!$H$8*IF(ISNUMBER($AF1028),AQ1028,0)+'01_指標庫'!$H$9*IF(ISNUMBER($AG1028),AR1028,0)+'01_指標庫'!$H$10*IF(ISNUMBER($AB1028),AM1028,0)+'01_指標庫'!$H$11*IF(ISNUMBER($AC1028),AN1028,0)+'01_指標庫'!$H$12*IF(ISNUMBER($AD1028),AO1028,0)+'01_指標庫'!$H$13*IF(ISNUMBER($AE1028),AP1028,0)+'01_指標庫'!$H$14*IF(ISNUMBER($I1028),O1028,0)+'01_指標庫'!$H$15*IF(ISNUMBER($AH1028),AS1028,0)+'01_指標庫'!$H$16*IF(ISNUMBER($K1028),P1028,0)+'01_指標庫'!$H$17*IF(ISNUMBER($AI1028),AT1028,0)+'01_指標庫'!$H$18*IF(ISNUMBER($AJ1028),AU1028,0)+'01_指標庫'!$H$19*IF(ISNUMBER($AK1028),AV1028,0)+'01_指標庫'!$H$20*IF(ISNUMBER($BB1028),BB1028,0)+'01_指標庫'!$H$21*IF(ISNUMBER($BC1028),BC1028,0))/AW1028,1))</f>
        <v>72.5</v>
      </c>
      <c r="AY1028" s="67"/>
      <c r="AZ1028" s="67"/>
      <c r="BA1028" s="66">
        <f t="shared" si="362"/>
        <v>-2.1301011735098685E-3</v>
      </c>
      <c r="BB1028">
        <f t="shared" si="363"/>
        <v>50</v>
      </c>
      <c r="BC1028" t="str">
        <f t="shared" si="364"/>
        <v/>
      </c>
    </row>
    <row r="1029" spans="1:55" ht="15" customHeight="1">
      <c r="A1029" s="56">
        <v>1025</v>
      </c>
      <c r="B1029" s="57">
        <v>44046</v>
      </c>
      <c r="C1029" s="56">
        <v>2020</v>
      </c>
      <c r="D1029" s="58" t="s">
        <v>236</v>
      </c>
      <c r="E1029" s="59">
        <v>11055.08</v>
      </c>
      <c r="F1029" s="60">
        <v>0.231126</v>
      </c>
      <c r="G1029" s="60">
        <v>0</v>
      </c>
      <c r="H1029" s="61">
        <v>0.81630000000000003</v>
      </c>
      <c r="I1029" s="62">
        <v>508</v>
      </c>
      <c r="J1029" s="56" t="s">
        <v>235</v>
      </c>
      <c r="K1029" s="63">
        <v>24.28</v>
      </c>
      <c r="L1029" s="56">
        <f t="shared" ref="L1029:L1092" si="365">IF(COUNT(F1029)=0,50,IF(F1029&gt;=0,100,IF(F1029&gt;=-0.02,50,0)))</f>
        <v>100</v>
      </c>
      <c r="M1029" s="56">
        <f t="shared" ref="M1029:M1092" si="366">IF(COUNT(G1029)=0,50,IF(G1029&gt;-0.06,100,IF(G1029&gt;-0.15,50,0)))</f>
        <v>100</v>
      </c>
      <c r="N1029" s="56">
        <f t="shared" ref="N1029:N1092" si="367">IF(COUNT(H1029)=0,50,IF(H1029&gt;=0.6,100,IF(H1029&gt;=0.4,50,0)))</f>
        <v>100</v>
      </c>
      <c r="O1029" s="56">
        <f t="shared" ref="O1029:O1092" si="368">IF(COUNT(I1029)=0,50,IF(J1029="proxy_vix",50,IF(I1029&lt;350,100,IF(I1029&lt;=450,50,0))))</f>
        <v>0</v>
      </c>
      <c r="P1029" s="56">
        <f t="shared" ref="P1029:P1092" si="369">IF(COUNT(K1029)=0,50,IF(K1029&lt;20,100,IF(K1029&lt;=25,50,0)))</f>
        <v>50</v>
      </c>
      <c r="Q1029" s="63"/>
      <c r="R1029" s="56"/>
      <c r="S1029" s="60">
        <f t="shared" si="359"/>
        <v>1.3680693350742956E-2</v>
      </c>
      <c r="T1029" s="64">
        <f t="shared" si="360"/>
        <v>-7.3589533932951756E-3</v>
      </c>
      <c r="V1029" s="65"/>
      <c r="W1029" s="65"/>
      <c r="Y1029" s="15" t="str">
        <f t="shared" ref="Y1029:Y1092" si="370">IF(AX1029&gt;=70,"EASY",IF(AX1029&gt;40,"UNCERTAIN","HARD"))</f>
        <v>EASY</v>
      </c>
      <c r="AA1029" s="66">
        <f t="shared" si="361"/>
        <v>0.1370769949308337</v>
      </c>
      <c r="AB1029">
        <f>LOOKUP($B1029,'07_L1政策步階'!$A$4:$A$14,'07_L1政策步階'!$C$4:$C$14)</f>
        <v>1</v>
      </c>
      <c r="AC1029" s="65"/>
      <c r="AD1029" s="65"/>
      <c r="AE1029" s="65"/>
      <c r="AF1029" s="65"/>
      <c r="AG1029" s="65"/>
      <c r="AH1029" s="65"/>
      <c r="AI1029" s="65"/>
      <c r="AJ1029" s="65"/>
      <c r="AK1029" s="65"/>
      <c r="AL1029">
        <f t="shared" ref="AL1029:AL1092" si="371">IF(ISNUMBER($AA1029),IF($AA1029&gt;=0.005,100,IF($AA1029&gt;=-0.015,50,0)),"")</f>
        <v>100</v>
      </c>
      <c r="AM1029">
        <f t="shared" ref="AM1029:AM1092" si="372">IF(ISNUMBER($AB1029),IF($AB1029=1,100,IF($AB1029=0,50,0)),"")</f>
        <v>100</v>
      </c>
      <c r="AN1029" t="str">
        <f t="shared" ref="AN1029:AN1092" si="373">IF(ISNUMBER($AC1029),IF($AC1029&gt;=0.001,100,IF($AC1029&gt;=-0.003,50,0)),"")</f>
        <v/>
      </c>
      <c r="AO1029" t="str">
        <f t="shared" ref="AO1029:AO1092" si="374">IF(ISNUMBER($AD1029),IF($AD1029&gt;=0.04,100,IF($AD1029&gt;=0,50,0)),"")</f>
        <v/>
      </c>
      <c r="AP1029" t="str">
        <f t="shared" ref="AP1029:AP1092" si="375">IF(ISNUMBER($AE1029),IF($AE1029&gt;=25,100,IF($AE1029&gt;=-75,50,0)),"")</f>
        <v/>
      </c>
      <c r="AQ1029" t="str">
        <f t="shared" ref="AQ1029:AQ1092" si="376">IF(ISNUMBER($AF1029),IF($AF1029&gt;0,100,IF($AF1029&gt;=-50,50,0)),"")</f>
        <v/>
      </c>
      <c r="AR1029" t="str">
        <f t="shared" ref="AR1029:AR1092" si="377">IF(ISNUMBER($AG1029),IF($AG1029=1,100,IF($AG1029=0,50,0)),"")</f>
        <v/>
      </c>
      <c r="AS1029" t="str">
        <f t="shared" ref="AS1029:AS1092" si="378">IF(ISNUMBER($AH1029),IF($AH1029&lt;0,100,IF($AH1029&lt;=20,50,0)),"")</f>
        <v/>
      </c>
      <c r="AT1029" t="str">
        <f t="shared" ref="AT1029:AT1092" si="379">IF(ISNUMBER($AI1029),IF($AI1029&lt;0.95,100,IF($AI1029&lt;=1,50,0)),"")</f>
        <v/>
      </c>
      <c r="AU1029" t="str">
        <f t="shared" ref="AU1029:AU1092" si="380">IF(ISNUMBER($AJ1029),IF($AJ1029&lt;30,0,IF($AJ1029&lt;40,50,IF($AJ1029&lt;=90,100,50))),"")</f>
        <v/>
      </c>
      <c r="AV1029" t="str">
        <f t="shared" ref="AV1029:AV1092" si="381">IF(ISNUMBER($AK1029),IF($AK1029&gt;-0.2,100,IF($AK1029&gt;=-0.4,50,0)),"")</f>
        <v/>
      </c>
      <c r="AW1029">
        <f>'01_指標庫'!$H$4*ISNUMBER($F1029)+'01_指標庫'!$H$5*ISNUMBER($AA1029)+'01_指標庫'!$H$6*ISNUMBER($G1029)+'01_指標庫'!$H$7*ISNUMBER($H1029)+'01_指標庫'!$H$8*ISNUMBER($AF1029)+'01_指標庫'!$H$9*ISNUMBER($AG1029)+'01_指標庫'!$H$10*ISNUMBER($AB1029)+'01_指標庫'!$H$11*ISNUMBER($AC1029)+'01_指標庫'!$H$12*ISNUMBER($AD1029)+'01_指標庫'!$H$13*ISNUMBER($AE1029)+'01_指標庫'!$H$14*ISNUMBER($I1029)+'01_指標庫'!$H$15*ISNUMBER($AH1029)+'01_指標庫'!$H$16*ISNUMBER($K1029)+'01_指標庫'!$H$17*ISNUMBER($AI1029)+'01_指標庫'!$H$18*ISNUMBER($AJ1029)+'01_指標庫'!$H$19*ISNUMBER($AK1029)+'01_指標庫'!$H$20*ISNUMBER($BB1029)+'01_指標庫'!$H$21*ISNUMBER($BC1029)</f>
        <v>51</v>
      </c>
      <c r="AX1029">
        <f>IF(AW1029=0,50,ROUND(('01_指標庫'!$H$4*IF(ISNUMBER($F1029),L1029,0)+'01_指標庫'!$H$5*IF(ISNUMBER($AA1029),AL1029,0)+'01_指標庫'!$H$6*IF(ISNUMBER($G1029),M1029,0)+'01_指標庫'!$H$7*IF(ISNUMBER($H1029),N1029,0)+'01_指標庫'!$H$8*IF(ISNUMBER($AF1029),AQ1029,0)+'01_指標庫'!$H$9*IF(ISNUMBER($AG1029),AR1029,0)+'01_指標庫'!$H$10*IF(ISNUMBER($AB1029),AM1029,0)+'01_指標庫'!$H$11*IF(ISNUMBER($AC1029),AN1029,0)+'01_指標庫'!$H$12*IF(ISNUMBER($AD1029),AO1029,0)+'01_指標庫'!$H$13*IF(ISNUMBER($AE1029),AP1029,0)+'01_指標庫'!$H$14*IF(ISNUMBER($I1029),O1029,0)+'01_指標庫'!$H$15*IF(ISNUMBER($AH1029),AS1029,0)+'01_指標庫'!$H$16*IF(ISNUMBER($K1029),P1029,0)+'01_指標庫'!$H$17*IF(ISNUMBER($AI1029),AT1029,0)+'01_指標庫'!$H$18*IF(ISNUMBER($AJ1029),AU1029,0)+'01_指標庫'!$H$19*IF(ISNUMBER($AK1029),AV1029,0)+'01_指標庫'!$H$20*IF(ISNUMBER($BB1029),BB1029,0)+'01_指標庫'!$H$21*IF(ISNUMBER($BC1029),BC1029,0))/AW1029,1))</f>
        <v>72.5</v>
      </c>
      <c r="AY1029" s="67"/>
      <c r="AZ1029" s="67"/>
      <c r="BA1029" s="66">
        <f t="shared" si="362"/>
        <v>4.0072173336029859E-3</v>
      </c>
      <c r="BB1029">
        <f t="shared" si="363"/>
        <v>50</v>
      </c>
      <c r="BC1029" t="str">
        <f t="shared" si="364"/>
        <v/>
      </c>
    </row>
    <row r="1030" spans="1:55" ht="15" customHeight="1">
      <c r="A1030" s="56">
        <v>1026</v>
      </c>
      <c r="B1030" s="57">
        <v>44047</v>
      </c>
      <c r="C1030" s="56">
        <v>2020</v>
      </c>
      <c r="D1030" s="58" t="s">
        <v>237</v>
      </c>
      <c r="E1030" s="59">
        <v>11096.54</v>
      </c>
      <c r="F1030" s="60">
        <v>0.23357600000000001</v>
      </c>
      <c r="G1030" s="60">
        <v>0</v>
      </c>
      <c r="H1030" s="61">
        <v>0.81630000000000003</v>
      </c>
      <c r="I1030" s="62">
        <v>513</v>
      </c>
      <c r="J1030" s="56" t="s">
        <v>235</v>
      </c>
      <c r="K1030" s="63">
        <v>23.76</v>
      </c>
      <c r="L1030" s="56">
        <f t="shared" si="365"/>
        <v>100</v>
      </c>
      <c r="M1030" s="56">
        <f t="shared" si="366"/>
        <v>100</v>
      </c>
      <c r="N1030" s="56">
        <f t="shared" si="367"/>
        <v>100</v>
      </c>
      <c r="O1030" s="56">
        <f t="shared" si="368"/>
        <v>0</v>
      </c>
      <c r="P1030" s="56">
        <f t="shared" si="369"/>
        <v>50</v>
      </c>
      <c r="Q1030" s="63"/>
      <c r="R1030" s="56"/>
      <c r="S1030" s="60">
        <f t="shared" ref="S1030:S1093" si="382">$E1030/$E1029-1</f>
        <v>3.7503120737254481E-3</v>
      </c>
      <c r="T1030" s="64">
        <f t="shared" ref="T1030:T1093" si="383">$K1030/$K1029-1</f>
        <v>-2.1416803953871466E-2</v>
      </c>
      <c r="V1030" s="65"/>
      <c r="W1030" s="65"/>
      <c r="Y1030" s="15" t="str">
        <f t="shared" si="370"/>
        <v>EASY</v>
      </c>
      <c r="AA1030" s="66">
        <f t="shared" si="361"/>
        <v>0.13882421912195597</v>
      </c>
      <c r="AB1030">
        <f>LOOKUP($B1030,'07_L1政策步階'!$A$4:$A$14,'07_L1政策步階'!$C$4:$C$14)</f>
        <v>1</v>
      </c>
      <c r="AC1030" s="65"/>
      <c r="AD1030" s="65"/>
      <c r="AE1030" s="65"/>
      <c r="AF1030" s="65"/>
      <c r="AG1030" s="65"/>
      <c r="AH1030" s="65"/>
      <c r="AI1030" s="65"/>
      <c r="AJ1030" s="65"/>
      <c r="AK1030" s="65"/>
      <c r="AL1030">
        <f t="shared" si="371"/>
        <v>100</v>
      </c>
      <c r="AM1030">
        <f t="shared" si="372"/>
        <v>100</v>
      </c>
      <c r="AN1030" t="str">
        <f t="shared" si="373"/>
        <v/>
      </c>
      <c r="AO1030" t="str">
        <f t="shared" si="374"/>
        <v/>
      </c>
      <c r="AP1030" t="str">
        <f t="shared" si="375"/>
        <v/>
      </c>
      <c r="AQ1030" t="str">
        <f t="shared" si="376"/>
        <v/>
      </c>
      <c r="AR1030" t="str">
        <f t="shared" si="377"/>
        <v/>
      </c>
      <c r="AS1030" t="str">
        <f t="shared" si="378"/>
        <v/>
      </c>
      <c r="AT1030" t="str">
        <f t="shared" si="379"/>
        <v/>
      </c>
      <c r="AU1030" t="str">
        <f t="shared" si="380"/>
        <v/>
      </c>
      <c r="AV1030" t="str">
        <f t="shared" si="381"/>
        <v/>
      </c>
      <c r="AW1030">
        <f>'01_指標庫'!$H$4*ISNUMBER($F1030)+'01_指標庫'!$H$5*ISNUMBER($AA1030)+'01_指標庫'!$H$6*ISNUMBER($G1030)+'01_指標庫'!$H$7*ISNUMBER($H1030)+'01_指標庫'!$H$8*ISNUMBER($AF1030)+'01_指標庫'!$H$9*ISNUMBER($AG1030)+'01_指標庫'!$H$10*ISNUMBER($AB1030)+'01_指標庫'!$H$11*ISNUMBER($AC1030)+'01_指標庫'!$H$12*ISNUMBER($AD1030)+'01_指標庫'!$H$13*ISNUMBER($AE1030)+'01_指標庫'!$H$14*ISNUMBER($I1030)+'01_指標庫'!$H$15*ISNUMBER($AH1030)+'01_指標庫'!$H$16*ISNUMBER($K1030)+'01_指標庫'!$H$17*ISNUMBER($AI1030)+'01_指標庫'!$H$18*ISNUMBER($AJ1030)+'01_指標庫'!$H$19*ISNUMBER($AK1030)+'01_指標庫'!$H$20*ISNUMBER($BB1030)+'01_指標庫'!$H$21*ISNUMBER($BC1030)</f>
        <v>51</v>
      </c>
      <c r="AX1030">
        <f>IF(AW1030=0,50,ROUND(('01_指標庫'!$H$4*IF(ISNUMBER($F1030),L1030,0)+'01_指標庫'!$H$5*IF(ISNUMBER($AA1030),AL1030,0)+'01_指標庫'!$H$6*IF(ISNUMBER($G1030),M1030,0)+'01_指標庫'!$H$7*IF(ISNUMBER($H1030),N1030,0)+'01_指標庫'!$H$8*IF(ISNUMBER($AF1030),AQ1030,0)+'01_指標庫'!$H$9*IF(ISNUMBER($AG1030),AR1030,0)+'01_指標庫'!$H$10*IF(ISNUMBER($AB1030),AM1030,0)+'01_指標庫'!$H$11*IF(ISNUMBER($AC1030),AN1030,0)+'01_指標庫'!$H$12*IF(ISNUMBER($AD1030),AO1030,0)+'01_指標庫'!$H$13*IF(ISNUMBER($AE1030),AP1030,0)+'01_指標庫'!$H$14*IF(ISNUMBER($I1030),O1030,0)+'01_指標庫'!$H$15*IF(ISNUMBER($AH1030),AS1030,0)+'01_指標庫'!$H$16*IF(ISNUMBER($K1030),P1030,0)+'01_指標庫'!$H$17*IF(ISNUMBER($AI1030),AT1030,0)+'01_指標庫'!$H$18*IF(ISNUMBER($AJ1030),AU1030,0)+'01_指標庫'!$H$19*IF(ISNUMBER($AK1030),AV1030,0)+'01_指標庫'!$H$20*IF(ISNUMBER($BB1030),BB1030,0)+'01_指標庫'!$H$21*IF(ISNUMBER($BC1030),BC1030,0))/AW1030,1))</f>
        <v>78.400000000000006</v>
      </c>
      <c r="AY1030" s="67"/>
      <c r="AZ1030" s="67"/>
      <c r="BA1030" s="66">
        <f t="shared" si="362"/>
        <v>1.203450466427225E-2</v>
      </c>
      <c r="BB1030">
        <f t="shared" si="363"/>
        <v>100</v>
      </c>
      <c r="BC1030" t="str">
        <f t="shared" si="364"/>
        <v/>
      </c>
    </row>
    <row r="1031" spans="1:55" ht="15" customHeight="1">
      <c r="A1031" s="56">
        <v>1027</v>
      </c>
      <c r="B1031" s="57">
        <v>44048</v>
      </c>
      <c r="C1031" s="56">
        <v>2020</v>
      </c>
      <c r="D1031" s="58" t="s">
        <v>238</v>
      </c>
      <c r="E1031" s="59">
        <v>11125.44</v>
      </c>
      <c r="F1031" s="60">
        <v>0.23455400000000001</v>
      </c>
      <c r="G1031" s="60">
        <v>0</v>
      </c>
      <c r="H1031" s="61">
        <v>0.79590000000000005</v>
      </c>
      <c r="I1031" s="62">
        <v>504</v>
      </c>
      <c r="J1031" s="56" t="s">
        <v>235</v>
      </c>
      <c r="K1031" s="63">
        <v>22.99</v>
      </c>
      <c r="L1031" s="56">
        <f t="shared" si="365"/>
        <v>100</v>
      </c>
      <c r="M1031" s="56">
        <f t="shared" si="366"/>
        <v>100</v>
      </c>
      <c r="N1031" s="56">
        <f t="shared" si="367"/>
        <v>100</v>
      </c>
      <c r="O1031" s="56">
        <f t="shared" si="368"/>
        <v>0</v>
      </c>
      <c r="P1031" s="56">
        <f t="shared" si="369"/>
        <v>50</v>
      </c>
      <c r="Q1031" s="63"/>
      <c r="R1031" s="56"/>
      <c r="S1031" s="60">
        <f t="shared" si="382"/>
        <v>2.6044154303954681E-3</v>
      </c>
      <c r="T1031" s="64">
        <f t="shared" si="383"/>
        <v>-3.2407407407407551E-2</v>
      </c>
      <c r="V1031" s="65"/>
      <c r="W1031" s="65"/>
      <c r="Y1031" s="15" t="str">
        <f t="shared" si="370"/>
        <v>EASY</v>
      </c>
      <c r="AA1031" s="66">
        <f t="shared" si="361"/>
        <v>0.14061785599518406</v>
      </c>
      <c r="AB1031">
        <f>LOOKUP($B1031,'07_L1政策步階'!$A$4:$A$14,'07_L1政策步階'!$C$4:$C$14)</f>
        <v>1</v>
      </c>
      <c r="AC1031" s="65"/>
      <c r="AD1031" s="65"/>
      <c r="AE1031" s="65"/>
      <c r="AF1031" s="65"/>
      <c r="AG1031" s="65"/>
      <c r="AH1031" s="65"/>
      <c r="AI1031" s="65"/>
      <c r="AJ1031" s="65"/>
      <c r="AK1031" s="65"/>
      <c r="AL1031">
        <f t="shared" si="371"/>
        <v>100</v>
      </c>
      <c r="AM1031">
        <f t="shared" si="372"/>
        <v>100</v>
      </c>
      <c r="AN1031" t="str">
        <f t="shared" si="373"/>
        <v/>
      </c>
      <c r="AO1031" t="str">
        <f t="shared" si="374"/>
        <v/>
      </c>
      <c r="AP1031" t="str">
        <f t="shared" si="375"/>
        <v/>
      </c>
      <c r="AQ1031" t="str">
        <f t="shared" si="376"/>
        <v/>
      </c>
      <c r="AR1031" t="str">
        <f t="shared" si="377"/>
        <v/>
      </c>
      <c r="AS1031" t="str">
        <f t="shared" si="378"/>
        <v/>
      </c>
      <c r="AT1031" t="str">
        <f t="shared" si="379"/>
        <v/>
      </c>
      <c r="AU1031" t="str">
        <f t="shared" si="380"/>
        <v/>
      </c>
      <c r="AV1031" t="str">
        <f t="shared" si="381"/>
        <v/>
      </c>
      <c r="AW1031">
        <f>'01_指標庫'!$H$4*ISNUMBER($F1031)+'01_指標庫'!$H$5*ISNUMBER($AA1031)+'01_指標庫'!$H$6*ISNUMBER($G1031)+'01_指標庫'!$H$7*ISNUMBER($H1031)+'01_指標庫'!$H$8*ISNUMBER($AF1031)+'01_指標庫'!$H$9*ISNUMBER($AG1031)+'01_指標庫'!$H$10*ISNUMBER($AB1031)+'01_指標庫'!$H$11*ISNUMBER($AC1031)+'01_指標庫'!$H$12*ISNUMBER($AD1031)+'01_指標庫'!$H$13*ISNUMBER($AE1031)+'01_指標庫'!$H$14*ISNUMBER($I1031)+'01_指標庫'!$H$15*ISNUMBER($AH1031)+'01_指標庫'!$H$16*ISNUMBER($K1031)+'01_指標庫'!$H$17*ISNUMBER($AI1031)+'01_指標庫'!$H$18*ISNUMBER($AJ1031)+'01_指標庫'!$H$19*ISNUMBER($AK1031)+'01_指標庫'!$H$20*ISNUMBER($BB1031)+'01_指標庫'!$H$21*ISNUMBER($BC1031)</f>
        <v>51</v>
      </c>
      <c r="AX1031">
        <f>IF(AW1031=0,50,ROUND(('01_指標庫'!$H$4*IF(ISNUMBER($F1031),L1031,0)+'01_指標庫'!$H$5*IF(ISNUMBER($AA1031),AL1031,0)+'01_指標庫'!$H$6*IF(ISNUMBER($G1031),M1031,0)+'01_指標庫'!$H$7*IF(ISNUMBER($H1031),N1031,0)+'01_指標庫'!$H$8*IF(ISNUMBER($AF1031),AQ1031,0)+'01_指標庫'!$H$9*IF(ISNUMBER($AG1031),AR1031,0)+'01_指標庫'!$H$10*IF(ISNUMBER($AB1031),AM1031,0)+'01_指標庫'!$H$11*IF(ISNUMBER($AC1031),AN1031,0)+'01_指標庫'!$H$12*IF(ISNUMBER($AD1031),AO1031,0)+'01_指標庫'!$H$13*IF(ISNUMBER($AE1031),AP1031,0)+'01_指標庫'!$H$14*IF(ISNUMBER($I1031),O1031,0)+'01_指標庫'!$H$15*IF(ISNUMBER($AH1031),AS1031,0)+'01_指標庫'!$H$16*IF(ISNUMBER($K1031),P1031,0)+'01_指標庫'!$H$17*IF(ISNUMBER($AI1031),AT1031,0)+'01_指標庫'!$H$18*IF(ISNUMBER($AJ1031),AU1031,0)+'01_指標庫'!$H$19*IF(ISNUMBER($AK1031),AV1031,0)+'01_指標庫'!$H$20*IF(ISNUMBER($BB1031),BB1031,0)+'01_指標庫'!$H$21*IF(ISNUMBER($BC1031),BC1031,0))/AW1031,1))</f>
        <v>78.400000000000006</v>
      </c>
      <c r="AY1031" s="67"/>
      <c r="AZ1031" s="67"/>
      <c r="BA1031" s="66">
        <f t="shared" si="362"/>
        <v>1.82215803597503E-2</v>
      </c>
      <c r="BB1031">
        <f t="shared" si="363"/>
        <v>100</v>
      </c>
      <c r="BC1031" t="str">
        <f t="shared" si="364"/>
        <v/>
      </c>
    </row>
    <row r="1032" spans="1:55" ht="15" customHeight="1">
      <c r="A1032" s="56">
        <v>1028</v>
      </c>
      <c r="B1032" s="57">
        <v>44049</v>
      </c>
      <c r="C1032" s="56">
        <v>2020</v>
      </c>
      <c r="D1032" s="58" t="s">
        <v>239</v>
      </c>
      <c r="E1032" s="59">
        <v>11267.08</v>
      </c>
      <c r="F1032" s="60">
        <v>0.24796799999999999</v>
      </c>
      <c r="G1032" s="60">
        <v>0</v>
      </c>
      <c r="H1032" s="61">
        <v>0.79590000000000005</v>
      </c>
      <c r="I1032" s="62">
        <v>506</v>
      </c>
      <c r="J1032" s="56" t="s">
        <v>235</v>
      </c>
      <c r="K1032" s="63">
        <v>22.65</v>
      </c>
      <c r="L1032" s="56">
        <f t="shared" si="365"/>
        <v>100</v>
      </c>
      <c r="M1032" s="56">
        <f t="shared" si="366"/>
        <v>100</v>
      </c>
      <c r="N1032" s="56">
        <f t="shared" si="367"/>
        <v>100</v>
      </c>
      <c r="O1032" s="56">
        <f t="shared" si="368"/>
        <v>0</v>
      </c>
      <c r="P1032" s="56">
        <f t="shared" si="369"/>
        <v>50</v>
      </c>
      <c r="Q1032" s="63"/>
      <c r="R1032" s="56"/>
      <c r="S1032" s="60">
        <f t="shared" si="382"/>
        <v>1.2731181867863262E-2</v>
      </c>
      <c r="T1032" s="64">
        <f t="shared" si="383"/>
        <v>-1.4789038712483715E-2</v>
      </c>
      <c r="V1032" s="65"/>
      <c r="W1032" s="65"/>
      <c r="Y1032" s="15" t="str">
        <f t="shared" si="370"/>
        <v>EASY</v>
      </c>
      <c r="AA1032" s="66">
        <f t="shared" si="361"/>
        <v>0.14255928085932501</v>
      </c>
      <c r="AB1032">
        <f>LOOKUP($B1032,'07_L1政策步階'!$A$4:$A$14,'07_L1政策步階'!$C$4:$C$14)</f>
        <v>1</v>
      </c>
      <c r="AC1032" s="65"/>
      <c r="AD1032" s="65"/>
      <c r="AE1032" s="65"/>
      <c r="AF1032" s="65"/>
      <c r="AG1032" s="65"/>
      <c r="AH1032" s="65"/>
      <c r="AI1032" s="65"/>
      <c r="AJ1032" s="65"/>
      <c r="AK1032" s="65"/>
      <c r="AL1032">
        <f t="shared" si="371"/>
        <v>100</v>
      </c>
      <c r="AM1032">
        <f t="shared" si="372"/>
        <v>100</v>
      </c>
      <c r="AN1032" t="str">
        <f t="shared" si="373"/>
        <v/>
      </c>
      <c r="AO1032" t="str">
        <f t="shared" si="374"/>
        <v/>
      </c>
      <c r="AP1032" t="str">
        <f t="shared" si="375"/>
        <v/>
      </c>
      <c r="AQ1032" t="str">
        <f t="shared" si="376"/>
        <v/>
      </c>
      <c r="AR1032" t="str">
        <f t="shared" si="377"/>
        <v/>
      </c>
      <c r="AS1032" t="str">
        <f t="shared" si="378"/>
        <v/>
      </c>
      <c r="AT1032" t="str">
        <f t="shared" si="379"/>
        <v/>
      </c>
      <c r="AU1032" t="str">
        <f t="shared" si="380"/>
        <v/>
      </c>
      <c r="AV1032" t="str">
        <f t="shared" si="381"/>
        <v/>
      </c>
      <c r="AW1032">
        <f>'01_指標庫'!$H$4*ISNUMBER($F1032)+'01_指標庫'!$H$5*ISNUMBER($AA1032)+'01_指標庫'!$H$6*ISNUMBER($G1032)+'01_指標庫'!$H$7*ISNUMBER($H1032)+'01_指標庫'!$H$8*ISNUMBER($AF1032)+'01_指標庫'!$H$9*ISNUMBER($AG1032)+'01_指標庫'!$H$10*ISNUMBER($AB1032)+'01_指標庫'!$H$11*ISNUMBER($AC1032)+'01_指標庫'!$H$12*ISNUMBER($AD1032)+'01_指標庫'!$H$13*ISNUMBER($AE1032)+'01_指標庫'!$H$14*ISNUMBER($I1032)+'01_指標庫'!$H$15*ISNUMBER($AH1032)+'01_指標庫'!$H$16*ISNUMBER($K1032)+'01_指標庫'!$H$17*ISNUMBER($AI1032)+'01_指標庫'!$H$18*ISNUMBER($AJ1032)+'01_指標庫'!$H$19*ISNUMBER($AK1032)+'01_指標庫'!$H$20*ISNUMBER($BB1032)+'01_指標庫'!$H$21*ISNUMBER($BC1032)</f>
        <v>51</v>
      </c>
      <c r="AX1032">
        <f>IF(AW1032=0,50,ROUND(('01_指標庫'!$H$4*IF(ISNUMBER($F1032),L1032,0)+'01_指標庫'!$H$5*IF(ISNUMBER($AA1032),AL1032,0)+'01_指標庫'!$H$6*IF(ISNUMBER($G1032),M1032,0)+'01_指標庫'!$H$7*IF(ISNUMBER($H1032),N1032,0)+'01_指標庫'!$H$8*IF(ISNUMBER($AF1032),AQ1032,0)+'01_指標庫'!$H$9*IF(ISNUMBER($AG1032),AR1032,0)+'01_指標庫'!$H$10*IF(ISNUMBER($AB1032),AM1032,0)+'01_指標庫'!$H$11*IF(ISNUMBER($AC1032),AN1032,0)+'01_指標庫'!$H$12*IF(ISNUMBER($AD1032),AO1032,0)+'01_指標庫'!$H$13*IF(ISNUMBER($AE1032),AP1032,0)+'01_指標庫'!$H$14*IF(ISNUMBER($I1032),O1032,0)+'01_指標庫'!$H$15*IF(ISNUMBER($AH1032),AS1032,0)+'01_指標庫'!$H$16*IF(ISNUMBER($K1032),P1032,0)+'01_指標庫'!$H$17*IF(ISNUMBER($AI1032),AT1032,0)+'01_指標庫'!$H$18*IF(ISNUMBER($AJ1032),AU1032,0)+'01_指標庫'!$H$19*IF(ISNUMBER($AK1032),AV1032,0)+'01_指標庫'!$H$20*IF(ISNUMBER($BB1032),BB1032,0)+'01_指標庫'!$H$21*IF(ISNUMBER($BC1032),BC1032,0))/AW1032,1))</f>
        <v>78.400000000000006</v>
      </c>
      <c r="AY1032" s="67"/>
      <c r="AZ1032" s="67"/>
      <c r="BA1032" s="66">
        <f t="shared" si="362"/>
        <v>2.1945747140672323E-2</v>
      </c>
      <c r="BB1032">
        <f t="shared" si="363"/>
        <v>100</v>
      </c>
      <c r="BC1032" t="str">
        <f t="shared" si="364"/>
        <v/>
      </c>
    </row>
    <row r="1033" spans="1:55" ht="15" customHeight="1">
      <c r="A1033" s="56">
        <v>1029</v>
      </c>
      <c r="B1033" s="57">
        <v>44050</v>
      </c>
      <c r="C1033" s="56">
        <v>2020</v>
      </c>
      <c r="D1033" s="58" t="s">
        <v>234</v>
      </c>
      <c r="E1033" s="59">
        <v>11139.39</v>
      </c>
      <c r="F1033" s="60">
        <v>0.231598</v>
      </c>
      <c r="G1033" s="60">
        <v>-1.1332999999999999E-2</v>
      </c>
      <c r="H1033" s="61">
        <v>0.79590000000000005</v>
      </c>
      <c r="I1033" s="62">
        <v>506</v>
      </c>
      <c r="J1033" s="56" t="s">
        <v>235</v>
      </c>
      <c r="K1033" s="63">
        <v>22.21</v>
      </c>
      <c r="L1033" s="56">
        <f t="shared" si="365"/>
        <v>100</v>
      </c>
      <c r="M1033" s="56">
        <f t="shared" si="366"/>
        <v>100</v>
      </c>
      <c r="N1033" s="56">
        <f t="shared" si="367"/>
        <v>100</v>
      </c>
      <c r="O1033" s="56">
        <f t="shared" si="368"/>
        <v>0</v>
      </c>
      <c r="P1033" s="56">
        <f t="shared" si="369"/>
        <v>50</v>
      </c>
      <c r="Q1033" s="63"/>
      <c r="R1033" s="56"/>
      <c r="S1033" s="60">
        <f t="shared" si="382"/>
        <v>-1.1333016185205103E-2</v>
      </c>
      <c r="T1033" s="64">
        <f t="shared" si="383"/>
        <v>-1.9426048565121312E-2</v>
      </c>
      <c r="V1033" s="65"/>
      <c r="W1033" s="65"/>
      <c r="Y1033" s="15" t="str">
        <f t="shared" si="370"/>
        <v>EASY</v>
      </c>
      <c r="AA1033" s="66">
        <f t="shared" si="361"/>
        <v>0.14430645801963848</v>
      </c>
      <c r="AB1033">
        <f>LOOKUP($B1033,'07_L1政策步階'!$A$4:$A$14,'07_L1政策步階'!$C$4:$C$14)</f>
        <v>1</v>
      </c>
      <c r="AC1033" s="65"/>
      <c r="AD1033" s="65"/>
      <c r="AE1033" s="65"/>
      <c r="AF1033" s="65"/>
      <c r="AG1033" s="65"/>
      <c r="AH1033" s="65"/>
      <c r="AI1033" s="65"/>
      <c r="AJ1033" s="65"/>
      <c r="AK1033" s="65"/>
      <c r="AL1033">
        <f t="shared" si="371"/>
        <v>100</v>
      </c>
      <c r="AM1033">
        <f t="shared" si="372"/>
        <v>100</v>
      </c>
      <c r="AN1033" t="str">
        <f t="shared" si="373"/>
        <v/>
      </c>
      <c r="AO1033" t="str">
        <f t="shared" si="374"/>
        <v/>
      </c>
      <c r="AP1033" t="str">
        <f t="shared" si="375"/>
        <v/>
      </c>
      <c r="AQ1033" t="str">
        <f t="shared" si="376"/>
        <v/>
      </c>
      <c r="AR1033" t="str">
        <f t="shared" si="377"/>
        <v/>
      </c>
      <c r="AS1033" t="str">
        <f t="shared" si="378"/>
        <v/>
      </c>
      <c r="AT1033" t="str">
        <f t="shared" si="379"/>
        <v/>
      </c>
      <c r="AU1033" t="str">
        <f t="shared" si="380"/>
        <v/>
      </c>
      <c r="AV1033" t="str">
        <f t="shared" si="381"/>
        <v/>
      </c>
      <c r="AW1033">
        <f>'01_指標庫'!$H$4*ISNUMBER($F1033)+'01_指標庫'!$H$5*ISNUMBER($AA1033)+'01_指標庫'!$H$6*ISNUMBER($G1033)+'01_指標庫'!$H$7*ISNUMBER($H1033)+'01_指標庫'!$H$8*ISNUMBER($AF1033)+'01_指標庫'!$H$9*ISNUMBER($AG1033)+'01_指標庫'!$H$10*ISNUMBER($AB1033)+'01_指標庫'!$H$11*ISNUMBER($AC1033)+'01_指標庫'!$H$12*ISNUMBER($AD1033)+'01_指標庫'!$H$13*ISNUMBER($AE1033)+'01_指標庫'!$H$14*ISNUMBER($I1033)+'01_指標庫'!$H$15*ISNUMBER($AH1033)+'01_指標庫'!$H$16*ISNUMBER($K1033)+'01_指標庫'!$H$17*ISNUMBER($AI1033)+'01_指標庫'!$H$18*ISNUMBER($AJ1033)+'01_指標庫'!$H$19*ISNUMBER($AK1033)+'01_指標庫'!$H$20*ISNUMBER($BB1033)+'01_指標庫'!$H$21*ISNUMBER($BC1033)</f>
        <v>51</v>
      </c>
      <c r="AX1033">
        <f>IF(AW1033=0,50,ROUND(('01_指標庫'!$H$4*IF(ISNUMBER($F1033),L1033,0)+'01_指標庫'!$H$5*IF(ISNUMBER($AA1033),AL1033,0)+'01_指標庫'!$H$6*IF(ISNUMBER($G1033),M1033,0)+'01_指標庫'!$H$7*IF(ISNUMBER($H1033),N1033,0)+'01_指標庫'!$H$8*IF(ISNUMBER($AF1033),AQ1033,0)+'01_指標庫'!$H$9*IF(ISNUMBER($AG1033),AR1033,0)+'01_指標庫'!$H$10*IF(ISNUMBER($AB1033),AM1033,0)+'01_指標庫'!$H$11*IF(ISNUMBER($AC1033),AN1033,0)+'01_指標庫'!$H$12*IF(ISNUMBER($AD1033),AO1033,0)+'01_指標庫'!$H$13*IF(ISNUMBER($AE1033),AP1033,0)+'01_指標庫'!$H$14*IF(ISNUMBER($I1033),O1033,0)+'01_指標庫'!$H$15*IF(ISNUMBER($AH1033),AS1033,0)+'01_指標庫'!$H$16*IF(ISNUMBER($K1033),P1033,0)+'01_指標庫'!$H$17*IF(ISNUMBER($AI1033),AT1033,0)+'01_指標庫'!$H$18*IF(ISNUMBER($AJ1033),AU1033,0)+'01_指標庫'!$H$19*IF(ISNUMBER($AK1033),AV1033,0)+'01_指標庫'!$H$20*IF(ISNUMBER($BB1033),BB1033,0)+'01_指標庫'!$H$21*IF(ISNUMBER($BC1033),BC1033,0))/AW1033,1))</f>
        <v>78.400000000000006</v>
      </c>
      <c r="AY1033" s="67"/>
      <c r="AZ1033" s="67"/>
      <c r="BA1033" s="66">
        <f t="shared" si="362"/>
        <v>2.0080461806289307E-2</v>
      </c>
      <c r="BB1033">
        <f t="shared" si="363"/>
        <v>100</v>
      </c>
      <c r="BC1033" t="str">
        <f t="shared" si="364"/>
        <v/>
      </c>
    </row>
    <row r="1034" spans="1:55" ht="15" customHeight="1">
      <c r="A1034" s="56">
        <v>1030</v>
      </c>
      <c r="B1034" s="57">
        <v>44053</v>
      </c>
      <c r="C1034" s="56">
        <v>2020</v>
      </c>
      <c r="D1034" s="58" t="s">
        <v>236</v>
      </c>
      <c r="E1034" s="59">
        <v>11085.17</v>
      </c>
      <c r="F1034" s="60">
        <v>0.223442</v>
      </c>
      <c r="G1034" s="60">
        <v>-1.6145E-2</v>
      </c>
      <c r="H1034" s="61">
        <v>0.81630000000000003</v>
      </c>
      <c r="I1034" s="62">
        <v>509</v>
      </c>
      <c r="J1034" s="56" t="s">
        <v>235</v>
      </c>
      <c r="K1034" s="63">
        <v>22.13</v>
      </c>
      <c r="L1034" s="56">
        <f t="shared" si="365"/>
        <v>100</v>
      </c>
      <c r="M1034" s="56">
        <f t="shared" si="366"/>
        <v>100</v>
      </c>
      <c r="N1034" s="56">
        <f t="shared" si="367"/>
        <v>100</v>
      </c>
      <c r="O1034" s="56">
        <f t="shared" si="368"/>
        <v>0</v>
      </c>
      <c r="P1034" s="56">
        <f t="shared" si="369"/>
        <v>50</v>
      </c>
      <c r="Q1034" s="63"/>
      <c r="R1034" s="56"/>
      <c r="S1034" s="60">
        <f t="shared" si="382"/>
        <v>-4.8674119498464119E-3</v>
      </c>
      <c r="T1034" s="64">
        <f t="shared" si="383"/>
        <v>-3.6019810895994153E-3</v>
      </c>
      <c r="V1034" s="65"/>
      <c r="W1034" s="65"/>
      <c r="Y1034" s="15" t="str">
        <f t="shared" si="370"/>
        <v>EASY</v>
      </c>
      <c r="AA1034" s="66">
        <f t="shared" si="361"/>
        <v>0.14566491540049875</v>
      </c>
      <c r="AB1034">
        <f>LOOKUP($B1034,'07_L1政策步階'!$A$4:$A$14,'07_L1政策步階'!$C$4:$C$14)</f>
        <v>1</v>
      </c>
      <c r="AC1034" s="65"/>
      <c r="AD1034" s="65"/>
      <c r="AE1034" s="65"/>
      <c r="AF1034" s="65"/>
      <c r="AG1034" s="65"/>
      <c r="AH1034" s="65"/>
      <c r="AI1034" s="65"/>
      <c r="AJ1034" s="65"/>
      <c r="AK1034" s="65"/>
      <c r="AL1034">
        <f t="shared" si="371"/>
        <v>100</v>
      </c>
      <c r="AM1034">
        <f t="shared" si="372"/>
        <v>100</v>
      </c>
      <c r="AN1034" t="str">
        <f t="shared" si="373"/>
        <v/>
      </c>
      <c r="AO1034" t="str">
        <f t="shared" si="374"/>
        <v/>
      </c>
      <c r="AP1034" t="str">
        <f t="shared" si="375"/>
        <v/>
      </c>
      <c r="AQ1034" t="str">
        <f t="shared" si="376"/>
        <v/>
      </c>
      <c r="AR1034" t="str">
        <f t="shared" si="377"/>
        <v/>
      </c>
      <c r="AS1034" t="str">
        <f t="shared" si="378"/>
        <v/>
      </c>
      <c r="AT1034" t="str">
        <f t="shared" si="379"/>
        <v/>
      </c>
      <c r="AU1034" t="str">
        <f t="shared" si="380"/>
        <v/>
      </c>
      <c r="AV1034" t="str">
        <f t="shared" si="381"/>
        <v/>
      </c>
      <c r="AW1034">
        <f>'01_指標庫'!$H$4*ISNUMBER($F1034)+'01_指標庫'!$H$5*ISNUMBER($AA1034)+'01_指標庫'!$H$6*ISNUMBER($G1034)+'01_指標庫'!$H$7*ISNUMBER($H1034)+'01_指標庫'!$H$8*ISNUMBER($AF1034)+'01_指標庫'!$H$9*ISNUMBER($AG1034)+'01_指標庫'!$H$10*ISNUMBER($AB1034)+'01_指標庫'!$H$11*ISNUMBER($AC1034)+'01_指標庫'!$H$12*ISNUMBER($AD1034)+'01_指標庫'!$H$13*ISNUMBER($AE1034)+'01_指標庫'!$H$14*ISNUMBER($I1034)+'01_指標庫'!$H$15*ISNUMBER($AH1034)+'01_指標庫'!$H$16*ISNUMBER($K1034)+'01_指標庫'!$H$17*ISNUMBER($AI1034)+'01_指標庫'!$H$18*ISNUMBER($AJ1034)+'01_指標庫'!$H$19*ISNUMBER($AK1034)+'01_指標庫'!$H$20*ISNUMBER($BB1034)+'01_指標庫'!$H$21*ISNUMBER($BC1034)</f>
        <v>51</v>
      </c>
      <c r="AX1034">
        <f>IF(AW1034=0,50,ROUND(('01_指標庫'!$H$4*IF(ISNUMBER($F1034),L1034,0)+'01_指標庫'!$H$5*IF(ISNUMBER($AA1034),AL1034,0)+'01_指標庫'!$H$6*IF(ISNUMBER($G1034),M1034,0)+'01_指標庫'!$H$7*IF(ISNUMBER($H1034),N1034,0)+'01_指標庫'!$H$8*IF(ISNUMBER($AF1034),AQ1034,0)+'01_指標庫'!$H$9*IF(ISNUMBER($AG1034),AR1034,0)+'01_指標庫'!$H$10*IF(ISNUMBER($AB1034),AM1034,0)+'01_指標庫'!$H$11*IF(ISNUMBER($AC1034),AN1034,0)+'01_指標庫'!$H$12*IF(ISNUMBER($AD1034),AO1034,0)+'01_指標庫'!$H$13*IF(ISNUMBER($AE1034),AP1034,0)+'01_指標庫'!$H$14*IF(ISNUMBER($I1034),O1034,0)+'01_指標庫'!$H$15*IF(ISNUMBER($AH1034),AS1034,0)+'01_指標庫'!$H$16*IF(ISNUMBER($K1034),P1034,0)+'01_指標庫'!$H$17*IF(ISNUMBER($AI1034),AT1034,0)+'01_指標庫'!$H$18*IF(ISNUMBER($AJ1034),AU1034,0)+'01_指標庫'!$H$19*IF(ISNUMBER($AK1034),AV1034,0)+'01_指標庫'!$H$20*IF(ISNUMBER($BB1034),BB1034,0)+'01_指標庫'!$H$21*IF(ISNUMBER($BC1034),BC1034,0))/AW1034,1))</f>
        <v>78.400000000000006</v>
      </c>
      <c r="AY1034" s="67"/>
      <c r="AZ1034" s="67"/>
      <c r="BA1034" s="66">
        <f t="shared" si="362"/>
        <v>1.6805771051791041E-2</v>
      </c>
      <c r="BB1034">
        <f t="shared" si="363"/>
        <v>100</v>
      </c>
      <c r="BC1034" t="str">
        <f t="shared" si="364"/>
        <v/>
      </c>
    </row>
    <row r="1035" spans="1:55" ht="15" customHeight="1">
      <c r="A1035" s="56">
        <v>1031</v>
      </c>
      <c r="B1035" s="57">
        <v>44054</v>
      </c>
      <c r="C1035" s="56">
        <v>2020</v>
      </c>
      <c r="D1035" s="58" t="s">
        <v>237</v>
      </c>
      <c r="E1035" s="59">
        <v>10876.08</v>
      </c>
      <c r="F1035" s="60">
        <v>0.19844100000000001</v>
      </c>
      <c r="G1035" s="60">
        <v>-3.4702999999999998E-2</v>
      </c>
      <c r="H1035" s="61">
        <v>0.8367</v>
      </c>
      <c r="I1035" s="62">
        <v>503</v>
      </c>
      <c r="J1035" s="56" t="s">
        <v>235</v>
      </c>
      <c r="K1035" s="63">
        <v>24.03</v>
      </c>
      <c r="L1035" s="56">
        <f t="shared" si="365"/>
        <v>100</v>
      </c>
      <c r="M1035" s="56">
        <f t="shared" si="366"/>
        <v>100</v>
      </c>
      <c r="N1035" s="56">
        <f t="shared" si="367"/>
        <v>100</v>
      </c>
      <c r="O1035" s="56">
        <f t="shared" si="368"/>
        <v>0</v>
      </c>
      <c r="P1035" s="56">
        <f t="shared" si="369"/>
        <v>50</v>
      </c>
      <c r="Q1035" s="63"/>
      <c r="R1035" s="56"/>
      <c r="S1035" s="60">
        <f t="shared" si="382"/>
        <v>-1.8862137432263171E-2</v>
      </c>
      <c r="T1035" s="64">
        <f t="shared" si="383"/>
        <v>8.5856303660189814E-2</v>
      </c>
      <c r="V1035" s="65"/>
      <c r="W1035" s="65"/>
      <c r="Y1035" s="15" t="str">
        <f t="shared" si="370"/>
        <v>EASY</v>
      </c>
      <c r="AA1035" s="66">
        <f t="shared" si="361"/>
        <v>0.14664319138532367</v>
      </c>
      <c r="AB1035">
        <f>LOOKUP($B1035,'07_L1政策步階'!$A$4:$A$14,'07_L1政策步階'!$C$4:$C$14)</f>
        <v>1</v>
      </c>
      <c r="AC1035" s="65"/>
      <c r="AD1035" s="65"/>
      <c r="AE1035" s="65"/>
      <c r="AF1035" s="65"/>
      <c r="AG1035" s="65"/>
      <c r="AH1035" s="65"/>
      <c r="AI1035" s="65"/>
      <c r="AJ1035" s="65"/>
      <c r="AK1035" s="65"/>
      <c r="AL1035">
        <f t="shared" si="371"/>
        <v>100</v>
      </c>
      <c r="AM1035">
        <f t="shared" si="372"/>
        <v>100</v>
      </c>
      <c r="AN1035" t="str">
        <f t="shared" si="373"/>
        <v/>
      </c>
      <c r="AO1035" t="str">
        <f t="shared" si="374"/>
        <v/>
      </c>
      <c r="AP1035" t="str">
        <f t="shared" si="375"/>
        <v/>
      </c>
      <c r="AQ1035" t="str">
        <f t="shared" si="376"/>
        <v/>
      </c>
      <c r="AR1035" t="str">
        <f t="shared" si="377"/>
        <v/>
      </c>
      <c r="AS1035" t="str">
        <f t="shared" si="378"/>
        <v/>
      </c>
      <c r="AT1035" t="str">
        <f t="shared" si="379"/>
        <v/>
      </c>
      <c r="AU1035" t="str">
        <f t="shared" si="380"/>
        <v/>
      </c>
      <c r="AV1035" t="str">
        <f t="shared" si="381"/>
        <v/>
      </c>
      <c r="AW1035">
        <f>'01_指標庫'!$H$4*ISNUMBER($F1035)+'01_指標庫'!$H$5*ISNUMBER($AA1035)+'01_指標庫'!$H$6*ISNUMBER($G1035)+'01_指標庫'!$H$7*ISNUMBER($H1035)+'01_指標庫'!$H$8*ISNUMBER($AF1035)+'01_指標庫'!$H$9*ISNUMBER($AG1035)+'01_指標庫'!$H$10*ISNUMBER($AB1035)+'01_指標庫'!$H$11*ISNUMBER($AC1035)+'01_指標庫'!$H$12*ISNUMBER($AD1035)+'01_指標庫'!$H$13*ISNUMBER($AE1035)+'01_指標庫'!$H$14*ISNUMBER($I1035)+'01_指標庫'!$H$15*ISNUMBER($AH1035)+'01_指標庫'!$H$16*ISNUMBER($K1035)+'01_指標庫'!$H$17*ISNUMBER($AI1035)+'01_指標庫'!$H$18*ISNUMBER($AJ1035)+'01_指標庫'!$H$19*ISNUMBER($AK1035)+'01_指標庫'!$H$20*ISNUMBER($BB1035)+'01_指標庫'!$H$21*ISNUMBER($BC1035)</f>
        <v>51</v>
      </c>
      <c r="AX1035">
        <f>IF(AW1035=0,50,ROUND(('01_指標庫'!$H$4*IF(ISNUMBER($F1035),L1035,0)+'01_指標庫'!$H$5*IF(ISNUMBER($AA1035),AL1035,0)+'01_指標庫'!$H$6*IF(ISNUMBER($G1035),M1035,0)+'01_指標庫'!$H$7*IF(ISNUMBER($H1035),N1035,0)+'01_指標庫'!$H$8*IF(ISNUMBER($AF1035),AQ1035,0)+'01_指標庫'!$H$9*IF(ISNUMBER($AG1035),AR1035,0)+'01_指標庫'!$H$10*IF(ISNUMBER($AB1035),AM1035,0)+'01_指標庫'!$H$11*IF(ISNUMBER($AC1035),AN1035,0)+'01_指標庫'!$H$12*IF(ISNUMBER($AD1035),AO1035,0)+'01_指標庫'!$H$13*IF(ISNUMBER($AE1035),AP1035,0)+'01_指標庫'!$H$14*IF(ISNUMBER($I1035),O1035,0)+'01_指標庫'!$H$15*IF(ISNUMBER($AH1035),AS1035,0)+'01_指標庫'!$H$16*IF(ISNUMBER($K1035),P1035,0)+'01_指標庫'!$H$17*IF(ISNUMBER($AI1035),AT1035,0)+'01_指標庫'!$H$18*IF(ISNUMBER($AJ1035),AU1035,0)+'01_指標庫'!$H$19*IF(ISNUMBER($AK1035),AV1035,0)+'01_指標庫'!$H$20*IF(ISNUMBER($BB1035),BB1035,0)+'01_指標庫'!$H$21*IF(ISNUMBER($BC1035),BC1035,0))/AW1035,1))</f>
        <v>72.5</v>
      </c>
      <c r="AY1035" s="67"/>
      <c r="AZ1035" s="67"/>
      <c r="BA1035" s="66">
        <f t="shared" si="362"/>
        <v>9.6168304767207946E-3</v>
      </c>
      <c r="BB1035">
        <f t="shared" si="363"/>
        <v>50</v>
      </c>
      <c r="BC1035" t="str">
        <f t="shared" si="364"/>
        <v/>
      </c>
    </row>
    <row r="1036" spans="1:55" ht="15" customHeight="1">
      <c r="A1036" s="56">
        <v>1032</v>
      </c>
      <c r="B1036" s="57">
        <v>44055</v>
      </c>
      <c r="C1036" s="56">
        <v>2020</v>
      </c>
      <c r="D1036" s="58" t="s">
        <v>238</v>
      </c>
      <c r="E1036" s="59">
        <v>11157.72</v>
      </c>
      <c r="F1036" s="60">
        <v>0.22735900000000001</v>
      </c>
      <c r="G1036" s="60">
        <v>-9.7059999999999994E-3</v>
      </c>
      <c r="H1036" s="61">
        <v>0.8367</v>
      </c>
      <c r="I1036" s="62">
        <v>510</v>
      </c>
      <c r="J1036" s="56" t="s">
        <v>235</v>
      </c>
      <c r="K1036" s="63">
        <v>22.28</v>
      </c>
      <c r="L1036" s="56">
        <f t="shared" si="365"/>
        <v>100</v>
      </c>
      <c r="M1036" s="56">
        <f t="shared" si="366"/>
        <v>100</v>
      </c>
      <c r="N1036" s="56">
        <f t="shared" si="367"/>
        <v>100</v>
      </c>
      <c r="O1036" s="56">
        <f t="shared" si="368"/>
        <v>0</v>
      </c>
      <c r="P1036" s="56">
        <f t="shared" si="369"/>
        <v>50</v>
      </c>
      <c r="Q1036" s="63"/>
      <c r="R1036" s="56"/>
      <c r="S1036" s="60">
        <f t="shared" si="382"/>
        <v>2.5895359357415382E-2</v>
      </c>
      <c r="T1036" s="64">
        <f t="shared" si="383"/>
        <v>-7.2825634623387425E-2</v>
      </c>
      <c r="V1036" s="65"/>
      <c r="W1036" s="65"/>
      <c r="Y1036" s="15" t="str">
        <f t="shared" si="370"/>
        <v>EASY</v>
      </c>
      <c r="AA1036" s="66">
        <f t="shared" ref="AA1036:AA1099" si="384">IF($A1036&lt;200,"",AVERAGE($E987:$E1036)/AVERAGE($E837:$E1036)-1)</f>
        <v>0.14797110412436676</v>
      </c>
      <c r="AB1036">
        <f>LOOKUP($B1036,'07_L1政策步階'!$A$4:$A$14,'07_L1政策步階'!$C$4:$C$14)</f>
        <v>1</v>
      </c>
      <c r="AC1036" s="65"/>
      <c r="AD1036" s="65"/>
      <c r="AE1036" s="65"/>
      <c r="AF1036" s="65"/>
      <c r="AG1036" s="65"/>
      <c r="AH1036" s="65"/>
      <c r="AI1036" s="65"/>
      <c r="AJ1036" s="65"/>
      <c r="AK1036" s="65"/>
      <c r="AL1036">
        <f t="shared" si="371"/>
        <v>100</v>
      </c>
      <c r="AM1036">
        <f t="shared" si="372"/>
        <v>100</v>
      </c>
      <c r="AN1036" t="str">
        <f t="shared" si="373"/>
        <v/>
      </c>
      <c r="AO1036" t="str">
        <f t="shared" si="374"/>
        <v/>
      </c>
      <c r="AP1036" t="str">
        <f t="shared" si="375"/>
        <v/>
      </c>
      <c r="AQ1036" t="str">
        <f t="shared" si="376"/>
        <v/>
      </c>
      <c r="AR1036" t="str">
        <f t="shared" si="377"/>
        <v/>
      </c>
      <c r="AS1036" t="str">
        <f t="shared" si="378"/>
        <v/>
      </c>
      <c r="AT1036" t="str">
        <f t="shared" si="379"/>
        <v/>
      </c>
      <c r="AU1036" t="str">
        <f t="shared" si="380"/>
        <v/>
      </c>
      <c r="AV1036" t="str">
        <f t="shared" si="381"/>
        <v/>
      </c>
      <c r="AW1036">
        <f>'01_指標庫'!$H$4*ISNUMBER($F1036)+'01_指標庫'!$H$5*ISNUMBER($AA1036)+'01_指標庫'!$H$6*ISNUMBER($G1036)+'01_指標庫'!$H$7*ISNUMBER($H1036)+'01_指標庫'!$H$8*ISNUMBER($AF1036)+'01_指標庫'!$H$9*ISNUMBER($AG1036)+'01_指標庫'!$H$10*ISNUMBER($AB1036)+'01_指標庫'!$H$11*ISNUMBER($AC1036)+'01_指標庫'!$H$12*ISNUMBER($AD1036)+'01_指標庫'!$H$13*ISNUMBER($AE1036)+'01_指標庫'!$H$14*ISNUMBER($I1036)+'01_指標庫'!$H$15*ISNUMBER($AH1036)+'01_指標庫'!$H$16*ISNUMBER($K1036)+'01_指標庫'!$H$17*ISNUMBER($AI1036)+'01_指標庫'!$H$18*ISNUMBER($AJ1036)+'01_指標庫'!$H$19*ISNUMBER($AK1036)+'01_指標庫'!$H$20*ISNUMBER($BB1036)+'01_指標庫'!$H$21*ISNUMBER($BC1036)</f>
        <v>51</v>
      </c>
      <c r="AX1036">
        <f>IF(AW1036=0,50,ROUND(('01_指標庫'!$H$4*IF(ISNUMBER($F1036),L1036,0)+'01_指標庫'!$H$5*IF(ISNUMBER($AA1036),AL1036,0)+'01_指標庫'!$H$6*IF(ISNUMBER($G1036),M1036,0)+'01_指標庫'!$H$7*IF(ISNUMBER($H1036),N1036,0)+'01_指標庫'!$H$8*IF(ISNUMBER($AF1036),AQ1036,0)+'01_指標庫'!$H$9*IF(ISNUMBER($AG1036),AR1036,0)+'01_指標庫'!$H$10*IF(ISNUMBER($AB1036),AM1036,0)+'01_指標庫'!$H$11*IF(ISNUMBER($AC1036),AN1036,0)+'01_指標庫'!$H$12*IF(ISNUMBER($AD1036),AO1036,0)+'01_指標庫'!$H$13*IF(ISNUMBER($AE1036),AP1036,0)+'01_指標庫'!$H$14*IF(ISNUMBER($I1036),O1036,0)+'01_指標庫'!$H$15*IF(ISNUMBER($AH1036),AS1036,0)+'01_指標庫'!$H$16*IF(ISNUMBER($K1036),P1036,0)+'01_指標庫'!$H$17*IF(ISNUMBER($AI1036),AT1036,0)+'01_指標庫'!$H$18*IF(ISNUMBER($AJ1036),AU1036,0)+'01_指標庫'!$H$19*IF(ISNUMBER($AK1036),AV1036,0)+'01_指標庫'!$H$20*IF(ISNUMBER($BB1036),BB1036,0)+'01_指標庫'!$H$21*IF(ISNUMBER($BC1036),BC1036,0))/AW1036,1))</f>
        <v>72.5</v>
      </c>
      <c r="AY1036" s="67"/>
      <c r="AZ1036" s="67"/>
      <c r="BA1036" s="66">
        <f t="shared" si="362"/>
        <v>5.6780285498003735E-3</v>
      </c>
      <c r="BB1036">
        <f t="shared" si="363"/>
        <v>50</v>
      </c>
      <c r="BC1036" t="str">
        <f t="shared" si="364"/>
        <v/>
      </c>
    </row>
    <row r="1037" spans="1:55" ht="15" customHeight="1">
      <c r="A1037" s="56">
        <v>1033</v>
      </c>
      <c r="B1037" s="57">
        <v>44056</v>
      </c>
      <c r="C1037" s="56">
        <v>2020</v>
      </c>
      <c r="D1037" s="58" t="s">
        <v>239</v>
      </c>
      <c r="E1037" s="59">
        <v>11178.37</v>
      </c>
      <c r="F1037" s="60">
        <v>0.22756000000000001</v>
      </c>
      <c r="G1037" s="60">
        <v>-7.8729999999999998E-3</v>
      </c>
      <c r="H1037" s="61">
        <v>0.81630000000000003</v>
      </c>
      <c r="I1037" s="62">
        <v>516</v>
      </c>
      <c r="J1037" s="56" t="s">
        <v>235</v>
      </c>
      <c r="K1037" s="63">
        <v>22.13</v>
      </c>
      <c r="L1037" s="56">
        <f t="shared" si="365"/>
        <v>100</v>
      </c>
      <c r="M1037" s="56">
        <f t="shared" si="366"/>
        <v>100</v>
      </c>
      <c r="N1037" s="56">
        <f t="shared" si="367"/>
        <v>100</v>
      </c>
      <c r="O1037" s="56">
        <f t="shared" si="368"/>
        <v>0</v>
      </c>
      <c r="P1037" s="56">
        <f t="shared" si="369"/>
        <v>50</v>
      </c>
      <c r="Q1037" s="63"/>
      <c r="R1037" s="56"/>
      <c r="S1037" s="60">
        <f t="shared" si="382"/>
        <v>1.8507365304023526E-3</v>
      </c>
      <c r="T1037" s="64">
        <f t="shared" si="383"/>
        <v>-6.7324955116697671E-3</v>
      </c>
      <c r="V1037" s="65"/>
      <c r="W1037" s="65"/>
      <c r="Y1037" s="15" t="str">
        <f t="shared" si="370"/>
        <v>EASY</v>
      </c>
      <c r="AA1037" s="66">
        <f t="shared" si="384"/>
        <v>0.14927411541811186</v>
      </c>
      <c r="AB1037">
        <f>LOOKUP($B1037,'07_L1政策步階'!$A$4:$A$14,'07_L1政策步階'!$C$4:$C$14)</f>
        <v>1</v>
      </c>
      <c r="AC1037" s="65"/>
      <c r="AD1037" s="65"/>
      <c r="AE1037" s="65"/>
      <c r="AF1037" s="65"/>
      <c r="AG1037" s="65"/>
      <c r="AH1037" s="65"/>
      <c r="AI1037" s="65"/>
      <c r="AJ1037" s="65"/>
      <c r="AK1037" s="65"/>
      <c r="AL1037">
        <f t="shared" si="371"/>
        <v>100</v>
      </c>
      <c r="AM1037">
        <f t="shared" si="372"/>
        <v>100</v>
      </c>
      <c r="AN1037" t="str">
        <f t="shared" si="373"/>
        <v/>
      </c>
      <c r="AO1037" t="str">
        <f t="shared" si="374"/>
        <v/>
      </c>
      <c r="AP1037" t="str">
        <f t="shared" si="375"/>
        <v/>
      </c>
      <c r="AQ1037" t="str">
        <f t="shared" si="376"/>
        <v/>
      </c>
      <c r="AR1037" t="str">
        <f t="shared" si="377"/>
        <v/>
      </c>
      <c r="AS1037" t="str">
        <f t="shared" si="378"/>
        <v/>
      </c>
      <c r="AT1037" t="str">
        <f t="shared" si="379"/>
        <v/>
      </c>
      <c r="AU1037" t="str">
        <f t="shared" si="380"/>
        <v/>
      </c>
      <c r="AV1037" t="str">
        <f t="shared" si="381"/>
        <v/>
      </c>
      <c r="AW1037">
        <f>'01_指標庫'!$H$4*ISNUMBER($F1037)+'01_指標庫'!$H$5*ISNUMBER($AA1037)+'01_指標庫'!$H$6*ISNUMBER($G1037)+'01_指標庫'!$H$7*ISNUMBER($H1037)+'01_指標庫'!$H$8*ISNUMBER($AF1037)+'01_指標庫'!$H$9*ISNUMBER($AG1037)+'01_指標庫'!$H$10*ISNUMBER($AB1037)+'01_指標庫'!$H$11*ISNUMBER($AC1037)+'01_指標庫'!$H$12*ISNUMBER($AD1037)+'01_指標庫'!$H$13*ISNUMBER($AE1037)+'01_指標庫'!$H$14*ISNUMBER($I1037)+'01_指標庫'!$H$15*ISNUMBER($AH1037)+'01_指標庫'!$H$16*ISNUMBER($K1037)+'01_指標庫'!$H$17*ISNUMBER($AI1037)+'01_指標庫'!$H$18*ISNUMBER($AJ1037)+'01_指標庫'!$H$19*ISNUMBER($AK1037)+'01_指標庫'!$H$20*ISNUMBER($BB1037)+'01_指標庫'!$H$21*ISNUMBER($BC1037)</f>
        <v>51</v>
      </c>
      <c r="AX1037">
        <f>IF(AW1037=0,50,ROUND(('01_指標庫'!$H$4*IF(ISNUMBER($F1037),L1037,0)+'01_指標庫'!$H$5*IF(ISNUMBER($AA1037),AL1037,0)+'01_指標庫'!$H$6*IF(ISNUMBER($G1037),M1037,0)+'01_指標庫'!$H$7*IF(ISNUMBER($H1037),N1037,0)+'01_指標庫'!$H$8*IF(ISNUMBER($AF1037),AQ1037,0)+'01_指標庫'!$H$9*IF(ISNUMBER($AG1037),AR1037,0)+'01_指標庫'!$H$10*IF(ISNUMBER($AB1037),AM1037,0)+'01_指標庫'!$H$11*IF(ISNUMBER($AC1037),AN1037,0)+'01_指標庫'!$H$12*IF(ISNUMBER($AD1037),AO1037,0)+'01_指標庫'!$H$13*IF(ISNUMBER($AE1037),AP1037,0)+'01_指標庫'!$H$14*IF(ISNUMBER($I1037),O1037,0)+'01_指標庫'!$H$15*IF(ISNUMBER($AH1037),AS1037,0)+'01_指標庫'!$H$16*IF(ISNUMBER($K1037),P1037,0)+'01_指標庫'!$H$17*IF(ISNUMBER($AI1037),AT1037,0)+'01_指標庫'!$H$18*IF(ISNUMBER($AJ1037),AU1037,0)+'01_指標庫'!$H$19*IF(ISNUMBER($AK1037),AV1037,0)+'01_指標庫'!$H$20*IF(ISNUMBER($BB1037),BB1037,0)+'01_指標庫'!$H$21*IF(ISNUMBER($BC1037),BC1037,0))/AW1037,1))</f>
        <v>72.5</v>
      </c>
      <c r="AY1037" s="67"/>
      <c r="AZ1037" s="67"/>
      <c r="BA1037" s="66">
        <f t="shared" si="362"/>
        <v>-1.1985201117337141E-4</v>
      </c>
      <c r="BB1037">
        <f t="shared" si="363"/>
        <v>50</v>
      </c>
      <c r="BC1037" t="str">
        <f t="shared" si="364"/>
        <v/>
      </c>
    </row>
    <row r="1038" spans="1:55" ht="15" customHeight="1">
      <c r="A1038" s="56">
        <v>1034</v>
      </c>
      <c r="B1038" s="57">
        <v>44057</v>
      </c>
      <c r="C1038" s="56">
        <v>2020</v>
      </c>
      <c r="D1038" s="58" t="s">
        <v>234</v>
      </c>
      <c r="E1038" s="59">
        <v>11164.45</v>
      </c>
      <c r="F1038" s="60">
        <v>0.223936</v>
      </c>
      <c r="G1038" s="60">
        <v>-9.1090000000000008E-3</v>
      </c>
      <c r="H1038" s="61">
        <v>0.81630000000000003</v>
      </c>
      <c r="I1038" s="62">
        <v>526</v>
      </c>
      <c r="J1038" s="56" t="s">
        <v>235</v>
      </c>
      <c r="K1038" s="63">
        <v>22.05</v>
      </c>
      <c r="L1038" s="56">
        <f t="shared" si="365"/>
        <v>100</v>
      </c>
      <c r="M1038" s="56">
        <f t="shared" si="366"/>
        <v>100</v>
      </c>
      <c r="N1038" s="56">
        <f t="shared" si="367"/>
        <v>100</v>
      </c>
      <c r="O1038" s="56">
        <f t="shared" si="368"/>
        <v>0</v>
      </c>
      <c r="P1038" s="56">
        <f t="shared" si="369"/>
        <v>50</v>
      </c>
      <c r="Q1038" s="63"/>
      <c r="R1038" s="56"/>
      <c r="S1038" s="60">
        <f t="shared" si="382"/>
        <v>-1.2452620552012572E-3</v>
      </c>
      <c r="T1038" s="64">
        <f t="shared" si="383"/>
        <v>-3.6150022593763875E-3</v>
      </c>
      <c r="V1038" s="65"/>
      <c r="W1038" s="65"/>
      <c r="Y1038" s="15" t="str">
        <f t="shared" si="370"/>
        <v>EASY</v>
      </c>
      <c r="AA1038" s="66">
        <f t="shared" si="384"/>
        <v>0.15067567740157606</v>
      </c>
      <c r="AB1038">
        <f>LOOKUP($B1038,'07_L1政策步階'!$A$4:$A$14,'07_L1政策步階'!$C$4:$C$14)</f>
        <v>1</v>
      </c>
      <c r="AC1038" s="65"/>
      <c r="AD1038" s="65"/>
      <c r="AE1038" s="65"/>
      <c r="AF1038" s="65"/>
      <c r="AG1038" s="65"/>
      <c r="AH1038" s="65"/>
      <c r="AI1038" s="65"/>
      <c r="AJ1038" s="65"/>
      <c r="AK1038" s="65"/>
      <c r="AL1038">
        <f t="shared" si="371"/>
        <v>100</v>
      </c>
      <c r="AM1038">
        <f t="shared" si="372"/>
        <v>100</v>
      </c>
      <c r="AN1038" t="str">
        <f t="shared" si="373"/>
        <v/>
      </c>
      <c r="AO1038" t="str">
        <f t="shared" si="374"/>
        <v/>
      </c>
      <c r="AP1038" t="str">
        <f t="shared" si="375"/>
        <v/>
      </c>
      <c r="AQ1038" t="str">
        <f t="shared" si="376"/>
        <v/>
      </c>
      <c r="AR1038" t="str">
        <f t="shared" si="377"/>
        <v/>
      </c>
      <c r="AS1038" t="str">
        <f t="shared" si="378"/>
        <v/>
      </c>
      <c r="AT1038" t="str">
        <f t="shared" si="379"/>
        <v/>
      </c>
      <c r="AU1038" t="str">
        <f t="shared" si="380"/>
        <v/>
      </c>
      <c r="AV1038" t="str">
        <f t="shared" si="381"/>
        <v/>
      </c>
      <c r="AW1038">
        <f>'01_指標庫'!$H$4*ISNUMBER($F1038)+'01_指標庫'!$H$5*ISNUMBER($AA1038)+'01_指標庫'!$H$6*ISNUMBER($G1038)+'01_指標庫'!$H$7*ISNUMBER($H1038)+'01_指標庫'!$H$8*ISNUMBER($AF1038)+'01_指標庫'!$H$9*ISNUMBER($AG1038)+'01_指標庫'!$H$10*ISNUMBER($AB1038)+'01_指標庫'!$H$11*ISNUMBER($AC1038)+'01_指標庫'!$H$12*ISNUMBER($AD1038)+'01_指標庫'!$H$13*ISNUMBER($AE1038)+'01_指標庫'!$H$14*ISNUMBER($I1038)+'01_指標庫'!$H$15*ISNUMBER($AH1038)+'01_指標庫'!$H$16*ISNUMBER($K1038)+'01_指標庫'!$H$17*ISNUMBER($AI1038)+'01_指標庫'!$H$18*ISNUMBER($AJ1038)+'01_指標庫'!$H$19*ISNUMBER($AK1038)+'01_指標庫'!$H$20*ISNUMBER($BB1038)+'01_指標庫'!$H$21*ISNUMBER($BC1038)</f>
        <v>51</v>
      </c>
      <c r="AX1038">
        <f>IF(AW1038=0,50,ROUND(('01_指標庫'!$H$4*IF(ISNUMBER($F1038),L1038,0)+'01_指標庫'!$H$5*IF(ISNUMBER($AA1038),AL1038,0)+'01_指標庫'!$H$6*IF(ISNUMBER($G1038),M1038,0)+'01_指標庫'!$H$7*IF(ISNUMBER($H1038),N1038,0)+'01_指標庫'!$H$8*IF(ISNUMBER($AF1038),AQ1038,0)+'01_指標庫'!$H$9*IF(ISNUMBER($AG1038),AR1038,0)+'01_指標庫'!$H$10*IF(ISNUMBER($AB1038),AM1038,0)+'01_指標庫'!$H$11*IF(ISNUMBER($AC1038),AN1038,0)+'01_指標庫'!$H$12*IF(ISNUMBER($AD1038),AO1038,0)+'01_指標庫'!$H$13*IF(ISNUMBER($AE1038),AP1038,0)+'01_指標庫'!$H$14*IF(ISNUMBER($I1038),O1038,0)+'01_指標庫'!$H$15*IF(ISNUMBER($AH1038),AS1038,0)+'01_指標庫'!$H$16*IF(ISNUMBER($K1038),P1038,0)+'01_指標庫'!$H$17*IF(ISNUMBER($AI1038),AT1038,0)+'01_指標庫'!$H$18*IF(ISNUMBER($AJ1038),AU1038,0)+'01_指標庫'!$H$19*IF(ISNUMBER($AK1038),AV1038,0)+'01_指標庫'!$H$20*IF(ISNUMBER($BB1038),BB1038,0)+'01_指標庫'!$H$21*IF(ISNUMBER($BC1038),BC1038,0))/AW1038,1))</f>
        <v>72.5</v>
      </c>
      <c r="AY1038" s="67"/>
      <c r="AZ1038" s="67"/>
      <c r="BA1038" s="66">
        <f t="shared" ref="BA1038:BA1101" si="385">AVERAGE($E1034:$E1038)/AVERAGE($E1029:$E1038)-1</f>
        <v>-1.9950457653097331E-3</v>
      </c>
      <c r="BB1038">
        <f t="shared" ref="BB1038:BB1101" si="386">IF(ISNUMBER($BA1038),IF(OR($S1038&lt;=-0.03,$BA1038&lt;-0.003),0,IF(OR($S1038&lt;=-0.02,$BA1038&lt;0.01),50,100)),"")</f>
        <v>50</v>
      </c>
      <c r="BC1038" t="str">
        <f t="shared" ref="BC1038:BC1101" si="387">IF(OR(COUNT($AZ1038)=0,COUNT($AZ1037)=0),"",IF(OR($AY1038/$AZ1037-1&lt;=-0.03,$AZ1038/$AZ1037-1&lt;=-0.045,IF(COUNT($AZ1029:$AZ1038)=10,AVERAGE($AZ1034:$AZ1038)/AVERAGE($AZ1029:$AZ1038)-1&lt;-0.01,FALSE())),0,IF(OR($AZ1038/$AZ1037-1&lt;=-0.02,IF(COUNT($AZ1029:$AZ1038)=10,AVERAGE($AZ1034:$AZ1038)/AVERAGE($AZ1029:$AZ1038)-1&lt;0.005,FALSE())),50,100)))</f>
        <v/>
      </c>
    </row>
    <row r="1039" spans="1:55" ht="15" customHeight="1">
      <c r="A1039" s="56">
        <v>1035</v>
      </c>
      <c r="B1039" s="57">
        <v>44060</v>
      </c>
      <c r="C1039" s="56">
        <v>2020</v>
      </c>
      <c r="D1039" s="58" t="s">
        <v>236</v>
      </c>
      <c r="E1039" s="59">
        <v>11288.57</v>
      </c>
      <c r="F1039" s="60">
        <v>0.235373</v>
      </c>
      <c r="G1039" s="60">
        <v>0</v>
      </c>
      <c r="H1039" s="61">
        <v>0.81630000000000003</v>
      </c>
      <c r="I1039" s="62">
        <v>529</v>
      </c>
      <c r="J1039" s="56" t="s">
        <v>235</v>
      </c>
      <c r="K1039" s="63">
        <v>21.35</v>
      </c>
      <c r="L1039" s="56">
        <f t="shared" si="365"/>
        <v>100</v>
      </c>
      <c r="M1039" s="56">
        <f t="shared" si="366"/>
        <v>100</v>
      </c>
      <c r="N1039" s="56">
        <f t="shared" si="367"/>
        <v>100</v>
      </c>
      <c r="O1039" s="56">
        <f t="shared" si="368"/>
        <v>0</v>
      </c>
      <c r="P1039" s="56">
        <f t="shared" si="369"/>
        <v>50</v>
      </c>
      <c r="Q1039" s="63"/>
      <c r="R1039" s="56"/>
      <c r="S1039" s="60">
        <f t="shared" si="382"/>
        <v>1.1117430773571302E-2</v>
      </c>
      <c r="T1039" s="64">
        <f t="shared" si="383"/>
        <v>-3.1746031746031744E-2</v>
      </c>
      <c r="V1039" s="65"/>
      <c r="W1039" s="65"/>
      <c r="Y1039" s="15" t="str">
        <f t="shared" si="370"/>
        <v>EASY</v>
      </c>
      <c r="AA1039" s="66">
        <f t="shared" si="384"/>
        <v>0.15186211116695003</v>
      </c>
      <c r="AB1039">
        <f>LOOKUP($B1039,'07_L1政策步階'!$A$4:$A$14,'07_L1政策步階'!$C$4:$C$14)</f>
        <v>1</v>
      </c>
      <c r="AC1039" s="65"/>
      <c r="AD1039" s="65"/>
      <c r="AE1039" s="65"/>
      <c r="AF1039" s="65"/>
      <c r="AG1039" s="65"/>
      <c r="AH1039" s="65"/>
      <c r="AI1039" s="65"/>
      <c r="AJ1039" s="65"/>
      <c r="AK1039" s="65"/>
      <c r="AL1039">
        <f t="shared" si="371"/>
        <v>100</v>
      </c>
      <c r="AM1039">
        <f t="shared" si="372"/>
        <v>100</v>
      </c>
      <c r="AN1039" t="str">
        <f t="shared" si="373"/>
        <v/>
      </c>
      <c r="AO1039" t="str">
        <f t="shared" si="374"/>
        <v/>
      </c>
      <c r="AP1039" t="str">
        <f t="shared" si="375"/>
        <v/>
      </c>
      <c r="AQ1039" t="str">
        <f t="shared" si="376"/>
        <v/>
      </c>
      <c r="AR1039" t="str">
        <f t="shared" si="377"/>
        <v/>
      </c>
      <c r="AS1039" t="str">
        <f t="shared" si="378"/>
        <v/>
      </c>
      <c r="AT1039" t="str">
        <f t="shared" si="379"/>
        <v/>
      </c>
      <c r="AU1039" t="str">
        <f t="shared" si="380"/>
        <v/>
      </c>
      <c r="AV1039" t="str">
        <f t="shared" si="381"/>
        <v/>
      </c>
      <c r="AW1039">
        <f>'01_指標庫'!$H$4*ISNUMBER($F1039)+'01_指標庫'!$H$5*ISNUMBER($AA1039)+'01_指標庫'!$H$6*ISNUMBER($G1039)+'01_指標庫'!$H$7*ISNUMBER($H1039)+'01_指標庫'!$H$8*ISNUMBER($AF1039)+'01_指標庫'!$H$9*ISNUMBER($AG1039)+'01_指標庫'!$H$10*ISNUMBER($AB1039)+'01_指標庫'!$H$11*ISNUMBER($AC1039)+'01_指標庫'!$H$12*ISNUMBER($AD1039)+'01_指標庫'!$H$13*ISNUMBER($AE1039)+'01_指標庫'!$H$14*ISNUMBER($I1039)+'01_指標庫'!$H$15*ISNUMBER($AH1039)+'01_指標庫'!$H$16*ISNUMBER($K1039)+'01_指標庫'!$H$17*ISNUMBER($AI1039)+'01_指標庫'!$H$18*ISNUMBER($AJ1039)+'01_指標庫'!$H$19*ISNUMBER($AK1039)+'01_指標庫'!$H$20*ISNUMBER($BB1039)+'01_指標庫'!$H$21*ISNUMBER($BC1039)</f>
        <v>51</v>
      </c>
      <c r="AX1039">
        <f>IF(AW1039=0,50,ROUND(('01_指標庫'!$H$4*IF(ISNUMBER($F1039),L1039,0)+'01_指標庫'!$H$5*IF(ISNUMBER($AA1039),AL1039,0)+'01_指標庫'!$H$6*IF(ISNUMBER($G1039),M1039,0)+'01_指標庫'!$H$7*IF(ISNUMBER($H1039),N1039,0)+'01_指標庫'!$H$8*IF(ISNUMBER($AF1039),AQ1039,0)+'01_指標庫'!$H$9*IF(ISNUMBER($AG1039),AR1039,0)+'01_指標庫'!$H$10*IF(ISNUMBER($AB1039),AM1039,0)+'01_指標庫'!$H$11*IF(ISNUMBER($AC1039),AN1039,0)+'01_指標庫'!$H$12*IF(ISNUMBER($AD1039),AO1039,0)+'01_指標庫'!$H$13*IF(ISNUMBER($AE1039),AP1039,0)+'01_指標庫'!$H$14*IF(ISNUMBER($I1039),O1039,0)+'01_指標庫'!$H$15*IF(ISNUMBER($AH1039),AS1039,0)+'01_指標庫'!$H$16*IF(ISNUMBER($K1039),P1039,0)+'01_指標庫'!$H$17*IF(ISNUMBER($AI1039),AT1039,0)+'01_指標庫'!$H$18*IF(ISNUMBER($AJ1039),AU1039,0)+'01_指標庫'!$H$19*IF(ISNUMBER($AK1039),AV1039,0)+'01_指標庫'!$H$20*IF(ISNUMBER($BB1039),BB1039,0)+'01_指標庫'!$H$21*IF(ISNUMBER($BC1039),BC1039,0))/AW1039,1))</f>
        <v>72.5</v>
      </c>
      <c r="AY1039" s="67"/>
      <c r="AZ1039" s="67"/>
      <c r="BA1039" s="66">
        <f t="shared" si="385"/>
        <v>-4.3482238677183815E-4</v>
      </c>
      <c r="BB1039">
        <f t="shared" si="386"/>
        <v>50</v>
      </c>
      <c r="BC1039" t="str">
        <f t="shared" si="387"/>
        <v/>
      </c>
    </row>
    <row r="1040" spans="1:55" ht="15" customHeight="1">
      <c r="A1040" s="56">
        <v>1036</v>
      </c>
      <c r="B1040" s="57">
        <v>44061</v>
      </c>
      <c r="C1040" s="56">
        <v>2020</v>
      </c>
      <c r="D1040" s="58" t="s">
        <v>237</v>
      </c>
      <c r="E1040" s="59">
        <v>11399.03</v>
      </c>
      <c r="F1040" s="60">
        <v>0.245202</v>
      </c>
      <c r="G1040" s="60">
        <v>0</v>
      </c>
      <c r="H1040" s="61">
        <v>0.81630000000000003</v>
      </c>
      <c r="I1040" s="62">
        <v>526</v>
      </c>
      <c r="J1040" s="56" t="s">
        <v>235</v>
      </c>
      <c r="K1040" s="63">
        <v>21.51</v>
      </c>
      <c r="L1040" s="56">
        <f t="shared" si="365"/>
        <v>100</v>
      </c>
      <c r="M1040" s="56">
        <f t="shared" si="366"/>
        <v>100</v>
      </c>
      <c r="N1040" s="56">
        <f t="shared" si="367"/>
        <v>100</v>
      </c>
      <c r="O1040" s="56">
        <f t="shared" si="368"/>
        <v>0</v>
      </c>
      <c r="P1040" s="56">
        <f t="shared" si="369"/>
        <v>50</v>
      </c>
      <c r="Q1040" s="63"/>
      <c r="R1040" s="56"/>
      <c r="S1040" s="60">
        <f t="shared" si="382"/>
        <v>9.7851189300328656E-3</v>
      </c>
      <c r="T1040" s="64">
        <f t="shared" si="383"/>
        <v>7.494145199063329E-3</v>
      </c>
      <c r="V1040" s="65"/>
      <c r="W1040" s="65"/>
      <c r="Y1040" s="15" t="str">
        <f t="shared" si="370"/>
        <v>EASY</v>
      </c>
      <c r="AA1040" s="66">
        <f t="shared" si="384"/>
        <v>0.15304809614111581</v>
      </c>
      <c r="AB1040">
        <f>LOOKUP($B1040,'07_L1政策步階'!$A$4:$A$14,'07_L1政策步階'!$C$4:$C$14)</f>
        <v>1</v>
      </c>
      <c r="AC1040" s="65"/>
      <c r="AD1040" s="65"/>
      <c r="AE1040" s="65"/>
      <c r="AF1040" s="65"/>
      <c r="AG1040" s="65"/>
      <c r="AH1040" s="65"/>
      <c r="AI1040" s="65"/>
      <c r="AJ1040" s="65"/>
      <c r="AK1040" s="65"/>
      <c r="AL1040">
        <f t="shared" si="371"/>
        <v>100</v>
      </c>
      <c r="AM1040">
        <f t="shared" si="372"/>
        <v>100</v>
      </c>
      <c r="AN1040" t="str">
        <f t="shared" si="373"/>
        <v/>
      </c>
      <c r="AO1040" t="str">
        <f t="shared" si="374"/>
        <v/>
      </c>
      <c r="AP1040" t="str">
        <f t="shared" si="375"/>
        <v/>
      </c>
      <c r="AQ1040" t="str">
        <f t="shared" si="376"/>
        <v/>
      </c>
      <c r="AR1040" t="str">
        <f t="shared" si="377"/>
        <v/>
      </c>
      <c r="AS1040" t="str">
        <f t="shared" si="378"/>
        <v/>
      </c>
      <c r="AT1040" t="str">
        <f t="shared" si="379"/>
        <v/>
      </c>
      <c r="AU1040" t="str">
        <f t="shared" si="380"/>
        <v/>
      </c>
      <c r="AV1040" t="str">
        <f t="shared" si="381"/>
        <v/>
      </c>
      <c r="AW1040">
        <f>'01_指標庫'!$H$4*ISNUMBER($F1040)+'01_指標庫'!$H$5*ISNUMBER($AA1040)+'01_指標庫'!$H$6*ISNUMBER($G1040)+'01_指標庫'!$H$7*ISNUMBER($H1040)+'01_指標庫'!$H$8*ISNUMBER($AF1040)+'01_指標庫'!$H$9*ISNUMBER($AG1040)+'01_指標庫'!$H$10*ISNUMBER($AB1040)+'01_指標庫'!$H$11*ISNUMBER($AC1040)+'01_指標庫'!$H$12*ISNUMBER($AD1040)+'01_指標庫'!$H$13*ISNUMBER($AE1040)+'01_指標庫'!$H$14*ISNUMBER($I1040)+'01_指標庫'!$H$15*ISNUMBER($AH1040)+'01_指標庫'!$H$16*ISNUMBER($K1040)+'01_指標庫'!$H$17*ISNUMBER($AI1040)+'01_指標庫'!$H$18*ISNUMBER($AJ1040)+'01_指標庫'!$H$19*ISNUMBER($AK1040)+'01_指標庫'!$H$20*ISNUMBER($BB1040)+'01_指標庫'!$H$21*ISNUMBER($BC1040)</f>
        <v>51</v>
      </c>
      <c r="AX1040">
        <f>IF(AW1040=0,50,ROUND(('01_指標庫'!$H$4*IF(ISNUMBER($F1040),L1040,0)+'01_指標庫'!$H$5*IF(ISNUMBER($AA1040),AL1040,0)+'01_指標庫'!$H$6*IF(ISNUMBER($G1040),M1040,0)+'01_指標庫'!$H$7*IF(ISNUMBER($H1040),N1040,0)+'01_指標庫'!$H$8*IF(ISNUMBER($AF1040),AQ1040,0)+'01_指標庫'!$H$9*IF(ISNUMBER($AG1040),AR1040,0)+'01_指標庫'!$H$10*IF(ISNUMBER($AB1040),AM1040,0)+'01_指標庫'!$H$11*IF(ISNUMBER($AC1040),AN1040,0)+'01_指標庫'!$H$12*IF(ISNUMBER($AD1040),AO1040,0)+'01_指標庫'!$H$13*IF(ISNUMBER($AE1040),AP1040,0)+'01_指標庫'!$H$14*IF(ISNUMBER($I1040),O1040,0)+'01_指標庫'!$H$15*IF(ISNUMBER($AH1040),AS1040,0)+'01_指標庫'!$H$16*IF(ISNUMBER($K1040),P1040,0)+'01_指標庫'!$H$17*IF(ISNUMBER($AI1040),AT1040,0)+'01_指標庫'!$H$18*IF(ISNUMBER($AJ1040),AU1040,0)+'01_指標庫'!$H$19*IF(ISNUMBER($AK1040),AV1040,0)+'01_指標庫'!$H$20*IF(ISNUMBER($BB1040),BB1040,0)+'01_指標庫'!$H$21*IF(ISNUMBER($BC1040),BC1040,0))/AW1040,1))</f>
        <v>72.5</v>
      </c>
      <c r="AY1040" s="67"/>
      <c r="AZ1040" s="67"/>
      <c r="BA1040" s="66">
        <f t="shared" si="385"/>
        <v>6.2228860158326516E-3</v>
      </c>
      <c r="BB1040">
        <f t="shared" si="386"/>
        <v>50</v>
      </c>
      <c r="BC1040" t="str">
        <f t="shared" si="387"/>
        <v/>
      </c>
    </row>
    <row r="1041" spans="1:55" ht="15" customHeight="1">
      <c r="A1041" s="56">
        <v>1037</v>
      </c>
      <c r="B1041" s="57">
        <v>44062</v>
      </c>
      <c r="C1041" s="56">
        <v>2020</v>
      </c>
      <c r="D1041" s="58" t="s">
        <v>238</v>
      </c>
      <c r="E1041" s="59">
        <v>11318.64</v>
      </c>
      <c r="F1041" s="60">
        <v>0.234292</v>
      </c>
      <c r="G1041" s="60">
        <v>-7.0520000000000001E-3</v>
      </c>
      <c r="H1041" s="61">
        <v>0.79590000000000005</v>
      </c>
      <c r="I1041" s="62">
        <v>525</v>
      </c>
      <c r="J1041" s="56" t="s">
        <v>235</v>
      </c>
      <c r="K1041" s="63">
        <v>22.54</v>
      </c>
      <c r="L1041" s="56">
        <f t="shared" si="365"/>
        <v>100</v>
      </c>
      <c r="M1041" s="56">
        <f t="shared" si="366"/>
        <v>100</v>
      </c>
      <c r="N1041" s="56">
        <f t="shared" si="367"/>
        <v>100</v>
      </c>
      <c r="O1041" s="56">
        <f t="shared" si="368"/>
        <v>0</v>
      </c>
      <c r="P1041" s="56">
        <f t="shared" si="369"/>
        <v>50</v>
      </c>
      <c r="Q1041" s="63"/>
      <c r="R1041" s="56"/>
      <c r="S1041" s="60">
        <f t="shared" si="382"/>
        <v>-7.0523544547212991E-3</v>
      </c>
      <c r="T1041" s="64">
        <f t="shared" si="383"/>
        <v>4.7884704788470289E-2</v>
      </c>
      <c r="V1041" s="65"/>
      <c r="W1041" s="65"/>
      <c r="Y1041" s="15" t="str">
        <f t="shared" si="370"/>
        <v>EASY</v>
      </c>
      <c r="AA1041" s="66">
        <f t="shared" si="384"/>
        <v>0.15401054806364622</v>
      </c>
      <c r="AB1041">
        <f>LOOKUP($B1041,'07_L1政策步階'!$A$4:$A$14,'07_L1政策步階'!$C$4:$C$14)</f>
        <v>1</v>
      </c>
      <c r="AC1041" s="65"/>
      <c r="AD1041" s="65"/>
      <c r="AE1041" s="65"/>
      <c r="AF1041" s="65"/>
      <c r="AG1041" s="65"/>
      <c r="AH1041" s="65"/>
      <c r="AI1041" s="65"/>
      <c r="AJ1041" s="65"/>
      <c r="AK1041" s="65"/>
      <c r="AL1041">
        <f t="shared" si="371"/>
        <v>100</v>
      </c>
      <c r="AM1041">
        <f t="shared" si="372"/>
        <v>100</v>
      </c>
      <c r="AN1041" t="str">
        <f t="shared" si="373"/>
        <v/>
      </c>
      <c r="AO1041" t="str">
        <f t="shared" si="374"/>
        <v/>
      </c>
      <c r="AP1041" t="str">
        <f t="shared" si="375"/>
        <v/>
      </c>
      <c r="AQ1041" t="str">
        <f t="shared" si="376"/>
        <v/>
      </c>
      <c r="AR1041" t="str">
        <f t="shared" si="377"/>
        <v/>
      </c>
      <c r="AS1041" t="str">
        <f t="shared" si="378"/>
        <v/>
      </c>
      <c r="AT1041" t="str">
        <f t="shared" si="379"/>
        <v/>
      </c>
      <c r="AU1041" t="str">
        <f t="shared" si="380"/>
        <v/>
      </c>
      <c r="AV1041" t="str">
        <f t="shared" si="381"/>
        <v/>
      </c>
      <c r="AW1041">
        <f>'01_指標庫'!$H$4*ISNUMBER($F1041)+'01_指標庫'!$H$5*ISNUMBER($AA1041)+'01_指標庫'!$H$6*ISNUMBER($G1041)+'01_指標庫'!$H$7*ISNUMBER($H1041)+'01_指標庫'!$H$8*ISNUMBER($AF1041)+'01_指標庫'!$H$9*ISNUMBER($AG1041)+'01_指標庫'!$H$10*ISNUMBER($AB1041)+'01_指標庫'!$H$11*ISNUMBER($AC1041)+'01_指標庫'!$H$12*ISNUMBER($AD1041)+'01_指標庫'!$H$13*ISNUMBER($AE1041)+'01_指標庫'!$H$14*ISNUMBER($I1041)+'01_指標庫'!$H$15*ISNUMBER($AH1041)+'01_指標庫'!$H$16*ISNUMBER($K1041)+'01_指標庫'!$H$17*ISNUMBER($AI1041)+'01_指標庫'!$H$18*ISNUMBER($AJ1041)+'01_指標庫'!$H$19*ISNUMBER($AK1041)+'01_指標庫'!$H$20*ISNUMBER($BB1041)+'01_指標庫'!$H$21*ISNUMBER($BC1041)</f>
        <v>51</v>
      </c>
      <c r="AX1041">
        <f>IF(AW1041=0,50,ROUND(('01_指標庫'!$H$4*IF(ISNUMBER($F1041),L1041,0)+'01_指標庫'!$H$5*IF(ISNUMBER($AA1041),AL1041,0)+'01_指標庫'!$H$6*IF(ISNUMBER($G1041),M1041,0)+'01_指標庫'!$H$7*IF(ISNUMBER($H1041),N1041,0)+'01_指標庫'!$H$8*IF(ISNUMBER($AF1041),AQ1041,0)+'01_指標庫'!$H$9*IF(ISNUMBER($AG1041),AR1041,0)+'01_指標庫'!$H$10*IF(ISNUMBER($AB1041),AM1041,0)+'01_指標庫'!$H$11*IF(ISNUMBER($AC1041),AN1041,0)+'01_指標庫'!$H$12*IF(ISNUMBER($AD1041),AO1041,0)+'01_指標庫'!$H$13*IF(ISNUMBER($AE1041),AP1041,0)+'01_指標庫'!$H$14*IF(ISNUMBER($I1041),O1041,0)+'01_指標庫'!$H$15*IF(ISNUMBER($AH1041),AS1041,0)+'01_指標庫'!$H$16*IF(ISNUMBER($K1041),P1041,0)+'01_指標庫'!$H$17*IF(ISNUMBER($AI1041),AT1041,0)+'01_指標庫'!$H$18*IF(ISNUMBER($AJ1041),AU1041,0)+'01_指標庫'!$H$19*IF(ISNUMBER($AK1041),AV1041,0)+'01_指標庫'!$H$20*IF(ISNUMBER($BB1041),BB1041,0)+'01_指標庫'!$H$21*IF(ISNUMBER($BC1041),BC1041,0))/AW1041,1))</f>
        <v>72.5</v>
      </c>
      <c r="AY1041" s="67"/>
      <c r="AZ1041" s="67"/>
      <c r="BA1041" s="66">
        <f t="shared" si="385"/>
        <v>7.3619993832374497E-3</v>
      </c>
      <c r="BB1041">
        <f t="shared" si="386"/>
        <v>50</v>
      </c>
      <c r="BC1041" t="str">
        <f t="shared" si="387"/>
        <v/>
      </c>
    </row>
    <row r="1042" spans="1:55" ht="15" customHeight="1">
      <c r="A1042" s="56">
        <v>1038</v>
      </c>
      <c r="B1042" s="57">
        <v>44063</v>
      </c>
      <c r="C1042" s="56">
        <v>2020</v>
      </c>
      <c r="D1042" s="58" t="s">
        <v>239</v>
      </c>
      <c r="E1042" s="59">
        <v>11477.05</v>
      </c>
      <c r="F1042" s="60">
        <v>0.24934100000000001</v>
      </c>
      <c r="G1042" s="60">
        <v>0</v>
      </c>
      <c r="H1042" s="61">
        <v>0.79590000000000005</v>
      </c>
      <c r="I1042" s="62">
        <v>528</v>
      </c>
      <c r="J1042" s="56" t="s">
        <v>235</v>
      </c>
      <c r="K1042" s="63">
        <v>22.72</v>
      </c>
      <c r="L1042" s="56">
        <f t="shared" si="365"/>
        <v>100</v>
      </c>
      <c r="M1042" s="56">
        <f t="shared" si="366"/>
        <v>100</v>
      </c>
      <c r="N1042" s="56">
        <f t="shared" si="367"/>
        <v>100</v>
      </c>
      <c r="O1042" s="56">
        <f t="shared" si="368"/>
        <v>0</v>
      </c>
      <c r="P1042" s="56">
        <f t="shared" si="369"/>
        <v>50</v>
      </c>
      <c r="Q1042" s="63"/>
      <c r="R1042" s="56"/>
      <c r="S1042" s="60">
        <f t="shared" si="382"/>
        <v>1.3995497692302239E-2</v>
      </c>
      <c r="T1042" s="64">
        <f t="shared" si="383"/>
        <v>7.9858030168589167E-3</v>
      </c>
      <c r="V1042" s="65"/>
      <c r="W1042" s="65"/>
      <c r="Y1042" s="15" t="str">
        <f t="shared" si="370"/>
        <v>EASY</v>
      </c>
      <c r="AA1042" s="66">
        <f t="shared" si="384"/>
        <v>0.15496940911913026</v>
      </c>
      <c r="AB1042">
        <f>LOOKUP($B1042,'07_L1政策步階'!$A$4:$A$14,'07_L1政策步階'!$C$4:$C$14)</f>
        <v>1</v>
      </c>
      <c r="AC1042" s="65"/>
      <c r="AD1042" s="65"/>
      <c r="AE1042" s="65"/>
      <c r="AF1042" s="65"/>
      <c r="AG1042" s="65"/>
      <c r="AH1042" s="65"/>
      <c r="AI1042" s="65"/>
      <c r="AJ1042" s="65"/>
      <c r="AK1042" s="65"/>
      <c r="AL1042">
        <f t="shared" si="371"/>
        <v>100</v>
      </c>
      <c r="AM1042">
        <f t="shared" si="372"/>
        <v>100</v>
      </c>
      <c r="AN1042" t="str">
        <f t="shared" si="373"/>
        <v/>
      </c>
      <c r="AO1042" t="str">
        <f t="shared" si="374"/>
        <v/>
      </c>
      <c r="AP1042" t="str">
        <f t="shared" si="375"/>
        <v/>
      </c>
      <c r="AQ1042" t="str">
        <f t="shared" si="376"/>
        <v/>
      </c>
      <c r="AR1042" t="str">
        <f t="shared" si="377"/>
        <v/>
      </c>
      <c r="AS1042" t="str">
        <f t="shared" si="378"/>
        <v/>
      </c>
      <c r="AT1042" t="str">
        <f t="shared" si="379"/>
        <v/>
      </c>
      <c r="AU1042" t="str">
        <f t="shared" si="380"/>
        <v/>
      </c>
      <c r="AV1042" t="str">
        <f t="shared" si="381"/>
        <v/>
      </c>
      <c r="AW1042">
        <f>'01_指標庫'!$H$4*ISNUMBER($F1042)+'01_指標庫'!$H$5*ISNUMBER($AA1042)+'01_指標庫'!$H$6*ISNUMBER($G1042)+'01_指標庫'!$H$7*ISNUMBER($H1042)+'01_指標庫'!$H$8*ISNUMBER($AF1042)+'01_指標庫'!$H$9*ISNUMBER($AG1042)+'01_指標庫'!$H$10*ISNUMBER($AB1042)+'01_指標庫'!$H$11*ISNUMBER($AC1042)+'01_指標庫'!$H$12*ISNUMBER($AD1042)+'01_指標庫'!$H$13*ISNUMBER($AE1042)+'01_指標庫'!$H$14*ISNUMBER($I1042)+'01_指標庫'!$H$15*ISNUMBER($AH1042)+'01_指標庫'!$H$16*ISNUMBER($K1042)+'01_指標庫'!$H$17*ISNUMBER($AI1042)+'01_指標庫'!$H$18*ISNUMBER($AJ1042)+'01_指標庫'!$H$19*ISNUMBER($AK1042)+'01_指標庫'!$H$20*ISNUMBER($BB1042)+'01_指標庫'!$H$21*ISNUMBER($BC1042)</f>
        <v>51</v>
      </c>
      <c r="AX1042">
        <f>IF(AW1042=0,50,ROUND(('01_指標庫'!$H$4*IF(ISNUMBER($F1042),L1042,0)+'01_指標庫'!$H$5*IF(ISNUMBER($AA1042),AL1042,0)+'01_指標庫'!$H$6*IF(ISNUMBER($G1042),M1042,0)+'01_指標庫'!$H$7*IF(ISNUMBER($H1042),N1042,0)+'01_指標庫'!$H$8*IF(ISNUMBER($AF1042),AQ1042,0)+'01_指標庫'!$H$9*IF(ISNUMBER($AG1042),AR1042,0)+'01_指標庫'!$H$10*IF(ISNUMBER($AB1042),AM1042,0)+'01_指標庫'!$H$11*IF(ISNUMBER($AC1042),AN1042,0)+'01_指標庫'!$H$12*IF(ISNUMBER($AD1042),AO1042,0)+'01_指標庫'!$H$13*IF(ISNUMBER($AE1042),AP1042,0)+'01_指標庫'!$H$14*IF(ISNUMBER($I1042),O1042,0)+'01_指標庫'!$H$15*IF(ISNUMBER($AH1042),AS1042,0)+'01_指標庫'!$H$16*IF(ISNUMBER($K1042),P1042,0)+'01_指標庫'!$H$17*IF(ISNUMBER($AI1042),AT1042,0)+'01_指標庫'!$H$18*IF(ISNUMBER($AJ1042),AU1042,0)+'01_指標庫'!$H$19*IF(ISNUMBER($AK1042),AV1042,0)+'01_指標庫'!$H$20*IF(ISNUMBER($BB1042),BB1042,0)+'01_指標庫'!$H$21*IF(ISNUMBER($BC1042),BC1042,0))/AW1042,1))</f>
        <v>78.400000000000006</v>
      </c>
      <c r="AY1042" s="67"/>
      <c r="AZ1042" s="67"/>
      <c r="BA1042" s="66">
        <f t="shared" si="385"/>
        <v>1.0804440615189703E-2</v>
      </c>
      <c r="BB1042">
        <f t="shared" si="386"/>
        <v>100</v>
      </c>
      <c r="BC1042" t="str">
        <f t="shared" si="387"/>
        <v/>
      </c>
    </row>
    <row r="1043" spans="1:55" ht="15" customHeight="1">
      <c r="A1043" s="56">
        <v>1039</v>
      </c>
      <c r="B1043" s="57">
        <v>44064</v>
      </c>
      <c r="C1043" s="56">
        <v>2020</v>
      </c>
      <c r="D1043" s="58" t="s">
        <v>234</v>
      </c>
      <c r="E1043" s="59">
        <v>11555.16</v>
      </c>
      <c r="F1043" s="60">
        <v>0.25555800000000001</v>
      </c>
      <c r="G1043" s="60">
        <v>0</v>
      </c>
      <c r="H1043" s="61">
        <v>0.79590000000000005</v>
      </c>
      <c r="I1043" s="62">
        <v>525</v>
      </c>
      <c r="J1043" s="56" t="s">
        <v>235</v>
      </c>
      <c r="K1043" s="63">
        <v>22.54</v>
      </c>
      <c r="L1043" s="56">
        <f t="shared" si="365"/>
        <v>100</v>
      </c>
      <c r="M1043" s="56">
        <f t="shared" si="366"/>
        <v>100</v>
      </c>
      <c r="N1043" s="56">
        <f t="shared" si="367"/>
        <v>100</v>
      </c>
      <c r="O1043" s="56">
        <f t="shared" si="368"/>
        <v>0</v>
      </c>
      <c r="P1043" s="56">
        <f t="shared" si="369"/>
        <v>50</v>
      </c>
      <c r="Q1043" s="63"/>
      <c r="R1043" s="56"/>
      <c r="S1043" s="60">
        <f t="shared" si="382"/>
        <v>6.805755834469629E-3</v>
      </c>
      <c r="T1043" s="64">
        <f t="shared" si="383"/>
        <v>-7.9225352112676228E-3</v>
      </c>
      <c r="V1043" s="65"/>
      <c r="W1043" s="65"/>
      <c r="Y1043" s="15" t="str">
        <f t="shared" si="370"/>
        <v>EASY</v>
      </c>
      <c r="AA1043" s="66">
        <f t="shared" si="384"/>
        <v>0.1571443963582948</v>
      </c>
      <c r="AB1043">
        <f>LOOKUP($B1043,'07_L1政策步階'!$A$4:$A$14,'07_L1政策步階'!$C$4:$C$14)</f>
        <v>1</v>
      </c>
      <c r="AC1043" s="65"/>
      <c r="AD1043" s="65"/>
      <c r="AE1043" s="65"/>
      <c r="AF1043" s="65"/>
      <c r="AG1043" s="65"/>
      <c r="AH1043" s="65"/>
      <c r="AI1043" s="65"/>
      <c r="AJ1043" s="65"/>
      <c r="AK1043" s="65"/>
      <c r="AL1043">
        <f t="shared" si="371"/>
        <v>100</v>
      </c>
      <c r="AM1043">
        <f t="shared" si="372"/>
        <v>100</v>
      </c>
      <c r="AN1043" t="str">
        <f t="shared" si="373"/>
        <v/>
      </c>
      <c r="AO1043" t="str">
        <f t="shared" si="374"/>
        <v/>
      </c>
      <c r="AP1043" t="str">
        <f t="shared" si="375"/>
        <v/>
      </c>
      <c r="AQ1043" t="str">
        <f t="shared" si="376"/>
        <v/>
      </c>
      <c r="AR1043" t="str">
        <f t="shared" si="377"/>
        <v/>
      </c>
      <c r="AS1043" t="str">
        <f t="shared" si="378"/>
        <v/>
      </c>
      <c r="AT1043" t="str">
        <f t="shared" si="379"/>
        <v/>
      </c>
      <c r="AU1043" t="str">
        <f t="shared" si="380"/>
        <v/>
      </c>
      <c r="AV1043" t="str">
        <f t="shared" si="381"/>
        <v/>
      </c>
      <c r="AW1043">
        <f>'01_指標庫'!$H$4*ISNUMBER($F1043)+'01_指標庫'!$H$5*ISNUMBER($AA1043)+'01_指標庫'!$H$6*ISNUMBER($G1043)+'01_指標庫'!$H$7*ISNUMBER($H1043)+'01_指標庫'!$H$8*ISNUMBER($AF1043)+'01_指標庫'!$H$9*ISNUMBER($AG1043)+'01_指標庫'!$H$10*ISNUMBER($AB1043)+'01_指標庫'!$H$11*ISNUMBER($AC1043)+'01_指標庫'!$H$12*ISNUMBER($AD1043)+'01_指標庫'!$H$13*ISNUMBER($AE1043)+'01_指標庫'!$H$14*ISNUMBER($I1043)+'01_指標庫'!$H$15*ISNUMBER($AH1043)+'01_指標庫'!$H$16*ISNUMBER($K1043)+'01_指標庫'!$H$17*ISNUMBER($AI1043)+'01_指標庫'!$H$18*ISNUMBER($AJ1043)+'01_指標庫'!$H$19*ISNUMBER($AK1043)+'01_指標庫'!$H$20*ISNUMBER($BB1043)+'01_指標庫'!$H$21*ISNUMBER($BC1043)</f>
        <v>51</v>
      </c>
      <c r="AX1043">
        <f>IF(AW1043=0,50,ROUND(('01_指標庫'!$H$4*IF(ISNUMBER($F1043),L1043,0)+'01_指標庫'!$H$5*IF(ISNUMBER($AA1043),AL1043,0)+'01_指標庫'!$H$6*IF(ISNUMBER($G1043),M1043,0)+'01_指標庫'!$H$7*IF(ISNUMBER($H1043),N1043,0)+'01_指標庫'!$H$8*IF(ISNUMBER($AF1043),AQ1043,0)+'01_指標庫'!$H$9*IF(ISNUMBER($AG1043),AR1043,0)+'01_指標庫'!$H$10*IF(ISNUMBER($AB1043),AM1043,0)+'01_指標庫'!$H$11*IF(ISNUMBER($AC1043),AN1043,0)+'01_指標庫'!$H$12*IF(ISNUMBER($AD1043),AO1043,0)+'01_指標庫'!$H$13*IF(ISNUMBER($AE1043),AP1043,0)+'01_指標庫'!$H$14*IF(ISNUMBER($I1043),O1043,0)+'01_指標庫'!$H$15*IF(ISNUMBER($AH1043),AS1043,0)+'01_指標庫'!$H$16*IF(ISNUMBER($K1043),P1043,0)+'01_指標庫'!$H$17*IF(ISNUMBER($AI1043),AT1043,0)+'01_指標庫'!$H$18*IF(ISNUMBER($AJ1043),AU1043,0)+'01_指標庫'!$H$19*IF(ISNUMBER($AK1043),AV1043,0)+'01_指標庫'!$H$20*IF(ISNUMBER($BB1043),BB1043,0)+'01_指標庫'!$H$21*IF(ISNUMBER($BC1043),BC1043,0))/AW1043,1))</f>
        <v>78.400000000000006</v>
      </c>
      <c r="AY1043" s="67"/>
      <c r="AZ1043" s="67"/>
      <c r="BA1043" s="66">
        <f t="shared" si="385"/>
        <v>1.4014725657473859E-2</v>
      </c>
      <c r="BB1043">
        <f t="shared" si="386"/>
        <v>100</v>
      </c>
      <c r="BC1043" t="str">
        <f t="shared" si="387"/>
        <v/>
      </c>
    </row>
    <row r="1044" spans="1:55" ht="15" customHeight="1">
      <c r="A1044" s="56">
        <v>1040</v>
      </c>
      <c r="B1044" s="57">
        <v>44067</v>
      </c>
      <c r="C1044" s="56">
        <v>2020</v>
      </c>
      <c r="D1044" s="58" t="s">
        <v>236</v>
      </c>
      <c r="E1044" s="59">
        <v>11626.17</v>
      </c>
      <c r="F1044" s="60">
        <v>0.26092399999999999</v>
      </c>
      <c r="G1044" s="60">
        <v>0</v>
      </c>
      <c r="H1044" s="61">
        <v>0.8367</v>
      </c>
      <c r="I1044" s="62">
        <v>517</v>
      </c>
      <c r="J1044" s="56" t="s">
        <v>235</v>
      </c>
      <c r="K1044" s="63">
        <v>22.37</v>
      </c>
      <c r="L1044" s="56">
        <f t="shared" si="365"/>
        <v>100</v>
      </c>
      <c r="M1044" s="56">
        <f t="shared" si="366"/>
        <v>100</v>
      </c>
      <c r="N1044" s="56">
        <f t="shared" si="367"/>
        <v>100</v>
      </c>
      <c r="O1044" s="56">
        <f t="shared" si="368"/>
        <v>0</v>
      </c>
      <c r="P1044" s="56">
        <f t="shared" si="369"/>
        <v>50</v>
      </c>
      <c r="Q1044" s="63"/>
      <c r="R1044" s="56"/>
      <c r="S1044" s="60">
        <f t="shared" si="382"/>
        <v>6.1453065124152939E-3</v>
      </c>
      <c r="T1044" s="64">
        <f t="shared" si="383"/>
        <v>-7.5421472936999523E-3</v>
      </c>
      <c r="V1044" s="65"/>
      <c r="W1044" s="65"/>
      <c r="Y1044" s="15" t="str">
        <f t="shared" si="370"/>
        <v>EASY</v>
      </c>
      <c r="AA1044" s="66">
        <f t="shared" si="384"/>
        <v>0.15924864976187347</v>
      </c>
      <c r="AB1044">
        <f>LOOKUP($B1044,'07_L1政策步階'!$A$4:$A$14,'07_L1政策步階'!$C$4:$C$14)</f>
        <v>1</v>
      </c>
      <c r="AC1044" s="65"/>
      <c r="AD1044" s="65"/>
      <c r="AE1044" s="65"/>
      <c r="AF1044" s="65"/>
      <c r="AG1044" s="65"/>
      <c r="AH1044" s="65"/>
      <c r="AI1044" s="65"/>
      <c r="AJ1044" s="65"/>
      <c r="AK1044" s="65"/>
      <c r="AL1044">
        <f t="shared" si="371"/>
        <v>100</v>
      </c>
      <c r="AM1044">
        <f t="shared" si="372"/>
        <v>100</v>
      </c>
      <c r="AN1044" t="str">
        <f t="shared" si="373"/>
        <v/>
      </c>
      <c r="AO1044" t="str">
        <f t="shared" si="374"/>
        <v/>
      </c>
      <c r="AP1044" t="str">
        <f t="shared" si="375"/>
        <v/>
      </c>
      <c r="AQ1044" t="str">
        <f t="shared" si="376"/>
        <v/>
      </c>
      <c r="AR1044" t="str">
        <f t="shared" si="377"/>
        <v/>
      </c>
      <c r="AS1044" t="str">
        <f t="shared" si="378"/>
        <v/>
      </c>
      <c r="AT1044" t="str">
        <f t="shared" si="379"/>
        <v/>
      </c>
      <c r="AU1044" t="str">
        <f t="shared" si="380"/>
        <v/>
      </c>
      <c r="AV1044" t="str">
        <f t="shared" si="381"/>
        <v/>
      </c>
      <c r="AW1044">
        <f>'01_指標庫'!$H$4*ISNUMBER($F1044)+'01_指標庫'!$H$5*ISNUMBER($AA1044)+'01_指標庫'!$H$6*ISNUMBER($G1044)+'01_指標庫'!$H$7*ISNUMBER($H1044)+'01_指標庫'!$H$8*ISNUMBER($AF1044)+'01_指標庫'!$H$9*ISNUMBER($AG1044)+'01_指標庫'!$H$10*ISNUMBER($AB1044)+'01_指標庫'!$H$11*ISNUMBER($AC1044)+'01_指標庫'!$H$12*ISNUMBER($AD1044)+'01_指標庫'!$H$13*ISNUMBER($AE1044)+'01_指標庫'!$H$14*ISNUMBER($I1044)+'01_指標庫'!$H$15*ISNUMBER($AH1044)+'01_指標庫'!$H$16*ISNUMBER($K1044)+'01_指標庫'!$H$17*ISNUMBER($AI1044)+'01_指標庫'!$H$18*ISNUMBER($AJ1044)+'01_指標庫'!$H$19*ISNUMBER($AK1044)+'01_指標庫'!$H$20*ISNUMBER($BB1044)+'01_指標庫'!$H$21*ISNUMBER($BC1044)</f>
        <v>51</v>
      </c>
      <c r="AX1044">
        <f>IF(AW1044=0,50,ROUND(('01_指標庫'!$H$4*IF(ISNUMBER($F1044),L1044,0)+'01_指標庫'!$H$5*IF(ISNUMBER($AA1044),AL1044,0)+'01_指標庫'!$H$6*IF(ISNUMBER($G1044),M1044,0)+'01_指標庫'!$H$7*IF(ISNUMBER($H1044),N1044,0)+'01_指標庫'!$H$8*IF(ISNUMBER($AF1044),AQ1044,0)+'01_指標庫'!$H$9*IF(ISNUMBER($AG1044),AR1044,0)+'01_指標庫'!$H$10*IF(ISNUMBER($AB1044),AM1044,0)+'01_指標庫'!$H$11*IF(ISNUMBER($AC1044),AN1044,0)+'01_指標庫'!$H$12*IF(ISNUMBER($AD1044),AO1044,0)+'01_指標庫'!$H$13*IF(ISNUMBER($AE1044),AP1044,0)+'01_指標庫'!$H$14*IF(ISNUMBER($I1044),O1044,0)+'01_指標庫'!$H$15*IF(ISNUMBER($AH1044),AS1044,0)+'01_指標庫'!$H$16*IF(ISNUMBER($K1044),P1044,0)+'01_指標庫'!$H$17*IF(ISNUMBER($AI1044),AT1044,0)+'01_指標庫'!$H$18*IF(ISNUMBER($AJ1044),AU1044,0)+'01_指標庫'!$H$19*IF(ISNUMBER($AK1044),AV1044,0)+'01_指標庫'!$H$20*IF(ISNUMBER($BB1044),BB1044,0)+'01_指標庫'!$H$21*IF(ISNUMBER($BC1044),BC1044,0))/AW1044,1))</f>
        <v>78.400000000000006</v>
      </c>
      <c r="AY1044" s="67"/>
      <c r="AZ1044" s="67"/>
      <c r="BA1044" s="66">
        <f t="shared" si="385"/>
        <v>1.5134830438873648E-2</v>
      </c>
      <c r="BB1044">
        <f t="shared" si="386"/>
        <v>100</v>
      </c>
      <c r="BC1044" t="str">
        <f t="shared" si="387"/>
        <v/>
      </c>
    </row>
    <row r="1045" spans="1:55" ht="15" customHeight="1">
      <c r="A1045" s="56">
        <v>1041</v>
      </c>
      <c r="B1045" s="57">
        <v>44068</v>
      </c>
      <c r="C1045" s="56">
        <v>2020</v>
      </c>
      <c r="D1045" s="58" t="s">
        <v>237</v>
      </c>
      <c r="E1045" s="59">
        <v>11721.81</v>
      </c>
      <c r="F1045" s="60">
        <v>0.26888699999999999</v>
      </c>
      <c r="G1045" s="60">
        <v>0</v>
      </c>
      <c r="H1045" s="61">
        <v>0.8367</v>
      </c>
      <c r="I1045" s="62">
        <v>507</v>
      </c>
      <c r="J1045" s="56" t="s">
        <v>235</v>
      </c>
      <c r="K1045" s="63">
        <v>22.03</v>
      </c>
      <c r="L1045" s="56">
        <f t="shared" si="365"/>
        <v>100</v>
      </c>
      <c r="M1045" s="56">
        <f t="shared" si="366"/>
        <v>100</v>
      </c>
      <c r="N1045" s="56">
        <f t="shared" si="367"/>
        <v>100</v>
      </c>
      <c r="O1045" s="56">
        <f t="shared" si="368"/>
        <v>0</v>
      </c>
      <c r="P1045" s="56">
        <f t="shared" si="369"/>
        <v>50</v>
      </c>
      <c r="Q1045" s="63"/>
      <c r="R1045" s="56"/>
      <c r="S1045" s="60">
        <f t="shared" si="382"/>
        <v>8.2262688400391859E-3</v>
      </c>
      <c r="T1045" s="64">
        <f t="shared" si="383"/>
        <v>-1.5198927134555174E-2</v>
      </c>
      <c r="V1045" s="65"/>
      <c r="W1045" s="65"/>
      <c r="Y1045" s="15" t="str">
        <f t="shared" si="370"/>
        <v>EASY</v>
      </c>
      <c r="AA1045" s="66">
        <f t="shared" si="384"/>
        <v>0.16126199666959939</v>
      </c>
      <c r="AB1045">
        <f>LOOKUP($B1045,'07_L1政策步階'!$A$4:$A$14,'07_L1政策步階'!$C$4:$C$14)</f>
        <v>1</v>
      </c>
      <c r="AC1045" s="65"/>
      <c r="AD1045" s="65"/>
      <c r="AE1045" s="65"/>
      <c r="AF1045" s="65"/>
      <c r="AG1045" s="65"/>
      <c r="AH1045" s="65"/>
      <c r="AI1045" s="65"/>
      <c r="AJ1045" s="65"/>
      <c r="AK1045" s="65"/>
      <c r="AL1045">
        <f t="shared" si="371"/>
        <v>100</v>
      </c>
      <c r="AM1045">
        <f t="shared" si="372"/>
        <v>100</v>
      </c>
      <c r="AN1045" t="str">
        <f t="shared" si="373"/>
        <v/>
      </c>
      <c r="AO1045" t="str">
        <f t="shared" si="374"/>
        <v/>
      </c>
      <c r="AP1045" t="str">
        <f t="shared" si="375"/>
        <v/>
      </c>
      <c r="AQ1045" t="str">
        <f t="shared" si="376"/>
        <v/>
      </c>
      <c r="AR1045" t="str">
        <f t="shared" si="377"/>
        <v/>
      </c>
      <c r="AS1045" t="str">
        <f t="shared" si="378"/>
        <v/>
      </c>
      <c r="AT1045" t="str">
        <f t="shared" si="379"/>
        <v/>
      </c>
      <c r="AU1045" t="str">
        <f t="shared" si="380"/>
        <v/>
      </c>
      <c r="AV1045" t="str">
        <f t="shared" si="381"/>
        <v/>
      </c>
      <c r="AW1045">
        <f>'01_指標庫'!$H$4*ISNUMBER($F1045)+'01_指標庫'!$H$5*ISNUMBER($AA1045)+'01_指標庫'!$H$6*ISNUMBER($G1045)+'01_指標庫'!$H$7*ISNUMBER($H1045)+'01_指標庫'!$H$8*ISNUMBER($AF1045)+'01_指標庫'!$H$9*ISNUMBER($AG1045)+'01_指標庫'!$H$10*ISNUMBER($AB1045)+'01_指標庫'!$H$11*ISNUMBER($AC1045)+'01_指標庫'!$H$12*ISNUMBER($AD1045)+'01_指標庫'!$H$13*ISNUMBER($AE1045)+'01_指標庫'!$H$14*ISNUMBER($I1045)+'01_指標庫'!$H$15*ISNUMBER($AH1045)+'01_指標庫'!$H$16*ISNUMBER($K1045)+'01_指標庫'!$H$17*ISNUMBER($AI1045)+'01_指標庫'!$H$18*ISNUMBER($AJ1045)+'01_指標庫'!$H$19*ISNUMBER($AK1045)+'01_指標庫'!$H$20*ISNUMBER($BB1045)+'01_指標庫'!$H$21*ISNUMBER($BC1045)</f>
        <v>51</v>
      </c>
      <c r="AX1045">
        <f>IF(AW1045=0,50,ROUND(('01_指標庫'!$H$4*IF(ISNUMBER($F1045),L1045,0)+'01_指標庫'!$H$5*IF(ISNUMBER($AA1045),AL1045,0)+'01_指標庫'!$H$6*IF(ISNUMBER($G1045),M1045,0)+'01_指標庫'!$H$7*IF(ISNUMBER($H1045),N1045,0)+'01_指標庫'!$H$8*IF(ISNUMBER($AF1045),AQ1045,0)+'01_指標庫'!$H$9*IF(ISNUMBER($AG1045),AR1045,0)+'01_指標庫'!$H$10*IF(ISNUMBER($AB1045),AM1045,0)+'01_指標庫'!$H$11*IF(ISNUMBER($AC1045),AN1045,0)+'01_指標庫'!$H$12*IF(ISNUMBER($AD1045),AO1045,0)+'01_指標庫'!$H$13*IF(ISNUMBER($AE1045),AP1045,0)+'01_指標庫'!$H$14*IF(ISNUMBER($I1045),O1045,0)+'01_指標庫'!$H$15*IF(ISNUMBER($AH1045),AS1045,0)+'01_指標庫'!$H$16*IF(ISNUMBER($K1045),P1045,0)+'01_指標庫'!$H$17*IF(ISNUMBER($AI1045),AT1045,0)+'01_指標庫'!$H$18*IF(ISNUMBER($AJ1045),AU1045,0)+'01_指標庫'!$H$19*IF(ISNUMBER($AK1045),AV1045,0)+'01_指標庫'!$H$20*IF(ISNUMBER($BB1045),BB1045,0)+'01_指標庫'!$H$21*IF(ISNUMBER($BC1045),BC1045,0))/AW1045,1))</f>
        <v>78.400000000000006</v>
      </c>
      <c r="AY1045" s="67"/>
      <c r="AZ1045" s="67"/>
      <c r="BA1045" s="66">
        <f t="shared" si="385"/>
        <v>1.3264818617968244E-2</v>
      </c>
      <c r="BB1045">
        <f t="shared" si="386"/>
        <v>100</v>
      </c>
      <c r="BC1045" t="str">
        <f t="shared" si="387"/>
        <v/>
      </c>
    </row>
    <row r="1046" spans="1:55" ht="15" customHeight="1">
      <c r="A1046" s="56">
        <v>1042</v>
      </c>
      <c r="B1046" s="57">
        <v>44069</v>
      </c>
      <c r="C1046" s="56">
        <v>2020</v>
      </c>
      <c r="D1046" s="58" t="s">
        <v>238</v>
      </c>
      <c r="E1046" s="59">
        <v>11971.94</v>
      </c>
      <c r="F1046" s="60">
        <v>0.29336299999999998</v>
      </c>
      <c r="G1046" s="60">
        <v>0</v>
      </c>
      <c r="H1046" s="61">
        <v>0.8367</v>
      </c>
      <c r="I1046" s="62">
        <v>502</v>
      </c>
      <c r="J1046" s="56" t="s">
        <v>235</v>
      </c>
      <c r="K1046" s="63">
        <v>23.27</v>
      </c>
      <c r="L1046" s="56">
        <f t="shared" si="365"/>
        <v>100</v>
      </c>
      <c r="M1046" s="56">
        <f t="shared" si="366"/>
        <v>100</v>
      </c>
      <c r="N1046" s="56">
        <f t="shared" si="367"/>
        <v>100</v>
      </c>
      <c r="O1046" s="56">
        <f t="shared" si="368"/>
        <v>0</v>
      </c>
      <c r="P1046" s="56">
        <f t="shared" si="369"/>
        <v>50</v>
      </c>
      <c r="Q1046" s="63"/>
      <c r="R1046" s="56"/>
      <c r="S1046" s="60">
        <f t="shared" si="382"/>
        <v>2.1338854664936679E-2</v>
      </c>
      <c r="T1046" s="64">
        <f t="shared" si="383"/>
        <v>5.62868815251929E-2</v>
      </c>
      <c r="V1046" s="65"/>
      <c r="W1046" s="65"/>
      <c r="Y1046" s="15" t="str">
        <f t="shared" si="370"/>
        <v>EASY</v>
      </c>
      <c r="AA1046" s="66">
        <f t="shared" si="384"/>
        <v>0.16330110125471875</v>
      </c>
      <c r="AB1046">
        <f>LOOKUP($B1046,'07_L1政策步階'!$A$4:$A$14,'07_L1政策步階'!$C$4:$C$14)</f>
        <v>1</v>
      </c>
      <c r="AC1046" s="65"/>
      <c r="AD1046" s="65"/>
      <c r="AE1046" s="65"/>
      <c r="AF1046" s="65"/>
      <c r="AG1046" s="65"/>
      <c r="AH1046" s="65"/>
      <c r="AI1046" s="65"/>
      <c r="AJ1046" s="65"/>
      <c r="AK1046" s="65"/>
      <c r="AL1046">
        <f t="shared" si="371"/>
        <v>100</v>
      </c>
      <c r="AM1046">
        <f t="shared" si="372"/>
        <v>100</v>
      </c>
      <c r="AN1046" t="str">
        <f t="shared" si="373"/>
        <v/>
      </c>
      <c r="AO1046" t="str">
        <f t="shared" si="374"/>
        <v/>
      </c>
      <c r="AP1046" t="str">
        <f t="shared" si="375"/>
        <v/>
      </c>
      <c r="AQ1046" t="str">
        <f t="shared" si="376"/>
        <v/>
      </c>
      <c r="AR1046" t="str">
        <f t="shared" si="377"/>
        <v/>
      </c>
      <c r="AS1046" t="str">
        <f t="shared" si="378"/>
        <v/>
      </c>
      <c r="AT1046" t="str">
        <f t="shared" si="379"/>
        <v/>
      </c>
      <c r="AU1046" t="str">
        <f t="shared" si="380"/>
        <v/>
      </c>
      <c r="AV1046" t="str">
        <f t="shared" si="381"/>
        <v/>
      </c>
      <c r="AW1046">
        <f>'01_指標庫'!$H$4*ISNUMBER($F1046)+'01_指標庫'!$H$5*ISNUMBER($AA1046)+'01_指標庫'!$H$6*ISNUMBER($G1046)+'01_指標庫'!$H$7*ISNUMBER($H1046)+'01_指標庫'!$H$8*ISNUMBER($AF1046)+'01_指標庫'!$H$9*ISNUMBER($AG1046)+'01_指標庫'!$H$10*ISNUMBER($AB1046)+'01_指標庫'!$H$11*ISNUMBER($AC1046)+'01_指標庫'!$H$12*ISNUMBER($AD1046)+'01_指標庫'!$H$13*ISNUMBER($AE1046)+'01_指標庫'!$H$14*ISNUMBER($I1046)+'01_指標庫'!$H$15*ISNUMBER($AH1046)+'01_指標庫'!$H$16*ISNUMBER($K1046)+'01_指標庫'!$H$17*ISNUMBER($AI1046)+'01_指標庫'!$H$18*ISNUMBER($AJ1046)+'01_指標庫'!$H$19*ISNUMBER($AK1046)+'01_指標庫'!$H$20*ISNUMBER($BB1046)+'01_指標庫'!$H$21*ISNUMBER($BC1046)</f>
        <v>51</v>
      </c>
      <c r="AX1046">
        <f>IF(AW1046=0,50,ROUND(('01_指標庫'!$H$4*IF(ISNUMBER($F1046),L1046,0)+'01_指標庫'!$H$5*IF(ISNUMBER($AA1046),AL1046,0)+'01_指標庫'!$H$6*IF(ISNUMBER($G1046),M1046,0)+'01_指標庫'!$H$7*IF(ISNUMBER($H1046),N1046,0)+'01_指標庫'!$H$8*IF(ISNUMBER($AF1046),AQ1046,0)+'01_指標庫'!$H$9*IF(ISNUMBER($AG1046),AR1046,0)+'01_指標庫'!$H$10*IF(ISNUMBER($AB1046),AM1046,0)+'01_指標庫'!$H$11*IF(ISNUMBER($AC1046),AN1046,0)+'01_指標庫'!$H$12*IF(ISNUMBER($AD1046),AO1046,0)+'01_指標庫'!$H$13*IF(ISNUMBER($AE1046),AP1046,0)+'01_指標庫'!$H$14*IF(ISNUMBER($I1046),O1046,0)+'01_指標庫'!$H$15*IF(ISNUMBER($AH1046),AS1046,0)+'01_指標庫'!$H$16*IF(ISNUMBER($K1046),P1046,0)+'01_指標庫'!$H$17*IF(ISNUMBER($AI1046),AT1046,0)+'01_指標庫'!$H$18*IF(ISNUMBER($AJ1046),AU1046,0)+'01_指標庫'!$H$19*IF(ISNUMBER($AK1046),AV1046,0)+'01_指標庫'!$H$20*IF(ISNUMBER($BB1046),BB1046,0)+'01_指標庫'!$H$21*IF(ISNUMBER($BC1046),BC1046,0))/AW1046,1))</f>
        <v>78.400000000000006</v>
      </c>
      <c r="AY1046" s="67"/>
      <c r="AZ1046" s="67"/>
      <c r="BA1046" s="66">
        <f t="shared" si="385"/>
        <v>1.746337592487035E-2</v>
      </c>
      <c r="BB1046">
        <f t="shared" si="386"/>
        <v>100</v>
      </c>
      <c r="BC1046" t="str">
        <f t="shared" si="387"/>
        <v/>
      </c>
    </row>
    <row r="1047" spans="1:55" ht="15" customHeight="1">
      <c r="A1047" s="56">
        <v>1043</v>
      </c>
      <c r="B1047" s="57">
        <v>44070</v>
      </c>
      <c r="C1047" s="56">
        <v>2020</v>
      </c>
      <c r="D1047" s="58" t="s">
        <v>239</v>
      </c>
      <c r="E1047" s="59">
        <v>11926.16</v>
      </c>
      <c r="F1047" s="60">
        <v>0.285858</v>
      </c>
      <c r="G1047" s="60">
        <v>-3.8240000000000001E-3</v>
      </c>
      <c r="H1047" s="61">
        <v>0.8367</v>
      </c>
      <c r="I1047" s="62">
        <v>498</v>
      </c>
      <c r="J1047" s="56" t="s">
        <v>235</v>
      </c>
      <c r="K1047" s="63">
        <v>24.47</v>
      </c>
      <c r="L1047" s="56">
        <f t="shared" si="365"/>
        <v>100</v>
      </c>
      <c r="M1047" s="56">
        <f t="shared" si="366"/>
        <v>100</v>
      </c>
      <c r="N1047" s="56">
        <f t="shared" si="367"/>
        <v>100</v>
      </c>
      <c r="O1047" s="56">
        <f t="shared" si="368"/>
        <v>0</v>
      </c>
      <c r="P1047" s="56">
        <f t="shared" si="369"/>
        <v>50</v>
      </c>
      <c r="Q1047" s="63"/>
      <c r="R1047" s="56"/>
      <c r="S1047" s="60">
        <f t="shared" si="382"/>
        <v>-3.8239416502254819E-3</v>
      </c>
      <c r="T1047" s="64">
        <f t="shared" si="383"/>
        <v>5.1568543188654781E-2</v>
      </c>
      <c r="V1047" s="65"/>
      <c r="W1047" s="65"/>
      <c r="Y1047" s="15" t="str">
        <f t="shared" si="370"/>
        <v>EASY</v>
      </c>
      <c r="AA1047" s="66">
        <f t="shared" si="384"/>
        <v>0.16518189791047622</v>
      </c>
      <c r="AB1047">
        <f>LOOKUP($B1047,'07_L1政策步階'!$A$4:$A$14,'07_L1政策步階'!$C$4:$C$14)</f>
        <v>1</v>
      </c>
      <c r="AC1047" s="65"/>
      <c r="AD1047" s="65"/>
      <c r="AE1047" s="65"/>
      <c r="AF1047" s="65"/>
      <c r="AG1047" s="65"/>
      <c r="AH1047" s="65"/>
      <c r="AI1047" s="65"/>
      <c r="AJ1047" s="65"/>
      <c r="AK1047" s="65"/>
      <c r="AL1047">
        <f t="shared" si="371"/>
        <v>100</v>
      </c>
      <c r="AM1047">
        <f t="shared" si="372"/>
        <v>100</v>
      </c>
      <c r="AN1047" t="str">
        <f t="shared" si="373"/>
        <v/>
      </c>
      <c r="AO1047" t="str">
        <f t="shared" si="374"/>
        <v/>
      </c>
      <c r="AP1047" t="str">
        <f t="shared" si="375"/>
        <v/>
      </c>
      <c r="AQ1047" t="str">
        <f t="shared" si="376"/>
        <v/>
      </c>
      <c r="AR1047" t="str">
        <f t="shared" si="377"/>
        <v/>
      </c>
      <c r="AS1047" t="str">
        <f t="shared" si="378"/>
        <v/>
      </c>
      <c r="AT1047" t="str">
        <f t="shared" si="379"/>
        <v/>
      </c>
      <c r="AU1047" t="str">
        <f t="shared" si="380"/>
        <v/>
      </c>
      <c r="AV1047" t="str">
        <f t="shared" si="381"/>
        <v/>
      </c>
      <c r="AW1047">
        <f>'01_指標庫'!$H$4*ISNUMBER($F1047)+'01_指標庫'!$H$5*ISNUMBER($AA1047)+'01_指標庫'!$H$6*ISNUMBER($G1047)+'01_指標庫'!$H$7*ISNUMBER($H1047)+'01_指標庫'!$H$8*ISNUMBER($AF1047)+'01_指標庫'!$H$9*ISNUMBER($AG1047)+'01_指標庫'!$H$10*ISNUMBER($AB1047)+'01_指標庫'!$H$11*ISNUMBER($AC1047)+'01_指標庫'!$H$12*ISNUMBER($AD1047)+'01_指標庫'!$H$13*ISNUMBER($AE1047)+'01_指標庫'!$H$14*ISNUMBER($I1047)+'01_指標庫'!$H$15*ISNUMBER($AH1047)+'01_指標庫'!$H$16*ISNUMBER($K1047)+'01_指標庫'!$H$17*ISNUMBER($AI1047)+'01_指標庫'!$H$18*ISNUMBER($AJ1047)+'01_指標庫'!$H$19*ISNUMBER($AK1047)+'01_指標庫'!$H$20*ISNUMBER($BB1047)+'01_指標庫'!$H$21*ISNUMBER($BC1047)</f>
        <v>51</v>
      </c>
      <c r="AX1047">
        <f>IF(AW1047=0,50,ROUND(('01_指標庫'!$H$4*IF(ISNUMBER($F1047),L1047,0)+'01_指標庫'!$H$5*IF(ISNUMBER($AA1047),AL1047,0)+'01_指標庫'!$H$6*IF(ISNUMBER($G1047),M1047,0)+'01_指標庫'!$H$7*IF(ISNUMBER($H1047),N1047,0)+'01_指標庫'!$H$8*IF(ISNUMBER($AF1047),AQ1047,0)+'01_指標庫'!$H$9*IF(ISNUMBER($AG1047),AR1047,0)+'01_指標庫'!$H$10*IF(ISNUMBER($AB1047),AM1047,0)+'01_指標庫'!$H$11*IF(ISNUMBER($AC1047),AN1047,0)+'01_指標庫'!$H$12*IF(ISNUMBER($AD1047),AO1047,0)+'01_指標庫'!$H$13*IF(ISNUMBER($AE1047),AP1047,0)+'01_指標庫'!$H$14*IF(ISNUMBER($I1047),O1047,0)+'01_指標庫'!$H$15*IF(ISNUMBER($AH1047),AS1047,0)+'01_指標庫'!$H$16*IF(ISNUMBER($K1047),P1047,0)+'01_指標庫'!$H$17*IF(ISNUMBER($AI1047),AT1047,0)+'01_指標庫'!$H$18*IF(ISNUMBER($AJ1047),AU1047,0)+'01_指標庫'!$H$19*IF(ISNUMBER($AK1047),AV1047,0)+'01_指標庫'!$H$20*IF(ISNUMBER($BB1047),BB1047,0)+'01_指標庫'!$H$21*IF(ISNUMBER($BC1047),BC1047,0))/AW1047,1))</f>
        <v>78.400000000000006</v>
      </c>
      <c r="AY1047" s="67"/>
      <c r="AZ1047" s="67"/>
      <c r="BA1047" s="66">
        <f t="shared" si="385"/>
        <v>1.8653261380048525E-2</v>
      </c>
      <c r="BB1047">
        <f t="shared" si="386"/>
        <v>100</v>
      </c>
      <c r="BC1047" t="str">
        <f t="shared" si="387"/>
        <v/>
      </c>
    </row>
    <row r="1048" spans="1:55" ht="15" customHeight="1">
      <c r="A1048" s="56">
        <v>1044</v>
      </c>
      <c r="B1048" s="57">
        <v>44071</v>
      </c>
      <c r="C1048" s="56">
        <v>2020</v>
      </c>
      <c r="D1048" s="58" t="s">
        <v>234</v>
      </c>
      <c r="E1048" s="59">
        <v>11995.85</v>
      </c>
      <c r="F1048" s="60">
        <v>0.29077500000000001</v>
      </c>
      <c r="G1048" s="60">
        <v>0</v>
      </c>
      <c r="H1048" s="61">
        <v>0.8367</v>
      </c>
      <c r="I1048" s="62">
        <v>500</v>
      </c>
      <c r="J1048" s="56" t="s">
        <v>235</v>
      </c>
      <c r="K1048" s="63">
        <v>22.96</v>
      </c>
      <c r="L1048" s="56">
        <f t="shared" si="365"/>
        <v>100</v>
      </c>
      <c r="M1048" s="56">
        <f t="shared" si="366"/>
        <v>100</v>
      </c>
      <c r="N1048" s="56">
        <f t="shared" si="367"/>
        <v>100</v>
      </c>
      <c r="O1048" s="56">
        <f t="shared" si="368"/>
        <v>0</v>
      </c>
      <c r="P1048" s="56">
        <f t="shared" si="369"/>
        <v>50</v>
      </c>
      <c r="Q1048" s="63"/>
      <c r="R1048" s="56"/>
      <c r="S1048" s="60">
        <f t="shared" si="382"/>
        <v>5.8434567371223878E-3</v>
      </c>
      <c r="T1048" s="64">
        <f t="shared" si="383"/>
        <v>-6.1708214139762907E-2</v>
      </c>
      <c r="V1048" s="65"/>
      <c r="W1048" s="65"/>
      <c r="Y1048" s="15" t="str">
        <f t="shared" si="370"/>
        <v>EASY</v>
      </c>
      <c r="AA1048" s="66">
        <f t="shared" si="384"/>
        <v>0.16711155872489614</v>
      </c>
      <c r="AB1048">
        <f>LOOKUP($B1048,'07_L1政策步階'!$A$4:$A$14,'07_L1政策步階'!$C$4:$C$14)</f>
        <v>1</v>
      </c>
      <c r="AC1048" s="65"/>
      <c r="AD1048" s="65"/>
      <c r="AE1048" s="65"/>
      <c r="AF1048" s="65"/>
      <c r="AG1048" s="65"/>
      <c r="AH1048" s="65"/>
      <c r="AI1048" s="65"/>
      <c r="AJ1048" s="65"/>
      <c r="AK1048" s="65"/>
      <c r="AL1048">
        <f t="shared" si="371"/>
        <v>100</v>
      </c>
      <c r="AM1048">
        <f t="shared" si="372"/>
        <v>100</v>
      </c>
      <c r="AN1048" t="str">
        <f t="shared" si="373"/>
        <v/>
      </c>
      <c r="AO1048" t="str">
        <f t="shared" si="374"/>
        <v/>
      </c>
      <c r="AP1048" t="str">
        <f t="shared" si="375"/>
        <v/>
      </c>
      <c r="AQ1048" t="str">
        <f t="shared" si="376"/>
        <v/>
      </c>
      <c r="AR1048" t="str">
        <f t="shared" si="377"/>
        <v/>
      </c>
      <c r="AS1048" t="str">
        <f t="shared" si="378"/>
        <v/>
      </c>
      <c r="AT1048" t="str">
        <f t="shared" si="379"/>
        <v/>
      </c>
      <c r="AU1048" t="str">
        <f t="shared" si="380"/>
        <v/>
      </c>
      <c r="AV1048" t="str">
        <f t="shared" si="381"/>
        <v/>
      </c>
      <c r="AW1048">
        <f>'01_指標庫'!$H$4*ISNUMBER($F1048)+'01_指標庫'!$H$5*ISNUMBER($AA1048)+'01_指標庫'!$H$6*ISNUMBER($G1048)+'01_指標庫'!$H$7*ISNUMBER($H1048)+'01_指標庫'!$H$8*ISNUMBER($AF1048)+'01_指標庫'!$H$9*ISNUMBER($AG1048)+'01_指標庫'!$H$10*ISNUMBER($AB1048)+'01_指標庫'!$H$11*ISNUMBER($AC1048)+'01_指標庫'!$H$12*ISNUMBER($AD1048)+'01_指標庫'!$H$13*ISNUMBER($AE1048)+'01_指標庫'!$H$14*ISNUMBER($I1048)+'01_指標庫'!$H$15*ISNUMBER($AH1048)+'01_指標庫'!$H$16*ISNUMBER($K1048)+'01_指標庫'!$H$17*ISNUMBER($AI1048)+'01_指標庫'!$H$18*ISNUMBER($AJ1048)+'01_指標庫'!$H$19*ISNUMBER($AK1048)+'01_指標庫'!$H$20*ISNUMBER($BB1048)+'01_指標庫'!$H$21*ISNUMBER($BC1048)</f>
        <v>51</v>
      </c>
      <c r="AX1048">
        <f>IF(AW1048=0,50,ROUND(('01_指標庫'!$H$4*IF(ISNUMBER($F1048),L1048,0)+'01_指標庫'!$H$5*IF(ISNUMBER($AA1048),AL1048,0)+'01_指標庫'!$H$6*IF(ISNUMBER($G1048),M1048,0)+'01_指標庫'!$H$7*IF(ISNUMBER($H1048),N1048,0)+'01_指標庫'!$H$8*IF(ISNUMBER($AF1048),AQ1048,0)+'01_指標庫'!$H$9*IF(ISNUMBER($AG1048),AR1048,0)+'01_指標庫'!$H$10*IF(ISNUMBER($AB1048),AM1048,0)+'01_指標庫'!$H$11*IF(ISNUMBER($AC1048),AN1048,0)+'01_指標庫'!$H$12*IF(ISNUMBER($AD1048),AO1048,0)+'01_指標庫'!$H$13*IF(ISNUMBER($AE1048),AP1048,0)+'01_指標庫'!$H$14*IF(ISNUMBER($I1048),O1048,0)+'01_指標庫'!$H$15*IF(ISNUMBER($AH1048),AS1048,0)+'01_指標庫'!$H$16*IF(ISNUMBER($K1048),P1048,0)+'01_指標庫'!$H$17*IF(ISNUMBER($AI1048),AT1048,0)+'01_指標庫'!$H$18*IF(ISNUMBER($AJ1048),AU1048,0)+'01_指標庫'!$H$19*IF(ISNUMBER($AK1048),AV1048,0)+'01_指標庫'!$H$20*IF(ISNUMBER($BB1048),BB1048,0)+'01_指標庫'!$H$21*IF(ISNUMBER($BC1048),BC1048,0))/AW1048,1))</f>
        <v>78.400000000000006</v>
      </c>
      <c r="AY1048" s="67"/>
      <c r="AZ1048" s="67"/>
      <c r="BA1048" s="66">
        <f t="shared" si="385"/>
        <v>1.8949714474617352E-2</v>
      </c>
      <c r="BB1048">
        <f t="shared" si="386"/>
        <v>100</v>
      </c>
      <c r="BC1048" t="str">
        <f t="shared" si="387"/>
        <v/>
      </c>
    </row>
    <row r="1049" spans="1:55" ht="15" customHeight="1">
      <c r="A1049" s="56">
        <v>1045</v>
      </c>
      <c r="B1049" s="57">
        <v>44074</v>
      </c>
      <c r="C1049" s="56">
        <v>2020</v>
      </c>
      <c r="D1049" s="58" t="s">
        <v>236</v>
      </c>
      <c r="E1049" s="59">
        <v>12110.7</v>
      </c>
      <c r="F1049" s="60">
        <v>0.30043799999999998</v>
      </c>
      <c r="G1049" s="60">
        <v>0</v>
      </c>
      <c r="H1049" s="61">
        <v>0.8367</v>
      </c>
      <c r="I1049" s="62">
        <v>502</v>
      </c>
      <c r="J1049" s="56" t="s">
        <v>235</v>
      </c>
      <c r="K1049" s="63">
        <v>26.41</v>
      </c>
      <c r="L1049" s="56">
        <f t="shared" si="365"/>
        <v>100</v>
      </c>
      <c r="M1049" s="56">
        <f t="shared" si="366"/>
        <v>100</v>
      </c>
      <c r="N1049" s="56">
        <f t="shared" si="367"/>
        <v>100</v>
      </c>
      <c r="O1049" s="56">
        <f t="shared" si="368"/>
        <v>0</v>
      </c>
      <c r="P1049" s="56">
        <f t="shared" si="369"/>
        <v>0</v>
      </c>
      <c r="Q1049" s="63"/>
      <c r="R1049" s="56"/>
      <c r="S1049" s="60">
        <f t="shared" si="382"/>
        <v>9.5741443916022018E-3</v>
      </c>
      <c r="T1049" s="64">
        <f t="shared" si="383"/>
        <v>0.15026132404181181</v>
      </c>
      <c r="V1049" s="65"/>
      <c r="W1049" s="65"/>
      <c r="Y1049" s="15" t="str">
        <f t="shared" si="370"/>
        <v>EASY</v>
      </c>
      <c r="AA1049" s="66">
        <f t="shared" si="384"/>
        <v>0.1692128758751219</v>
      </c>
      <c r="AB1049">
        <f>LOOKUP($B1049,'07_L1政策步階'!$A$4:$A$14,'07_L1政策步階'!$C$4:$C$14)</f>
        <v>1</v>
      </c>
      <c r="AC1049" s="65"/>
      <c r="AD1049" s="65"/>
      <c r="AE1049" s="65"/>
      <c r="AF1049" s="65"/>
      <c r="AG1049" s="65"/>
      <c r="AH1049" s="65"/>
      <c r="AI1049" s="65"/>
      <c r="AJ1049" s="65"/>
      <c r="AK1049" s="65"/>
      <c r="AL1049">
        <f t="shared" si="371"/>
        <v>100</v>
      </c>
      <c r="AM1049">
        <f t="shared" si="372"/>
        <v>100</v>
      </c>
      <c r="AN1049" t="str">
        <f t="shared" si="373"/>
        <v/>
      </c>
      <c r="AO1049" t="str">
        <f t="shared" si="374"/>
        <v/>
      </c>
      <c r="AP1049" t="str">
        <f t="shared" si="375"/>
        <v/>
      </c>
      <c r="AQ1049" t="str">
        <f t="shared" si="376"/>
        <v/>
      </c>
      <c r="AR1049" t="str">
        <f t="shared" si="377"/>
        <v/>
      </c>
      <c r="AS1049" t="str">
        <f t="shared" si="378"/>
        <v/>
      </c>
      <c r="AT1049" t="str">
        <f t="shared" si="379"/>
        <v/>
      </c>
      <c r="AU1049" t="str">
        <f t="shared" si="380"/>
        <v/>
      </c>
      <c r="AV1049" t="str">
        <f t="shared" si="381"/>
        <v/>
      </c>
      <c r="AW1049">
        <f>'01_指標庫'!$H$4*ISNUMBER($F1049)+'01_指標庫'!$H$5*ISNUMBER($AA1049)+'01_指標庫'!$H$6*ISNUMBER($G1049)+'01_指標庫'!$H$7*ISNUMBER($H1049)+'01_指標庫'!$H$8*ISNUMBER($AF1049)+'01_指標庫'!$H$9*ISNUMBER($AG1049)+'01_指標庫'!$H$10*ISNUMBER($AB1049)+'01_指標庫'!$H$11*ISNUMBER($AC1049)+'01_指標庫'!$H$12*ISNUMBER($AD1049)+'01_指標庫'!$H$13*ISNUMBER($AE1049)+'01_指標庫'!$H$14*ISNUMBER($I1049)+'01_指標庫'!$H$15*ISNUMBER($AH1049)+'01_指標庫'!$H$16*ISNUMBER($K1049)+'01_指標庫'!$H$17*ISNUMBER($AI1049)+'01_指標庫'!$H$18*ISNUMBER($AJ1049)+'01_指標庫'!$H$19*ISNUMBER($AK1049)+'01_指標庫'!$H$20*ISNUMBER($BB1049)+'01_指標庫'!$H$21*ISNUMBER($BC1049)</f>
        <v>51</v>
      </c>
      <c r="AX1049">
        <f>IF(AW1049=0,50,ROUND(('01_指標庫'!$H$4*IF(ISNUMBER($F1049),L1049,0)+'01_指標庫'!$H$5*IF(ISNUMBER($AA1049),AL1049,0)+'01_指標庫'!$H$6*IF(ISNUMBER($G1049),M1049,0)+'01_指標庫'!$H$7*IF(ISNUMBER($H1049),N1049,0)+'01_指標庫'!$H$8*IF(ISNUMBER($AF1049),AQ1049,0)+'01_指標庫'!$H$9*IF(ISNUMBER($AG1049),AR1049,0)+'01_指標庫'!$H$10*IF(ISNUMBER($AB1049),AM1049,0)+'01_指標庫'!$H$11*IF(ISNUMBER($AC1049),AN1049,0)+'01_指標庫'!$H$12*IF(ISNUMBER($AD1049),AO1049,0)+'01_指標庫'!$H$13*IF(ISNUMBER($AE1049),AP1049,0)+'01_指標庫'!$H$14*IF(ISNUMBER($I1049),O1049,0)+'01_指標庫'!$H$15*IF(ISNUMBER($AH1049),AS1049,0)+'01_指標庫'!$H$16*IF(ISNUMBER($K1049),P1049,0)+'01_指標庫'!$H$17*IF(ISNUMBER($AI1049),AT1049,0)+'01_指標庫'!$H$18*IF(ISNUMBER($AJ1049),AU1049,0)+'01_指標庫'!$H$19*IF(ISNUMBER($AK1049),AV1049,0)+'01_指標庫'!$H$20*IF(ISNUMBER($BB1049),BB1049,0)+'01_指標庫'!$H$21*IF(ISNUMBER($BC1049),BC1049,0))/AW1049,1))</f>
        <v>72.5</v>
      </c>
      <c r="AY1049" s="67"/>
      <c r="AZ1049" s="67"/>
      <c r="BA1049" s="66">
        <f t="shared" si="385"/>
        <v>2.0071388734536955E-2</v>
      </c>
      <c r="BB1049">
        <f t="shared" si="386"/>
        <v>100</v>
      </c>
      <c r="BC1049" t="str">
        <f t="shared" si="387"/>
        <v/>
      </c>
    </row>
    <row r="1050" spans="1:55" ht="15" customHeight="1">
      <c r="A1050" s="56">
        <v>1046</v>
      </c>
      <c r="B1050" s="57">
        <v>44075</v>
      </c>
      <c r="C1050" s="56">
        <v>2020</v>
      </c>
      <c r="D1050" s="58" t="s">
        <v>237</v>
      </c>
      <c r="E1050" s="59">
        <v>12292.86</v>
      </c>
      <c r="F1050" s="60">
        <v>0.31714500000000001</v>
      </c>
      <c r="G1050" s="60">
        <v>0</v>
      </c>
      <c r="H1050" s="61">
        <v>0.8367</v>
      </c>
      <c r="I1050" s="62">
        <v>497</v>
      </c>
      <c r="J1050" s="56" t="s">
        <v>235</v>
      </c>
      <c r="K1050" s="63">
        <v>26.12</v>
      </c>
      <c r="L1050" s="56">
        <f t="shared" si="365"/>
        <v>100</v>
      </c>
      <c r="M1050" s="56">
        <f t="shared" si="366"/>
        <v>100</v>
      </c>
      <c r="N1050" s="56">
        <f t="shared" si="367"/>
        <v>100</v>
      </c>
      <c r="O1050" s="56">
        <f t="shared" si="368"/>
        <v>0</v>
      </c>
      <c r="P1050" s="56">
        <f t="shared" si="369"/>
        <v>0</v>
      </c>
      <c r="Q1050" s="63"/>
      <c r="R1050" s="56"/>
      <c r="S1050" s="60">
        <f t="shared" si="382"/>
        <v>1.5041244519309327E-2</v>
      </c>
      <c r="T1050" s="64">
        <f t="shared" si="383"/>
        <v>-1.0980689132904176E-2</v>
      </c>
      <c r="V1050" s="65"/>
      <c r="W1050" s="65"/>
      <c r="Y1050" s="15" t="str">
        <f t="shared" si="370"/>
        <v>EASY</v>
      </c>
      <c r="AA1050" s="66">
        <f t="shared" si="384"/>
        <v>0.17131955591396508</v>
      </c>
      <c r="AB1050">
        <f>LOOKUP($B1050,'07_L1政策步階'!$A$4:$A$14,'07_L1政策步階'!$C$4:$C$14)</f>
        <v>1</v>
      </c>
      <c r="AC1050" s="65"/>
      <c r="AD1050" s="65"/>
      <c r="AE1050" s="65"/>
      <c r="AF1050" s="65"/>
      <c r="AG1050" s="65"/>
      <c r="AH1050" s="65"/>
      <c r="AI1050" s="65"/>
      <c r="AJ1050" s="65"/>
      <c r="AK1050" s="65"/>
      <c r="AL1050">
        <f t="shared" si="371"/>
        <v>100</v>
      </c>
      <c r="AM1050">
        <f t="shared" si="372"/>
        <v>100</v>
      </c>
      <c r="AN1050" t="str">
        <f t="shared" si="373"/>
        <v/>
      </c>
      <c r="AO1050" t="str">
        <f t="shared" si="374"/>
        <v/>
      </c>
      <c r="AP1050" t="str">
        <f t="shared" si="375"/>
        <v/>
      </c>
      <c r="AQ1050" t="str">
        <f t="shared" si="376"/>
        <v/>
      </c>
      <c r="AR1050" t="str">
        <f t="shared" si="377"/>
        <v/>
      </c>
      <c r="AS1050" t="str">
        <f t="shared" si="378"/>
        <v/>
      </c>
      <c r="AT1050" t="str">
        <f t="shared" si="379"/>
        <v/>
      </c>
      <c r="AU1050" t="str">
        <f t="shared" si="380"/>
        <v/>
      </c>
      <c r="AV1050" t="str">
        <f t="shared" si="381"/>
        <v/>
      </c>
      <c r="AW1050">
        <f>'01_指標庫'!$H$4*ISNUMBER($F1050)+'01_指標庫'!$H$5*ISNUMBER($AA1050)+'01_指標庫'!$H$6*ISNUMBER($G1050)+'01_指標庫'!$H$7*ISNUMBER($H1050)+'01_指標庫'!$H$8*ISNUMBER($AF1050)+'01_指標庫'!$H$9*ISNUMBER($AG1050)+'01_指標庫'!$H$10*ISNUMBER($AB1050)+'01_指標庫'!$H$11*ISNUMBER($AC1050)+'01_指標庫'!$H$12*ISNUMBER($AD1050)+'01_指標庫'!$H$13*ISNUMBER($AE1050)+'01_指標庫'!$H$14*ISNUMBER($I1050)+'01_指標庫'!$H$15*ISNUMBER($AH1050)+'01_指標庫'!$H$16*ISNUMBER($K1050)+'01_指標庫'!$H$17*ISNUMBER($AI1050)+'01_指標庫'!$H$18*ISNUMBER($AJ1050)+'01_指標庫'!$H$19*ISNUMBER($AK1050)+'01_指標庫'!$H$20*ISNUMBER($BB1050)+'01_指標庫'!$H$21*ISNUMBER($BC1050)</f>
        <v>51</v>
      </c>
      <c r="AX1050">
        <f>IF(AW1050=0,50,ROUND(('01_指標庫'!$H$4*IF(ISNUMBER($F1050),L1050,0)+'01_指標庫'!$H$5*IF(ISNUMBER($AA1050),AL1050,0)+'01_指標庫'!$H$6*IF(ISNUMBER($G1050),M1050,0)+'01_指標庫'!$H$7*IF(ISNUMBER($H1050),N1050,0)+'01_指標庫'!$H$8*IF(ISNUMBER($AF1050),AQ1050,0)+'01_指標庫'!$H$9*IF(ISNUMBER($AG1050),AR1050,0)+'01_指標庫'!$H$10*IF(ISNUMBER($AB1050),AM1050,0)+'01_指標庫'!$H$11*IF(ISNUMBER($AC1050),AN1050,0)+'01_指標庫'!$H$12*IF(ISNUMBER($AD1050),AO1050,0)+'01_指標庫'!$H$13*IF(ISNUMBER($AE1050),AP1050,0)+'01_指標庫'!$H$14*IF(ISNUMBER($I1050),O1050,0)+'01_指標庫'!$H$15*IF(ISNUMBER($AH1050),AS1050,0)+'01_指標庫'!$H$16*IF(ISNUMBER($K1050),P1050,0)+'01_指標庫'!$H$17*IF(ISNUMBER($AI1050),AT1050,0)+'01_指標庫'!$H$18*IF(ISNUMBER($AJ1050),AU1050,0)+'01_指標庫'!$H$19*IF(ISNUMBER($AK1050),AV1050,0)+'01_指標庫'!$H$20*IF(ISNUMBER($BB1050),BB1050,0)+'01_指標庫'!$H$21*IF(ISNUMBER($BC1050),BC1050,0))/AW1050,1))</f>
        <v>72.5</v>
      </c>
      <c r="AY1050" s="67"/>
      <c r="AZ1050" s="67"/>
      <c r="BA1050" s="66">
        <f t="shared" si="385"/>
        <v>2.2023394962928489E-2</v>
      </c>
      <c r="BB1050">
        <f t="shared" si="386"/>
        <v>100</v>
      </c>
      <c r="BC1050" t="str">
        <f t="shared" si="387"/>
        <v/>
      </c>
    </row>
    <row r="1051" spans="1:55" ht="15" customHeight="1">
      <c r="A1051" s="56">
        <v>1047</v>
      </c>
      <c r="B1051" s="57">
        <v>44076</v>
      </c>
      <c r="C1051" s="56">
        <v>2020</v>
      </c>
      <c r="D1051" s="58" t="s">
        <v>238</v>
      </c>
      <c r="E1051" s="59">
        <v>12420.54</v>
      </c>
      <c r="F1051" s="60">
        <v>0.327905</v>
      </c>
      <c r="G1051" s="60">
        <v>0</v>
      </c>
      <c r="H1051" s="61">
        <v>0.8367</v>
      </c>
      <c r="I1051" s="62">
        <v>493</v>
      </c>
      <c r="J1051" s="56" t="s">
        <v>235</v>
      </c>
      <c r="K1051" s="63">
        <v>26.57</v>
      </c>
      <c r="L1051" s="56">
        <f t="shared" si="365"/>
        <v>100</v>
      </c>
      <c r="M1051" s="56">
        <f t="shared" si="366"/>
        <v>100</v>
      </c>
      <c r="N1051" s="56">
        <f t="shared" si="367"/>
        <v>100</v>
      </c>
      <c r="O1051" s="56">
        <f t="shared" si="368"/>
        <v>0</v>
      </c>
      <c r="P1051" s="56">
        <f t="shared" si="369"/>
        <v>0</v>
      </c>
      <c r="Q1051" s="63"/>
      <c r="R1051" s="56"/>
      <c r="S1051" s="60">
        <f t="shared" si="382"/>
        <v>1.038651705136151E-2</v>
      </c>
      <c r="T1051" s="64">
        <f t="shared" si="383"/>
        <v>1.7228177641653852E-2</v>
      </c>
      <c r="V1051" s="65"/>
      <c r="W1051" s="65"/>
      <c r="Y1051" s="15" t="str">
        <f t="shared" si="370"/>
        <v>EASY</v>
      </c>
      <c r="AA1051" s="66">
        <f t="shared" si="384"/>
        <v>0.17347628729167242</v>
      </c>
      <c r="AB1051">
        <f>LOOKUP($B1051,'07_L1政策步階'!$A$4:$A$14,'07_L1政策步階'!$C$4:$C$14)</f>
        <v>1</v>
      </c>
      <c r="AC1051" s="65"/>
      <c r="AD1051" s="65"/>
      <c r="AE1051" s="65"/>
      <c r="AF1051" s="65"/>
      <c r="AG1051" s="65"/>
      <c r="AH1051" s="65"/>
      <c r="AI1051" s="65"/>
      <c r="AJ1051" s="65"/>
      <c r="AK1051" s="65"/>
      <c r="AL1051">
        <f t="shared" si="371"/>
        <v>100</v>
      </c>
      <c r="AM1051">
        <f t="shared" si="372"/>
        <v>100</v>
      </c>
      <c r="AN1051" t="str">
        <f t="shared" si="373"/>
        <v/>
      </c>
      <c r="AO1051" t="str">
        <f t="shared" si="374"/>
        <v/>
      </c>
      <c r="AP1051" t="str">
        <f t="shared" si="375"/>
        <v/>
      </c>
      <c r="AQ1051" t="str">
        <f t="shared" si="376"/>
        <v/>
      </c>
      <c r="AR1051" t="str">
        <f t="shared" si="377"/>
        <v/>
      </c>
      <c r="AS1051" t="str">
        <f t="shared" si="378"/>
        <v/>
      </c>
      <c r="AT1051" t="str">
        <f t="shared" si="379"/>
        <v/>
      </c>
      <c r="AU1051" t="str">
        <f t="shared" si="380"/>
        <v/>
      </c>
      <c r="AV1051" t="str">
        <f t="shared" si="381"/>
        <v/>
      </c>
      <c r="AW1051">
        <f>'01_指標庫'!$H$4*ISNUMBER($F1051)+'01_指標庫'!$H$5*ISNUMBER($AA1051)+'01_指標庫'!$H$6*ISNUMBER($G1051)+'01_指標庫'!$H$7*ISNUMBER($H1051)+'01_指標庫'!$H$8*ISNUMBER($AF1051)+'01_指標庫'!$H$9*ISNUMBER($AG1051)+'01_指標庫'!$H$10*ISNUMBER($AB1051)+'01_指標庫'!$H$11*ISNUMBER($AC1051)+'01_指標庫'!$H$12*ISNUMBER($AD1051)+'01_指標庫'!$H$13*ISNUMBER($AE1051)+'01_指標庫'!$H$14*ISNUMBER($I1051)+'01_指標庫'!$H$15*ISNUMBER($AH1051)+'01_指標庫'!$H$16*ISNUMBER($K1051)+'01_指標庫'!$H$17*ISNUMBER($AI1051)+'01_指標庫'!$H$18*ISNUMBER($AJ1051)+'01_指標庫'!$H$19*ISNUMBER($AK1051)+'01_指標庫'!$H$20*ISNUMBER($BB1051)+'01_指標庫'!$H$21*ISNUMBER($BC1051)</f>
        <v>51</v>
      </c>
      <c r="AX1051">
        <f>IF(AW1051=0,50,ROUND(('01_指標庫'!$H$4*IF(ISNUMBER($F1051),L1051,0)+'01_指標庫'!$H$5*IF(ISNUMBER($AA1051),AL1051,0)+'01_指標庫'!$H$6*IF(ISNUMBER($G1051),M1051,0)+'01_指標庫'!$H$7*IF(ISNUMBER($H1051),N1051,0)+'01_指標庫'!$H$8*IF(ISNUMBER($AF1051),AQ1051,0)+'01_指標庫'!$H$9*IF(ISNUMBER($AG1051),AR1051,0)+'01_指標庫'!$H$10*IF(ISNUMBER($AB1051),AM1051,0)+'01_指標庫'!$H$11*IF(ISNUMBER($AC1051),AN1051,0)+'01_指標庫'!$H$12*IF(ISNUMBER($AD1051),AO1051,0)+'01_指標庫'!$H$13*IF(ISNUMBER($AE1051),AP1051,0)+'01_指標庫'!$H$14*IF(ISNUMBER($I1051),O1051,0)+'01_指標庫'!$H$15*IF(ISNUMBER($AH1051),AS1051,0)+'01_指標庫'!$H$16*IF(ISNUMBER($K1051),P1051,0)+'01_指標庫'!$H$17*IF(ISNUMBER($AI1051),AT1051,0)+'01_指標庫'!$H$18*IF(ISNUMBER($AJ1051),AU1051,0)+'01_指標庫'!$H$19*IF(ISNUMBER($AK1051),AV1051,0)+'01_指標庫'!$H$20*IF(ISNUMBER($BB1051),BB1051,0)+'01_指標庫'!$H$21*IF(ISNUMBER($BC1051),BC1051,0))/AW1051,1))</f>
        <v>72.5</v>
      </c>
      <c r="AY1051" s="67"/>
      <c r="AZ1051" s="67"/>
      <c r="BA1051" s="66">
        <f t="shared" si="385"/>
        <v>2.0100884782176642E-2</v>
      </c>
      <c r="BB1051">
        <f t="shared" si="386"/>
        <v>100</v>
      </c>
      <c r="BC1051" t="str">
        <f t="shared" si="387"/>
        <v/>
      </c>
    </row>
    <row r="1052" spans="1:55" ht="15" customHeight="1">
      <c r="A1052" s="56">
        <v>1048</v>
      </c>
      <c r="B1052" s="57">
        <v>44077</v>
      </c>
      <c r="C1052" s="56">
        <v>2020</v>
      </c>
      <c r="D1052" s="58" t="s">
        <v>239</v>
      </c>
      <c r="E1052" s="59">
        <v>11771.37</v>
      </c>
      <c r="F1052" s="60">
        <v>0.256189</v>
      </c>
      <c r="G1052" s="60">
        <v>-5.2266E-2</v>
      </c>
      <c r="H1052" s="61">
        <v>0.8367</v>
      </c>
      <c r="I1052" s="62">
        <v>504</v>
      </c>
      <c r="J1052" s="56" t="s">
        <v>235</v>
      </c>
      <c r="K1052" s="63">
        <v>33.6</v>
      </c>
      <c r="L1052" s="56">
        <f t="shared" si="365"/>
        <v>100</v>
      </c>
      <c r="M1052" s="56">
        <f t="shared" si="366"/>
        <v>100</v>
      </c>
      <c r="N1052" s="56">
        <f t="shared" si="367"/>
        <v>100</v>
      </c>
      <c r="O1052" s="56">
        <f t="shared" si="368"/>
        <v>0</v>
      </c>
      <c r="P1052" s="56">
        <f t="shared" si="369"/>
        <v>0</v>
      </c>
      <c r="Q1052" s="63"/>
      <c r="R1052" s="56"/>
      <c r="S1052" s="60">
        <f t="shared" si="382"/>
        <v>-5.226584351405017E-2</v>
      </c>
      <c r="T1052" s="64">
        <f t="shared" si="383"/>
        <v>0.26458411742566801</v>
      </c>
      <c r="V1052" s="65"/>
      <c r="W1052" s="65"/>
      <c r="Y1052" s="15" t="str">
        <f t="shared" si="370"/>
        <v>UNCERTAIN</v>
      </c>
      <c r="AA1052" s="66">
        <f t="shared" si="384"/>
        <v>0.17509544661024856</v>
      </c>
      <c r="AB1052">
        <f>LOOKUP($B1052,'07_L1政策步階'!$A$4:$A$14,'07_L1政策步階'!$C$4:$C$14)</f>
        <v>1</v>
      </c>
      <c r="AC1052" s="65"/>
      <c r="AD1052" s="65"/>
      <c r="AE1052" s="65"/>
      <c r="AF1052" s="65"/>
      <c r="AG1052" s="65"/>
      <c r="AH1052" s="65"/>
      <c r="AI1052" s="65"/>
      <c r="AJ1052" s="65"/>
      <c r="AK1052" s="65"/>
      <c r="AL1052">
        <f t="shared" si="371"/>
        <v>100</v>
      </c>
      <c r="AM1052">
        <f t="shared" si="372"/>
        <v>100</v>
      </c>
      <c r="AN1052" t="str">
        <f t="shared" si="373"/>
        <v/>
      </c>
      <c r="AO1052" t="str">
        <f t="shared" si="374"/>
        <v/>
      </c>
      <c r="AP1052" t="str">
        <f t="shared" si="375"/>
        <v/>
      </c>
      <c r="AQ1052" t="str">
        <f t="shared" si="376"/>
        <v/>
      </c>
      <c r="AR1052" t="str">
        <f t="shared" si="377"/>
        <v/>
      </c>
      <c r="AS1052" t="str">
        <f t="shared" si="378"/>
        <v/>
      </c>
      <c r="AT1052" t="str">
        <f t="shared" si="379"/>
        <v/>
      </c>
      <c r="AU1052" t="str">
        <f t="shared" si="380"/>
        <v/>
      </c>
      <c r="AV1052" t="str">
        <f t="shared" si="381"/>
        <v/>
      </c>
      <c r="AW1052">
        <f>'01_指標庫'!$H$4*ISNUMBER($F1052)+'01_指標庫'!$H$5*ISNUMBER($AA1052)+'01_指標庫'!$H$6*ISNUMBER($G1052)+'01_指標庫'!$H$7*ISNUMBER($H1052)+'01_指標庫'!$H$8*ISNUMBER($AF1052)+'01_指標庫'!$H$9*ISNUMBER($AG1052)+'01_指標庫'!$H$10*ISNUMBER($AB1052)+'01_指標庫'!$H$11*ISNUMBER($AC1052)+'01_指標庫'!$H$12*ISNUMBER($AD1052)+'01_指標庫'!$H$13*ISNUMBER($AE1052)+'01_指標庫'!$H$14*ISNUMBER($I1052)+'01_指標庫'!$H$15*ISNUMBER($AH1052)+'01_指標庫'!$H$16*ISNUMBER($K1052)+'01_指標庫'!$H$17*ISNUMBER($AI1052)+'01_指標庫'!$H$18*ISNUMBER($AJ1052)+'01_指標庫'!$H$19*ISNUMBER($AK1052)+'01_指標庫'!$H$20*ISNUMBER($BB1052)+'01_指標庫'!$H$21*ISNUMBER($BC1052)</f>
        <v>51</v>
      </c>
      <c r="AX1052">
        <f>IF(AW1052=0,50,ROUND(('01_指標庫'!$H$4*IF(ISNUMBER($F1052),L1052,0)+'01_指標庫'!$H$5*IF(ISNUMBER($AA1052),AL1052,0)+'01_指標庫'!$H$6*IF(ISNUMBER($G1052),M1052,0)+'01_指標庫'!$H$7*IF(ISNUMBER($H1052),N1052,0)+'01_指標庫'!$H$8*IF(ISNUMBER($AF1052),AQ1052,0)+'01_指標庫'!$H$9*IF(ISNUMBER($AG1052),AR1052,0)+'01_指標庫'!$H$10*IF(ISNUMBER($AB1052),AM1052,0)+'01_指標庫'!$H$11*IF(ISNUMBER($AC1052),AN1052,0)+'01_指標庫'!$H$12*IF(ISNUMBER($AD1052),AO1052,0)+'01_指標庫'!$H$13*IF(ISNUMBER($AE1052),AP1052,0)+'01_指標庫'!$H$14*IF(ISNUMBER($I1052),O1052,0)+'01_指標庫'!$H$15*IF(ISNUMBER($AH1052),AS1052,0)+'01_指標庫'!$H$16*IF(ISNUMBER($K1052),P1052,0)+'01_指標庫'!$H$17*IF(ISNUMBER($AI1052),AT1052,0)+'01_指標庫'!$H$18*IF(ISNUMBER($AJ1052),AU1052,0)+'01_指標庫'!$H$19*IF(ISNUMBER($AK1052),AV1052,0)+'01_指標庫'!$H$20*IF(ISNUMBER($BB1052),BB1052,0)+'01_指標庫'!$H$21*IF(ISNUMBER($BC1052),BC1052,0))/AW1052,1))</f>
        <v>60.8</v>
      </c>
      <c r="AY1052" s="67"/>
      <c r="AZ1052" s="67"/>
      <c r="BA1052" s="66">
        <f t="shared" si="385"/>
        <v>1.4993229058829272E-2</v>
      </c>
      <c r="BB1052">
        <f t="shared" si="386"/>
        <v>0</v>
      </c>
      <c r="BC1052" t="str">
        <f t="shared" si="387"/>
        <v/>
      </c>
    </row>
    <row r="1053" spans="1:55" ht="15" customHeight="1">
      <c r="A1053" s="56">
        <v>1049</v>
      </c>
      <c r="B1053" s="57">
        <v>44078</v>
      </c>
      <c r="C1053" s="56">
        <v>2020</v>
      </c>
      <c r="D1053" s="58" t="s">
        <v>234</v>
      </c>
      <c r="E1053" s="59">
        <v>11622.13</v>
      </c>
      <c r="F1053" s="60">
        <v>0.238094</v>
      </c>
      <c r="G1053" s="60">
        <v>-6.4281000000000005E-2</v>
      </c>
      <c r="H1053" s="61">
        <v>0.8367</v>
      </c>
      <c r="I1053" s="62">
        <v>513</v>
      </c>
      <c r="J1053" s="56" t="s">
        <v>235</v>
      </c>
      <c r="K1053" s="63">
        <v>30.75</v>
      </c>
      <c r="L1053" s="56">
        <f t="shared" si="365"/>
        <v>100</v>
      </c>
      <c r="M1053" s="56">
        <f t="shared" si="366"/>
        <v>50</v>
      </c>
      <c r="N1053" s="56">
        <f t="shared" si="367"/>
        <v>100</v>
      </c>
      <c r="O1053" s="56">
        <f t="shared" si="368"/>
        <v>0</v>
      </c>
      <c r="P1053" s="56">
        <f t="shared" si="369"/>
        <v>0</v>
      </c>
      <c r="Q1053" s="63"/>
      <c r="R1053" s="56"/>
      <c r="S1053" s="60">
        <f t="shared" si="382"/>
        <v>-1.2678218423174292E-2</v>
      </c>
      <c r="T1053" s="64">
        <f t="shared" si="383"/>
        <v>-8.4821428571428603E-2</v>
      </c>
      <c r="V1053" s="65"/>
      <c r="W1053" s="65"/>
      <c r="Y1053" s="15" t="str">
        <f t="shared" si="370"/>
        <v>UNCERTAIN</v>
      </c>
      <c r="AA1053" s="66">
        <f t="shared" si="384"/>
        <v>0.17627946515360238</v>
      </c>
      <c r="AB1053">
        <f>LOOKUP($B1053,'07_L1政策步階'!$A$4:$A$14,'07_L1政策步階'!$C$4:$C$14)</f>
        <v>1</v>
      </c>
      <c r="AC1053" s="65"/>
      <c r="AD1053" s="65"/>
      <c r="AE1053" s="65"/>
      <c r="AF1053" s="65"/>
      <c r="AG1053" s="65"/>
      <c r="AH1053" s="65"/>
      <c r="AI1053" s="65"/>
      <c r="AJ1053" s="65"/>
      <c r="AK1053" s="65"/>
      <c r="AL1053">
        <f t="shared" si="371"/>
        <v>100</v>
      </c>
      <c r="AM1053">
        <f t="shared" si="372"/>
        <v>100</v>
      </c>
      <c r="AN1053" t="str">
        <f t="shared" si="373"/>
        <v/>
      </c>
      <c r="AO1053" t="str">
        <f t="shared" si="374"/>
        <v/>
      </c>
      <c r="AP1053" t="str">
        <f t="shared" si="375"/>
        <v/>
      </c>
      <c r="AQ1053" t="str">
        <f t="shared" si="376"/>
        <v/>
      </c>
      <c r="AR1053" t="str">
        <f t="shared" si="377"/>
        <v/>
      </c>
      <c r="AS1053" t="str">
        <f t="shared" si="378"/>
        <v/>
      </c>
      <c r="AT1053" t="str">
        <f t="shared" si="379"/>
        <v/>
      </c>
      <c r="AU1053" t="str">
        <f t="shared" si="380"/>
        <v/>
      </c>
      <c r="AV1053" t="str">
        <f t="shared" si="381"/>
        <v/>
      </c>
      <c r="AW1053">
        <f>'01_指標庫'!$H$4*ISNUMBER($F1053)+'01_指標庫'!$H$5*ISNUMBER($AA1053)+'01_指標庫'!$H$6*ISNUMBER($G1053)+'01_指標庫'!$H$7*ISNUMBER($H1053)+'01_指標庫'!$H$8*ISNUMBER($AF1053)+'01_指標庫'!$H$9*ISNUMBER($AG1053)+'01_指標庫'!$H$10*ISNUMBER($AB1053)+'01_指標庫'!$H$11*ISNUMBER($AC1053)+'01_指標庫'!$H$12*ISNUMBER($AD1053)+'01_指標庫'!$H$13*ISNUMBER($AE1053)+'01_指標庫'!$H$14*ISNUMBER($I1053)+'01_指標庫'!$H$15*ISNUMBER($AH1053)+'01_指標庫'!$H$16*ISNUMBER($K1053)+'01_指標庫'!$H$17*ISNUMBER($AI1053)+'01_指標庫'!$H$18*ISNUMBER($AJ1053)+'01_指標庫'!$H$19*ISNUMBER($AK1053)+'01_指標庫'!$H$20*ISNUMBER($BB1053)+'01_指標庫'!$H$21*ISNUMBER($BC1053)</f>
        <v>51</v>
      </c>
      <c r="AX1053">
        <f>IF(AW1053=0,50,ROUND(('01_指標庫'!$H$4*IF(ISNUMBER($F1053),L1053,0)+'01_指標庫'!$H$5*IF(ISNUMBER($AA1053),AL1053,0)+'01_指標庫'!$H$6*IF(ISNUMBER($G1053),M1053,0)+'01_指標庫'!$H$7*IF(ISNUMBER($H1053),N1053,0)+'01_指標庫'!$H$8*IF(ISNUMBER($AF1053),AQ1053,0)+'01_指標庫'!$H$9*IF(ISNUMBER($AG1053),AR1053,0)+'01_指標庫'!$H$10*IF(ISNUMBER($AB1053),AM1053,0)+'01_指標庫'!$H$11*IF(ISNUMBER($AC1053),AN1053,0)+'01_指標庫'!$H$12*IF(ISNUMBER($AD1053),AO1053,0)+'01_指標庫'!$H$13*IF(ISNUMBER($AE1053),AP1053,0)+'01_指標庫'!$H$14*IF(ISNUMBER($I1053),O1053,0)+'01_指標庫'!$H$15*IF(ISNUMBER($AH1053),AS1053,0)+'01_指標庫'!$H$16*IF(ISNUMBER($K1053),P1053,0)+'01_指標庫'!$H$17*IF(ISNUMBER($AI1053),AT1053,0)+'01_指標庫'!$H$18*IF(ISNUMBER($AJ1053),AU1053,0)+'01_指標庫'!$H$19*IF(ISNUMBER($AK1053),AV1053,0)+'01_指標庫'!$H$20*IF(ISNUMBER($BB1053),BB1053,0)+'01_指標庫'!$H$21*IF(ISNUMBER($BC1053),BC1053,0))/AW1053,1))</f>
        <v>58.8</v>
      </c>
      <c r="AY1053" s="67"/>
      <c r="AZ1053" s="67"/>
      <c r="BA1053" s="66">
        <f t="shared" si="385"/>
        <v>8.1673684803549307E-3</v>
      </c>
      <c r="BB1053">
        <f t="shared" si="386"/>
        <v>50</v>
      </c>
      <c r="BC1053" t="str">
        <f t="shared" si="387"/>
        <v/>
      </c>
    </row>
    <row r="1054" spans="1:55" ht="15" customHeight="1">
      <c r="A1054" s="56">
        <v>1050</v>
      </c>
      <c r="B1054" s="57">
        <v>44082</v>
      </c>
      <c r="C1054" s="56">
        <v>2020</v>
      </c>
      <c r="D1054" s="58" t="s">
        <v>237</v>
      </c>
      <c r="E1054" s="59">
        <v>11068.26</v>
      </c>
      <c r="F1054" s="60">
        <v>0.177345</v>
      </c>
      <c r="G1054" s="60">
        <v>-0.108875</v>
      </c>
      <c r="H1054" s="61">
        <v>0.79590000000000005</v>
      </c>
      <c r="I1054" s="62">
        <v>525</v>
      </c>
      <c r="J1054" s="56" t="s">
        <v>235</v>
      </c>
      <c r="K1054" s="63">
        <v>31.46</v>
      </c>
      <c r="L1054" s="56">
        <f t="shared" si="365"/>
        <v>100</v>
      </c>
      <c r="M1054" s="56">
        <f t="shared" si="366"/>
        <v>50</v>
      </c>
      <c r="N1054" s="56">
        <f t="shared" si="367"/>
        <v>100</v>
      </c>
      <c r="O1054" s="56">
        <f t="shared" si="368"/>
        <v>0</v>
      </c>
      <c r="P1054" s="56">
        <f t="shared" si="369"/>
        <v>0</v>
      </c>
      <c r="Q1054" s="63"/>
      <c r="R1054" s="56"/>
      <c r="S1054" s="60">
        <f t="shared" si="382"/>
        <v>-4.765649670069072E-2</v>
      </c>
      <c r="T1054" s="64">
        <f t="shared" si="383"/>
        <v>2.3089430894309038E-2</v>
      </c>
      <c r="V1054" s="65"/>
      <c r="W1054" s="65"/>
      <c r="Y1054" s="15" t="str">
        <f t="shared" si="370"/>
        <v>UNCERTAIN</v>
      </c>
      <c r="AA1054" s="66">
        <f t="shared" si="384"/>
        <v>0.17713056178109543</v>
      </c>
      <c r="AB1054">
        <f>LOOKUP($B1054,'07_L1政策步階'!$A$4:$A$14,'07_L1政策步階'!$C$4:$C$14)</f>
        <v>1</v>
      </c>
      <c r="AC1054" s="65"/>
      <c r="AD1054" s="65"/>
      <c r="AE1054" s="65"/>
      <c r="AF1054" s="65"/>
      <c r="AG1054" s="65"/>
      <c r="AH1054" s="65"/>
      <c r="AI1054" s="65"/>
      <c r="AJ1054" s="65"/>
      <c r="AK1054" s="65"/>
      <c r="AL1054">
        <f t="shared" si="371"/>
        <v>100</v>
      </c>
      <c r="AM1054">
        <f t="shared" si="372"/>
        <v>100</v>
      </c>
      <c r="AN1054" t="str">
        <f t="shared" si="373"/>
        <v/>
      </c>
      <c r="AO1054" t="str">
        <f t="shared" si="374"/>
        <v/>
      </c>
      <c r="AP1054" t="str">
        <f t="shared" si="375"/>
        <v/>
      </c>
      <c r="AQ1054" t="str">
        <f t="shared" si="376"/>
        <v/>
      </c>
      <c r="AR1054" t="str">
        <f t="shared" si="377"/>
        <v/>
      </c>
      <c r="AS1054" t="str">
        <f t="shared" si="378"/>
        <v/>
      </c>
      <c r="AT1054" t="str">
        <f t="shared" si="379"/>
        <v/>
      </c>
      <c r="AU1054" t="str">
        <f t="shared" si="380"/>
        <v/>
      </c>
      <c r="AV1054" t="str">
        <f t="shared" si="381"/>
        <v/>
      </c>
      <c r="AW1054">
        <f>'01_指標庫'!$H$4*ISNUMBER($F1054)+'01_指標庫'!$H$5*ISNUMBER($AA1054)+'01_指標庫'!$H$6*ISNUMBER($G1054)+'01_指標庫'!$H$7*ISNUMBER($H1054)+'01_指標庫'!$H$8*ISNUMBER($AF1054)+'01_指標庫'!$H$9*ISNUMBER($AG1054)+'01_指標庫'!$H$10*ISNUMBER($AB1054)+'01_指標庫'!$H$11*ISNUMBER($AC1054)+'01_指標庫'!$H$12*ISNUMBER($AD1054)+'01_指標庫'!$H$13*ISNUMBER($AE1054)+'01_指標庫'!$H$14*ISNUMBER($I1054)+'01_指標庫'!$H$15*ISNUMBER($AH1054)+'01_指標庫'!$H$16*ISNUMBER($K1054)+'01_指標庫'!$H$17*ISNUMBER($AI1054)+'01_指標庫'!$H$18*ISNUMBER($AJ1054)+'01_指標庫'!$H$19*ISNUMBER($AK1054)+'01_指標庫'!$H$20*ISNUMBER($BB1054)+'01_指標庫'!$H$21*ISNUMBER($BC1054)</f>
        <v>51</v>
      </c>
      <c r="AX1054">
        <f>IF(AW1054=0,50,ROUND(('01_指標庫'!$H$4*IF(ISNUMBER($F1054),L1054,0)+'01_指標庫'!$H$5*IF(ISNUMBER($AA1054),AL1054,0)+'01_指標庫'!$H$6*IF(ISNUMBER($G1054),M1054,0)+'01_指標庫'!$H$7*IF(ISNUMBER($H1054),N1054,0)+'01_指標庫'!$H$8*IF(ISNUMBER($AF1054),AQ1054,0)+'01_指標庫'!$H$9*IF(ISNUMBER($AG1054),AR1054,0)+'01_指標庫'!$H$10*IF(ISNUMBER($AB1054),AM1054,0)+'01_指標庫'!$H$11*IF(ISNUMBER($AC1054),AN1054,0)+'01_指標庫'!$H$12*IF(ISNUMBER($AD1054),AO1054,0)+'01_指標庫'!$H$13*IF(ISNUMBER($AE1054),AP1054,0)+'01_指標庫'!$H$14*IF(ISNUMBER($I1054),O1054,0)+'01_指標庫'!$H$15*IF(ISNUMBER($AH1054),AS1054,0)+'01_指標庫'!$H$16*IF(ISNUMBER($K1054),P1054,0)+'01_指標庫'!$H$17*IF(ISNUMBER($AI1054),AT1054,0)+'01_指標庫'!$H$18*IF(ISNUMBER($AJ1054),AU1054,0)+'01_指標庫'!$H$19*IF(ISNUMBER($AK1054),AV1054,0)+'01_指標庫'!$H$20*IF(ISNUMBER($BB1054),BB1054,0)+'01_指標庫'!$H$21*IF(ISNUMBER($BC1054),BC1054,0))/AW1054,1))</f>
        <v>52.9</v>
      </c>
      <c r="AY1054" s="67"/>
      <c r="AZ1054" s="67"/>
      <c r="BA1054" s="66">
        <f t="shared" si="385"/>
        <v>-4.636606296869572E-3</v>
      </c>
      <c r="BB1054">
        <f t="shared" si="386"/>
        <v>0</v>
      </c>
      <c r="BC1054" t="str">
        <f t="shared" si="387"/>
        <v/>
      </c>
    </row>
    <row r="1055" spans="1:55" ht="15" customHeight="1">
      <c r="A1055" s="56">
        <v>1051</v>
      </c>
      <c r="B1055" s="57">
        <v>44083</v>
      </c>
      <c r="C1055" s="56">
        <v>2020</v>
      </c>
      <c r="D1055" s="58" t="s">
        <v>238</v>
      </c>
      <c r="E1055" s="59">
        <v>11395.85</v>
      </c>
      <c r="F1055" s="60">
        <v>0.210176</v>
      </c>
      <c r="G1055" s="60">
        <v>-8.2500000000000004E-2</v>
      </c>
      <c r="H1055" s="61">
        <v>0.81630000000000003</v>
      </c>
      <c r="I1055" s="62">
        <v>516</v>
      </c>
      <c r="J1055" s="56" t="s">
        <v>235</v>
      </c>
      <c r="K1055" s="63">
        <v>28.81</v>
      </c>
      <c r="L1055" s="56">
        <f t="shared" si="365"/>
        <v>100</v>
      </c>
      <c r="M1055" s="56">
        <f t="shared" si="366"/>
        <v>50</v>
      </c>
      <c r="N1055" s="56">
        <f t="shared" si="367"/>
        <v>100</v>
      </c>
      <c r="O1055" s="56">
        <f t="shared" si="368"/>
        <v>0</v>
      </c>
      <c r="P1055" s="56">
        <f t="shared" si="369"/>
        <v>0</v>
      </c>
      <c r="Q1055" s="63"/>
      <c r="R1055" s="56"/>
      <c r="S1055" s="60">
        <f t="shared" si="382"/>
        <v>2.959724473404135E-2</v>
      </c>
      <c r="T1055" s="64">
        <f t="shared" si="383"/>
        <v>-8.4233947870311576E-2</v>
      </c>
      <c r="V1055" s="65"/>
      <c r="W1055" s="65"/>
      <c r="Y1055" s="15" t="str">
        <f t="shared" si="370"/>
        <v>UNCERTAIN</v>
      </c>
      <c r="AA1055" s="66">
        <f t="shared" si="384"/>
        <v>0.1782212163247423</v>
      </c>
      <c r="AB1055">
        <f>LOOKUP($B1055,'07_L1政策步階'!$A$4:$A$14,'07_L1政策步階'!$C$4:$C$14)</f>
        <v>1</v>
      </c>
      <c r="AC1055" s="65"/>
      <c r="AD1055" s="65"/>
      <c r="AE1055" s="65"/>
      <c r="AF1055" s="65"/>
      <c r="AG1055" s="65"/>
      <c r="AH1055" s="65"/>
      <c r="AI1055" s="65"/>
      <c r="AJ1055" s="65"/>
      <c r="AK1055" s="65"/>
      <c r="AL1055">
        <f t="shared" si="371"/>
        <v>100</v>
      </c>
      <c r="AM1055">
        <f t="shared" si="372"/>
        <v>100</v>
      </c>
      <c r="AN1055" t="str">
        <f t="shared" si="373"/>
        <v/>
      </c>
      <c r="AO1055" t="str">
        <f t="shared" si="374"/>
        <v/>
      </c>
      <c r="AP1055" t="str">
        <f t="shared" si="375"/>
        <v/>
      </c>
      <c r="AQ1055" t="str">
        <f t="shared" si="376"/>
        <v/>
      </c>
      <c r="AR1055" t="str">
        <f t="shared" si="377"/>
        <v/>
      </c>
      <c r="AS1055" t="str">
        <f t="shared" si="378"/>
        <v/>
      </c>
      <c r="AT1055" t="str">
        <f t="shared" si="379"/>
        <v/>
      </c>
      <c r="AU1055" t="str">
        <f t="shared" si="380"/>
        <v/>
      </c>
      <c r="AV1055" t="str">
        <f t="shared" si="381"/>
        <v/>
      </c>
      <c r="AW1055">
        <f>'01_指標庫'!$H$4*ISNUMBER($F1055)+'01_指標庫'!$H$5*ISNUMBER($AA1055)+'01_指標庫'!$H$6*ISNUMBER($G1055)+'01_指標庫'!$H$7*ISNUMBER($H1055)+'01_指標庫'!$H$8*ISNUMBER($AF1055)+'01_指標庫'!$H$9*ISNUMBER($AG1055)+'01_指標庫'!$H$10*ISNUMBER($AB1055)+'01_指標庫'!$H$11*ISNUMBER($AC1055)+'01_指標庫'!$H$12*ISNUMBER($AD1055)+'01_指標庫'!$H$13*ISNUMBER($AE1055)+'01_指標庫'!$H$14*ISNUMBER($I1055)+'01_指標庫'!$H$15*ISNUMBER($AH1055)+'01_指標庫'!$H$16*ISNUMBER($K1055)+'01_指標庫'!$H$17*ISNUMBER($AI1055)+'01_指標庫'!$H$18*ISNUMBER($AJ1055)+'01_指標庫'!$H$19*ISNUMBER($AK1055)+'01_指標庫'!$H$20*ISNUMBER($BB1055)+'01_指標庫'!$H$21*ISNUMBER($BC1055)</f>
        <v>51</v>
      </c>
      <c r="AX1055">
        <f>IF(AW1055=0,50,ROUND(('01_指標庫'!$H$4*IF(ISNUMBER($F1055),L1055,0)+'01_指標庫'!$H$5*IF(ISNUMBER($AA1055),AL1055,0)+'01_指標庫'!$H$6*IF(ISNUMBER($G1055),M1055,0)+'01_指標庫'!$H$7*IF(ISNUMBER($H1055),N1055,0)+'01_指標庫'!$H$8*IF(ISNUMBER($AF1055),AQ1055,0)+'01_指標庫'!$H$9*IF(ISNUMBER($AG1055),AR1055,0)+'01_指標庫'!$H$10*IF(ISNUMBER($AB1055),AM1055,0)+'01_指標庫'!$H$11*IF(ISNUMBER($AC1055),AN1055,0)+'01_指標庫'!$H$12*IF(ISNUMBER($AD1055),AO1055,0)+'01_指標庫'!$H$13*IF(ISNUMBER($AE1055),AP1055,0)+'01_指標庫'!$H$14*IF(ISNUMBER($I1055),O1055,0)+'01_指標庫'!$H$15*IF(ISNUMBER($AH1055),AS1055,0)+'01_指標庫'!$H$16*IF(ISNUMBER($K1055),P1055,0)+'01_指標庫'!$H$17*IF(ISNUMBER($AI1055),AT1055,0)+'01_指標庫'!$H$18*IF(ISNUMBER($AJ1055),AU1055,0)+'01_指標庫'!$H$19*IF(ISNUMBER($AK1055),AV1055,0)+'01_指標庫'!$H$20*IF(ISNUMBER($BB1055),BB1055,0)+'01_指標庫'!$H$21*IF(ISNUMBER($BC1055),BC1055,0))/AW1055,1))</f>
        <v>52.9</v>
      </c>
      <c r="AY1055" s="67"/>
      <c r="AZ1055" s="67"/>
      <c r="BA1055" s="66">
        <f t="shared" si="385"/>
        <v>-1.7030139237681485E-2</v>
      </c>
      <c r="BB1055">
        <f t="shared" si="386"/>
        <v>0</v>
      </c>
      <c r="BC1055" t="str">
        <f t="shared" si="387"/>
        <v/>
      </c>
    </row>
    <row r="1056" spans="1:55" ht="15" customHeight="1">
      <c r="A1056" s="56">
        <v>1052</v>
      </c>
      <c r="B1056" s="57">
        <v>44084</v>
      </c>
      <c r="C1056" s="56">
        <v>2020</v>
      </c>
      <c r="D1056" s="58" t="s">
        <v>239</v>
      </c>
      <c r="E1056" s="59">
        <v>11154.12</v>
      </c>
      <c r="F1056" s="60">
        <v>0.182696</v>
      </c>
      <c r="G1056" s="60">
        <v>-0.101962</v>
      </c>
      <c r="H1056" s="61">
        <v>0.79590000000000005</v>
      </c>
      <c r="I1056" s="62">
        <v>516</v>
      </c>
      <c r="J1056" s="56" t="s">
        <v>235</v>
      </c>
      <c r="K1056" s="63">
        <v>29.71</v>
      </c>
      <c r="L1056" s="56">
        <f t="shared" si="365"/>
        <v>100</v>
      </c>
      <c r="M1056" s="56">
        <f t="shared" si="366"/>
        <v>50</v>
      </c>
      <c r="N1056" s="56">
        <f t="shared" si="367"/>
        <v>100</v>
      </c>
      <c r="O1056" s="56">
        <f t="shared" si="368"/>
        <v>0</v>
      </c>
      <c r="P1056" s="56">
        <f t="shared" si="369"/>
        <v>0</v>
      </c>
      <c r="Q1056" s="63"/>
      <c r="R1056" s="56"/>
      <c r="S1056" s="60">
        <f t="shared" si="382"/>
        <v>-2.1212107916478318E-2</v>
      </c>
      <c r="T1056" s="64">
        <f t="shared" si="383"/>
        <v>3.1239153071850101E-2</v>
      </c>
      <c r="V1056" s="65"/>
      <c r="W1056" s="65"/>
      <c r="Y1056" s="15" t="str">
        <f t="shared" si="370"/>
        <v>UNCERTAIN</v>
      </c>
      <c r="AA1056" s="66">
        <f t="shared" si="384"/>
        <v>0.17853579474843406</v>
      </c>
      <c r="AB1056">
        <f>LOOKUP($B1056,'07_L1政策步階'!$A$4:$A$14,'07_L1政策步階'!$C$4:$C$14)</f>
        <v>1</v>
      </c>
      <c r="AC1056" s="65"/>
      <c r="AD1056" s="65"/>
      <c r="AE1056" s="65"/>
      <c r="AF1056" s="65"/>
      <c r="AG1056" s="65"/>
      <c r="AH1056" s="65"/>
      <c r="AI1056" s="65"/>
      <c r="AJ1056" s="65"/>
      <c r="AK1056" s="65"/>
      <c r="AL1056">
        <f t="shared" si="371"/>
        <v>100</v>
      </c>
      <c r="AM1056">
        <f t="shared" si="372"/>
        <v>100</v>
      </c>
      <c r="AN1056" t="str">
        <f t="shared" si="373"/>
        <v/>
      </c>
      <c r="AO1056" t="str">
        <f t="shared" si="374"/>
        <v/>
      </c>
      <c r="AP1056" t="str">
        <f t="shared" si="375"/>
        <v/>
      </c>
      <c r="AQ1056" t="str">
        <f t="shared" si="376"/>
        <v/>
      </c>
      <c r="AR1056" t="str">
        <f t="shared" si="377"/>
        <v/>
      </c>
      <c r="AS1056" t="str">
        <f t="shared" si="378"/>
        <v/>
      </c>
      <c r="AT1056" t="str">
        <f t="shared" si="379"/>
        <v/>
      </c>
      <c r="AU1056" t="str">
        <f t="shared" si="380"/>
        <v/>
      </c>
      <c r="AV1056" t="str">
        <f t="shared" si="381"/>
        <v/>
      </c>
      <c r="AW1056">
        <f>'01_指標庫'!$H$4*ISNUMBER($F1056)+'01_指標庫'!$H$5*ISNUMBER($AA1056)+'01_指標庫'!$H$6*ISNUMBER($G1056)+'01_指標庫'!$H$7*ISNUMBER($H1056)+'01_指標庫'!$H$8*ISNUMBER($AF1056)+'01_指標庫'!$H$9*ISNUMBER($AG1056)+'01_指標庫'!$H$10*ISNUMBER($AB1056)+'01_指標庫'!$H$11*ISNUMBER($AC1056)+'01_指標庫'!$H$12*ISNUMBER($AD1056)+'01_指標庫'!$H$13*ISNUMBER($AE1056)+'01_指標庫'!$H$14*ISNUMBER($I1056)+'01_指標庫'!$H$15*ISNUMBER($AH1056)+'01_指標庫'!$H$16*ISNUMBER($K1056)+'01_指標庫'!$H$17*ISNUMBER($AI1056)+'01_指標庫'!$H$18*ISNUMBER($AJ1056)+'01_指標庫'!$H$19*ISNUMBER($AK1056)+'01_指標庫'!$H$20*ISNUMBER($BB1056)+'01_指標庫'!$H$21*ISNUMBER($BC1056)</f>
        <v>51</v>
      </c>
      <c r="AX1056">
        <f>IF(AW1056=0,50,ROUND(('01_指標庫'!$H$4*IF(ISNUMBER($F1056),L1056,0)+'01_指標庫'!$H$5*IF(ISNUMBER($AA1056),AL1056,0)+'01_指標庫'!$H$6*IF(ISNUMBER($G1056),M1056,0)+'01_指標庫'!$H$7*IF(ISNUMBER($H1056),N1056,0)+'01_指標庫'!$H$8*IF(ISNUMBER($AF1056),AQ1056,0)+'01_指標庫'!$H$9*IF(ISNUMBER($AG1056),AR1056,0)+'01_指標庫'!$H$10*IF(ISNUMBER($AB1056),AM1056,0)+'01_指標庫'!$H$11*IF(ISNUMBER($AC1056),AN1056,0)+'01_指標庫'!$H$12*IF(ISNUMBER($AD1056),AO1056,0)+'01_指標庫'!$H$13*IF(ISNUMBER($AE1056),AP1056,0)+'01_指標庫'!$H$14*IF(ISNUMBER($I1056),O1056,0)+'01_指標庫'!$H$15*IF(ISNUMBER($AH1056),AS1056,0)+'01_指標庫'!$H$16*IF(ISNUMBER($K1056),P1056,0)+'01_指標庫'!$H$17*IF(ISNUMBER($AI1056),AT1056,0)+'01_指標庫'!$H$18*IF(ISNUMBER($AJ1056),AU1056,0)+'01_指標庫'!$H$19*IF(ISNUMBER($AK1056),AV1056,0)+'01_指標庫'!$H$20*IF(ISNUMBER($BB1056),BB1056,0)+'01_指標庫'!$H$21*IF(ISNUMBER($BC1056),BC1056,0))/AW1056,1))</f>
        <v>52.9</v>
      </c>
      <c r="AY1056" s="67"/>
      <c r="AZ1056" s="67"/>
      <c r="BA1056" s="66">
        <f t="shared" si="385"/>
        <v>-3.1712368365452326E-2</v>
      </c>
      <c r="BB1056">
        <f t="shared" si="386"/>
        <v>0</v>
      </c>
      <c r="BC1056" t="str">
        <f t="shared" si="387"/>
        <v/>
      </c>
    </row>
    <row r="1057" spans="1:55" ht="15" customHeight="1">
      <c r="A1057" s="56">
        <v>1053</v>
      </c>
      <c r="B1057" s="57">
        <v>44085</v>
      </c>
      <c r="C1057" s="56">
        <v>2020</v>
      </c>
      <c r="D1057" s="58" t="s">
        <v>234</v>
      </c>
      <c r="E1057" s="59">
        <v>11087.4</v>
      </c>
      <c r="F1057" s="60">
        <v>0.173931</v>
      </c>
      <c r="G1057" s="60">
        <v>-0.107333</v>
      </c>
      <c r="H1057" s="61">
        <v>0.77549999999999997</v>
      </c>
      <c r="I1057" s="62">
        <v>521</v>
      </c>
      <c r="J1057" s="56" t="s">
        <v>235</v>
      </c>
      <c r="K1057" s="63">
        <v>26.87</v>
      </c>
      <c r="L1057" s="56">
        <f t="shared" si="365"/>
        <v>100</v>
      </c>
      <c r="M1057" s="56">
        <f t="shared" si="366"/>
        <v>50</v>
      </c>
      <c r="N1057" s="56">
        <f t="shared" si="367"/>
        <v>100</v>
      </c>
      <c r="O1057" s="56">
        <f t="shared" si="368"/>
        <v>0</v>
      </c>
      <c r="P1057" s="56">
        <f t="shared" si="369"/>
        <v>0</v>
      </c>
      <c r="Q1057" s="63"/>
      <c r="R1057" s="56"/>
      <c r="S1057" s="60">
        <f t="shared" si="382"/>
        <v>-5.9816462437198847E-3</v>
      </c>
      <c r="T1057" s="64">
        <f t="shared" si="383"/>
        <v>-9.5590710198586337E-2</v>
      </c>
      <c r="V1057" s="65"/>
      <c r="W1057" s="65"/>
      <c r="Y1057" s="15" t="str">
        <f t="shared" si="370"/>
        <v>UNCERTAIN</v>
      </c>
      <c r="AA1057" s="66">
        <f t="shared" si="384"/>
        <v>0.17855290566265292</v>
      </c>
      <c r="AB1057">
        <f>LOOKUP($B1057,'07_L1政策步階'!$A$4:$A$14,'07_L1政策步階'!$C$4:$C$14)</f>
        <v>1</v>
      </c>
      <c r="AC1057" s="65"/>
      <c r="AD1057" s="65"/>
      <c r="AE1057" s="65"/>
      <c r="AF1057" s="65"/>
      <c r="AG1057" s="65"/>
      <c r="AH1057" s="65"/>
      <c r="AI1057" s="65"/>
      <c r="AJ1057" s="65"/>
      <c r="AK1057" s="65"/>
      <c r="AL1057">
        <f t="shared" si="371"/>
        <v>100</v>
      </c>
      <c r="AM1057">
        <f t="shared" si="372"/>
        <v>100</v>
      </c>
      <c r="AN1057" t="str">
        <f t="shared" si="373"/>
        <v/>
      </c>
      <c r="AO1057" t="str">
        <f t="shared" si="374"/>
        <v/>
      </c>
      <c r="AP1057" t="str">
        <f t="shared" si="375"/>
        <v/>
      </c>
      <c r="AQ1057" t="str">
        <f t="shared" si="376"/>
        <v/>
      </c>
      <c r="AR1057" t="str">
        <f t="shared" si="377"/>
        <v/>
      </c>
      <c r="AS1057" t="str">
        <f t="shared" si="378"/>
        <v/>
      </c>
      <c r="AT1057" t="str">
        <f t="shared" si="379"/>
        <v/>
      </c>
      <c r="AU1057" t="str">
        <f t="shared" si="380"/>
        <v/>
      </c>
      <c r="AV1057" t="str">
        <f t="shared" si="381"/>
        <v/>
      </c>
      <c r="AW1057">
        <f>'01_指標庫'!$H$4*ISNUMBER($F1057)+'01_指標庫'!$H$5*ISNUMBER($AA1057)+'01_指標庫'!$H$6*ISNUMBER($G1057)+'01_指標庫'!$H$7*ISNUMBER($H1057)+'01_指標庫'!$H$8*ISNUMBER($AF1057)+'01_指標庫'!$H$9*ISNUMBER($AG1057)+'01_指標庫'!$H$10*ISNUMBER($AB1057)+'01_指標庫'!$H$11*ISNUMBER($AC1057)+'01_指標庫'!$H$12*ISNUMBER($AD1057)+'01_指標庫'!$H$13*ISNUMBER($AE1057)+'01_指標庫'!$H$14*ISNUMBER($I1057)+'01_指標庫'!$H$15*ISNUMBER($AH1057)+'01_指標庫'!$H$16*ISNUMBER($K1057)+'01_指標庫'!$H$17*ISNUMBER($AI1057)+'01_指標庫'!$H$18*ISNUMBER($AJ1057)+'01_指標庫'!$H$19*ISNUMBER($AK1057)+'01_指標庫'!$H$20*ISNUMBER($BB1057)+'01_指標庫'!$H$21*ISNUMBER($BC1057)</f>
        <v>51</v>
      </c>
      <c r="AX1057">
        <f>IF(AW1057=0,50,ROUND(('01_指標庫'!$H$4*IF(ISNUMBER($F1057),L1057,0)+'01_指標庫'!$H$5*IF(ISNUMBER($AA1057),AL1057,0)+'01_指標庫'!$H$6*IF(ISNUMBER($G1057),M1057,0)+'01_指標庫'!$H$7*IF(ISNUMBER($H1057),N1057,0)+'01_指標庫'!$H$8*IF(ISNUMBER($AF1057),AQ1057,0)+'01_指標庫'!$H$9*IF(ISNUMBER($AG1057),AR1057,0)+'01_指標庫'!$H$10*IF(ISNUMBER($AB1057),AM1057,0)+'01_指標庫'!$H$11*IF(ISNUMBER($AC1057),AN1057,0)+'01_指標庫'!$H$12*IF(ISNUMBER($AD1057),AO1057,0)+'01_指標庫'!$H$13*IF(ISNUMBER($AE1057),AP1057,0)+'01_指標庫'!$H$14*IF(ISNUMBER($I1057),O1057,0)+'01_指標庫'!$H$15*IF(ISNUMBER($AH1057),AS1057,0)+'01_指標庫'!$H$16*IF(ISNUMBER($K1057),P1057,0)+'01_指標庫'!$H$17*IF(ISNUMBER($AI1057),AT1057,0)+'01_指標庫'!$H$18*IF(ISNUMBER($AJ1057),AU1057,0)+'01_指標庫'!$H$19*IF(ISNUMBER($AK1057),AV1057,0)+'01_指標庫'!$H$20*IF(ISNUMBER($BB1057),BB1057,0)+'01_指標庫'!$H$21*IF(ISNUMBER($BC1057),BC1057,0))/AW1057,1))</f>
        <v>52.9</v>
      </c>
      <c r="AY1057" s="67"/>
      <c r="AZ1057" s="67"/>
      <c r="BA1057" s="66">
        <f t="shared" si="385"/>
        <v>-3.6465904452891662E-2</v>
      </c>
      <c r="BB1057">
        <f t="shared" si="386"/>
        <v>0</v>
      </c>
      <c r="BC1057" t="str">
        <f t="shared" si="387"/>
        <v/>
      </c>
    </row>
    <row r="1058" spans="1:55" ht="15" customHeight="1">
      <c r="A1058" s="56">
        <v>1054</v>
      </c>
      <c r="B1058" s="57">
        <v>44088</v>
      </c>
      <c r="C1058" s="56">
        <v>2020</v>
      </c>
      <c r="D1058" s="58" t="s">
        <v>236</v>
      </c>
      <c r="E1058" s="59">
        <v>11277.76</v>
      </c>
      <c r="F1058" s="60">
        <v>0.19226099999999999</v>
      </c>
      <c r="G1058" s="60">
        <v>-9.2007000000000005E-2</v>
      </c>
      <c r="H1058" s="61">
        <v>0.81630000000000003</v>
      </c>
      <c r="I1058" s="62">
        <v>518</v>
      </c>
      <c r="J1058" s="56" t="s">
        <v>235</v>
      </c>
      <c r="K1058" s="63">
        <v>25.85</v>
      </c>
      <c r="L1058" s="56">
        <f t="shared" si="365"/>
        <v>100</v>
      </c>
      <c r="M1058" s="56">
        <f t="shared" si="366"/>
        <v>50</v>
      </c>
      <c r="N1058" s="56">
        <f t="shared" si="367"/>
        <v>100</v>
      </c>
      <c r="O1058" s="56">
        <f t="shared" si="368"/>
        <v>0</v>
      </c>
      <c r="P1058" s="56">
        <f t="shared" si="369"/>
        <v>0</v>
      </c>
      <c r="Q1058" s="63"/>
      <c r="R1058" s="56"/>
      <c r="S1058" s="60">
        <f t="shared" si="382"/>
        <v>1.7169038728646946E-2</v>
      </c>
      <c r="T1058" s="64">
        <f t="shared" si="383"/>
        <v>-3.7960550800148818E-2</v>
      </c>
      <c r="V1058" s="65"/>
      <c r="W1058" s="65"/>
      <c r="Y1058" s="15" t="str">
        <f t="shared" si="370"/>
        <v>UNCERTAIN</v>
      </c>
      <c r="AA1058" s="66">
        <f t="shared" si="384"/>
        <v>0.17873003243081853</v>
      </c>
      <c r="AB1058">
        <f>LOOKUP($B1058,'07_L1政策步階'!$A$4:$A$14,'07_L1政策步階'!$C$4:$C$14)</f>
        <v>1</v>
      </c>
      <c r="AC1058" s="65"/>
      <c r="AD1058" s="65"/>
      <c r="AE1058" s="65"/>
      <c r="AF1058" s="65"/>
      <c r="AG1058" s="65"/>
      <c r="AH1058" s="65"/>
      <c r="AI1058" s="65"/>
      <c r="AJ1058" s="65"/>
      <c r="AK1058" s="65"/>
      <c r="AL1058">
        <f t="shared" si="371"/>
        <v>100</v>
      </c>
      <c r="AM1058">
        <f t="shared" si="372"/>
        <v>100</v>
      </c>
      <c r="AN1058" t="str">
        <f t="shared" si="373"/>
        <v/>
      </c>
      <c r="AO1058" t="str">
        <f t="shared" si="374"/>
        <v/>
      </c>
      <c r="AP1058" t="str">
        <f t="shared" si="375"/>
        <v/>
      </c>
      <c r="AQ1058" t="str">
        <f t="shared" si="376"/>
        <v/>
      </c>
      <c r="AR1058" t="str">
        <f t="shared" si="377"/>
        <v/>
      </c>
      <c r="AS1058" t="str">
        <f t="shared" si="378"/>
        <v/>
      </c>
      <c r="AT1058" t="str">
        <f t="shared" si="379"/>
        <v/>
      </c>
      <c r="AU1058" t="str">
        <f t="shared" si="380"/>
        <v/>
      </c>
      <c r="AV1058" t="str">
        <f t="shared" si="381"/>
        <v/>
      </c>
      <c r="AW1058">
        <f>'01_指標庫'!$H$4*ISNUMBER($F1058)+'01_指標庫'!$H$5*ISNUMBER($AA1058)+'01_指標庫'!$H$6*ISNUMBER($G1058)+'01_指標庫'!$H$7*ISNUMBER($H1058)+'01_指標庫'!$H$8*ISNUMBER($AF1058)+'01_指標庫'!$H$9*ISNUMBER($AG1058)+'01_指標庫'!$H$10*ISNUMBER($AB1058)+'01_指標庫'!$H$11*ISNUMBER($AC1058)+'01_指標庫'!$H$12*ISNUMBER($AD1058)+'01_指標庫'!$H$13*ISNUMBER($AE1058)+'01_指標庫'!$H$14*ISNUMBER($I1058)+'01_指標庫'!$H$15*ISNUMBER($AH1058)+'01_指標庫'!$H$16*ISNUMBER($K1058)+'01_指標庫'!$H$17*ISNUMBER($AI1058)+'01_指標庫'!$H$18*ISNUMBER($AJ1058)+'01_指標庫'!$H$19*ISNUMBER($AK1058)+'01_指標庫'!$H$20*ISNUMBER($BB1058)+'01_指標庫'!$H$21*ISNUMBER($BC1058)</f>
        <v>51</v>
      </c>
      <c r="AX1058">
        <f>IF(AW1058=0,50,ROUND(('01_指標庫'!$H$4*IF(ISNUMBER($F1058),L1058,0)+'01_指標庫'!$H$5*IF(ISNUMBER($AA1058),AL1058,0)+'01_指標庫'!$H$6*IF(ISNUMBER($G1058),M1058,0)+'01_指標庫'!$H$7*IF(ISNUMBER($H1058),N1058,0)+'01_指標庫'!$H$8*IF(ISNUMBER($AF1058),AQ1058,0)+'01_指標庫'!$H$9*IF(ISNUMBER($AG1058),AR1058,0)+'01_指標庫'!$H$10*IF(ISNUMBER($AB1058),AM1058,0)+'01_指標庫'!$H$11*IF(ISNUMBER($AC1058),AN1058,0)+'01_指標庫'!$H$12*IF(ISNUMBER($AD1058),AO1058,0)+'01_指標庫'!$H$13*IF(ISNUMBER($AE1058),AP1058,0)+'01_指標庫'!$H$14*IF(ISNUMBER($I1058),O1058,0)+'01_指標庫'!$H$15*IF(ISNUMBER($AH1058),AS1058,0)+'01_指標庫'!$H$16*IF(ISNUMBER($K1058),P1058,0)+'01_指標庫'!$H$17*IF(ISNUMBER($AI1058),AT1058,0)+'01_指標庫'!$H$18*IF(ISNUMBER($AJ1058),AU1058,0)+'01_指標庫'!$H$19*IF(ISNUMBER($AK1058),AV1058,0)+'01_指標庫'!$H$20*IF(ISNUMBER($BB1058),BB1058,0)+'01_指標庫'!$H$21*IF(ISNUMBER($BC1058),BC1058,0))/AW1058,1))</f>
        <v>52.9</v>
      </c>
      <c r="AY1058" s="67"/>
      <c r="AZ1058" s="67"/>
      <c r="BA1058" s="66">
        <f t="shared" si="385"/>
        <v>-3.6438674059489196E-2</v>
      </c>
      <c r="BB1058">
        <f t="shared" si="386"/>
        <v>0</v>
      </c>
      <c r="BC1058" t="str">
        <f t="shared" si="387"/>
        <v/>
      </c>
    </row>
    <row r="1059" spans="1:55" ht="15" customHeight="1">
      <c r="A1059" s="56">
        <v>1055</v>
      </c>
      <c r="B1059" s="57">
        <v>44089</v>
      </c>
      <c r="C1059" s="56">
        <v>2020</v>
      </c>
      <c r="D1059" s="58" t="s">
        <v>237</v>
      </c>
      <c r="E1059" s="59">
        <v>11438.87</v>
      </c>
      <c r="F1059" s="60">
        <v>0.20738300000000001</v>
      </c>
      <c r="G1059" s="60">
        <v>-7.9035999999999995E-2</v>
      </c>
      <c r="H1059" s="61">
        <v>0.81630000000000003</v>
      </c>
      <c r="I1059" s="62">
        <v>514</v>
      </c>
      <c r="J1059" s="56" t="s">
        <v>235</v>
      </c>
      <c r="K1059" s="63">
        <v>25.59</v>
      </c>
      <c r="L1059" s="56">
        <f t="shared" si="365"/>
        <v>100</v>
      </c>
      <c r="M1059" s="56">
        <f t="shared" si="366"/>
        <v>50</v>
      </c>
      <c r="N1059" s="56">
        <f t="shared" si="367"/>
        <v>100</v>
      </c>
      <c r="O1059" s="56">
        <f t="shared" si="368"/>
        <v>0</v>
      </c>
      <c r="P1059" s="56">
        <f t="shared" si="369"/>
        <v>0</v>
      </c>
      <c r="Q1059" s="63"/>
      <c r="R1059" s="56"/>
      <c r="S1059" s="60">
        <f t="shared" si="382"/>
        <v>1.4285638282779622E-2</v>
      </c>
      <c r="T1059" s="64">
        <f t="shared" si="383"/>
        <v>-1.00580270793037E-2</v>
      </c>
      <c r="V1059" s="65"/>
      <c r="W1059" s="65"/>
      <c r="Y1059" s="15" t="str">
        <f t="shared" si="370"/>
        <v>UNCERTAIN</v>
      </c>
      <c r="AA1059" s="66">
        <f t="shared" si="384"/>
        <v>0.17862972412051437</v>
      </c>
      <c r="AB1059">
        <f>LOOKUP($B1059,'07_L1政策步階'!$A$4:$A$14,'07_L1政策步階'!$C$4:$C$14)</f>
        <v>1</v>
      </c>
      <c r="AC1059" s="65"/>
      <c r="AD1059" s="65"/>
      <c r="AE1059" s="65"/>
      <c r="AF1059" s="65"/>
      <c r="AG1059" s="65"/>
      <c r="AH1059" s="65"/>
      <c r="AI1059" s="65"/>
      <c r="AJ1059" s="65"/>
      <c r="AK1059" s="65"/>
      <c r="AL1059">
        <f t="shared" si="371"/>
        <v>100</v>
      </c>
      <c r="AM1059">
        <f t="shared" si="372"/>
        <v>100</v>
      </c>
      <c r="AN1059" t="str">
        <f t="shared" si="373"/>
        <v/>
      </c>
      <c r="AO1059" t="str">
        <f t="shared" si="374"/>
        <v/>
      </c>
      <c r="AP1059" t="str">
        <f t="shared" si="375"/>
        <v/>
      </c>
      <c r="AQ1059" t="str">
        <f t="shared" si="376"/>
        <v/>
      </c>
      <c r="AR1059" t="str">
        <f t="shared" si="377"/>
        <v/>
      </c>
      <c r="AS1059" t="str">
        <f t="shared" si="378"/>
        <v/>
      </c>
      <c r="AT1059" t="str">
        <f t="shared" si="379"/>
        <v/>
      </c>
      <c r="AU1059" t="str">
        <f t="shared" si="380"/>
        <v/>
      </c>
      <c r="AV1059" t="str">
        <f t="shared" si="381"/>
        <v/>
      </c>
      <c r="AW1059">
        <f>'01_指標庫'!$H$4*ISNUMBER($F1059)+'01_指標庫'!$H$5*ISNUMBER($AA1059)+'01_指標庫'!$H$6*ISNUMBER($G1059)+'01_指標庫'!$H$7*ISNUMBER($H1059)+'01_指標庫'!$H$8*ISNUMBER($AF1059)+'01_指標庫'!$H$9*ISNUMBER($AG1059)+'01_指標庫'!$H$10*ISNUMBER($AB1059)+'01_指標庫'!$H$11*ISNUMBER($AC1059)+'01_指標庫'!$H$12*ISNUMBER($AD1059)+'01_指標庫'!$H$13*ISNUMBER($AE1059)+'01_指標庫'!$H$14*ISNUMBER($I1059)+'01_指標庫'!$H$15*ISNUMBER($AH1059)+'01_指標庫'!$H$16*ISNUMBER($K1059)+'01_指標庫'!$H$17*ISNUMBER($AI1059)+'01_指標庫'!$H$18*ISNUMBER($AJ1059)+'01_指標庫'!$H$19*ISNUMBER($AK1059)+'01_指標庫'!$H$20*ISNUMBER($BB1059)+'01_指標庫'!$H$21*ISNUMBER($BC1059)</f>
        <v>51</v>
      </c>
      <c r="AX1059">
        <f>IF(AW1059=0,50,ROUND(('01_指標庫'!$H$4*IF(ISNUMBER($F1059),L1059,0)+'01_指標庫'!$H$5*IF(ISNUMBER($AA1059),AL1059,0)+'01_指標庫'!$H$6*IF(ISNUMBER($G1059),M1059,0)+'01_指標庫'!$H$7*IF(ISNUMBER($H1059),N1059,0)+'01_指標庫'!$H$8*IF(ISNUMBER($AF1059),AQ1059,0)+'01_指標庫'!$H$9*IF(ISNUMBER($AG1059),AR1059,0)+'01_指標庫'!$H$10*IF(ISNUMBER($AB1059),AM1059,0)+'01_指標庫'!$H$11*IF(ISNUMBER($AC1059),AN1059,0)+'01_指標庫'!$H$12*IF(ISNUMBER($AD1059),AO1059,0)+'01_指標庫'!$H$13*IF(ISNUMBER($AE1059),AP1059,0)+'01_指標庫'!$H$14*IF(ISNUMBER($I1059),O1059,0)+'01_指標庫'!$H$15*IF(ISNUMBER($AH1059),AS1059,0)+'01_指標庫'!$H$16*IF(ISNUMBER($K1059),P1059,0)+'01_指標庫'!$H$17*IF(ISNUMBER($AI1059),AT1059,0)+'01_指標庫'!$H$18*IF(ISNUMBER($AJ1059),AU1059,0)+'01_指標庫'!$H$19*IF(ISNUMBER($AK1059),AV1059,0)+'01_指標庫'!$H$20*IF(ISNUMBER($BB1059),BB1059,0)+'01_指標庫'!$H$21*IF(ISNUMBER($BC1059),BC1059,0))/AW1059,1))</f>
        <v>52.9</v>
      </c>
      <c r="AY1059" s="67"/>
      <c r="AZ1059" s="67"/>
      <c r="BA1059" s="66">
        <f t="shared" si="385"/>
        <v>-2.4419462584164719E-2</v>
      </c>
      <c r="BB1059">
        <f t="shared" si="386"/>
        <v>0</v>
      </c>
      <c r="BC1059" t="str">
        <f t="shared" si="387"/>
        <v/>
      </c>
    </row>
    <row r="1060" spans="1:55" ht="15" customHeight="1">
      <c r="A1060" s="56">
        <v>1056</v>
      </c>
      <c r="B1060" s="57">
        <v>44090</v>
      </c>
      <c r="C1060" s="56">
        <v>2020</v>
      </c>
      <c r="D1060" s="58" t="s">
        <v>238</v>
      </c>
      <c r="E1060" s="59">
        <v>11247.6</v>
      </c>
      <c r="F1060" s="60">
        <v>0.185415</v>
      </c>
      <c r="G1060" s="60">
        <v>-9.4436000000000006E-2</v>
      </c>
      <c r="H1060" s="61">
        <v>0.85709999999999997</v>
      </c>
      <c r="I1060" s="62">
        <v>507</v>
      </c>
      <c r="J1060" s="56" t="s">
        <v>235</v>
      </c>
      <c r="K1060" s="63">
        <v>26.04</v>
      </c>
      <c r="L1060" s="56">
        <f t="shared" si="365"/>
        <v>100</v>
      </c>
      <c r="M1060" s="56">
        <f t="shared" si="366"/>
        <v>50</v>
      </c>
      <c r="N1060" s="56">
        <f t="shared" si="367"/>
        <v>100</v>
      </c>
      <c r="O1060" s="56">
        <f t="shared" si="368"/>
        <v>0</v>
      </c>
      <c r="P1060" s="56">
        <f t="shared" si="369"/>
        <v>0</v>
      </c>
      <c r="Q1060" s="63"/>
      <c r="R1060" s="56"/>
      <c r="S1060" s="60">
        <f t="shared" si="382"/>
        <v>-1.672105723729711E-2</v>
      </c>
      <c r="T1060" s="64">
        <f t="shared" si="383"/>
        <v>1.7584994138335253E-2</v>
      </c>
      <c r="V1060" s="65"/>
      <c r="W1060" s="65"/>
      <c r="Y1060" s="15" t="str">
        <f t="shared" si="370"/>
        <v>UNCERTAIN</v>
      </c>
      <c r="AA1060" s="66">
        <f t="shared" si="384"/>
        <v>0.17838860220822994</v>
      </c>
      <c r="AB1060">
        <f>LOOKUP($B1060,'07_L1政策步階'!$A$4:$A$14,'07_L1政策步階'!$C$4:$C$14)</f>
        <v>1</v>
      </c>
      <c r="AC1060" s="65"/>
      <c r="AD1060" s="65"/>
      <c r="AE1060" s="65"/>
      <c r="AF1060" s="65"/>
      <c r="AG1060" s="65"/>
      <c r="AH1060" s="65"/>
      <c r="AI1060" s="65"/>
      <c r="AJ1060" s="65"/>
      <c r="AK1060" s="65"/>
      <c r="AL1060">
        <f t="shared" si="371"/>
        <v>100</v>
      </c>
      <c r="AM1060">
        <f t="shared" si="372"/>
        <v>100</v>
      </c>
      <c r="AN1060" t="str">
        <f t="shared" si="373"/>
        <v/>
      </c>
      <c r="AO1060" t="str">
        <f t="shared" si="374"/>
        <v/>
      </c>
      <c r="AP1060" t="str">
        <f t="shared" si="375"/>
        <v/>
      </c>
      <c r="AQ1060" t="str">
        <f t="shared" si="376"/>
        <v/>
      </c>
      <c r="AR1060" t="str">
        <f t="shared" si="377"/>
        <v/>
      </c>
      <c r="AS1060" t="str">
        <f t="shared" si="378"/>
        <v/>
      </c>
      <c r="AT1060" t="str">
        <f t="shared" si="379"/>
        <v/>
      </c>
      <c r="AU1060" t="str">
        <f t="shared" si="380"/>
        <v/>
      </c>
      <c r="AV1060" t="str">
        <f t="shared" si="381"/>
        <v/>
      </c>
      <c r="AW1060">
        <f>'01_指標庫'!$H$4*ISNUMBER($F1060)+'01_指標庫'!$H$5*ISNUMBER($AA1060)+'01_指標庫'!$H$6*ISNUMBER($G1060)+'01_指標庫'!$H$7*ISNUMBER($H1060)+'01_指標庫'!$H$8*ISNUMBER($AF1060)+'01_指標庫'!$H$9*ISNUMBER($AG1060)+'01_指標庫'!$H$10*ISNUMBER($AB1060)+'01_指標庫'!$H$11*ISNUMBER($AC1060)+'01_指標庫'!$H$12*ISNUMBER($AD1060)+'01_指標庫'!$H$13*ISNUMBER($AE1060)+'01_指標庫'!$H$14*ISNUMBER($I1060)+'01_指標庫'!$H$15*ISNUMBER($AH1060)+'01_指標庫'!$H$16*ISNUMBER($K1060)+'01_指標庫'!$H$17*ISNUMBER($AI1060)+'01_指標庫'!$H$18*ISNUMBER($AJ1060)+'01_指標庫'!$H$19*ISNUMBER($AK1060)+'01_指標庫'!$H$20*ISNUMBER($BB1060)+'01_指標庫'!$H$21*ISNUMBER($BC1060)</f>
        <v>51</v>
      </c>
      <c r="AX1060">
        <f>IF(AW1060=0,50,ROUND(('01_指標庫'!$H$4*IF(ISNUMBER($F1060),L1060,0)+'01_指標庫'!$H$5*IF(ISNUMBER($AA1060),AL1060,0)+'01_指標庫'!$H$6*IF(ISNUMBER($G1060),M1060,0)+'01_指標庫'!$H$7*IF(ISNUMBER($H1060),N1060,0)+'01_指標庫'!$H$8*IF(ISNUMBER($AF1060),AQ1060,0)+'01_指標庫'!$H$9*IF(ISNUMBER($AG1060),AR1060,0)+'01_指標庫'!$H$10*IF(ISNUMBER($AB1060),AM1060,0)+'01_指標庫'!$H$11*IF(ISNUMBER($AC1060),AN1060,0)+'01_指標庫'!$H$12*IF(ISNUMBER($AD1060),AO1060,0)+'01_指標庫'!$H$13*IF(ISNUMBER($AE1060),AP1060,0)+'01_指標庫'!$H$14*IF(ISNUMBER($I1060),O1060,0)+'01_指標庫'!$H$15*IF(ISNUMBER($AH1060),AS1060,0)+'01_指標庫'!$H$16*IF(ISNUMBER($K1060),P1060,0)+'01_指標庫'!$H$17*IF(ISNUMBER($AI1060),AT1060,0)+'01_指標庫'!$H$18*IF(ISNUMBER($AJ1060),AU1060,0)+'01_指標庫'!$H$19*IF(ISNUMBER($AK1060),AV1060,0)+'01_指標庫'!$H$20*IF(ISNUMBER($BB1060),BB1060,0)+'01_指標庫'!$H$21*IF(ISNUMBER($BC1060),BC1060,0))/AW1060,1))</f>
        <v>52.9</v>
      </c>
      <c r="AY1060" s="67"/>
      <c r="AZ1060" s="67"/>
      <c r="BA1060" s="66">
        <f t="shared" si="385"/>
        <v>-1.8102108680783879E-2</v>
      </c>
      <c r="BB1060">
        <f t="shared" si="386"/>
        <v>0</v>
      </c>
      <c r="BC1060" t="str">
        <f t="shared" si="387"/>
        <v/>
      </c>
    </row>
    <row r="1061" spans="1:55" ht="15" customHeight="1">
      <c r="A1061" s="56">
        <v>1057</v>
      </c>
      <c r="B1061" s="57">
        <v>44091</v>
      </c>
      <c r="C1061" s="56">
        <v>2020</v>
      </c>
      <c r="D1061" s="58" t="s">
        <v>239</v>
      </c>
      <c r="E1061" s="59">
        <v>11080.95</v>
      </c>
      <c r="F1061" s="60">
        <v>0.16614799999999999</v>
      </c>
      <c r="G1061" s="60">
        <v>-0.107853</v>
      </c>
      <c r="H1061" s="61">
        <v>0.8367</v>
      </c>
      <c r="I1061" s="62">
        <v>514</v>
      </c>
      <c r="J1061" s="56" t="s">
        <v>235</v>
      </c>
      <c r="K1061" s="63">
        <v>26.46</v>
      </c>
      <c r="L1061" s="56">
        <f t="shared" si="365"/>
        <v>100</v>
      </c>
      <c r="M1061" s="56">
        <f t="shared" si="366"/>
        <v>50</v>
      </c>
      <c r="N1061" s="56">
        <f t="shared" si="367"/>
        <v>100</v>
      </c>
      <c r="O1061" s="56">
        <f t="shared" si="368"/>
        <v>0</v>
      </c>
      <c r="P1061" s="56">
        <f t="shared" si="369"/>
        <v>0</v>
      </c>
      <c r="Q1061" s="63"/>
      <c r="R1061" s="56"/>
      <c r="S1061" s="60">
        <f t="shared" si="382"/>
        <v>-1.4816494185426188E-2</v>
      </c>
      <c r="T1061" s="64">
        <f t="shared" si="383"/>
        <v>1.6129032258064502E-2</v>
      </c>
      <c r="V1061" s="65"/>
      <c r="W1061" s="65"/>
      <c r="Y1061" s="15" t="str">
        <f t="shared" si="370"/>
        <v>UNCERTAIN</v>
      </c>
      <c r="AA1061" s="66">
        <f t="shared" si="384"/>
        <v>0.17754188744880195</v>
      </c>
      <c r="AB1061">
        <f>LOOKUP($B1061,'07_L1政策步階'!$A$4:$A$14,'07_L1政策步階'!$C$4:$C$14)</f>
        <v>1</v>
      </c>
      <c r="AC1061" s="65"/>
      <c r="AD1061" s="65"/>
      <c r="AE1061" s="65"/>
      <c r="AF1061" s="65"/>
      <c r="AG1061" s="65"/>
      <c r="AH1061" s="65"/>
      <c r="AI1061" s="65"/>
      <c r="AJ1061" s="65"/>
      <c r="AK1061" s="65"/>
      <c r="AL1061">
        <f t="shared" si="371"/>
        <v>100</v>
      </c>
      <c r="AM1061">
        <f t="shared" si="372"/>
        <v>100</v>
      </c>
      <c r="AN1061" t="str">
        <f t="shared" si="373"/>
        <v/>
      </c>
      <c r="AO1061" t="str">
        <f t="shared" si="374"/>
        <v/>
      </c>
      <c r="AP1061" t="str">
        <f t="shared" si="375"/>
        <v/>
      </c>
      <c r="AQ1061" t="str">
        <f t="shared" si="376"/>
        <v/>
      </c>
      <c r="AR1061" t="str">
        <f t="shared" si="377"/>
        <v/>
      </c>
      <c r="AS1061" t="str">
        <f t="shared" si="378"/>
        <v/>
      </c>
      <c r="AT1061" t="str">
        <f t="shared" si="379"/>
        <v/>
      </c>
      <c r="AU1061" t="str">
        <f t="shared" si="380"/>
        <v/>
      </c>
      <c r="AV1061" t="str">
        <f t="shared" si="381"/>
        <v/>
      </c>
      <c r="AW1061">
        <f>'01_指標庫'!$H$4*ISNUMBER($F1061)+'01_指標庫'!$H$5*ISNUMBER($AA1061)+'01_指標庫'!$H$6*ISNUMBER($G1061)+'01_指標庫'!$H$7*ISNUMBER($H1061)+'01_指標庫'!$H$8*ISNUMBER($AF1061)+'01_指標庫'!$H$9*ISNUMBER($AG1061)+'01_指標庫'!$H$10*ISNUMBER($AB1061)+'01_指標庫'!$H$11*ISNUMBER($AC1061)+'01_指標庫'!$H$12*ISNUMBER($AD1061)+'01_指標庫'!$H$13*ISNUMBER($AE1061)+'01_指標庫'!$H$14*ISNUMBER($I1061)+'01_指標庫'!$H$15*ISNUMBER($AH1061)+'01_指標庫'!$H$16*ISNUMBER($K1061)+'01_指標庫'!$H$17*ISNUMBER($AI1061)+'01_指標庫'!$H$18*ISNUMBER($AJ1061)+'01_指標庫'!$H$19*ISNUMBER($AK1061)+'01_指標庫'!$H$20*ISNUMBER($BB1061)+'01_指標庫'!$H$21*ISNUMBER($BC1061)</f>
        <v>51</v>
      </c>
      <c r="AX1061">
        <f>IF(AW1061=0,50,ROUND(('01_指標庫'!$H$4*IF(ISNUMBER($F1061),L1061,0)+'01_指標庫'!$H$5*IF(ISNUMBER($AA1061),AL1061,0)+'01_指標庫'!$H$6*IF(ISNUMBER($G1061),M1061,0)+'01_指標庫'!$H$7*IF(ISNUMBER($H1061),N1061,0)+'01_指標庫'!$H$8*IF(ISNUMBER($AF1061),AQ1061,0)+'01_指標庫'!$H$9*IF(ISNUMBER($AG1061),AR1061,0)+'01_指標庫'!$H$10*IF(ISNUMBER($AB1061),AM1061,0)+'01_指標庫'!$H$11*IF(ISNUMBER($AC1061),AN1061,0)+'01_指標庫'!$H$12*IF(ISNUMBER($AD1061),AO1061,0)+'01_指標庫'!$H$13*IF(ISNUMBER($AE1061),AP1061,0)+'01_指標庫'!$H$14*IF(ISNUMBER($I1061),O1061,0)+'01_指標庫'!$H$15*IF(ISNUMBER($AH1061),AS1061,0)+'01_指標庫'!$H$16*IF(ISNUMBER($K1061),P1061,0)+'01_指標庫'!$H$17*IF(ISNUMBER($AI1061),AT1061,0)+'01_指標庫'!$H$18*IF(ISNUMBER($AJ1061),AU1061,0)+'01_指標庫'!$H$19*IF(ISNUMBER($AK1061),AV1061,0)+'01_指標庫'!$H$20*IF(ISNUMBER($BB1061),BB1061,0)+'01_指標庫'!$H$21*IF(ISNUMBER($BC1061),BC1061,0))/AW1061,1))</f>
        <v>52.9</v>
      </c>
      <c r="AY1061" s="67"/>
      <c r="AZ1061" s="67"/>
      <c r="BA1061" s="66">
        <f t="shared" si="385"/>
        <v>-7.7701653755279931E-3</v>
      </c>
      <c r="BB1061">
        <f t="shared" si="386"/>
        <v>0</v>
      </c>
      <c r="BC1061" t="str">
        <f t="shared" si="387"/>
        <v/>
      </c>
    </row>
    <row r="1062" spans="1:55" ht="15" customHeight="1">
      <c r="A1062" s="56">
        <v>1058</v>
      </c>
      <c r="B1062" s="57">
        <v>44092</v>
      </c>
      <c r="C1062" s="56">
        <v>2020</v>
      </c>
      <c r="D1062" s="58" t="s">
        <v>234</v>
      </c>
      <c r="E1062" s="59">
        <v>10936.98</v>
      </c>
      <c r="F1062" s="60">
        <v>0.14937400000000001</v>
      </c>
      <c r="G1062" s="60">
        <v>-0.11944399999999999</v>
      </c>
      <c r="H1062" s="61">
        <v>0.81630000000000003</v>
      </c>
      <c r="I1062" s="62">
        <v>516</v>
      </c>
      <c r="J1062" s="56" t="s">
        <v>235</v>
      </c>
      <c r="K1062" s="63">
        <v>25.83</v>
      </c>
      <c r="L1062" s="56">
        <f t="shared" si="365"/>
        <v>100</v>
      </c>
      <c r="M1062" s="56">
        <f t="shared" si="366"/>
        <v>50</v>
      </c>
      <c r="N1062" s="56">
        <f t="shared" si="367"/>
        <v>100</v>
      </c>
      <c r="O1062" s="56">
        <f t="shared" si="368"/>
        <v>0</v>
      </c>
      <c r="P1062" s="56">
        <f t="shared" si="369"/>
        <v>0</v>
      </c>
      <c r="Q1062" s="63"/>
      <c r="R1062" s="56"/>
      <c r="S1062" s="60">
        <f t="shared" si="382"/>
        <v>-1.299256832672302E-2</v>
      </c>
      <c r="T1062" s="64">
        <f t="shared" si="383"/>
        <v>-2.3809523809523947E-2</v>
      </c>
      <c r="V1062" s="65"/>
      <c r="W1062" s="65"/>
      <c r="Y1062" s="15" t="str">
        <f t="shared" si="370"/>
        <v>UNCERTAIN</v>
      </c>
      <c r="AA1062" s="66">
        <f t="shared" si="384"/>
        <v>0.17626561945104946</v>
      </c>
      <c r="AB1062">
        <f>LOOKUP($B1062,'07_L1政策步階'!$A$4:$A$14,'07_L1政策步階'!$C$4:$C$14)</f>
        <v>1</v>
      </c>
      <c r="AC1062" s="65"/>
      <c r="AD1062" s="65"/>
      <c r="AE1062" s="65"/>
      <c r="AF1062" s="65"/>
      <c r="AG1062" s="65"/>
      <c r="AH1062" s="65"/>
      <c r="AI1062" s="65"/>
      <c r="AJ1062" s="65"/>
      <c r="AK1062" s="65"/>
      <c r="AL1062">
        <f t="shared" si="371"/>
        <v>100</v>
      </c>
      <c r="AM1062">
        <f t="shared" si="372"/>
        <v>100</v>
      </c>
      <c r="AN1062" t="str">
        <f t="shared" si="373"/>
        <v/>
      </c>
      <c r="AO1062" t="str">
        <f t="shared" si="374"/>
        <v/>
      </c>
      <c r="AP1062" t="str">
        <f t="shared" si="375"/>
        <v/>
      </c>
      <c r="AQ1062" t="str">
        <f t="shared" si="376"/>
        <v/>
      </c>
      <c r="AR1062" t="str">
        <f t="shared" si="377"/>
        <v/>
      </c>
      <c r="AS1062" t="str">
        <f t="shared" si="378"/>
        <v/>
      </c>
      <c r="AT1062" t="str">
        <f t="shared" si="379"/>
        <v/>
      </c>
      <c r="AU1062" t="str">
        <f t="shared" si="380"/>
        <v/>
      </c>
      <c r="AV1062" t="str">
        <f t="shared" si="381"/>
        <v/>
      </c>
      <c r="AW1062">
        <f>'01_指標庫'!$H$4*ISNUMBER($F1062)+'01_指標庫'!$H$5*ISNUMBER($AA1062)+'01_指標庫'!$H$6*ISNUMBER($G1062)+'01_指標庫'!$H$7*ISNUMBER($H1062)+'01_指標庫'!$H$8*ISNUMBER($AF1062)+'01_指標庫'!$H$9*ISNUMBER($AG1062)+'01_指標庫'!$H$10*ISNUMBER($AB1062)+'01_指標庫'!$H$11*ISNUMBER($AC1062)+'01_指標庫'!$H$12*ISNUMBER($AD1062)+'01_指標庫'!$H$13*ISNUMBER($AE1062)+'01_指標庫'!$H$14*ISNUMBER($I1062)+'01_指標庫'!$H$15*ISNUMBER($AH1062)+'01_指標庫'!$H$16*ISNUMBER($K1062)+'01_指標庫'!$H$17*ISNUMBER($AI1062)+'01_指標庫'!$H$18*ISNUMBER($AJ1062)+'01_指標庫'!$H$19*ISNUMBER($AK1062)+'01_指標庫'!$H$20*ISNUMBER($BB1062)+'01_指標庫'!$H$21*ISNUMBER($BC1062)</f>
        <v>51</v>
      </c>
      <c r="AX1062">
        <f>IF(AW1062=0,50,ROUND(('01_指標庫'!$H$4*IF(ISNUMBER($F1062),L1062,0)+'01_指標庫'!$H$5*IF(ISNUMBER($AA1062),AL1062,0)+'01_指標庫'!$H$6*IF(ISNUMBER($G1062),M1062,0)+'01_指標庫'!$H$7*IF(ISNUMBER($H1062),N1062,0)+'01_指標庫'!$H$8*IF(ISNUMBER($AF1062),AQ1062,0)+'01_指標庫'!$H$9*IF(ISNUMBER($AG1062),AR1062,0)+'01_指標庫'!$H$10*IF(ISNUMBER($AB1062),AM1062,0)+'01_指標庫'!$H$11*IF(ISNUMBER($AC1062),AN1062,0)+'01_指標庫'!$H$12*IF(ISNUMBER($AD1062),AO1062,0)+'01_指標庫'!$H$13*IF(ISNUMBER($AE1062),AP1062,0)+'01_指標庫'!$H$14*IF(ISNUMBER($I1062),O1062,0)+'01_指標庫'!$H$15*IF(ISNUMBER($AH1062),AS1062,0)+'01_指標庫'!$H$16*IF(ISNUMBER($K1062),P1062,0)+'01_指標庫'!$H$17*IF(ISNUMBER($AI1062),AT1062,0)+'01_指標庫'!$H$18*IF(ISNUMBER($AJ1062),AU1062,0)+'01_指標庫'!$H$19*IF(ISNUMBER($AK1062),AV1062,0)+'01_指標庫'!$H$20*IF(ISNUMBER($BB1062),BB1062,0)+'01_指標庫'!$H$21*IF(ISNUMBER($BC1062),BC1062,0))/AW1062,1))</f>
        <v>52.9</v>
      </c>
      <c r="AY1062" s="67"/>
      <c r="AZ1062" s="67"/>
      <c r="BA1062" s="66">
        <f t="shared" si="385"/>
        <v>-3.0771992358288314E-3</v>
      </c>
      <c r="BB1062">
        <f t="shared" si="386"/>
        <v>0</v>
      </c>
      <c r="BC1062" t="str">
        <f t="shared" si="387"/>
        <v/>
      </c>
    </row>
    <row r="1063" spans="1:55" ht="15" customHeight="1">
      <c r="A1063" s="56">
        <v>1059</v>
      </c>
      <c r="B1063" s="57">
        <v>44095</v>
      </c>
      <c r="C1063" s="56">
        <v>2020</v>
      </c>
      <c r="D1063" s="58" t="s">
        <v>236</v>
      </c>
      <c r="E1063" s="59">
        <v>10980.22</v>
      </c>
      <c r="F1063" s="60">
        <v>0.15229300000000001</v>
      </c>
      <c r="G1063" s="60">
        <v>-0.115963</v>
      </c>
      <c r="H1063" s="61">
        <v>0.77549999999999997</v>
      </c>
      <c r="I1063" s="62">
        <v>542</v>
      </c>
      <c r="J1063" s="56" t="s">
        <v>235</v>
      </c>
      <c r="K1063" s="63">
        <v>27.78</v>
      </c>
      <c r="L1063" s="56">
        <f t="shared" si="365"/>
        <v>100</v>
      </c>
      <c r="M1063" s="56">
        <f t="shared" si="366"/>
        <v>50</v>
      </c>
      <c r="N1063" s="56">
        <f t="shared" si="367"/>
        <v>100</v>
      </c>
      <c r="O1063" s="56">
        <f t="shared" si="368"/>
        <v>0</v>
      </c>
      <c r="P1063" s="56">
        <f t="shared" si="369"/>
        <v>0</v>
      </c>
      <c r="Q1063" s="63"/>
      <c r="R1063" s="56"/>
      <c r="S1063" s="60">
        <f t="shared" si="382"/>
        <v>3.9535593920807521E-3</v>
      </c>
      <c r="T1063" s="64">
        <f t="shared" si="383"/>
        <v>7.5493612078977979E-2</v>
      </c>
      <c r="V1063" s="65"/>
      <c r="W1063" s="65"/>
      <c r="Y1063" s="15" t="str">
        <f t="shared" si="370"/>
        <v>UNCERTAIN</v>
      </c>
      <c r="AA1063" s="66">
        <f t="shared" si="384"/>
        <v>0.17491124409385961</v>
      </c>
      <c r="AB1063">
        <f>LOOKUP($B1063,'07_L1政策步階'!$A$4:$A$14,'07_L1政策步階'!$C$4:$C$14)</f>
        <v>1</v>
      </c>
      <c r="AC1063" s="65"/>
      <c r="AD1063" s="65"/>
      <c r="AE1063" s="65"/>
      <c r="AF1063" s="65"/>
      <c r="AG1063" s="65"/>
      <c r="AH1063" s="65"/>
      <c r="AI1063" s="65"/>
      <c r="AJ1063" s="65"/>
      <c r="AK1063" s="65"/>
      <c r="AL1063">
        <f t="shared" si="371"/>
        <v>100</v>
      </c>
      <c r="AM1063">
        <f t="shared" si="372"/>
        <v>100</v>
      </c>
      <c r="AN1063" t="str">
        <f t="shared" si="373"/>
        <v/>
      </c>
      <c r="AO1063" t="str">
        <f t="shared" si="374"/>
        <v/>
      </c>
      <c r="AP1063" t="str">
        <f t="shared" si="375"/>
        <v/>
      </c>
      <c r="AQ1063" t="str">
        <f t="shared" si="376"/>
        <v/>
      </c>
      <c r="AR1063" t="str">
        <f t="shared" si="377"/>
        <v/>
      </c>
      <c r="AS1063" t="str">
        <f t="shared" si="378"/>
        <v/>
      </c>
      <c r="AT1063" t="str">
        <f t="shared" si="379"/>
        <v/>
      </c>
      <c r="AU1063" t="str">
        <f t="shared" si="380"/>
        <v/>
      </c>
      <c r="AV1063" t="str">
        <f t="shared" si="381"/>
        <v/>
      </c>
      <c r="AW1063">
        <f>'01_指標庫'!$H$4*ISNUMBER($F1063)+'01_指標庫'!$H$5*ISNUMBER($AA1063)+'01_指標庫'!$H$6*ISNUMBER($G1063)+'01_指標庫'!$H$7*ISNUMBER($H1063)+'01_指標庫'!$H$8*ISNUMBER($AF1063)+'01_指標庫'!$H$9*ISNUMBER($AG1063)+'01_指標庫'!$H$10*ISNUMBER($AB1063)+'01_指標庫'!$H$11*ISNUMBER($AC1063)+'01_指標庫'!$H$12*ISNUMBER($AD1063)+'01_指標庫'!$H$13*ISNUMBER($AE1063)+'01_指標庫'!$H$14*ISNUMBER($I1063)+'01_指標庫'!$H$15*ISNUMBER($AH1063)+'01_指標庫'!$H$16*ISNUMBER($K1063)+'01_指標庫'!$H$17*ISNUMBER($AI1063)+'01_指標庫'!$H$18*ISNUMBER($AJ1063)+'01_指標庫'!$H$19*ISNUMBER($AK1063)+'01_指標庫'!$H$20*ISNUMBER($BB1063)+'01_指標庫'!$H$21*ISNUMBER($BC1063)</f>
        <v>51</v>
      </c>
      <c r="AX1063">
        <f>IF(AW1063=0,50,ROUND(('01_指標庫'!$H$4*IF(ISNUMBER($F1063),L1063,0)+'01_指標庫'!$H$5*IF(ISNUMBER($AA1063),AL1063,0)+'01_指標庫'!$H$6*IF(ISNUMBER($G1063),M1063,0)+'01_指標庫'!$H$7*IF(ISNUMBER($H1063),N1063,0)+'01_指標庫'!$H$8*IF(ISNUMBER($AF1063),AQ1063,0)+'01_指標庫'!$H$9*IF(ISNUMBER($AG1063),AR1063,0)+'01_指標庫'!$H$10*IF(ISNUMBER($AB1063),AM1063,0)+'01_指標庫'!$H$11*IF(ISNUMBER($AC1063),AN1063,0)+'01_指標庫'!$H$12*IF(ISNUMBER($AD1063),AO1063,0)+'01_指標庫'!$H$13*IF(ISNUMBER($AE1063),AP1063,0)+'01_指標庫'!$H$14*IF(ISNUMBER($I1063),O1063,0)+'01_指標庫'!$H$15*IF(ISNUMBER($AH1063),AS1063,0)+'01_指標庫'!$H$16*IF(ISNUMBER($K1063),P1063,0)+'01_指標庫'!$H$17*IF(ISNUMBER($AI1063),AT1063,0)+'01_指標庫'!$H$18*IF(ISNUMBER($AJ1063),AU1063,0)+'01_指標庫'!$H$19*IF(ISNUMBER($AK1063),AV1063,0)+'01_指標庫'!$H$20*IF(ISNUMBER($BB1063),BB1063,0)+'01_指標庫'!$H$21*IF(ISNUMBER($BC1063),BC1063,0))/AW1063,1))</f>
        <v>58.8</v>
      </c>
      <c r="AY1063" s="67"/>
      <c r="AZ1063" s="67"/>
      <c r="BA1063" s="66">
        <f t="shared" si="385"/>
        <v>-2.6755200526992207E-3</v>
      </c>
      <c r="BB1063">
        <f t="shared" si="386"/>
        <v>50</v>
      </c>
      <c r="BC1063" t="str">
        <f t="shared" si="387"/>
        <v/>
      </c>
    </row>
    <row r="1064" spans="1:55" ht="15" customHeight="1">
      <c r="A1064" s="56">
        <v>1060</v>
      </c>
      <c r="B1064" s="57">
        <v>44096</v>
      </c>
      <c r="C1064" s="56">
        <v>2020</v>
      </c>
      <c r="D1064" s="58" t="s">
        <v>237</v>
      </c>
      <c r="E1064" s="59">
        <v>11186.37</v>
      </c>
      <c r="F1064" s="60">
        <v>0.172157</v>
      </c>
      <c r="G1064" s="60">
        <v>-9.9364999999999995E-2</v>
      </c>
      <c r="H1064" s="61">
        <v>0.81630000000000003</v>
      </c>
      <c r="I1064" s="62">
        <v>545</v>
      </c>
      <c r="J1064" s="56" t="s">
        <v>235</v>
      </c>
      <c r="K1064" s="63">
        <v>26.86</v>
      </c>
      <c r="L1064" s="56">
        <f t="shared" si="365"/>
        <v>100</v>
      </c>
      <c r="M1064" s="56">
        <f t="shared" si="366"/>
        <v>50</v>
      </c>
      <c r="N1064" s="56">
        <f t="shared" si="367"/>
        <v>100</v>
      </c>
      <c r="O1064" s="56">
        <f t="shared" si="368"/>
        <v>0</v>
      </c>
      <c r="P1064" s="56">
        <f t="shared" si="369"/>
        <v>0</v>
      </c>
      <c r="Q1064" s="63"/>
      <c r="R1064" s="56"/>
      <c r="S1064" s="60">
        <f t="shared" si="382"/>
        <v>1.8774669359994833E-2</v>
      </c>
      <c r="T1064" s="64">
        <f t="shared" si="383"/>
        <v>-3.3117350611951091E-2</v>
      </c>
      <c r="V1064" s="65"/>
      <c r="W1064" s="65"/>
      <c r="Y1064" s="15" t="str">
        <f t="shared" si="370"/>
        <v>UNCERTAIN</v>
      </c>
      <c r="AA1064" s="66">
        <f t="shared" si="384"/>
        <v>0.17436389256344476</v>
      </c>
      <c r="AB1064">
        <f>LOOKUP($B1064,'07_L1政策步階'!$A$4:$A$14,'07_L1政策步階'!$C$4:$C$14)</f>
        <v>1</v>
      </c>
      <c r="AC1064" s="65"/>
      <c r="AD1064" s="65"/>
      <c r="AE1064" s="65"/>
      <c r="AF1064" s="65"/>
      <c r="AG1064" s="65"/>
      <c r="AH1064" s="65"/>
      <c r="AI1064" s="65"/>
      <c r="AJ1064" s="65"/>
      <c r="AK1064" s="65"/>
      <c r="AL1064">
        <f t="shared" si="371"/>
        <v>100</v>
      </c>
      <c r="AM1064">
        <f t="shared" si="372"/>
        <v>100</v>
      </c>
      <c r="AN1064" t="str">
        <f t="shared" si="373"/>
        <v/>
      </c>
      <c r="AO1064" t="str">
        <f t="shared" si="374"/>
        <v/>
      </c>
      <c r="AP1064" t="str">
        <f t="shared" si="375"/>
        <v/>
      </c>
      <c r="AQ1064" t="str">
        <f t="shared" si="376"/>
        <v/>
      </c>
      <c r="AR1064" t="str">
        <f t="shared" si="377"/>
        <v/>
      </c>
      <c r="AS1064" t="str">
        <f t="shared" si="378"/>
        <v/>
      </c>
      <c r="AT1064" t="str">
        <f t="shared" si="379"/>
        <v/>
      </c>
      <c r="AU1064" t="str">
        <f t="shared" si="380"/>
        <v/>
      </c>
      <c r="AV1064" t="str">
        <f t="shared" si="381"/>
        <v/>
      </c>
      <c r="AW1064">
        <f>'01_指標庫'!$H$4*ISNUMBER($F1064)+'01_指標庫'!$H$5*ISNUMBER($AA1064)+'01_指標庫'!$H$6*ISNUMBER($G1064)+'01_指標庫'!$H$7*ISNUMBER($H1064)+'01_指標庫'!$H$8*ISNUMBER($AF1064)+'01_指標庫'!$H$9*ISNUMBER($AG1064)+'01_指標庫'!$H$10*ISNUMBER($AB1064)+'01_指標庫'!$H$11*ISNUMBER($AC1064)+'01_指標庫'!$H$12*ISNUMBER($AD1064)+'01_指標庫'!$H$13*ISNUMBER($AE1064)+'01_指標庫'!$H$14*ISNUMBER($I1064)+'01_指標庫'!$H$15*ISNUMBER($AH1064)+'01_指標庫'!$H$16*ISNUMBER($K1064)+'01_指標庫'!$H$17*ISNUMBER($AI1064)+'01_指標庫'!$H$18*ISNUMBER($AJ1064)+'01_指標庫'!$H$19*ISNUMBER($AK1064)+'01_指標庫'!$H$20*ISNUMBER($BB1064)+'01_指標庫'!$H$21*ISNUMBER($BC1064)</f>
        <v>51</v>
      </c>
      <c r="AX1064">
        <f>IF(AW1064=0,50,ROUND(('01_指標庫'!$H$4*IF(ISNUMBER($F1064),L1064,0)+'01_指標庫'!$H$5*IF(ISNUMBER($AA1064),AL1064,0)+'01_指標庫'!$H$6*IF(ISNUMBER($G1064),M1064,0)+'01_指標庫'!$H$7*IF(ISNUMBER($H1064),N1064,0)+'01_指標庫'!$H$8*IF(ISNUMBER($AF1064),AQ1064,0)+'01_指標庫'!$H$9*IF(ISNUMBER($AG1064),AR1064,0)+'01_指標庫'!$H$10*IF(ISNUMBER($AB1064),AM1064,0)+'01_指標庫'!$H$11*IF(ISNUMBER($AC1064),AN1064,0)+'01_指標庫'!$H$12*IF(ISNUMBER($AD1064),AO1064,0)+'01_指標庫'!$H$13*IF(ISNUMBER($AE1064),AP1064,0)+'01_指標庫'!$H$14*IF(ISNUMBER($I1064),O1064,0)+'01_指標庫'!$H$15*IF(ISNUMBER($AH1064),AS1064,0)+'01_指標庫'!$H$16*IF(ISNUMBER($K1064),P1064,0)+'01_指標庫'!$H$17*IF(ISNUMBER($AI1064),AT1064,0)+'01_指標庫'!$H$18*IF(ISNUMBER($AJ1064),AU1064,0)+'01_指標庫'!$H$19*IF(ISNUMBER($AK1064),AV1064,0)+'01_指標庫'!$H$20*IF(ISNUMBER($BB1064),BB1064,0)+'01_指標庫'!$H$21*IF(ISNUMBER($BC1064),BC1064,0))/AW1064,1))</f>
        <v>52.9</v>
      </c>
      <c r="AY1064" s="67"/>
      <c r="AZ1064" s="67"/>
      <c r="BA1064" s="66">
        <f t="shared" si="385"/>
        <v>-8.246819909305203E-3</v>
      </c>
      <c r="BB1064">
        <f t="shared" si="386"/>
        <v>0</v>
      </c>
      <c r="BC1064" t="str">
        <f t="shared" si="387"/>
        <v/>
      </c>
    </row>
    <row r="1065" spans="1:55" ht="15" customHeight="1">
      <c r="A1065" s="56">
        <v>1061</v>
      </c>
      <c r="B1065" s="57">
        <v>44097</v>
      </c>
      <c r="C1065" s="56">
        <v>2020</v>
      </c>
      <c r="D1065" s="58" t="s">
        <v>238</v>
      </c>
      <c r="E1065" s="59">
        <v>10833.33</v>
      </c>
      <c r="F1065" s="60">
        <v>0.133717</v>
      </c>
      <c r="G1065" s="60">
        <v>-0.12778900000000001</v>
      </c>
      <c r="H1065" s="61">
        <v>0.79590000000000005</v>
      </c>
      <c r="I1065" s="62">
        <v>547</v>
      </c>
      <c r="J1065" s="56" t="s">
        <v>235</v>
      </c>
      <c r="K1065" s="63">
        <v>28.58</v>
      </c>
      <c r="L1065" s="56">
        <f t="shared" si="365"/>
        <v>100</v>
      </c>
      <c r="M1065" s="56">
        <f t="shared" si="366"/>
        <v>50</v>
      </c>
      <c r="N1065" s="56">
        <f t="shared" si="367"/>
        <v>100</v>
      </c>
      <c r="O1065" s="56">
        <f t="shared" si="368"/>
        <v>0</v>
      </c>
      <c r="P1065" s="56">
        <f t="shared" si="369"/>
        <v>0</v>
      </c>
      <c r="Q1065" s="63"/>
      <c r="R1065" s="56"/>
      <c r="S1065" s="60">
        <f t="shared" si="382"/>
        <v>-3.1559835764416899E-2</v>
      </c>
      <c r="T1065" s="64">
        <f t="shared" si="383"/>
        <v>6.4035740878629843E-2</v>
      </c>
      <c r="V1065" s="65"/>
      <c r="W1065" s="65"/>
      <c r="Y1065" s="15" t="str">
        <f t="shared" si="370"/>
        <v>UNCERTAIN</v>
      </c>
      <c r="AA1065" s="66">
        <f t="shared" si="384"/>
        <v>0.17316801400111204</v>
      </c>
      <c r="AB1065">
        <f>LOOKUP($B1065,'07_L1政策步階'!$A$4:$A$14,'07_L1政策步階'!$C$4:$C$14)</f>
        <v>1</v>
      </c>
      <c r="AC1065" s="65"/>
      <c r="AD1065" s="65"/>
      <c r="AE1065" s="65"/>
      <c r="AF1065" s="65"/>
      <c r="AG1065" s="65"/>
      <c r="AH1065" s="65"/>
      <c r="AI1065" s="65"/>
      <c r="AJ1065" s="65"/>
      <c r="AK1065" s="65"/>
      <c r="AL1065">
        <f t="shared" si="371"/>
        <v>100</v>
      </c>
      <c r="AM1065">
        <f t="shared" si="372"/>
        <v>100</v>
      </c>
      <c r="AN1065" t="str">
        <f t="shared" si="373"/>
        <v/>
      </c>
      <c r="AO1065" t="str">
        <f t="shared" si="374"/>
        <v/>
      </c>
      <c r="AP1065" t="str">
        <f t="shared" si="375"/>
        <v/>
      </c>
      <c r="AQ1065" t="str">
        <f t="shared" si="376"/>
        <v/>
      </c>
      <c r="AR1065" t="str">
        <f t="shared" si="377"/>
        <v/>
      </c>
      <c r="AS1065" t="str">
        <f t="shared" si="378"/>
        <v/>
      </c>
      <c r="AT1065" t="str">
        <f t="shared" si="379"/>
        <v/>
      </c>
      <c r="AU1065" t="str">
        <f t="shared" si="380"/>
        <v/>
      </c>
      <c r="AV1065" t="str">
        <f t="shared" si="381"/>
        <v/>
      </c>
      <c r="AW1065">
        <f>'01_指標庫'!$H$4*ISNUMBER($F1065)+'01_指標庫'!$H$5*ISNUMBER($AA1065)+'01_指標庫'!$H$6*ISNUMBER($G1065)+'01_指標庫'!$H$7*ISNUMBER($H1065)+'01_指標庫'!$H$8*ISNUMBER($AF1065)+'01_指標庫'!$H$9*ISNUMBER($AG1065)+'01_指標庫'!$H$10*ISNUMBER($AB1065)+'01_指標庫'!$H$11*ISNUMBER($AC1065)+'01_指標庫'!$H$12*ISNUMBER($AD1065)+'01_指標庫'!$H$13*ISNUMBER($AE1065)+'01_指標庫'!$H$14*ISNUMBER($I1065)+'01_指標庫'!$H$15*ISNUMBER($AH1065)+'01_指標庫'!$H$16*ISNUMBER($K1065)+'01_指標庫'!$H$17*ISNUMBER($AI1065)+'01_指標庫'!$H$18*ISNUMBER($AJ1065)+'01_指標庫'!$H$19*ISNUMBER($AK1065)+'01_指標庫'!$H$20*ISNUMBER($BB1065)+'01_指標庫'!$H$21*ISNUMBER($BC1065)</f>
        <v>51</v>
      </c>
      <c r="AX1065">
        <f>IF(AW1065=0,50,ROUND(('01_指標庫'!$H$4*IF(ISNUMBER($F1065),L1065,0)+'01_指標庫'!$H$5*IF(ISNUMBER($AA1065),AL1065,0)+'01_指標庫'!$H$6*IF(ISNUMBER($G1065),M1065,0)+'01_指標庫'!$H$7*IF(ISNUMBER($H1065),N1065,0)+'01_指標庫'!$H$8*IF(ISNUMBER($AF1065),AQ1065,0)+'01_指標庫'!$H$9*IF(ISNUMBER($AG1065),AR1065,0)+'01_指標庫'!$H$10*IF(ISNUMBER($AB1065),AM1065,0)+'01_指標庫'!$H$11*IF(ISNUMBER($AC1065),AN1065,0)+'01_指標庫'!$H$12*IF(ISNUMBER($AD1065),AO1065,0)+'01_指標庫'!$H$13*IF(ISNUMBER($AE1065),AP1065,0)+'01_指標庫'!$H$14*IF(ISNUMBER($I1065),O1065,0)+'01_指標庫'!$H$15*IF(ISNUMBER($AH1065),AS1065,0)+'01_指標庫'!$H$16*IF(ISNUMBER($K1065),P1065,0)+'01_指標庫'!$H$17*IF(ISNUMBER($AI1065),AT1065,0)+'01_指標庫'!$H$18*IF(ISNUMBER($AJ1065),AU1065,0)+'01_指標庫'!$H$19*IF(ISNUMBER($AK1065),AV1065,0)+'01_指標庫'!$H$20*IF(ISNUMBER($BB1065),BB1065,0)+'01_指標庫'!$H$21*IF(ISNUMBER($BC1065),BC1065,0))/AW1065,1))</f>
        <v>52.9</v>
      </c>
      <c r="AY1065" s="67"/>
      <c r="AZ1065" s="67"/>
      <c r="BA1065" s="66">
        <f t="shared" si="385"/>
        <v>-1.0680287277160305E-2</v>
      </c>
      <c r="BB1065">
        <f t="shared" si="386"/>
        <v>0</v>
      </c>
      <c r="BC1065" t="str">
        <f t="shared" si="387"/>
        <v/>
      </c>
    </row>
    <row r="1066" spans="1:55" ht="15" customHeight="1">
      <c r="A1066" s="56">
        <v>1062</v>
      </c>
      <c r="B1066" s="57">
        <v>44098</v>
      </c>
      <c r="C1066" s="56">
        <v>2020</v>
      </c>
      <c r="D1066" s="58" t="s">
        <v>239</v>
      </c>
      <c r="E1066" s="59">
        <v>10896.47</v>
      </c>
      <c r="F1066" s="60">
        <v>0.13881499999999999</v>
      </c>
      <c r="G1066" s="60">
        <v>-0.122706</v>
      </c>
      <c r="H1066" s="61">
        <v>0.81630000000000003</v>
      </c>
      <c r="I1066" s="62">
        <v>564</v>
      </c>
      <c r="J1066" s="56" t="s">
        <v>235</v>
      </c>
      <c r="K1066" s="63">
        <v>28.51</v>
      </c>
      <c r="L1066" s="56">
        <f t="shared" si="365"/>
        <v>100</v>
      </c>
      <c r="M1066" s="56">
        <f t="shared" si="366"/>
        <v>50</v>
      </c>
      <c r="N1066" s="56">
        <f t="shared" si="367"/>
        <v>100</v>
      </c>
      <c r="O1066" s="56">
        <f t="shared" si="368"/>
        <v>0</v>
      </c>
      <c r="P1066" s="56">
        <f t="shared" si="369"/>
        <v>0</v>
      </c>
      <c r="Q1066" s="63"/>
      <c r="R1066" s="56"/>
      <c r="S1066" s="60">
        <f t="shared" si="382"/>
        <v>5.8283094856337314E-3</v>
      </c>
      <c r="T1066" s="64">
        <f t="shared" si="383"/>
        <v>-2.4492652204337606E-3</v>
      </c>
      <c r="V1066" s="65"/>
      <c r="W1066" s="65"/>
      <c r="Y1066" s="15" t="str">
        <f t="shared" si="370"/>
        <v>UNCERTAIN</v>
      </c>
      <c r="AA1066" s="66">
        <f t="shared" si="384"/>
        <v>0.1720218637007993</v>
      </c>
      <c r="AB1066">
        <f>LOOKUP($B1066,'07_L1政策步階'!$A$4:$A$14,'07_L1政策步階'!$C$4:$C$14)</f>
        <v>1</v>
      </c>
      <c r="AC1066" s="65"/>
      <c r="AD1066" s="65"/>
      <c r="AE1066" s="65"/>
      <c r="AF1066" s="65"/>
      <c r="AG1066" s="65"/>
      <c r="AH1066" s="65"/>
      <c r="AI1066" s="65"/>
      <c r="AJ1066" s="65"/>
      <c r="AK1066" s="65"/>
      <c r="AL1066">
        <f t="shared" si="371"/>
        <v>100</v>
      </c>
      <c r="AM1066">
        <f t="shared" si="372"/>
        <v>100</v>
      </c>
      <c r="AN1066" t="str">
        <f t="shared" si="373"/>
        <v/>
      </c>
      <c r="AO1066" t="str">
        <f t="shared" si="374"/>
        <v/>
      </c>
      <c r="AP1066" t="str">
        <f t="shared" si="375"/>
        <v/>
      </c>
      <c r="AQ1066" t="str">
        <f t="shared" si="376"/>
        <v/>
      </c>
      <c r="AR1066" t="str">
        <f t="shared" si="377"/>
        <v/>
      </c>
      <c r="AS1066" t="str">
        <f t="shared" si="378"/>
        <v/>
      </c>
      <c r="AT1066" t="str">
        <f t="shared" si="379"/>
        <v/>
      </c>
      <c r="AU1066" t="str">
        <f t="shared" si="380"/>
        <v/>
      </c>
      <c r="AV1066" t="str">
        <f t="shared" si="381"/>
        <v/>
      </c>
      <c r="AW1066">
        <f>'01_指標庫'!$H$4*ISNUMBER($F1066)+'01_指標庫'!$H$5*ISNUMBER($AA1066)+'01_指標庫'!$H$6*ISNUMBER($G1066)+'01_指標庫'!$H$7*ISNUMBER($H1066)+'01_指標庫'!$H$8*ISNUMBER($AF1066)+'01_指標庫'!$H$9*ISNUMBER($AG1066)+'01_指標庫'!$H$10*ISNUMBER($AB1066)+'01_指標庫'!$H$11*ISNUMBER($AC1066)+'01_指標庫'!$H$12*ISNUMBER($AD1066)+'01_指標庫'!$H$13*ISNUMBER($AE1066)+'01_指標庫'!$H$14*ISNUMBER($I1066)+'01_指標庫'!$H$15*ISNUMBER($AH1066)+'01_指標庫'!$H$16*ISNUMBER($K1066)+'01_指標庫'!$H$17*ISNUMBER($AI1066)+'01_指標庫'!$H$18*ISNUMBER($AJ1066)+'01_指標庫'!$H$19*ISNUMBER($AK1066)+'01_指標庫'!$H$20*ISNUMBER($BB1066)+'01_指標庫'!$H$21*ISNUMBER($BC1066)</f>
        <v>51</v>
      </c>
      <c r="AX1066">
        <f>IF(AW1066=0,50,ROUND(('01_指標庫'!$H$4*IF(ISNUMBER($F1066),L1066,0)+'01_指標庫'!$H$5*IF(ISNUMBER($AA1066),AL1066,0)+'01_指標庫'!$H$6*IF(ISNUMBER($G1066),M1066,0)+'01_指標庫'!$H$7*IF(ISNUMBER($H1066),N1066,0)+'01_指標庫'!$H$8*IF(ISNUMBER($AF1066),AQ1066,0)+'01_指標庫'!$H$9*IF(ISNUMBER($AG1066),AR1066,0)+'01_指標庫'!$H$10*IF(ISNUMBER($AB1066),AM1066,0)+'01_指標庫'!$H$11*IF(ISNUMBER($AC1066),AN1066,0)+'01_指標庫'!$H$12*IF(ISNUMBER($AD1066),AO1066,0)+'01_指標庫'!$H$13*IF(ISNUMBER($AE1066),AP1066,0)+'01_指標庫'!$H$14*IF(ISNUMBER($I1066),O1066,0)+'01_指標庫'!$H$15*IF(ISNUMBER($AH1066),AS1066,0)+'01_指標庫'!$H$16*IF(ISNUMBER($K1066),P1066,0)+'01_指標庫'!$H$17*IF(ISNUMBER($AI1066),AT1066,0)+'01_指標庫'!$H$18*IF(ISNUMBER($AJ1066),AU1066,0)+'01_指標庫'!$H$19*IF(ISNUMBER($AK1066),AV1066,0)+'01_指標庫'!$H$20*IF(ISNUMBER($BB1066),BB1066,0)+'01_指標庫'!$H$21*IF(ISNUMBER($BC1066),BC1066,0))/AW1066,1))</f>
        <v>52.9</v>
      </c>
      <c r="AY1066" s="67"/>
      <c r="AZ1066" s="67"/>
      <c r="BA1066" s="66">
        <f t="shared" si="385"/>
        <v>-1.1708186159808398E-2</v>
      </c>
      <c r="BB1066">
        <f t="shared" si="386"/>
        <v>0</v>
      </c>
      <c r="BC1066" t="str">
        <f t="shared" si="387"/>
        <v/>
      </c>
    </row>
    <row r="1067" spans="1:55" ht="15" customHeight="1">
      <c r="A1067" s="56">
        <v>1063</v>
      </c>
      <c r="B1067" s="57">
        <v>44099</v>
      </c>
      <c r="C1067" s="56">
        <v>2020</v>
      </c>
      <c r="D1067" s="58" t="s">
        <v>234</v>
      </c>
      <c r="E1067" s="59">
        <v>11151.13</v>
      </c>
      <c r="F1067" s="60">
        <v>0.16372900000000001</v>
      </c>
      <c r="G1067" s="60">
        <v>-0.102202</v>
      </c>
      <c r="H1067" s="61">
        <v>0.81630000000000003</v>
      </c>
      <c r="I1067" s="62">
        <v>564</v>
      </c>
      <c r="J1067" s="56" t="s">
        <v>235</v>
      </c>
      <c r="K1067" s="63">
        <v>26.38</v>
      </c>
      <c r="L1067" s="56">
        <f t="shared" si="365"/>
        <v>100</v>
      </c>
      <c r="M1067" s="56">
        <f t="shared" si="366"/>
        <v>50</v>
      </c>
      <c r="N1067" s="56">
        <f t="shared" si="367"/>
        <v>100</v>
      </c>
      <c r="O1067" s="56">
        <f t="shared" si="368"/>
        <v>0</v>
      </c>
      <c r="P1067" s="56">
        <f t="shared" si="369"/>
        <v>0</v>
      </c>
      <c r="Q1067" s="63"/>
      <c r="R1067" s="56"/>
      <c r="S1067" s="60">
        <f t="shared" si="382"/>
        <v>2.337087148406769E-2</v>
      </c>
      <c r="T1067" s="64">
        <f t="shared" si="383"/>
        <v>-7.4710627849877365E-2</v>
      </c>
      <c r="V1067" s="65"/>
      <c r="W1067" s="65"/>
      <c r="Y1067" s="15" t="str">
        <f t="shared" si="370"/>
        <v>UNCERTAIN</v>
      </c>
      <c r="AA1067" s="66">
        <f t="shared" si="384"/>
        <v>0.17140651797225215</v>
      </c>
      <c r="AB1067">
        <f>LOOKUP($B1067,'07_L1政策步階'!$A$4:$A$14,'07_L1政策步階'!$C$4:$C$14)</f>
        <v>1</v>
      </c>
      <c r="AC1067" s="65"/>
      <c r="AD1067" s="65"/>
      <c r="AE1067" s="65"/>
      <c r="AF1067" s="65"/>
      <c r="AG1067" s="65"/>
      <c r="AH1067" s="65"/>
      <c r="AI1067" s="65"/>
      <c r="AJ1067" s="65"/>
      <c r="AK1067" s="65"/>
      <c r="AL1067">
        <f t="shared" si="371"/>
        <v>100</v>
      </c>
      <c r="AM1067">
        <f t="shared" si="372"/>
        <v>100</v>
      </c>
      <c r="AN1067" t="str">
        <f t="shared" si="373"/>
        <v/>
      </c>
      <c r="AO1067" t="str">
        <f t="shared" si="374"/>
        <v/>
      </c>
      <c r="AP1067" t="str">
        <f t="shared" si="375"/>
        <v/>
      </c>
      <c r="AQ1067" t="str">
        <f t="shared" si="376"/>
        <v/>
      </c>
      <c r="AR1067" t="str">
        <f t="shared" si="377"/>
        <v/>
      </c>
      <c r="AS1067" t="str">
        <f t="shared" si="378"/>
        <v/>
      </c>
      <c r="AT1067" t="str">
        <f t="shared" si="379"/>
        <v/>
      </c>
      <c r="AU1067" t="str">
        <f t="shared" si="380"/>
        <v/>
      </c>
      <c r="AV1067" t="str">
        <f t="shared" si="381"/>
        <v/>
      </c>
      <c r="AW1067">
        <f>'01_指標庫'!$H$4*ISNUMBER($F1067)+'01_指標庫'!$H$5*ISNUMBER($AA1067)+'01_指標庫'!$H$6*ISNUMBER($G1067)+'01_指標庫'!$H$7*ISNUMBER($H1067)+'01_指標庫'!$H$8*ISNUMBER($AF1067)+'01_指標庫'!$H$9*ISNUMBER($AG1067)+'01_指標庫'!$H$10*ISNUMBER($AB1067)+'01_指標庫'!$H$11*ISNUMBER($AC1067)+'01_指標庫'!$H$12*ISNUMBER($AD1067)+'01_指標庫'!$H$13*ISNUMBER($AE1067)+'01_指標庫'!$H$14*ISNUMBER($I1067)+'01_指標庫'!$H$15*ISNUMBER($AH1067)+'01_指標庫'!$H$16*ISNUMBER($K1067)+'01_指標庫'!$H$17*ISNUMBER($AI1067)+'01_指標庫'!$H$18*ISNUMBER($AJ1067)+'01_指標庫'!$H$19*ISNUMBER($AK1067)+'01_指標庫'!$H$20*ISNUMBER($BB1067)+'01_指標庫'!$H$21*ISNUMBER($BC1067)</f>
        <v>51</v>
      </c>
      <c r="AX1067">
        <f>IF(AW1067=0,50,ROUND(('01_指標庫'!$H$4*IF(ISNUMBER($F1067),L1067,0)+'01_指標庫'!$H$5*IF(ISNUMBER($AA1067),AL1067,0)+'01_指標庫'!$H$6*IF(ISNUMBER($G1067),M1067,0)+'01_指標庫'!$H$7*IF(ISNUMBER($H1067),N1067,0)+'01_指標庫'!$H$8*IF(ISNUMBER($AF1067),AQ1067,0)+'01_指標庫'!$H$9*IF(ISNUMBER($AG1067),AR1067,0)+'01_指標庫'!$H$10*IF(ISNUMBER($AB1067),AM1067,0)+'01_指標庫'!$H$11*IF(ISNUMBER($AC1067),AN1067,0)+'01_指標庫'!$H$12*IF(ISNUMBER($AD1067),AO1067,0)+'01_指標庫'!$H$13*IF(ISNUMBER($AE1067),AP1067,0)+'01_指標庫'!$H$14*IF(ISNUMBER($I1067),O1067,0)+'01_指標庫'!$H$15*IF(ISNUMBER($AH1067),AS1067,0)+'01_指標庫'!$H$16*IF(ISNUMBER($K1067),P1067,0)+'01_指標庫'!$H$17*IF(ISNUMBER($AI1067),AT1067,0)+'01_指標庫'!$H$18*IF(ISNUMBER($AJ1067),AU1067,0)+'01_指標庫'!$H$19*IF(ISNUMBER($AK1067),AV1067,0)+'01_指標庫'!$H$20*IF(ISNUMBER($BB1067),BB1067,0)+'01_指標庫'!$H$21*IF(ISNUMBER($BC1067),BC1067,0))/AW1067,1))</f>
        <v>52.9</v>
      </c>
      <c r="AY1067" s="67"/>
      <c r="AZ1067" s="67"/>
      <c r="BA1067" s="66">
        <f t="shared" si="385"/>
        <v>-8.4179293320489901E-3</v>
      </c>
      <c r="BB1067">
        <f t="shared" si="386"/>
        <v>0</v>
      </c>
      <c r="BC1067" t="str">
        <f t="shared" si="387"/>
        <v/>
      </c>
    </row>
    <row r="1068" spans="1:55" ht="15" customHeight="1">
      <c r="A1068" s="56">
        <v>1064</v>
      </c>
      <c r="B1068" s="57">
        <v>44102</v>
      </c>
      <c r="C1068" s="56">
        <v>2020</v>
      </c>
      <c r="D1068" s="58" t="s">
        <v>236</v>
      </c>
      <c r="E1068" s="59">
        <v>11364.45</v>
      </c>
      <c r="F1068" s="60">
        <v>0.18416099999999999</v>
      </c>
      <c r="G1068" s="60">
        <v>-8.5028000000000006E-2</v>
      </c>
      <c r="H1068" s="61">
        <v>0.85709999999999997</v>
      </c>
      <c r="I1068" s="62">
        <v>552</v>
      </c>
      <c r="J1068" s="56" t="s">
        <v>235</v>
      </c>
      <c r="K1068" s="63">
        <v>26.19</v>
      </c>
      <c r="L1068" s="56">
        <f t="shared" si="365"/>
        <v>100</v>
      </c>
      <c r="M1068" s="56">
        <f t="shared" si="366"/>
        <v>50</v>
      </c>
      <c r="N1068" s="56">
        <f t="shared" si="367"/>
        <v>100</v>
      </c>
      <c r="O1068" s="56">
        <f t="shared" si="368"/>
        <v>0</v>
      </c>
      <c r="P1068" s="56">
        <f t="shared" si="369"/>
        <v>0</v>
      </c>
      <c r="Q1068" s="63"/>
      <c r="R1068" s="56"/>
      <c r="S1068" s="60">
        <f t="shared" si="382"/>
        <v>1.9129899839747333E-2</v>
      </c>
      <c r="T1068" s="64">
        <f t="shared" si="383"/>
        <v>-7.2024260803638107E-3</v>
      </c>
      <c r="V1068" s="65"/>
      <c r="W1068" s="65"/>
      <c r="Y1068" s="15" t="str">
        <f t="shared" si="370"/>
        <v>UNCERTAIN</v>
      </c>
      <c r="AA1068" s="66">
        <f t="shared" si="384"/>
        <v>0.17109777780618818</v>
      </c>
      <c r="AB1068">
        <f>LOOKUP($B1068,'07_L1政策步階'!$A$4:$A$14,'07_L1政策步階'!$C$4:$C$14)</f>
        <v>1</v>
      </c>
      <c r="AC1068" s="65"/>
      <c r="AD1068" s="65"/>
      <c r="AE1068" s="65"/>
      <c r="AF1068" s="65"/>
      <c r="AG1068" s="65"/>
      <c r="AH1068" s="65"/>
      <c r="AI1068" s="65"/>
      <c r="AJ1068" s="65"/>
      <c r="AK1068" s="65"/>
      <c r="AL1068">
        <f t="shared" si="371"/>
        <v>100</v>
      </c>
      <c r="AM1068">
        <f t="shared" si="372"/>
        <v>100</v>
      </c>
      <c r="AN1068" t="str">
        <f t="shared" si="373"/>
        <v/>
      </c>
      <c r="AO1068" t="str">
        <f t="shared" si="374"/>
        <v/>
      </c>
      <c r="AP1068" t="str">
        <f t="shared" si="375"/>
        <v/>
      </c>
      <c r="AQ1068" t="str">
        <f t="shared" si="376"/>
        <v/>
      </c>
      <c r="AR1068" t="str">
        <f t="shared" si="377"/>
        <v/>
      </c>
      <c r="AS1068" t="str">
        <f t="shared" si="378"/>
        <v/>
      </c>
      <c r="AT1068" t="str">
        <f t="shared" si="379"/>
        <v/>
      </c>
      <c r="AU1068" t="str">
        <f t="shared" si="380"/>
        <v/>
      </c>
      <c r="AV1068" t="str">
        <f t="shared" si="381"/>
        <v/>
      </c>
      <c r="AW1068">
        <f>'01_指標庫'!$H$4*ISNUMBER($F1068)+'01_指標庫'!$H$5*ISNUMBER($AA1068)+'01_指標庫'!$H$6*ISNUMBER($G1068)+'01_指標庫'!$H$7*ISNUMBER($H1068)+'01_指標庫'!$H$8*ISNUMBER($AF1068)+'01_指標庫'!$H$9*ISNUMBER($AG1068)+'01_指標庫'!$H$10*ISNUMBER($AB1068)+'01_指標庫'!$H$11*ISNUMBER($AC1068)+'01_指標庫'!$H$12*ISNUMBER($AD1068)+'01_指標庫'!$H$13*ISNUMBER($AE1068)+'01_指標庫'!$H$14*ISNUMBER($I1068)+'01_指標庫'!$H$15*ISNUMBER($AH1068)+'01_指標庫'!$H$16*ISNUMBER($K1068)+'01_指標庫'!$H$17*ISNUMBER($AI1068)+'01_指標庫'!$H$18*ISNUMBER($AJ1068)+'01_指標庫'!$H$19*ISNUMBER($AK1068)+'01_指標庫'!$H$20*ISNUMBER($BB1068)+'01_指標庫'!$H$21*ISNUMBER($BC1068)</f>
        <v>51</v>
      </c>
      <c r="AX1068">
        <f>IF(AW1068=0,50,ROUND(('01_指標庫'!$H$4*IF(ISNUMBER($F1068),L1068,0)+'01_指標庫'!$H$5*IF(ISNUMBER($AA1068),AL1068,0)+'01_指標庫'!$H$6*IF(ISNUMBER($G1068),M1068,0)+'01_指標庫'!$H$7*IF(ISNUMBER($H1068),N1068,0)+'01_指標庫'!$H$8*IF(ISNUMBER($AF1068),AQ1068,0)+'01_指標庫'!$H$9*IF(ISNUMBER($AG1068),AR1068,0)+'01_指標庫'!$H$10*IF(ISNUMBER($AB1068),AM1068,0)+'01_指標庫'!$H$11*IF(ISNUMBER($AC1068),AN1068,0)+'01_指標庫'!$H$12*IF(ISNUMBER($AD1068),AO1068,0)+'01_指標庫'!$H$13*IF(ISNUMBER($AE1068),AP1068,0)+'01_指標庫'!$H$14*IF(ISNUMBER($I1068),O1068,0)+'01_指標庫'!$H$15*IF(ISNUMBER($AH1068),AS1068,0)+'01_指標庫'!$H$16*IF(ISNUMBER($K1068),P1068,0)+'01_指標庫'!$H$17*IF(ISNUMBER($AI1068),AT1068,0)+'01_指標庫'!$H$18*IF(ISNUMBER($AJ1068),AU1068,0)+'01_指標庫'!$H$19*IF(ISNUMBER($AK1068),AV1068,0)+'01_指標庫'!$H$20*IF(ISNUMBER($BB1068),BB1068,0)+'01_指標庫'!$H$21*IF(ISNUMBER($BC1068),BC1068,0))/AW1068,1))</f>
        <v>58.8</v>
      </c>
      <c r="AY1068" s="67"/>
      <c r="AZ1068" s="67"/>
      <c r="BA1068" s="66">
        <f t="shared" si="385"/>
        <v>-2.2757222900638974E-3</v>
      </c>
      <c r="BB1068">
        <f t="shared" si="386"/>
        <v>50</v>
      </c>
      <c r="BC1068" t="str">
        <f t="shared" si="387"/>
        <v/>
      </c>
    </row>
    <row r="1069" spans="1:55" ht="15" customHeight="1">
      <c r="A1069" s="56">
        <v>1065</v>
      </c>
      <c r="B1069" s="57">
        <v>44103</v>
      </c>
      <c r="C1069" s="56">
        <v>2020</v>
      </c>
      <c r="D1069" s="58" t="s">
        <v>237</v>
      </c>
      <c r="E1069" s="59">
        <v>11322.95</v>
      </c>
      <c r="F1069" s="60">
        <v>0.17808399999999999</v>
      </c>
      <c r="G1069" s="60">
        <v>-8.8369000000000003E-2</v>
      </c>
      <c r="H1069" s="61">
        <v>0.8367</v>
      </c>
      <c r="I1069" s="62">
        <v>550</v>
      </c>
      <c r="J1069" s="56" t="s">
        <v>235</v>
      </c>
      <c r="K1069" s="63">
        <v>26.27</v>
      </c>
      <c r="L1069" s="56">
        <f t="shared" si="365"/>
        <v>100</v>
      </c>
      <c r="M1069" s="56">
        <f t="shared" si="366"/>
        <v>50</v>
      </c>
      <c r="N1069" s="56">
        <f t="shared" si="367"/>
        <v>100</v>
      </c>
      <c r="O1069" s="56">
        <f t="shared" si="368"/>
        <v>0</v>
      </c>
      <c r="P1069" s="56">
        <f t="shared" si="369"/>
        <v>0</v>
      </c>
      <c r="Q1069" s="63"/>
      <c r="R1069" s="56"/>
      <c r="S1069" s="60">
        <f t="shared" si="382"/>
        <v>-3.6517385355208098E-3</v>
      </c>
      <c r="T1069" s="64">
        <f t="shared" si="383"/>
        <v>3.0546009927452378E-3</v>
      </c>
      <c r="V1069" s="65"/>
      <c r="W1069" s="65"/>
      <c r="Y1069" s="15" t="str">
        <f t="shared" si="370"/>
        <v>UNCERTAIN</v>
      </c>
      <c r="AA1069" s="66">
        <f t="shared" si="384"/>
        <v>0.17012952141383741</v>
      </c>
      <c r="AB1069">
        <f>LOOKUP($B1069,'07_L1政策步階'!$A$4:$A$14,'07_L1政策步階'!$C$4:$C$14)</f>
        <v>1</v>
      </c>
      <c r="AC1069" s="65"/>
      <c r="AD1069" s="65"/>
      <c r="AE1069" s="65"/>
      <c r="AF1069" s="65"/>
      <c r="AG1069" s="65"/>
      <c r="AH1069" s="65"/>
      <c r="AI1069" s="65"/>
      <c r="AJ1069" s="65"/>
      <c r="AK1069" s="65"/>
      <c r="AL1069">
        <f t="shared" si="371"/>
        <v>100</v>
      </c>
      <c r="AM1069">
        <f t="shared" si="372"/>
        <v>100</v>
      </c>
      <c r="AN1069" t="str">
        <f t="shared" si="373"/>
        <v/>
      </c>
      <c r="AO1069" t="str">
        <f t="shared" si="374"/>
        <v/>
      </c>
      <c r="AP1069" t="str">
        <f t="shared" si="375"/>
        <v/>
      </c>
      <c r="AQ1069" t="str">
        <f t="shared" si="376"/>
        <v/>
      </c>
      <c r="AR1069" t="str">
        <f t="shared" si="377"/>
        <v/>
      </c>
      <c r="AS1069" t="str">
        <f t="shared" si="378"/>
        <v/>
      </c>
      <c r="AT1069" t="str">
        <f t="shared" si="379"/>
        <v/>
      </c>
      <c r="AU1069" t="str">
        <f t="shared" si="380"/>
        <v/>
      </c>
      <c r="AV1069" t="str">
        <f t="shared" si="381"/>
        <v/>
      </c>
      <c r="AW1069">
        <f>'01_指標庫'!$H$4*ISNUMBER($F1069)+'01_指標庫'!$H$5*ISNUMBER($AA1069)+'01_指標庫'!$H$6*ISNUMBER($G1069)+'01_指標庫'!$H$7*ISNUMBER($H1069)+'01_指標庫'!$H$8*ISNUMBER($AF1069)+'01_指標庫'!$H$9*ISNUMBER($AG1069)+'01_指標庫'!$H$10*ISNUMBER($AB1069)+'01_指標庫'!$H$11*ISNUMBER($AC1069)+'01_指標庫'!$H$12*ISNUMBER($AD1069)+'01_指標庫'!$H$13*ISNUMBER($AE1069)+'01_指標庫'!$H$14*ISNUMBER($I1069)+'01_指標庫'!$H$15*ISNUMBER($AH1069)+'01_指標庫'!$H$16*ISNUMBER($K1069)+'01_指標庫'!$H$17*ISNUMBER($AI1069)+'01_指標庫'!$H$18*ISNUMBER($AJ1069)+'01_指標庫'!$H$19*ISNUMBER($AK1069)+'01_指標庫'!$H$20*ISNUMBER($BB1069)+'01_指標庫'!$H$21*ISNUMBER($BC1069)</f>
        <v>51</v>
      </c>
      <c r="AX1069">
        <f>IF(AW1069=0,50,ROUND(('01_指標庫'!$H$4*IF(ISNUMBER($F1069),L1069,0)+'01_指標庫'!$H$5*IF(ISNUMBER($AA1069),AL1069,0)+'01_指標庫'!$H$6*IF(ISNUMBER($G1069),M1069,0)+'01_指標庫'!$H$7*IF(ISNUMBER($H1069),N1069,0)+'01_指標庫'!$H$8*IF(ISNUMBER($AF1069),AQ1069,0)+'01_指標庫'!$H$9*IF(ISNUMBER($AG1069),AR1069,0)+'01_指標庫'!$H$10*IF(ISNUMBER($AB1069),AM1069,0)+'01_指標庫'!$H$11*IF(ISNUMBER($AC1069),AN1069,0)+'01_指標庫'!$H$12*IF(ISNUMBER($AD1069),AO1069,0)+'01_指標庫'!$H$13*IF(ISNUMBER($AE1069),AP1069,0)+'01_指標庫'!$H$14*IF(ISNUMBER($I1069),O1069,0)+'01_指標庫'!$H$15*IF(ISNUMBER($AH1069),AS1069,0)+'01_指標庫'!$H$16*IF(ISNUMBER($K1069),P1069,0)+'01_指標庫'!$H$17*IF(ISNUMBER($AI1069),AT1069,0)+'01_指標庫'!$H$18*IF(ISNUMBER($AJ1069),AU1069,0)+'01_指標庫'!$H$19*IF(ISNUMBER($AK1069),AV1069,0)+'01_指標庫'!$H$20*IF(ISNUMBER($BB1069),BB1069,0)+'01_指標庫'!$H$21*IF(ISNUMBER($BC1069),BC1069,0))/AW1069,1))</f>
        <v>58.8</v>
      </c>
      <c r="AY1069" s="67"/>
      <c r="AZ1069" s="67"/>
      <c r="BA1069" s="66">
        <f t="shared" si="385"/>
        <v>1.2271121423381715E-3</v>
      </c>
      <c r="BB1069">
        <f t="shared" si="386"/>
        <v>50</v>
      </c>
      <c r="BC1069" t="str">
        <f t="shared" si="387"/>
        <v/>
      </c>
    </row>
    <row r="1070" spans="1:55" ht="15" customHeight="1">
      <c r="A1070" s="56">
        <v>1066</v>
      </c>
      <c r="B1070" s="57">
        <v>44104</v>
      </c>
      <c r="C1070" s="56">
        <v>2020</v>
      </c>
      <c r="D1070" s="58" t="s">
        <v>238</v>
      </c>
      <c r="E1070" s="59">
        <v>11418.06</v>
      </c>
      <c r="F1070" s="60">
        <v>0.186171</v>
      </c>
      <c r="G1070" s="60">
        <v>-8.0712000000000006E-2</v>
      </c>
      <c r="H1070" s="61">
        <v>0.8367</v>
      </c>
      <c r="I1070" s="62">
        <v>541</v>
      </c>
      <c r="J1070" s="56" t="s">
        <v>235</v>
      </c>
      <c r="K1070" s="63">
        <v>26.37</v>
      </c>
      <c r="L1070" s="56">
        <f t="shared" si="365"/>
        <v>100</v>
      </c>
      <c r="M1070" s="56">
        <f t="shared" si="366"/>
        <v>50</v>
      </c>
      <c r="N1070" s="56">
        <f t="shared" si="367"/>
        <v>100</v>
      </c>
      <c r="O1070" s="56">
        <f t="shared" si="368"/>
        <v>0</v>
      </c>
      <c r="P1070" s="56">
        <f t="shared" si="369"/>
        <v>0</v>
      </c>
      <c r="Q1070" s="63"/>
      <c r="R1070" s="56"/>
      <c r="S1070" s="60">
        <f t="shared" si="382"/>
        <v>8.3997544809435443E-3</v>
      </c>
      <c r="T1070" s="64">
        <f t="shared" si="383"/>
        <v>3.806623524933439E-3</v>
      </c>
      <c r="V1070" s="65"/>
      <c r="W1070" s="65"/>
      <c r="Y1070" s="15" t="str">
        <f t="shared" si="370"/>
        <v>UNCERTAIN</v>
      </c>
      <c r="AA1070" s="66">
        <f t="shared" si="384"/>
        <v>0.16956390143234712</v>
      </c>
      <c r="AB1070">
        <f>LOOKUP($B1070,'07_L1政策步階'!$A$4:$A$14,'07_L1政策步階'!$C$4:$C$14)</f>
        <v>1</v>
      </c>
      <c r="AC1070" s="65"/>
      <c r="AD1070" s="65"/>
      <c r="AE1070" s="65"/>
      <c r="AF1070" s="65"/>
      <c r="AG1070" s="65"/>
      <c r="AH1070" s="65"/>
      <c r="AI1070" s="65"/>
      <c r="AJ1070" s="65"/>
      <c r="AK1070" s="65"/>
      <c r="AL1070">
        <f t="shared" si="371"/>
        <v>100</v>
      </c>
      <c r="AM1070">
        <f t="shared" si="372"/>
        <v>100</v>
      </c>
      <c r="AN1070" t="str">
        <f t="shared" si="373"/>
        <v/>
      </c>
      <c r="AO1070" t="str">
        <f t="shared" si="374"/>
        <v/>
      </c>
      <c r="AP1070" t="str">
        <f t="shared" si="375"/>
        <v/>
      </c>
      <c r="AQ1070" t="str">
        <f t="shared" si="376"/>
        <v/>
      </c>
      <c r="AR1070" t="str">
        <f t="shared" si="377"/>
        <v/>
      </c>
      <c r="AS1070" t="str">
        <f t="shared" si="378"/>
        <v/>
      </c>
      <c r="AT1070" t="str">
        <f t="shared" si="379"/>
        <v/>
      </c>
      <c r="AU1070" t="str">
        <f t="shared" si="380"/>
        <v/>
      </c>
      <c r="AV1070" t="str">
        <f t="shared" si="381"/>
        <v/>
      </c>
      <c r="AW1070">
        <f>'01_指標庫'!$H$4*ISNUMBER($F1070)+'01_指標庫'!$H$5*ISNUMBER($AA1070)+'01_指標庫'!$H$6*ISNUMBER($G1070)+'01_指標庫'!$H$7*ISNUMBER($H1070)+'01_指標庫'!$H$8*ISNUMBER($AF1070)+'01_指標庫'!$H$9*ISNUMBER($AG1070)+'01_指標庫'!$H$10*ISNUMBER($AB1070)+'01_指標庫'!$H$11*ISNUMBER($AC1070)+'01_指標庫'!$H$12*ISNUMBER($AD1070)+'01_指標庫'!$H$13*ISNUMBER($AE1070)+'01_指標庫'!$H$14*ISNUMBER($I1070)+'01_指標庫'!$H$15*ISNUMBER($AH1070)+'01_指標庫'!$H$16*ISNUMBER($K1070)+'01_指標庫'!$H$17*ISNUMBER($AI1070)+'01_指標庫'!$H$18*ISNUMBER($AJ1070)+'01_指標庫'!$H$19*ISNUMBER($AK1070)+'01_指標庫'!$H$20*ISNUMBER($BB1070)+'01_指標庫'!$H$21*ISNUMBER($BC1070)</f>
        <v>51</v>
      </c>
      <c r="AX1070">
        <f>IF(AW1070=0,50,ROUND(('01_指標庫'!$H$4*IF(ISNUMBER($F1070),L1070,0)+'01_指標庫'!$H$5*IF(ISNUMBER($AA1070),AL1070,0)+'01_指標庫'!$H$6*IF(ISNUMBER($G1070),M1070,0)+'01_指標庫'!$H$7*IF(ISNUMBER($H1070),N1070,0)+'01_指標庫'!$H$8*IF(ISNUMBER($AF1070),AQ1070,0)+'01_指標庫'!$H$9*IF(ISNUMBER($AG1070),AR1070,0)+'01_指標庫'!$H$10*IF(ISNUMBER($AB1070),AM1070,0)+'01_指標庫'!$H$11*IF(ISNUMBER($AC1070),AN1070,0)+'01_指標庫'!$H$12*IF(ISNUMBER($AD1070),AO1070,0)+'01_指標庫'!$H$13*IF(ISNUMBER($AE1070),AP1070,0)+'01_指標庫'!$H$14*IF(ISNUMBER($I1070),O1070,0)+'01_指標庫'!$H$15*IF(ISNUMBER($AH1070),AS1070,0)+'01_指標庫'!$H$16*IF(ISNUMBER($K1070),P1070,0)+'01_指標庫'!$H$17*IF(ISNUMBER($AI1070),AT1070,0)+'01_指標庫'!$H$18*IF(ISNUMBER($AJ1070),AU1070,0)+'01_指標庫'!$H$19*IF(ISNUMBER($AK1070),AV1070,0)+'01_指標庫'!$H$20*IF(ISNUMBER($BB1070),BB1070,0)+'01_指標庫'!$H$21*IF(ISNUMBER($BC1070),BC1070,0))/AW1070,1))</f>
        <v>64.7</v>
      </c>
      <c r="AY1070" s="67"/>
      <c r="AZ1070" s="67"/>
      <c r="BA1070" s="66">
        <f t="shared" si="385"/>
        <v>1.0211394329685541E-2</v>
      </c>
      <c r="BB1070">
        <f t="shared" si="386"/>
        <v>100</v>
      </c>
      <c r="BC1070" t="str">
        <f t="shared" si="387"/>
        <v/>
      </c>
    </row>
    <row r="1071" spans="1:55" ht="15" customHeight="1">
      <c r="A1071" s="56">
        <v>1067</v>
      </c>
      <c r="B1071" s="57">
        <v>44105</v>
      </c>
      <c r="C1071" s="56">
        <v>2020</v>
      </c>
      <c r="D1071" s="58" t="s">
        <v>239</v>
      </c>
      <c r="E1071" s="59">
        <v>11583.2</v>
      </c>
      <c r="F1071" s="60">
        <v>0.20144699999999999</v>
      </c>
      <c r="G1071" s="60">
        <v>-6.7416000000000004E-2</v>
      </c>
      <c r="H1071" s="61">
        <v>0.8367</v>
      </c>
      <c r="I1071" s="62">
        <v>536</v>
      </c>
      <c r="J1071" s="56" t="s">
        <v>235</v>
      </c>
      <c r="K1071" s="63">
        <v>26.7</v>
      </c>
      <c r="L1071" s="56">
        <f t="shared" si="365"/>
        <v>100</v>
      </c>
      <c r="M1071" s="56">
        <f t="shared" si="366"/>
        <v>50</v>
      </c>
      <c r="N1071" s="56">
        <f t="shared" si="367"/>
        <v>100</v>
      </c>
      <c r="O1071" s="56">
        <f t="shared" si="368"/>
        <v>0</v>
      </c>
      <c r="P1071" s="56">
        <f t="shared" si="369"/>
        <v>0</v>
      </c>
      <c r="Q1071" s="63"/>
      <c r="R1071" s="56"/>
      <c r="S1071" s="60">
        <f t="shared" si="382"/>
        <v>1.4463052392438058E-2</v>
      </c>
      <c r="T1071" s="64">
        <f t="shared" si="383"/>
        <v>1.2514220705347023E-2</v>
      </c>
      <c r="V1071" s="65"/>
      <c r="W1071" s="65"/>
      <c r="Y1071" s="15" t="str">
        <f t="shared" si="370"/>
        <v>UNCERTAIN</v>
      </c>
      <c r="AA1071" s="66">
        <f t="shared" si="384"/>
        <v>0.16921438319448789</v>
      </c>
      <c r="AB1071">
        <f>LOOKUP($B1071,'07_L1政策步階'!$A$4:$A$14,'07_L1政策步階'!$C$4:$C$14)</f>
        <v>1</v>
      </c>
      <c r="AC1071" s="65"/>
      <c r="AD1071" s="65"/>
      <c r="AE1071" s="65"/>
      <c r="AF1071" s="65"/>
      <c r="AG1071" s="65"/>
      <c r="AH1071" s="65"/>
      <c r="AI1071" s="65"/>
      <c r="AJ1071" s="65"/>
      <c r="AK1071" s="65"/>
      <c r="AL1071">
        <f t="shared" si="371"/>
        <v>100</v>
      </c>
      <c r="AM1071">
        <f t="shared" si="372"/>
        <v>100</v>
      </c>
      <c r="AN1071" t="str">
        <f t="shared" si="373"/>
        <v/>
      </c>
      <c r="AO1071" t="str">
        <f t="shared" si="374"/>
        <v/>
      </c>
      <c r="AP1071" t="str">
        <f t="shared" si="375"/>
        <v/>
      </c>
      <c r="AQ1071" t="str">
        <f t="shared" si="376"/>
        <v/>
      </c>
      <c r="AR1071" t="str">
        <f t="shared" si="377"/>
        <v/>
      </c>
      <c r="AS1071" t="str">
        <f t="shared" si="378"/>
        <v/>
      </c>
      <c r="AT1071" t="str">
        <f t="shared" si="379"/>
        <v/>
      </c>
      <c r="AU1071" t="str">
        <f t="shared" si="380"/>
        <v/>
      </c>
      <c r="AV1071" t="str">
        <f t="shared" si="381"/>
        <v/>
      </c>
      <c r="AW1071">
        <f>'01_指標庫'!$H$4*ISNUMBER($F1071)+'01_指標庫'!$H$5*ISNUMBER($AA1071)+'01_指標庫'!$H$6*ISNUMBER($G1071)+'01_指標庫'!$H$7*ISNUMBER($H1071)+'01_指標庫'!$H$8*ISNUMBER($AF1071)+'01_指標庫'!$H$9*ISNUMBER($AG1071)+'01_指標庫'!$H$10*ISNUMBER($AB1071)+'01_指標庫'!$H$11*ISNUMBER($AC1071)+'01_指標庫'!$H$12*ISNUMBER($AD1071)+'01_指標庫'!$H$13*ISNUMBER($AE1071)+'01_指標庫'!$H$14*ISNUMBER($I1071)+'01_指標庫'!$H$15*ISNUMBER($AH1071)+'01_指標庫'!$H$16*ISNUMBER($K1071)+'01_指標庫'!$H$17*ISNUMBER($AI1071)+'01_指標庫'!$H$18*ISNUMBER($AJ1071)+'01_指標庫'!$H$19*ISNUMBER($AK1071)+'01_指標庫'!$H$20*ISNUMBER($BB1071)+'01_指標庫'!$H$21*ISNUMBER($BC1071)</f>
        <v>51</v>
      </c>
      <c r="AX1071">
        <f>IF(AW1071=0,50,ROUND(('01_指標庫'!$H$4*IF(ISNUMBER($F1071),L1071,0)+'01_指標庫'!$H$5*IF(ISNUMBER($AA1071),AL1071,0)+'01_指標庫'!$H$6*IF(ISNUMBER($G1071),M1071,0)+'01_指標庫'!$H$7*IF(ISNUMBER($H1071),N1071,0)+'01_指標庫'!$H$8*IF(ISNUMBER($AF1071),AQ1071,0)+'01_指標庫'!$H$9*IF(ISNUMBER($AG1071),AR1071,0)+'01_指標庫'!$H$10*IF(ISNUMBER($AB1071),AM1071,0)+'01_指標庫'!$H$11*IF(ISNUMBER($AC1071),AN1071,0)+'01_指標庫'!$H$12*IF(ISNUMBER($AD1071),AO1071,0)+'01_指標庫'!$H$13*IF(ISNUMBER($AE1071),AP1071,0)+'01_指標庫'!$H$14*IF(ISNUMBER($I1071),O1071,0)+'01_指標庫'!$H$15*IF(ISNUMBER($AH1071),AS1071,0)+'01_指標庫'!$H$16*IF(ISNUMBER($K1071),P1071,0)+'01_指標庫'!$H$17*IF(ISNUMBER($AI1071),AT1071,0)+'01_指標庫'!$H$18*IF(ISNUMBER($AJ1071),AU1071,0)+'01_指標庫'!$H$19*IF(ISNUMBER($AK1071),AV1071,0)+'01_指標庫'!$H$20*IF(ISNUMBER($BB1071),BB1071,0)+'01_指標庫'!$H$21*IF(ISNUMBER($BC1071),BC1071,0))/AW1071,1))</f>
        <v>64.7</v>
      </c>
      <c r="AY1071" s="67"/>
      <c r="AZ1071" s="67"/>
      <c r="BA1071" s="66">
        <f t="shared" si="385"/>
        <v>1.7966895536940086E-2</v>
      </c>
      <c r="BB1071">
        <f t="shared" si="386"/>
        <v>100</v>
      </c>
      <c r="BC1071" t="str">
        <f t="shared" si="387"/>
        <v/>
      </c>
    </row>
    <row r="1072" spans="1:55" ht="15" customHeight="1">
      <c r="A1072" s="56">
        <v>1068</v>
      </c>
      <c r="B1072" s="57">
        <v>44106</v>
      </c>
      <c r="C1072" s="56">
        <v>2020</v>
      </c>
      <c r="D1072" s="58" t="s">
        <v>234</v>
      </c>
      <c r="E1072" s="59">
        <v>11255.69</v>
      </c>
      <c r="F1072" s="60">
        <v>0.165856</v>
      </c>
      <c r="G1072" s="60">
        <v>-9.3784000000000006E-2</v>
      </c>
      <c r="H1072" s="61">
        <v>0.8367</v>
      </c>
      <c r="I1072" s="62">
        <v>538</v>
      </c>
      <c r="J1072" s="56" t="s">
        <v>235</v>
      </c>
      <c r="K1072" s="63">
        <v>27.63</v>
      </c>
      <c r="L1072" s="56">
        <f t="shared" si="365"/>
        <v>100</v>
      </c>
      <c r="M1072" s="56">
        <f t="shared" si="366"/>
        <v>50</v>
      </c>
      <c r="N1072" s="56">
        <f t="shared" si="367"/>
        <v>100</v>
      </c>
      <c r="O1072" s="56">
        <f t="shared" si="368"/>
        <v>0</v>
      </c>
      <c r="P1072" s="56">
        <f t="shared" si="369"/>
        <v>0</v>
      </c>
      <c r="Q1072" s="63"/>
      <c r="R1072" s="56"/>
      <c r="S1072" s="60">
        <f t="shared" si="382"/>
        <v>-2.8274570066993632E-2</v>
      </c>
      <c r="T1072" s="64">
        <f t="shared" si="383"/>
        <v>3.4831460674157322E-2</v>
      </c>
      <c r="V1072" s="65"/>
      <c r="W1072" s="65"/>
      <c r="Y1072" s="15" t="str">
        <f t="shared" si="370"/>
        <v>UNCERTAIN</v>
      </c>
      <c r="AA1072" s="66">
        <f t="shared" si="384"/>
        <v>0.1689900911723341</v>
      </c>
      <c r="AB1072">
        <f>LOOKUP($B1072,'07_L1政策步階'!$A$4:$A$14,'07_L1政策步階'!$C$4:$C$14)</f>
        <v>1</v>
      </c>
      <c r="AC1072" s="65"/>
      <c r="AD1072" s="65"/>
      <c r="AE1072" s="65"/>
      <c r="AF1072" s="65"/>
      <c r="AG1072" s="65"/>
      <c r="AH1072" s="65"/>
      <c r="AI1072" s="65"/>
      <c r="AJ1072" s="65"/>
      <c r="AK1072" s="65"/>
      <c r="AL1072">
        <f t="shared" si="371"/>
        <v>100</v>
      </c>
      <c r="AM1072">
        <f t="shared" si="372"/>
        <v>100</v>
      </c>
      <c r="AN1072" t="str">
        <f t="shared" si="373"/>
        <v/>
      </c>
      <c r="AO1072" t="str">
        <f t="shared" si="374"/>
        <v/>
      </c>
      <c r="AP1072" t="str">
        <f t="shared" si="375"/>
        <v/>
      </c>
      <c r="AQ1072" t="str">
        <f t="shared" si="376"/>
        <v/>
      </c>
      <c r="AR1072" t="str">
        <f t="shared" si="377"/>
        <v/>
      </c>
      <c r="AS1072" t="str">
        <f t="shared" si="378"/>
        <v/>
      </c>
      <c r="AT1072" t="str">
        <f t="shared" si="379"/>
        <v/>
      </c>
      <c r="AU1072" t="str">
        <f t="shared" si="380"/>
        <v/>
      </c>
      <c r="AV1072" t="str">
        <f t="shared" si="381"/>
        <v/>
      </c>
      <c r="AW1072">
        <f>'01_指標庫'!$H$4*ISNUMBER($F1072)+'01_指標庫'!$H$5*ISNUMBER($AA1072)+'01_指標庫'!$H$6*ISNUMBER($G1072)+'01_指標庫'!$H$7*ISNUMBER($H1072)+'01_指標庫'!$H$8*ISNUMBER($AF1072)+'01_指標庫'!$H$9*ISNUMBER($AG1072)+'01_指標庫'!$H$10*ISNUMBER($AB1072)+'01_指標庫'!$H$11*ISNUMBER($AC1072)+'01_指標庫'!$H$12*ISNUMBER($AD1072)+'01_指標庫'!$H$13*ISNUMBER($AE1072)+'01_指標庫'!$H$14*ISNUMBER($I1072)+'01_指標庫'!$H$15*ISNUMBER($AH1072)+'01_指標庫'!$H$16*ISNUMBER($K1072)+'01_指標庫'!$H$17*ISNUMBER($AI1072)+'01_指標庫'!$H$18*ISNUMBER($AJ1072)+'01_指標庫'!$H$19*ISNUMBER($AK1072)+'01_指標庫'!$H$20*ISNUMBER($BB1072)+'01_指標庫'!$H$21*ISNUMBER($BC1072)</f>
        <v>51</v>
      </c>
      <c r="AX1072">
        <f>IF(AW1072=0,50,ROUND(('01_指標庫'!$H$4*IF(ISNUMBER($F1072),L1072,0)+'01_指標庫'!$H$5*IF(ISNUMBER($AA1072),AL1072,0)+'01_指標庫'!$H$6*IF(ISNUMBER($G1072),M1072,0)+'01_指標庫'!$H$7*IF(ISNUMBER($H1072),N1072,0)+'01_指標庫'!$H$8*IF(ISNUMBER($AF1072),AQ1072,0)+'01_指標庫'!$H$9*IF(ISNUMBER($AG1072),AR1072,0)+'01_指標庫'!$H$10*IF(ISNUMBER($AB1072),AM1072,0)+'01_指標庫'!$H$11*IF(ISNUMBER($AC1072),AN1072,0)+'01_指標庫'!$H$12*IF(ISNUMBER($AD1072),AO1072,0)+'01_指標庫'!$H$13*IF(ISNUMBER($AE1072),AP1072,0)+'01_指標庫'!$H$14*IF(ISNUMBER($I1072),O1072,0)+'01_指標庫'!$H$15*IF(ISNUMBER($AH1072),AS1072,0)+'01_指標庫'!$H$16*IF(ISNUMBER($K1072),P1072,0)+'01_指標庫'!$H$17*IF(ISNUMBER($AI1072),AT1072,0)+'01_指標庫'!$H$18*IF(ISNUMBER($AJ1072),AU1072,0)+'01_指標庫'!$H$19*IF(ISNUMBER($AK1072),AV1072,0)+'01_指標庫'!$H$20*IF(ISNUMBER($BB1072),BB1072,0)+'01_指標庫'!$H$21*IF(ISNUMBER($BC1072),BC1072,0))/AW1072,1))</f>
        <v>58.8</v>
      </c>
      <c r="AY1072" s="67"/>
      <c r="AZ1072" s="67"/>
      <c r="BA1072" s="66">
        <f t="shared" si="385"/>
        <v>1.6937211602949365E-2</v>
      </c>
      <c r="BB1072">
        <f t="shared" si="386"/>
        <v>50</v>
      </c>
      <c r="BC1072" t="str">
        <f t="shared" si="387"/>
        <v/>
      </c>
    </row>
    <row r="1073" spans="1:55" ht="15" customHeight="1">
      <c r="A1073" s="56">
        <v>1069</v>
      </c>
      <c r="B1073" s="57">
        <v>44109</v>
      </c>
      <c r="C1073" s="56">
        <v>2020</v>
      </c>
      <c r="D1073" s="58" t="s">
        <v>236</v>
      </c>
      <c r="E1073" s="59">
        <v>11509.06</v>
      </c>
      <c r="F1073" s="60">
        <v>0.19029499999999999</v>
      </c>
      <c r="G1073" s="60">
        <v>-7.3385000000000006E-2</v>
      </c>
      <c r="H1073" s="61">
        <v>0.87760000000000005</v>
      </c>
      <c r="I1073" s="62">
        <v>518</v>
      </c>
      <c r="J1073" s="56" t="s">
        <v>235</v>
      </c>
      <c r="K1073" s="63">
        <v>27.96</v>
      </c>
      <c r="L1073" s="56">
        <f t="shared" si="365"/>
        <v>100</v>
      </c>
      <c r="M1073" s="56">
        <f t="shared" si="366"/>
        <v>50</v>
      </c>
      <c r="N1073" s="56">
        <f t="shared" si="367"/>
        <v>100</v>
      </c>
      <c r="O1073" s="56">
        <f t="shared" si="368"/>
        <v>0</v>
      </c>
      <c r="P1073" s="56">
        <f t="shared" si="369"/>
        <v>0</v>
      </c>
      <c r="Q1073" s="63"/>
      <c r="R1073" s="56"/>
      <c r="S1073" s="60">
        <f t="shared" si="382"/>
        <v>2.2510392521471356E-2</v>
      </c>
      <c r="T1073" s="64">
        <f t="shared" si="383"/>
        <v>1.1943539630836053E-2</v>
      </c>
      <c r="V1073" s="65"/>
      <c r="W1073" s="65"/>
      <c r="Y1073" s="15" t="str">
        <f t="shared" si="370"/>
        <v>UNCERTAIN</v>
      </c>
      <c r="AA1073" s="66">
        <f t="shared" si="384"/>
        <v>0.16934193559596666</v>
      </c>
      <c r="AB1073">
        <f>LOOKUP($B1073,'07_L1政策步階'!$A$4:$A$14,'07_L1政策步階'!$C$4:$C$14)</f>
        <v>1</v>
      </c>
      <c r="AC1073" s="65"/>
      <c r="AD1073" s="65"/>
      <c r="AE1073" s="65"/>
      <c r="AF1073" s="65"/>
      <c r="AG1073" s="65"/>
      <c r="AH1073" s="65"/>
      <c r="AI1073" s="65"/>
      <c r="AJ1073" s="65"/>
      <c r="AK1073" s="65"/>
      <c r="AL1073">
        <f t="shared" si="371"/>
        <v>100</v>
      </c>
      <c r="AM1073">
        <f t="shared" si="372"/>
        <v>100</v>
      </c>
      <c r="AN1073" t="str">
        <f t="shared" si="373"/>
        <v/>
      </c>
      <c r="AO1073" t="str">
        <f t="shared" si="374"/>
        <v/>
      </c>
      <c r="AP1073" t="str">
        <f t="shared" si="375"/>
        <v/>
      </c>
      <c r="AQ1073" t="str">
        <f t="shared" si="376"/>
        <v/>
      </c>
      <c r="AR1073" t="str">
        <f t="shared" si="377"/>
        <v/>
      </c>
      <c r="AS1073" t="str">
        <f t="shared" si="378"/>
        <v/>
      </c>
      <c r="AT1073" t="str">
        <f t="shared" si="379"/>
        <v/>
      </c>
      <c r="AU1073" t="str">
        <f t="shared" si="380"/>
        <v/>
      </c>
      <c r="AV1073" t="str">
        <f t="shared" si="381"/>
        <v/>
      </c>
      <c r="AW1073">
        <f>'01_指標庫'!$H$4*ISNUMBER($F1073)+'01_指標庫'!$H$5*ISNUMBER($AA1073)+'01_指標庫'!$H$6*ISNUMBER($G1073)+'01_指標庫'!$H$7*ISNUMBER($H1073)+'01_指標庫'!$H$8*ISNUMBER($AF1073)+'01_指標庫'!$H$9*ISNUMBER($AG1073)+'01_指標庫'!$H$10*ISNUMBER($AB1073)+'01_指標庫'!$H$11*ISNUMBER($AC1073)+'01_指標庫'!$H$12*ISNUMBER($AD1073)+'01_指標庫'!$H$13*ISNUMBER($AE1073)+'01_指標庫'!$H$14*ISNUMBER($I1073)+'01_指標庫'!$H$15*ISNUMBER($AH1073)+'01_指標庫'!$H$16*ISNUMBER($K1073)+'01_指標庫'!$H$17*ISNUMBER($AI1073)+'01_指標庫'!$H$18*ISNUMBER($AJ1073)+'01_指標庫'!$H$19*ISNUMBER($AK1073)+'01_指標庫'!$H$20*ISNUMBER($BB1073)+'01_指標庫'!$H$21*ISNUMBER($BC1073)</f>
        <v>51</v>
      </c>
      <c r="AX1073">
        <f>IF(AW1073=0,50,ROUND(('01_指標庫'!$H$4*IF(ISNUMBER($F1073),L1073,0)+'01_指標庫'!$H$5*IF(ISNUMBER($AA1073),AL1073,0)+'01_指標庫'!$H$6*IF(ISNUMBER($G1073),M1073,0)+'01_指標庫'!$H$7*IF(ISNUMBER($H1073),N1073,0)+'01_指標庫'!$H$8*IF(ISNUMBER($AF1073),AQ1073,0)+'01_指標庫'!$H$9*IF(ISNUMBER($AG1073),AR1073,0)+'01_指標庫'!$H$10*IF(ISNUMBER($AB1073),AM1073,0)+'01_指標庫'!$H$11*IF(ISNUMBER($AC1073),AN1073,0)+'01_指標庫'!$H$12*IF(ISNUMBER($AD1073),AO1073,0)+'01_指標庫'!$H$13*IF(ISNUMBER($AE1073),AP1073,0)+'01_指標庫'!$H$14*IF(ISNUMBER($I1073),O1073,0)+'01_指標庫'!$H$15*IF(ISNUMBER($AH1073),AS1073,0)+'01_指標庫'!$H$16*IF(ISNUMBER($K1073),P1073,0)+'01_指標庫'!$H$17*IF(ISNUMBER($AI1073),AT1073,0)+'01_指標庫'!$H$18*IF(ISNUMBER($AJ1073),AU1073,0)+'01_指標庫'!$H$19*IF(ISNUMBER($AK1073),AV1073,0)+'01_指標庫'!$H$20*IF(ISNUMBER($BB1073),BB1073,0)+'01_指標庫'!$H$21*IF(ISNUMBER($BC1073),BC1073,0))/AW1073,1))</f>
        <v>64.7</v>
      </c>
      <c r="AY1073" s="67"/>
      <c r="AZ1073" s="67"/>
      <c r="BA1073" s="66">
        <f t="shared" si="385"/>
        <v>1.472804428624741E-2</v>
      </c>
      <c r="BB1073">
        <f t="shared" si="386"/>
        <v>100</v>
      </c>
      <c r="BC1073" t="str">
        <f t="shared" si="387"/>
        <v/>
      </c>
    </row>
    <row r="1074" spans="1:55" ht="15" customHeight="1">
      <c r="A1074" s="56">
        <v>1070</v>
      </c>
      <c r="B1074" s="57">
        <v>44110</v>
      </c>
      <c r="C1074" s="56">
        <v>2020</v>
      </c>
      <c r="D1074" s="58" t="s">
        <v>237</v>
      </c>
      <c r="E1074" s="59">
        <v>11291.27</v>
      </c>
      <c r="F1074" s="60">
        <v>0.16617199999999999</v>
      </c>
      <c r="G1074" s="60">
        <v>-9.0920000000000001E-2</v>
      </c>
      <c r="H1074" s="61">
        <v>0.85709999999999997</v>
      </c>
      <c r="I1074" s="62">
        <v>506</v>
      </c>
      <c r="J1074" s="56" t="s">
        <v>235</v>
      </c>
      <c r="K1074" s="63">
        <v>29.48</v>
      </c>
      <c r="L1074" s="56">
        <f t="shared" si="365"/>
        <v>100</v>
      </c>
      <c r="M1074" s="56">
        <f t="shared" si="366"/>
        <v>50</v>
      </c>
      <c r="N1074" s="56">
        <f t="shared" si="367"/>
        <v>100</v>
      </c>
      <c r="O1074" s="56">
        <f t="shared" si="368"/>
        <v>0</v>
      </c>
      <c r="P1074" s="56">
        <f t="shared" si="369"/>
        <v>0</v>
      </c>
      <c r="Q1074" s="63"/>
      <c r="R1074" s="56"/>
      <c r="S1074" s="60">
        <f t="shared" si="382"/>
        <v>-1.8923352558766648E-2</v>
      </c>
      <c r="T1074" s="64">
        <f t="shared" si="383"/>
        <v>5.4363376251788331E-2</v>
      </c>
      <c r="V1074" s="65"/>
      <c r="W1074" s="65"/>
      <c r="Y1074" s="15" t="str">
        <f t="shared" si="370"/>
        <v>UNCERTAIN</v>
      </c>
      <c r="AA1074" s="66">
        <f t="shared" si="384"/>
        <v>0.16901599520338717</v>
      </c>
      <c r="AB1074">
        <f>LOOKUP($B1074,'07_L1政策步階'!$A$4:$A$14,'07_L1政策步階'!$C$4:$C$14)</f>
        <v>1</v>
      </c>
      <c r="AC1074" s="65"/>
      <c r="AD1074" s="65"/>
      <c r="AE1074" s="65"/>
      <c r="AF1074" s="65"/>
      <c r="AG1074" s="65"/>
      <c r="AH1074" s="65"/>
      <c r="AI1074" s="65"/>
      <c r="AJ1074" s="65"/>
      <c r="AK1074" s="65"/>
      <c r="AL1074">
        <f t="shared" si="371"/>
        <v>100</v>
      </c>
      <c r="AM1074">
        <f t="shared" si="372"/>
        <v>100</v>
      </c>
      <c r="AN1074" t="str">
        <f t="shared" si="373"/>
        <v/>
      </c>
      <c r="AO1074" t="str">
        <f t="shared" si="374"/>
        <v/>
      </c>
      <c r="AP1074" t="str">
        <f t="shared" si="375"/>
        <v/>
      </c>
      <c r="AQ1074" t="str">
        <f t="shared" si="376"/>
        <v/>
      </c>
      <c r="AR1074" t="str">
        <f t="shared" si="377"/>
        <v/>
      </c>
      <c r="AS1074" t="str">
        <f t="shared" si="378"/>
        <v/>
      </c>
      <c r="AT1074" t="str">
        <f t="shared" si="379"/>
        <v/>
      </c>
      <c r="AU1074" t="str">
        <f t="shared" si="380"/>
        <v/>
      </c>
      <c r="AV1074" t="str">
        <f t="shared" si="381"/>
        <v/>
      </c>
      <c r="AW1074">
        <f>'01_指標庫'!$H$4*ISNUMBER($F1074)+'01_指標庫'!$H$5*ISNUMBER($AA1074)+'01_指標庫'!$H$6*ISNUMBER($G1074)+'01_指標庫'!$H$7*ISNUMBER($H1074)+'01_指標庫'!$H$8*ISNUMBER($AF1074)+'01_指標庫'!$H$9*ISNUMBER($AG1074)+'01_指標庫'!$H$10*ISNUMBER($AB1074)+'01_指標庫'!$H$11*ISNUMBER($AC1074)+'01_指標庫'!$H$12*ISNUMBER($AD1074)+'01_指標庫'!$H$13*ISNUMBER($AE1074)+'01_指標庫'!$H$14*ISNUMBER($I1074)+'01_指標庫'!$H$15*ISNUMBER($AH1074)+'01_指標庫'!$H$16*ISNUMBER($K1074)+'01_指標庫'!$H$17*ISNUMBER($AI1074)+'01_指標庫'!$H$18*ISNUMBER($AJ1074)+'01_指標庫'!$H$19*ISNUMBER($AK1074)+'01_指標庫'!$H$20*ISNUMBER($BB1074)+'01_指標庫'!$H$21*ISNUMBER($BC1074)</f>
        <v>51</v>
      </c>
      <c r="AX1074">
        <f>IF(AW1074=0,50,ROUND(('01_指標庫'!$H$4*IF(ISNUMBER($F1074),L1074,0)+'01_指標庫'!$H$5*IF(ISNUMBER($AA1074),AL1074,0)+'01_指標庫'!$H$6*IF(ISNUMBER($G1074),M1074,0)+'01_指標庫'!$H$7*IF(ISNUMBER($H1074),N1074,0)+'01_指標庫'!$H$8*IF(ISNUMBER($AF1074),AQ1074,0)+'01_指標庫'!$H$9*IF(ISNUMBER($AG1074),AR1074,0)+'01_指標庫'!$H$10*IF(ISNUMBER($AB1074),AM1074,0)+'01_指標庫'!$H$11*IF(ISNUMBER($AC1074),AN1074,0)+'01_指標庫'!$H$12*IF(ISNUMBER($AD1074),AO1074,0)+'01_指標庫'!$H$13*IF(ISNUMBER($AE1074),AP1074,0)+'01_指標庫'!$H$14*IF(ISNUMBER($I1074),O1074,0)+'01_指標庫'!$H$15*IF(ISNUMBER($AH1074),AS1074,0)+'01_指標庫'!$H$16*IF(ISNUMBER($K1074),P1074,0)+'01_指標庫'!$H$17*IF(ISNUMBER($AI1074),AT1074,0)+'01_指標庫'!$H$18*IF(ISNUMBER($AJ1074),AU1074,0)+'01_指標庫'!$H$19*IF(ISNUMBER($AK1074),AV1074,0)+'01_指標庫'!$H$20*IF(ISNUMBER($BB1074),BB1074,0)+'01_指標庫'!$H$21*IF(ISNUMBER($BC1074),BC1074,0))/AW1074,1))</f>
        <v>64.7</v>
      </c>
      <c r="AY1074" s="67"/>
      <c r="AZ1074" s="67"/>
      <c r="BA1074" s="66">
        <f t="shared" si="385"/>
        <v>1.3220350149490967E-2</v>
      </c>
      <c r="BB1074">
        <f t="shared" si="386"/>
        <v>100</v>
      </c>
      <c r="BC1074" t="str">
        <f t="shared" si="387"/>
        <v/>
      </c>
    </row>
    <row r="1075" spans="1:55" ht="15" customHeight="1">
      <c r="A1075" s="56">
        <v>1071</v>
      </c>
      <c r="B1075" s="57">
        <v>44111</v>
      </c>
      <c r="C1075" s="56">
        <v>2020</v>
      </c>
      <c r="D1075" s="58" t="s">
        <v>238</v>
      </c>
      <c r="E1075" s="59">
        <v>11503.19</v>
      </c>
      <c r="F1075" s="60">
        <v>0.18632899999999999</v>
      </c>
      <c r="G1075" s="60">
        <v>-7.3857000000000006E-2</v>
      </c>
      <c r="H1075" s="61">
        <v>0.87760000000000005</v>
      </c>
      <c r="I1075" s="62">
        <v>502</v>
      </c>
      <c r="J1075" s="56" t="s">
        <v>235</v>
      </c>
      <c r="K1075" s="63">
        <v>28.06</v>
      </c>
      <c r="L1075" s="56">
        <f t="shared" si="365"/>
        <v>100</v>
      </c>
      <c r="M1075" s="56">
        <f t="shared" si="366"/>
        <v>50</v>
      </c>
      <c r="N1075" s="56">
        <f t="shared" si="367"/>
        <v>100</v>
      </c>
      <c r="O1075" s="56">
        <f t="shared" si="368"/>
        <v>0</v>
      </c>
      <c r="P1075" s="56">
        <f t="shared" si="369"/>
        <v>0</v>
      </c>
      <c r="Q1075" s="63"/>
      <c r="R1075" s="56"/>
      <c r="S1075" s="60">
        <f t="shared" si="382"/>
        <v>1.876848219907945E-2</v>
      </c>
      <c r="T1075" s="64">
        <f t="shared" si="383"/>
        <v>-4.8168249660787033E-2</v>
      </c>
      <c r="V1075" s="65"/>
      <c r="W1075" s="65"/>
      <c r="Y1075" s="15" t="str">
        <f t="shared" si="370"/>
        <v>UNCERTAIN</v>
      </c>
      <c r="AA1075" s="66">
        <f t="shared" si="384"/>
        <v>0.16931540378860377</v>
      </c>
      <c r="AB1075">
        <f>LOOKUP($B1075,'07_L1政策步階'!$A$4:$A$14,'07_L1政策步階'!$C$4:$C$14)</f>
        <v>1</v>
      </c>
      <c r="AC1075" s="65"/>
      <c r="AD1075" s="65"/>
      <c r="AE1075" s="65"/>
      <c r="AF1075" s="65"/>
      <c r="AG1075" s="65"/>
      <c r="AH1075" s="65"/>
      <c r="AI1075" s="65"/>
      <c r="AJ1075" s="65"/>
      <c r="AK1075" s="65"/>
      <c r="AL1075">
        <f t="shared" si="371"/>
        <v>100</v>
      </c>
      <c r="AM1075">
        <f t="shared" si="372"/>
        <v>100</v>
      </c>
      <c r="AN1075" t="str">
        <f t="shared" si="373"/>
        <v/>
      </c>
      <c r="AO1075" t="str">
        <f t="shared" si="374"/>
        <v/>
      </c>
      <c r="AP1075" t="str">
        <f t="shared" si="375"/>
        <v/>
      </c>
      <c r="AQ1075" t="str">
        <f t="shared" si="376"/>
        <v/>
      </c>
      <c r="AR1075" t="str">
        <f t="shared" si="377"/>
        <v/>
      </c>
      <c r="AS1075" t="str">
        <f t="shared" si="378"/>
        <v/>
      </c>
      <c r="AT1075" t="str">
        <f t="shared" si="379"/>
        <v/>
      </c>
      <c r="AU1075" t="str">
        <f t="shared" si="380"/>
        <v/>
      </c>
      <c r="AV1075" t="str">
        <f t="shared" si="381"/>
        <v/>
      </c>
      <c r="AW1075">
        <f>'01_指標庫'!$H$4*ISNUMBER($F1075)+'01_指標庫'!$H$5*ISNUMBER($AA1075)+'01_指標庫'!$H$6*ISNUMBER($G1075)+'01_指標庫'!$H$7*ISNUMBER($H1075)+'01_指標庫'!$H$8*ISNUMBER($AF1075)+'01_指標庫'!$H$9*ISNUMBER($AG1075)+'01_指標庫'!$H$10*ISNUMBER($AB1075)+'01_指標庫'!$H$11*ISNUMBER($AC1075)+'01_指標庫'!$H$12*ISNUMBER($AD1075)+'01_指標庫'!$H$13*ISNUMBER($AE1075)+'01_指標庫'!$H$14*ISNUMBER($I1075)+'01_指標庫'!$H$15*ISNUMBER($AH1075)+'01_指標庫'!$H$16*ISNUMBER($K1075)+'01_指標庫'!$H$17*ISNUMBER($AI1075)+'01_指標庫'!$H$18*ISNUMBER($AJ1075)+'01_指標庫'!$H$19*ISNUMBER($AK1075)+'01_指標庫'!$H$20*ISNUMBER($BB1075)+'01_指標庫'!$H$21*ISNUMBER($BC1075)</f>
        <v>51</v>
      </c>
      <c r="AX1075">
        <f>IF(AW1075=0,50,ROUND(('01_指標庫'!$H$4*IF(ISNUMBER($F1075),L1075,0)+'01_指標庫'!$H$5*IF(ISNUMBER($AA1075),AL1075,0)+'01_指標庫'!$H$6*IF(ISNUMBER($G1075),M1075,0)+'01_指標庫'!$H$7*IF(ISNUMBER($H1075),N1075,0)+'01_指標庫'!$H$8*IF(ISNUMBER($AF1075),AQ1075,0)+'01_指標庫'!$H$9*IF(ISNUMBER($AG1075),AR1075,0)+'01_指標庫'!$H$10*IF(ISNUMBER($AB1075),AM1075,0)+'01_指標庫'!$H$11*IF(ISNUMBER($AC1075),AN1075,0)+'01_指標庫'!$H$12*IF(ISNUMBER($AD1075),AO1075,0)+'01_指標庫'!$H$13*IF(ISNUMBER($AE1075),AP1075,0)+'01_指標庫'!$H$14*IF(ISNUMBER($I1075),O1075,0)+'01_指標庫'!$H$15*IF(ISNUMBER($AH1075),AS1075,0)+'01_指標庫'!$H$16*IF(ISNUMBER($K1075),P1075,0)+'01_指標庫'!$H$17*IF(ISNUMBER($AI1075),AT1075,0)+'01_指標庫'!$H$18*IF(ISNUMBER($AJ1075),AU1075,0)+'01_指標庫'!$H$19*IF(ISNUMBER($AK1075),AV1075,0)+'01_指標庫'!$H$20*IF(ISNUMBER($BB1075),BB1075,0)+'01_指標庫'!$H$21*IF(ISNUMBER($BC1075),BC1075,0))/AW1075,1))</f>
        <v>58.8</v>
      </c>
      <c r="AY1075" s="67"/>
      <c r="AZ1075" s="67"/>
      <c r="BA1075" s="66">
        <f t="shared" si="385"/>
        <v>8.7324762411065127E-3</v>
      </c>
      <c r="BB1075">
        <f t="shared" si="386"/>
        <v>50</v>
      </c>
      <c r="BC1075" t="str">
        <f t="shared" si="387"/>
        <v/>
      </c>
    </row>
    <row r="1076" spans="1:55" ht="15" customHeight="1">
      <c r="A1076" s="56">
        <v>1072</v>
      </c>
      <c r="B1076" s="57">
        <v>44112</v>
      </c>
      <c r="C1076" s="56">
        <v>2020</v>
      </c>
      <c r="D1076" s="58" t="s">
        <v>239</v>
      </c>
      <c r="E1076" s="59">
        <v>11550.94</v>
      </c>
      <c r="F1076" s="60">
        <v>0.189503</v>
      </c>
      <c r="G1076" s="60">
        <v>-7.0013000000000006E-2</v>
      </c>
      <c r="H1076" s="61">
        <v>0.91839999999999999</v>
      </c>
      <c r="I1076" s="62">
        <v>497</v>
      </c>
      <c r="J1076" s="56" t="s">
        <v>235</v>
      </c>
      <c r="K1076" s="63">
        <v>26.36</v>
      </c>
      <c r="L1076" s="56">
        <f t="shared" si="365"/>
        <v>100</v>
      </c>
      <c r="M1076" s="56">
        <f t="shared" si="366"/>
        <v>50</v>
      </c>
      <c r="N1076" s="56">
        <f t="shared" si="367"/>
        <v>100</v>
      </c>
      <c r="O1076" s="56">
        <f t="shared" si="368"/>
        <v>0</v>
      </c>
      <c r="P1076" s="56">
        <f t="shared" si="369"/>
        <v>0</v>
      </c>
      <c r="Q1076" s="63"/>
      <c r="R1076" s="56"/>
      <c r="S1076" s="60">
        <f t="shared" si="382"/>
        <v>4.1510224555101338E-3</v>
      </c>
      <c r="T1076" s="64">
        <f t="shared" si="383"/>
        <v>-6.0584461867426942E-2</v>
      </c>
      <c r="V1076" s="65"/>
      <c r="W1076" s="65"/>
      <c r="Y1076" s="15" t="str">
        <f t="shared" si="370"/>
        <v>UNCERTAIN</v>
      </c>
      <c r="AA1076" s="66">
        <f t="shared" si="384"/>
        <v>0.16942534728882719</v>
      </c>
      <c r="AB1076">
        <f>LOOKUP($B1076,'07_L1政策步階'!$A$4:$A$14,'07_L1政策步階'!$C$4:$C$14)</f>
        <v>1</v>
      </c>
      <c r="AC1076" s="65"/>
      <c r="AD1076" s="65"/>
      <c r="AE1076" s="65"/>
      <c r="AF1076" s="65"/>
      <c r="AG1076" s="65"/>
      <c r="AH1076" s="65"/>
      <c r="AI1076" s="65"/>
      <c r="AJ1076" s="65"/>
      <c r="AK1076" s="65"/>
      <c r="AL1076">
        <f t="shared" si="371"/>
        <v>100</v>
      </c>
      <c r="AM1076">
        <f t="shared" si="372"/>
        <v>100</v>
      </c>
      <c r="AN1076" t="str">
        <f t="shared" si="373"/>
        <v/>
      </c>
      <c r="AO1076" t="str">
        <f t="shared" si="374"/>
        <v/>
      </c>
      <c r="AP1076" t="str">
        <f t="shared" si="375"/>
        <v/>
      </c>
      <c r="AQ1076" t="str">
        <f t="shared" si="376"/>
        <v/>
      </c>
      <c r="AR1076" t="str">
        <f t="shared" si="377"/>
        <v/>
      </c>
      <c r="AS1076" t="str">
        <f t="shared" si="378"/>
        <v/>
      </c>
      <c r="AT1076" t="str">
        <f t="shared" si="379"/>
        <v/>
      </c>
      <c r="AU1076" t="str">
        <f t="shared" si="380"/>
        <v/>
      </c>
      <c r="AV1076" t="str">
        <f t="shared" si="381"/>
        <v/>
      </c>
      <c r="AW1076">
        <f>'01_指標庫'!$H$4*ISNUMBER($F1076)+'01_指標庫'!$H$5*ISNUMBER($AA1076)+'01_指標庫'!$H$6*ISNUMBER($G1076)+'01_指標庫'!$H$7*ISNUMBER($H1076)+'01_指標庫'!$H$8*ISNUMBER($AF1076)+'01_指標庫'!$H$9*ISNUMBER($AG1076)+'01_指標庫'!$H$10*ISNUMBER($AB1076)+'01_指標庫'!$H$11*ISNUMBER($AC1076)+'01_指標庫'!$H$12*ISNUMBER($AD1076)+'01_指標庫'!$H$13*ISNUMBER($AE1076)+'01_指標庫'!$H$14*ISNUMBER($I1076)+'01_指標庫'!$H$15*ISNUMBER($AH1076)+'01_指標庫'!$H$16*ISNUMBER($K1076)+'01_指標庫'!$H$17*ISNUMBER($AI1076)+'01_指標庫'!$H$18*ISNUMBER($AJ1076)+'01_指標庫'!$H$19*ISNUMBER($AK1076)+'01_指標庫'!$H$20*ISNUMBER($BB1076)+'01_指標庫'!$H$21*ISNUMBER($BC1076)</f>
        <v>51</v>
      </c>
      <c r="AX1076">
        <f>IF(AW1076=0,50,ROUND(('01_指標庫'!$H$4*IF(ISNUMBER($F1076),L1076,0)+'01_指標庫'!$H$5*IF(ISNUMBER($AA1076),AL1076,0)+'01_指標庫'!$H$6*IF(ISNUMBER($G1076),M1076,0)+'01_指標庫'!$H$7*IF(ISNUMBER($H1076),N1076,0)+'01_指標庫'!$H$8*IF(ISNUMBER($AF1076),AQ1076,0)+'01_指標庫'!$H$9*IF(ISNUMBER($AG1076),AR1076,0)+'01_指標庫'!$H$10*IF(ISNUMBER($AB1076),AM1076,0)+'01_指標庫'!$H$11*IF(ISNUMBER($AC1076),AN1076,0)+'01_指標庫'!$H$12*IF(ISNUMBER($AD1076),AO1076,0)+'01_指標庫'!$H$13*IF(ISNUMBER($AE1076),AP1076,0)+'01_指標庫'!$H$14*IF(ISNUMBER($I1076),O1076,0)+'01_指標庫'!$H$15*IF(ISNUMBER($AH1076),AS1076,0)+'01_指標庫'!$H$16*IF(ISNUMBER($K1076),P1076,0)+'01_指標庫'!$H$17*IF(ISNUMBER($AI1076),AT1076,0)+'01_指標庫'!$H$18*IF(ISNUMBER($AJ1076),AU1076,0)+'01_指標庫'!$H$19*IF(ISNUMBER($AK1076),AV1076,0)+'01_指標庫'!$H$20*IF(ISNUMBER($BB1076),BB1076,0)+'01_指標庫'!$H$21*IF(ISNUMBER($BC1076),BC1076,0))/AW1076,1))</f>
        <v>58.8</v>
      </c>
      <c r="AY1076" s="67"/>
      <c r="AZ1076" s="67"/>
      <c r="BA1076" s="66">
        <f t="shared" si="385"/>
        <v>2.3726208192826892E-3</v>
      </c>
      <c r="BB1076">
        <f t="shared" si="386"/>
        <v>50</v>
      </c>
      <c r="BC1076" t="str">
        <f t="shared" si="387"/>
        <v/>
      </c>
    </row>
    <row r="1077" spans="1:55" ht="15" customHeight="1">
      <c r="A1077" s="56">
        <v>1073</v>
      </c>
      <c r="B1077" s="57">
        <v>44113</v>
      </c>
      <c r="C1077" s="56">
        <v>2020</v>
      </c>
      <c r="D1077" s="58" t="s">
        <v>234</v>
      </c>
      <c r="E1077" s="59">
        <v>11725.85</v>
      </c>
      <c r="F1077" s="60">
        <v>0.20563600000000001</v>
      </c>
      <c r="G1077" s="60">
        <v>-5.5931000000000002E-2</v>
      </c>
      <c r="H1077" s="61">
        <v>0.91839999999999999</v>
      </c>
      <c r="I1077" s="62">
        <v>492</v>
      </c>
      <c r="J1077" s="56" t="s">
        <v>235</v>
      </c>
      <c r="K1077" s="63">
        <v>25</v>
      </c>
      <c r="L1077" s="56">
        <f t="shared" si="365"/>
        <v>100</v>
      </c>
      <c r="M1077" s="56">
        <f t="shared" si="366"/>
        <v>100</v>
      </c>
      <c r="N1077" s="56">
        <f t="shared" si="367"/>
        <v>100</v>
      </c>
      <c r="O1077" s="56">
        <f t="shared" si="368"/>
        <v>0</v>
      </c>
      <c r="P1077" s="56">
        <f t="shared" si="369"/>
        <v>50</v>
      </c>
      <c r="Q1077" s="63"/>
      <c r="R1077" s="56"/>
      <c r="S1077" s="60">
        <f t="shared" si="382"/>
        <v>1.5142490567867206E-2</v>
      </c>
      <c r="T1077" s="64">
        <f t="shared" si="383"/>
        <v>-5.159332321699539E-2</v>
      </c>
      <c r="V1077" s="65"/>
      <c r="W1077" s="65"/>
      <c r="Y1077" s="15" t="str">
        <f t="shared" si="370"/>
        <v>EASY</v>
      </c>
      <c r="AA1077" s="66">
        <f t="shared" si="384"/>
        <v>0.16968356666522189</v>
      </c>
      <c r="AB1077">
        <f>LOOKUP($B1077,'07_L1政策步階'!$A$4:$A$14,'07_L1政策步階'!$C$4:$C$14)</f>
        <v>1</v>
      </c>
      <c r="AC1077" s="65"/>
      <c r="AD1077" s="65"/>
      <c r="AE1077" s="65"/>
      <c r="AF1077" s="65"/>
      <c r="AG1077" s="65"/>
      <c r="AH1077" s="65"/>
      <c r="AI1077" s="65"/>
      <c r="AJ1077" s="65"/>
      <c r="AK1077" s="65"/>
      <c r="AL1077">
        <f t="shared" si="371"/>
        <v>100</v>
      </c>
      <c r="AM1077">
        <f t="shared" si="372"/>
        <v>100</v>
      </c>
      <c r="AN1077" t="str">
        <f t="shared" si="373"/>
        <v/>
      </c>
      <c r="AO1077" t="str">
        <f t="shared" si="374"/>
        <v/>
      </c>
      <c r="AP1077" t="str">
        <f t="shared" si="375"/>
        <v/>
      </c>
      <c r="AQ1077" t="str">
        <f t="shared" si="376"/>
        <v/>
      </c>
      <c r="AR1077" t="str">
        <f t="shared" si="377"/>
        <v/>
      </c>
      <c r="AS1077" t="str">
        <f t="shared" si="378"/>
        <v/>
      </c>
      <c r="AT1077" t="str">
        <f t="shared" si="379"/>
        <v/>
      </c>
      <c r="AU1077" t="str">
        <f t="shared" si="380"/>
        <v/>
      </c>
      <c r="AV1077" t="str">
        <f t="shared" si="381"/>
        <v/>
      </c>
      <c r="AW1077">
        <f>'01_指標庫'!$H$4*ISNUMBER($F1077)+'01_指標庫'!$H$5*ISNUMBER($AA1077)+'01_指標庫'!$H$6*ISNUMBER($G1077)+'01_指標庫'!$H$7*ISNUMBER($H1077)+'01_指標庫'!$H$8*ISNUMBER($AF1077)+'01_指標庫'!$H$9*ISNUMBER($AG1077)+'01_指標庫'!$H$10*ISNUMBER($AB1077)+'01_指標庫'!$H$11*ISNUMBER($AC1077)+'01_指標庫'!$H$12*ISNUMBER($AD1077)+'01_指標庫'!$H$13*ISNUMBER($AE1077)+'01_指標庫'!$H$14*ISNUMBER($I1077)+'01_指標庫'!$H$15*ISNUMBER($AH1077)+'01_指標庫'!$H$16*ISNUMBER($K1077)+'01_指標庫'!$H$17*ISNUMBER($AI1077)+'01_指標庫'!$H$18*ISNUMBER($AJ1077)+'01_指標庫'!$H$19*ISNUMBER($AK1077)+'01_指標庫'!$H$20*ISNUMBER($BB1077)+'01_指標庫'!$H$21*ISNUMBER($BC1077)</f>
        <v>51</v>
      </c>
      <c r="AX1077">
        <f>IF(AW1077=0,50,ROUND(('01_指標庫'!$H$4*IF(ISNUMBER($F1077),L1077,0)+'01_指標庫'!$H$5*IF(ISNUMBER($AA1077),AL1077,0)+'01_指標庫'!$H$6*IF(ISNUMBER($G1077),M1077,0)+'01_指標庫'!$H$7*IF(ISNUMBER($H1077),N1077,0)+'01_指標庫'!$H$8*IF(ISNUMBER($AF1077),AQ1077,0)+'01_指標庫'!$H$9*IF(ISNUMBER($AG1077),AR1077,0)+'01_指標庫'!$H$10*IF(ISNUMBER($AB1077),AM1077,0)+'01_指標庫'!$H$11*IF(ISNUMBER($AC1077),AN1077,0)+'01_指標庫'!$H$12*IF(ISNUMBER($AD1077),AO1077,0)+'01_指標庫'!$H$13*IF(ISNUMBER($AE1077),AP1077,0)+'01_指標庫'!$H$14*IF(ISNUMBER($I1077),O1077,0)+'01_指標庫'!$H$15*IF(ISNUMBER($AH1077),AS1077,0)+'01_指標庫'!$H$16*IF(ISNUMBER($K1077),P1077,0)+'01_指標庫'!$H$17*IF(ISNUMBER($AI1077),AT1077,0)+'01_指標庫'!$H$18*IF(ISNUMBER($AJ1077),AU1077,0)+'01_指標庫'!$H$19*IF(ISNUMBER($AK1077),AV1077,0)+'01_指標庫'!$H$20*IF(ISNUMBER($BB1077),BB1077,0)+'01_指標庫'!$H$21*IF(ISNUMBER($BC1077),BC1077,0))/AW1077,1))</f>
        <v>72.5</v>
      </c>
      <c r="AY1077" s="67"/>
      <c r="AZ1077" s="67"/>
      <c r="BA1077" s="66">
        <f t="shared" si="385"/>
        <v>5.553039843122054E-3</v>
      </c>
      <c r="BB1077">
        <f t="shared" si="386"/>
        <v>50</v>
      </c>
      <c r="BC1077" t="str">
        <f t="shared" si="387"/>
        <v/>
      </c>
    </row>
    <row r="1078" spans="1:55" ht="15" customHeight="1">
      <c r="A1078" s="56">
        <v>1074</v>
      </c>
      <c r="B1078" s="57">
        <v>44116</v>
      </c>
      <c r="C1078" s="56">
        <v>2020</v>
      </c>
      <c r="D1078" s="58" t="s">
        <v>236</v>
      </c>
      <c r="E1078" s="59">
        <v>12088.11</v>
      </c>
      <c r="F1078" s="60">
        <v>0.24077200000000001</v>
      </c>
      <c r="G1078" s="60">
        <v>-2.6765000000000001E-2</v>
      </c>
      <c r="H1078" s="61">
        <v>0.91839999999999999</v>
      </c>
      <c r="I1078" s="62">
        <v>492</v>
      </c>
      <c r="J1078" s="56" t="s">
        <v>235</v>
      </c>
      <c r="K1078" s="63">
        <v>25.07</v>
      </c>
      <c r="L1078" s="56">
        <f t="shared" si="365"/>
        <v>100</v>
      </c>
      <c r="M1078" s="56">
        <f t="shared" si="366"/>
        <v>100</v>
      </c>
      <c r="N1078" s="56">
        <f t="shared" si="367"/>
        <v>100</v>
      </c>
      <c r="O1078" s="56">
        <f t="shared" si="368"/>
        <v>0</v>
      </c>
      <c r="P1078" s="56">
        <f t="shared" si="369"/>
        <v>0</v>
      </c>
      <c r="Q1078" s="63"/>
      <c r="R1078" s="56"/>
      <c r="S1078" s="60">
        <f t="shared" si="382"/>
        <v>3.0894135606373885E-2</v>
      </c>
      <c r="T1078" s="64">
        <f t="shared" si="383"/>
        <v>2.7999999999999137E-3</v>
      </c>
      <c r="V1078" s="65"/>
      <c r="W1078" s="65"/>
      <c r="Y1078" s="15" t="str">
        <f t="shared" si="370"/>
        <v>UNCERTAIN</v>
      </c>
      <c r="AA1078" s="66">
        <f t="shared" si="384"/>
        <v>0.17012365340402891</v>
      </c>
      <c r="AB1078">
        <f>LOOKUP($B1078,'07_L1政策步階'!$A$4:$A$14,'07_L1政策步階'!$C$4:$C$14)</f>
        <v>1</v>
      </c>
      <c r="AC1078" s="65"/>
      <c r="AD1078" s="65"/>
      <c r="AE1078" s="65"/>
      <c r="AF1078" s="65"/>
      <c r="AG1078" s="65"/>
      <c r="AH1078" s="65"/>
      <c r="AI1078" s="65"/>
      <c r="AJ1078" s="65"/>
      <c r="AK1078" s="65"/>
      <c r="AL1078">
        <f t="shared" si="371"/>
        <v>100</v>
      </c>
      <c r="AM1078">
        <f t="shared" si="372"/>
        <v>100</v>
      </c>
      <c r="AN1078" t="str">
        <f t="shared" si="373"/>
        <v/>
      </c>
      <c r="AO1078" t="str">
        <f t="shared" si="374"/>
        <v/>
      </c>
      <c r="AP1078" t="str">
        <f t="shared" si="375"/>
        <v/>
      </c>
      <c r="AQ1078" t="str">
        <f t="shared" si="376"/>
        <v/>
      </c>
      <c r="AR1078" t="str">
        <f t="shared" si="377"/>
        <v/>
      </c>
      <c r="AS1078" t="str">
        <f t="shared" si="378"/>
        <v/>
      </c>
      <c r="AT1078" t="str">
        <f t="shared" si="379"/>
        <v/>
      </c>
      <c r="AU1078" t="str">
        <f t="shared" si="380"/>
        <v/>
      </c>
      <c r="AV1078" t="str">
        <f t="shared" si="381"/>
        <v/>
      </c>
      <c r="AW1078">
        <f>'01_指標庫'!$H$4*ISNUMBER($F1078)+'01_指標庫'!$H$5*ISNUMBER($AA1078)+'01_指標庫'!$H$6*ISNUMBER($G1078)+'01_指標庫'!$H$7*ISNUMBER($H1078)+'01_指標庫'!$H$8*ISNUMBER($AF1078)+'01_指標庫'!$H$9*ISNUMBER($AG1078)+'01_指標庫'!$H$10*ISNUMBER($AB1078)+'01_指標庫'!$H$11*ISNUMBER($AC1078)+'01_指標庫'!$H$12*ISNUMBER($AD1078)+'01_指標庫'!$H$13*ISNUMBER($AE1078)+'01_指標庫'!$H$14*ISNUMBER($I1078)+'01_指標庫'!$H$15*ISNUMBER($AH1078)+'01_指標庫'!$H$16*ISNUMBER($K1078)+'01_指標庫'!$H$17*ISNUMBER($AI1078)+'01_指標庫'!$H$18*ISNUMBER($AJ1078)+'01_指標庫'!$H$19*ISNUMBER($AK1078)+'01_指標庫'!$H$20*ISNUMBER($BB1078)+'01_指標庫'!$H$21*ISNUMBER($BC1078)</f>
        <v>51</v>
      </c>
      <c r="AX1078">
        <f>IF(AW1078=0,50,ROUND(('01_指標庫'!$H$4*IF(ISNUMBER($F1078),L1078,0)+'01_指標庫'!$H$5*IF(ISNUMBER($AA1078),AL1078,0)+'01_指標庫'!$H$6*IF(ISNUMBER($G1078),M1078,0)+'01_指標庫'!$H$7*IF(ISNUMBER($H1078),N1078,0)+'01_指標庫'!$H$8*IF(ISNUMBER($AF1078),AQ1078,0)+'01_指標庫'!$H$9*IF(ISNUMBER($AG1078),AR1078,0)+'01_指標庫'!$H$10*IF(ISNUMBER($AB1078),AM1078,0)+'01_指標庫'!$H$11*IF(ISNUMBER($AC1078),AN1078,0)+'01_指標庫'!$H$12*IF(ISNUMBER($AD1078),AO1078,0)+'01_指標庫'!$H$13*IF(ISNUMBER($AE1078),AP1078,0)+'01_指標庫'!$H$14*IF(ISNUMBER($I1078),O1078,0)+'01_指標庫'!$H$15*IF(ISNUMBER($AH1078),AS1078,0)+'01_指標庫'!$H$16*IF(ISNUMBER($K1078),P1078,0)+'01_指標庫'!$H$17*IF(ISNUMBER($AI1078),AT1078,0)+'01_指標庫'!$H$18*IF(ISNUMBER($AJ1078),AU1078,0)+'01_指標庫'!$H$19*IF(ISNUMBER($AK1078),AV1078,0)+'01_指標庫'!$H$20*IF(ISNUMBER($BB1078),BB1078,0)+'01_指標庫'!$H$21*IF(ISNUMBER($BC1078),BC1078,0))/AW1078,1))</f>
        <v>66.7</v>
      </c>
      <c r="AY1078" s="67"/>
      <c r="AZ1078" s="67"/>
      <c r="BA1078" s="66">
        <f t="shared" si="385"/>
        <v>9.2877709627348093E-3</v>
      </c>
      <c r="BB1078">
        <f t="shared" si="386"/>
        <v>50</v>
      </c>
      <c r="BC1078" t="str">
        <f t="shared" si="387"/>
        <v/>
      </c>
    </row>
    <row r="1079" spans="1:55" ht="15" customHeight="1">
      <c r="A1079" s="56">
        <v>1075</v>
      </c>
      <c r="B1079" s="57">
        <v>44117</v>
      </c>
      <c r="C1079" s="56">
        <v>2020</v>
      </c>
      <c r="D1079" s="58" t="s">
        <v>237</v>
      </c>
      <c r="E1079" s="59">
        <v>12083.17</v>
      </c>
      <c r="F1079" s="60">
        <v>0.23816000000000001</v>
      </c>
      <c r="G1079" s="60">
        <v>-2.7161999999999999E-2</v>
      </c>
      <c r="H1079" s="61">
        <v>0.91839999999999999</v>
      </c>
      <c r="I1079" s="62">
        <v>488</v>
      </c>
      <c r="J1079" s="56" t="s">
        <v>235</v>
      </c>
      <c r="K1079" s="63">
        <v>26.07</v>
      </c>
      <c r="L1079" s="56">
        <f t="shared" si="365"/>
        <v>100</v>
      </c>
      <c r="M1079" s="56">
        <f t="shared" si="366"/>
        <v>100</v>
      </c>
      <c r="N1079" s="56">
        <f t="shared" si="367"/>
        <v>100</v>
      </c>
      <c r="O1079" s="56">
        <f t="shared" si="368"/>
        <v>0</v>
      </c>
      <c r="P1079" s="56">
        <f t="shared" si="369"/>
        <v>0</v>
      </c>
      <c r="Q1079" s="63"/>
      <c r="R1079" s="56"/>
      <c r="S1079" s="60">
        <f t="shared" si="382"/>
        <v>-4.0866603629519105E-4</v>
      </c>
      <c r="T1079" s="64">
        <f t="shared" si="383"/>
        <v>3.9888312724371655E-2</v>
      </c>
      <c r="V1079" s="65"/>
      <c r="W1079" s="65"/>
      <c r="Y1079" s="15" t="str">
        <f t="shared" si="370"/>
        <v>EASY</v>
      </c>
      <c r="AA1079" s="66">
        <f t="shared" si="384"/>
        <v>0.17024492032394711</v>
      </c>
      <c r="AB1079">
        <f>LOOKUP($B1079,'07_L1政策步階'!$A$4:$A$14,'07_L1政策步階'!$C$4:$C$14)</f>
        <v>1</v>
      </c>
      <c r="AC1079" s="65"/>
      <c r="AD1079" s="65"/>
      <c r="AE1079" s="65"/>
      <c r="AF1079" s="65"/>
      <c r="AG1079" s="65"/>
      <c r="AH1079" s="65"/>
      <c r="AI1079" s="65"/>
      <c r="AJ1079" s="65"/>
      <c r="AK1079" s="65"/>
      <c r="AL1079">
        <f t="shared" si="371"/>
        <v>100</v>
      </c>
      <c r="AM1079">
        <f t="shared" si="372"/>
        <v>100</v>
      </c>
      <c r="AN1079" t="str">
        <f t="shared" si="373"/>
        <v/>
      </c>
      <c r="AO1079" t="str">
        <f t="shared" si="374"/>
        <v/>
      </c>
      <c r="AP1079" t="str">
        <f t="shared" si="375"/>
        <v/>
      </c>
      <c r="AQ1079" t="str">
        <f t="shared" si="376"/>
        <v/>
      </c>
      <c r="AR1079" t="str">
        <f t="shared" si="377"/>
        <v/>
      </c>
      <c r="AS1079" t="str">
        <f t="shared" si="378"/>
        <v/>
      </c>
      <c r="AT1079" t="str">
        <f t="shared" si="379"/>
        <v/>
      </c>
      <c r="AU1079" t="str">
        <f t="shared" si="380"/>
        <v/>
      </c>
      <c r="AV1079" t="str">
        <f t="shared" si="381"/>
        <v/>
      </c>
      <c r="AW1079">
        <f>'01_指標庫'!$H$4*ISNUMBER($F1079)+'01_指標庫'!$H$5*ISNUMBER($AA1079)+'01_指標庫'!$H$6*ISNUMBER($G1079)+'01_指標庫'!$H$7*ISNUMBER($H1079)+'01_指標庫'!$H$8*ISNUMBER($AF1079)+'01_指標庫'!$H$9*ISNUMBER($AG1079)+'01_指標庫'!$H$10*ISNUMBER($AB1079)+'01_指標庫'!$H$11*ISNUMBER($AC1079)+'01_指標庫'!$H$12*ISNUMBER($AD1079)+'01_指標庫'!$H$13*ISNUMBER($AE1079)+'01_指標庫'!$H$14*ISNUMBER($I1079)+'01_指標庫'!$H$15*ISNUMBER($AH1079)+'01_指標庫'!$H$16*ISNUMBER($K1079)+'01_指標庫'!$H$17*ISNUMBER($AI1079)+'01_指標庫'!$H$18*ISNUMBER($AJ1079)+'01_指標庫'!$H$19*ISNUMBER($AK1079)+'01_指標庫'!$H$20*ISNUMBER($BB1079)+'01_指標庫'!$H$21*ISNUMBER($BC1079)</f>
        <v>51</v>
      </c>
      <c r="AX1079">
        <f>IF(AW1079=0,50,ROUND(('01_指標庫'!$H$4*IF(ISNUMBER($F1079),L1079,0)+'01_指標庫'!$H$5*IF(ISNUMBER($AA1079),AL1079,0)+'01_指標庫'!$H$6*IF(ISNUMBER($G1079),M1079,0)+'01_指標庫'!$H$7*IF(ISNUMBER($H1079),N1079,0)+'01_指標庫'!$H$8*IF(ISNUMBER($AF1079),AQ1079,0)+'01_指標庫'!$H$9*IF(ISNUMBER($AG1079),AR1079,0)+'01_指標庫'!$H$10*IF(ISNUMBER($AB1079),AM1079,0)+'01_指標庫'!$H$11*IF(ISNUMBER($AC1079),AN1079,0)+'01_指標庫'!$H$12*IF(ISNUMBER($AD1079),AO1079,0)+'01_指標庫'!$H$13*IF(ISNUMBER($AE1079),AP1079,0)+'01_指標庫'!$H$14*IF(ISNUMBER($I1079),O1079,0)+'01_指標庫'!$H$15*IF(ISNUMBER($AH1079),AS1079,0)+'01_指標庫'!$H$16*IF(ISNUMBER($K1079),P1079,0)+'01_指標庫'!$H$17*IF(ISNUMBER($AI1079),AT1079,0)+'01_指標庫'!$H$18*IF(ISNUMBER($AJ1079),AU1079,0)+'01_指標庫'!$H$19*IF(ISNUMBER($AK1079),AV1079,0)+'01_指標庫'!$H$20*IF(ISNUMBER($BB1079),BB1079,0)+'01_指標庫'!$H$21*IF(ISNUMBER($BC1079),BC1079,0))/AW1079,1))</f>
        <v>72.5</v>
      </c>
      <c r="AY1079" s="67"/>
      <c r="AZ1079" s="67"/>
      <c r="BA1079" s="66">
        <f t="shared" si="385"/>
        <v>1.6326211846127814E-2</v>
      </c>
      <c r="BB1079">
        <f t="shared" si="386"/>
        <v>100</v>
      </c>
      <c r="BC1079" t="str">
        <f t="shared" si="387"/>
        <v/>
      </c>
    </row>
    <row r="1080" spans="1:55" ht="15" customHeight="1">
      <c r="A1080" s="56">
        <v>1076</v>
      </c>
      <c r="B1080" s="57">
        <v>44118</v>
      </c>
      <c r="C1080" s="56">
        <v>2020</v>
      </c>
      <c r="D1080" s="58" t="s">
        <v>238</v>
      </c>
      <c r="E1080" s="59">
        <v>11985.36</v>
      </c>
      <c r="F1080" s="60">
        <v>0.22608</v>
      </c>
      <c r="G1080" s="60">
        <v>-3.5036999999999999E-2</v>
      </c>
      <c r="H1080" s="61">
        <v>0.91839999999999999</v>
      </c>
      <c r="I1080" s="62">
        <v>489</v>
      </c>
      <c r="J1080" s="56" t="s">
        <v>235</v>
      </c>
      <c r="K1080" s="63">
        <v>26.4</v>
      </c>
      <c r="L1080" s="56">
        <f t="shared" si="365"/>
        <v>100</v>
      </c>
      <c r="M1080" s="56">
        <f t="shared" si="366"/>
        <v>100</v>
      </c>
      <c r="N1080" s="56">
        <f t="shared" si="367"/>
        <v>100</v>
      </c>
      <c r="O1080" s="56">
        <f t="shared" si="368"/>
        <v>0</v>
      </c>
      <c r="P1080" s="56">
        <f t="shared" si="369"/>
        <v>0</v>
      </c>
      <c r="Q1080" s="63"/>
      <c r="R1080" s="56"/>
      <c r="S1080" s="60">
        <f t="shared" si="382"/>
        <v>-8.0947301080759315E-3</v>
      </c>
      <c r="T1080" s="64">
        <f t="shared" si="383"/>
        <v>1.2658227848101111E-2</v>
      </c>
      <c r="V1080" s="65"/>
      <c r="W1080" s="65"/>
      <c r="Y1080" s="15" t="str">
        <f t="shared" si="370"/>
        <v>EASY</v>
      </c>
      <c r="AA1080" s="66">
        <f t="shared" si="384"/>
        <v>0.17010272116189817</v>
      </c>
      <c r="AB1080">
        <f>LOOKUP($B1080,'07_L1政策步階'!$A$4:$A$14,'07_L1政策步階'!$C$4:$C$14)</f>
        <v>1</v>
      </c>
      <c r="AC1080" s="65"/>
      <c r="AD1080" s="65"/>
      <c r="AE1080" s="65"/>
      <c r="AF1080" s="65"/>
      <c r="AG1080" s="65"/>
      <c r="AH1080" s="65"/>
      <c r="AI1080" s="65"/>
      <c r="AJ1080" s="65"/>
      <c r="AK1080" s="65"/>
      <c r="AL1080">
        <f t="shared" si="371"/>
        <v>100</v>
      </c>
      <c r="AM1080">
        <f t="shared" si="372"/>
        <v>100</v>
      </c>
      <c r="AN1080" t="str">
        <f t="shared" si="373"/>
        <v/>
      </c>
      <c r="AO1080" t="str">
        <f t="shared" si="374"/>
        <v/>
      </c>
      <c r="AP1080" t="str">
        <f t="shared" si="375"/>
        <v/>
      </c>
      <c r="AQ1080" t="str">
        <f t="shared" si="376"/>
        <v/>
      </c>
      <c r="AR1080" t="str">
        <f t="shared" si="377"/>
        <v/>
      </c>
      <c r="AS1080" t="str">
        <f t="shared" si="378"/>
        <v/>
      </c>
      <c r="AT1080" t="str">
        <f t="shared" si="379"/>
        <v/>
      </c>
      <c r="AU1080" t="str">
        <f t="shared" si="380"/>
        <v/>
      </c>
      <c r="AV1080" t="str">
        <f t="shared" si="381"/>
        <v/>
      </c>
      <c r="AW1080">
        <f>'01_指標庫'!$H$4*ISNUMBER($F1080)+'01_指標庫'!$H$5*ISNUMBER($AA1080)+'01_指標庫'!$H$6*ISNUMBER($G1080)+'01_指標庫'!$H$7*ISNUMBER($H1080)+'01_指標庫'!$H$8*ISNUMBER($AF1080)+'01_指標庫'!$H$9*ISNUMBER($AG1080)+'01_指標庫'!$H$10*ISNUMBER($AB1080)+'01_指標庫'!$H$11*ISNUMBER($AC1080)+'01_指標庫'!$H$12*ISNUMBER($AD1080)+'01_指標庫'!$H$13*ISNUMBER($AE1080)+'01_指標庫'!$H$14*ISNUMBER($I1080)+'01_指標庫'!$H$15*ISNUMBER($AH1080)+'01_指標庫'!$H$16*ISNUMBER($K1080)+'01_指標庫'!$H$17*ISNUMBER($AI1080)+'01_指標庫'!$H$18*ISNUMBER($AJ1080)+'01_指標庫'!$H$19*ISNUMBER($AK1080)+'01_指標庫'!$H$20*ISNUMBER($BB1080)+'01_指標庫'!$H$21*ISNUMBER($BC1080)</f>
        <v>51</v>
      </c>
      <c r="AX1080">
        <f>IF(AW1080=0,50,ROUND(('01_指標庫'!$H$4*IF(ISNUMBER($F1080),L1080,0)+'01_指標庫'!$H$5*IF(ISNUMBER($AA1080),AL1080,0)+'01_指標庫'!$H$6*IF(ISNUMBER($G1080),M1080,0)+'01_指標庫'!$H$7*IF(ISNUMBER($H1080),N1080,0)+'01_指標庫'!$H$8*IF(ISNUMBER($AF1080),AQ1080,0)+'01_指標庫'!$H$9*IF(ISNUMBER($AG1080),AR1080,0)+'01_指標庫'!$H$10*IF(ISNUMBER($AB1080),AM1080,0)+'01_指標庫'!$H$11*IF(ISNUMBER($AC1080),AN1080,0)+'01_指標庫'!$H$12*IF(ISNUMBER($AD1080),AO1080,0)+'01_指標庫'!$H$13*IF(ISNUMBER($AE1080),AP1080,0)+'01_指標庫'!$H$14*IF(ISNUMBER($I1080),O1080,0)+'01_指標庫'!$H$15*IF(ISNUMBER($AH1080),AS1080,0)+'01_指標庫'!$H$16*IF(ISNUMBER($K1080),P1080,0)+'01_指標庫'!$H$17*IF(ISNUMBER($AI1080),AT1080,0)+'01_指標庫'!$H$18*IF(ISNUMBER($AJ1080),AU1080,0)+'01_指標庫'!$H$19*IF(ISNUMBER($AK1080),AV1080,0)+'01_指標庫'!$H$20*IF(ISNUMBER($BB1080),BB1080,0)+'01_指標庫'!$H$21*IF(ISNUMBER($BC1080),BC1080,0))/AW1080,1))</f>
        <v>72.5</v>
      </c>
      <c r="AY1080" s="67"/>
      <c r="AZ1080" s="67"/>
      <c r="BA1080" s="66">
        <f t="shared" si="385"/>
        <v>1.9652614126563384E-2</v>
      </c>
      <c r="BB1080">
        <f t="shared" si="386"/>
        <v>100</v>
      </c>
      <c r="BC1080" t="str">
        <f t="shared" si="387"/>
        <v/>
      </c>
    </row>
    <row r="1081" spans="1:55" ht="15" customHeight="1">
      <c r="A1081" s="56">
        <v>1077</v>
      </c>
      <c r="B1081" s="57">
        <v>44119</v>
      </c>
      <c r="C1081" s="56">
        <v>2020</v>
      </c>
      <c r="D1081" s="58" t="s">
        <v>239</v>
      </c>
      <c r="E1081" s="59">
        <v>11898.57</v>
      </c>
      <c r="F1081" s="60">
        <v>0.21523400000000001</v>
      </c>
      <c r="G1081" s="60">
        <v>-4.2025E-2</v>
      </c>
      <c r="H1081" s="61">
        <v>0.89800000000000002</v>
      </c>
      <c r="I1081" s="62">
        <v>501</v>
      </c>
      <c r="J1081" s="56" t="s">
        <v>235</v>
      </c>
      <c r="K1081" s="63">
        <v>26.97</v>
      </c>
      <c r="L1081" s="56">
        <f t="shared" si="365"/>
        <v>100</v>
      </c>
      <c r="M1081" s="56">
        <f t="shared" si="366"/>
        <v>100</v>
      </c>
      <c r="N1081" s="56">
        <f t="shared" si="367"/>
        <v>100</v>
      </c>
      <c r="O1081" s="56">
        <f t="shared" si="368"/>
        <v>0</v>
      </c>
      <c r="P1081" s="56">
        <f t="shared" si="369"/>
        <v>0</v>
      </c>
      <c r="Q1081" s="63"/>
      <c r="R1081" s="56"/>
      <c r="S1081" s="60">
        <f t="shared" si="382"/>
        <v>-7.2413344280022329E-3</v>
      </c>
      <c r="T1081" s="64">
        <f t="shared" si="383"/>
        <v>2.1590909090908994E-2</v>
      </c>
      <c r="V1081" s="65"/>
      <c r="W1081" s="65"/>
      <c r="Y1081" s="15" t="str">
        <f t="shared" si="370"/>
        <v>EASY</v>
      </c>
      <c r="AA1081" s="66">
        <f t="shared" si="384"/>
        <v>0.16979048085764981</v>
      </c>
      <c r="AB1081">
        <f>LOOKUP($B1081,'07_L1政策步階'!$A$4:$A$14,'07_L1政策步階'!$C$4:$C$14)</f>
        <v>1</v>
      </c>
      <c r="AC1081" s="65"/>
      <c r="AD1081" s="65"/>
      <c r="AE1081" s="65"/>
      <c r="AF1081" s="65"/>
      <c r="AG1081" s="65"/>
      <c r="AH1081" s="65"/>
      <c r="AI1081" s="65"/>
      <c r="AJ1081" s="65"/>
      <c r="AK1081" s="65"/>
      <c r="AL1081">
        <f t="shared" si="371"/>
        <v>100</v>
      </c>
      <c r="AM1081">
        <f t="shared" si="372"/>
        <v>100</v>
      </c>
      <c r="AN1081" t="str">
        <f t="shared" si="373"/>
        <v/>
      </c>
      <c r="AO1081" t="str">
        <f t="shared" si="374"/>
        <v/>
      </c>
      <c r="AP1081" t="str">
        <f t="shared" si="375"/>
        <v/>
      </c>
      <c r="AQ1081" t="str">
        <f t="shared" si="376"/>
        <v/>
      </c>
      <c r="AR1081" t="str">
        <f t="shared" si="377"/>
        <v/>
      </c>
      <c r="AS1081" t="str">
        <f t="shared" si="378"/>
        <v/>
      </c>
      <c r="AT1081" t="str">
        <f t="shared" si="379"/>
        <v/>
      </c>
      <c r="AU1081" t="str">
        <f t="shared" si="380"/>
        <v/>
      </c>
      <c r="AV1081" t="str">
        <f t="shared" si="381"/>
        <v/>
      </c>
      <c r="AW1081">
        <f>'01_指標庫'!$H$4*ISNUMBER($F1081)+'01_指標庫'!$H$5*ISNUMBER($AA1081)+'01_指標庫'!$H$6*ISNUMBER($G1081)+'01_指標庫'!$H$7*ISNUMBER($H1081)+'01_指標庫'!$H$8*ISNUMBER($AF1081)+'01_指標庫'!$H$9*ISNUMBER($AG1081)+'01_指標庫'!$H$10*ISNUMBER($AB1081)+'01_指標庫'!$H$11*ISNUMBER($AC1081)+'01_指標庫'!$H$12*ISNUMBER($AD1081)+'01_指標庫'!$H$13*ISNUMBER($AE1081)+'01_指標庫'!$H$14*ISNUMBER($I1081)+'01_指標庫'!$H$15*ISNUMBER($AH1081)+'01_指標庫'!$H$16*ISNUMBER($K1081)+'01_指標庫'!$H$17*ISNUMBER($AI1081)+'01_指標庫'!$H$18*ISNUMBER($AJ1081)+'01_指標庫'!$H$19*ISNUMBER($AK1081)+'01_指標庫'!$H$20*ISNUMBER($BB1081)+'01_指標庫'!$H$21*ISNUMBER($BC1081)</f>
        <v>51</v>
      </c>
      <c r="AX1081">
        <f>IF(AW1081=0,50,ROUND(('01_指標庫'!$H$4*IF(ISNUMBER($F1081),L1081,0)+'01_指標庫'!$H$5*IF(ISNUMBER($AA1081),AL1081,0)+'01_指標庫'!$H$6*IF(ISNUMBER($G1081),M1081,0)+'01_指標庫'!$H$7*IF(ISNUMBER($H1081),N1081,0)+'01_指標庫'!$H$8*IF(ISNUMBER($AF1081),AQ1081,0)+'01_指標庫'!$H$9*IF(ISNUMBER($AG1081),AR1081,0)+'01_指標庫'!$H$10*IF(ISNUMBER($AB1081),AM1081,0)+'01_指標庫'!$H$11*IF(ISNUMBER($AC1081),AN1081,0)+'01_指標庫'!$H$12*IF(ISNUMBER($AD1081),AO1081,0)+'01_指標庫'!$H$13*IF(ISNUMBER($AE1081),AP1081,0)+'01_指標庫'!$H$14*IF(ISNUMBER($I1081),O1081,0)+'01_指標庫'!$H$15*IF(ISNUMBER($AH1081),AS1081,0)+'01_指標庫'!$H$16*IF(ISNUMBER($K1081),P1081,0)+'01_指標庫'!$H$17*IF(ISNUMBER($AI1081),AT1081,0)+'01_指標庫'!$H$18*IF(ISNUMBER($AJ1081),AU1081,0)+'01_指標庫'!$H$19*IF(ISNUMBER($AK1081),AV1081,0)+'01_指標庫'!$H$20*IF(ISNUMBER($BB1081),BB1081,0)+'01_指標庫'!$H$21*IF(ISNUMBER($BC1081),BC1081,0))/AW1081,1))</f>
        <v>72.5</v>
      </c>
      <c r="AY1081" s="67"/>
      <c r="AZ1081" s="67"/>
      <c r="BA1081" s="66">
        <f t="shared" si="385"/>
        <v>2.2849536761574862E-2</v>
      </c>
      <c r="BB1081">
        <f t="shared" si="386"/>
        <v>100</v>
      </c>
      <c r="BC1081" t="str">
        <f t="shared" si="387"/>
        <v/>
      </c>
    </row>
    <row r="1082" spans="1:55" ht="15" customHeight="1">
      <c r="A1082" s="56">
        <v>1078</v>
      </c>
      <c r="B1082" s="57">
        <v>44120</v>
      </c>
      <c r="C1082" s="56">
        <v>2020</v>
      </c>
      <c r="D1082" s="58" t="s">
        <v>234</v>
      </c>
      <c r="E1082" s="59">
        <v>11852.17</v>
      </c>
      <c r="F1082" s="60">
        <v>0.20865500000000001</v>
      </c>
      <c r="G1082" s="60">
        <v>-4.5760000000000002E-2</v>
      </c>
      <c r="H1082" s="61">
        <v>0.85709999999999997</v>
      </c>
      <c r="I1082" s="62">
        <v>494</v>
      </c>
      <c r="J1082" s="56" t="s">
        <v>235</v>
      </c>
      <c r="K1082" s="63">
        <v>27.41</v>
      </c>
      <c r="L1082" s="56">
        <f t="shared" si="365"/>
        <v>100</v>
      </c>
      <c r="M1082" s="56">
        <f t="shared" si="366"/>
        <v>100</v>
      </c>
      <c r="N1082" s="56">
        <f t="shared" si="367"/>
        <v>100</v>
      </c>
      <c r="O1082" s="56">
        <f t="shared" si="368"/>
        <v>0</v>
      </c>
      <c r="P1082" s="56">
        <f t="shared" si="369"/>
        <v>0</v>
      </c>
      <c r="Q1082" s="63"/>
      <c r="R1082" s="56"/>
      <c r="S1082" s="60">
        <f t="shared" si="382"/>
        <v>-3.8996282746581734E-3</v>
      </c>
      <c r="T1082" s="64">
        <f t="shared" si="383"/>
        <v>1.6314423433444691E-2</v>
      </c>
      <c r="V1082" s="65"/>
      <c r="W1082" s="65"/>
      <c r="Y1082" s="15" t="str">
        <f t="shared" si="370"/>
        <v>EASY</v>
      </c>
      <c r="AA1082" s="66">
        <f t="shared" si="384"/>
        <v>0.16920637525756832</v>
      </c>
      <c r="AB1082">
        <f>LOOKUP($B1082,'07_L1政策步階'!$A$4:$A$14,'07_L1政策步階'!$C$4:$C$14)</f>
        <v>1</v>
      </c>
      <c r="AC1082" s="65"/>
      <c r="AD1082" s="65"/>
      <c r="AE1082" s="65"/>
      <c r="AF1082" s="65"/>
      <c r="AG1082" s="65"/>
      <c r="AH1082" s="65"/>
      <c r="AI1082" s="65"/>
      <c r="AJ1082" s="65"/>
      <c r="AK1082" s="65"/>
      <c r="AL1082">
        <f t="shared" si="371"/>
        <v>100</v>
      </c>
      <c r="AM1082">
        <f t="shared" si="372"/>
        <v>100</v>
      </c>
      <c r="AN1082" t="str">
        <f t="shared" si="373"/>
        <v/>
      </c>
      <c r="AO1082" t="str">
        <f t="shared" si="374"/>
        <v/>
      </c>
      <c r="AP1082" t="str">
        <f t="shared" si="375"/>
        <v/>
      </c>
      <c r="AQ1082" t="str">
        <f t="shared" si="376"/>
        <v/>
      </c>
      <c r="AR1082" t="str">
        <f t="shared" si="377"/>
        <v/>
      </c>
      <c r="AS1082" t="str">
        <f t="shared" si="378"/>
        <v/>
      </c>
      <c r="AT1082" t="str">
        <f t="shared" si="379"/>
        <v/>
      </c>
      <c r="AU1082" t="str">
        <f t="shared" si="380"/>
        <v/>
      </c>
      <c r="AV1082" t="str">
        <f t="shared" si="381"/>
        <v/>
      </c>
      <c r="AW1082">
        <f>'01_指標庫'!$H$4*ISNUMBER($F1082)+'01_指標庫'!$H$5*ISNUMBER($AA1082)+'01_指標庫'!$H$6*ISNUMBER($G1082)+'01_指標庫'!$H$7*ISNUMBER($H1082)+'01_指標庫'!$H$8*ISNUMBER($AF1082)+'01_指標庫'!$H$9*ISNUMBER($AG1082)+'01_指標庫'!$H$10*ISNUMBER($AB1082)+'01_指標庫'!$H$11*ISNUMBER($AC1082)+'01_指標庫'!$H$12*ISNUMBER($AD1082)+'01_指標庫'!$H$13*ISNUMBER($AE1082)+'01_指標庫'!$H$14*ISNUMBER($I1082)+'01_指標庫'!$H$15*ISNUMBER($AH1082)+'01_指標庫'!$H$16*ISNUMBER($K1082)+'01_指標庫'!$H$17*ISNUMBER($AI1082)+'01_指標庫'!$H$18*ISNUMBER($AJ1082)+'01_指標庫'!$H$19*ISNUMBER($AK1082)+'01_指標庫'!$H$20*ISNUMBER($BB1082)+'01_指標庫'!$H$21*ISNUMBER($BC1082)</f>
        <v>51</v>
      </c>
      <c r="AX1082">
        <f>IF(AW1082=0,50,ROUND(('01_指標庫'!$H$4*IF(ISNUMBER($F1082),L1082,0)+'01_指標庫'!$H$5*IF(ISNUMBER($AA1082),AL1082,0)+'01_指標庫'!$H$6*IF(ISNUMBER($G1082),M1082,0)+'01_指標庫'!$H$7*IF(ISNUMBER($H1082),N1082,0)+'01_指標庫'!$H$8*IF(ISNUMBER($AF1082),AQ1082,0)+'01_指標庫'!$H$9*IF(ISNUMBER($AG1082),AR1082,0)+'01_指標庫'!$H$10*IF(ISNUMBER($AB1082),AM1082,0)+'01_指標庫'!$H$11*IF(ISNUMBER($AC1082),AN1082,0)+'01_指標庫'!$H$12*IF(ISNUMBER($AD1082),AO1082,0)+'01_指標庫'!$H$13*IF(ISNUMBER($AE1082),AP1082,0)+'01_指標庫'!$H$14*IF(ISNUMBER($I1082),O1082,0)+'01_指標庫'!$H$15*IF(ISNUMBER($AH1082),AS1082,0)+'01_指標庫'!$H$16*IF(ISNUMBER($K1082),P1082,0)+'01_指標庫'!$H$17*IF(ISNUMBER($AI1082),AT1082,0)+'01_指標庫'!$H$18*IF(ISNUMBER($AJ1082),AU1082,0)+'01_指標庫'!$H$19*IF(ISNUMBER($AK1082),AV1082,0)+'01_指標庫'!$H$20*IF(ISNUMBER($BB1082),BB1082,0)+'01_指標庫'!$H$21*IF(ISNUMBER($BC1082),BC1082,0))/AW1082,1))</f>
        <v>72.5</v>
      </c>
      <c r="AY1082" s="67"/>
      <c r="AZ1082" s="67"/>
      <c r="BA1082" s="66">
        <f t="shared" si="385"/>
        <v>1.9806926155412352E-2</v>
      </c>
      <c r="BB1082">
        <f t="shared" si="386"/>
        <v>100</v>
      </c>
      <c r="BC1082" t="str">
        <f t="shared" si="387"/>
        <v/>
      </c>
    </row>
    <row r="1083" spans="1:55" ht="15" customHeight="1">
      <c r="A1083" s="56">
        <v>1079</v>
      </c>
      <c r="B1083" s="57">
        <v>44123</v>
      </c>
      <c r="C1083" s="56">
        <v>2020</v>
      </c>
      <c r="D1083" s="58" t="s">
        <v>236</v>
      </c>
      <c r="E1083" s="59">
        <v>11634.35</v>
      </c>
      <c r="F1083" s="60">
        <v>0.184727</v>
      </c>
      <c r="G1083" s="60">
        <v>-6.3297999999999993E-2</v>
      </c>
      <c r="H1083" s="61">
        <v>0.8367</v>
      </c>
      <c r="I1083" s="62">
        <v>491</v>
      </c>
      <c r="J1083" s="56" t="s">
        <v>235</v>
      </c>
      <c r="K1083" s="63">
        <v>29.18</v>
      </c>
      <c r="L1083" s="56">
        <f t="shared" si="365"/>
        <v>100</v>
      </c>
      <c r="M1083" s="56">
        <f t="shared" si="366"/>
        <v>50</v>
      </c>
      <c r="N1083" s="56">
        <f t="shared" si="367"/>
        <v>100</v>
      </c>
      <c r="O1083" s="56">
        <f t="shared" si="368"/>
        <v>0</v>
      </c>
      <c r="P1083" s="56">
        <f t="shared" si="369"/>
        <v>0</v>
      </c>
      <c r="Q1083" s="63"/>
      <c r="R1083" s="56"/>
      <c r="S1083" s="60">
        <f t="shared" si="382"/>
        <v>-1.8378069163705879E-2</v>
      </c>
      <c r="T1083" s="64">
        <f t="shared" si="383"/>
        <v>6.4574972637723382E-2</v>
      </c>
      <c r="V1083" s="65"/>
      <c r="W1083" s="65"/>
      <c r="Y1083" s="15" t="str">
        <f t="shared" si="370"/>
        <v>UNCERTAIN</v>
      </c>
      <c r="AA1083" s="66">
        <f t="shared" si="384"/>
        <v>0.16852348634593795</v>
      </c>
      <c r="AB1083">
        <f>LOOKUP($B1083,'07_L1政策步階'!$A$4:$A$14,'07_L1政策步階'!$C$4:$C$14)</f>
        <v>1</v>
      </c>
      <c r="AC1083" s="65"/>
      <c r="AD1083" s="65"/>
      <c r="AE1083" s="65"/>
      <c r="AF1083" s="65"/>
      <c r="AG1083" s="65"/>
      <c r="AH1083" s="65"/>
      <c r="AI1083" s="65"/>
      <c r="AJ1083" s="65"/>
      <c r="AK1083" s="65"/>
      <c r="AL1083">
        <f t="shared" si="371"/>
        <v>100</v>
      </c>
      <c r="AM1083">
        <f t="shared" si="372"/>
        <v>100</v>
      </c>
      <c r="AN1083" t="str">
        <f t="shared" si="373"/>
        <v/>
      </c>
      <c r="AO1083" t="str">
        <f t="shared" si="374"/>
        <v/>
      </c>
      <c r="AP1083" t="str">
        <f t="shared" si="375"/>
        <v/>
      </c>
      <c r="AQ1083" t="str">
        <f t="shared" si="376"/>
        <v/>
      </c>
      <c r="AR1083" t="str">
        <f t="shared" si="377"/>
        <v/>
      </c>
      <c r="AS1083" t="str">
        <f t="shared" si="378"/>
        <v/>
      </c>
      <c r="AT1083" t="str">
        <f t="shared" si="379"/>
        <v/>
      </c>
      <c r="AU1083" t="str">
        <f t="shared" si="380"/>
        <v/>
      </c>
      <c r="AV1083" t="str">
        <f t="shared" si="381"/>
        <v/>
      </c>
      <c r="AW1083">
        <f>'01_指標庫'!$H$4*ISNUMBER($F1083)+'01_指標庫'!$H$5*ISNUMBER($AA1083)+'01_指標庫'!$H$6*ISNUMBER($G1083)+'01_指標庫'!$H$7*ISNUMBER($H1083)+'01_指標庫'!$H$8*ISNUMBER($AF1083)+'01_指標庫'!$H$9*ISNUMBER($AG1083)+'01_指標庫'!$H$10*ISNUMBER($AB1083)+'01_指標庫'!$H$11*ISNUMBER($AC1083)+'01_指標庫'!$H$12*ISNUMBER($AD1083)+'01_指標庫'!$H$13*ISNUMBER($AE1083)+'01_指標庫'!$H$14*ISNUMBER($I1083)+'01_指標庫'!$H$15*ISNUMBER($AH1083)+'01_指標庫'!$H$16*ISNUMBER($K1083)+'01_指標庫'!$H$17*ISNUMBER($AI1083)+'01_指標庫'!$H$18*ISNUMBER($AJ1083)+'01_指標庫'!$H$19*ISNUMBER($AK1083)+'01_指標庫'!$H$20*ISNUMBER($BB1083)+'01_指標庫'!$H$21*ISNUMBER($BC1083)</f>
        <v>51</v>
      </c>
      <c r="AX1083">
        <f>IF(AW1083=0,50,ROUND(('01_指標庫'!$H$4*IF(ISNUMBER($F1083),L1083,0)+'01_指標庫'!$H$5*IF(ISNUMBER($AA1083),AL1083,0)+'01_指標庫'!$H$6*IF(ISNUMBER($G1083),M1083,0)+'01_指標庫'!$H$7*IF(ISNUMBER($H1083),N1083,0)+'01_指標庫'!$H$8*IF(ISNUMBER($AF1083),AQ1083,0)+'01_指標庫'!$H$9*IF(ISNUMBER($AG1083),AR1083,0)+'01_指標庫'!$H$10*IF(ISNUMBER($AB1083),AM1083,0)+'01_指標庫'!$H$11*IF(ISNUMBER($AC1083),AN1083,0)+'01_指標庫'!$H$12*IF(ISNUMBER($AD1083),AO1083,0)+'01_指標庫'!$H$13*IF(ISNUMBER($AE1083),AP1083,0)+'01_指標庫'!$H$14*IF(ISNUMBER($I1083),O1083,0)+'01_指標庫'!$H$15*IF(ISNUMBER($AH1083),AS1083,0)+'01_指標庫'!$H$16*IF(ISNUMBER($K1083),P1083,0)+'01_指標庫'!$H$17*IF(ISNUMBER($AI1083),AT1083,0)+'01_指標庫'!$H$18*IF(ISNUMBER($AJ1083),AU1083,0)+'01_指標庫'!$H$19*IF(ISNUMBER($AK1083),AV1083,0)+'01_指標庫'!$H$20*IF(ISNUMBER($BB1083),BB1083,0)+'01_指標庫'!$H$21*IF(ISNUMBER($BC1083),BC1083,0))/AW1083,1))</f>
        <v>64.7</v>
      </c>
      <c r="AY1083" s="67"/>
      <c r="AZ1083" s="67"/>
      <c r="BA1083" s="66">
        <f t="shared" si="385"/>
        <v>1.1004397643865405E-2</v>
      </c>
      <c r="BB1083">
        <f t="shared" si="386"/>
        <v>100</v>
      </c>
      <c r="BC1083" t="str">
        <f t="shared" si="387"/>
        <v/>
      </c>
    </row>
    <row r="1084" spans="1:55" ht="15" customHeight="1">
      <c r="A1084" s="56">
        <v>1080</v>
      </c>
      <c r="B1084" s="57">
        <v>44124</v>
      </c>
      <c r="C1084" s="56">
        <v>2020</v>
      </c>
      <c r="D1084" s="58" t="s">
        <v>237</v>
      </c>
      <c r="E1084" s="59">
        <v>11677.84</v>
      </c>
      <c r="F1084" s="60">
        <v>0.187445</v>
      </c>
      <c r="G1084" s="60">
        <v>-5.9796000000000002E-2</v>
      </c>
      <c r="H1084" s="61">
        <v>0.85709999999999997</v>
      </c>
      <c r="I1084" s="62">
        <v>490</v>
      </c>
      <c r="J1084" s="56" t="s">
        <v>235</v>
      </c>
      <c r="K1084" s="63">
        <v>29.35</v>
      </c>
      <c r="L1084" s="56">
        <f t="shared" si="365"/>
        <v>100</v>
      </c>
      <c r="M1084" s="56">
        <f t="shared" si="366"/>
        <v>100</v>
      </c>
      <c r="N1084" s="56">
        <f t="shared" si="367"/>
        <v>100</v>
      </c>
      <c r="O1084" s="56">
        <f t="shared" si="368"/>
        <v>0</v>
      </c>
      <c r="P1084" s="56">
        <f t="shared" si="369"/>
        <v>0</v>
      </c>
      <c r="Q1084" s="63"/>
      <c r="R1084" s="56"/>
      <c r="S1084" s="60">
        <f t="shared" si="382"/>
        <v>3.7380687361132647E-3</v>
      </c>
      <c r="T1084" s="64">
        <f t="shared" si="383"/>
        <v>5.8259081562714865E-3</v>
      </c>
      <c r="V1084" s="65"/>
      <c r="W1084" s="65"/>
      <c r="Y1084" s="15" t="str">
        <f t="shared" si="370"/>
        <v>UNCERTAIN</v>
      </c>
      <c r="AA1084" s="66">
        <f t="shared" si="384"/>
        <v>0.16804788833701223</v>
      </c>
      <c r="AB1084">
        <f>LOOKUP($B1084,'07_L1政策步階'!$A$4:$A$14,'07_L1政策步階'!$C$4:$C$14)</f>
        <v>1</v>
      </c>
      <c r="AC1084" s="65"/>
      <c r="AD1084" s="65"/>
      <c r="AE1084" s="65"/>
      <c r="AF1084" s="65"/>
      <c r="AG1084" s="65"/>
      <c r="AH1084" s="65"/>
      <c r="AI1084" s="65"/>
      <c r="AJ1084" s="65"/>
      <c r="AK1084" s="65"/>
      <c r="AL1084">
        <f t="shared" si="371"/>
        <v>100</v>
      </c>
      <c r="AM1084">
        <f t="shared" si="372"/>
        <v>100</v>
      </c>
      <c r="AN1084" t="str">
        <f t="shared" si="373"/>
        <v/>
      </c>
      <c r="AO1084" t="str">
        <f t="shared" si="374"/>
        <v/>
      </c>
      <c r="AP1084" t="str">
        <f t="shared" si="375"/>
        <v/>
      </c>
      <c r="AQ1084" t="str">
        <f t="shared" si="376"/>
        <v/>
      </c>
      <c r="AR1084" t="str">
        <f t="shared" si="377"/>
        <v/>
      </c>
      <c r="AS1084" t="str">
        <f t="shared" si="378"/>
        <v/>
      </c>
      <c r="AT1084" t="str">
        <f t="shared" si="379"/>
        <v/>
      </c>
      <c r="AU1084" t="str">
        <f t="shared" si="380"/>
        <v/>
      </c>
      <c r="AV1084" t="str">
        <f t="shared" si="381"/>
        <v/>
      </c>
      <c r="AW1084">
        <f>'01_指標庫'!$H$4*ISNUMBER($F1084)+'01_指標庫'!$H$5*ISNUMBER($AA1084)+'01_指標庫'!$H$6*ISNUMBER($G1084)+'01_指標庫'!$H$7*ISNUMBER($H1084)+'01_指標庫'!$H$8*ISNUMBER($AF1084)+'01_指標庫'!$H$9*ISNUMBER($AG1084)+'01_指標庫'!$H$10*ISNUMBER($AB1084)+'01_指標庫'!$H$11*ISNUMBER($AC1084)+'01_指標庫'!$H$12*ISNUMBER($AD1084)+'01_指標庫'!$H$13*ISNUMBER($AE1084)+'01_指標庫'!$H$14*ISNUMBER($I1084)+'01_指標庫'!$H$15*ISNUMBER($AH1084)+'01_指標庫'!$H$16*ISNUMBER($K1084)+'01_指標庫'!$H$17*ISNUMBER($AI1084)+'01_指標庫'!$H$18*ISNUMBER($AJ1084)+'01_指標庫'!$H$19*ISNUMBER($AK1084)+'01_指標庫'!$H$20*ISNUMBER($BB1084)+'01_指標庫'!$H$21*ISNUMBER($BC1084)</f>
        <v>51</v>
      </c>
      <c r="AX1084">
        <f>IF(AW1084=0,50,ROUND(('01_指標庫'!$H$4*IF(ISNUMBER($F1084),L1084,0)+'01_指標庫'!$H$5*IF(ISNUMBER($AA1084),AL1084,0)+'01_指標庫'!$H$6*IF(ISNUMBER($G1084),M1084,0)+'01_指標庫'!$H$7*IF(ISNUMBER($H1084),N1084,0)+'01_指標庫'!$H$8*IF(ISNUMBER($AF1084),AQ1084,0)+'01_指標庫'!$H$9*IF(ISNUMBER($AG1084),AR1084,0)+'01_指標庫'!$H$10*IF(ISNUMBER($AB1084),AM1084,0)+'01_指標庫'!$H$11*IF(ISNUMBER($AC1084),AN1084,0)+'01_指標庫'!$H$12*IF(ISNUMBER($AD1084),AO1084,0)+'01_指標庫'!$H$13*IF(ISNUMBER($AE1084),AP1084,0)+'01_指標庫'!$H$14*IF(ISNUMBER($I1084),O1084,0)+'01_指標庫'!$H$15*IF(ISNUMBER($AH1084),AS1084,0)+'01_指標庫'!$H$16*IF(ISNUMBER($K1084),P1084,0)+'01_指標庫'!$H$17*IF(ISNUMBER($AI1084),AT1084,0)+'01_指標庫'!$H$18*IF(ISNUMBER($AJ1084),AU1084,0)+'01_指標庫'!$H$19*IF(ISNUMBER($AK1084),AV1084,0)+'01_指標庫'!$H$20*IF(ISNUMBER($BB1084),BB1084,0)+'01_指標庫'!$H$21*IF(ISNUMBER($BC1084),BC1084,0))/AW1084,1))</f>
        <v>66.7</v>
      </c>
      <c r="AY1084" s="67"/>
      <c r="AZ1084" s="67"/>
      <c r="BA1084" s="66">
        <f t="shared" si="385"/>
        <v>8.2229127144972658E-4</v>
      </c>
      <c r="BB1084">
        <f t="shared" si="386"/>
        <v>50</v>
      </c>
      <c r="BC1084" t="str">
        <f t="shared" si="387"/>
        <v/>
      </c>
    </row>
    <row r="1085" spans="1:55" ht="15" customHeight="1">
      <c r="A1085" s="56">
        <v>1081</v>
      </c>
      <c r="B1085" s="57">
        <v>44125</v>
      </c>
      <c r="C1085" s="56">
        <v>2020</v>
      </c>
      <c r="D1085" s="58" t="s">
        <v>238</v>
      </c>
      <c r="E1085" s="59">
        <v>11665.37</v>
      </c>
      <c r="F1085" s="60">
        <v>0.184479</v>
      </c>
      <c r="G1085" s="60">
        <v>-6.08E-2</v>
      </c>
      <c r="H1085" s="61">
        <v>0.87760000000000005</v>
      </c>
      <c r="I1085" s="62">
        <v>491</v>
      </c>
      <c r="J1085" s="56" t="s">
        <v>235</v>
      </c>
      <c r="K1085" s="63">
        <v>28.65</v>
      </c>
      <c r="L1085" s="56">
        <f t="shared" si="365"/>
        <v>100</v>
      </c>
      <c r="M1085" s="56">
        <f t="shared" si="366"/>
        <v>50</v>
      </c>
      <c r="N1085" s="56">
        <f t="shared" si="367"/>
        <v>100</v>
      </c>
      <c r="O1085" s="56">
        <f t="shared" si="368"/>
        <v>0</v>
      </c>
      <c r="P1085" s="56">
        <f t="shared" si="369"/>
        <v>0</v>
      </c>
      <c r="Q1085" s="63"/>
      <c r="R1085" s="56"/>
      <c r="S1085" s="60">
        <f t="shared" si="382"/>
        <v>-1.0678344625375535E-3</v>
      </c>
      <c r="T1085" s="64">
        <f t="shared" si="383"/>
        <v>-2.3850085178875768E-2</v>
      </c>
      <c r="V1085" s="65"/>
      <c r="W1085" s="65"/>
      <c r="Y1085" s="15" t="str">
        <f t="shared" si="370"/>
        <v>UNCERTAIN</v>
      </c>
      <c r="AA1085" s="66">
        <f t="shared" si="384"/>
        <v>0.16797910971935504</v>
      </c>
      <c r="AB1085">
        <f>LOOKUP($B1085,'07_L1政策步階'!$A$4:$A$14,'07_L1政策步階'!$C$4:$C$14)</f>
        <v>1</v>
      </c>
      <c r="AC1085" s="65"/>
      <c r="AD1085" s="65"/>
      <c r="AE1085" s="65"/>
      <c r="AF1085" s="65"/>
      <c r="AG1085" s="65"/>
      <c r="AH1085" s="65"/>
      <c r="AI1085" s="65"/>
      <c r="AJ1085" s="65"/>
      <c r="AK1085" s="65"/>
      <c r="AL1085">
        <f t="shared" si="371"/>
        <v>100</v>
      </c>
      <c r="AM1085">
        <f t="shared" si="372"/>
        <v>100</v>
      </c>
      <c r="AN1085" t="str">
        <f t="shared" si="373"/>
        <v/>
      </c>
      <c r="AO1085" t="str">
        <f t="shared" si="374"/>
        <v/>
      </c>
      <c r="AP1085" t="str">
        <f t="shared" si="375"/>
        <v/>
      </c>
      <c r="AQ1085" t="str">
        <f t="shared" si="376"/>
        <v/>
      </c>
      <c r="AR1085" t="str">
        <f t="shared" si="377"/>
        <v/>
      </c>
      <c r="AS1085" t="str">
        <f t="shared" si="378"/>
        <v/>
      </c>
      <c r="AT1085" t="str">
        <f t="shared" si="379"/>
        <v/>
      </c>
      <c r="AU1085" t="str">
        <f t="shared" si="380"/>
        <v/>
      </c>
      <c r="AV1085" t="str">
        <f t="shared" si="381"/>
        <v/>
      </c>
      <c r="AW1085">
        <f>'01_指標庫'!$H$4*ISNUMBER($F1085)+'01_指標庫'!$H$5*ISNUMBER($AA1085)+'01_指標庫'!$H$6*ISNUMBER($G1085)+'01_指標庫'!$H$7*ISNUMBER($H1085)+'01_指標庫'!$H$8*ISNUMBER($AF1085)+'01_指標庫'!$H$9*ISNUMBER($AG1085)+'01_指標庫'!$H$10*ISNUMBER($AB1085)+'01_指標庫'!$H$11*ISNUMBER($AC1085)+'01_指標庫'!$H$12*ISNUMBER($AD1085)+'01_指標庫'!$H$13*ISNUMBER($AE1085)+'01_指標庫'!$H$14*ISNUMBER($I1085)+'01_指標庫'!$H$15*ISNUMBER($AH1085)+'01_指標庫'!$H$16*ISNUMBER($K1085)+'01_指標庫'!$H$17*ISNUMBER($AI1085)+'01_指標庫'!$H$18*ISNUMBER($AJ1085)+'01_指標庫'!$H$19*ISNUMBER($AK1085)+'01_指標庫'!$H$20*ISNUMBER($BB1085)+'01_指標庫'!$H$21*ISNUMBER($BC1085)</f>
        <v>51</v>
      </c>
      <c r="AX1085">
        <f>IF(AW1085=0,50,ROUND(('01_指標庫'!$H$4*IF(ISNUMBER($F1085),L1085,0)+'01_指標庫'!$H$5*IF(ISNUMBER($AA1085),AL1085,0)+'01_指標庫'!$H$6*IF(ISNUMBER($G1085),M1085,0)+'01_指標庫'!$H$7*IF(ISNUMBER($H1085),N1085,0)+'01_指標庫'!$H$8*IF(ISNUMBER($AF1085),AQ1085,0)+'01_指標庫'!$H$9*IF(ISNUMBER($AG1085),AR1085,0)+'01_指標庫'!$H$10*IF(ISNUMBER($AB1085),AM1085,0)+'01_指標庫'!$H$11*IF(ISNUMBER($AC1085),AN1085,0)+'01_指標庫'!$H$12*IF(ISNUMBER($AD1085),AO1085,0)+'01_指標庫'!$H$13*IF(ISNUMBER($AE1085),AP1085,0)+'01_指標庫'!$H$14*IF(ISNUMBER($I1085),O1085,0)+'01_指標庫'!$H$15*IF(ISNUMBER($AH1085),AS1085,0)+'01_指標庫'!$H$16*IF(ISNUMBER($K1085),P1085,0)+'01_指標庫'!$H$17*IF(ISNUMBER($AI1085),AT1085,0)+'01_指標庫'!$H$18*IF(ISNUMBER($AJ1085),AU1085,0)+'01_指標庫'!$H$19*IF(ISNUMBER($AK1085),AV1085,0)+'01_指標庫'!$H$20*IF(ISNUMBER($BB1085),BB1085,0)+'01_指標庫'!$H$21*IF(ISNUMBER($BC1085),BC1085,0))/AW1085,1))</f>
        <v>52.9</v>
      </c>
      <c r="AY1085" s="67"/>
      <c r="AZ1085" s="67"/>
      <c r="BA1085" s="66">
        <f t="shared" si="385"/>
        <v>-5.9674989524949318E-3</v>
      </c>
      <c r="BB1085">
        <f t="shared" si="386"/>
        <v>0</v>
      </c>
      <c r="BC1085" t="str">
        <f t="shared" si="387"/>
        <v/>
      </c>
    </row>
    <row r="1086" spans="1:55" ht="15" customHeight="1">
      <c r="A1086" s="56">
        <v>1082</v>
      </c>
      <c r="B1086" s="57">
        <v>44126</v>
      </c>
      <c r="C1086" s="56">
        <v>2020</v>
      </c>
      <c r="D1086" s="58" t="s">
        <v>239</v>
      </c>
      <c r="E1086" s="59">
        <v>11662.91</v>
      </c>
      <c r="F1086" s="60">
        <v>0.18257799999999999</v>
      </c>
      <c r="G1086" s="60">
        <v>-6.0997999999999997E-2</v>
      </c>
      <c r="H1086" s="61">
        <v>0.89800000000000002</v>
      </c>
      <c r="I1086" s="62">
        <v>488</v>
      </c>
      <c r="J1086" s="56" t="s">
        <v>235</v>
      </c>
      <c r="K1086" s="63">
        <v>28.11</v>
      </c>
      <c r="L1086" s="56">
        <f t="shared" si="365"/>
        <v>100</v>
      </c>
      <c r="M1086" s="56">
        <f t="shared" si="366"/>
        <v>50</v>
      </c>
      <c r="N1086" s="56">
        <f t="shared" si="367"/>
        <v>100</v>
      </c>
      <c r="O1086" s="56">
        <f t="shared" si="368"/>
        <v>0</v>
      </c>
      <c r="P1086" s="56">
        <f t="shared" si="369"/>
        <v>0</v>
      </c>
      <c r="Q1086" s="63"/>
      <c r="R1086" s="56"/>
      <c r="S1086" s="60">
        <f t="shared" si="382"/>
        <v>-2.108805807274905E-4</v>
      </c>
      <c r="T1086" s="64">
        <f t="shared" si="383"/>
        <v>-1.8848167539266991E-2</v>
      </c>
      <c r="V1086" s="65"/>
      <c r="W1086" s="65"/>
      <c r="Y1086" s="15" t="str">
        <f t="shared" si="370"/>
        <v>UNCERTAIN</v>
      </c>
      <c r="AA1086" s="66">
        <f t="shared" si="384"/>
        <v>0.16737488136928591</v>
      </c>
      <c r="AB1086">
        <f>LOOKUP($B1086,'07_L1政策步階'!$A$4:$A$14,'07_L1政策步階'!$C$4:$C$14)</f>
        <v>1</v>
      </c>
      <c r="AC1086" s="65"/>
      <c r="AD1086" s="65"/>
      <c r="AE1086" s="65"/>
      <c r="AF1086" s="65"/>
      <c r="AG1086" s="65"/>
      <c r="AH1086" s="65"/>
      <c r="AI1086" s="65"/>
      <c r="AJ1086" s="65"/>
      <c r="AK1086" s="65"/>
      <c r="AL1086">
        <f t="shared" si="371"/>
        <v>100</v>
      </c>
      <c r="AM1086">
        <f t="shared" si="372"/>
        <v>100</v>
      </c>
      <c r="AN1086" t="str">
        <f t="shared" si="373"/>
        <v/>
      </c>
      <c r="AO1086" t="str">
        <f t="shared" si="374"/>
        <v/>
      </c>
      <c r="AP1086" t="str">
        <f t="shared" si="375"/>
        <v/>
      </c>
      <c r="AQ1086" t="str">
        <f t="shared" si="376"/>
        <v/>
      </c>
      <c r="AR1086" t="str">
        <f t="shared" si="377"/>
        <v/>
      </c>
      <c r="AS1086" t="str">
        <f t="shared" si="378"/>
        <v/>
      </c>
      <c r="AT1086" t="str">
        <f t="shared" si="379"/>
        <v/>
      </c>
      <c r="AU1086" t="str">
        <f t="shared" si="380"/>
        <v/>
      </c>
      <c r="AV1086" t="str">
        <f t="shared" si="381"/>
        <v/>
      </c>
      <c r="AW1086">
        <f>'01_指標庫'!$H$4*ISNUMBER($F1086)+'01_指標庫'!$H$5*ISNUMBER($AA1086)+'01_指標庫'!$H$6*ISNUMBER($G1086)+'01_指標庫'!$H$7*ISNUMBER($H1086)+'01_指標庫'!$H$8*ISNUMBER($AF1086)+'01_指標庫'!$H$9*ISNUMBER($AG1086)+'01_指標庫'!$H$10*ISNUMBER($AB1086)+'01_指標庫'!$H$11*ISNUMBER($AC1086)+'01_指標庫'!$H$12*ISNUMBER($AD1086)+'01_指標庫'!$H$13*ISNUMBER($AE1086)+'01_指標庫'!$H$14*ISNUMBER($I1086)+'01_指標庫'!$H$15*ISNUMBER($AH1086)+'01_指標庫'!$H$16*ISNUMBER($K1086)+'01_指標庫'!$H$17*ISNUMBER($AI1086)+'01_指標庫'!$H$18*ISNUMBER($AJ1086)+'01_指標庫'!$H$19*ISNUMBER($AK1086)+'01_指標庫'!$H$20*ISNUMBER($BB1086)+'01_指標庫'!$H$21*ISNUMBER($BC1086)</f>
        <v>51</v>
      </c>
      <c r="AX1086">
        <f>IF(AW1086=0,50,ROUND(('01_指標庫'!$H$4*IF(ISNUMBER($F1086),L1086,0)+'01_指標庫'!$H$5*IF(ISNUMBER($AA1086),AL1086,0)+'01_指標庫'!$H$6*IF(ISNUMBER($G1086),M1086,0)+'01_指標庫'!$H$7*IF(ISNUMBER($H1086),N1086,0)+'01_指標庫'!$H$8*IF(ISNUMBER($AF1086),AQ1086,0)+'01_指標庫'!$H$9*IF(ISNUMBER($AG1086),AR1086,0)+'01_指標庫'!$H$10*IF(ISNUMBER($AB1086),AM1086,0)+'01_指標庫'!$H$11*IF(ISNUMBER($AC1086),AN1086,0)+'01_指標庫'!$H$12*IF(ISNUMBER($AD1086),AO1086,0)+'01_指標庫'!$H$13*IF(ISNUMBER($AE1086),AP1086,0)+'01_指標庫'!$H$14*IF(ISNUMBER($I1086),O1086,0)+'01_指標庫'!$H$15*IF(ISNUMBER($AH1086),AS1086,0)+'01_指標庫'!$H$16*IF(ISNUMBER($K1086),P1086,0)+'01_指標庫'!$H$17*IF(ISNUMBER($AI1086),AT1086,0)+'01_指標庫'!$H$18*IF(ISNUMBER($AJ1086),AU1086,0)+'01_指標庫'!$H$19*IF(ISNUMBER($AK1086),AV1086,0)+'01_指標庫'!$H$20*IF(ISNUMBER($BB1086),BB1086,0)+'01_指標庫'!$H$21*IF(ISNUMBER($BC1086),BC1086,0))/AW1086,1))</f>
        <v>52.9</v>
      </c>
      <c r="AY1086" s="67"/>
      <c r="AZ1086" s="67"/>
      <c r="BA1086" s="66">
        <f t="shared" si="385"/>
        <v>-1.089354607152726E-2</v>
      </c>
      <c r="BB1086">
        <f t="shared" si="386"/>
        <v>0</v>
      </c>
      <c r="BC1086" t="str">
        <f t="shared" si="387"/>
        <v/>
      </c>
    </row>
    <row r="1087" spans="1:55" ht="15" customHeight="1">
      <c r="A1087" s="56">
        <v>1083</v>
      </c>
      <c r="B1087" s="57">
        <v>44127</v>
      </c>
      <c r="C1087" s="56">
        <v>2020</v>
      </c>
      <c r="D1087" s="58" t="s">
        <v>234</v>
      </c>
      <c r="E1087" s="59">
        <v>11692.57</v>
      </c>
      <c r="F1087" s="60">
        <v>0.18396299999999999</v>
      </c>
      <c r="G1087" s="60">
        <v>-5.8610000000000002E-2</v>
      </c>
      <c r="H1087" s="61">
        <v>0.91839999999999999</v>
      </c>
      <c r="I1087" s="62">
        <v>487</v>
      </c>
      <c r="J1087" s="56" t="s">
        <v>235</v>
      </c>
      <c r="K1087" s="63">
        <v>27.55</v>
      </c>
      <c r="L1087" s="56">
        <f t="shared" si="365"/>
        <v>100</v>
      </c>
      <c r="M1087" s="56">
        <f t="shared" si="366"/>
        <v>100</v>
      </c>
      <c r="N1087" s="56">
        <f t="shared" si="367"/>
        <v>100</v>
      </c>
      <c r="O1087" s="56">
        <f t="shared" si="368"/>
        <v>0</v>
      </c>
      <c r="P1087" s="56">
        <f t="shared" si="369"/>
        <v>0</v>
      </c>
      <c r="Q1087" s="63"/>
      <c r="R1087" s="56"/>
      <c r="S1087" s="60">
        <f t="shared" si="382"/>
        <v>2.5431045939650065E-3</v>
      </c>
      <c r="T1087" s="64">
        <f t="shared" si="383"/>
        <v>-1.9921736036997428E-2</v>
      </c>
      <c r="V1087" s="65"/>
      <c r="W1087" s="65"/>
      <c r="Y1087" s="15" t="str">
        <f t="shared" si="370"/>
        <v>UNCERTAIN</v>
      </c>
      <c r="AA1087" s="66">
        <f t="shared" si="384"/>
        <v>0.16681870091819784</v>
      </c>
      <c r="AB1087">
        <f>LOOKUP($B1087,'07_L1政策步階'!$A$4:$A$14,'07_L1政策步階'!$C$4:$C$14)</f>
        <v>1</v>
      </c>
      <c r="AC1087" s="65"/>
      <c r="AD1087" s="65"/>
      <c r="AE1087" s="65"/>
      <c r="AF1087" s="65"/>
      <c r="AG1087" s="65"/>
      <c r="AH1087" s="65"/>
      <c r="AI1087" s="65"/>
      <c r="AJ1087" s="65"/>
      <c r="AK1087" s="65"/>
      <c r="AL1087">
        <f t="shared" si="371"/>
        <v>100</v>
      </c>
      <c r="AM1087">
        <f t="shared" si="372"/>
        <v>100</v>
      </c>
      <c r="AN1087" t="str">
        <f t="shared" si="373"/>
        <v/>
      </c>
      <c r="AO1087" t="str">
        <f t="shared" si="374"/>
        <v/>
      </c>
      <c r="AP1087" t="str">
        <f t="shared" si="375"/>
        <v/>
      </c>
      <c r="AQ1087" t="str">
        <f t="shared" si="376"/>
        <v/>
      </c>
      <c r="AR1087" t="str">
        <f t="shared" si="377"/>
        <v/>
      </c>
      <c r="AS1087" t="str">
        <f t="shared" si="378"/>
        <v/>
      </c>
      <c r="AT1087" t="str">
        <f t="shared" si="379"/>
        <v/>
      </c>
      <c r="AU1087" t="str">
        <f t="shared" si="380"/>
        <v/>
      </c>
      <c r="AV1087" t="str">
        <f t="shared" si="381"/>
        <v/>
      </c>
      <c r="AW1087">
        <f>'01_指標庫'!$H$4*ISNUMBER($F1087)+'01_指標庫'!$H$5*ISNUMBER($AA1087)+'01_指標庫'!$H$6*ISNUMBER($G1087)+'01_指標庫'!$H$7*ISNUMBER($H1087)+'01_指標庫'!$H$8*ISNUMBER($AF1087)+'01_指標庫'!$H$9*ISNUMBER($AG1087)+'01_指標庫'!$H$10*ISNUMBER($AB1087)+'01_指標庫'!$H$11*ISNUMBER($AC1087)+'01_指標庫'!$H$12*ISNUMBER($AD1087)+'01_指標庫'!$H$13*ISNUMBER($AE1087)+'01_指標庫'!$H$14*ISNUMBER($I1087)+'01_指標庫'!$H$15*ISNUMBER($AH1087)+'01_指標庫'!$H$16*ISNUMBER($K1087)+'01_指標庫'!$H$17*ISNUMBER($AI1087)+'01_指標庫'!$H$18*ISNUMBER($AJ1087)+'01_指標庫'!$H$19*ISNUMBER($AK1087)+'01_指標庫'!$H$20*ISNUMBER($BB1087)+'01_指標庫'!$H$21*ISNUMBER($BC1087)</f>
        <v>51</v>
      </c>
      <c r="AX1087">
        <f>IF(AW1087=0,50,ROUND(('01_指標庫'!$H$4*IF(ISNUMBER($F1087),L1087,0)+'01_指標庫'!$H$5*IF(ISNUMBER($AA1087),AL1087,0)+'01_指標庫'!$H$6*IF(ISNUMBER($G1087),M1087,0)+'01_指標庫'!$H$7*IF(ISNUMBER($H1087),N1087,0)+'01_指標庫'!$H$8*IF(ISNUMBER($AF1087),AQ1087,0)+'01_指標庫'!$H$9*IF(ISNUMBER($AG1087),AR1087,0)+'01_指標庫'!$H$10*IF(ISNUMBER($AB1087),AM1087,0)+'01_指標庫'!$H$11*IF(ISNUMBER($AC1087),AN1087,0)+'01_指標庫'!$H$12*IF(ISNUMBER($AD1087),AO1087,0)+'01_指標庫'!$H$13*IF(ISNUMBER($AE1087),AP1087,0)+'01_指標庫'!$H$14*IF(ISNUMBER($I1087),O1087,0)+'01_指標庫'!$H$15*IF(ISNUMBER($AH1087),AS1087,0)+'01_指標庫'!$H$16*IF(ISNUMBER($K1087),P1087,0)+'01_指標庫'!$H$17*IF(ISNUMBER($AI1087),AT1087,0)+'01_指標庫'!$H$18*IF(ISNUMBER($AJ1087),AU1087,0)+'01_指標庫'!$H$19*IF(ISNUMBER($AK1087),AV1087,0)+'01_指標庫'!$H$20*IF(ISNUMBER($BB1087),BB1087,0)+'01_指標庫'!$H$21*IF(ISNUMBER($BC1087),BC1087,0))/AW1087,1))</f>
        <v>60.8</v>
      </c>
      <c r="AY1087" s="67"/>
      <c r="AZ1087" s="67"/>
      <c r="BA1087" s="66">
        <f t="shared" si="385"/>
        <v>-1.3314736195963905E-2</v>
      </c>
      <c r="BB1087">
        <f t="shared" si="386"/>
        <v>0</v>
      </c>
      <c r="BC1087" t="str">
        <f t="shared" si="387"/>
        <v/>
      </c>
    </row>
    <row r="1088" spans="1:55" ht="15" customHeight="1">
      <c r="A1088" s="56">
        <v>1084</v>
      </c>
      <c r="B1088" s="57">
        <v>44130</v>
      </c>
      <c r="C1088" s="56">
        <v>2020</v>
      </c>
      <c r="D1088" s="58" t="s">
        <v>236</v>
      </c>
      <c r="E1088" s="59">
        <v>11504.52</v>
      </c>
      <c r="F1088" s="60">
        <v>0.16342699999999999</v>
      </c>
      <c r="G1088" s="60">
        <v>-7.3749999999999996E-2</v>
      </c>
      <c r="H1088" s="61">
        <v>0.87760000000000005</v>
      </c>
      <c r="I1088" s="62">
        <v>503</v>
      </c>
      <c r="J1088" s="56" t="s">
        <v>235</v>
      </c>
      <c r="K1088" s="63">
        <v>32.46</v>
      </c>
      <c r="L1088" s="56">
        <f t="shared" si="365"/>
        <v>100</v>
      </c>
      <c r="M1088" s="56">
        <f t="shared" si="366"/>
        <v>50</v>
      </c>
      <c r="N1088" s="56">
        <f t="shared" si="367"/>
        <v>100</v>
      </c>
      <c r="O1088" s="56">
        <f t="shared" si="368"/>
        <v>0</v>
      </c>
      <c r="P1088" s="56">
        <f t="shared" si="369"/>
        <v>0</v>
      </c>
      <c r="Q1088" s="63"/>
      <c r="R1088" s="56"/>
      <c r="S1088" s="60">
        <f t="shared" si="382"/>
        <v>-1.6082862877878745E-2</v>
      </c>
      <c r="T1088" s="64">
        <f t="shared" si="383"/>
        <v>0.17822141560798554</v>
      </c>
      <c r="V1088" s="65"/>
      <c r="W1088" s="65"/>
      <c r="Y1088" s="15" t="str">
        <f t="shared" si="370"/>
        <v>UNCERTAIN</v>
      </c>
      <c r="AA1088" s="66">
        <f t="shared" si="384"/>
        <v>0.16600919028060623</v>
      </c>
      <c r="AB1088">
        <f>LOOKUP($B1088,'07_L1政策步階'!$A$4:$A$14,'07_L1政策步階'!$C$4:$C$14)</f>
        <v>1</v>
      </c>
      <c r="AC1088" s="65"/>
      <c r="AD1088" s="65"/>
      <c r="AE1088" s="65"/>
      <c r="AF1088" s="65"/>
      <c r="AG1088" s="65"/>
      <c r="AH1088" s="65"/>
      <c r="AI1088" s="65"/>
      <c r="AJ1088" s="65"/>
      <c r="AK1088" s="65"/>
      <c r="AL1088">
        <f t="shared" si="371"/>
        <v>100</v>
      </c>
      <c r="AM1088">
        <f t="shared" si="372"/>
        <v>100</v>
      </c>
      <c r="AN1088" t="str">
        <f t="shared" si="373"/>
        <v/>
      </c>
      <c r="AO1088" t="str">
        <f t="shared" si="374"/>
        <v/>
      </c>
      <c r="AP1088" t="str">
        <f t="shared" si="375"/>
        <v/>
      </c>
      <c r="AQ1088" t="str">
        <f t="shared" si="376"/>
        <v/>
      </c>
      <c r="AR1088" t="str">
        <f t="shared" si="377"/>
        <v/>
      </c>
      <c r="AS1088" t="str">
        <f t="shared" si="378"/>
        <v/>
      </c>
      <c r="AT1088" t="str">
        <f t="shared" si="379"/>
        <v/>
      </c>
      <c r="AU1088" t="str">
        <f t="shared" si="380"/>
        <v/>
      </c>
      <c r="AV1088" t="str">
        <f t="shared" si="381"/>
        <v/>
      </c>
      <c r="AW1088">
        <f>'01_指標庫'!$H$4*ISNUMBER($F1088)+'01_指標庫'!$H$5*ISNUMBER($AA1088)+'01_指標庫'!$H$6*ISNUMBER($G1088)+'01_指標庫'!$H$7*ISNUMBER($H1088)+'01_指標庫'!$H$8*ISNUMBER($AF1088)+'01_指標庫'!$H$9*ISNUMBER($AG1088)+'01_指標庫'!$H$10*ISNUMBER($AB1088)+'01_指標庫'!$H$11*ISNUMBER($AC1088)+'01_指標庫'!$H$12*ISNUMBER($AD1088)+'01_指標庫'!$H$13*ISNUMBER($AE1088)+'01_指標庫'!$H$14*ISNUMBER($I1088)+'01_指標庫'!$H$15*ISNUMBER($AH1088)+'01_指標庫'!$H$16*ISNUMBER($K1088)+'01_指標庫'!$H$17*ISNUMBER($AI1088)+'01_指標庫'!$H$18*ISNUMBER($AJ1088)+'01_指標庫'!$H$19*ISNUMBER($AK1088)+'01_指標庫'!$H$20*ISNUMBER($BB1088)+'01_指標庫'!$H$21*ISNUMBER($BC1088)</f>
        <v>51</v>
      </c>
      <c r="AX1088">
        <f>IF(AW1088=0,50,ROUND(('01_指標庫'!$H$4*IF(ISNUMBER($F1088),L1088,0)+'01_指標庫'!$H$5*IF(ISNUMBER($AA1088),AL1088,0)+'01_指標庫'!$H$6*IF(ISNUMBER($G1088),M1088,0)+'01_指標庫'!$H$7*IF(ISNUMBER($H1088),N1088,0)+'01_指標庫'!$H$8*IF(ISNUMBER($AF1088),AQ1088,0)+'01_指標庫'!$H$9*IF(ISNUMBER($AG1088),AR1088,0)+'01_指標庫'!$H$10*IF(ISNUMBER($AB1088),AM1088,0)+'01_指標庫'!$H$11*IF(ISNUMBER($AC1088),AN1088,0)+'01_指標庫'!$H$12*IF(ISNUMBER($AD1088),AO1088,0)+'01_指標庫'!$H$13*IF(ISNUMBER($AE1088),AP1088,0)+'01_指標庫'!$H$14*IF(ISNUMBER($I1088),O1088,0)+'01_指標庫'!$H$15*IF(ISNUMBER($AH1088),AS1088,0)+'01_指標庫'!$H$16*IF(ISNUMBER($K1088),P1088,0)+'01_指標庫'!$H$17*IF(ISNUMBER($AI1088),AT1088,0)+'01_指標庫'!$H$18*IF(ISNUMBER($AJ1088),AU1088,0)+'01_指標庫'!$H$19*IF(ISNUMBER($AK1088),AV1088,0)+'01_指標庫'!$H$20*IF(ISNUMBER($BB1088),BB1088,0)+'01_指標庫'!$H$21*IF(ISNUMBER($BC1088),BC1088,0))/AW1088,1))</f>
        <v>52.9</v>
      </c>
      <c r="AY1088" s="67"/>
      <c r="AZ1088" s="67"/>
      <c r="BA1088" s="66">
        <f t="shared" si="385"/>
        <v>-1.0627602324489227E-2</v>
      </c>
      <c r="BB1088">
        <f t="shared" si="386"/>
        <v>0</v>
      </c>
      <c r="BC1088" t="str">
        <f t="shared" si="387"/>
        <v/>
      </c>
    </row>
    <row r="1089" spans="1:55" ht="15" customHeight="1">
      <c r="A1089" s="56">
        <v>1085</v>
      </c>
      <c r="B1089" s="57">
        <v>44131</v>
      </c>
      <c r="C1089" s="56">
        <v>2020</v>
      </c>
      <c r="D1089" s="58" t="s">
        <v>237</v>
      </c>
      <c r="E1089" s="59">
        <v>11598.95</v>
      </c>
      <c r="F1089" s="60">
        <v>0.17147799999999999</v>
      </c>
      <c r="G1089" s="60">
        <v>-6.6147999999999998E-2</v>
      </c>
      <c r="H1089" s="61">
        <v>0.87760000000000005</v>
      </c>
      <c r="I1089" s="62">
        <v>506</v>
      </c>
      <c r="J1089" s="56" t="s">
        <v>235</v>
      </c>
      <c r="K1089" s="63">
        <v>33.35</v>
      </c>
      <c r="L1089" s="56">
        <f t="shared" si="365"/>
        <v>100</v>
      </c>
      <c r="M1089" s="56">
        <f t="shared" si="366"/>
        <v>50</v>
      </c>
      <c r="N1089" s="56">
        <f t="shared" si="367"/>
        <v>100</v>
      </c>
      <c r="O1089" s="56">
        <f t="shared" si="368"/>
        <v>0</v>
      </c>
      <c r="P1089" s="56">
        <f t="shared" si="369"/>
        <v>0</v>
      </c>
      <c r="Q1089" s="63"/>
      <c r="R1089" s="56"/>
      <c r="S1089" s="60">
        <f t="shared" si="382"/>
        <v>8.2080782162141652E-3</v>
      </c>
      <c r="T1089" s="64">
        <f t="shared" si="383"/>
        <v>2.7418361059765806E-2</v>
      </c>
      <c r="V1089" s="65"/>
      <c r="W1089" s="65"/>
      <c r="Y1089" s="15" t="str">
        <f t="shared" si="370"/>
        <v>UNCERTAIN</v>
      </c>
      <c r="AA1089" s="66">
        <f t="shared" si="384"/>
        <v>0.16514741863796112</v>
      </c>
      <c r="AB1089">
        <f>LOOKUP($B1089,'07_L1政策步階'!$A$4:$A$14,'07_L1政策步階'!$C$4:$C$14)</f>
        <v>1</v>
      </c>
      <c r="AC1089" s="65"/>
      <c r="AD1089" s="65"/>
      <c r="AE1089" s="65"/>
      <c r="AF1089" s="65"/>
      <c r="AG1089" s="65"/>
      <c r="AH1089" s="65"/>
      <c r="AI1089" s="65"/>
      <c r="AJ1089" s="65"/>
      <c r="AK1089" s="65"/>
      <c r="AL1089">
        <f t="shared" si="371"/>
        <v>100</v>
      </c>
      <c r="AM1089">
        <f t="shared" si="372"/>
        <v>100</v>
      </c>
      <c r="AN1089" t="str">
        <f t="shared" si="373"/>
        <v/>
      </c>
      <c r="AO1089" t="str">
        <f t="shared" si="374"/>
        <v/>
      </c>
      <c r="AP1089" t="str">
        <f t="shared" si="375"/>
        <v/>
      </c>
      <c r="AQ1089" t="str">
        <f t="shared" si="376"/>
        <v/>
      </c>
      <c r="AR1089" t="str">
        <f t="shared" si="377"/>
        <v/>
      </c>
      <c r="AS1089" t="str">
        <f t="shared" si="378"/>
        <v/>
      </c>
      <c r="AT1089" t="str">
        <f t="shared" si="379"/>
        <v/>
      </c>
      <c r="AU1089" t="str">
        <f t="shared" si="380"/>
        <v/>
      </c>
      <c r="AV1089" t="str">
        <f t="shared" si="381"/>
        <v/>
      </c>
      <c r="AW1089">
        <f>'01_指標庫'!$H$4*ISNUMBER($F1089)+'01_指標庫'!$H$5*ISNUMBER($AA1089)+'01_指標庫'!$H$6*ISNUMBER($G1089)+'01_指標庫'!$H$7*ISNUMBER($H1089)+'01_指標庫'!$H$8*ISNUMBER($AF1089)+'01_指標庫'!$H$9*ISNUMBER($AG1089)+'01_指標庫'!$H$10*ISNUMBER($AB1089)+'01_指標庫'!$H$11*ISNUMBER($AC1089)+'01_指標庫'!$H$12*ISNUMBER($AD1089)+'01_指標庫'!$H$13*ISNUMBER($AE1089)+'01_指標庫'!$H$14*ISNUMBER($I1089)+'01_指標庫'!$H$15*ISNUMBER($AH1089)+'01_指標庫'!$H$16*ISNUMBER($K1089)+'01_指標庫'!$H$17*ISNUMBER($AI1089)+'01_指標庫'!$H$18*ISNUMBER($AJ1089)+'01_指標庫'!$H$19*ISNUMBER($AK1089)+'01_指標庫'!$H$20*ISNUMBER($BB1089)+'01_指標庫'!$H$21*ISNUMBER($BC1089)</f>
        <v>51</v>
      </c>
      <c r="AX1089">
        <f>IF(AW1089=0,50,ROUND(('01_指標庫'!$H$4*IF(ISNUMBER($F1089),L1089,0)+'01_指標庫'!$H$5*IF(ISNUMBER($AA1089),AL1089,0)+'01_指標庫'!$H$6*IF(ISNUMBER($G1089),M1089,0)+'01_指標庫'!$H$7*IF(ISNUMBER($H1089),N1089,0)+'01_指標庫'!$H$8*IF(ISNUMBER($AF1089),AQ1089,0)+'01_指標庫'!$H$9*IF(ISNUMBER($AG1089),AR1089,0)+'01_指標庫'!$H$10*IF(ISNUMBER($AB1089),AM1089,0)+'01_指標庫'!$H$11*IF(ISNUMBER($AC1089),AN1089,0)+'01_指標庫'!$H$12*IF(ISNUMBER($AD1089),AO1089,0)+'01_指標庫'!$H$13*IF(ISNUMBER($AE1089),AP1089,0)+'01_指標庫'!$H$14*IF(ISNUMBER($I1089),O1089,0)+'01_指標庫'!$H$15*IF(ISNUMBER($AH1089),AS1089,0)+'01_指標庫'!$H$16*IF(ISNUMBER($K1089),P1089,0)+'01_指標庫'!$H$17*IF(ISNUMBER($AI1089),AT1089,0)+'01_指標庫'!$H$18*IF(ISNUMBER($AJ1089),AU1089,0)+'01_指標庫'!$H$19*IF(ISNUMBER($AK1089),AV1089,0)+'01_指標庫'!$H$20*IF(ISNUMBER($BB1089),BB1089,0)+'01_指標庫'!$H$21*IF(ISNUMBER($BC1089),BC1089,0))/AW1089,1))</f>
        <v>52.9</v>
      </c>
      <c r="AY1089" s="67"/>
      <c r="AZ1089" s="67"/>
      <c r="BA1089" s="66">
        <f t="shared" si="385"/>
        <v>-7.8855459479822976E-3</v>
      </c>
      <c r="BB1089">
        <f t="shared" si="386"/>
        <v>0</v>
      </c>
      <c r="BC1089" t="str">
        <f t="shared" si="387"/>
        <v/>
      </c>
    </row>
    <row r="1090" spans="1:55" ht="15" customHeight="1">
      <c r="A1090" s="56">
        <v>1086</v>
      </c>
      <c r="B1090" s="57">
        <v>44132</v>
      </c>
      <c r="C1090" s="56">
        <v>2020</v>
      </c>
      <c r="D1090" s="58" t="s">
        <v>238</v>
      </c>
      <c r="E1090" s="59">
        <v>11142.76</v>
      </c>
      <c r="F1090" s="60">
        <v>0.124206</v>
      </c>
      <c r="G1090" s="60">
        <v>-0.102876</v>
      </c>
      <c r="H1090" s="61">
        <v>0.8367</v>
      </c>
      <c r="I1090" s="62">
        <v>529</v>
      </c>
      <c r="J1090" s="56" t="s">
        <v>235</v>
      </c>
      <c r="K1090" s="63">
        <v>40.28</v>
      </c>
      <c r="L1090" s="56">
        <f t="shared" si="365"/>
        <v>100</v>
      </c>
      <c r="M1090" s="56">
        <f t="shared" si="366"/>
        <v>50</v>
      </c>
      <c r="N1090" s="56">
        <f t="shared" si="367"/>
        <v>100</v>
      </c>
      <c r="O1090" s="56">
        <f t="shared" si="368"/>
        <v>0</v>
      </c>
      <c r="P1090" s="56">
        <f t="shared" si="369"/>
        <v>0</v>
      </c>
      <c r="Q1090" s="63"/>
      <c r="R1090" s="56"/>
      <c r="S1090" s="60">
        <f t="shared" si="382"/>
        <v>-3.9330284206760102E-2</v>
      </c>
      <c r="T1090" s="64">
        <f t="shared" si="383"/>
        <v>0.20779610194902554</v>
      </c>
      <c r="V1090" s="65"/>
      <c r="W1090" s="65"/>
      <c r="Y1090" s="15" t="str">
        <f t="shared" si="370"/>
        <v>UNCERTAIN</v>
      </c>
      <c r="AA1090" s="66">
        <f t="shared" si="384"/>
        <v>0.1633905134358542</v>
      </c>
      <c r="AB1090">
        <f>LOOKUP($B1090,'07_L1政策步階'!$A$4:$A$14,'07_L1政策步階'!$C$4:$C$14)</f>
        <v>1</v>
      </c>
      <c r="AC1090" s="65"/>
      <c r="AD1090" s="65"/>
      <c r="AE1090" s="65"/>
      <c r="AF1090" s="65"/>
      <c r="AG1090" s="65"/>
      <c r="AH1090" s="65"/>
      <c r="AI1090" s="65"/>
      <c r="AJ1090" s="65"/>
      <c r="AK1090" s="65"/>
      <c r="AL1090">
        <f t="shared" si="371"/>
        <v>100</v>
      </c>
      <c r="AM1090">
        <f t="shared" si="372"/>
        <v>100</v>
      </c>
      <c r="AN1090" t="str">
        <f t="shared" si="373"/>
        <v/>
      </c>
      <c r="AO1090" t="str">
        <f t="shared" si="374"/>
        <v/>
      </c>
      <c r="AP1090" t="str">
        <f t="shared" si="375"/>
        <v/>
      </c>
      <c r="AQ1090" t="str">
        <f t="shared" si="376"/>
        <v/>
      </c>
      <c r="AR1090" t="str">
        <f t="shared" si="377"/>
        <v/>
      </c>
      <c r="AS1090" t="str">
        <f t="shared" si="378"/>
        <v/>
      </c>
      <c r="AT1090" t="str">
        <f t="shared" si="379"/>
        <v/>
      </c>
      <c r="AU1090" t="str">
        <f t="shared" si="380"/>
        <v/>
      </c>
      <c r="AV1090" t="str">
        <f t="shared" si="381"/>
        <v/>
      </c>
      <c r="AW1090">
        <f>'01_指標庫'!$H$4*ISNUMBER($F1090)+'01_指標庫'!$H$5*ISNUMBER($AA1090)+'01_指標庫'!$H$6*ISNUMBER($G1090)+'01_指標庫'!$H$7*ISNUMBER($H1090)+'01_指標庫'!$H$8*ISNUMBER($AF1090)+'01_指標庫'!$H$9*ISNUMBER($AG1090)+'01_指標庫'!$H$10*ISNUMBER($AB1090)+'01_指標庫'!$H$11*ISNUMBER($AC1090)+'01_指標庫'!$H$12*ISNUMBER($AD1090)+'01_指標庫'!$H$13*ISNUMBER($AE1090)+'01_指標庫'!$H$14*ISNUMBER($I1090)+'01_指標庫'!$H$15*ISNUMBER($AH1090)+'01_指標庫'!$H$16*ISNUMBER($K1090)+'01_指標庫'!$H$17*ISNUMBER($AI1090)+'01_指標庫'!$H$18*ISNUMBER($AJ1090)+'01_指標庫'!$H$19*ISNUMBER($AK1090)+'01_指標庫'!$H$20*ISNUMBER($BB1090)+'01_指標庫'!$H$21*ISNUMBER($BC1090)</f>
        <v>51</v>
      </c>
      <c r="AX1090">
        <f>IF(AW1090=0,50,ROUND(('01_指標庫'!$H$4*IF(ISNUMBER($F1090),L1090,0)+'01_指標庫'!$H$5*IF(ISNUMBER($AA1090),AL1090,0)+'01_指標庫'!$H$6*IF(ISNUMBER($G1090),M1090,0)+'01_指標庫'!$H$7*IF(ISNUMBER($H1090),N1090,0)+'01_指標庫'!$H$8*IF(ISNUMBER($AF1090),AQ1090,0)+'01_指標庫'!$H$9*IF(ISNUMBER($AG1090),AR1090,0)+'01_指標庫'!$H$10*IF(ISNUMBER($AB1090),AM1090,0)+'01_指標庫'!$H$11*IF(ISNUMBER($AC1090),AN1090,0)+'01_指標庫'!$H$12*IF(ISNUMBER($AD1090),AO1090,0)+'01_指標庫'!$H$13*IF(ISNUMBER($AE1090),AP1090,0)+'01_指標庫'!$H$14*IF(ISNUMBER($I1090),O1090,0)+'01_指標庫'!$H$15*IF(ISNUMBER($AH1090),AS1090,0)+'01_指標庫'!$H$16*IF(ISNUMBER($K1090),P1090,0)+'01_指標庫'!$H$17*IF(ISNUMBER($AI1090),AT1090,0)+'01_指標庫'!$H$18*IF(ISNUMBER($AJ1090),AU1090,0)+'01_指標庫'!$H$19*IF(ISNUMBER($AK1090),AV1090,0)+'01_指標庫'!$H$20*IF(ISNUMBER($BB1090),BB1090,0)+'01_指標庫'!$H$21*IF(ISNUMBER($BC1090),BC1090,0))/AW1090,1))</f>
        <v>52.9</v>
      </c>
      <c r="AY1090" s="67"/>
      <c r="AZ1090" s="67"/>
      <c r="BA1090" s="66">
        <f t="shared" si="385"/>
        <v>-9.6844313861916831E-3</v>
      </c>
      <c r="BB1090">
        <f t="shared" si="386"/>
        <v>0</v>
      </c>
      <c r="BC1090" t="str">
        <f t="shared" si="387"/>
        <v/>
      </c>
    </row>
    <row r="1091" spans="1:55" ht="15" customHeight="1">
      <c r="A1091" s="56">
        <v>1087</v>
      </c>
      <c r="B1091" s="57">
        <v>44133</v>
      </c>
      <c r="C1091" s="56">
        <v>2020</v>
      </c>
      <c r="D1091" s="58" t="s">
        <v>239</v>
      </c>
      <c r="E1091" s="59">
        <v>11350.74</v>
      </c>
      <c r="F1091" s="60">
        <v>0.14385400000000001</v>
      </c>
      <c r="G1091" s="60">
        <v>-8.6132E-2</v>
      </c>
      <c r="H1091" s="61">
        <v>0.85709999999999997</v>
      </c>
      <c r="I1091" s="62">
        <v>525</v>
      </c>
      <c r="J1091" s="56" t="s">
        <v>235</v>
      </c>
      <c r="K1091" s="63">
        <v>37.590000000000003</v>
      </c>
      <c r="L1091" s="56">
        <f t="shared" si="365"/>
        <v>100</v>
      </c>
      <c r="M1091" s="56">
        <f t="shared" si="366"/>
        <v>50</v>
      </c>
      <c r="N1091" s="56">
        <f t="shared" si="367"/>
        <v>100</v>
      </c>
      <c r="O1091" s="56">
        <f t="shared" si="368"/>
        <v>0</v>
      </c>
      <c r="P1091" s="56">
        <f t="shared" si="369"/>
        <v>0</v>
      </c>
      <c r="Q1091" s="63"/>
      <c r="R1091" s="56"/>
      <c r="S1091" s="60">
        <f t="shared" si="382"/>
        <v>1.8665034515685575E-2</v>
      </c>
      <c r="T1091" s="64">
        <f t="shared" si="383"/>
        <v>-6.678252234359483E-2</v>
      </c>
      <c r="V1091" s="65"/>
      <c r="W1091" s="65"/>
      <c r="Y1091" s="15" t="str">
        <f t="shared" si="370"/>
        <v>UNCERTAIN</v>
      </c>
      <c r="AA1091" s="66">
        <f t="shared" si="384"/>
        <v>0.16209812822378811</v>
      </c>
      <c r="AB1091">
        <f>LOOKUP($B1091,'07_L1政策步階'!$A$4:$A$14,'07_L1政策步階'!$C$4:$C$14)</f>
        <v>1</v>
      </c>
      <c r="AC1091" s="65"/>
      <c r="AD1091" s="65"/>
      <c r="AE1091" s="65"/>
      <c r="AF1091" s="65"/>
      <c r="AG1091" s="65"/>
      <c r="AH1091" s="65"/>
      <c r="AI1091" s="65"/>
      <c r="AJ1091" s="65"/>
      <c r="AK1091" s="65"/>
      <c r="AL1091">
        <f t="shared" si="371"/>
        <v>100</v>
      </c>
      <c r="AM1091">
        <f t="shared" si="372"/>
        <v>100</v>
      </c>
      <c r="AN1091" t="str">
        <f t="shared" si="373"/>
        <v/>
      </c>
      <c r="AO1091" t="str">
        <f t="shared" si="374"/>
        <v/>
      </c>
      <c r="AP1091" t="str">
        <f t="shared" si="375"/>
        <v/>
      </c>
      <c r="AQ1091" t="str">
        <f t="shared" si="376"/>
        <v/>
      </c>
      <c r="AR1091" t="str">
        <f t="shared" si="377"/>
        <v/>
      </c>
      <c r="AS1091" t="str">
        <f t="shared" si="378"/>
        <v/>
      </c>
      <c r="AT1091" t="str">
        <f t="shared" si="379"/>
        <v/>
      </c>
      <c r="AU1091" t="str">
        <f t="shared" si="380"/>
        <v/>
      </c>
      <c r="AV1091" t="str">
        <f t="shared" si="381"/>
        <v/>
      </c>
      <c r="AW1091">
        <f>'01_指標庫'!$H$4*ISNUMBER($F1091)+'01_指標庫'!$H$5*ISNUMBER($AA1091)+'01_指標庫'!$H$6*ISNUMBER($G1091)+'01_指標庫'!$H$7*ISNUMBER($H1091)+'01_指標庫'!$H$8*ISNUMBER($AF1091)+'01_指標庫'!$H$9*ISNUMBER($AG1091)+'01_指標庫'!$H$10*ISNUMBER($AB1091)+'01_指標庫'!$H$11*ISNUMBER($AC1091)+'01_指標庫'!$H$12*ISNUMBER($AD1091)+'01_指標庫'!$H$13*ISNUMBER($AE1091)+'01_指標庫'!$H$14*ISNUMBER($I1091)+'01_指標庫'!$H$15*ISNUMBER($AH1091)+'01_指標庫'!$H$16*ISNUMBER($K1091)+'01_指標庫'!$H$17*ISNUMBER($AI1091)+'01_指標庫'!$H$18*ISNUMBER($AJ1091)+'01_指標庫'!$H$19*ISNUMBER($AK1091)+'01_指標庫'!$H$20*ISNUMBER($BB1091)+'01_指標庫'!$H$21*ISNUMBER($BC1091)</f>
        <v>51</v>
      </c>
      <c r="AX1091">
        <f>IF(AW1091=0,50,ROUND(('01_指標庫'!$H$4*IF(ISNUMBER($F1091),L1091,0)+'01_指標庫'!$H$5*IF(ISNUMBER($AA1091),AL1091,0)+'01_指標庫'!$H$6*IF(ISNUMBER($G1091),M1091,0)+'01_指標庫'!$H$7*IF(ISNUMBER($H1091),N1091,0)+'01_指標庫'!$H$8*IF(ISNUMBER($AF1091),AQ1091,0)+'01_指標庫'!$H$9*IF(ISNUMBER($AG1091),AR1091,0)+'01_指標庫'!$H$10*IF(ISNUMBER($AB1091),AM1091,0)+'01_指標庫'!$H$11*IF(ISNUMBER($AC1091),AN1091,0)+'01_指標庫'!$H$12*IF(ISNUMBER($AD1091),AO1091,0)+'01_指標庫'!$H$13*IF(ISNUMBER($AE1091),AP1091,0)+'01_指標庫'!$H$14*IF(ISNUMBER($I1091),O1091,0)+'01_指標庫'!$H$15*IF(ISNUMBER($AH1091),AS1091,0)+'01_指標庫'!$H$16*IF(ISNUMBER($K1091),P1091,0)+'01_指標庫'!$H$17*IF(ISNUMBER($AI1091),AT1091,0)+'01_指標庫'!$H$18*IF(ISNUMBER($AJ1091),AU1091,0)+'01_指標庫'!$H$19*IF(ISNUMBER($AK1091),AV1091,0)+'01_指標庫'!$H$20*IF(ISNUMBER($BB1091),BB1091,0)+'01_指標庫'!$H$21*IF(ISNUMBER($BC1091),BC1091,0))/AW1091,1))</f>
        <v>52.9</v>
      </c>
      <c r="AY1091" s="67"/>
      <c r="AZ1091" s="67"/>
      <c r="BA1091" s="66">
        <f t="shared" si="385"/>
        <v>-1.0391063633453768E-2</v>
      </c>
      <c r="BB1091">
        <f t="shared" si="386"/>
        <v>0</v>
      </c>
      <c r="BC1091" t="str">
        <f t="shared" si="387"/>
        <v/>
      </c>
    </row>
    <row r="1092" spans="1:55" ht="15" customHeight="1">
      <c r="A1092" s="56">
        <v>1088</v>
      </c>
      <c r="B1092" s="57">
        <v>44134</v>
      </c>
      <c r="C1092" s="56">
        <v>2020</v>
      </c>
      <c r="D1092" s="58" t="s">
        <v>234</v>
      </c>
      <c r="E1092" s="59">
        <v>11052.95</v>
      </c>
      <c r="F1092" s="60">
        <v>0.112764</v>
      </c>
      <c r="G1092" s="60">
        <v>-0.110107</v>
      </c>
      <c r="H1092" s="61">
        <v>0.79590000000000005</v>
      </c>
      <c r="I1092" s="62">
        <v>525</v>
      </c>
      <c r="J1092" s="56" t="s">
        <v>235</v>
      </c>
      <c r="K1092" s="63">
        <v>38.020000000000003</v>
      </c>
      <c r="L1092" s="56">
        <f t="shared" si="365"/>
        <v>100</v>
      </c>
      <c r="M1092" s="56">
        <f t="shared" si="366"/>
        <v>50</v>
      </c>
      <c r="N1092" s="56">
        <f t="shared" si="367"/>
        <v>100</v>
      </c>
      <c r="O1092" s="56">
        <f t="shared" si="368"/>
        <v>0</v>
      </c>
      <c r="P1092" s="56">
        <f t="shared" si="369"/>
        <v>0</v>
      </c>
      <c r="Q1092" s="63"/>
      <c r="R1092" s="56"/>
      <c r="S1092" s="60">
        <f t="shared" si="382"/>
        <v>-2.6235293910352953E-2</v>
      </c>
      <c r="T1092" s="64">
        <f t="shared" si="383"/>
        <v>1.143921255653102E-2</v>
      </c>
      <c r="V1092" s="65"/>
      <c r="W1092" s="65"/>
      <c r="Y1092" s="15" t="str">
        <f t="shared" si="370"/>
        <v>UNCERTAIN</v>
      </c>
      <c r="AA1092" s="66">
        <f t="shared" si="384"/>
        <v>0.16011639380436993</v>
      </c>
      <c r="AB1092">
        <f>LOOKUP($B1092,'07_L1政策步階'!$A$4:$A$14,'07_L1政策步階'!$C$4:$C$14)</f>
        <v>1</v>
      </c>
      <c r="AC1092" s="65"/>
      <c r="AD1092" s="65"/>
      <c r="AE1092" s="65"/>
      <c r="AF1092" s="65"/>
      <c r="AG1092" s="65"/>
      <c r="AH1092" s="65"/>
      <c r="AI1092" s="65"/>
      <c r="AJ1092" s="65"/>
      <c r="AK1092" s="65"/>
      <c r="AL1092">
        <f t="shared" si="371"/>
        <v>100</v>
      </c>
      <c r="AM1092">
        <f t="shared" si="372"/>
        <v>100</v>
      </c>
      <c r="AN1092" t="str">
        <f t="shared" si="373"/>
        <v/>
      </c>
      <c r="AO1092" t="str">
        <f t="shared" si="374"/>
        <v/>
      </c>
      <c r="AP1092" t="str">
        <f t="shared" si="375"/>
        <v/>
      </c>
      <c r="AQ1092" t="str">
        <f t="shared" si="376"/>
        <v/>
      </c>
      <c r="AR1092" t="str">
        <f t="shared" si="377"/>
        <v/>
      </c>
      <c r="AS1092" t="str">
        <f t="shared" si="378"/>
        <v/>
      </c>
      <c r="AT1092" t="str">
        <f t="shared" si="379"/>
        <v/>
      </c>
      <c r="AU1092" t="str">
        <f t="shared" si="380"/>
        <v/>
      </c>
      <c r="AV1092" t="str">
        <f t="shared" si="381"/>
        <v/>
      </c>
      <c r="AW1092">
        <f>'01_指標庫'!$H$4*ISNUMBER($F1092)+'01_指標庫'!$H$5*ISNUMBER($AA1092)+'01_指標庫'!$H$6*ISNUMBER($G1092)+'01_指標庫'!$H$7*ISNUMBER($H1092)+'01_指標庫'!$H$8*ISNUMBER($AF1092)+'01_指標庫'!$H$9*ISNUMBER($AG1092)+'01_指標庫'!$H$10*ISNUMBER($AB1092)+'01_指標庫'!$H$11*ISNUMBER($AC1092)+'01_指標庫'!$H$12*ISNUMBER($AD1092)+'01_指標庫'!$H$13*ISNUMBER($AE1092)+'01_指標庫'!$H$14*ISNUMBER($I1092)+'01_指標庫'!$H$15*ISNUMBER($AH1092)+'01_指標庫'!$H$16*ISNUMBER($K1092)+'01_指標庫'!$H$17*ISNUMBER($AI1092)+'01_指標庫'!$H$18*ISNUMBER($AJ1092)+'01_指標庫'!$H$19*ISNUMBER($AK1092)+'01_指標庫'!$H$20*ISNUMBER($BB1092)+'01_指標庫'!$H$21*ISNUMBER($BC1092)</f>
        <v>51</v>
      </c>
      <c r="AX1092">
        <f>IF(AW1092=0,50,ROUND(('01_指標庫'!$H$4*IF(ISNUMBER($F1092),L1092,0)+'01_指標庫'!$H$5*IF(ISNUMBER($AA1092),AL1092,0)+'01_指標庫'!$H$6*IF(ISNUMBER($G1092),M1092,0)+'01_指標庫'!$H$7*IF(ISNUMBER($H1092),N1092,0)+'01_指標庫'!$H$8*IF(ISNUMBER($AF1092),AQ1092,0)+'01_指標庫'!$H$9*IF(ISNUMBER($AG1092),AR1092,0)+'01_指標庫'!$H$10*IF(ISNUMBER($AB1092),AM1092,0)+'01_指標庫'!$H$11*IF(ISNUMBER($AC1092),AN1092,0)+'01_指標庫'!$H$12*IF(ISNUMBER($AD1092),AO1092,0)+'01_指標庫'!$H$13*IF(ISNUMBER($AE1092),AP1092,0)+'01_指標庫'!$H$14*IF(ISNUMBER($I1092),O1092,0)+'01_指標庫'!$H$15*IF(ISNUMBER($AH1092),AS1092,0)+'01_指標庫'!$H$16*IF(ISNUMBER($K1092),P1092,0)+'01_指標庫'!$H$17*IF(ISNUMBER($AI1092),AT1092,0)+'01_指標庫'!$H$18*IF(ISNUMBER($AJ1092),AU1092,0)+'01_指標庫'!$H$19*IF(ISNUMBER($AK1092),AV1092,0)+'01_指標庫'!$H$20*IF(ISNUMBER($BB1092),BB1092,0)+'01_指標庫'!$H$21*IF(ISNUMBER($BC1092),BC1092,0))/AW1092,1))</f>
        <v>52.9</v>
      </c>
      <c r="AY1092" s="67"/>
      <c r="AZ1092" s="67"/>
      <c r="BA1092" s="66">
        <f t="shared" si="385"/>
        <v>-1.463799505596286E-2</v>
      </c>
      <c r="BB1092">
        <f t="shared" si="386"/>
        <v>0</v>
      </c>
      <c r="BC1092" t="str">
        <f t="shared" si="387"/>
        <v/>
      </c>
    </row>
    <row r="1093" spans="1:55" ht="15" customHeight="1">
      <c r="A1093" s="56">
        <v>1089</v>
      </c>
      <c r="B1093" s="57">
        <v>44137</v>
      </c>
      <c r="C1093" s="56">
        <v>2020</v>
      </c>
      <c r="D1093" s="58" t="s">
        <v>236</v>
      </c>
      <c r="E1093" s="59">
        <v>11084.76</v>
      </c>
      <c r="F1093" s="60">
        <v>0.114894</v>
      </c>
      <c r="G1093" s="60">
        <v>-0.107546</v>
      </c>
      <c r="H1093" s="61">
        <v>0.8367</v>
      </c>
      <c r="I1093" s="62">
        <v>525</v>
      </c>
      <c r="J1093" s="56" t="s">
        <v>235</v>
      </c>
      <c r="K1093" s="63">
        <v>37.130000000000003</v>
      </c>
      <c r="L1093" s="56">
        <f t="shared" ref="L1093:L1156" si="388">IF(COUNT(F1093)=0,50,IF(F1093&gt;=0,100,IF(F1093&gt;=-0.02,50,0)))</f>
        <v>100</v>
      </c>
      <c r="M1093" s="56">
        <f t="shared" ref="M1093:M1156" si="389">IF(COUNT(G1093)=0,50,IF(G1093&gt;-0.06,100,IF(G1093&gt;-0.15,50,0)))</f>
        <v>50</v>
      </c>
      <c r="N1093" s="56">
        <f t="shared" ref="N1093:N1156" si="390">IF(COUNT(H1093)=0,50,IF(H1093&gt;=0.6,100,IF(H1093&gt;=0.4,50,0)))</f>
        <v>100</v>
      </c>
      <c r="O1093" s="56">
        <f t="shared" ref="O1093:O1156" si="391">IF(COUNT(I1093)=0,50,IF(J1093="proxy_vix",50,IF(I1093&lt;350,100,IF(I1093&lt;=450,50,0))))</f>
        <v>0</v>
      </c>
      <c r="P1093" s="56">
        <f t="shared" ref="P1093:P1156" si="392">IF(COUNT(K1093)=0,50,IF(K1093&lt;20,100,IF(K1093&lt;=25,50,0)))</f>
        <v>0</v>
      </c>
      <c r="Q1093" s="63"/>
      <c r="R1093" s="56"/>
      <c r="S1093" s="60">
        <f t="shared" si="382"/>
        <v>2.8779647062548985E-3</v>
      </c>
      <c r="T1093" s="64">
        <f t="shared" si="383"/>
        <v>-2.3408732246186226E-2</v>
      </c>
      <c r="V1093" s="65"/>
      <c r="W1093" s="65"/>
      <c r="Y1093" s="15" t="str">
        <f t="shared" ref="Y1093:Y1156" si="393">IF(AX1093&gt;=70,"EASY",IF(AX1093&gt;40,"UNCERTAIN","HARD"))</f>
        <v>UNCERTAIN</v>
      </c>
      <c r="AA1093" s="66">
        <f t="shared" si="384"/>
        <v>0.15805522062204846</v>
      </c>
      <c r="AB1093">
        <f>LOOKUP($B1093,'07_L1政策步階'!$A$4:$A$14,'07_L1政策步階'!$C$4:$C$14)</f>
        <v>1</v>
      </c>
      <c r="AC1093" s="65"/>
      <c r="AD1093" s="65"/>
      <c r="AE1093" s="65"/>
      <c r="AF1093" s="65"/>
      <c r="AG1093" s="65"/>
      <c r="AH1093" s="65"/>
      <c r="AI1093" s="65"/>
      <c r="AJ1093" s="65"/>
      <c r="AK1093" s="65"/>
      <c r="AL1093">
        <f t="shared" ref="AL1093:AL1156" si="394">IF(ISNUMBER($AA1093),IF($AA1093&gt;=0.005,100,IF($AA1093&gt;=-0.015,50,0)),"")</f>
        <v>100</v>
      </c>
      <c r="AM1093">
        <f t="shared" ref="AM1093:AM1156" si="395">IF(ISNUMBER($AB1093),IF($AB1093=1,100,IF($AB1093=0,50,0)),"")</f>
        <v>100</v>
      </c>
      <c r="AN1093" t="str">
        <f t="shared" ref="AN1093:AN1156" si="396">IF(ISNUMBER($AC1093),IF($AC1093&gt;=0.001,100,IF($AC1093&gt;=-0.003,50,0)),"")</f>
        <v/>
      </c>
      <c r="AO1093" t="str">
        <f t="shared" ref="AO1093:AO1156" si="397">IF(ISNUMBER($AD1093),IF($AD1093&gt;=0.04,100,IF($AD1093&gt;=0,50,0)),"")</f>
        <v/>
      </c>
      <c r="AP1093" t="str">
        <f t="shared" ref="AP1093:AP1156" si="398">IF(ISNUMBER($AE1093),IF($AE1093&gt;=25,100,IF($AE1093&gt;=-75,50,0)),"")</f>
        <v/>
      </c>
      <c r="AQ1093" t="str">
        <f t="shared" ref="AQ1093:AQ1156" si="399">IF(ISNUMBER($AF1093),IF($AF1093&gt;0,100,IF($AF1093&gt;=-50,50,0)),"")</f>
        <v/>
      </c>
      <c r="AR1093" t="str">
        <f t="shared" ref="AR1093:AR1156" si="400">IF(ISNUMBER($AG1093),IF($AG1093=1,100,IF($AG1093=0,50,0)),"")</f>
        <v/>
      </c>
      <c r="AS1093" t="str">
        <f t="shared" ref="AS1093:AS1156" si="401">IF(ISNUMBER($AH1093),IF($AH1093&lt;0,100,IF($AH1093&lt;=20,50,0)),"")</f>
        <v/>
      </c>
      <c r="AT1093" t="str">
        <f t="shared" ref="AT1093:AT1156" si="402">IF(ISNUMBER($AI1093),IF($AI1093&lt;0.95,100,IF($AI1093&lt;=1,50,0)),"")</f>
        <v/>
      </c>
      <c r="AU1093" t="str">
        <f t="shared" ref="AU1093:AU1156" si="403">IF(ISNUMBER($AJ1093),IF($AJ1093&lt;30,0,IF($AJ1093&lt;40,50,IF($AJ1093&lt;=90,100,50))),"")</f>
        <v/>
      </c>
      <c r="AV1093" t="str">
        <f t="shared" ref="AV1093:AV1156" si="404">IF(ISNUMBER($AK1093),IF($AK1093&gt;-0.2,100,IF($AK1093&gt;=-0.4,50,0)),"")</f>
        <v/>
      </c>
      <c r="AW1093">
        <f>'01_指標庫'!$H$4*ISNUMBER($F1093)+'01_指標庫'!$H$5*ISNUMBER($AA1093)+'01_指標庫'!$H$6*ISNUMBER($G1093)+'01_指標庫'!$H$7*ISNUMBER($H1093)+'01_指標庫'!$H$8*ISNUMBER($AF1093)+'01_指標庫'!$H$9*ISNUMBER($AG1093)+'01_指標庫'!$H$10*ISNUMBER($AB1093)+'01_指標庫'!$H$11*ISNUMBER($AC1093)+'01_指標庫'!$H$12*ISNUMBER($AD1093)+'01_指標庫'!$H$13*ISNUMBER($AE1093)+'01_指標庫'!$H$14*ISNUMBER($I1093)+'01_指標庫'!$H$15*ISNUMBER($AH1093)+'01_指標庫'!$H$16*ISNUMBER($K1093)+'01_指標庫'!$H$17*ISNUMBER($AI1093)+'01_指標庫'!$H$18*ISNUMBER($AJ1093)+'01_指標庫'!$H$19*ISNUMBER($AK1093)+'01_指標庫'!$H$20*ISNUMBER($BB1093)+'01_指標庫'!$H$21*ISNUMBER($BC1093)</f>
        <v>51</v>
      </c>
      <c r="AX1093">
        <f>IF(AW1093=0,50,ROUND(('01_指標庫'!$H$4*IF(ISNUMBER($F1093),L1093,0)+'01_指標庫'!$H$5*IF(ISNUMBER($AA1093),AL1093,0)+'01_指標庫'!$H$6*IF(ISNUMBER($G1093),M1093,0)+'01_指標庫'!$H$7*IF(ISNUMBER($H1093),N1093,0)+'01_指標庫'!$H$8*IF(ISNUMBER($AF1093),AQ1093,0)+'01_指標庫'!$H$9*IF(ISNUMBER($AG1093),AR1093,0)+'01_指標庫'!$H$10*IF(ISNUMBER($AB1093),AM1093,0)+'01_指標庫'!$H$11*IF(ISNUMBER($AC1093),AN1093,0)+'01_指標庫'!$H$12*IF(ISNUMBER($AD1093),AO1093,0)+'01_指標庫'!$H$13*IF(ISNUMBER($AE1093),AP1093,0)+'01_指標庫'!$H$14*IF(ISNUMBER($I1093),O1093,0)+'01_指標庫'!$H$15*IF(ISNUMBER($AH1093),AS1093,0)+'01_指標庫'!$H$16*IF(ISNUMBER($K1093),P1093,0)+'01_指標庫'!$H$17*IF(ISNUMBER($AI1093),AT1093,0)+'01_指標庫'!$H$18*IF(ISNUMBER($AJ1093),AU1093,0)+'01_指標庫'!$H$19*IF(ISNUMBER($AK1093),AV1093,0)+'01_指標庫'!$H$20*IF(ISNUMBER($BB1093),BB1093,0)+'01_指標庫'!$H$21*IF(ISNUMBER($BC1093),BC1093,0))/AW1093,1))</f>
        <v>52.9</v>
      </c>
      <c r="AY1093" s="67"/>
      <c r="AZ1093" s="67"/>
      <c r="BA1093" s="66">
        <f t="shared" si="385"/>
        <v>-1.7241911166296919E-2</v>
      </c>
      <c r="BB1093">
        <f t="shared" si="386"/>
        <v>0</v>
      </c>
      <c r="BC1093" t="str">
        <f t="shared" si="387"/>
        <v/>
      </c>
    </row>
    <row r="1094" spans="1:55" ht="15" customHeight="1">
      <c r="A1094" s="56">
        <v>1090</v>
      </c>
      <c r="B1094" s="57">
        <v>44138</v>
      </c>
      <c r="C1094" s="56">
        <v>2020</v>
      </c>
      <c r="D1094" s="58" t="s">
        <v>237</v>
      </c>
      <c r="E1094" s="59">
        <v>11279.91</v>
      </c>
      <c r="F1094" s="60">
        <v>0.13331699999999999</v>
      </c>
      <c r="G1094" s="60">
        <v>-9.1833999999999999E-2</v>
      </c>
      <c r="H1094" s="61">
        <v>0.87760000000000005</v>
      </c>
      <c r="I1094" s="62">
        <v>507</v>
      </c>
      <c r="J1094" s="56" t="s">
        <v>235</v>
      </c>
      <c r="K1094" s="63">
        <v>35.549999999999997</v>
      </c>
      <c r="L1094" s="56">
        <f t="shared" si="388"/>
        <v>100</v>
      </c>
      <c r="M1094" s="56">
        <f t="shared" si="389"/>
        <v>50</v>
      </c>
      <c r="N1094" s="56">
        <f t="shared" si="390"/>
        <v>100</v>
      </c>
      <c r="O1094" s="56">
        <f t="shared" si="391"/>
        <v>0</v>
      </c>
      <c r="P1094" s="56">
        <f t="shared" si="392"/>
        <v>0</v>
      </c>
      <c r="Q1094" s="63"/>
      <c r="R1094" s="56"/>
      <c r="S1094" s="60">
        <f t="shared" ref="S1094:S1157" si="405">$E1094/$E1093-1</f>
        <v>1.7605252617106659E-2</v>
      </c>
      <c r="T1094" s="64">
        <f t="shared" ref="T1094:T1157" si="406">$K1094/$K1093-1</f>
        <v>-4.2553191489361875E-2</v>
      </c>
      <c r="V1094" s="65"/>
      <c r="W1094" s="65"/>
      <c r="Y1094" s="15" t="str">
        <f t="shared" si="393"/>
        <v>UNCERTAIN</v>
      </c>
      <c r="AA1094" s="66">
        <f t="shared" si="384"/>
        <v>0.15613000545101707</v>
      </c>
      <c r="AB1094">
        <f>LOOKUP($B1094,'07_L1政策步階'!$A$4:$A$14,'07_L1政策步階'!$C$4:$C$14)</f>
        <v>1</v>
      </c>
      <c r="AC1094" s="65"/>
      <c r="AD1094" s="65"/>
      <c r="AE1094" s="65"/>
      <c r="AF1094" s="65"/>
      <c r="AG1094" s="65"/>
      <c r="AH1094" s="65"/>
      <c r="AI1094" s="65"/>
      <c r="AJ1094" s="65"/>
      <c r="AK1094" s="65"/>
      <c r="AL1094">
        <f t="shared" si="394"/>
        <v>100</v>
      </c>
      <c r="AM1094">
        <f t="shared" si="395"/>
        <v>100</v>
      </c>
      <c r="AN1094" t="str">
        <f t="shared" si="396"/>
        <v/>
      </c>
      <c r="AO1094" t="str">
        <f t="shared" si="397"/>
        <v/>
      </c>
      <c r="AP1094" t="str">
        <f t="shared" si="398"/>
        <v/>
      </c>
      <c r="AQ1094" t="str">
        <f t="shared" si="399"/>
        <v/>
      </c>
      <c r="AR1094" t="str">
        <f t="shared" si="400"/>
        <v/>
      </c>
      <c r="AS1094" t="str">
        <f t="shared" si="401"/>
        <v/>
      </c>
      <c r="AT1094" t="str">
        <f t="shared" si="402"/>
        <v/>
      </c>
      <c r="AU1094" t="str">
        <f t="shared" si="403"/>
        <v/>
      </c>
      <c r="AV1094" t="str">
        <f t="shared" si="404"/>
        <v/>
      </c>
      <c r="AW1094">
        <f>'01_指標庫'!$H$4*ISNUMBER($F1094)+'01_指標庫'!$H$5*ISNUMBER($AA1094)+'01_指標庫'!$H$6*ISNUMBER($G1094)+'01_指標庫'!$H$7*ISNUMBER($H1094)+'01_指標庫'!$H$8*ISNUMBER($AF1094)+'01_指標庫'!$H$9*ISNUMBER($AG1094)+'01_指標庫'!$H$10*ISNUMBER($AB1094)+'01_指標庫'!$H$11*ISNUMBER($AC1094)+'01_指標庫'!$H$12*ISNUMBER($AD1094)+'01_指標庫'!$H$13*ISNUMBER($AE1094)+'01_指標庫'!$H$14*ISNUMBER($I1094)+'01_指標庫'!$H$15*ISNUMBER($AH1094)+'01_指標庫'!$H$16*ISNUMBER($K1094)+'01_指標庫'!$H$17*ISNUMBER($AI1094)+'01_指標庫'!$H$18*ISNUMBER($AJ1094)+'01_指標庫'!$H$19*ISNUMBER($AK1094)+'01_指標庫'!$H$20*ISNUMBER($BB1094)+'01_指標庫'!$H$21*ISNUMBER($BC1094)</f>
        <v>51</v>
      </c>
      <c r="AX1094">
        <f>IF(AW1094=0,50,ROUND(('01_指標庫'!$H$4*IF(ISNUMBER($F1094),L1094,0)+'01_指標庫'!$H$5*IF(ISNUMBER($AA1094),AL1094,0)+'01_指標庫'!$H$6*IF(ISNUMBER($G1094),M1094,0)+'01_指標庫'!$H$7*IF(ISNUMBER($H1094),N1094,0)+'01_指標庫'!$H$8*IF(ISNUMBER($AF1094),AQ1094,0)+'01_指標庫'!$H$9*IF(ISNUMBER($AG1094),AR1094,0)+'01_指標庫'!$H$10*IF(ISNUMBER($AB1094),AM1094,0)+'01_指標庫'!$H$11*IF(ISNUMBER($AC1094),AN1094,0)+'01_指標庫'!$H$12*IF(ISNUMBER($AD1094),AO1094,0)+'01_指標庫'!$H$13*IF(ISNUMBER($AE1094),AP1094,0)+'01_指標庫'!$H$14*IF(ISNUMBER($I1094),O1094,0)+'01_指標庫'!$H$15*IF(ISNUMBER($AH1094),AS1094,0)+'01_指標庫'!$H$16*IF(ISNUMBER($K1094),P1094,0)+'01_指標庫'!$H$17*IF(ISNUMBER($AI1094),AT1094,0)+'01_指標庫'!$H$18*IF(ISNUMBER($AJ1094),AU1094,0)+'01_指標庫'!$H$19*IF(ISNUMBER($AK1094),AV1094,0)+'01_指標庫'!$H$20*IF(ISNUMBER($BB1094),BB1094,0)+'01_指標庫'!$H$21*IF(ISNUMBER($BC1094),BC1094,0))/AW1094,1))</f>
        <v>52.9</v>
      </c>
      <c r="AY1094" s="67"/>
      <c r="AZ1094" s="67"/>
      <c r="BA1094" s="66">
        <f t="shared" si="385"/>
        <v>-1.9408001582665868E-2</v>
      </c>
      <c r="BB1094">
        <f t="shared" si="386"/>
        <v>0</v>
      </c>
      <c r="BC1094" t="str">
        <f t="shared" si="387"/>
        <v/>
      </c>
    </row>
    <row r="1095" spans="1:55" ht="15" customHeight="1">
      <c r="A1095" s="56">
        <v>1091</v>
      </c>
      <c r="B1095" s="57">
        <v>44139</v>
      </c>
      <c r="C1095" s="56">
        <v>2020</v>
      </c>
      <c r="D1095" s="58" t="s">
        <v>238</v>
      </c>
      <c r="E1095" s="59">
        <v>11777.02</v>
      </c>
      <c r="F1095" s="60">
        <v>0.181726</v>
      </c>
      <c r="G1095" s="60">
        <v>-5.1811000000000003E-2</v>
      </c>
      <c r="H1095" s="61">
        <v>0.89800000000000002</v>
      </c>
      <c r="I1095" s="62">
        <v>479</v>
      </c>
      <c r="J1095" s="56" t="s">
        <v>235</v>
      </c>
      <c r="K1095" s="63">
        <v>29.57</v>
      </c>
      <c r="L1095" s="56">
        <f t="shared" si="388"/>
        <v>100</v>
      </c>
      <c r="M1095" s="56">
        <f t="shared" si="389"/>
        <v>100</v>
      </c>
      <c r="N1095" s="56">
        <f t="shared" si="390"/>
        <v>100</v>
      </c>
      <c r="O1095" s="56">
        <f t="shared" si="391"/>
        <v>0</v>
      </c>
      <c r="P1095" s="56">
        <f t="shared" si="392"/>
        <v>0</v>
      </c>
      <c r="Q1095" s="63"/>
      <c r="R1095" s="56"/>
      <c r="S1095" s="60">
        <f t="shared" si="405"/>
        <v>4.4070387086421858E-2</v>
      </c>
      <c r="T1095" s="64">
        <f t="shared" si="406"/>
        <v>-0.16821378340365678</v>
      </c>
      <c r="V1095" s="65"/>
      <c r="W1095" s="65"/>
      <c r="Y1095" s="15" t="str">
        <f t="shared" si="393"/>
        <v>UNCERTAIN</v>
      </c>
      <c r="AA1095" s="66">
        <f t="shared" si="384"/>
        <v>0.15473940337467584</v>
      </c>
      <c r="AB1095">
        <f>LOOKUP($B1095,'07_L1政策步階'!$A$4:$A$14,'07_L1政策步階'!$C$4:$C$14)</f>
        <v>1</v>
      </c>
      <c r="AC1095" s="65"/>
      <c r="AD1095" s="65"/>
      <c r="AE1095" s="65"/>
      <c r="AF1095" s="65"/>
      <c r="AG1095" s="65"/>
      <c r="AH1095" s="65"/>
      <c r="AI1095" s="65"/>
      <c r="AJ1095" s="65"/>
      <c r="AK1095" s="65"/>
      <c r="AL1095">
        <f t="shared" si="394"/>
        <v>100</v>
      </c>
      <c r="AM1095">
        <f t="shared" si="395"/>
        <v>100</v>
      </c>
      <c r="AN1095" t="str">
        <f t="shared" si="396"/>
        <v/>
      </c>
      <c r="AO1095" t="str">
        <f t="shared" si="397"/>
        <v/>
      </c>
      <c r="AP1095" t="str">
        <f t="shared" si="398"/>
        <v/>
      </c>
      <c r="AQ1095" t="str">
        <f t="shared" si="399"/>
        <v/>
      </c>
      <c r="AR1095" t="str">
        <f t="shared" si="400"/>
        <v/>
      </c>
      <c r="AS1095" t="str">
        <f t="shared" si="401"/>
        <v/>
      </c>
      <c r="AT1095" t="str">
        <f t="shared" si="402"/>
        <v/>
      </c>
      <c r="AU1095" t="str">
        <f t="shared" si="403"/>
        <v/>
      </c>
      <c r="AV1095" t="str">
        <f t="shared" si="404"/>
        <v/>
      </c>
      <c r="AW1095">
        <f>'01_指標庫'!$H$4*ISNUMBER($F1095)+'01_指標庫'!$H$5*ISNUMBER($AA1095)+'01_指標庫'!$H$6*ISNUMBER($G1095)+'01_指標庫'!$H$7*ISNUMBER($H1095)+'01_指標庫'!$H$8*ISNUMBER($AF1095)+'01_指標庫'!$H$9*ISNUMBER($AG1095)+'01_指標庫'!$H$10*ISNUMBER($AB1095)+'01_指標庫'!$H$11*ISNUMBER($AC1095)+'01_指標庫'!$H$12*ISNUMBER($AD1095)+'01_指標庫'!$H$13*ISNUMBER($AE1095)+'01_指標庫'!$H$14*ISNUMBER($I1095)+'01_指標庫'!$H$15*ISNUMBER($AH1095)+'01_指標庫'!$H$16*ISNUMBER($K1095)+'01_指標庫'!$H$17*ISNUMBER($AI1095)+'01_指標庫'!$H$18*ISNUMBER($AJ1095)+'01_指標庫'!$H$19*ISNUMBER($AK1095)+'01_指標庫'!$H$20*ISNUMBER($BB1095)+'01_指標庫'!$H$21*ISNUMBER($BC1095)</f>
        <v>51</v>
      </c>
      <c r="AX1095">
        <f>IF(AW1095=0,50,ROUND(('01_指標庫'!$H$4*IF(ISNUMBER($F1095),L1095,0)+'01_指標庫'!$H$5*IF(ISNUMBER($AA1095),AL1095,0)+'01_指標庫'!$H$6*IF(ISNUMBER($G1095),M1095,0)+'01_指標庫'!$H$7*IF(ISNUMBER($H1095),N1095,0)+'01_指標庫'!$H$8*IF(ISNUMBER($AF1095),AQ1095,0)+'01_指標庫'!$H$9*IF(ISNUMBER($AG1095),AR1095,0)+'01_指標庫'!$H$10*IF(ISNUMBER($AB1095),AM1095,0)+'01_指標庫'!$H$11*IF(ISNUMBER($AC1095),AN1095,0)+'01_指標庫'!$H$12*IF(ISNUMBER($AD1095),AO1095,0)+'01_指標庫'!$H$13*IF(ISNUMBER($AE1095),AP1095,0)+'01_指標庫'!$H$14*IF(ISNUMBER($I1095),O1095,0)+'01_指標庫'!$H$15*IF(ISNUMBER($AH1095),AS1095,0)+'01_指標庫'!$H$16*IF(ISNUMBER($K1095),P1095,0)+'01_指標庫'!$H$17*IF(ISNUMBER($AI1095),AT1095,0)+'01_指標庫'!$H$18*IF(ISNUMBER($AJ1095),AU1095,0)+'01_指標庫'!$H$19*IF(ISNUMBER($AK1095),AV1095,0)+'01_指標庫'!$H$20*IF(ISNUMBER($BB1095),BB1095,0)+'01_指標庫'!$H$21*IF(ISNUMBER($BC1095),BC1095,0))/AW1095,1))</f>
        <v>60.8</v>
      </c>
      <c r="AY1095" s="67"/>
      <c r="AZ1095" s="67"/>
      <c r="BA1095" s="66">
        <f t="shared" si="385"/>
        <v>-9.2541123913012502E-3</v>
      </c>
      <c r="BB1095">
        <f t="shared" si="386"/>
        <v>0</v>
      </c>
      <c r="BC1095" t="str">
        <f t="shared" si="387"/>
        <v/>
      </c>
    </row>
    <row r="1096" spans="1:55" ht="15" customHeight="1">
      <c r="A1096" s="56">
        <v>1092</v>
      </c>
      <c r="B1096" s="57">
        <v>44140</v>
      </c>
      <c r="C1096" s="56">
        <v>2020</v>
      </c>
      <c r="D1096" s="58" t="s">
        <v>239</v>
      </c>
      <c r="E1096" s="59">
        <v>12078.07</v>
      </c>
      <c r="F1096" s="60">
        <v>0.21019699999999999</v>
      </c>
      <c r="G1096" s="60">
        <v>-2.7573E-2</v>
      </c>
      <c r="H1096" s="61">
        <v>0.91839999999999999</v>
      </c>
      <c r="I1096" s="62">
        <v>459</v>
      </c>
      <c r="J1096" s="56" t="s">
        <v>235</v>
      </c>
      <c r="K1096" s="63">
        <v>27.58</v>
      </c>
      <c r="L1096" s="56">
        <f t="shared" si="388"/>
        <v>100</v>
      </c>
      <c r="M1096" s="56">
        <f t="shared" si="389"/>
        <v>100</v>
      </c>
      <c r="N1096" s="56">
        <f t="shared" si="390"/>
        <v>100</v>
      </c>
      <c r="O1096" s="56">
        <f t="shared" si="391"/>
        <v>0</v>
      </c>
      <c r="P1096" s="56">
        <f t="shared" si="392"/>
        <v>0</v>
      </c>
      <c r="Q1096" s="63"/>
      <c r="R1096" s="56"/>
      <c r="S1096" s="60">
        <f t="shared" si="405"/>
        <v>2.5562493737804504E-2</v>
      </c>
      <c r="T1096" s="64">
        <f t="shared" si="406"/>
        <v>-6.7297937098410587E-2</v>
      </c>
      <c r="V1096" s="65"/>
      <c r="W1096" s="65"/>
      <c r="Y1096" s="15" t="str">
        <f t="shared" si="393"/>
        <v>UNCERTAIN</v>
      </c>
      <c r="AA1096" s="66">
        <f t="shared" si="384"/>
        <v>0.15329690803343765</v>
      </c>
      <c r="AB1096">
        <f>LOOKUP($B1096,'07_L1政策步階'!$A$4:$A$14,'07_L1政策步階'!$C$4:$C$14)</f>
        <v>1</v>
      </c>
      <c r="AC1096" s="65"/>
      <c r="AD1096" s="65"/>
      <c r="AE1096" s="65"/>
      <c r="AF1096" s="65"/>
      <c r="AG1096" s="65"/>
      <c r="AH1096" s="65"/>
      <c r="AI1096" s="65"/>
      <c r="AJ1096" s="65"/>
      <c r="AK1096" s="65"/>
      <c r="AL1096">
        <f t="shared" si="394"/>
        <v>100</v>
      </c>
      <c r="AM1096">
        <f t="shared" si="395"/>
        <v>100</v>
      </c>
      <c r="AN1096" t="str">
        <f t="shared" si="396"/>
        <v/>
      </c>
      <c r="AO1096" t="str">
        <f t="shared" si="397"/>
        <v/>
      </c>
      <c r="AP1096" t="str">
        <f t="shared" si="398"/>
        <v/>
      </c>
      <c r="AQ1096" t="str">
        <f t="shared" si="399"/>
        <v/>
      </c>
      <c r="AR1096" t="str">
        <f t="shared" si="400"/>
        <v/>
      </c>
      <c r="AS1096" t="str">
        <f t="shared" si="401"/>
        <v/>
      </c>
      <c r="AT1096" t="str">
        <f t="shared" si="402"/>
        <v/>
      </c>
      <c r="AU1096" t="str">
        <f t="shared" si="403"/>
        <v/>
      </c>
      <c r="AV1096" t="str">
        <f t="shared" si="404"/>
        <v/>
      </c>
      <c r="AW1096">
        <f>'01_指標庫'!$H$4*ISNUMBER($F1096)+'01_指標庫'!$H$5*ISNUMBER($AA1096)+'01_指標庫'!$H$6*ISNUMBER($G1096)+'01_指標庫'!$H$7*ISNUMBER($H1096)+'01_指標庫'!$H$8*ISNUMBER($AF1096)+'01_指標庫'!$H$9*ISNUMBER($AG1096)+'01_指標庫'!$H$10*ISNUMBER($AB1096)+'01_指標庫'!$H$11*ISNUMBER($AC1096)+'01_指標庫'!$H$12*ISNUMBER($AD1096)+'01_指標庫'!$H$13*ISNUMBER($AE1096)+'01_指標庫'!$H$14*ISNUMBER($I1096)+'01_指標庫'!$H$15*ISNUMBER($AH1096)+'01_指標庫'!$H$16*ISNUMBER($K1096)+'01_指標庫'!$H$17*ISNUMBER($AI1096)+'01_指標庫'!$H$18*ISNUMBER($AJ1096)+'01_指標庫'!$H$19*ISNUMBER($AK1096)+'01_指標庫'!$H$20*ISNUMBER($BB1096)+'01_指標庫'!$H$21*ISNUMBER($BC1096)</f>
        <v>51</v>
      </c>
      <c r="AX1096">
        <f>IF(AW1096=0,50,ROUND(('01_指標庫'!$H$4*IF(ISNUMBER($F1096),L1096,0)+'01_指標庫'!$H$5*IF(ISNUMBER($AA1096),AL1096,0)+'01_指標庫'!$H$6*IF(ISNUMBER($G1096),M1096,0)+'01_指標庫'!$H$7*IF(ISNUMBER($H1096),N1096,0)+'01_指標庫'!$H$8*IF(ISNUMBER($AF1096),AQ1096,0)+'01_指標庫'!$H$9*IF(ISNUMBER($AG1096),AR1096,0)+'01_指標庫'!$H$10*IF(ISNUMBER($AB1096),AM1096,0)+'01_指標庫'!$H$11*IF(ISNUMBER($AC1096),AN1096,0)+'01_指標庫'!$H$12*IF(ISNUMBER($AD1096),AO1096,0)+'01_指標庫'!$H$13*IF(ISNUMBER($AE1096),AP1096,0)+'01_指標庫'!$H$14*IF(ISNUMBER($I1096),O1096,0)+'01_指標庫'!$H$15*IF(ISNUMBER($AH1096),AS1096,0)+'01_指標庫'!$H$16*IF(ISNUMBER($K1096),P1096,0)+'01_指標庫'!$H$17*IF(ISNUMBER($AI1096),AT1096,0)+'01_指標庫'!$H$18*IF(ISNUMBER($AJ1096),AU1096,0)+'01_指標庫'!$H$19*IF(ISNUMBER($AK1096),AV1096,0)+'01_指標庫'!$H$20*IF(ISNUMBER($BB1096),BB1096,0)+'01_指標庫'!$H$21*IF(ISNUMBER($BC1096),BC1096,0))/AW1096,1))</f>
        <v>66.7</v>
      </c>
      <c r="AY1096" s="67"/>
      <c r="AZ1096" s="67"/>
      <c r="BA1096" s="66">
        <f t="shared" si="385"/>
        <v>-1.4690703089381696E-4</v>
      </c>
      <c r="BB1096">
        <f t="shared" si="386"/>
        <v>50</v>
      </c>
      <c r="BC1096" t="str">
        <f t="shared" si="387"/>
        <v/>
      </c>
    </row>
    <row r="1097" spans="1:55" ht="15" customHeight="1">
      <c r="A1097" s="56">
        <v>1093</v>
      </c>
      <c r="B1097" s="57">
        <v>44141</v>
      </c>
      <c r="C1097" s="56">
        <v>2020</v>
      </c>
      <c r="D1097" s="58" t="s">
        <v>234</v>
      </c>
      <c r="E1097" s="59">
        <v>12091.35</v>
      </c>
      <c r="F1097" s="60">
        <v>0.20974000000000001</v>
      </c>
      <c r="G1097" s="60">
        <v>-2.6504E-2</v>
      </c>
      <c r="H1097" s="61">
        <v>0.89800000000000002</v>
      </c>
      <c r="I1097" s="62">
        <v>467</v>
      </c>
      <c r="J1097" s="56" t="s">
        <v>235</v>
      </c>
      <c r="K1097" s="63">
        <v>24.86</v>
      </c>
      <c r="L1097" s="56">
        <f t="shared" si="388"/>
        <v>100</v>
      </c>
      <c r="M1097" s="56">
        <f t="shared" si="389"/>
        <v>100</v>
      </c>
      <c r="N1097" s="56">
        <f t="shared" si="390"/>
        <v>100</v>
      </c>
      <c r="O1097" s="56">
        <f t="shared" si="391"/>
        <v>0</v>
      </c>
      <c r="P1097" s="56">
        <f t="shared" si="392"/>
        <v>50</v>
      </c>
      <c r="Q1097" s="63"/>
      <c r="R1097" s="56"/>
      <c r="S1097" s="60">
        <f t="shared" si="405"/>
        <v>1.0995134156368547E-3</v>
      </c>
      <c r="T1097" s="64">
        <f t="shared" si="406"/>
        <v>-9.8622189992748299E-2</v>
      </c>
      <c r="V1097" s="65"/>
      <c r="W1097" s="65"/>
      <c r="Y1097" s="15" t="str">
        <f t="shared" si="393"/>
        <v>EASY</v>
      </c>
      <c r="AA1097" s="66">
        <f t="shared" si="384"/>
        <v>0.15192555878869918</v>
      </c>
      <c r="AB1097">
        <f>LOOKUP($B1097,'07_L1政策步階'!$A$4:$A$14,'07_L1政策步階'!$C$4:$C$14)</f>
        <v>1</v>
      </c>
      <c r="AC1097" s="65"/>
      <c r="AD1097" s="65"/>
      <c r="AE1097" s="65"/>
      <c r="AF1097" s="65"/>
      <c r="AG1097" s="65"/>
      <c r="AH1097" s="65"/>
      <c r="AI1097" s="65"/>
      <c r="AJ1097" s="65"/>
      <c r="AK1097" s="65"/>
      <c r="AL1097">
        <f t="shared" si="394"/>
        <v>100</v>
      </c>
      <c r="AM1097">
        <f t="shared" si="395"/>
        <v>100</v>
      </c>
      <c r="AN1097" t="str">
        <f t="shared" si="396"/>
        <v/>
      </c>
      <c r="AO1097" t="str">
        <f t="shared" si="397"/>
        <v/>
      </c>
      <c r="AP1097" t="str">
        <f t="shared" si="398"/>
        <v/>
      </c>
      <c r="AQ1097" t="str">
        <f t="shared" si="399"/>
        <v/>
      </c>
      <c r="AR1097" t="str">
        <f t="shared" si="400"/>
        <v/>
      </c>
      <c r="AS1097" t="str">
        <f t="shared" si="401"/>
        <v/>
      </c>
      <c r="AT1097" t="str">
        <f t="shared" si="402"/>
        <v/>
      </c>
      <c r="AU1097" t="str">
        <f t="shared" si="403"/>
        <v/>
      </c>
      <c r="AV1097" t="str">
        <f t="shared" si="404"/>
        <v/>
      </c>
      <c r="AW1097">
        <f>'01_指標庫'!$H$4*ISNUMBER($F1097)+'01_指標庫'!$H$5*ISNUMBER($AA1097)+'01_指標庫'!$H$6*ISNUMBER($G1097)+'01_指標庫'!$H$7*ISNUMBER($H1097)+'01_指標庫'!$H$8*ISNUMBER($AF1097)+'01_指標庫'!$H$9*ISNUMBER($AG1097)+'01_指標庫'!$H$10*ISNUMBER($AB1097)+'01_指標庫'!$H$11*ISNUMBER($AC1097)+'01_指標庫'!$H$12*ISNUMBER($AD1097)+'01_指標庫'!$H$13*ISNUMBER($AE1097)+'01_指標庫'!$H$14*ISNUMBER($I1097)+'01_指標庫'!$H$15*ISNUMBER($AH1097)+'01_指標庫'!$H$16*ISNUMBER($K1097)+'01_指標庫'!$H$17*ISNUMBER($AI1097)+'01_指標庫'!$H$18*ISNUMBER($AJ1097)+'01_指標庫'!$H$19*ISNUMBER($AK1097)+'01_指標庫'!$H$20*ISNUMBER($BB1097)+'01_指標庫'!$H$21*ISNUMBER($BC1097)</f>
        <v>51</v>
      </c>
      <c r="AX1097">
        <f>IF(AW1097=0,50,ROUND(('01_指標庫'!$H$4*IF(ISNUMBER($F1097),L1097,0)+'01_指標庫'!$H$5*IF(ISNUMBER($AA1097),AL1097,0)+'01_指標庫'!$H$6*IF(ISNUMBER($G1097),M1097,0)+'01_指標庫'!$H$7*IF(ISNUMBER($H1097),N1097,0)+'01_指標庫'!$H$8*IF(ISNUMBER($AF1097),AQ1097,0)+'01_指標庫'!$H$9*IF(ISNUMBER($AG1097),AR1097,0)+'01_指標庫'!$H$10*IF(ISNUMBER($AB1097),AM1097,0)+'01_指標庫'!$H$11*IF(ISNUMBER($AC1097),AN1097,0)+'01_指標庫'!$H$12*IF(ISNUMBER($AD1097),AO1097,0)+'01_指標庫'!$H$13*IF(ISNUMBER($AE1097),AP1097,0)+'01_指標庫'!$H$14*IF(ISNUMBER($I1097),O1097,0)+'01_指標庫'!$H$15*IF(ISNUMBER($AH1097),AS1097,0)+'01_指標庫'!$H$16*IF(ISNUMBER($K1097),P1097,0)+'01_指標庫'!$H$17*IF(ISNUMBER($AI1097),AT1097,0)+'01_指標庫'!$H$18*IF(ISNUMBER($AJ1097),AU1097,0)+'01_指標庫'!$H$19*IF(ISNUMBER($AK1097),AV1097,0)+'01_指標庫'!$H$20*IF(ISNUMBER($BB1097),BB1097,0)+'01_指標庫'!$H$21*IF(ISNUMBER($BC1097),BC1097,0))/AW1097,1))</f>
        <v>78.400000000000006</v>
      </c>
      <c r="AY1097" s="67"/>
      <c r="AZ1097" s="67"/>
      <c r="BA1097" s="66">
        <f t="shared" si="385"/>
        <v>1.4450027109186525E-2</v>
      </c>
      <c r="BB1097">
        <f t="shared" si="386"/>
        <v>100</v>
      </c>
      <c r="BC1097" t="str">
        <f t="shared" si="387"/>
        <v/>
      </c>
    </row>
    <row r="1098" spans="1:55" ht="15" customHeight="1">
      <c r="A1098" s="56">
        <v>1094</v>
      </c>
      <c r="B1098" s="57">
        <v>44144</v>
      </c>
      <c r="C1098" s="56">
        <v>2020</v>
      </c>
      <c r="D1098" s="58" t="s">
        <v>236</v>
      </c>
      <c r="E1098" s="59">
        <v>11830.39</v>
      </c>
      <c r="F1098" s="60">
        <v>0.18192900000000001</v>
      </c>
      <c r="G1098" s="60">
        <v>-4.7514000000000001E-2</v>
      </c>
      <c r="H1098" s="61">
        <v>0.91839999999999999</v>
      </c>
      <c r="I1098" s="62">
        <v>422</v>
      </c>
      <c r="J1098" s="56" t="s">
        <v>235</v>
      </c>
      <c r="K1098" s="63">
        <v>25.75</v>
      </c>
      <c r="L1098" s="56">
        <f t="shared" si="388"/>
        <v>100</v>
      </c>
      <c r="M1098" s="56">
        <f t="shared" si="389"/>
        <v>100</v>
      </c>
      <c r="N1098" s="56">
        <f t="shared" si="390"/>
        <v>100</v>
      </c>
      <c r="O1098" s="56">
        <f t="shared" si="391"/>
        <v>50</v>
      </c>
      <c r="P1098" s="56">
        <f t="shared" si="392"/>
        <v>0</v>
      </c>
      <c r="Q1098" s="63"/>
      <c r="R1098" s="56"/>
      <c r="S1098" s="60">
        <f t="shared" si="405"/>
        <v>-2.1582370868430845E-2</v>
      </c>
      <c r="T1098" s="64">
        <f t="shared" si="406"/>
        <v>3.5800482703137515E-2</v>
      </c>
      <c r="V1098" s="65"/>
      <c r="W1098" s="65"/>
      <c r="Y1098" s="15" t="str">
        <f t="shared" si="393"/>
        <v>EASY</v>
      </c>
      <c r="AA1098" s="66">
        <f t="shared" si="384"/>
        <v>0.1499387630156126</v>
      </c>
      <c r="AB1098">
        <f>LOOKUP($B1098,'07_L1政策步階'!$A$4:$A$14,'07_L1政策步階'!$C$4:$C$14)</f>
        <v>1</v>
      </c>
      <c r="AC1098" s="65"/>
      <c r="AD1098" s="65"/>
      <c r="AE1098" s="65"/>
      <c r="AF1098" s="65"/>
      <c r="AG1098" s="65"/>
      <c r="AH1098" s="65"/>
      <c r="AI1098" s="65"/>
      <c r="AJ1098" s="65"/>
      <c r="AK1098" s="65"/>
      <c r="AL1098">
        <f t="shared" si="394"/>
        <v>100</v>
      </c>
      <c r="AM1098">
        <f t="shared" si="395"/>
        <v>100</v>
      </c>
      <c r="AN1098" t="str">
        <f t="shared" si="396"/>
        <v/>
      </c>
      <c r="AO1098" t="str">
        <f t="shared" si="397"/>
        <v/>
      </c>
      <c r="AP1098" t="str">
        <f t="shared" si="398"/>
        <v/>
      </c>
      <c r="AQ1098" t="str">
        <f t="shared" si="399"/>
        <v/>
      </c>
      <c r="AR1098" t="str">
        <f t="shared" si="400"/>
        <v/>
      </c>
      <c r="AS1098" t="str">
        <f t="shared" si="401"/>
        <v/>
      </c>
      <c r="AT1098" t="str">
        <f t="shared" si="402"/>
        <v/>
      </c>
      <c r="AU1098" t="str">
        <f t="shared" si="403"/>
        <v/>
      </c>
      <c r="AV1098" t="str">
        <f t="shared" si="404"/>
        <v/>
      </c>
      <c r="AW1098">
        <f>'01_指標庫'!$H$4*ISNUMBER($F1098)+'01_指標庫'!$H$5*ISNUMBER($AA1098)+'01_指標庫'!$H$6*ISNUMBER($G1098)+'01_指標庫'!$H$7*ISNUMBER($H1098)+'01_指標庫'!$H$8*ISNUMBER($AF1098)+'01_指標庫'!$H$9*ISNUMBER($AG1098)+'01_指標庫'!$H$10*ISNUMBER($AB1098)+'01_指標庫'!$H$11*ISNUMBER($AC1098)+'01_指標庫'!$H$12*ISNUMBER($AD1098)+'01_指標庫'!$H$13*ISNUMBER($AE1098)+'01_指標庫'!$H$14*ISNUMBER($I1098)+'01_指標庫'!$H$15*ISNUMBER($AH1098)+'01_指標庫'!$H$16*ISNUMBER($K1098)+'01_指標庫'!$H$17*ISNUMBER($AI1098)+'01_指標庫'!$H$18*ISNUMBER($AJ1098)+'01_指標庫'!$H$19*ISNUMBER($AK1098)+'01_指標庫'!$H$20*ISNUMBER($BB1098)+'01_指標庫'!$H$21*ISNUMBER($BC1098)</f>
        <v>51</v>
      </c>
      <c r="AX1098">
        <f>IF(AW1098=0,50,ROUND(('01_指標庫'!$H$4*IF(ISNUMBER($F1098),L1098,0)+'01_指標庫'!$H$5*IF(ISNUMBER($AA1098),AL1098,0)+'01_指標庫'!$H$6*IF(ISNUMBER($G1098),M1098,0)+'01_指標庫'!$H$7*IF(ISNUMBER($H1098),N1098,0)+'01_指標庫'!$H$8*IF(ISNUMBER($AF1098),AQ1098,0)+'01_指標庫'!$H$9*IF(ISNUMBER($AG1098),AR1098,0)+'01_指標庫'!$H$10*IF(ISNUMBER($AB1098),AM1098,0)+'01_指標庫'!$H$11*IF(ISNUMBER($AC1098),AN1098,0)+'01_指標庫'!$H$12*IF(ISNUMBER($AD1098),AO1098,0)+'01_指標庫'!$H$13*IF(ISNUMBER($AE1098),AP1098,0)+'01_指標庫'!$H$14*IF(ISNUMBER($I1098),O1098,0)+'01_指標庫'!$H$15*IF(ISNUMBER($AH1098),AS1098,0)+'01_指標庫'!$H$16*IF(ISNUMBER($K1098),P1098,0)+'01_指標庫'!$H$17*IF(ISNUMBER($AI1098),AT1098,0)+'01_指標庫'!$H$18*IF(ISNUMBER($AJ1098),AU1098,0)+'01_指標庫'!$H$19*IF(ISNUMBER($AK1098),AV1098,0)+'01_指標庫'!$H$20*IF(ISNUMBER($BB1098),BB1098,0)+'01_指標庫'!$H$21*IF(ISNUMBER($BC1098),BC1098,0))/AW1098,1))</f>
        <v>74.5</v>
      </c>
      <c r="AY1098" s="67"/>
      <c r="AZ1098" s="67"/>
      <c r="BA1098" s="66">
        <f t="shared" si="385"/>
        <v>2.4517789965728953E-2</v>
      </c>
      <c r="BB1098">
        <f t="shared" si="386"/>
        <v>50</v>
      </c>
      <c r="BC1098" t="str">
        <f t="shared" si="387"/>
        <v/>
      </c>
    </row>
    <row r="1099" spans="1:55" ht="15" customHeight="1">
      <c r="A1099" s="56">
        <v>1095</v>
      </c>
      <c r="B1099" s="57">
        <v>44145</v>
      </c>
      <c r="C1099" s="56">
        <v>2020</v>
      </c>
      <c r="D1099" s="58" t="s">
        <v>237</v>
      </c>
      <c r="E1099" s="59">
        <v>11624.29</v>
      </c>
      <c r="F1099" s="60">
        <v>0.15987000000000001</v>
      </c>
      <c r="G1099" s="60">
        <v>-6.4107999999999998E-2</v>
      </c>
      <c r="H1099" s="61">
        <v>0.91839999999999999</v>
      </c>
      <c r="I1099" s="62">
        <v>437</v>
      </c>
      <c r="J1099" s="56" t="s">
        <v>235</v>
      </c>
      <c r="K1099" s="63">
        <v>24.8</v>
      </c>
      <c r="L1099" s="56">
        <f t="shared" si="388"/>
        <v>100</v>
      </c>
      <c r="M1099" s="56">
        <f t="shared" si="389"/>
        <v>50</v>
      </c>
      <c r="N1099" s="56">
        <f t="shared" si="390"/>
        <v>100</v>
      </c>
      <c r="O1099" s="56">
        <f t="shared" si="391"/>
        <v>50</v>
      </c>
      <c r="P1099" s="56">
        <f t="shared" si="392"/>
        <v>50</v>
      </c>
      <c r="Q1099" s="63"/>
      <c r="R1099" s="56"/>
      <c r="S1099" s="60">
        <f t="shared" si="405"/>
        <v>-1.7421234633853921E-2</v>
      </c>
      <c r="T1099" s="64">
        <f t="shared" si="406"/>
        <v>-3.6893203883495151E-2</v>
      </c>
      <c r="V1099" s="65"/>
      <c r="W1099" s="65"/>
      <c r="Y1099" s="15" t="str">
        <f t="shared" si="393"/>
        <v>EASY</v>
      </c>
      <c r="AA1099" s="66">
        <f t="shared" si="384"/>
        <v>0.14751468587927175</v>
      </c>
      <c r="AB1099">
        <f>LOOKUP($B1099,'07_L1政策步階'!$A$4:$A$14,'07_L1政策步階'!$C$4:$C$14)</f>
        <v>1</v>
      </c>
      <c r="AC1099" s="65"/>
      <c r="AD1099" s="65"/>
      <c r="AE1099" s="65"/>
      <c r="AF1099" s="65"/>
      <c r="AG1099" s="65"/>
      <c r="AH1099" s="65"/>
      <c r="AI1099" s="65"/>
      <c r="AJ1099" s="65"/>
      <c r="AK1099" s="65"/>
      <c r="AL1099">
        <f t="shared" si="394"/>
        <v>100</v>
      </c>
      <c r="AM1099">
        <f t="shared" si="395"/>
        <v>100</v>
      </c>
      <c r="AN1099" t="str">
        <f t="shared" si="396"/>
        <v/>
      </c>
      <c r="AO1099" t="str">
        <f t="shared" si="397"/>
        <v/>
      </c>
      <c r="AP1099" t="str">
        <f t="shared" si="398"/>
        <v/>
      </c>
      <c r="AQ1099" t="str">
        <f t="shared" si="399"/>
        <v/>
      </c>
      <c r="AR1099" t="str">
        <f t="shared" si="400"/>
        <v/>
      </c>
      <c r="AS1099" t="str">
        <f t="shared" si="401"/>
        <v/>
      </c>
      <c r="AT1099" t="str">
        <f t="shared" si="402"/>
        <v/>
      </c>
      <c r="AU1099" t="str">
        <f t="shared" si="403"/>
        <v/>
      </c>
      <c r="AV1099" t="str">
        <f t="shared" si="404"/>
        <v/>
      </c>
      <c r="AW1099">
        <f>'01_指標庫'!$H$4*ISNUMBER($F1099)+'01_指標庫'!$H$5*ISNUMBER($AA1099)+'01_指標庫'!$H$6*ISNUMBER($G1099)+'01_指標庫'!$H$7*ISNUMBER($H1099)+'01_指標庫'!$H$8*ISNUMBER($AF1099)+'01_指標庫'!$H$9*ISNUMBER($AG1099)+'01_指標庫'!$H$10*ISNUMBER($AB1099)+'01_指標庫'!$H$11*ISNUMBER($AC1099)+'01_指標庫'!$H$12*ISNUMBER($AD1099)+'01_指標庫'!$H$13*ISNUMBER($AE1099)+'01_指標庫'!$H$14*ISNUMBER($I1099)+'01_指標庫'!$H$15*ISNUMBER($AH1099)+'01_指標庫'!$H$16*ISNUMBER($K1099)+'01_指標庫'!$H$17*ISNUMBER($AI1099)+'01_指標庫'!$H$18*ISNUMBER($AJ1099)+'01_指標庫'!$H$19*ISNUMBER($AK1099)+'01_指標庫'!$H$20*ISNUMBER($BB1099)+'01_指標庫'!$H$21*ISNUMBER($BC1099)</f>
        <v>51</v>
      </c>
      <c r="AX1099">
        <f>IF(AW1099=0,50,ROUND(('01_指標庫'!$H$4*IF(ISNUMBER($F1099),L1099,0)+'01_指標庫'!$H$5*IF(ISNUMBER($AA1099),AL1099,0)+'01_指標庫'!$H$6*IF(ISNUMBER($G1099),M1099,0)+'01_指標庫'!$H$7*IF(ISNUMBER($H1099),N1099,0)+'01_指標庫'!$H$8*IF(ISNUMBER($AF1099),AQ1099,0)+'01_指標庫'!$H$9*IF(ISNUMBER($AG1099),AR1099,0)+'01_指標庫'!$H$10*IF(ISNUMBER($AB1099),AM1099,0)+'01_指標庫'!$H$11*IF(ISNUMBER($AC1099),AN1099,0)+'01_指標庫'!$H$12*IF(ISNUMBER($AD1099),AO1099,0)+'01_指標庫'!$H$13*IF(ISNUMBER($AE1099),AP1099,0)+'01_指標庫'!$H$14*IF(ISNUMBER($I1099),O1099,0)+'01_指標庫'!$H$15*IF(ISNUMBER($AH1099),AS1099,0)+'01_指標庫'!$H$16*IF(ISNUMBER($K1099),P1099,0)+'01_指標庫'!$H$17*IF(ISNUMBER($AI1099),AT1099,0)+'01_指標庫'!$H$18*IF(ISNUMBER($AJ1099),AU1099,0)+'01_指標庫'!$H$19*IF(ISNUMBER($AK1099),AV1099,0)+'01_指標庫'!$H$20*IF(ISNUMBER($BB1099),BB1099,0)+'01_指標庫'!$H$21*IF(ISNUMBER($BC1099),BC1099,0))/AW1099,1))</f>
        <v>78.400000000000006</v>
      </c>
      <c r="AY1099" s="67"/>
      <c r="AZ1099" s="67"/>
      <c r="BA1099" s="66">
        <f t="shared" si="385"/>
        <v>3.0265650897077556E-2</v>
      </c>
      <c r="BB1099">
        <f t="shared" si="386"/>
        <v>100</v>
      </c>
      <c r="BC1099" t="str">
        <f t="shared" si="387"/>
        <v/>
      </c>
    </row>
    <row r="1100" spans="1:55" ht="15" customHeight="1">
      <c r="A1100" s="56">
        <v>1096</v>
      </c>
      <c r="B1100" s="57">
        <v>44146</v>
      </c>
      <c r="C1100" s="56">
        <v>2020</v>
      </c>
      <c r="D1100" s="58" t="s">
        <v>238</v>
      </c>
      <c r="E1100" s="59">
        <v>11892.93</v>
      </c>
      <c r="F1100" s="60">
        <v>0.185025</v>
      </c>
      <c r="G1100" s="60">
        <v>-4.2479000000000003E-2</v>
      </c>
      <c r="H1100" s="61">
        <v>0.91839999999999999</v>
      </c>
      <c r="I1100" s="62">
        <v>437</v>
      </c>
      <c r="J1100" s="56" t="s">
        <v>235</v>
      </c>
      <c r="K1100" s="63">
        <v>23.45</v>
      </c>
      <c r="L1100" s="56">
        <f t="shared" si="388"/>
        <v>100</v>
      </c>
      <c r="M1100" s="56">
        <f t="shared" si="389"/>
        <v>100</v>
      </c>
      <c r="N1100" s="56">
        <f t="shared" si="390"/>
        <v>100</v>
      </c>
      <c r="O1100" s="56">
        <f t="shared" si="391"/>
        <v>50</v>
      </c>
      <c r="P1100" s="56">
        <f t="shared" si="392"/>
        <v>50</v>
      </c>
      <c r="Q1100" s="63"/>
      <c r="R1100" s="56"/>
      <c r="S1100" s="60">
        <f t="shared" si="405"/>
        <v>2.3110228667729382E-2</v>
      </c>
      <c r="T1100" s="64">
        <f t="shared" si="406"/>
        <v>-5.4435483870967749E-2</v>
      </c>
      <c r="V1100" s="65"/>
      <c r="W1100" s="65"/>
      <c r="Y1100" s="15" t="str">
        <f t="shared" si="393"/>
        <v>EASY</v>
      </c>
      <c r="AA1100" s="66">
        <f t="shared" ref="AA1100:AA1163" si="407">IF($A1100&lt;200,"",AVERAGE($E1051:$E1100)/AVERAGE($E901:$E1100)-1)</f>
        <v>0.14512190330670771</v>
      </c>
      <c r="AB1100">
        <f>LOOKUP($B1100,'07_L1政策步階'!$A$4:$A$14,'07_L1政策步階'!$C$4:$C$14)</f>
        <v>1</v>
      </c>
      <c r="AC1100" s="65"/>
      <c r="AD1100" s="65"/>
      <c r="AE1100" s="65"/>
      <c r="AF1100" s="65"/>
      <c r="AG1100" s="65"/>
      <c r="AH1100" s="65"/>
      <c r="AI1100" s="65"/>
      <c r="AJ1100" s="65"/>
      <c r="AK1100" s="65"/>
      <c r="AL1100">
        <f t="shared" si="394"/>
        <v>100</v>
      </c>
      <c r="AM1100">
        <f t="shared" si="395"/>
        <v>100</v>
      </c>
      <c r="AN1100" t="str">
        <f t="shared" si="396"/>
        <v/>
      </c>
      <c r="AO1100" t="str">
        <f t="shared" si="397"/>
        <v/>
      </c>
      <c r="AP1100" t="str">
        <f t="shared" si="398"/>
        <v/>
      </c>
      <c r="AQ1100" t="str">
        <f t="shared" si="399"/>
        <v/>
      </c>
      <c r="AR1100" t="str">
        <f t="shared" si="400"/>
        <v/>
      </c>
      <c r="AS1100" t="str">
        <f t="shared" si="401"/>
        <v/>
      </c>
      <c r="AT1100" t="str">
        <f t="shared" si="402"/>
        <v/>
      </c>
      <c r="AU1100" t="str">
        <f t="shared" si="403"/>
        <v/>
      </c>
      <c r="AV1100" t="str">
        <f t="shared" si="404"/>
        <v/>
      </c>
      <c r="AW1100">
        <f>'01_指標庫'!$H$4*ISNUMBER($F1100)+'01_指標庫'!$H$5*ISNUMBER($AA1100)+'01_指標庫'!$H$6*ISNUMBER($G1100)+'01_指標庫'!$H$7*ISNUMBER($H1100)+'01_指標庫'!$H$8*ISNUMBER($AF1100)+'01_指標庫'!$H$9*ISNUMBER($AG1100)+'01_指標庫'!$H$10*ISNUMBER($AB1100)+'01_指標庫'!$H$11*ISNUMBER($AC1100)+'01_指標庫'!$H$12*ISNUMBER($AD1100)+'01_指標庫'!$H$13*ISNUMBER($AE1100)+'01_指標庫'!$H$14*ISNUMBER($I1100)+'01_指標庫'!$H$15*ISNUMBER($AH1100)+'01_指標庫'!$H$16*ISNUMBER($K1100)+'01_指標庫'!$H$17*ISNUMBER($AI1100)+'01_指標庫'!$H$18*ISNUMBER($AJ1100)+'01_指標庫'!$H$19*ISNUMBER($AK1100)+'01_指標庫'!$H$20*ISNUMBER($BB1100)+'01_指標庫'!$H$21*ISNUMBER($BC1100)</f>
        <v>51</v>
      </c>
      <c r="AX1100">
        <f>IF(AW1100=0,50,ROUND(('01_指標庫'!$H$4*IF(ISNUMBER($F1100),L1100,0)+'01_指標庫'!$H$5*IF(ISNUMBER($AA1100),AL1100,0)+'01_指標庫'!$H$6*IF(ISNUMBER($G1100),M1100,0)+'01_指標庫'!$H$7*IF(ISNUMBER($H1100),N1100,0)+'01_指標庫'!$H$8*IF(ISNUMBER($AF1100),AQ1100,0)+'01_指標庫'!$H$9*IF(ISNUMBER($AG1100),AR1100,0)+'01_指標庫'!$H$10*IF(ISNUMBER($AB1100),AM1100,0)+'01_指標庫'!$H$11*IF(ISNUMBER($AC1100),AN1100,0)+'01_指標庫'!$H$12*IF(ISNUMBER($AD1100),AO1100,0)+'01_指標庫'!$H$13*IF(ISNUMBER($AE1100),AP1100,0)+'01_指標庫'!$H$14*IF(ISNUMBER($I1100),O1100,0)+'01_指標庫'!$H$15*IF(ISNUMBER($AH1100),AS1100,0)+'01_指標庫'!$H$16*IF(ISNUMBER($K1100),P1100,0)+'01_指標庫'!$H$17*IF(ISNUMBER($AI1100),AT1100,0)+'01_指標庫'!$H$18*IF(ISNUMBER($AJ1100),AU1100,0)+'01_指標庫'!$H$19*IF(ISNUMBER($AK1100),AV1100,0)+'01_指標庫'!$H$20*IF(ISNUMBER($BB1100),BB1100,0)+'01_指標庫'!$H$21*IF(ISNUMBER($BC1100),BC1100,0))/AW1100,1))</f>
        <v>86.3</v>
      </c>
      <c r="AY1100" s="67"/>
      <c r="AZ1100" s="67"/>
      <c r="BA1100" s="66">
        <f t="shared" si="385"/>
        <v>2.560389707571975E-2</v>
      </c>
      <c r="BB1100">
        <f t="shared" si="386"/>
        <v>100</v>
      </c>
      <c r="BC1100" t="str">
        <f t="shared" si="387"/>
        <v/>
      </c>
    </row>
    <row r="1101" spans="1:55" ht="15" customHeight="1">
      <c r="A1101" s="56">
        <v>1097</v>
      </c>
      <c r="B1101" s="57">
        <v>44147</v>
      </c>
      <c r="C1101" s="56">
        <v>2020</v>
      </c>
      <c r="D1101" s="58" t="s">
        <v>239</v>
      </c>
      <c r="E1101" s="59">
        <v>11827.14</v>
      </c>
      <c r="F1101" s="60">
        <v>0.17689199999999999</v>
      </c>
      <c r="G1101" s="60">
        <v>-4.7775999999999999E-2</v>
      </c>
      <c r="H1101" s="61">
        <v>0.91839999999999999</v>
      </c>
      <c r="I1101" s="62">
        <v>462</v>
      </c>
      <c r="J1101" s="56" t="s">
        <v>235</v>
      </c>
      <c r="K1101" s="63">
        <v>25.35</v>
      </c>
      <c r="L1101" s="56">
        <f t="shared" si="388"/>
        <v>100</v>
      </c>
      <c r="M1101" s="56">
        <f t="shared" si="389"/>
        <v>100</v>
      </c>
      <c r="N1101" s="56">
        <f t="shared" si="390"/>
        <v>100</v>
      </c>
      <c r="O1101" s="56">
        <f t="shared" si="391"/>
        <v>0</v>
      </c>
      <c r="P1101" s="56">
        <f t="shared" si="392"/>
        <v>0</v>
      </c>
      <c r="Q1101" s="63"/>
      <c r="R1101" s="56"/>
      <c r="S1101" s="60">
        <f t="shared" si="405"/>
        <v>-5.5318580030321307E-3</v>
      </c>
      <c r="T1101" s="64">
        <f t="shared" si="406"/>
        <v>8.102345415778256E-2</v>
      </c>
      <c r="V1101" s="65"/>
      <c r="W1101" s="65"/>
      <c r="Y1101" s="15" t="str">
        <f t="shared" si="393"/>
        <v>EASY</v>
      </c>
      <c r="AA1101" s="66">
        <f t="shared" si="407"/>
        <v>0.14240774037960691</v>
      </c>
      <c r="AB1101">
        <f>LOOKUP($B1101,'07_L1政策步階'!$A$4:$A$14,'07_L1政策步階'!$C$4:$C$14)</f>
        <v>1</v>
      </c>
      <c r="AC1101" s="65"/>
      <c r="AD1101" s="65"/>
      <c r="AE1101" s="65"/>
      <c r="AF1101" s="65"/>
      <c r="AG1101" s="65"/>
      <c r="AH1101" s="65"/>
      <c r="AI1101" s="65"/>
      <c r="AJ1101" s="65"/>
      <c r="AK1101" s="65"/>
      <c r="AL1101">
        <f t="shared" si="394"/>
        <v>100</v>
      </c>
      <c r="AM1101">
        <f t="shared" si="395"/>
        <v>100</v>
      </c>
      <c r="AN1101" t="str">
        <f t="shared" si="396"/>
        <v/>
      </c>
      <c r="AO1101" t="str">
        <f t="shared" si="397"/>
        <v/>
      </c>
      <c r="AP1101" t="str">
        <f t="shared" si="398"/>
        <v/>
      </c>
      <c r="AQ1101" t="str">
        <f t="shared" si="399"/>
        <v/>
      </c>
      <c r="AR1101" t="str">
        <f t="shared" si="400"/>
        <v/>
      </c>
      <c r="AS1101" t="str">
        <f t="shared" si="401"/>
        <v/>
      </c>
      <c r="AT1101" t="str">
        <f t="shared" si="402"/>
        <v/>
      </c>
      <c r="AU1101" t="str">
        <f t="shared" si="403"/>
        <v/>
      </c>
      <c r="AV1101" t="str">
        <f t="shared" si="404"/>
        <v/>
      </c>
      <c r="AW1101">
        <f>'01_指標庫'!$H$4*ISNUMBER($F1101)+'01_指標庫'!$H$5*ISNUMBER($AA1101)+'01_指標庫'!$H$6*ISNUMBER($G1101)+'01_指標庫'!$H$7*ISNUMBER($H1101)+'01_指標庫'!$H$8*ISNUMBER($AF1101)+'01_指標庫'!$H$9*ISNUMBER($AG1101)+'01_指標庫'!$H$10*ISNUMBER($AB1101)+'01_指標庫'!$H$11*ISNUMBER($AC1101)+'01_指標庫'!$H$12*ISNUMBER($AD1101)+'01_指標庫'!$H$13*ISNUMBER($AE1101)+'01_指標庫'!$H$14*ISNUMBER($I1101)+'01_指標庫'!$H$15*ISNUMBER($AH1101)+'01_指標庫'!$H$16*ISNUMBER($K1101)+'01_指標庫'!$H$17*ISNUMBER($AI1101)+'01_指標庫'!$H$18*ISNUMBER($AJ1101)+'01_指標庫'!$H$19*ISNUMBER($AK1101)+'01_指標庫'!$H$20*ISNUMBER($BB1101)+'01_指標庫'!$H$21*ISNUMBER($BC1101)</f>
        <v>51</v>
      </c>
      <c r="AX1101">
        <f>IF(AW1101=0,50,ROUND(('01_指標庫'!$H$4*IF(ISNUMBER($F1101),L1101,0)+'01_指標庫'!$H$5*IF(ISNUMBER($AA1101),AL1101,0)+'01_指標庫'!$H$6*IF(ISNUMBER($G1101),M1101,0)+'01_指標庫'!$H$7*IF(ISNUMBER($H1101),N1101,0)+'01_指標庫'!$H$8*IF(ISNUMBER($AF1101),AQ1101,0)+'01_指標庫'!$H$9*IF(ISNUMBER($AG1101),AR1101,0)+'01_指標庫'!$H$10*IF(ISNUMBER($AB1101),AM1101,0)+'01_指標庫'!$H$11*IF(ISNUMBER($AC1101),AN1101,0)+'01_指標庫'!$H$12*IF(ISNUMBER($AD1101),AO1101,0)+'01_指標庫'!$H$13*IF(ISNUMBER($AE1101),AP1101,0)+'01_指標庫'!$H$14*IF(ISNUMBER($I1101),O1101,0)+'01_指標庫'!$H$15*IF(ISNUMBER($AH1101),AS1101,0)+'01_指標庫'!$H$16*IF(ISNUMBER($K1101),P1101,0)+'01_指標庫'!$H$17*IF(ISNUMBER($AI1101),AT1101,0)+'01_指標庫'!$H$18*IF(ISNUMBER($AJ1101),AU1101,0)+'01_指標庫'!$H$19*IF(ISNUMBER($AK1101),AV1101,0)+'01_指標庫'!$H$20*IF(ISNUMBER($BB1101),BB1101,0)+'01_指標庫'!$H$21*IF(ISNUMBER($BC1101),BC1101,0))/AW1101,1))</f>
        <v>72.5</v>
      </c>
      <c r="AY1101" s="67"/>
      <c r="AZ1101" s="67"/>
      <c r="BA1101" s="66">
        <f t="shared" si="385"/>
        <v>1.7104945554189399E-2</v>
      </c>
      <c r="BB1101">
        <f t="shared" si="386"/>
        <v>100</v>
      </c>
      <c r="BC1101" t="str">
        <f t="shared" si="387"/>
        <v/>
      </c>
    </row>
    <row r="1102" spans="1:55" ht="15" customHeight="1">
      <c r="A1102" s="56">
        <v>1098</v>
      </c>
      <c r="B1102" s="57">
        <v>44148</v>
      </c>
      <c r="C1102" s="56">
        <v>2020</v>
      </c>
      <c r="D1102" s="58" t="s">
        <v>234</v>
      </c>
      <c r="E1102" s="59">
        <v>11937.84</v>
      </c>
      <c r="F1102" s="60">
        <v>0.186168</v>
      </c>
      <c r="G1102" s="60">
        <v>-3.8863000000000002E-2</v>
      </c>
      <c r="H1102" s="61">
        <v>0.91839999999999999</v>
      </c>
      <c r="I1102" s="62">
        <v>463</v>
      </c>
      <c r="J1102" s="56" t="s">
        <v>235</v>
      </c>
      <c r="K1102" s="63">
        <v>23.1</v>
      </c>
      <c r="L1102" s="56">
        <f t="shared" si="388"/>
        <v>100</v>
      </c>
      <c r="M1102" s="56">
        <f t="shared" si="389"/>
        <v>100</v>
      </c>
      <c r="N1102" s="56">
        <f t="shared" si="390"/>
        <v>100</v>
      </c>
      <c r="O1102" s="56">
        <f t="shared" si="391"/>
        <v>0</v>
      </c>
      <c r="P1102" s="56">
        <f t="shared" si="392"/>
        <v>50</v>
      </c>
      <c r="Q1102" s="63"/>
      <c r="R1102" s="56"/>
      <c r="S1102" s="60">
        <f t="shared" si="405"/>
        <v>9.3598283270512894E-3</v>
      </c>
      <c r="T1102" s="64">
        <f t="shared" si="406"/>
        <v>-8.8757396449704151E-2</v>
      </c>
      <c r="V1102" s="65"/>
      <c r="W1102" s="65"/>
      <c r="Y1102" s="15" t="str">
        <f t="shared" si="393"/>
        <v>EASY</v>
      </c>
      <c r="AA1102" s="66">
        <f t="shared" si="407"/>
        <v>0.1410663374364105</v>
      </c>
      <c r="AB1102">
        <f>LOOKUP($B1102,'07_L1政策步階'!$A$4:$A$14,'07_L1政策步階'!$C$4:$C$14)</f>
        <v>1</v>
      </c>
      <c r="AC1102" s="65"/>
      <c r="AD1102" s="65"/>
      <c r="AE1102" s="65"/>
      <c r="AF1102" s="65"/>
      <c r="AG1102" s="65"/>
      <c r="AH1102" s="65"/>
      <c r="AI1102" s="65"/>
      <c r="AJ1102" s="65"/>
      <c r="AK1102" s="65"/>
      <c r="AL1102">
        <f t="shared" si="394"/>
        <v>100</v>
      </c>
      <c r="AM1102">
        <f t="shared" si="395"/>
        <v>100</v>
      </c>
      <c r="AN1102" t="str">
        <f t="shared" si="396"/>
        <v/>
      </c>
      <c r="AO1102" t="str">
        <f t="shared" si="397"/>
        <v/>
      </c>
      <c r="AP1102" t="str">
        <f t="shared" si="398"/>
        <v/>
      </c>
      <c r="AQ1102" t="str">
        <f t="shared" si="399"/>
        <v/>
      </c>
      <c r="AR1102" t="str">
        <f t="shared" si="400"/>
        <v/>
      </c>
      <c r="AS1102" t="str">
        <f t="shared" si="401"/>
        <v/>
      </c>
      <c r="AT1102" t="str">
        <f t="shared" si="402"/>
        <v/>
      </c>
      <c r="AU1102" t="str">
        <f t="shared" si="403"/>
        <v/>
      </c>
      <c r="AV1102" t="str">
        <f t="shared" si="404"/>
        <v/>
      </c>
      <c r="AW1102">
        <f>'01_指標庫'!$H$4*ISNUMBER($F1102)+'01_指標庫'!$H$5*ISNUMBER($AA1102)+'01_指標庫'!$H$6*ISNUMBER($G1102)+'01_指標庫'!$H$7*ISNUMBER($H1102)+'01_指標庫'!$H$8*ISNUMBER($AF1102)+'01_指標庫'!$H$9*ISNUMBER($AG1102)+'01_指標庫'!$H$10*ISNUMBER($AB1102)+'01_指標庫'!$H$11*ISNUMBER($AC1102)+'01_指標庫'!$H$12*ISNUMBER($AD1102)+'01_指標庫'!$H$13*ISNUMBER($AE1102)+'01_指標庫'!$H$14*ISNUMBER($I1102)+'01_指標庫'!$H$15*ISNUMBER($AH1102)+'01_指標庫'!$H$16*ISNUMBER($K1102)+'01_指標庫'!$H$17*ISNUMBER($AI1102)+'01_指標庫'!$H$18*ISNUMBER($AJ1102)+'01_指標庫'!$H$19*ISNUMBER($AK1102)+'01_指標庫'!$H$20*ISNUMBER($BB1102)+'01_指標庫'!$H$21*ISNUMBER($BC1102)</f>
        <v>51</v>
      </c>
      <c r="AX1102">
        <f>IF(AW1102=0,50,ROUND(('01_指標庫'!$H$4*IF(ISNUMBER($F1102),L1102,0)+'01_指標庫'!$H$5*IF(ISNUMBER($AA1102),AL1102,0)+'01_指標庫'!$H$6*IF(ISNUMBER($G1102),M1102,0)+'01_指標庫'!$H$7*IF(ISNUMBER($H1102),N1102,0)+'01_指標庫'!$H$8*IF(ISNUMBER($AF1102),AQ1102,0)+'01_指標庫'!$H$9*IF(ISNUMBER($AG1102),AR1102,0)+'01_指標庫'!$H$10*IF(ISNUMBER($AB1102),AM1102,0)+'01_指標庫'!$H$11*IF(ISNUMBER($AC1102),AN1102,0)+'01_指標庫'!$H$12*IF(ISNUMBER($AD1102),AO1102,0)+'01_指標庫'!$H$13*IF(ISNUMBER($AE1102),AP1102,0)+'01_指標庫'!$H$14*IF(ISNUMBER($I1102),O1102,0)+'01_指標庫'!$H$15*IF(ISNUMBER($AH1102),AS1102,0)+'01_指標庫'!$H$16*IF(ISNUMBER($K1102),P1102,0)+'01_指標庫'!$H$17*IF(ISNUMBER($AI1102),AT1102,0)+'01_指標庫'!$H$18*IF(ISNUMBER($AJ1102),AU1102,0)+'01_指標庫'!$H$19*IF(ISNUMBER($AK1102),AV1102,0)+'01_指標庫'!$H$20*IF(ISNUMBER($BB1102),BB1102,0)+'01_指標庫'!$H$21*IF(ISNUMBER($BC1102),BC1102,0))/AW1102,1))</f>
        <v>72.5</v>
      </c>
      <c r="AY1102" s="67"/>
      <c r="AZ1102" s="67"/>
      <c r="BA1102" s="66">
        <f t="shared" ref="BA1102:BA1165" si="408">AVERAGE($E1098:$E1102)/AVERAGE($E1093:$E1102)-1</f>
        <v>6.8255386263591511E-3</v>
      </c>
      <c r="BB1102">
        <f t="shared" ref="BB1102:BB1165" si="409">IF(ISNUMBER($BA1102),IF(OR($S1102&lt;=-0.03,$BA1102&lt;-0.003),0,IF(OR($S1102&lt;=-0.02,$BA1102&lt;0.01),50,100)),"")</f>
        <v>50</v>
      </c>
      <c r="BC1102" t="str">
        <f t="shared" ref="BC1102:BC1165" si="410">IF(OR(COUNT($AZ1102)=0,COUNT($AZ1101)=0),"",IF(OR($AY1102/$AZ1101-1&lt;=-0.03,$AZ1102/$AZ1101-1&lt;=-0.045,IF(COUNT($AZ1093:$AZ1102)=10,AVERAGE($AZ1098:$AZ1102)/AVERAGE($AZ1093:$AZ1102)-1&lt;-0.01,FALSE())),0,IF(OR($AZ1102/$AZ1101-1&lt;=-0.02,IF(COUNT($AZ1093:$AZ1102)=10,AVERAGE($AZ1098:$AZ1102)/AVERAGE($AZ1093:$AZ1102)-1&lt;0.005,FALSE())),50,100)))</f>
        <v/>
      </c>
    </row>
    <row r="1103" spans="1:55" ht="15" customHeight="1">
      <c r="A1103" s="56">
        <v>1099</v>
      </c>
      <c r="B1103" s="57">
        <v>44151</v>
      </c>
      <c r="C1103" s="56">
        <v>2020</v>
      </c>
      <c r="D1103" s="58" t="s">
        <v>236</v>
      </c>
      <c r="E1103" s="59">
        <v>12013.38</v>
      </c>
      <c r="F1103" s="60">
        <v>0.191965</v>
      </c>
      <c r="G1103" s="60">
        <v>-3.2780999999999998E-2</v>
      </c>
      <c r="H1103" s="61">
        <v>0.93879999999999997</v>
      </c>
      <c r="I1103" s="62">
        <v>450</v>
      </c>
      <c r="J1103" s="56" t="s">
        <v>235</v>
      </c>
      <c r="K1103" s="63">
        <v>22.45</v>
      </c>
      <c r="L1103" s="56">
        <f t="shared" si="388"/>
        <v>100</v>
      </c>
      <c r="M1103" s="56">
        <f t="shared" si="389"/>
        <v>100</v>
      </c>
      <c r="N1103" s="56">
        <f t="shared" si="390"/>
        <v>100</v>
      </c>
      <c r="O1103" s="56">
        <f t="shared" si="391"/>
        <v>50</v>
      </c>
      <c r="P1103" s="56">
        <f t="shared" si="392"/>
        <v>50</v>
      </c>
      <c r="Q1103" s="63"/>
      <c r="R1103" s="56"/>
      <c r="S1103" s="60">
        <f t="shared" si="405"/>
        <v>6.3277778894672565E-3</v>
      </c>
      <c r="T1103" s="64">
        <f t="shared" si="406"/>
        <v>-2.813852813852824E-2</v>
      </c>
      <c r="V1103" s="65"/>
      <c r="W1103" s="65"/>
      <c r="Y1103" s="15" t="str">
        <f t="shared" si="393"/>
        <v>EASY</v>
      </c>
      <c r="AA1103" s="66">
        <f t="shared" si="407"/>
        <v>0.14020836951650306</v>
      </c>
      <c r="AB1103">
        <f>LOOKUP($B1103,'07_L1政策步階'!$A$4:$A$14,'07_L1政策步階'!$C$4:$C$14)</f>
        <v>1</v>
      </c>
      <c r="AC1103" s="65"/>
      <c r="AD1103" s="65"/>
      <c r="AE1103" s="65"/>
      <c r="AF1103" s="65"/>
      <c r="AG1103" s="65"/>
      <c r="AH1103" s="65"/>
      <c r="AI1103" s="65"/>
      <c r="AJ1103" s="65"/>
      <c r="AK1103" s="65"/>
      <c r="AL1103">
        <f t="shared" si="394"/>
        <v>100</v>
      </c>
      <c r="AM1103">
        <f t="shared" si="395"/>
        <v>100</v>
      </c>
      <c r="AN1103" t="str">
        <f t="shared" si="396"/>
        <v/>
      </c>
      <c r="AO1103" t="str">
        <f t="shared" si="397"/>
        <v/>
      </c>
      <c r="AP1103" t="str">
        <f t="shared" si="398"/>
        <v/>
      </c>
      <c r="AQ1103" t="str">
        <f t="shared" si="399"/>
        <v/>
      </c>
      <c r="AR1103" t="str">
        <f t="shared" si="400"/>
        <v/>
      </c>
      <c r="AS1103" t="str">
        <f t="shared" si="401"/>
        <v/>
      </c>
      <c r="AT1103" t="str">
        <f t="shared" si="402"/>
        <v/>
      </c>
      <c r="AU1103" t="str">
        <f t="shared" si="403"/>
        <v/>
      </c>
      <c r="AV1103" t="str">
        <f t="shared" si="404"/>
        <v/>
      </c>
      <c r="AW1103">
        <f>'01_指標庫'!$H$4*ISNUMBER($F1103)+'01_指標庫'!$H$5*ISNUMBER($AA1103)+'01_指標庫'!$H$6*ISNUMBER($G1103)+'01_指標庫'!$H$7*ISNUMBER($H1103)+'01_指標庫'!$H$8*ISNUMBER($AF1103)+'01_指標庫'!$H$9*ISNUMBER($AG1103)+'01_指標庫'!$H$10*ISNUMBER($AB1103)+'01_指標庫'!$H$11*ISNUMBER($AC1103)+'01_指標庫'!$H$12*ISNUMBER($AD1103)+'01_指標庫'!$H$13*ISNUMBER($AE1103)+'01_指標庫'!$H$14*ISNUMBER($I1103)+'01_指標庫'!$H$15*ISNUMBER($AH1103)+'01_指標庫'!$H$16*ISNUMBER($K1103)+'01_指標庫'!$H$17*ISNUMBER($AI1103)+'01_指標庫'!$H$18*ISNUMBER($AJ1103)+'01_指標庫'!$H$19*ISNUMBER($AK1103)+'01_指標庫'!$H$20*ISNUMBER($BB1103)+'01_指標庫'!$H$21*ISNUMBER($BC1103)</f>
        <v>51</v>
      </c>
      <c r="AX1103">
        <f>IF(AW1103=0,50,ROUND(('01_指標庫'!$H$4*IF(ISNUMBER($F1103),L1103,0)+'01_指標庫'!$H$5*IF(ISNUMBER($AA1103),AL1103,0)+'01_指標庫'!$H$6*IF(ISNUMBER($G1103),M1103,0)+'01_指標庫'!$H$7*IF(ISNUMBER($H1103),N1103,0)+'01_指標庫'!$H$8*IF(ISNUMBER($AF1103),AQ1103,0)+'01_指標庫'!$H$9*IF(ISNUMBER($AG1103),AR1103,0)+'01_指標庫'!$H$10*IF(ISNUMBER($AB1103),AM1103,0)+'01_指標庫'!$H$11*IF(ISNUMBER($AC1103),AN1103,0)+'01_指標庫'!$H$12*IF(ISNUMBER($AD1103),AO1103,0)+'01_指標庫'!$H$13*IF(ISNUMBER($AE1103),AP1103,0)+'01_指標庫'!$H$14*IF(ISNUMBER($I1103),O1103,0)+'01_指標庫'!$H$15*IF(ISNUMBER($AH1103),AS1103,0)+'01_指標庫'!$H$16*IF(ISNUMBER($K1103),P1103,0)+'01_指標庫'!$H$17*IF(ISNUMBER($AI1103),AT1103,0)+'01_指標庫'!$H$18*IF(ISNUMBER($AJ1103),AU1103,0)+'01_指標庫'!$H$19*IF(ISNUMBER($AK1103),AV1103,0)+'01_指標庫'!$H$20*IF(ISNUMBER($BB1103),BB1103,0)+'01_指標庫'!$H$21*IF(ISNUMBER($BC1103),BC1103,0))/AW1103,1))</f>
        <v>80.400000000000006</v>
      </c>
      <c r="AY1103" s="67"/>
      <c r="AZ1103" s="67"/>
      <c r="BA1103" s="66">
        <f t="shared" si="408"/>
        <v>2.0180424008586773E-3</v>
      </c>
      <c r="BB1103">
        <f t="shared" si="409"/>
        <v>50</v>
      </c>
      <c r="BC1103" t="str">
        <f t="shared" si="410"/>
        <v/>
      </c>
    </row>
    <row r="1104" spans="1:55" ht="15" customHeight="1">
      <c r="A1104" s="56">
        <v>1100</v>
      </c>
      <c r="B1104" s="57">
        <v>44152</v>
      </c>
      <c r="C1104" s="56">
        <v>2020</v>
      </c>
      <c r="D1104" s="58" t="s">
        <v>237</v>
      </c>
      <c r="E1104" s="59">
        <v>11977.49</v>
      </c>
      <c r="F1104" s="60">
        <v>0.18684700000000001</v>
      </c>
      <c r="G1104" s="60">
        <v>-3.5671000000000001E-2</v>
      </c>
      <c r="H1104" s="61">
        <v>0.91839999999999999</v>
      </c>
      <c r="I1104" s="62">
        <v>448</v>
      </c>
      <c r="J1104" s="56" t="s">
        <v>235</v>
      </c>
      <c r="K1104" s="63">
        <v>22.71</v>
      </c>
      <c r="L1104" s="56">
        <f t="shared" si="388"/>
        <v>100</v>
      </c>
      <c r="M1104" s="56">
        <f t="shared" si="389"/>
        <v>100</v>
      </c>
      <c r="N1104" s="56">
        <f t="shared" si="390"/>
        <v>100</v>
      </c>
      <c r="O1104" s="56">
        <f t="shared" si="391"/>
        <v>50</v>
      </c>
      <c r="P1104" s="56">
        <f t="shared" si="392"/>
        <v>50</v>
      </c>
      <c r="Q1104" s="63"/>
      <c r="R1104" s="56"/>
      <c r="S1104" s="60">
        <f t="shared" si="405"/>
        <v>-2.9875022683041319E-3</v>
      </c>
      <c r="T1104" s="64">
        <f t="shared" si="406"/>
        <v>1.158129175946554E-2</v>
      </c>
      <c r="V1104" s="65"/>
      <c r="W1104" s="65"/>
      <c r="Y1104" s="15" t="str">
        <f t="shared" si="393"/>
        <v>EASY</v>
      </c>
      <c r="AA1104" s="66">
        <f t="shared" si="407"/>
        <v>0.14051696439767691</v>
      </c>
      <c r="AB1104">
        <f>LOOKUP($B1104,'07_L1政策步階'!$A$4:$A$14,'07_L1政策步階'!$C$4:$C$14)</f>
        <v>1</v>
      </c>
      <c r="AC1104" s="65"/>
      <c r="AD1104" s="65"/>
      <c r="AE1104" s="65"/>
      <c r="AF1104" s="65"/>
      <c r="AG1104" s="65"/>
      <c r="AH1104" s="65"/>
      <c r="AI1104" s="65"/>
      <c r="AJ1104" s="65"/>
      <c r="AK1104" s="65"/>
      <c r="AL1104">
        <f t="shared" si="394"/>
        <v>100</v>
      </c>
      <c r="AM1104">
        <f t="shared" si="395"/>
        <v>100</v>
      </c>
      <c r="AN1104" t="str">
        <f t="shared" si="396"/>
        <v/>
      </c>
      <c r="AO1104" t="str">
        <f t="shared" si="397"/>
        <v/>
      </c>
      <c r="AP1104" t="str">
        <f t="shared" si="398"/>
        <v/>
      </c>
      <c r="AQ1104" t="str">
        <f t="shared" si="399"/>
        <v/>
      </c>
      <c r="AR1104" t="str">
        <f t="shared" si="400"/>
        <v/>
      </c>
      <c r="AS1104" t="str">
        <f t="shared" si="401"/>
        <v/>
      </c>
      <c r="AT1104" t="str">
        <f t="shared" si="402"/>
        <v/>
      </c>
      <c r="AU1104" t="str">
        <f t="shared" si="403"/>
        <v/>
      </c>
      <c r="AV1104" t="str">
        <f t="shared" si="404"/>
        <v/>
      </c>
      <c r="AW1104">
        <f>'01_指標庫'!$H$4*ISNUMBER($F1104)+'01_指標庫'!$H$5*ISNUMBER($AA1104)+'01_指標庫'!$H$6*ISNUMBER($G1104)+'01_指標庫'!$H$7*ISNUMBER($H1104)+'01_指標庫'!$H$8*ISNUMBER($AF1104)+'01_指標庫'!$H$9*ISNUMBER($AG1104)+'01_指標庫'!$H$10*ISNUMBER($AB1104)+'01_指標庫'!$H$11*ISNUMBER($AC1104)+'01_指標庫'!$H$12*ISNUMBER($AD1104)+'01_指標庫'!$H$13*ISNUMBER($AE1104)+'01_指標庫'!$H$14*ISNUMBER($I1104)+'01_指標庫'!$H$15*ISNUMBER($AH1104)+'01_指標庫'!$H$16*ISNUMBER($K1104)+'01_指標庫'!$H$17*ISNUMBER($AI1104)+'01_指標庫'!$H$18*ISNUMBER($AJ1104)+'01_指標庫'!$H$19*ISNUMBER($AK1104)+'01_指標庫'!$H$20*ISNUMBER($BB1104)+'01_指標庫'!$H$21*ISNUMBER($BC1104)</f>
        <v>51</v>
      </c>
      <c r="AX1104">
        <f>IF(AW1104=0,50,ROUND(('01_指標庫'!$H$4*IF(ISNUMBER($F1104),L1104,0)+'01_指標庫'!$H$5*IF(ISNUMBER($AA1104),AL1104,0)+'01_指標庫'!$H$6*IF(ISNUMBER($G1104),M1104,0)+'01_指標庫'!$H$7*IF(ISNUMBER($H1104),N1104,0)+'01_指標庫'!$H$8*IF(ISNUMBER($AF1104),AQ1104,0)+'01_指標庫'!$H$9*IF(ISNUMBER($AG1104),AR1104,0)+'01_指標庫'!$H$10*IF(ISNUMBER($AB1104),AM1104,0)+'01_指標庫'!$H$11*IF(ISNUMBER($AC1104),AN1104,0)+'01_指標庫'!$H$12*IF(ISNUMBER($AD1104),AO1104,0)+'01_指標庫'!$H$13*IF(ISNUMBER($AE1104),AP1104,0)+'01_指標庫'!$H$14*IF(ISNUMBER($I1104),O1104,0)+'01_指標庫'!$H$15*IF(ISNUMBER($AH1104),AS1104,0)+'01_指標庫'!$H$16*IF(ISNUMBER($K1104),P1104,0)+'01_指標庫'!$H$17*IF(ISNUMBER($AI1104),AT1104,0)+'01_指標庫'!$H$18*IF(ISNUMBER($AJ1104),AU1104,0)+'01_指標庫'!$H$19*IF(ISNUMBER($AK1104),AV1104,0)+'01_指標庫'!$H$20*IF(ISNUMBER($BB1104),BB1104,0)+'01_指標庫'!$H$21*IF(ISNUMBER($BC1104),BC1104,0))/AW1104,1))</f>
        <v>80.400000000000006</v>
      </c>
      <c r="AY1104" s="67"/>
      <c r="AZ1104" s="67"/>
      <c r="BA1104" s="66">
        <f t="shared" si="408"/>
        <v>2.0803041413723911E-3</v>
      </c>
      <c r="BB1104">
        <f t="shared" si="409"/>
        <v>50</v>
      </c>
      <c r="BC1104" t="str">
        <f t="shared" si="410"/>
        <v/>
      </c>
    </row>
    <row r="1105" spans="1:55" ht="15" customHeight="1">
      <c r="A1105" s="56">
        <v>1101</v>
      </c>
      <c r="B1105" s="57">
        <v>44153</v>
      </c>
      <c r="C1105" s="56">
        <v>2020</v>
      </c>
      <c r="D1105" s="58" t="s">
        <v>238</v>
      </c>
      <c r="E1105" s="59">
        <v>11894.71</v>
      </c>
      <c r="F1105" s="60">
        <v>0.177171</v>
      </c>
      <c r="G1105" s="60">
        <v>-4.2335999999999999E-2</v>
      </c>
      <c r="H1105" s="61">
        <v>0.89800000000000002</v>
      </c>
      <c r="I1105" s="62">
        <v>442</v>
      </c>
      <c r="J1105" s="56" t="s">
        <v>235</v>
      </c>
      <c r="K1105" s="63">
        <v>23.84</v>
      </c>
      <c r="L1105" s="56">
        <f t="shared" si="388"/>
        <v>100</v>
      </c>
      <c r="M1105" s="56">
        <f t="shared" si="389"/>
        <v>100</v>
      </c>
      <c r="N1105" s="56">
        <f t="shared" si="390"/>
        <v>100</v>
      </c>
      <c r="O1105" s="56">
        <f t="shared" si="391"/>
        <v>50</v>
      </c>
      <c r="P1105" s="56">
        <f t="shared" si="392"/>
        <v>50</v>
      </c>
      <c r="Q1105" s="63"/>
      <c r="R1105" s="56"/>
      <c r="S1105" s="60">
        <f t="shared" si="405"/>
        <v>-6.9112977760783512E-3</v>
      </c>
      <c r="T1105" s="64">
        <f t="shared" si="406"/>
        <v>4.9757815940114414E-2</v>
      </c>
      <c r="V1105" s="65"/>
      <c r="W1105" s="65"/>
      <c r="Y1105" s="15" t="str">
        <f t="shared" si="393"/>
        <v>EASY</v>
      </c>
      <c r="AA1105" s="66">
        <f t="shared" si="407"/>
        <v>0.14007809586343689</v>
      </c>
      <c r="AB1105">
        <f>LOOKUP($B1105,'07_L1政策步階'!$A$4:$A$14,'07_L1政策步階'!$C$4:$C$14)</f>
        <v>1</v>
      </c>
      <c r="AC1105" s="65"/>
      <c r="AD1105" s="65"/>
      <c r="AE1105" s="65"/>
      <c r="AF1105" s="65"/>
      <c r="AG1105" s="65"/>
      <c r="AH1105" s="65"/>
      <c r="AI1105" s="65"/>
      <c r="AJ1105" s="65"/>
      <c r="AK1105" s="65"/>
      <c r="AL1105">
        <f t="shared" si="394"/>
        <v>100</v>
      </c>
      <c r="AM1105">
        <f t="shared" si="395"/>
        <v>100</v>
      </c>
      <c r="AN1105" t="str">
        <f t="shared" si="396"/>
        <v/>
      </c>
      <c r="AO1105" t="str">
        <f t="shared" si="397"/>
        <v/>
      </c>
      <c r="AP1105" t="str">
        <f t="shared" si="398"/>
        <v/>
      </c>
      <c r="AQ1105" t="str">
        <f t="shared" si="399"/>
        <v/>
      </c>
      <c r="AR1105" t="str">
        <f t="shared" si="400"/>
        <v/>
      </c>
      <c r="AS1105" t="str">
        <f t="shared" si="401"/>
        <v/>
      </c>
      <c r="AT1105" t="str">
        <f t="shared" si="402"/>
        <v/>
      </c>
      <c r="AU1105" t="str">
        <f t="shared" si="403"/>
        <v/>
      </c>
      <c r="AV1105" t="str">
        <f t="shared" si="404"/>
        <v/>
      </c>
      <c r="AW1105">
        <f>'01_指標庫'!$H$4*ISNUMBER($F1105)+'01_指標庫'!$H$5*ISNUMBER($AA1105)+'01_指標庫'!$H$6*ISNUMBER($G1105)+'01_指標庫'!$H$7*ISNUMBER($H1105)+'01_指標庫'!$H$8*ISNUMBER($AF1105)+'01_指標庫'!$H$9*ISNUMBER($AG1105)+'01_指標庫'!$H$10*ISNUMBER($AB1105)+'01_指標庫'!$H$11*ISNUMBER($AC1105)+'01_指標庫'!$H$12*ISNUMBER($AD1105)+'01_指標庫'!$H$13*ISNUMBER($AE1105)+'01_指標庫'!$H$14*ISNUMBER($I1105)+'01_指標庫'!$H$15*ISNUMBER($AH1105)+'01_指標庫'!$H$16*ISNUMBER($K1105)+'01_指標庫'!$H$17*ISNUMBER($AI1105)+'01_指標庫'!$H$18*ISNUMBER($AJ1105)+'01_指標庫'!$H$19*ISNUMBER($AK1105)+'01_指標庫'!$H$20*ISNUMBER($BB1105)+'01_指標庫'!$H$21*ISNUMBER($BC1105)</f>
        <v>51</v>
      </c>
      <c r="AX1105">
        <f>IF(AW1105=0,50,ROUND(('01_指標庫'!$H$4*IF(ISNUMBER($F1105),L1105,0)+'01_指標庫'!$H$5*IF(ISNUMBER($AA1105),AL1105,0)+'01_指標庫'!$H$6*IF(ISNUMBER($G1105),M1105,0)+'01_指標庫'!$H$7*IF(ISNUMBER($H1105),N1105,0)+'01_指標庫'!$H$8*IF(ISNUMBER($AF1105),AQ1105,0)+'01_指標庫'!$H$9*IF(ISNUMBER($AG1105),AR1105,0)+'01_指標庫'!$H$10*IF(ISNUMBER($AB1105),AM1105,0)+'01_指標庫'!$H$11*IF(ISNUMBER($AC1105),AN1105,0)+'01_指標庫'!$H$12*IF(ISNUMBER($AD1105),AO1105,0)+'01_指標庫'!$H$13*IF(ISNUMBER($AE1105),AP1105,0)+'01_指標庫'!$H$14*IF(ISNUMBER($I1105),O1105,0)+'01_指標庫'!$H$15*IF(ISNUMBER($AH1105),AS1105,0)+'01_指標庫'!$H$16*IF(ISNUMBER($K1105),P1105,0)+'01_指標庫'!$H$17*IF(ISNUMBER($AI1105),AT1105,0)+'01_指標庫'!$H$18*IF(ISNUMBER($AJ1105),AU1105,0)+'01_指標庫'!$H$19*IF(ISNUMBER($AK1105),AV1105,0)+'01_指標庫'!$H$20*IF(ISNUMBER($BB1105),BB1105,0)+'01_指標庫'!$H$21*IF(ISNUMBER($BC1105),BC1105,0))/AW1105,1))</f>
        <v>80.400000000000006</v>
      </c>
      <c r="AY1105" s="67"/>
      <c r="AZ1105" s="67"/>
      <c r="BA1105" s="66">
        <f t="shared" si="408"/>
        <v>1.1205227864388156E-3</v>
      </c>
      <c r="BB1105">
        <f t="shared" si="409"/>
        <v>50</v>
      </c>
      <c r="BC1105" t="str">
        <f t="shared" si="410"/>
        <v/>
      </c>
    </row>
    <row r="1106" spans="1:55" ht="15" customHeight="1">
      <c r="A1106" s="56">
        <v>1102</v>
      </c>
      <c r="B1106" s="57">
        <v>44154</v>
      </c>
      <c r="C1106" s="56">
        <v>2020</v>
      </c>
      <c r="D1106" s="58" t="s">
        <v>239</v>
      </c>
      <c r="E1106" s="59">
        <v>11985.43</v>
      </c>
      <c r="F1106" s="60">
        <v>0.18465999999999999</v>
      </c>
      <c r="G1106" s="60">
        <v>-3.5032000000000001E-2</v>
      </c>
      <c r="H1106" s="61">
        <v>0.87760000000000005</v>
      </c>
      <c r="I1106" s="62">
        <v>448</v>
      </c>
      <c r="J1106" s="56" t="s">
        <v>235</v>
      </c>
      <c r="K1106" s="63">
        <v>23.11</v>
      </c>
      <c r="L1106" s="56">
        <f t="shared" si="388"/>
        <v>100</v>
      </c>
      <c r="M1106" s="56">
        <f t="shared" si="389"/>
        <v>100</v>
      </c>
      <c r="N1106" s="56">
        <f t="shared" si="390"/>
        <v>100</v>
      </c>
      <c r="O1106" s="56">
        <f t="shared" si="391"/>
        <v>50</v>
      </c>
      <c r="P1106" s="56">
        <f t="shared" si="392"/>
        <v>50</v>
      </c>
      <c r="Q1106" s="63"/>
      <c r="R1106" s="56"/>
      <c r="S1106" s="60">
        <f t="shared" si="405"/>
        <v>7.6269198660581239E-3</v>
      </c>
      <c r="T1106" s="64">
        <f t="shared" si="406"/>
        <v>-3.062080536912748E-2</v>
      </c>
      <c r="V1106" s="65"/>
      <c r="W1106" s="65"/>
      <c r="Y1106" s="15" t="str">
        <f t="shared" si="393"/>
        <v>EASY</v>
      </c>
      <c r="AA1106" s="66">
        <f t="shared" si="407"/>
        <v>0.14029060561603446</v>
      </c>
      <c r="AB1106">
        <f>LOOKUP($B1106,'07_L1政策步階'!$A$4:$A$14,'07_L1政策步階'!$C$4:$C$14)</f>
        <v>1</v>
      </c>
      <c r="AC1106" s="65"/>
      <c r="AD1106" s="65"/>
      <c r="AE1106" s="65"/>
      <c r="AF1106" s="65"/>
      <c r="AG1106" s="65"/>
      <c r="AH1106" s="65"/>
      <c r="AI1106" s="65"/>
      <c r="AJ1106" s="65"/>
      <c r="AK1106" s="65"/>
      <c r="AL1106">
        <f t="shared" si="394"/>
        <v>100</v>
      </c>
      <c r="AM1106">
        <f t="shared" si="395"/>
        <v>100</v>
      </c>
      <c r="AN1106" t="str">
        <f t="shared" si="396"/>
        <v/>
      </c>
      <c r="AO1106" t="str">
        <f t="shared" si="397"/>
        <v/>
      </c>
      <c r="AP1106" t="str">
        <f t="shared" si="398"/>
        <v/>
      </c>
      <c r="AQ1106" t="str">
        <f t="shared" si="399"/>
        <v/>
      </c>
      <c r="AR1106" t="str">
        <f t="shared" si="400"/>
        <v/>
      </c>
      <c r="AS1106" t="str">
        <f t="shared" si="401"/>
        <v/>
      </c>
      <c r="AT1106" t="str">
        <f t="shared" si="402"/>
        <v/>
      </c>
      <c r="AU1106" t="str">
        <f t="shared" si="403"/>
        <v/>
      </c>
      <c r="AV1106" t="str">
        <f t="shared" si="404"/>
        <v/>
      </c>
      <c r="AW1106">
        <f>'01_指標庫'!$H$4*ISNUMBER($F1106)+'01_指標庫'!$H$5*ISNUMBER($AA1106)+'01_指標庫'!$H$6*ISNUMBER($G1106)+'01_指標庫'!$H$7*ISNUMBER($H1106)+'01_指標庫'!$H$8*ISNUMBER($AF1106)+'01_指標庫'!$H$9*ISNUMBER($AG1106)+'01_指標庫'!$H$10*ISNUMBER($AB1106)+'01_指標庫'!$H$11*ISNUMBER($AC1106)+'01_指標庫'!$H$12*ISNUMBER($AD1106)+'01_指標庫'!$H$13*ISNUMBER($AE1106)+'01_指標庫'!$H$14*ISNUMBER($I1106)+'01_指標庫'!$H$15*ISNUMBER($AH1106)+'01_指標庫'!$H$16*ISNUMBER($K1106)+'01_指標庫'!$H$17*ISNUMBER($AI1106)+'01_指標庫'!$H$18*ISNUMBER($AJ1106)+'01_指標庫'!$H$19*ISNUMBER($AK1106)+'01_指標庫'!$H$20*ISNUMBER($BB1106)+'01_指標庫'!$H$21*ISNUMBER($BC1106)</f>
        <v>51</v>
      </c>
      <c r="AX1106">
        <f>IF(AW1106=0,50,ROUND(('01_指標庫'!$H$4*IF(ISNUMBER($F1106),L1106,0)+'01_指標庫'!$H$5*IF(ISNUMBER($AA1106),AL1106,0)+'01_指標庫'!$H$6*IF(ISNUMBER($G1106),M1106,0)+'01_指標庫'!$H$7*IF(ISNUMBER($H1106),N1106,0)+'01_指標庫'!$H$8*IF(ISNUMBER($AF1106),AQ1106,0)+'01_指標庫'!$H$9*IF(ISNUMBER($AG1106),AR1106,0)+'01_指標庫'!$H$10*IF(ISNUMBER($AB1106),AM1106,0)+'01_指標庫'!$H$11*IF(ISNUMBER($AC1106),AN1106,0)+'01_指標庫'!$H$12*IF(ISNUMBER($AD1106),AO1106,0)+'01_指標庫'!$H$13*IF(ISNUMBER($AE1106),AP1106,0)+'01_指標庫'!$H$14*IF(ISNUMBER($I1106),O1106,0)+'01_指標庫'!$H$15*IF(ISNUMBER($AH1106),AS1106,0)+'01_指標庫'!$H$16*IF(ISNUMBER($K1106),P1106,0)+'01_指標庫'!$H$17*IF(ISNUMBER($AI1106),AT1106,0)+'01_指標庫'!$H$18*IF(ISNUMBER($AJ1106),AU1106,0)+'01_指標庫'!$H$19*IF(ISNUMBER($AK1106),AV1106,0)+'01_指標庫'!$H$20*IF(ISNUMBER($BB1106),BB1106,0)+'01_指標庫'!$H$21*IF(ISNUMBER($BC1106),BC1106,0))/AW1106,1))</f>
        <v>80.400000000000006</v>
      </c>
      <c r="AY1106" s="67"/>
      <c r="AZ1106" s="67"/>
      <c r="BA1106" s="66">
        <f t="shared" si="408"/>
        <v>4.5580535620632912E-3</v>
      </c>
      <c r="BB1106">
        <f t="shared" si="409"/>
        <v>50</v>
      </c>
      <c r="BC1106" t="str">
        <f t="shared" si="410"/>
        <v/>
      </c>
    </row>
    <row r="1107" spans="1:55" ht="15" customHeight="1">
      <c r="A1107" s="56">
        <v>1103</v>
      </c>
      <c r="B1107" s="57">
        <v>44155</v>
      </c>
      <c r="C1107" s="56">
        <v>2020</v>
      </c>
      <c r="D1107" s="58" t="s">
        <v>234</v>
      </c>
      <c r="E1107" s="59">
        <v>11906.44</v>
      </c>
      <c r="F1107" s="60">
        <v>0.175397</v>
      </c>
      <c r="G1107" s="60">
        <v>-4.1390999999999997E-2</v>
      </c>
      <c r="H1107" s="61">
        <v>0.87760000000000005</v>
      </c>
      <c r="I1107" s="62">
        <v>449</v>
      </c>
      <c r="J1107" s="56" t="s">
        <v>235</v>
      </c>
      <c r="K1107" s="63">
        <v>23.7</v>
      </c>
      <c r="L1107" s="56">
        <f t="shared" si="388"/>
        <v>100</v>
      </c>
      <c r="M1107" s="56">
        <f t="shared" si="389"/>
        <v>100</v>
      </c>
      <c r="N1107" s="56">
        <f t="shared" si="390"/>
        <v>100</v>
      </c>
      <c r="O1107" s="56">
        <f t="shared" si="391"/>
        <v>50</v>
      </c>
      <c r="P1107" s="56">
        <f t="shared" si="392"/>
        <v>50</v>
      </c>
      <c r="Q1107" s="63"/>
      <c r="R1107" s="56"/>
      <c r="S1107" s="60">
        <f t="shared" si="405"/>
        <v>-6.5905019678058618E-3</v>
      </c>
      <c r="T1107" s="64">
        <f t="shared" si="406"/>
        <v>2.5530073561228939E-2</v>
      </c>
      <c r="V1107" s="65"/>
      <c r="W1107" s="65"/>
      <c r="Y1107" s="15" t="str">
        <f t="shared" si="393"/>
        <v>EASY</v>
      </c>
      <c r="AA1107" s="66">
        <f t="shared" si="407"/>
        <v>0.14049759282982444</v>
      </c>
      <c r="AB1107">
        <f>LOOKUP($B1107,'07_L1政策步階'!$A$4:$A$14,'07_L1政策步階'!$C$4:$C$14)</f>
        <v>1</v>
      </c>
      <c r="AC1107" s="65"/>
      <c r="AD1107" s="65"/>
      <c r="AE1107" s="65"/>
      <c r="AF1107" s="65"/>
      <c r="AG1107" s="65"/>
      <c r="AH1107" s="65"/>
      <c r="AI1107" s="65"/>
      <c r="AJ1107" s="65"/>
      <c r="AK1107" s="65"/>
      <c r="AL1107">
        <f t="shared" si="394"/>
        <v>100</v>
      </c>
      <c r="AM1107">
        <f t="shared" si="395"/>
        <v>100</v>
      </c>
      <c r="AN1107" t="str">
        <f t="shared" si="396"/>
        <v/>
      </c>
      <c r="AO1107" t="str">
        <f t="shared" si="397"/>
        <v/>
      </c>
      <c r="AP1107" t="str">
        <f t="shared" si="398"/>
        <v/>
      </c>
      <c r="AQ1107" t="str">
        <f t="shared" si="399"/>
        <v/>
      </c>
      <c r="AR1107" t="str">
        <f t="shared" si="400"/>
        <v/>
      </c>
      <c r="AS1107" t="str">
        <f t="shared" si="401"/>
        <v/>
      </c>
      <c r="AT1107" t="str">
        <f t="shared" si="402"/>
        <v/>
      </c>
      <c r="AU1107" t="str">
        <f t="shared" si="403"/>
        <v/>
      </c>
      <c r="AV1107" t="str">
        <f t="shared" si="404"/>
        <v/>
      </c>
      <c r="AW1107">
        <f>'01_指標庫'!$H$4*ISNUMBER($F1107)+'01_指標庫'!$H$5*ISNUMBER($AA1107)+'01_指標庫'!$H$6*ISNUMBER($G1107)+'01_指標庫'!$H$7*ISNUMBER($H1107)+'01_指標庫'!$H$8*ISNUMBER($AF1107)+'01_指標庫'!$H$9*ISNUMBER($AG1107)+'01_指標庫'!$H$10*ISNUMBER($AB1107)+'01_指標庫'!$H$11*ISNUMBER($AC1107)+'01_指標庫'!$H$12*ISNUMBER($AD1107)+'01_指標庫'!$H$13*ISNUMBER($AE1107)+'01_指標庫'!$H$14*ISNUMBER($I1107)+'01_指標庫'!$H$15*ISNUMBER($AH1107)+'01_指標庫'!$H$16*ISNUMBER($K1107)+'01_指標庫'!$H$17*ISNUMBER($AI1107)+'01_指標庫'!$H$18*ISNUMBER($AJ1107)+'01_指標庫'!$H$19*ISNUMBER($AK1107)+'01_指標庫'!$H$20*ISNUMBER($BB1107)+'01_指標庫'!$H$21*ISNUMBER($BC1107)</f>
        <v>51</v>
      </c>
      <c r="AX1107">
        <f>IF(AW1107=0,50,ROUND(('01_指標庫'!$H$4*IF(ISNUMBER($F1107),L1107,0)+'01_指標庫'!$H$5*IF(ISNUMBER($AA1107),AL1107,0)+'01_指標庫'!$H$6*IF(ISNUMBER($G1107),M1107,0)+'01_指標庫'!$H$7*IF(ISNUMBER($H1107),N1107,0)+'01_指標庫'!$H$8*IF(ISNUMBER($AF1107),AQ1107,0)+'01_指標庫'!$H$9*IF(ISNUMBER($AG1107),AR1107,0)+'01_指標庫'!$H$10*IF(ISNUMBER($AB1107),AM1107,0)+'01_指標庫'!$H$11*IF(ISNUMBER($AC1107),AN1107,0)+'01_指標庫'!$H$12*IF(ISNUMBER($AD1107),AO1107,0)+'01_指標庫'!$H$13*IF(ISNUMBER($AE1107),AP1107,0)+'01_指標庫'!$H$14*IF(ISNUMBER($I1107),O1107,0)+'01_指標庫'!$H$15*IF(ISNUMBER($AH1107),AS1107,0)+'01_指標庫'!$H$16*IF(ISNUMBER($K1107),P1107,0)+'01_指標庫'!$H$17*IF(ISNUMBER($AI1107),AT1107,0)+'01_指標庫'!$H$18*IF(ISNUMBER($AJ1107),AU1107,0)+'01_指標庫'!$H$19*IF(ISNUMBER($AK1107),AV1107,0)+'01_指標庫'!$H$20*IF(ISNUMBER($BB1107),BB1107,0)+'01_指標庫'!$H$21*IF(ISNUMBER($BC1107),BC1107,0))/AW1107,1))</f>
        <v>80.400000000000006</v>
      </c>
      <c r="AY1107" s="67"/>
      <c r="AZ1107" s="67"/>
      <c r="BA1107" s="66">
        <f t="shared" si="408"/>
        <v>5.5922262285386104E-3</v>
      </c>
      <c r="BB1107">
        <f t="shared" si="409"/>
        <v>50</v>
      </c>
      <c r="BC1107" t="str">
        <f t="shared" si="410"/>
        <v/>
      </c>
    </row>
    <row r="1108" spans="1:55" ht="15" customHeight="1">
      <c r="A1108" s="56">
        <v>1104</v>
      </c>
      <c r="B1108" s="57">
        <v>44158</v>
      </c>
      <c r="C1108" s="56">
        <v>2020</v>
      </c>
      <c r="D1108" s="58" t="s">
        <v>236</v>
      </c>
      <c r="E1108" s="59">
        <v>11905.94</v>
      </c>
      <c r="F1108" s="60">
        <v>0.17396400000000001</v>
      </c>
      <c r="G1108" s="60">
        <v>-4.1431000000000003E-2</v>
      </c>
      <c r="H1108" s="61">
        <v>0.87760000000000005</v>
      </c>
      <c r="I1108" s="62">
        <v>443</v>
      </c>
      <c r="J1108" s="56" t="s">
        <v>235</v>
      </c>
      <c r="K1108" s="63">
        <v>22.66</v>
      </c>
      <c r="L1108" s="56">
        <f t="shared" si="388"/>
        <v>100</v>
      </c>
      <c r="M1108" s="56">
        <f t="shared" si="389"/>
        <v>100</v>
      </c>
      <c r="N1108" s="56">
        <f t="shared" si="390"/>
        <v>100</v>
      </c>
      <c r="O1108" s="56">
        <f t="shared" si="391"/>
        <v>50</v>
      </c>
      <c r="P1108" s="56">
        <f t="shared" si="392"/>
        <v>50</v>
      </c>
      <c r="Q1108" s="63"/>
      <c r="R1108" s="56"/>
      <c r="S1108" s="60">
        <f t="shared" si="405"/>
        <v>-4.1994080514418108E-5</v>
      </c>
      <c r="T1108" s="64">
        <f t="shared" si="406"/>
        <v>-4.3881856540084363E-2</v>
      </c>
      <c r="V1108" s="65"/>
      <c r="W1108" s="65"/>
      <c r="Y1108" s="15" t="str">
        <f t="shared" si="393"/>
        <v>EASY</v>
      </c>
      <c r="AA1108" s="66">
        <f t="shared" si="407"/>
        <v>0.14039305236516797</v>
      </c>
      <c r="AB1108">
        <f>LOOKUP($B1108,'07_L1政策步階'!$A$4:$A$14,'07_L1政策步階'!$C$4:$C$14)</f>
        <v>1</v>
      </c>
      <c r="AC1108" s="65"/>
      <c r="AD1108" s="65"/>
      <c r="AE1108" s="65"/>
      <c r="AF1108" s="65"/>
      <c r="AG1108" s="65"/>
      <c r="AH1108" s="65"/>
      <c r="AI1108" s="65"/>
      <c r="AJ1108" s="65"/>
      <c r="AK1108" s="65"/>
      <c r="AL1108">
        <f t="shared" si="394"/>
        <v>100</v>
      </c>
      <c r="AM1108">
        <f t="shared" si="395"/>
        <v>100</v>
      </c>
      <c r="AN1108" t="str">
        <f t="shared" si="396"/>
        <v/>
      </c>
      <c r="AO1108" t="str">
        <f t="shared" si="397"/>
        <v/>
      </c>
      <c r="AP1108" t="str">
        <f t="shared" si="398"/>
        <v/>
      </c>
      <c r="AQ1108" t="str">
        <f t="shared" si="399"/>
        <v/>
      </c>
      <c r="AR1108" t="str">
        <f t="shared" si="400"/>
        <v/>
      </c>
      <c r="AS1108" t="str">
        <f t="shared" si="401"/>
        <v/>
      </c>
      <c r="AT1108" t="str">
        <f t="shared" si="402"/>
        <v/>
      </c>
      <c r="AU1108" t="str">
        <f t="shared" si="403"/>
        <v/>
      </c>
      <c r="AV1108" t="str">
        <f t="shared" si="404"/>
        <v/>
      </c>
      <c r="AW1108">
        <f>'01_指標庫'!$H$4*ISNUMBER($F1108)+'01_指標庫'!$H$5*ISNUMBER($AA1108)+'01_指標庫'!$H$6*ISNUMBER($G1108)+'01_指標庫'!$H$7*ISNUMBER($H1108)+'01_指標庫'!$H$8*ISNUMBER($AF1108)+'01_指標庫'!$H$9*ISNUMBER($AG1108)+'01_指標庫'!$H$10*ISNUMBER($AB1108)+'01_指標庫'!$H$11*ISNUMBER($AC1108)+'01_指標庫'!$H$12*ISNUMBER($AD1108)+'01_指標庫'!$H$13*ISNUMBER($AE1108)+'01_指標庫'!$H$14*ISNUMBER($I1108)+'01_指標庫'!$H$15*ISNUMBER($AH1108)+'01_指標庫'!$H$16*ISNUMBER($K1108)+'01_指標庫'!$H$17*ISNUMBER($AI1108)+'01_指標庫'!$H$18*ISNUMBER($AJ1108)+'01_指標庫'!$H$19*ISNUMBER($AK1108)+'01_指標庫'!$H$20*ISNUMBER($BB1108)+'01_指標庫'!$H$21*ISNUMBER($BC1108)</f>
        <v>51</v>
      </c>
      <c r="AX1108">
        <f>IF(AW1108=0,50,ROUND(('01_指標庫'!$H$4*IF(ISNUMBER($F1108),L1108,0)+'01_指標庫'!$H$5*IF(ISNUMBER($AA1108),AL1108,0)+'01_指標庫'!$H$6*IF(ISNUMBER($G1108),M1108,0)+'01_指標庫'!$H$7*IF(ISNUMBER($H1108),N1108,0)+'01_指標庫'!$H$8*IF(ISNUMBER($AF1108),AQ1108,0)+'01_指標庫'!$H$9*IF(ISNUMBER($AG1108),AR1108,0)+'01_指標庫'!$H$10*IF(ISNUMBER($AB1108),AM1108,0)+'01_指標庫'!$H$11*IF(ISNUMBER($AC1108),AN1108,0)+'01_指標庫'!$H$12*IF(ISNUMBER($AD1108),AO1108,0)+'01_指標庫'!$H$13*IF(ISNUMBER($AE1108),AP1108,0)+'01_指標庫'!$H$14*IF(ISNUMBER($I1108),O1108,0)+'01_指標庫'!$H$15*IF(ISNUMBER($AH1108),AS1108,0)+'01_指標庫'!$H$16*IF(ISNUMBER($K1108),P1108,0)+'01_指標庫'!$H$17*IF(ISNUMBER($AI1108),AT1108,0)+'01_指標庫'!$H$18*IF(ISNUMBER($AJ1108),AU1108,0)+'01_指標庫'!$H$19*IF(ISNUMBER($AK1108),AV1108,0)+'01_指標庫'!$H$20*IF(ISNUMBER($BB1108),BB1108,0)+'01_指標庫'!$H$21*IF(ISNUMBER($BC1108),BC1108,0))/AW1108,1))</f>
        <v>80.400000000000006</v>
      </c>
      <c r="AY1108" s="67"/>
      <c r="AZ1108" s="67"/>
      <c r="BA1108" s="66">
        <f t="shared" si="408"/>
        <v>3.1473806837760687E-3</v>
      </c>
      <c r="BB1108">
        <f t="shared" si="409"/>
        <v>50</v>
      </c>
      <c r="BC1108" t="str">
        <f t="shared" si="410"/>
        <v/>
      </c>
    </row>
    <row r="1109" spans="1:55" ht="15" customHeight="1">
      <c r="A1109" s="56">
        <v>1105</v>
      </c>
      <c r="B1109" s="57">
        <v>44159</v>
      </c>
      <c r="C1109" s="56">
        <v>2020</v>
      </c>
      <c r="D1109" s="58" t="s">
        <v>237</v>
      </c>
      <c r="E1109" s="59">
        <v>12079.81</v>
      </c>
      <c r="F1109" s="60">
        <v>0.189605</v>
      </c>
      <c r="G1109" s="60">
        <v>-2.7432999999999999E-2</v>
      </c>
      <c r="H1109" s="61">
        <v>0.91839999999999999</v>
      </c>
      <c r="I1109" s="62">
        <v>431</v>
      </c>
      <c r="J1109" s="56" t="s">
        <v>235</v>
      </c>
      <c r="K1109" s="63">
        <v>21.64</v>
      </c>
      <c r="L1109" s="56">
        <f t="shared" si="388"/>
        <v>100</v>
      </c>
      <c r="M1109" s="56">
        <f t="shared" si="389"/>
        <v>100</v>
      </c>
      <c r="N1109" s="56">
        <f t="shared" si="390"/>
        <v>100</v>
      </c>
      <c r="O1109" s="56">
        <f t="shared" si="391"/>
        <v>50</v>
      </c>
      <c r="P1109" s="56">
        <f t="shared" si="392"/>
        <v>50</v>
      </c>
      <c r="Q1109" s="63"/>
      <c r="R1109" s="56"/>
      <c r="S1109" s="60">
        <f t="shared" si="405"/>
        <v>1.4603634824297718E-2</v>
      </c>
      <c r="T1109" s="64">
        <f t="shared" si="406"/>
        <v>-4.501323918799649E-2</v>
      </c>
      <c r="V1109" s="65"/>
      <c r="W1109" s="65"/>
      <c r="Y1109" s="15" t="str">
        <f t="shared" si="393"/>
        <v>EASY</v>
      </c>
      <c r="AA1109" s="66">
        <f t="shared" si="407"/>
        <v>0.14021683935750828</v>
      </c>
      <c r="AB1109">
        <f>LOOKUP($B1109,'07_L1政策步階'!$A$4:$A$14,'07_L1政策步階'!$C$4:$C$14)</f>
        <v>1</v>
      </c>
      <c r="AC1109" s="65"/>
      <c r="AD1109" s="65"/>
      <c r="AE1109" s="65"/>
      <c r="AF1109" s="65"/>
      <c r="AG1109" s="65"/>
      <c r="AH1109" s="65"/>
      <c r="AI1109" s="65"/>
      <c r="AJ1109" s="65"/>
      <c r="AK1109" s="65"/>
      <c r="AL1109">
        <f t="shared" si="394"/>
        <v>100</v>
      </c>
      <c r="AM1109">
        <f t="shared" si="395"/>
        <v>100</v>
      </c>
      <c r="AN1109" t="str">
        <f t="shared" si="396"/>
        <v/>
      </c>
      <c r="AO1109" t="str">
        <f t="shared" si="397"/>
        <v/>
      </c>
      <c r="AP1109" t="str">
        <f t="shared" si="398"/>
        <v/>
      </c>
      <c r="AQ1109" t="str">
        <f t="shared" si="399"/>
        <v/>
      </c>
      <c r="AR1109" t="str">
        <f t="shared" si="400"/>
        <v/>
      </c>
      <c r="AS1109" t="str">
        <f t="shared" si="401"/>
        <v/>
      </c>
      <c r="AT1109" t="str">
        <f t="shared" si="402"/>
        <v/>
      </c>
      <c r="AU1109" t="str">
        <f t="shared" si="403"/>
        <v/>
      </c>
      <c r="AV1109" t="str">
        <f t="shared" si="404"/>
        <v/>
      </c>
      <c r="AW1109">
        <f>'01_指標庫'!$H$4*ISNUMBER($F1109)+'01_指標庫'!$H$5*ISNUMBER($AA1109)+'01_指標庫'!$H$6*ISNUMBER($G1109)+'01_指標庫'!$H$7*ISNUMBER($H1109)+'01_指標庫'!$H$8*ISNUMBER($AF1109)+'01_指標庫'!$H$9*ISNUMBER($AG1109)+'01_指標庫'!$H$10*ISNUMBER($AB1109)+'01_指標庫'!$H$11*ISNUMBER($AC1109)+'01_指標庫'!$H$12*ISNUMBER($AD1109)+'01_指標庫'!$H$13*ISNUMBER($AE1109)+'01_指標庫'!$H$14*ISNUMBER($I1109)+'01_指標庫'!$H$15*ISNUMBER($AH1109)+'01_指標庫'!$H$16*ISNUMBER($K1109)+'01_指標庫'!$H$17*ISNUMBER($AI1109)+'01_指標庫'!$H$18*ISNUMBER($AJ1109)+'01_指標庫'!$H$19*ISNUMBER($AK1109)+'01_指標庫'!$H$20*ISNUMBER($BB1109)+'01_指標庫'!$H$21*ISNUMBER($BC1109)</f>
        <v>51</v>
      </c>
      <c r="AX1109">
        <f>IF(AW1109=0,50,ROUND(('01_指標庫'!$H$4*IF(ISNUMBER($F1109),L1109,0)+'01_指標庫'!$H$5*IF(ISNUMBER($AA1109),AL1109,0)+'01_指標庫'!$H$6*IF(ISNUMBER($G1109),M1109,0)+'01_指標庫'!$H$7*IF(ISNUMBER($H1109),N1109,0)+'01_指標庫'!$H$8*IF(ISNUMBER($AF1109),AQ1109,0)+'01_指標庫'!$H$9*IF(ISNUMBER($AG1109),AR1109,0)+'01_指標庫'!$H$10*IF(ISNUMBER($AB1109),AM1109,0)+'01_指標庫'!$H$11*IF(ISNUMBER($AC1109),AN1109,0)+'01_指標庫'!$H$12*IF(ISNUMBER($AD1109),AO1109,0)+'01_指標庫'!$H$13*IF(ISNUMBER($AE1109),AP1109,0)+'01_指標庫'!$H$14*IF(ISNUMBER($I1109),O1109,0)+'01_指標庫'!$H$15*IF(ISNUMBER($AH1109),AS1109,0)+'01_指標庫'!$H$16*IF(ISNUMBER($K1109),P1109,0)+'01_指標庫'!$H$17*IF(ISNUMBER($AI1109),AT1109,0)+'01_指標庫'!$H$18*IF(ISNUMBER($AJ1109),AU1109,0)+'01_指標庫'!$H$19*IF(ISNUMBER($AK1109),AV1109,0)+'01_指標庫'!$H$20*IF(ISNUMBER($BB1109),BB1109,0)+'01_指標庫'!$H$21*IF(ISNUMBER($BC1109),BC1109,0))/AW1109,1))</f>
        <v>80.400000000000006</v>
      </c>
      <c r="AY1109" s="67"/>
      <c r="AZ1109" s="67"/>
      <c r="BA1109" s="66">
        <f t="shared" si="408"/>
        <v>1.0345742055153373E-3</v>
      </c>
      <c r="BB1109">
        <f t="shared" si="409"/>
        <v>50</v>
      </c>
      <c r="BC1109" t="str">
        <f t="shared" si="410"/>
        <v/>
      </c>
    </row>
    <row r="1110" spans="1:55" ht="15" customHeight="1">
      <c r="A1110" s="56">
        <v>1106</v>
      </c>
      <c r="B1110" s="57">
        <v>44160</v>
      </c>
      <c r="C1110" s="56">
        <v>2020</v>
      </c>
      <c r="D1110" s="58" t="s">
        <v>238</v>
      </c>
      <c r="E1110" s="59">
        <v>12152.22</v>
      </c>
      <c r="F1110" s="60">
        <v>0.195242</v>
      </c>
      <c r="G1110" s="60">
        <v>-2.1603000000000001E-2</v>
      </c>
      <c r="H1110" s="61">
        <v>0.91839999999999999</v>
      </c>
      <c r="I1110" s="62">
        <v>433</v>
      </c>
      <c r="J1110" s="56" t="s">
        <v>235</v>
      </c>
      <c r="K1110" s="63">
        <v>21.25</v>
      </c>
      <c r="L1110" s="56">
        <f t="shared" si="388"/>
        <v>100</v>
      </c>
      <c r="M1110" s="56">
        <f t="shared" si="389"/>
        <v>100</v>
      </c>
      <c r="N1110" s="56">
        <f t="shared" si="390"/>
        <v>100</v>
      </c>
      <c r="O1110" s="56">
        <f t="shared" si="391"/>
        <v>50</v>
      </c>
      <c r="P1110" s="56">
        <f t="shared" si="392"/>
        <v>50</v>
      </c>
      <c r="Q1110" s="63"/>
      <c r="R1110" s="56"/>
      <c r="S1110" s="60">
        <f t="shared" si="405"/>
        <v>5.9942995792152676E-3</v>
      </c>
      <c r="T1110" s="64">
        <f t="shared" si="406"/>
        <v>-1.802218114602594E-2</v>
      </c>
      <c r="V1110" s="65"/>
      <c r="W1110" s="65"/>
      <c r="Y1110" s="15" t="str">
        <f t="shared" si="393"/>
        <v>EASY</v>
      </c>
      <c r="AA1110" s="66">
        <f t="shared" si="407"/>
        <v>0.14057261530468246</v>
      </c>
      <c r="AB1110">
        <f>LOOKUP($B1110,'07_L1政策步階'!$A$4:$A$14,'07_L1政策步階'!$C$4:$C$14)</f>
        <v>1</v>
      </c>
      <c r="AC1110" s="65"/>
      <c r="AD1110" s="65"/>
      <c r="AE1110" s="65"/>
      <c r="AF1110" s="65"/>
      <c r="AG1110" s="65"/>
      <c r="AH1110" s="65"/>
      <c r="AI1110" s="65"/>
      <c r="AJ1110" s="65"/>
      <c r="AK1110" s="65"/>
      <c r="AL1110">
        <f t="shared" si="394"/>
        <v>100</v>
      </c>
      <c r="AM1110">
        <f t="shared" si="395"/>
        <v>100</v>
      </c>
      <c r="AN1110" t="str">
        <f t="shared" si="396"/>
        <v/>
      </c>
      <c r="AO1110" t="str">
        <f t="shared" si="397"/>
        <v/>
      </c>
      <c r="AP1110" t="str">
        <f t="shared" si="398"/>
        <v/>
      </c>
      <c r="AQ1110" t="str">
        <f t="shared" si="399"/>
        <v/>
      </c>
      <c r="AR1110" t="str">
        <f t="shared" si="400"/>
        <v/>
      </c>
      <c r="AS1110" t="str">
        <f t="shared" si="401"/>
        <v/>
      </c>
      <c r="AT1110" t="str">
        <f t="shared" si="402"/>
        <v/>
      </c>
      <c r="AU1110" t="str">
        <f t="shared" si="403"/>
        <v/>
      </c>
      <c r="AV1110" t="str">
        <f t="shared" si="404"/>
        <v/>
      </c>
      <c r="AW1110">
        <f>'01_指標庫'!$H$4*ISNUMBER($F1110)+'01_指標庫'!$H$5*ISNUMBER($AA1110)+'01_指標庫'!$H$6*ISNUMBER($G1110)+'01_指標庫'!$H$7*ISNUMBER($H1110)+'01_指標庫'!$H$8*ISNUMBER($AF1110)+'01_指標庫'!$H$9*ISNUMBER($AG1110)+'01_指標庫'!$H$10*ISNUMBER($AB1110)+'01_指標庫'!$H$11*ISNUMBER($AC1110)+'01_指標庫'!$H$12*ISNUMBER($AD1110)+'01_指標庫'!$H$13*ISNUMBER($AE1110)+'01_指標庫'!$H$14*ISNUMBER($I1110)+'01_指標庫'!$H$15*ISNUMBER($AH1110)+'01_指標庫'!$H$16*ISNUMBER($K1110)+'01_指標庫'!$H$17*ISNUMBER($AI1110)+'01_指標庫'!$H$18*ISNUMBER($AJ1110)+'01_指標庫'!$H$19*ISNUMBER($AK1110)+'01_指標庫'!$H$20*ISNUMBER($BB1110)+'01_指標庫'!$H$21*ISNUMBER($BC1110)</f>
        <v>51</v>
      </c>
      <c r="AX1110">
        <f>IF(AW1110=0,50,ROUND(('01_指標庫'!$H$4*IF(ISNUMBER($F1110),L1110,0)+'01_指標庫'!$H$5*IF(ISNUMBER($AA1110),AL1110,0)+'01_指標庫'!$H$6*IF(ISNUMBER($G1110),M1110,0)+'01_指標庫'!$H$7*IF(ISNUMBER($H1110),N1110,0)+'01_指標庫'!$H$8*IF(ISNUMBER($AF1110),AQ1110,0)+'01_指標庫'!$H$9*IF(ISNUMBER($AG1110),AR1110,0)+'01_指標庫'!$H$10*IF(ISNUMBER($AB1110),AM1110,0)+'01_指標庫'!$H$11*IF(ISNUMBER($AC1110),AN1110,0)+'01_指標庫'!$H$12*IF(ISNUMBER($AD1110),AO1110,0)+'01_指標庫'!$H$13*IF(ISNUMBER($AE1110),AP1110,0)+'01_指標庫'!$H$14*IF(ISNUMBER($I1110),O1110,0)+'01_指標庫'!$H$15*IF(ISNUMBER($AH1110),AS1110,0)+'01_指標庫'!$H$16*IF(ISNUMBER($K1110),P1110,0)+'01_指標庫'!$H$17*IF(ISNUMBER($AI1110),AT1110,0)+'01_指標庫'!$H$18*IF(ISNUMBER($AJ1110),AU1110,0)+'01_指標庫'!$H$19*IF(ISNUMBER($AK1110),AV1110,0)+'01_指標庫'!$H$20*IF(ISNUMBER($BB1110),BB1110,0)+'01_指標庫'!$H$21*IF(ISNUMBER($BC1110),BC1110,0))/AW1110,1))</f>
        <v>80.400000000000006</v>
      </c>
      <c r="AY1110" s="67"/>
      <c r="AZ1110" s="67"/>
      <c r="BA1110" s="66">
        <f t="shared" si="408"/>
        <v>3.1691070551236322E-3</v>
      </c>
      <c r="BB1110">
        <f t="shared" si="409"/>
        <v>50</v>
      </c>
      <c r="BC1110" t="str">
        <f t="shared" si="410"/>
        <v/>
      </c>
    </row>
    <row r="1111" spans="1:55" ht="15" customHeight="1">
      <c r="A1111" s="56">
        <v>1107</v>
      </c>
      <c r="B1111" s="57">
        <v>44162</v>
      </c>
      <c r="C1111" s="56">
        <v>2020</v>
      </c>
      <c r="D1111" s="58" t="s">
        <v>234</v>
      </c>
      <c r="E1111" s="59">
        <v>12258.21</v>
      </c>
      <c r="F1111" s="60">
        <v>0.20408999999999999</v>
      </c>
      <c r="G1111" s="60">
        <v>-1.3069000000000001E-2</v>
      </c>
      <c r="H1111" s="61">
        <v>0.91839999999999999</v>
      </c>
      <c r="I1111" s="62">
        <v>435</v>
      </c>
      <c r="J1111" s="56" t="s">
        <v>235</v>
      </c>
      <c r="K1111" s="63">
        <v>20.84</v>
      </c>
      <c r="L1111" s="56">
        <f t="shared" si="388"/>
        <v>100</v>
      </c>
      <c r="M1111" s="56">
        <f t="shared" si="389"/>
        <v>100</v>
      </c>
      <c r="N1111" s="56">
        <f t="shared" si="390"/>
        <v>100</v>
      </c>
      <c r="O1111" s="56">
        <f t="shared" si="391"/>
        <v>50</v>
      </c>
      <c r="P1111" s="56">
        <f t="shared" si="392"/>
        <v>50</v>
      </c>
      <c r="Q1111" s="63"/>
      <c r="R1111" s="56"/>
      <c r="S1111" s="60">
        <f t="shared" si="405"/>
        <v>8.7218631657426382E-3</v>
      </c>
      <c r="T1111" s="64">
        <f t="shared" si="406"/>
        <v>-1.9294117647058795E-2</v>
      </c>
      <c r="V1111" s="65"/>
      <c r="W1111" s="65"/>
      <c r="Y1111" s="15" t="str">
        <f t="shared" si="393"/>
        <v>EASY</v>
      </c>
      <c r="AA1111" s="66">
        <f t="shared" si="407"/>
        <v>0.1413939195079903</v>
      </c>
      <c r="AB1111">
        <f>LOOKUP($B1111,'07_L1政策步階'!$A$4:$A$14,'07_L1政策步階'!$C$4:$C$14)</f>
        <v>1</v>
      </c>
      <c r="AC1111" s="65"/>
      <c r="AD1111" s="65"/>
      <c r="AE1111" s="65"/>
      <c r="AF1111" s="65"/>
      <c r="AG1111" s="65"/>
      <c r="AH1111" s="65"/>
      <c r="AI1111" s="65"/>
      <c r="AJ1111" s="65"/>
      <c r="AK1111" s="65"/>
      <c r="AL1111">
        <f t="shared" si="394"/>
        <v>100</v>
      </c>
      <c r="AM1111">
        <f t="shared" si="395"/>
        <v>100</v>
      </c>
      <c r="AN1111" t="str">
        <f t="shared" si="396"/>
        <v/>
      </c>
      <c r="AO1111" t="str">
        <f t="shared" si="397"/>
        <v/>
      </c>
      <c r="AP1111" t="str">
        <f t="shared" si="398"/>
        <v/>
      </c>
      <c r="AQ1111" t="str">
        <f t="shared" si="399"/>
        <v/>
      </c>
      <c r="AR1111" t="str">
        <f t="shared" si="400"/>
        <v/>
      </c>
      <c r="AS1111" t="str">
        <f t="shared" si="401"/>
        <v/>
      </c>
      <c r="AT1111" t="str">
        <f t="shared" si="402"/>
        <v/>
      </c>
      <c r="AU1111" t="str">
        <f t="shared" si="403"/>
        <v/>
      </c>
      <c r="AV1111" t="str">
        <f t="shared" si="404"/>
        <v/>
      </c>
      <c r="AW1111">
        <f>'01_指標庫'!$H$4*ISNUMBER($F1111)+'01_指標庫'!$H$5*ISNUMBER($AA1111)+'01_指標庫'!$H$6*ISNUMBER($G1111)+'01_指標庫'!$H$7*ISNUMBER($H1111)+'01_指標庫'!$H$8*ISNUMBER($AF1111)+'01_指標庫'!$H$9*ISNUMBER($AG1111)+'01_指標庫'!$H$10*ISNUMBER($AB1111)+'01_指標庫'!$H$11*ISNUMBER($AC1111)+'01_指標庫'!$H$12*ISNUMBER($AD1111)+'01_指標庫'!$H$13*ISNUMBER($AE1111)+'01_指標庫'!$H$14*ISNUMBER($I1111)+'01_指標庫'!$H$15*ISNUMBER($AH1111)+'01_指標庫'!$H$16*ISNUMBER($K1111)+'01_指標庫'!$H$17*ISNUMBER($AI1111)+'01_指標庫'!$H$18*ISNUMBER($AJ1111)+'01_指標庫'!$H$19*ISNUMBER($AK1111)+'01_指標庫'!$H$20*ISNUMBER($BB1111)+'01_指標庫'!$H$21*ISNUMBER($BC1111)</f>
        <v>51</v>
      </c>
      <c r="AX1111">
        <f>IF(AW1111=0,50,ROUND(('01_指標庫'!$H$4*IF(ISNUMBER($F1111),L1111,0)+'01_指標庫'!$H$5*IF(ISNUMBER($AA1111),AL1111,0)+'01_指標庫'!$H$6*IF(ISNUMBER($G1111),M1111,0)+'01_指標庫'!$H$7*IF(ISNUMBER($H1111),N1111,0)+'01_指標庫'!$H$8*IF(ISNUMBER($AF1111),AQ1111,0)+'01_指標庫'!$H$9*IF(ISNUMBER($AG1111),AR1111,0)+'01_指標庫'!$H$10*IF(ISNUMBER($AB1111),AM1111,0)+'01_指標庫'!$H$11*IF(ISNUMBER($AC1111),AN1111,0)+'01_指標庫'!$H$12*IF(ISNUMBER($AD1111),AO1111,0)+'01_指標庫'!$H$13*IF(ISNUMBER($AE1111),AP1111,0)+'01_指標庫'!$H$14*IF(ISNUMBER($I1111),O1111,0)+'01_指標庫'!$H$15*IF(ISNUMBER($AH1111),AS1111,0)+'01_指標庫'!$H$16*IF(ISNUMBER($K1111),P1111,0)+'01_指標庫'!$H$17*IF(ISNUMBER($AI1111),AT1111,0)+'01_指標庫'!$H$18*IF(ISNUMBER($AJ1111),AU1111,0)+'01_指標庫'!$H$19*IF(ISNUMBER($AK1111),AV1111,0)+'01_指標庫'!$H$20*IF(ISNUMBER($BB1111),BB1111,0)+'01_指標庫'!$H$21*IF(ISNUMBER($BC1111),BC1111,0))/AW1111,1))</f>
        <v>80.400000000000006</v>
      </c>
      <c r="AY1111" s="67"/>
      <c r="AZ1111" s="67"/>
      <c r="BA1111" s="66">
        <f t="shared" si="408"/>
        <v>4.1109312874116899E-3</v>
      </c>
      <c r="BB1111">
        <f t="shared" si="409"/>
        <v>50</v>
      </c>
      <c r="BC1111" t="str">
        <f t="shared" si="410"/>
        <v/>
      </c>
    </row>
    <row r="1112" spans="1:55" ht="15" customHeight="1">
      <c r="A1112" s="56">
        <v>1108</v>
      </c>
      <c r="B1112" s="57">
        <v>44165</v>
      </c>
      <c r="C1112" s="56">
        <v>2020</v>
      </c>
      <c r="D1112" s="58" t="s">
        <v>236</v>
      </c>
      <c r="E1112" s="59">
        <v>12268.32</v>
      </c>
      <c r="F1112" s="60">
        <v>0.20352000000000001</v>
      </c>
      <c r="G1112" s="60">
        <v>-1.2255E-2</v>
      </c>
      <c r="H1112" s="61">
        <v>0.91839999999999999</v>
      </c>
      <c r="I1112" s="62">
        <v>433</v>
      </c>
      <c r="J1112" s="56" t="s">
        <v>235</v>
      </c>
      <c r="K1112" s="63">
        <v>20.57</v>
      </c>
      <c r="L1112" s="56">
        <f t="shared" si="388"/>
        <v>100</v>
      </c>
      <c r="M1112" s="56">
        <f t="shared" si="389"/>
        <v>100</v>
      </c>
      <c r="N1112" s="56">
        <f t="shared" si="390"/>
        <v>100</v>
      </c>
      <c r="O1112" s="56">
        <f t="shared" si="391"/>
        <v>50</v>
      </c>
      <c r="P1112" s="56">
        <f t="shared" si="392"/>
        <v>50</v>
      </c>
      <c r="Q1112" s="63"/>
      <c r="R1112" s="56"/>
      <c r="S1112" s="60">
        <f t="shared" si="405"/>
        <v>8.2475336937459787E-4</v>
      </c>
      <c r="T1112" s="64">
        <f t="shared" si="406"/>
        <v>-1.2955854126679434E-2</v>
      </c>
      <c r="V1112" s="65"/>
      <c r="W1112" s="65"/>
      <c r="Y1112" s="15" t="str">
        <f t="shared" si="393"/>
        <v>EASY</v>
      </c>
      <c r="AA1112" s="66">
        <f t="shared" si="407"/>
        <v>0.1425253385607439</v>
      </c>
      <c r="AB1112">
        <f>LOOKUP($B1112,'07_L1政策步階'!$A$4:$A$14,'07_L1政策步階'!$C$4:$C$14)</f>
        <v>1</v>
      </c>
      <c r="AC1112" s="65"/>
      <c r="AD1112" s="65"/>
      <c r="AE1112" s="65"/>
      <c r="AF1112" s="65"/>
      <c r="AG1112" s="65"/>
      <c r="AH1112" s="65"/>
      <c r="AI1112" s="65"/>
      <c r="AJ1112" s="65"/>
      <c r="AK1112" s="65"/>
      <c r="AL1112">
        <f t="shared" si="394"/>
        <v>100</v>
      </c>
      <c r="AM1112">
        <f t="shared" si="395"/>
        <v>100</v>
      </c>
      <c r="AN1112" t="str">
        <f t="shared" si="396"/>
        <v/>
      </c>
      <c r="AO1112" t="str">
        <f t="shared" si="397"/>
        <v/>
      </c>
      <c r="AP1112" t="str">
        <f t="shared" si="398"/>
        <v/>
      </c>
      <c r="AQ1112" t="str">
        <f t="shared" si="399"/>
        <v/>
      </c>
      <c r="AR1112" t="str">
        <f t="shared" si="400"/>
        <v/>
      </c>
      <c r="AS1112" t="str">
        <f t="shared" si="401"/>
        <v/>
      </c>
      <c r="AT1112" t="str">
        <f t="shared" si="402"/>
        <v/>
      </c>
      <c r="AU1112" t="str">
        <f t="shared" si="403"/>
        <v/>
      </c>
      <c r="AV1112" t="str">
        <f t="shared" si="404"/>
        <v/>
      </c>
      <c r="AW1112">
        <f>'01_指標庫'!$H$4*ISNUMBER($F1112)+'01_指標庫'!$H$5*ISNUMBER($AA1112)+'01_指標庫'!$H$6*ISNUMBER($G1112)+'01_指標庫'!$H$7*ISNUMBER($H1112)+'01_指標庫'!$H$8*ISNUMBER($AF1112)+'01_指標庫'!$H$9*ISNUMBER($AG1112)+'01_指標庫'!$H$10*ISNUMBER($AB1112)+'01_指標庫'!$H$11*ISNUMBER($AC1112)+'01_指標庫'!$H$12*ISNUMBER($AD1112)+'01_指標庫'!$H$13*ISNUMBER($AE1112)+'01_指標庫'!$H$14*ISNUMBER($I1112)+'01_指標庫'!$H$15*ISNUMBER($AH1112)+'01_指標庫'!$H$16*ISNUMBER($K1112)+'01_指標庫'!$H$17*ISNUMBER($AI1112)+'01_指標庫'!$H$18*ISNUMBER($AJ1112)+'01_指標庫'!$H$19*ISNUMBER($AK1112)+'01_指標庫'!$H$20*ISNUMBER($BB1112)+'01_指標庫'!$H$21*ISNUMBER($BC1112)</f>
        <v>51</v>
      </c>
      <c r="AX1112">
        <f>IF(AW1112=0,50,ROUND(('01_指標庫'!$H$4*IF(ISNUMBER($F1112),L1112,0)+'01_指標庫'!$H$5*IF(ISNUMBER($AA1112),AL1112,0)+'01_指標庫'!$H$6*IF(ISNUMBER($G1112),M1112,0)+'01_指標庫'!$H$7*IF(ISNUMBER($H1112),N1112,0)+'01_指標庫'!$H$8*IF(ISNUMBER($AF1112),AQ1112,0)+'01_指標庫'!$H$9*IF(ISNUMBER($AG1112),AR1112,0)+'01_指標庫'!$H$10*IF(ISNUMBER($AB1112),AM1112,0)+'01_指標庫'!$H$11*IF(ISNUMBER($AC1112),AN1112,0)+'01_指標庫'!$H$12*IF(ISNUMBER($AD1112),AO1112,0)+'01_指標庫'!$H$13*IF(ISNUMBER($AE1112),AP1112,0)+'01_指標庫'!$H$14*IF(ISNUMBER($I1112),O1112,0)+'01_指標庫'!$H$15*IF(ISNUMBER($AH1112),AS1112,0)+'01_指標庫'!$H$16*IF(ISNUMBER($K1112),P1112,0)+'01_指標庫'!$H$17*IF(ISNUMBER($AI1112),AT1112,0)+'01_指標庫'!$H$18*IF(ISNUMBER($AJ1112),AU1112,0)+'01_指標庫'!$H$19*IF(ISNUMBER($AK1112),AV1112,0)+'01_指標庫'!$H$20*IF(ISNUMBER($BB1112),BB1112,0)+'01_指標庫'!$H$21*IF(ISNUMBER($BC1112),BC1112,0))/AW1112,1))</f>
        <v>80.400000000000006</v>
      </c>
      <c r="AY1112" s="67"/>
      <c r="AZ1112" s="67"/>
      <c r="BA1112" s="66">
        <f t="shared" si="408"/>
        <v>7.3649588038053881E-3</v>
      </c>
      <c r="BB1112">
        <f t="shared" si="409"/>
        <v>50</v>
      </c>
      <c r="BC1112" t="str">
        <f t="shared" si="410"/>
        <v/>
      </c>
    </row>
    <row r="1113" spans="1:55" ht="15" customHeight="1">
      <c r="A1113" s="56">
        <v>1109</v>
      </c>
      <c r="B1113" s="57">
        <v>44166</v>
      </c>
      <c r="C1113" s="56">
        <v>2020</v>
      </c>
      <c r="D1113" s="58" t="s">
        <v>237</v>
      </c>
      <c r="E1113" s="59">
        <v>12455.33</v>
      </c>
      <c r="F1113" s="60">
        <v>0.22017400000000001</v>
      </c>
      <c r="G1113" s="60">
        <v>0</v>
      </c>
      <c r="H1113" s="61">
        <v>0.91839999999999999</v>
      </c>
      <c r="I1113" s="62">
        <v>421</v>
      </c>
      <c r="J1113" s="56" t="s">
        <v>235</v>
      </c>
      <c r="K1113" s="63">
        <v>20.77</v>
      </c>
      <c r="L1113" s="56">
        <f t="shared" si="388"/>
        <v>100</v>
      </c>
      <c r="M1113" s="56">
        <f t="shared" si="389"/>
        <v>100</v>
      </c>
      <c r="N1113" s="56">
        <f t="shared" si="390"/>
        <v>100</v>
      </c>
      <c r="O1113" s="56">
        <f t="shared" si="391"/>
        <v>50</v>
      </c>
      <c r="P1113" s="56">
        <f t="shared" si="392"/>
        <v>50</v>
      </c>
      <c r="Q1113" s="63"/>
      <c r="R1113" s="56"/>
      <c r="S1113" s="60">
        <f t="shared" si="405"/>
        <v>1.5243325899552795E-2</v>
      </c>
      <c r="T1113" s="64">
        <f t="shared" si="406"/>
        <v>9.7228974234322418E-3</v>
      </c>
      <c r="V1113" s="65"/>
      <c r="W1113" s="65"/>
      <c r="Y1113" s="15" t="str">
        <f t="shared" si="393"/>
        <v>EASY</v>
      </c>
      <c r="AA1113" s="66">
        <f t="shared" si="407"/>
        <v>0.14383423591741495</v>
      </c>
      <c r="AB1113">
        <f>LOOKUP($B1113,'07_L1政策步階'!$A$4:$A$14,'07_L1政策步階'!$C$4:$C$14)</f>
        <v>1</v>
      </c>
      <c r="AC1113" s="65"/>
      <c r="AD1113" s="65"/>
      <c r="AE1113" s="65"/>
      <c r="AF1113" s="65"/>
      <c r="AG1113" s="65"/>
      <c r="AH1113" s="65"/>
      <c r="AI1113" s="65"/>
      <c r="AJ1113" s="65"/>
      <c r="AK1113" s="65"/>
      <c r="AL1113">
        <f t="shared" si="394"/>
        <v>100</v>
      </c>
      <c r="AM1113">
        <f t="shared" si="395"/>
        <v>100</v>
      </c>
      <c r="AN1113" t="str">
        <f t="shared" si="396"/>
        <v/>
      </c>
      <c r="AO1113" t="str">
        <f t="shared" si="397"/>
        <v/>
      </c>
      <c r="AP1113" t="str">
        <f t="shared" si="398"/>
        <v/>
      </c>
      <c r="AQ1113" t="str">
        <f t="shared" si="399"/>
        <v/>
      </c>
      <c r="AR1113" t="str">
        <f t="shared" si="400"/>
        <v/>
      </c>
      <c r="AS1113" t="str">
        <f t="shared" si="401"/>
        <v/>
      </c>
      <c r="AT1113" t="str">
        <f t="shared" si="402"/>
        <v/>
      </c>
      <c r="AU1113" t="str">
        <f t="shared" si="403"/>
        <v/>
      </c>
      <c r="AV1113" t="str">
        <f t="shared" si="404"/>
        <v/>
      </c>
      <c r="AW1113">
        <f>'01_指標庫'!$H$4*ISNUMBER($F1113)+'01_指標庫'!$H$5*ISNUMBER($AA1113)+'01_指標庫'!$H$6*ISNUMBER($G1113)+'01_指標庫'!$H$7*ISNUMBER($H1113)+'01_指標庫'!$H$8*ISNUMBER($AF1113)+'01_指標庫'!$H$9*ISNUMBER($AG1113)+'01_指標庫'!$H$10*ISNUMBER($AB1113)+'01_指標庫'!$H$11*ISNUMBER($AC1113)+'01_指標庫'!$H$12*ISNUMBER($AD1113)+'01_指標庫'!$H$13*ISNUMBER($AE1113)+'01_指標庫'!$H$14*ISNUMBER($I1113)+'01_指標庫'!$H$15*ISNUMBER($AH1113)+'01_指標庫'!$H$16*ISNUMBER($K1113)+'01_指標庫'!$H$17*ISNUMBER($AI1113)+'01_指標庫'!$H$18*ISNUMBER($AJ1113)+'01_指標庫'!$H$19*ISNUMBER($AK1113)+'01_指標庫'!$H$20*ISNUMBER($BB1113)+'01_指標庫'!$H$21*ISNUMBER($BC1113)</f>
        <v>51</v>
      </c>
      <c r="AX1113">
        <f>IF(AW1113=0,50,ROUND(('01_指標庫'!$H$4*IF(ISNUMBER($F1113),L1113,0)+'01_指標庫'!$H$5*IF(ISNUMBER($AA1113),AL1113,0)+'01_指標庫'!$H$6*IF(ISNUMBER($G1113),M1113,0)+'01_指標庫'!$H$7*IF(ISNUMBER($H1113),N1113,0)+'01_指標庫'!$H$8*IF(ISNUMBER($AF1113),AQ1113,0)+'01_指標庫'!$H$9*IF(ISNUMBER($AG1113),AR1113,0)+'01_指標庫'!$H$10*IF(ISNUMBER($AB1113),AM1113,0)+'01_指標庫'!$H$11*IF(ISNUMBER($AC1113),AN1113,0)+'01_指標庫'!$H$12*IF(ISNUMBER($AD1113),AO1113,0)+'01_指標庫'!$H$13*IF(ISNUMBER($AE1113),AP1113,0)+'01_指標庫'!$H$14*IF(ISNUMBER($I1113),O1113,0)+'01_指標庫'!$H$15*IF(ISNUMBER($AH1113),AS1113,0)+'01_指標庫'!$H$16*IF(ISNUMBER($K1113),P1113,0)+'01_指標庫'!$H$17*IF(ISNUMBER($AI1113),AT1113,0)+'01_指標庫'!$H$18*IF(ISNUMBER($AJ1113),AU1113,0)+'01_指標庫'!$H$19*IF(ISNUMBER($AK1113),AV1113,0)+'01_指標庫'!$H$20*IF(ISNUMBER($BB1113),BB1113,0)+'01_指標庫'!$H$21*IF(ISNUMBER($BC1113),BC1113,0))/AW1113,1))</f>
        <v>86.3</v>
      </c>
      <c r="AY1113" s="67"/>
      <c r="AZ1113" s="67"/>
      <c r="BA1113" s="66">
        <f t="shared" si="408"/>
        <v>1.2771593239463641E-2</v>
      </c>
      <c r="BB1113">
        <f t="shared" si="409"/>
        <v>100</v>
      </c>
      <c r="BC1113" t="str">
        <f t="shared" si="410"/>
        <v/>
      </c>
    </row>
    <row r="1114" spans="1:55" ht="15" customHeight="1">
      <c r="A1114" s="56">
        <v>1110</v>
      </c>
      <c r="B1114" s="57">
        <v>44167</v>
      </c>
      <c r="C1114" s="56">
        <v>2020</v>
      </c>
      <c r="D1114" s="58" t="s">
        <v>238</v>
      </c>
      <c r="E1114" s="59">
        <v>12456.41</v>
      </c>
      <c r="F1114" s="60">
        <v>0.21864600000000001</v>
      </c>
      <c r="G1114" s="60">
        <v>0</v>
      </c>
      <c r="H1114" s="61">
        <v>0.91839999999999999</v>
      </c>
      <c r="I1114" s="62">
        <v>417</v>
      </c>
      <c r="J1114" s="56" t="s">
        <v>235</v>
      </c>
      <c r="K1114" s="63">
        <v>21.17</v>
      </c>
      <c r="L1114" s="56">
        <f t="shared" si="388"/>
        <v>100</v>
      </c>
      <c r="M1114" s="56">
        <f t="shared" si="389"/>
        <v>100</v>
      </c>
      <c r="N1114" s="56">
        <f t="shared" si="390"/>
        <v>100</v>
      </c>
      <c r="O1114" s="56">
        <f t="shared" si="391"/>
        <v>50</v>
      </c>
      <c r="P1114" s="56">
        <f t="shared" si="392"/>
        <v>50</v>
      </c>
      <c r="Q1114" s="63"/>
      <c r="R1114" s="56"/>
      <c r="S1114" s="60">
        <f t="shared" si="405"/>
        <v>8.6709866378376077E-5</v>
      </c>
      <c r="T1114" s="64">
        <f t="shared" si="406"/>
        <v>1.9258545979778718E-2</v>
      </c>
      <c r="V1114" s="65"/>
      <c r="W1114" s="65"/>
      <c r="Y1114" s="15" t="str">
        <f t="shared" si="393"/>
        <v>EASY</v>
      </c>
      <c r="AA1114" s="66">
        <f t="shared" si="407"/>
        <v>0.14478747387295021</v>
      </c>
      <c r="AB1114">
        <f>LOOKUP($B1114,'07_L1政策步階'!$A$4:$A$14,'07_L1政策步階'!$C$4:$C$14)</f>
        <v>1</v>
      </c>
      <c r="AC1114" s="65"/>
      <c r="AD1114" s="65"/>
      <c r="AE1114" s="65"/>
      <c r="AF1114" s="65"/>
      <c r="AG1114" s="65"/>
      <c r="AH1114" s="65"/>
      <c r="AI1114" s="65"/>
      <c r="AJ1114" s="65"/>
      <c r="AK1114" s="65"/>
      <c r="AL1114">
        <f t="shared" si="394"/>
        <v>100</v>
      </c>
      <c r="AM1114">
        <f t="shared" si="395"/>
        <v>100</v>
      </c>
      <c r="AN1114" t="str">
        <f t="shared" si="396"/>
        <v/>
      </c>
      <c r="AO1114" t="str">
        <f t="shared" si="397"/>
        <v/>
      </c>
      <c r="AP1114" t="str">
        <f t="shared" si="398"/>
        <v/>
      </c>
      <c r="AQ1114" t="str">
        <f t="shared" si="399"/>
        <v/>
      </c>
      <c r="AR1114" t="str">
        <f t="shared" si="400"/>
        <v/>
      </c>
      <c r="AS1114" t="str">
        <f t="shared" si="401"/>
        <v/>
      </c>
      <c r="AT1114" t="str">
        <f t="shared" si="402"/>
        <v/>
      </c>
      <c r="AU1114" t="str">
        <f t="shared" si="403"/>
        <v/>
      </c>
      <c r="AV1114" t="str">
        <f t="shared" si="404"/>
        <v/>
      </c>
      <c r="AW1114">
        <f>'01_指標庫'!$H$4*ISNUMBER($F1114)+'01_指標庫'!$H$5*ISNUMBER($AA1114)+'01_指標庫'!$H$6*ISNUMBER($G1114)+'01_指標庫'!$H$7*ISNUMBER($H1114)+'01_指標庫'!$H$8*ISNUMBER($AF1114)+'01_指標庫'!$H$9*ISNUMBER($AG1114)+'01_指標庫'!$H$10*ISNUMBER($AB1114)+'01_指標庫'!$H$11*ISNUMBER($AC1114)+'01_指標庫'!$H$12*ISNUMBER($AD1114)+'01_指標庫'!$H$13*ISNUMBER($AE1114)+'01_指標庫'!$H$14*ISNUMBER($I1114)+'01_指標庫'!$H$15*ISNUMBER($AH1114)+'01_指標庫'!$H$16*ISNUMBER($K1114)+'01_指標庫'!$H$17*ISNUMBER($AI1114)+'01_指標庫'!$H$18*ISNUMBER($AJ1114)+'01_指標庫'!$H$19*ISNUMBER($AK1114)+'01_指標庫'!$H$20*ISNUMBER($BB1114)+'01_指標庫'!$H$21*ISNUMBER($BC1114)</f>
        <v>51</v>
      </c>
      <c r="AX1114">
        <f>IF(AW1114=0,50,ROUND(('01_指標庫'!$H$4*IF(ISNUMBER($F1114),L1114,0)+'01_指標庫'!$H$5*IF(ISNUMBER($AA1114),AL1114,0)+'01_指標庫'!$H$6*IF(ISNUMBER($G1114),M1114,0)+'01_指標庫'!$H$7*IF(ISNUMBER($H1114),N1114,0)+'01_指標庫'!$H$8*IF(ISNUMBER($AF1114),AQ1114,0)+'01_指標庫'!$H$9*IF(ISNUMBER($AG1114),AR1114,0)+'01_指標庫'!$H$10*IF(ISNUMBER($AB1114),AM1114,0)+'01_指標庫'!$H$11*IF(ISNUMBER($AC1114),AN1114,0)+'01_指標庫'!$H$12*IF(ISNUMBER($AD1114),AO1114,0)+'01_指標庫'!$H$13*IF(ISNUMBER($AE1114),AP1114,0)+'01_指標庫'!$H$14*IF(ISNUMBER($I1114),O1114,0)+'01_指標庫'!$H$15*IF(ISNUMBER($AH1114),AS1114,0)+'01_指標庫'!$H$16*IF(ISNUMBER($K1114),P1114,0)+'01_指標庫'!$H$17*IF(ISNUMBER($AI1114),AT1114,0)+'01_指標庫'!$H$18*IF(ISNUMBER($AJ1114),AU1114,0)+'01_指標庫'!$H$19*IF(ISNUMBER($AK1114),AV1114,0)+'01_指標庫'!$H$20*IF(ISNUMBER($BB1114),BB1114,0)+'01_指標庫'!$H$21*IF(ISNUMBER($BC1114),BC1114,0))/AW1114,1))</f>
        <v>86.3</v>
      </c>
      <c r="AY1114" s="67"/>
      <c r="AZ1114" s="67"/>
      <c r="BA1114" s="66">
        <f t="shared" si="408"/>
        <v>1.4981194405337517E-2</v>
      </c>
      <c r="BB1114">
        <f t="shared" si="409"/>
        <v>100</v>
      </c>
      <c r="BC1114" t="str">
        <f t="shared" si="410"/>
        <v/>
      </c>
    </row>
    <row r="1115" spans="1:55" ht="15" customHeight="1">
      <c r="A1115" s="56">
        <v>1111</v>
      </c>
      <c r="B1115" s="57">
        <v>44168</v>
      </c>
      <c r="C1115" s="56">
        <v>2020</v>
      </c>
      <c r="D1115" s="58" t="s">
        <v>239</v>
      </c>
      <c r="E1115" s="59">
        <v>12467.13</v>
      </c>
      <c r="F1115" s="60">
        <v>0.218003</v>
      </c>
      <c r="G1115" s="60">
        <v>0</v>
      </c>
      <c r="H1115" s="61">
        <v>0.91839999999999999</v>
      </c>
      <c r="I1115" s="62">
        <v>410</v>
      </c>
      <c r="J1115" s="56" t="s">
        <v>235</v>
      </c>
      <c r="K1115" s="63">
        <v>21.28</v>
      </c>
      <c r="L1115" s="56">
        <f t="shared" si="388"/>
        <v>100</v>
      </c>
      <c r="M1115" s="56">
        <f t="shared" si="389"/>
        <v>100</v>
      </c>
      <c r="N1115" s="56">
        <f t="shared" si="390"/>
        <v>100</v>
      </c>
      <c r="O1115" s="56">
        <f t="shared" si="391"/>
        <v>50</v>
      </c>
      <c r="P1115" s="56">
        <f t="shared" si="392"/>
        <v>50</v>
      </c>
      <c r="Q1115" s="63"/>
      <c r="R1115" s="56"/>
      <c r="S1115" s="60">
        <f t="shared" si="405"/>
        <v>8.6060108811447655E-4</v>
      </c>
      <c r="T1115" s="64">
        <f t="shared" si="406"/>
        <v>5.1960321209258975E-3</v>
      </c>
      <c r="V1115" s="65"/>
      <c r="W1115" s="65"/>
      <c r="Y1115" s="15" t="str">
        <f t="shared" si="393"/>
        <v>EASY</v>
      </c>
      <c r="AA1115" s="66">
        <f t="shared" si="407"/>
        <v>0.14639205396793464</v>
      </c>
      <c r="AB1115">
        <f>LOOKUP($B1115,'07_L1政策步階'!$A$4:$A$14,'07_L1政策步階'!$C$4:$C$14)</f>
        <v>1</v>
      </c>
      <c r="AC1115" s="65"/>
      <c r="AD1115" s="65"/>
      <c r="AE1115" s="65"/>
      <c r="AF1115" s="65"/>
      <c r="AG1115" s="65"/>
      <c r="AH1115" s="65"/>
      <c r="AI1115" s="65"/>
      <c r="AJ1115" s="65"/>
      <c r="AK1115" s="65"/>
      <c r="AL1115">
        <f t="shared" si="394"/>
        <v>100</v>
      </c>
      <c r="AM1115">
        <f t="shared" si="395"/>
        <v>100</v>
      </c>
      <c r="AN1115" t="str">
        <f t="shared" si="396"/>
        <v/>
      </c>
      <c r="AO1115" t="str">
        <f t="shared" si="397"/>
        <v/>
      </c>
      <c r="AP1115" t="str">
        <f t="shared" si="398"/>
        <v/>
      </c>
      <c r="AQ1115" t="str">
        <f t="shared" si="399"/>
        <v/>
      </c>
      <c r="AR1115" t="str">
        <f t="shared" si="400"/>
        <v/>
      </c>
      <c r="AS1115" t="str">
        <f t="shared" si="401"/>
        <v/>
      </c>
      <c r="AT1115" t="str">
        <f t="shared" si="402"/>
        <v/>
      </c>
      <c r="AU1115" t="str">
        <f t="shared" si="403"/>
        <v/>
      </c>
      <c r="AV1115" t="str">
        <f t="shared" si="404"/>
        <v/>
      </c>
      <c r="AW1115">
        <f>'01_指標庫'!$H$4*ISNUMBER($F1115)+'01_指標庫'!$H$5*ISNUMBER($AA1115)+'01_指標庫'!$H$6*ISNUMBER($G1115)+'01_指標庫'!$H$7*ISNUMBER($H1115)+'01_指標庫'!$H$8*ISNUMBER($AF1115)+'01_指標庫'!$H$9*ISNUMBER($AG1115)+'01_指標庫'!$H$10*ISNUMBER($AB1115)+'01_指標庫'!$H$11*ISNUMBER($AC1115)+'01_指標庫'!$H$12*ISNUMBER($AD1115)+'01_指標庫'!$H$13*ISNUMBER($AE1115)+'01_指標庫'!$H$14*ISNUMBER($I1115)+'01_指標庫'!$H$15*ISNUMBER($AH1115)+'01_指標庫'!$H$16*ISNUMBER($K1115)+'01_指標庫'!$H$17*ISNUMBER($AI1115)+'01_指標庫'!$H$18*ISNUMBER($AJ1115)+'01_指標庫'!$H$19*ISNUMBER($AK1115)+'01_指標庫'!$H$20*ISNUMBER($BB1115)+'01_指標庫'!$H$21*ISNUMBER($BC1115)</f>
        <v>51</v>
      </c>
      <c r="AX1115">
        <f>IF(AW1115=0,50,ROUND(('01_指標庫'!$H$4*IF(ISNUMBER($F1115),L1115,0)+'01_指標庫'!$H$5*IF(ISNUMBER($AA1115),AL1115,0)+'01_指標庫'!$H$6*IF(ISNUMBER($G1115),M1115,0)+'01_指標庫'!$H$7*IF(ISNUMBER($H1115),N1115,0)+'01_指標庫'!$H$8*IF(ISNUMBER($AF1115),AQ1115,0)+'01_指標庫'!$H$9*IF(ISNUMBER($AG1115),AR1115,0)+'01_指標庫'!$H$10*IF(ISNUMBER($AB1115),AM1115,0)+'01_指標庫'!$H$11*IF(ISNUMBER($AC1115),AN1115,0)+'01_指標庫'!$H$12*IF(ISNUMBER($AD1115),AO1115,0)+'01_指標庫'!$H$13*IF(ISNUMBER($AE1115),AP1115,0)+'01_指標庫'!$H$14*IF(ISNUMBER($I1115),O1115,0)+'01_指標庫'!$H$15*IF(ISNUMBER($AH1115),AS1115,0)+'01_指標庫'!$H$16*IF(ISNUMBER($K1115),P1115,0)+'01_指標庫'!$H$17*IF(ISNUMBER($AI1115),AT1115,0)+'01_指標庫'!$H$18*IF(ISNUMBER($AJ1115),AU1115,0)+'01_指標庫'!$H$19*IF(ISNUMBER($AK1115),AV1115,0)+'01_指標庫'!$H$20*IF(ISNUMBER($BB1115),BB1115,0)+'01_指標庫'!$H$21*IF(ISNUMBER($BC1115),BC1115,0))/AW1115,1))</f>
        <v>86.3</v>
      </c>
      <c r="AY1115" s="67"/>
      <c r="AZ1115" s="67"/>
      <c r="BA1115" s="66">
        <f t="shared" si="408"/>
        <v>1.5381607482791493E-2</v>
      </c>
      <c r="BB1115">
        <f t="shared" si="409"/>
        <v>100</v>
      </c>
      <c r="BC1115" t="str">
        <f t="shared" si="410"/>
        <v/>
      </c>
    </row>
    <row r="1116" spans="1:55" ht="15" customHeight="1">
      <c r="A1116" s="56">
        <v>1112</v>
      </c>
      <c r="B1116" s="57">
        <v>44169</v>
      </c>
      <c r="C1116" s="56">
        <v>2020</v>
      </c>
      <c r="D1116" s="58" t="s">
        <v>234</v>
      </c>
      <c r="E1116" s="59">
        <v>12528.48</v>
      </c>
      <c r="F1116" s="60">
        <v>0.22215699999999999</v>
      </c>
      <c r="G1116" s="60">
        <v>0</v>
      </c>
      <c r="H1116" s="61">
        <v>0.91839999999999999</v>
      </c>
      <c r="I1116" s="62">
        <v>403</v>
      </c>
      <c r="J1116" s="56" t="s">
        <v>235</v>
      </c>
      <c r="K1116" s="63">
        <v>20.79</v>
      </c>
      <c r="L1116" s="56">
        <f t="shared" si="388"/>
        <v>100</v>
      </c>
      <c r="M1116" s="56">
        <f t="shared" si="389"/>
        <v>100</v>
      </c>
      <c r="N1116" s="56">
        <f t="shared" si="390"/>
        <v>100</v>
      </c>
      <c r="O1116" s="56">
        <f t="shared" si="391"/>
        <v>50</v>
      </c>
      <c r="P1116" s="56">
        <f t="shared" si="392"/>
        <v>50</v>
      </c>
      <c r="Q1116" s="63"/>
      <c r="R1116" s="56"/>
      <c r="S1116" s="60">
        <f t="shared" si="405"/>
        <v>4.9209401040977152E-3</v>
      </c>
      <c r="T1116" s="64">
        <f t="shared" si="406"/>
        <v>-2.3026315789473784E-2</v>
      </c>
      <c r="V1116" s="65"/>
      <c r="W1116" s="65"/>
      <c r="Y1116" s="15" t="str">
        <f t="shared" si="393"/>
        <v>EASY</v>
      </c>
      <c r="AA1116" s="66">
        <f t="shared" si="407"/>
        <v>0.14785291837265868</v>
      </c>
      <c r="AB1116">
        <f>LOOKUP($B1116,'07_L1政策步階'!$A$4:$A$14,'07_L1政策步階'!$C$4:$C$14)</f>
        <v>1</v>
      </c>
      <c r="AC1116" s="65"/>
      <c r="AD1116" s="65"/>
      <c r="AE1116" s="65"/>
      <c r="AF1116" s="65"/>
      <c r="AG1116" s="65"/>
      <c r="AH1116" s="65"/>
      <c r="AI1116" s="65"/>
      <c r="AJ1116" s="65"/>
      <c r="AK1116" s="65"/>
      <c r="AL1116">
        <f t="shared" si="394"/>
        <v>100</v>
      </c>
      <c r="AM1116">
        <f t="shared" si="395"/>
        <v>100</v>
      </c>
      <c r="AN1116" t="str">
        <f t="shared" si="396"/>
        <v/>
      </c>
      <c r="AO1116" t="str">
        <f t="shared" si="397"/>
        <v/>
      </c>
      <c r="AP1116" t="str">
        <f t="shared" si="398"/>
        <v/>
      </c>
      <c r="AQ1116" t="str">
        <f t="shared" si="399"/>
        <v/>
      </c>
      <c r="AR1116" t="str">
        <f t="shared" si="400"/>
        <v/>
      </c>
      <c r="AS1116" t="str">
        <f t="shared" si="401"/>
        <v/>
      </c>
      <c r="AT1116" t="str">
        <f t="shared" si="402"/>
        <v/>
      </c>
      <c r="AU1116" t="str">
        <f t="shared" si="403"/>
        <v/>
      </c>
      <c r="AV1116" t="str">
        <f t="shared" si="404"/>
        <v/>
      </c>
      <c r="AW1116">
        <f>'01_指標庫'!$H$4*ISNUMBER($F1116)+'01_指標庫'!$H$5*ISNUMBER($AA1116)+'01_指標庫'!$H$6*ISNUMBER($G1116)+'01_指標庫'!$H$7*ISNUMBER($H1116)+'01_指標庫'!$H$8*ISNUMBER($AF1116)+'01_指標庫'!$H$9*ISNUMBER($AG1116)+'01_指標庫'!$H$10*ISNUMBER($AB1116)+'01_指標庫'!$H$11*ISNUMBER($AC1116)+'01_指標庫'!$H$12*ISNUMBER($AD1116)+'01_指標庫'!$H$13*ISNUMBER($AE1116)+'01_指標庫'!$H$14*ISNUMBER($I1116)+'01_指標庫'!$H$15*ISNUMBER($AH1116)+'01_指標庫'!$H$16*ISNUMBER($K1116)+'01_指標庫'!$H$17*ISNUMBER($AI1116)+'01_指標庫'!$H$18*ISNUMBER($AJ1116)+'01_指標庫'!$H$19*ISNUMBER($AK1116)+'01_指標庫'!$H$20*ISNUMBER($BB1116)+'01_指標庫'!$H$21*ISNUMBER($BC1116)</f>
        <v>51</v>
      </c>
      <c r="AX1116">
        <f>IF(AW1116=0,50,ROUND(('01_指標庫'!$H$4*IF(ISNUMBER($F1116),L1116,0)+'01_指標庫'!$H$5*IF(ISNUMBER($AA1116),AL1116,0)+'01_指標庫'!$H$6*IF(ISNUMBER($G1116),M1116,0)+'01_指標庫'!$H$7*IF(ISNUMBER($H1116),N1116,0)+'01_指標庫'!$H$8*IF(ISNUMBER($AF1116),AQ1116,0)+'01_指標庫'!$H$9*IF(ISNUMBER($AG1116),AR1116,0)+'01_指標庫'!$H$10*IF(ISNUMBER($AB1116),AM1116,0)+'01_指標庫'!$H$11*IF(ISNUMBER($AC1116),AN1116,0)+'01_指標庫'!$H$12*IF(ISNUMBER($AD1116),AO1116,0)+'01_指標庫'!$H$13*IF(ISNUMBER($AE1116),AP1116,0)+'01_指標庫'!$H$14*IF(ISNUMBER($I1116),O1116,0)+'01_指標庫'!$H$15*IF(ISNUMBER($AH1116),AS1116,0)+'01_指標庫'!$H$16*IF(ISNUMBER($K1116),P1116,0)+'01_指標庫'!$H$17*IF(ISNUMBER($AI1116),AT1116,0)+'01_指標庫'!$H$18*IF(ISNUMBER($AJ1116),AU1116,0)+'01_指標庫'!$H$19*IF(ISNUMBER($AK1116),AV1116,0)+'01_指標庫'!$H$20*IF(ISNUMBER($BB1116),BB1116,0)+'01_指標庫'!$H$21*IF(ISNUMBER($BC1116),BC1116,0))/AW1116,1))</f>
        <v>86.3</v>
      </c>
      <c r="AY1116" s="67"/>
      <c r="AZ1116" s="67"/>
      <c r="BA1116" s="66">
        <f t="shared" si="408"/>
        <v>1.5292914360577559E-2</v>
      </c>
      <c r="BB1116">
        <f t="shared" si="409"/>
        <v>100</v>
      </c>
      <c r="BC1116" t="str">
        <f t="shared" si="410"/>
        <v/>
      </c>
    </row>
    <row r="1117" spans="1:55" ht="15" customHeight="1">
      <c r="A1117" s="56">
        <v>1113</v>
      </c>
      <c r="B1117" s="57">
        <v>44172</v>
      </c>
      <c r="C1117" s="56">
        <v>2020</v>
      </c>
      <c r="D1117" s="58" t="s">
        <v>236</v>
      </c>
      <c r="E1117" s="59">
        <v>12596.47</v>
      </c>
      <c r="F1117" s="60">
        <v>0.226685</v>
      </c>
      <c r="G1117" s="60">
        <v>0</v>
      </c>
      <c r="H1117" s="61">
        <v>0.91839999999999999</v>
      </c>
      <c r="I1117" s="62">
        <v>403</v>
      </c>
      <c r="J1117" s="56" t="s">
        <v>235</v>
      </c>
      <c r="K1117" s="63">
        <v>21.3</v>
      </c>
      <c r="L1117" s="56">
        <f t="shared" si="388"/>
        <v>100</v>
      </c>
      <c r="M1117" s="56">
        <f t="shared" si="389"/>
        <v>100</v>
      </c>
      <c r="N1117" s="56">
        <f t="shared" si="390"/>
        <v>100</v>
      </c>
      <c r="O1117" s="56">
        <f t="shared" si="391"/>
        <v>50</v>
      </c>
      <c r="P1117" s="56">
        <f t="shared" si="392"/>
        <v>50</v>
      </c>
      <c r="Q1117" s="63"/>
      <c r="R1117" s="56"/>
      <c r="S1117" s="60">
        <f t="shared" si="405"/>
        <v>5.4268354980013811E-3</v>
      </c>
      <c r="T1117" s="64">
        <f t="shared" si="406"/>
        <v>2.4531024531024626E-2</v>
      </c>
      <c r="V1117" s="65"/>
      <c r="W1117" s="65"/>
      <c r="Y1117" s="15" t="str">
        <f t="shared" si="393"/>
        <v>EASY</v>
      </c>
      <c r="AA1117" s="66">
        <f t="shared" si="407"/>
        <v>0.14870236550299487</v>
      </c>
      <c r="AB1117">
        <f>LOOKUP($B1117,'07_L1政策步階'!$A$4:$A$14,'07_L1政策步階'!$C$4:$C$14)</f>
        <v>1</v>
      </c>
      <c r="AC1117" s="65"/>
      <c r="AD1117" s="65"/>
      <c r="AE1117" s="65"/>
      <c r="AF1117" s="65"/>
      <c r="AG1117" s="65"/>
      <c r="AH1117" s="65"/>
      <c r="AI1117" s="65"/>
      <c r="AJ1117" s="65"/>
      <c r="AK1117" s="65"/>
      <c r="AL1117">
        <f t="shared" si="394"/>
        <v>100</v>
      </c>
      <c r="AM1117">
        <f t="shared" si="395"/>
        <v>100</v>
      </c>
      <c r="AN1117" t="str">
        <f t="shared" si="396"/>
        <v/>
      </c>
      <c r="AO1117" t="str">
        <f t="shared" si="397"/>
        <v/>
      </c>
      <c r="AP1117" t="str">
        <f t="shared" si="398"/>
        <v/>
      </c>
      <c r="AQ1117" t="str">
        <f t="shared" si="399"/>
        <v/>
      </c>
      <c r="AR1117" t="str">
        <f t="shared" si="400"/>
        <v/>
      </c>
      <c r="AS1117" t="str">
        <f t="shared" si="401"/>
        <v/>
      </c>
      <c r="AT1117" t="str">
        <f t="shared" si="402"/>
        <v/>
      </c>
      <c r="AU1117" t="str">
        <f t="shared" si="403"/>
        <v/>
      </c>
      <c r="AV1117" t="str">
        <f t="shared" si="404"/>
        <v/>
      </c>
      <c r="AW1117">
        <f>'01_指標庫'!$H$4*ISNUMBER($F1117)+'01_指標庫'!$H$5*ISNUMBER($AA1117)+'01_指標庫'!$H$6*ISNUMBER($G1117)+'01_指標庫'!$H$7*ISNUMBER($H1117)+'01_指標庫'!$H$8*ISNUMBER($AF1117)+'01_指標庫'!$H$9*ISNUMBER($AG1117)+'01_指標庫'!$H$10*ISNUMBER($AB1117)+'01_指標庫'!$H$11*ISNUMBER($AC1117)+'01_指標庫'!$H$12*ISNUMBER($AD1117)+'01_指標庫'!$H$13*ISNUMBER($AE1117)+'01_指標庫'!$H$14*ISNUMBER($I1117)+'01_指標庫'!$H$15*ISNUMBER($AH1117)+'01_指標庫'!$H$16*ISNUMBER($K1117)+'01_指標庫'!$H$17*ISNUMBER($AI1117)+'01_指標庫'!$H$18*ISNUMBER($AJ1117)+'01_指標庫'!$H$19*ISNUMBER($AK1117)+'01_指標庫'!$H$20*ISNUMBER($BB1117)+'01_指標庫'!$H$21*ISNUMBER($BC1117)</f>
        <v>51</v>
      </c>
      <c r="AX1117">
        <f>IF(AW1117=0,50,ROUND(('01_指標庫'!$H$4*IF(ISNUMBER($F1117),L1117,0)+'01_指標庫'!$H$5*IF(ISNUMBER($AA1117),AL1117,0)+'01_指標庫'!$H$6*IF(ISNUMBER($G1117),M1117,0)+'01_指標庫'!$H$7*IF(ISNUMBER($H1117),N1117,0)+'01_指標庫'!$H$8*IF(ISNUMBER($AF1117),AQ1117,0)+'01_指標庫'!$H$9*IF(ISNUMBER($AG1117),AR1117,0)+'01_指標庫'!$H$10*IF(ISNUMBER($AB1117),AM1117,0)+'01_指標庫'!$H$11*IF(ISNUMBER($AC1117),AN1117,0)+'01_指標庫'!$H$12*IF(ISNUMBER($AD1117),AO1117,0)+'01_指標庫'!$H$13*IF(ISNUMBER($AE1117),AP1117,0)+'01_指標庫'!$H$14*IF(ISNUMBER($I1117),O1117,0)+'01_指標庫'!$H$15*IF(ISNUMBER($AH1117),AS1117,0)+'01_指標庫'!$H$16*IF(ISNUMBER($K1117),P1117,0)+'01_指標庫'!$H$17*IF(ISNUMBER($AI1117),AT1117,0)+'01_指標庫'!$H$18*IF(ISNUMBER($AJ1117),AU1117,0)+'01_指標庫'!$H$19*IF(ISNUMBER($AK1117),AV1117,0)+'01_指標庫'!$H$20*IF(ISNUMBER($BB1117),BB1117,0)+'01_指標庫'!$H$21*IF(ISNUMBER($BC1117),BC1117,0))/AW1117,1))</f>
        <v>86.3</v>
      </c>
      <c r="AY1117" s="67"/>
      <c r="AZ1117" s="67"/>
      <c r="BA1117" s="66">
        <f t="shared" si="408"/>
        <v>1.4933385467951421E-2</v>
      </c>
      <c r="BB1117">
        <f t="shared" si="409"/>
        <v>100</v>
      </c>
      <c r="BC1117" t="str">
        <f t="shared" si="410"/>
        <v/>
      </c>
    </row>
    <row r="1118" spans="1:55" ht="15" customHeight="1">
      <c r="A1118" s="56">
        <v>1114</v>
      </c>
      <c r="B1118" s="57">
        <v>44173</v>
      </c>
      <c r="C1118" s="56">
        <v>2020</v>
      </c>
      <c r="D1118" s="58" t="s">
        <v>237</v>
      </c>
      <c r="E1118" s="59">
        <v>12635.72</v>
      </c>
      <c r="F1118" s="60">
        <v>0.22823399999999999</v>
      </c>
      <c r="G1118" s="60">
        <v>0</v>
      </c>
      <c r="H1118" s="61">
        <v>0.91839999999999999</v>
      </c>
      <c r="I1118" s="62">
        <v>403</v>
      </c>
      <c r="J1118" s="56" t="s">
        <v>235</v>
      </c>
      <c r="K1118" s="63">
        <v>20.68</v>
      </c>
      <c r="L1118" s="56">
        <f t="shared" si="388"/>
        <v>100</v>
      </c>
      <c r="M1118" s="56">
        <f t="shared" si="389"/>
        <v>100</v>
      </c>
      <c r="N1118" s="56">
        <f t="shared" si="390"/>
        <v>100</v>
      </c>
      <c r="O1118" s="56">
        <f t="shared" si="391"/>
        <v>50</v>
      </c>
      <c r="P1118" s="56">
        <f t="shared" si="392"/>
        <v>50</v>
      </c>
      <c r="Q1118" s="63"/>
      <c r="R1118" s="56"/>
      <c r="S1118" s="60">
        <f t="shared" si="405"/>
        <v>3.1159523263264433E-3</v>
      </c>
      <c r="T1118" s="64">
        <f t="shared" si="406"/>
        <v>-2.9107981220657275E-2</v>
      </c>
      <c r="V1118" s="65"/>
      <c r="W1118" s="65"/>
      <c r="Y1118" s="15" t="str">
        <f t="shared" si="393"/>
        <v>EASY</v>
      </c>
      <c r="AA1118" s="66">
        <f t="shared" si="407"/>
        <v>0.14905182832943642</v>
      </c>
      <c r="AB1118">
        <f>LOOKUP($B1118,'07_L1政策步階'!$A$4:$A$14,'07_L1政策步階'!$C$4:$C$14)</f>
        <v>1</v>
      </c>
      <c r="AC1118" s="65"/>
      <c r="AD1118" s="65"/>
      <c r="AE1118" s="65"/>
      <c r="AF1118" s="65"/>
      <c r="AG1118" s="65"/>
      <c r="AH1118" s="65"/>
      <c r="AI1118" s="65"/>
      <c r="AJ1118" s="65"/>
      <c r="AK1118" s="65"/>
      <c r="AL1118">
        <f t="shared" si="394"/>
        <v>100</v>
      </c>
      <c r="AM1118">
        <f t="shared" si="395"/>
        <v>100</v>
      </c>
      <c r="AN1118" t="str">
        <f t="shared" si="396"/>
        <v/>
      </c>
      <c r="AO1118" t="str">
        <f t="shared" si="397"/>
        <v/>
      </c>
      <c r="AP1118" t="str">
        <f t="shared" si="398"/>
        <v/>
      </c>
      <c r="AQ1118" t="str">
        <f t="shared" si="399"/>
        <v/>
      </c>
      <c r="AR1118" t="str">
        <f t="shared" si="400"/>
        <v/>
      </c>
      <c r="AS1118" t="str">
        <f t="shared" si="401"/>
        <v/>
      </c>
      <c r="AT1118" t="str">
        <f t="shared" si="402"/>
        <v/>
      </c>
      <c r="AU1118" t="str">
        <f t="shared" si="403"/>
        <v/>
      </c>
      <c r="AV1118" t="str">
        <f t="shared" si="404"/>
        <v/>
      </c>
      <c r="AW1118">
        <f>'01_指標庫'!$H$4*ISNUMBER($F1118)+'01_指標庫'!$H$5*ISNUMBER($AA1118)+'01_指標庫'!$H$6*ISNUMBER($G1118)+'01_指標庫'!$H$7*ISNUMBER($H1118)+'01_指標庫'!$H$8*ISNUMBER($AF1118)+'01_指標庫'!$H$9*ISNUMBER($AG1118)+'01_指標庫'!$H$10*ISNUMBER($AB1118)+'01_指標庫'!$H$11*ISNUMBER($AC1118)+'01_指標庫'!$H$12*ISNUMBER($AD1118)+'01_指標庫'!$H$13*ISNUMBER($AE1118)+'01_指標庫'!$H$14*ISNUMBER($I1118)+'01_指標庫'!$H$15*ISNUMBER($AH1118)+'01_指標庫'!$H$16*ISNUMBER($K1118)+'01_指標庫'!$H$17*ISNUMBER($AI1118)+'01_指標庫'!$H$18*ISNUMBER($AJ1118)+'01_指標庫'!$H$19*ISNUMBER($AK1118)+'01_指標庫'!$H$20*ISNUMBER($BB1118)+'01_指標庫'!$H$21*ISNUMBER($BC1118)</f>
        <v>51</v>
      </c>
      <c r="AX1118">
        <f>IF(AW1118=0,50,ROUND(('01_指標庫'!$H$4*IF(ISNUMBER($F1118),L1118,0)+'01_指標庫'!$H$5*IF(ISNUMBER($AA1118),AL1118,0)+'01_指標庫'!$H$6*IF(ISNUMBER($G1118),M1118,0)+'01_指標庫'!$H$7*IF(ISNUMBER($H1118),N1118,0)+'01_指標庫'!$H$8*IF(ISNUMBER($AF1118),AQ1118,0)+'01_指標庫'!$H$9*IF(ISNUMBER($AG1118),AR1118,0)+'01_指標庫'!$H$10*IF(ISNUMBER($AB1118),AM1118,0)+'01_指標庫'!$H$11*IF(ISNUMBER($AC1118),AN1118,0)+'01_指標庫'!$H$12*IF(ISNUMBER($AD1118),AO1118,0)+'01_指標庫'!$H$13*IF(ISNUMBER($AE1118),AP1118,0)+'01_指標庫'!$H$14*IF(ISNUMBER($I1118),O1118,0)+'01_指標庫'!$H$15*IF(ISNUMBER($AH1118),AS1118,0)+'01_指標庫'!$H$16*IF(ISNUMBER($K1118),P1118,0)+'01_指標庫'!$H$17*IF(ISNUMBER($AI1118),AT1118,0)+'01_指標庫'!$H$18*IF(ISNUMBER($AJ1118),AU1118,0)+'01_指標庫'!$H$19*IF(ISNUMBER($AK1118),AV1118,0)+'01_指標庫'!$H$20*IF(ISNUMBER($BB1118),BB1118,0)+'01_指標庫'!$H$21*IF(ISNUMBER($BC1118),BC1118,0))/AW1118,1))</f>
        <v>86.3</v>
      </c>
      <c r="AY1118" s="67"/>
      <c r="AZ1118" s="67"/>
      <c r="BA1118" s="66">
        <f t="shared" si="408"/>
        <v>1.1867171490119732E-2</v>
      </c>
      <c r="BB1118">
        <f t="shared" si="409"/>
        <v>100</v>
      </c>
      <c r="BC1118" t="str">
        <f t="shared" si="410"/>
        <v/>
      </c>
    </row>
    <row r="1119" spans="1:55" ht="15" customHeight="1">
      <c r="A1119" s="56">
        <v>1115</v>
      </c>
      <c r="B1119" s="57">
        <v>44174</v>
      </c>
      <c r="C1119" s="56">
        <v>2020</v>
      </c>
      <c r="D1119" s="58" t="s">
        <v>238</v>
      </c>
      <c r="E1119" s="59">
        <v>12364.64</v>
      </c>
      <c r="F1119" s="60">
        <v>0.199849</v>
      </c>
      <c r="G1119" s="60">
        <v>-2.1453E-2</v>
      </c>
      <c r="H1119" s="61">
        <v>0.91839999999999999</v>
      </c>
      <c r="I1119" s="62">
        <v>404</v>
      </c>
      <c r="J1119" s="56" t="s">
        <v>235</v>
      </c>
      <c r="K1119" s="63">
        <v>22.27</v>
      </c>
      <c r="L1119" s="56">
        <f t="shared" si="388"/>
        <v>100</v>
      </c>
      <c r="M1119" s="56">
        <f t="shared" si="389"/>
        <v>100</v>
      </c>
      <c r="N1119" s="56">
        <f t="shared" si="390"/>
        <v>100</v>
      </c>
      <c r="O1119" s="56">
        <f t="shared" si="391"/>
        <v>50</v>
      </c>
      <c r="P1119" s="56">
        <f t="shared" si="392"/>
        <v>50</v>
      </c>
      <c r="Q1119" s="63"/>
      <c r="R1119" s="56"/>
      <c r="S1119" s="60">
        <f t="shared" si="405"/>
        <v>-2.1453466838454838E-2</v>
      </c>
      <c r="T1119" s="64">
        <f t="shared" si="406"/>
        <v>7.6885880077369517E-2</v>
      </c>
      <c r="V1119" s="65"/>
      <c r="W1119" s="65"/>
      <c r="Y1119" s="15" t="str">
        <f t="shared" si="393"/>
        <v>EASY</v>
      </c>
      <c r="AA1119" s="66">
        <f t="shared" si="407"/>
        <v>0.14912730403778029</v>
      </c>
      <c r="AB1119">
        <f>LOOKUP($B1119,'07_L1政策步階'!$A$4:$A$14,'07_L1政策步階'!$C$4:$C$14)</f>
        <v>1</v>
      </c>
      <c r="AC1119" s="65"/>
      <c r="AD1119" s="65"/>
      <c r="AE1119" s="65"/>
      <c r="AF1119" s="65"/>
      <c r="AG1119" s="65"/>
      <c r="AH1119" s="65"/>
      <c r="AI1119" s="65"/>
      <c r="AJ1119" s="65"/>
      <c r="AK1119" s="65"/>
      <c r="AL1119">
        <f t="shared" si="394"/>
        <v>100</v>
      </c>
      <c r="AM1119">
        <f t="shared" si="395"/>
        <v>100</v>
      </c>
      <c r="AN1119" t="str">
        <f t="shared" si="396"/>
        <v/>
      </c>
      <c r="AO1119" t="str">
        <f t="shared" si="397"/>
        <v/>
      </c>
      <c r="AP1119" t="str">
        <f t="shared" si="398"/>
        <v/>
      </c>
      <c r="AQ1119" t="str">
        <f t="shared" si="399"/>
        <v/>
      </c>
      <c r="AR1119" t="str">
        <f t="shared" si="400"/>
        <v/>
      </c>
      <c r="AS1119" t="str">
        <f t="shared" si="401"/>
        <v/>
      </c>
      <c r="AT1119" t="str">
        <f t="shared" si="402"/>
        <v/>
      </c>
      <c r="AU1119" t="str">
        <f t="shared" si="403"/>
        <v/>
      </c>
      <c r="AV1119" t="str">
        <f t="shared" si="404"/>
        <v/>
      </c>
      <c r="AW1119">
        <f>'01_指標庫'!$H$4*ISNUMBER($F1119)+'01_指標庫'!$H$5*ISNUMBER($AA1119)+'01_指標庫'!$H$6*ISNUMBER($G1119)+'01_指標庫'!$H$7*ISNUMBER($H1119)+'01_指標庫'!$H$8*ISNUMBER($AF1119)+'01_指標庫'!$H$9*ISNUMBER($AG1119)+'01_指標庫'!$H$10*ISNUMBER($AB1119)+'01_指標庫'!$H$11*ISNUMBER($AC1119)+'01_指標庫'!$H$12*ISNUMBER($AD1119)+'01_指標庫'!$H$13*ISNUMBER($AE1119)+'01_指標庫'!$H$14*ISNUMBER($I1119)+'01_指標庫'!$H$15*ISNUMBER($AH1119)+'01_指標庫'!$H$16*ISNUMBER($K1119)+'01_指標庫'!$H$17*ISNUMBER($AI1119)+'01_指標庫'!$H$18*ISNUMBER($AJ1119)+'01_指標庫'!$H$19*ISNUMBER($AK1119)+'01_指標庫'!$H$20*ISNUMBER($BB1119)+'01_指標庫'!$H$21*ISNUMBER($BC1119)</f>
        <v>51</v>
      </c>
      <c r="AX1119">
        <f>IF(AW1119=0,50,ROUND(('01_指標庫'!$H$4*IF(ISNUMBER($F1119),L1119,0)+'01_指標庫'!$H$5*IF(ISNUMBER($AA1119),AL1119,0)+'01_指標庫'!$H$6*IF(ISNUMBER($G1119),M1119,0)+'01_指標庫'!$H$7*IF(ISNUMBER($H1119),N1119,0)+'01_指標庫'!$H$8*IF(ISNUMBER($AF1119),AQ1119,0)+'01_指標庫'!$H$9*IF(ISNUMBER($AG1119),AR1119,0)+'01_指標庫'!$H$10*IF(ISNUMBER($AB1119),AM1119,0)+'01_指標庫'!$H$11*IF(ISNUMBER($AC1119),AN1119,0)+'01_指標庫'!$H$12*IF(ISNUMBER($AD1119),AO1119,0)+'01_指標庫'!$H$13*IF(ISNUMBER($AE1119),AP1119,0)+'01_指標庫'!$H$14*IF(ISNUMBER($I1119),O1119,0)+'01_指標庫'!$H$15*IF(ISNUMBER($AH1119),AS1119,0)+'01_指標庫'!$H$16*IF(ISNUMBER($K1119),P1119,0)+'01_指標庫'!$H$17*IF(ISNUMBER($AI1119),AT1119,0)+'01_指標庫'!$H$18*IF(ISNUMBER($AJ1119),AU1119,0)+'01_指標庫'!$H$19*IF(ISNUMBER($AK1119),AV1119,0)+'01_指標庫'!$H$20*IF(ISNUMBER($BB1119),BB1119,0)+'01_指標庫'!$H$21*IF(ISNUMBER($BC1119),BC1119,0))/AW1119,1))</f>
        <v>80.400000000000006</v>
      </c>
      <c r="AY1119" s="67"/>
      <c r="AZ1119" s="67"/>
      <c r="BA1119" s="66">
        <f t="shared" si="408"/>
        <v>8.0683391831710694E-3</v>
      </c>
      <c r="BB1119">
        <f t="shared" si="409"/>
        <v>50</v>
      </c>
      <c r="BC1119" t="str">
        <f t="shared" si="410"/>
        <v/>
      </c>
    </row>
    <row r="1120" spans="1:55" ht="15" customHeight="1">
      <c r="A1120" s="56">
        <v>1116</v>
      </c>
      <c r="B1120" s="57">
        <v>44175</v>
      </c>
      <c r="C1120" s="56">
        <v>2020</v>
      </c>
      <c r="D1120" s="58" t="s">
        <v>239</v>
      </c>
      <c r="E1120" s="59">
        <v>12401.74</v>
      </c>
      <c r="F1120" s="60">
        <v>0.20113800000000001</v>
      </c>
      <c r="G1120" s="60">
        <v>-1.8516999999999999E-2</v>
      </c>
      <c r="H1120" s="61">
        <v>0.89800000000000002</v>
      </c>
      <c r="I1120" s="62">
        <v>408</v>
      </c>
      <c r="J1120" s="56" t="s">
        <v>235</v>
      </c>
      <c r="K1120" s="63">
        <v>22.52</v>
      </c>
      <c r="L1120" s="56">
        <f t="shared" si="388"/>
        <v>100</v>
      </c>
      <c r="M1120" s="56">
        <f t="shared" si="389"/>
        <v>100</v>
      </c>
      <c r="N1120" s="56">
        <f t="shared" si="390"/>
        <v>100</v>
      </c>
      <c r="O1120" s="56">
        <f t="shared" si="391"/>
        <v>50</v>
      </c>
      <c r="P1120" s="56">
        <f t="shared" si="392"/>
        <v>50</v>
      </c>
      <c r="Q1120" s="63"/>
      <c r="R1120" s="56"/>
      <c r="S1120" s="60">
        <f t="shared" si="405"/>
        <v>3.0004917247894447E-3</v>
      </c>
      <c r="T1120" s="64">
        <f t="shared" si="406"/>
        <v>1.1225864391558149E-2</v>
      </c>
      <c r="V1120" s="65"/>
      <c r="W1120" s="65"/>
      <c r="Y1120" s="15" t="str">
        <f t="shared" si="393"/>
        <v>EASY</v>
      </c>
      <c r="AA1120" s="66">
        <f t="shared" si="407"/>
        <v>0.14882626255155951</v>
      </c>
      <c r="AB1120">
        <f>LOOKUP($B1120,'07_L1政策步階'!$A$4:$A$14,'07_L1政策步階'!$C$4:$C$14)</f>
        <v>1</v>
      </c>
      <c r="AC1120" s="65"/>
      <c r="AD1120" s="65"/>
      <c r="AE1120" s="65"/>
      <c r="AF1120" s="65"/>
      <c r="AG1120" s="65"/>
      <c r="AH1120" s="65"/>
      <c r="AI1120" s="65"/>
      <c r="AJ1120" s="65"/>
      <c r="AK1120" s="65"/>
      <c r="AL1120">
        <f t="shared" si="394"/>
        <v>100</v>
      </c>
      <c r="AM1120">
        <f t="shared" si="395"/>
        <v>100</v>
      </c>
      <c r="AN1120" t="str">
        <f t="shared" si="396"/>
        <v/>
      </c>
      <c r="AO1120" t="str">
        <f t="shared" si="397"/>
        <v/>
      </c>
      <c r="AP1120" t="str">
        <f t="shared" si="398"/>
        <v/>
      </c>
      <c r="AQ1120" t="str">
        <f t="shared" si="399"/>
        <v/>
      </c>
      <c r="AR1120" t="str">
        <f t="shared" si="400"/>
        <v/>
      </c>
      <c r="AS1120" t="str">
        <f t="shared" si="401"/>
        <v/>
      </c>
      <c r="AT1120" t="str">
        <f t="shared" si="402"/>
        <v/>
      </c>
      <c r="AU1120" t="str">
        <f t="shared" si="403"/>
        <v/>
      </c>
      <c r="AV1120" t="str">
        <f t="shared" si="404"/>
        <v/>
      </c>
      <c r="AW1120">
        <f>'01_指標庫'!$H$4*ISNUMBER($F1120)+'01_指標庫'!$H$5*ISNUMBER($AA1120)+'01_指標庫'!$H$6*ISNUMBER($G1120)+'01_指標庫'!$H$7*ISNUMBER($H1120)+'01_指標庫'!$H$8*ISNUMBER($AF1120)+'01_指標庫'!$H$9*ISNUMBER($AG1120)+'01_指標庫'!$H$10*ISNUMBER($AB1120)+'01_指標庫'!$H$11*ISNUMBER($AC1120)+'01_指標庫'!$H$12*ISNUMBER($AD1120)+'01_指標庫'!$H$13*ISNUMBER($AE1120)+'01_指標庫'!$H$14*ISNUMBER($I1120)+'01_指標庫'!$H$15*ISNUMBER($AH1120)+'01_指標庫'!$H$16*ISNUMBER($K1120)+'01_指標庫'!$H$17*ISNUMBER($AI1120)+'01_指標庫'!$H$18*ISNUMBER($AJ1120)+'01_指標庫'!$H$19*ISNUMBER($AK1120)+'01_指標庫'!$H$20*ISNUMBER($BB1120)+'01_指標庫'!$H$21*ISNUMBER($BC1120)</f>
        <v>51</v>
      </c>
      <c r="AX1120">
        <f>IF(AW1120=0,50,ROUND(('01_指標庫'!$H$4*IF(ISNUMBER($F1120),L1120,0)+'01_指標庫'!$H$5*IF(ISNUMBER($AA1120),AL1120,0)+'01_指標庫'!$H$6*IF(ISNUMBER($G1120),M1120,0)+'01_指標庫'!$H$7*IF(ISNUMBER($H1120),N1120,0)+'01_指標庫'!$H$8*IF(ISNUMBER($AF1120),AQ1120,0)+'01_指標庫'!$H$9*IF(ISNUMBER($AG1120),AR1120,0)+'01_指標庫'!$H$10*IF(ISNUMBER($AB1120),AM1120,0)+'01_指標庫'!$H$11*IF(ISNUMBER($AC1120),AN1120,0)+'01_指標庫'!$H$12*IF(ISNUMBER($AD1120),AO1120,0)+'01_指標庫'!$H$13*IF(ISNUMBER($AE1120),AP1120,0)+'01_指標庫'!$H$14*IF(ISNUMBER($I1120),O1120,0)+'01_指標庫'!$H$15*IF(ISNUMBER($AH1120),AS1120,0)+'01_指標庫'!$H$16*IF(ISNUMBER($K1120),P1120,0)+'01_指標庫'!$H$17*IF(ISNUMBER($AI1120),AT1120,0)+'01_指標庫'!$H$18*IF(ISNUMBER($AJ1120),AU1120,0)+'01_指標庫'!$H$19*IF(ISNUMBER($AK1120),AV1120,0)+'01_指標庫'!$H$20*IF(ISNUMBER($BB1120),BB1120,0)+'01_指標庫'!$H$21*IF(ISNUMBER($BC1120),BC1120,0))/AW1120,1))</f>
        <v>80.400000000000006</v>
      </c>
      <c r="AY1120" s="67"/>
      <c r="AZ1120" s="67"/>
      <c r="BA1120" s="66">
        <f t="shared" si="408"/>
        <v>4.995883308574145E-3</v>
      </c>
      <c r="BB1120">
        <f t="shared" si="409"/>
        <v>50</v>
      </c>
      <c r="BC1120" t="str">
        <f t="shared" si="410"/>
        <v/>
      </c>
    </row>
    <row r="1121" spans="1:55" ht="15" customHeight="1">
      <c r="A1121" s="56">
        <v>1117</v>
      </c>
      <c r="B1121" s="57">
        <v>44176</v>
      </c>
      <c r="C1121" s="56">
        <v>2020</v>
      </c>
      <c r="D1121" s="58" t="s">
        <v>234</v>
      </c>
      <c r="E1121" s="59">
        <v>12375.41</v>
      </c>
      <c r="F1121" s="60">
        <v>0.196321</v>
      </c>
      <c r="G1121" s="60">
        <v>-2.0601000000000001E-2</v>
      </c>
      <c r="H1121" s="61">
        <v>0.89800000000000002</v>
      </c>
      <c r="I1121" s="62">
        <v>413</v>
      </c>
      <c r="J1121" s="56" t="s">
        <v>235</v>
      </c>
      <c r="K1121" s="63">
        <v>23.31</v>
      </c>
      <c r="L1121" s="56">
        <f t="shared" si="388"/>
        <v>100</v>
      </c>
      <c r="M1121" s="56">
        <f t="shared" si="389"/>
        <v>100</v>
      </c>
      <c r="N1121" s="56">
        <f t="shared" si="390"/>
        <v>100</v>
      </c>
      <c r="O1121" s="56">
        <f t="shared" si="391"/>
        <v>50</v>
      </c>
      <c r="P1121" s="56">
        <f t="shared" si="392"/>
        <v>50</v>
      </c>
      <c r="Q1121" s="63"/>
      <c r="R1121" s="56"/>
      <c r="S1121" s="60">
        <f t="shared" si="405"/>
        <v>-2.1230891794216111E-3</v>
      </c>
      <c r="T1121" s="64">
        <f t="shared" si="406"/>
        <v>3.5079928952042483E-2</v>
      </c>
      <c r="V1121" s="65"/>
      <c r="W1121" s="65"/>
      <c r="Y1121" s="15" t="str">
        <f t="shared" si="393"/>
        <v>EASY</v>
      </c>
      <c r="AA1121" s="66">
        <f t="shared" si="407"/>
        <v>0.14818477394703367</v>
      </c>
      <c r="AB1121">
        <f>LOOKUP($B1121,'07_L1政策步階'!$A$4:$A$14,'07_L1政策步階'!$C$4:$C$14)</f>
        <v>1</v>
      </c>
      <c r="AC1121" s="65"/>
      <c r="AD1121" s="65"/>
      <c r="AE1121" s="65"/>
      <c r="AF1121" s="65"/>
      <c r="AG1121" s="65"/>
      <c r="AH1121" s="65"/>
      <c r="AI1121" s="65"/>
      <c r="AJ1121" s="65"/>
      <c r="AK1121" s="65"/>
      <c r="AL1121">
        <f t="shared" si="394"/>
        <v>100</v>
      </c>
      <c r="AM1121">
        <f t="shared" si="395"/>
        <v>100</v>
      </c>
      <c r="AN1121" t="str">
        <f t="shared" si="396"/>
        <v/>
      </c>
      <c r="AO1121" t="str">
        <f t="shared" si="397"/>
        <v/>
      </c>
      <c r="AP1121" t="str">
        <f t="shared" si="398"/>
        <v/>
      </c>
      <c r="AQ1121" t="str">
        <f t="shared" si="399"/>
        <v/>
      </c>
      <c r="AR1121" t="str">
        <f t="shared" si="400"/>
        <v/>
      </c>
      <c r="AS1121" t="str">
        <f t="shared" si="401"/>
        <v/>
      </c>
      <c r="AT1121" t="str">
        <f t="shared" si="402"/>
        <v/>
      </c>
      <c r="AU1121" t="str">
        <f t="shared" si="403"/>
        <v/>
      </c>
      <c r="AV1121" t="str">
        <f t="shared" si="404"/>
        <v/>
      </c>
      <c r="AW1121">
        <f>'01_指標庫'!$H$4*ISNUMBER($F1121)+'01_指標庫'!$H$5*ISNUMBER($AA1121)+'01_指標庫'!$H$6*ISNUMBER($G1121)+'01_指標庫'!$H$7*ISNUMBER($H1121)+'01_指標庫'!$H$8*ISNUMBER($AF1121)+'01_指標庫'!$H$9*ISNUMBER($AG1121)+'01_指標庫'!$H$10*ISNUMBER($AB1121)+'01_指標庫'!$H$11*ISNUMBER($AC1121)+'01_指標庫'!$H$12*ISNUMBER($AD1121)+'01_指標庫'!$H$13*ISNUMBER($AE1121)+'01_指標庫'!$H$14*ISNUMBER($I1121)+'01_指標庫'!$H$15*ISNUMBER($AH1121)+'01_指標庫'!$H$16*ISNUMBER($K1121)+'01_指標庫'!$H$17*ISNUMBER($AI1121)+'01_指標庫'!$H$18*ISNUMBER($AJ1121)+'01_指標庫'!$H$19*ISNUMBER($AK1121)+'01_指標庫'!$H$20*ISNUMBER($BB1121)+'01_指標庫'!$H$21*ISNUMBER($BC1121)</f>
        <v>51</v>
      </c>
      <c r="AX1121">
        <f>IF(AW1121=0,50,ROUND(('01_指標庫'!$H$4*IF(ISNUMBER($F1121),L1121,0)+'01_指標庫'!$H$5*IF(ISNUMBER($AA1121),AL1121,0)+'01_指標庫'!$H$6*IF(ISNUMBER($G1121),M1121,0)+'01_指標庫'!$H$7*IF(ISNUMBER($H1121),N1121,0)+'01_指標庫'!$H$8*IF(ISNUMBER($AF1121),AQ1121,0)+'01_指標庫'!$H$9*IF(ISNUMBER($AG1121),AR1121,0)+'01_指標庫'!$H$10*IF(ISNUMBER($AB1121),AM1121,0)+'01_指標庫'!$H$11*IF(ISNUMBER($AC1121),AN1121,0)+'01_指標庫'!$H$12*IF(ISNUMBER($AD1121),AO1121,0)+'01_指標庫'!$H$13*IF(ISNUMBER($AE1121),AP1121,0)+'01_指標庫'!$H$14*IF(ISNUMBER($I1121),O1121,0)+'01_指標庫'!$H$15*IF(ISNUMBER($AH1121),AS1121,0)+'01_指標庫'!$H$16*IF(ISNUMBER($K1121),P1121,0)+'01_指標庫'!$H$17*IF(ISNUMBER($AI1121),AT1121,0)+'01_指標庫'!$H$18*IF(ISNUMBER($AJ1121),AU1121,0)+'01_指標庫'!$H$19*IF(ISNUMBER($AK1121),AV1121,0)+'01_指標庫'!$H$20*IF(ISNUMBER($BB1121),BB1121,0)+'01_指標庫'!$H$21*IF(ISNUMBER($BC1121),BC1121,0))/AW1121,1))</f>
        <v>80.400000000000006</v>
      </c>
      <c r="AY1121" s="67"/>
      <c r="AZ1121" s="67"/>
      <c r="BA1121" s="66">
        <f t="shared" si="408"/>
        <v>1.5922164373805003E-3</v>
      </c>
      <c r="BB1121">
        <f t="shared" si="409"/>
        <v>50</v>
      </c>
      <c r="BC1121" t="str">
        <f t="shared" si="410"/>
        <v/>
      </c>
    </row>
    <row r="1122" spans="1:55" ht="15" customHeight="1">
      <c r="A1122" s="56">
        <v>1118</v>
      </c>
      <c r="B1122" s="57">
        <v>44179</v>
      </c>
      <c r="C1122" s="56">
        <v>2020</v>
      </c>
      <c r="D1122" s="58" t="s">
        <v>236</v>
      </c>
      <c r="E1122" s="59">
        <v>12462.21</v>
      </c>
      <c r="F1122" s="60">
        <v>0.202628</v>
      </c>
      <c r="G1122" s="60">
        <v>-1.3731999999999999E-2</v>
      </c>
      <c r="H1122" s="61">
        <v>0.89800000000000002</v>
      </c>
      <c r="I1122" s="62">
        <v>407</v>
      </c>
      <c r="J1122" s="56" t="s">
        <v>235</v>
      </c>
      <c r="K1122" s="63">
        <v>24.72</v>
      </c>
      <c r="L1122" s="56">
        <f t="shared" si="388"/>
        <v>100</v>
      </c>
      <c r="M1122" s="56">
        <f t="shared" si="389"/>
        <v>100</v>
      </c>
      <c r="N1122" s="56">
        <f t="shared" si="390"/>
        <v>100</v>
      </c>
      <c r="O1122" s="56">
        <f t="shared" si="391"/>
        <v>50</v>
      </c>
      <c r="P1122" s="56">
        <f t="shared" si="392"/>
        <v>50</v>
      </c>
      <c r="Q1122" s="63"/>
      <c r="R1122" s="56"/>
      <c r="S1122" s="60">
        <f t="shared" si="405"/>
        <v>7.0139090341247989E-3</v>
      </c>
      <c r="T1122" s="64">
        <f t="shared" si="406"/>
        <v>6.0489060489060442E-2</v>
      </c>
      <c r="V1122" s="65"/>
      <c r="W1122" s="65"/>
      <c r="Y1122" s="15" t="str">
        <f t="shared" si="393"/>
        <v>EASY</v>
      </c>
      <c r="AA1122" s="66">
        <f t="shared" si="407"/>
        <v>0.1485277042117692</v>
      </c>
      <c r="AB1122">
        <f>LOOKUP($B1122,'07_L1政策步階'!$A$4:$A$14,'07_L1政策步階'!$C$4:$C$14)</f>
        <v>1</v>
      </c>
      <c r="AC1122" s="65"/>
      <c r="AD1122" s="65"/>
      <c r="AE1122" s="65"/>
      <c r="AF1122" s="65"/>
      <c r="AG1122" s="65"/>
      <c r="AH1122" s="65"/>
      <c r="AI1122" s="65"/>
      <c r="AJ1122" s="65"/>
      <c r="AK1122" s="65"/>
      <c r="AL1122">
        <f t="shared" si="394"/>
        <v>100</v>
      </c>
      <c r="AM1122">
        <f t="shared" si="395"/>
        <v>100</v>
      </c>
      <c r="AN1122" t="str">
        <f t="shared" si="396"/>
        <v/>
      </c>
      <c r="AO1122" t="str">
        <f t="shared" si="397"/>
        <v/>
      </c>
      <c r="AP1122" t="str">
        <f t="shared" si="398"/>
        <v/>
      </c>
      <c r="AQ1122" t="str">
        <f t="shared" si="399"/>
        <v/>
      </c>
      <c r="AR1122" t="str">
        <f t="shared" si="400"/>
        <v/>
      </c>
      <c r="AS1122" t="str">
        <f t="shared" si="401"/>
        <v/>
      </c>
      <c r="AT1122" t="str">
        <f t="shared" si="402"/>
        <v/>
      </c>
      <c r="AU1122" t="str">
        <f t="shared" si="403"/>
        <v/>
      </c>
      <c r="AV1122" t="str">
        <f t="shared" si="404"/>
        <v/>
      </c>
      <c r="AW1122">
        <f>'01_指標庫'!$H$4*ISNUMBER($F1122)+'01_指標庫'!$H$5*ISNUMBER($AA1122)+'01_指標庫'!$H$6*ISNUMBER($G1122)+'01_指標庫'!$H$7*ISNUMBER($H1122)+'01_指標庫'!$H$8*ISNUMBER($AF1122)+'01_指標庫'!$H$9*ISNUMBER($AG1122)+'01_指標庫'!$H$10*ISNUMBER($AB1122)+'01_指標庫'!$H$11*ISNUMBER($AC1122)+'01_指標庫'!$H$12*ISNUMBER($AD1122)+'01_指標庫'!$H$13*ISNUMBER($AE1122)+'01_指標庫'!$H$14*ISNUMBER($I1122)+'01_指標庫'!$H$15*ISNUMBER($AH1122)+'01_指標庫'!$H$16*ISNUMBER($K1122)+'01_指標庫'!$H$17*ISNUMBER($AI1122)+'01_指標庫'!$H$18*ISNUMBER($AJ1122)+'01_指標庫'!$H$19*ISNUMBER($AK1122)+'01_指標庫'!$H$20*ISNUMBER($BB1122)+'01_指標庫'!$H$21*ISNUMBER($BC1122)</f>
        <v>51</v>
      </c>
      <c r="AX1122">
        <f>IF(AW1122=0,50,ROUND(('01_指標庫'!$H$4*IF(ISNUMBER($F1122),L1122,0)+'01_指標庫'!$H$5*IF(ISNUMBER($AA1122),AL1122,0)+'01_指標庫'!$H$6*IF(ISNUMBER($G1122),M1122,0)+'01_指標庫'!$H$7*IF(ISNUMBER($H1122),N1122,0)+'01_指標庫'!$H$8*IF(ISNUMBER($AF1122),AQ1122,0)+'01_指標庫'!$H$9*IF(ISNUMBER($AG1122),AR1122,0)+'01_指標庫'!$H$10*IF(ISNUMBER($AB1122),AM1122,0)+'01_指標庫'!$H$11*IF(ISNUMBER($AC1122),AN1122,0)+'01_指標庫'!$H$12*IF(ISNUMBER($AD1122),AO1122,0)+'01_指標庫'!$H$13*IF(ISNUMBER($AE1122),AP1122,0)+'01_指標庫'!$H$14*IF(ISNUMBER($I1122),O1122,0)+'01_指標庫'!$H$15*IF(ISNUMBER($AH1122),AS1122,0)+'01_指標庫'!$H$16*IF(ISNUMBER($K1122),P1122,0)+'01_指標庫'!$H$17*IF(ISNUMBER($AI1122),AT1122,0)+'01_指標庫'!$H$18*IF(ISNUMBER($AJ1122),AU1122,0)+'01_指標庫'!$H$19*IF(ISNUMBER($AK1122),AV1122,0)+'01_指標庫'!$H$20*IF(ISNUMBER($BB1122),BB1122,0)+'01_指標庫'!$H$21*IF(ISNUMBER($BC1122),BC1122,0))/AW1122,1))</f>
        <v>80.400000000000006</v>
      </c>
      <c r="AY1122" s="67"/>
      <c r="AZ1122" s="67"/>
      <c r="BA1122" s="66">
        <f t="shared" si="408"/>
        <v>-2.117143701389379E-3</v>
      </c>
      <c r="BB1122">
        <f t="shared" si="409"/>
        <v>50</v>
      </c>
      <c r="BC1122" t="str">
        <f t="shared" si="410"/>
        <v/>
      </c>
    </row>
    <row r="1123" spans="1:55" ht="15" customHeight="1">
      <c r="A1123" s="56">
        <v>1119</v>
      </c>
      <c r="B1123" s="57">
        <v>44180</v>
      </c>
      <c r="C1123" s="56">
        <v>2020</v>
      </c>
      <c r="D1123" s="58" t="s">
        <v>237</v>
      </c>
      <c r="E1123" s="59">
        <v>12595.92</v>
      </c>
      <c r="F1123" s="60">
        <v>0.21318899999999999</v>
      </c>
      <c r="G1123" s="60">
        <v>-3.15E-3</v>
      </c>
      <c r="H1123" s="61">
        <v>0.91839999999999999</v>
      </c>
      <c r="I1123" s="62">
        <v>406</v>
      </c>
      <c r="J1123" s="56" t="s">
        <v>235</v>
      </c>
      <c r="K1123" s="63">
        <v>22.89</v>
      </c>
      <c r="L1123" s="56">
        <f t="shared" si="388"/>
        <v>100</v>
      </c>
      <c r="M1123" s="56">
        <f t="shared" si="389"/>
        <v>100</v>
      </c>
      <c r="N1123" s="56">
        <f t="shared" si="390"/>
        <v>100</v>
      </c>
      <c r="O1123" s="56">
        <f t="shared" si="391"/>
        <v>50</v>
      </c>
      <c r="P1123" s="56">
        <f t="shared" si="392"/>
        <v>50</v>
      </c>
      <c r="Q1123" s="63"/>
      <c r="R1123" s="56"/>
      <c r="S1123" s="60">
        <f t="shared" si="405"/>
        <v>1.0729236628174377E-2</v>
      </c>
      <c r="T1123" s="64">
        <f t="shared" si="406"/>
        <v>-7.4029126213592145E-2</v>
      </c>
      <c r="V1123" s="65"/>
      <c r="W1123" s="65"/>
      <c r="Y1123" s="15" t="str">
        <f t="shared" si="393"/>
        <v>EASY</v>
      </c>
      <c r="AA1123" s="66">
        <f t="shared" si="407"/>
        <v>0.14840812150582372</v>
      </c>
      <c r="AB1123">
        <f>LOOKUP($B1123,'07_L1政策步階'!$A$4:$A$14,'07_L1政策步階'!$C$4:$C$14)</f>
        <v>1</v>
      </c>
      <c r="AC1123" s="65"/>
      <c r="AD1123" s="65"/>
      <c r="AE1123" s="65"/>
      <c r="AF1123" s="65"/>
      <c r="AG1123" s="65"/>
      <c r="AH1123" s="65"/>
      <c r="AI1123" s="65"/>
      <c r="AJ1123" s="65"/>
      <c r="AK1123" s="65"/>
      <c r="AL1123">
        <f t="shared" si="394"/>
        <v>100</v>
      </c>
      <c r="AM1123">
        <f t="shared" si="395"/>
        <v>100</v>
      </c>
      <c r="AN1123" t="str">
        <f t="shared" si="396"/>
        <v/>
      </c>
      <c r="AO1123" t="str">
        <f t="shared" si="397"/>
        <v/>
      </c>
      <c r="AP1123" t="str">
        <f t="shared" si="398"/>
        <v/>
      </c>
      <c r="AQ1123" t="str">
        <f t="shared" si="399"/>
        <v/>
      </c>
      <c r="AR1123" t="str">
        <f t="shared" si="400"/>
        <v/>
      </c>
      <c r="AS1123" t="str">
        <f t="shared" si="401"/>
        <v/>
      </c>
      <c r="AT1123" t="str">
        <f t="shared" si="402"/>
        <v/>
      </c>
      <c r="AU1123" t="str">
        <f t="shared" si="403"/>
        <v/>
      </c>
      <c r="AV1123" t="str">
        <f t="shared" si="404"/>
        <v/>
      </c>
      <c r="AW1123">
        <f>'01_指標庫'!$H$4*ISNUMBER($F1123)+'01_指標庫'!$H$5*ISNUMBER($AA1123)+'01_指標庫'!$H$6*ISNUMBER($G1123)+'01_指標庫'!$H$7*ISNUMBER($H1123)+'01_指標庫'!$H$8*ISNUMBER($AF1123)+'01_指標庫'!$H$9*ISNUMBER($AG1123)+'01_指標庫'!$H$10*ISNUMBER($AB1123)+'01_指標庫'!$H$11*ISNUMBER($AC1123)+'01_指標庫'!$H$12*ISNUMBER($AD1123)+'01_指標庫'!$H$13*ISNUMBER($AE1123)+'01_指標庫'!$H$14*ISNUMBER($I1123)+'01_指標庫'!$H$15*ISNUMBER($AH1123)+'01_指標庫'!$H$16*ISNUMBER($K1123)+'01_指標庫'!$H$17*ISNUMBER($AI1123)+'01_指標庫'!$H$18*ISNUMBER($AJ1123)+'01_指標庫'!$H$19*ISNUMBER($AK1123)+'01_指標庫'!$H$20*ISNUMBER($BB1123)+'01_指標庫'!$H$21*ISNUMBER($BC1123)</f>
        <v>51</v>
      </c>
      <c r="AX1123">
        <f>IF(AW1123=0,50,ROUND(('01_指標庫'!$H$4*IF(ISNUMBER($F1123),L1123,0)+'01_指標庫'!$H$5*IF(ISNUMBER($AA1123),AL1123,0)+'01_指標庫'!$H$6*IF(ISNUMBER($G1123),M1123,0)+'01_指標庫'!$H$7*IF(ISNUMBER($H1123),N1123,0)+'01_指標庫'!$H$8*IF(ISNUMBER($AF1123),AQ1123,0)+'01_指標庫'!$H$9*IF(ISNUMBER($AG1123),AR1123,0)+'01_指標庫'!$H$10*IF(ISNUMBER($AB1123),AM1123,0)+'01_指標庫'!$H$11*IF(ISNUMBER($AC1123),AN1123,0)+'01_指標庫'!$H$12*IF(ISNUMBER($AD1123),AO1123,0)+'01_指標庫'!$H$13*IF(ISNUMBER($AE1123),AP1123,0)+'01_指標庫'!$H$14*IF(ISNUMBER($I1123),O1123,0)+'01_指標庫'!$H$15*IF(ISNUMBER($AH1123),AS1123,0)+'01_指標庫'!$H$16*IF(ISNUMBER($K1123),P1123,0)+'01_指標庫'!$H$17*IF(ISNUMBER($AI1123),AT1123,0)+'01_指標庫'!$H$18*IF(ISNUMBER($AJ1123),AU1123,0)+'01_指標庫'!$H$19*IF(ISNUMBER($AK1123),AV1123,0)+'01_指標庫'!$H$20*IF(ISNUMBER($BB1123),BB1123,0)+'01_指標庫'!$H$21*IF(ISNUMBER($BC1123),BC1123,0))/AW1123,1))</f>
        <v>74.5</v>
      </c>
      <c r="AY1123" s="67"/>
      <c r="AZ1123" s="67"/>
      <c r="BA1123" s="66">
        <f t="shared" si="408"/>
        <v>-3.8779146717844437E-3</v>
      </c>
      <c r="BB1123">
        <f t="shared" si="409"/>
        <v>0</v>
      </c>
      <c r="BC1123" t="str">
        <f t="shared" si="410"/>
        <v/>
      </c>
    </row>
    <row r="1124" spans="1:55" ht="15" customHeight="1">
      <c r="A1124" s="56">
        <v>1120</v>
      </c>
      <c r="B1124" s="57">
        <v>44181</v>
      </c>
      <c r="C1124" s="56">
        <v>2020</v>
      </c>
      <c r="D1124" s="58" t="s">
        <v>238</v>
      </c>
      <c r="E1124" s="59">
        <v>12668.16</v>
      </c>
      <c r="F1124" s="60">
        <v>0.21796599999999999</v>
      </c>
      <c r="G1124" s="60">
        <v>0</v>
      </c>
      <c r="H1124" s="61">
        <v>0.91839999999999999</v>
      </c>
      <c r="I1124" s="62">
        <v>406</v>
      </c>
      <c r="J1124" s="56" t="s">
        <v>235</v>
      </c>
      <c r="K1124" s="63">
        <v>22.5</v>
      </c>
      <c r="L1124" s="56">
        <f t="shared" si="388"/>
        <v>100</v>
      </c>
      <c r="M1124" s="56">
        <f t="shared" si="389"/>
        <v>100</v>
      </c>
      <c r="N1124" s="56">
        <f t="shared" si="390"/>
        <v>100</v>
      </c>
      <c r="O1124" s="56">
        <f t="shared" si="391"/>
        <v>50</v>
      </c>
      <c r="P1124" s="56">
        <f t="shared" si="392"/>
        <v>50</v>
      </c>
      <c r="Q1124" s="63"/>
      <c r="R1124" s="56"/>
      <c r="S1124" s="60">
        <f t="shared" si="405"/>
        <v>5.7351904426194977E-3</v>
      </c>
      <c r="T1124" s="64">
        <f t="shared" si="406"/>
        <v>-1.7038007863695914E-2</v>
      </c>
      <c r="V1124" s="65"/>
      <c r="W1124" s="65"/>
      <c r="Y1124" s="15" t="str">
        <f t="shared" si="393"/>
        <v>EASY</v>
      </c>
      <c r="AA1124" s="66">
        <f t="shared" si="407"/>
        <v>0.14900265960770964</v>
      </c>
      <c r="AB1124">
        <f>LOOKUP($B1124,'07_L1政策步階'!$A$4:$A$14,'07_L1政策步階'!$C$4:$C$14)</f>
        <v>1</v>
      </c>
      <c r="AC1124" s="65"/>
      <c r="AD1124" s="65"/>
      <c r="AE1124" s="65"/>
      <c r="AF1124" s="65"/>
      <c r="AG1124" s="65"/>
      <c r="AH1124" s="65"/>
      <c r="AI1124" s="65"/>
      <c r="AJ1124" s="65"/>
      <c r="AK1124" s="65"/>
      <c r="AL1124">
        <f t="shared" si="394"/>
        <v>100</v>
      </c>
      <c r="AM1124">
        <f t="shared" si="395"/>
        <v>100</v>
      </c>
      <c r="AN1124" t="str">
        <f t="shared" si="396"/>
        <v/>
      </c>
      <c r="AO1124" t="str">
        <f t="shared" si="397"/>
        <v/>
      </c>
      <c r="AP1124" t="str">
        <f t="shared" si="398"/>
        <v/>
      </c>
      <c r="AQ1124" t="str">
        <f t="shared" si="399"/>
        <v/>
      </c>
      <c r="AR1124" t="str">
        <f t="shared" si="400"/>
        <v/>
      </c>
      <c r="AS1124" t="str">
        <f t="shared" si="401"/>
        <v/>
      </c>
      <c r="AT1124" t="str">
        <f t="shared" si="402"/>
        <v/>
      </c>
      <c r="AU1124" t="str">
        <f t="shared" si="403"/>
        <v/>
      </c>
      <c r="AV1124" t="str">
        <f t="shared" si="404"/>
        <v/>
      </c>
      <c r="AW1124">
        <f>'01_指標庫'!$H$4*ISNUMBER($F1124)+'01_指標庫'!$H$5*ISNUMBER($AA1124)+'01_指標庫'!$H$6*ISNUMBER($G1124)+'01_指標庫'!$H$7*ISNUMBER($H1124)+'01_指標庫'!$H$8*ISNUMBER($AF1124)+'01_指標庫'!$H$9*ISNUMBER($AG1124)+'01_指標庫'!$H$10*ISNUMBER($AB1124)+'01_指標庫'!$H$11*ISNUMBER($AC1124)+'01_指標庫'!$H$12*ISNUMBER($AD1124)+'01_指標庫'!$H$13*ISNUMBER($AE1124)+'01_指標庫'!$H$14*ISNUMBER($I1124)+'01_指標庫'!$H$15*ISNUMBER($AH1124)+'01_指標庫'!$H$16*ISNUMBER($K1124)+'01_指標庫'!$H$17*ISNUMBER($AI1124)+'01_指標庫'!$H$18*ISNUMBER($AJ1124)+'01_指標庫'!$H$19*ISNUMBER($AK1124)+'01_指標庫'!$H$20*ISNUMBER($BB1124)+'01_指標庫'!$H$21*ISNUMBER($BC1124)</f>
        <v>51</v>
      </c>
      <c r="AX1124">
        <f>IF(AW1124=0,50,ROUND(('01_指標庫'!$H$4*IF(ISNUMBER($F1124),L1124,0)+'01_指標庫'!$H$5*IF(ISNUMBER($AA1124),AL1124,0)+'01_指標庫'!$H$6*IF(ISNUMBER($G1124),M1124,0)+'01_指標庫'!$H$7*IF(ISNUMBER($H1124),N1124,0)+'01_指標庫'!$H$8*IF(ISNUMBER($AF1124),AQ1124,0)+'01_指標庫'!$H$9*IF(ISNUMBER($AG1124),AR1124,0)+'01_指標庫'!$H$10*IF(ISNUMBER($AB1124),AM1124,0)+'01_指標庫'!$H$11*IF(ISNUMBER($AC1124),AN1124,0)+'01_指標庫'!$H$12*IF(ISNUMBER($AD1124),AO1124,0)+'01_指標庫'!$H$13*IF(ISNUMBER($AE1124),AP1124,0)+'01_指標庫'!$H$14*IF(ISNUMBER($I1124),O1124,0)+'01_指標庫'!$H$15*IF(ISNUMBER($AH1124),AS1124,0)+'01_指標庫'!$H$16*IF(ISNUMBER($K1124),P1124,0)+'01_指標庫'!$H$17*IF(ISNUMBER($AI1124),AT1124,0)+'01_指標庫'!$H$18*IF(ISNUMBER($AJ1124),AU1124,0)+'01_指標庫'!$H$19*IF(ISNUMBER($AK1124),AV1124,0)+'01_指標庫'!$H$20*IF(ISNUMBER($BB1124),BB1124,0)+'01_指標庫'!$H$21*IF(ISNUMBER($BC1124),BC1124,0))/AW1124,1))</f>
        <v>80.400000000000006</v>
      </c>
      <c r="AY1124" s="67"/>
      <c r="AZ1124" s="67"/>
      <c r="BA1124" s="66">
        <f t="shared" si="408"/>
        <v>-7.1145428610452921E-4</v>
      </c>
      <c r="BB1124">
        <f t="shared" si="409"/>
        <v>50</v>
      </c>
      <c r="BC1124" t="str">
        <f t="shared" si="410"/>
        <v/>
      </c>
    </row>
    <row r="1125" spans="1:55" ht="15" customHeight="1">
      <c r="A1125" s="56">
        <v>1121</v>
      </c>
      <c r="B1125" s="57">
        <v>44182</v>
      </c>
      <c r="C1125" s="56">
        <v>2020</v>
      </c>
      <c r="D1125" s="58" t="s">
        <v>239</v>
      </c>
      <c r="E1125" s="59">
        <v>12752.06</v>
      </c>
      <c r="F1125" s="60">
        <v>0.223632</v>
      </c>
      <c r="G1125" s="60">
        <v>0</v>
      </c>
      <c r="H1125" s="61">
        <v>0.91839999999999999</v>
      </c>
      <c r="I1125" s="62">
        <v>405</v>
      </c>
      <c r="J1125" s="56" t="s">
        <v>235</v>
      </c>
      <c r="K1125" s="63">
        <v>21.93</v>
      </c>
      <c r="L1125" s="56">
        <f t="shared" si="388"/>
        <v>100</v>
      </c>
      <c r="M1125" s="56">
        <f t="shared" si="389"/>
        <v>100</v>
      </c>
      <c r="N1125" s="56">
        <f t="shared" si="390"/>
        <v>100</v>
      </c>
      <c r="O1125" s="56">
        <f t="shared" si="391"/>
        <v>50</v>
      </c>
      <c r="P1125" s="56">
        <f t="shared" si="392"/>
        <v>50</v>
      </c>
      <c r="Q1125" s="63"/>
      <c r="R1125" s="56"/>
      <c r="S1125" s="60">
        <f t="shared" si="405"/>
        <v>6.6229034050722113E-3</v>
      </c>
      <c r="T1125" s="64">
        <f t="shared" si="406"/>
        <v>-2.5333333333333319E-2</v>
      </c>
      <c r="V1125" s="65"/>
      <c r="W1125" s="65"/>
      <c r="Y1125" s="15" t="str">
        <f t="shared" si="393"/>
        <v>EASY</v>
      </c>
      <c r="AA1125" s="66">
        <f t="shared" si="407"/>
        <v>0.14914999444225119</v>
      </c>
      <c r="AB1125">
        <f>LOOKUP($B1125,'07_L1政策步階'!$A$4:$A$14,'07_L1政策步階'!$C$4:$C$14)</f>
        <v>1</v>
      </c>
      <c r="AC1125" s="65"/>
      <c r="AD1125" s="65"/>
      <c r="AE1125" s="65"/>
      <c r="AF1125" s="65"/>
      <c r="AG1125" s="65"/>
      <c r="AH1125" s="65"/>
      <c r="AI1125" s="65"/>
      <c r="AJ1125" s="65"/>
      <c r="AK1125" s="65"/>
      <c r="AL1125">
        <f t="shared" si="394"/>
        <v>100</v>
      </c>
      <c r="AM1125">
        <f t="shared" si="395"/>
        <v>100</v>
      </c>
      <c r="AN1125" t="str">
        <f t="shared" si="396"/>
        <v/>
      </c>
      <c r="AO1125" t="str">
        <f t="shared" si="397"/>
        <v/>
      </c>
      <c r="AP1125" t="str">
        <f t="shared" si="398"/>
        <v/>
      </c>
      <c r="AQ1125" t="str">
        <f t="shared" si="399"/>
        <v/>
      </c>
      <c r="AR1125" t="str">
        <f t="shared" si="400"/>
        <v/>
      </c>
      <c r="AS1125" t="str">
        <f t="shared" si="401"/>
        <v/>
      </c>
      <c r="AT1125" t="str">
        <f t="shared" si="402"/>
        <v/>
      </c>
      <c r="AU1125" t="str">
        <f t="shared" si="403"/>
        <v/>
      </c>
      <c r="AV1125" t="str">
        <f t="shared" si="404"/>
        <v/>
      </c>
      <c r="AW1125">
        <f>'01_指標庫'!$H$4*ISNUMBER($F1125)+'01_指標庫'!$H$5*ISNUMBER($AA1125)+'01_指標庫'!$H$6*ISNUMBER($G1125)+'01_指標庫'!$H$7*ISNUMBER($H1125)+'01_指標庫'!$H$8*ISNUMBER($AF1125)+'01_指標庫'!$H$9*ISNUMBER($AG1125)+'01_指標庫'!$H$10*ISNUMBER($AB1125)+'01_指標庫'!$H$11*ISNUMBER($AC1125)+'01_指標庫'!$H$12*ISNUMBER($AD1125)+'01_指標庫'!$H$13*ISNUMBER($AE1125)+'01_指標庫'!$H$14*ISNUMBER($I1125)+'01_指標庫'!$H$15*ISNUMBER($AH1125)+'01_指標庫'!$H$16*ISNUMBER($K1125)+'01_指標庫'!$H$17*ISNUMBER($AI1125)+'01_指標庫'!$H$18*ISNUMBER($AJ1125)+'01_指標庫'!$H$19*ISNUMBER($AK1125)+'01_指標庫'!$H$20*ISNUMBER($BB1125)+'01_指標庫'!$H$21*ISNUMBER($BC1125)</f>
        <v>51</v>
      </c>
      <c r="AX1125">
        <f>IF(AW1125=0,50,ROUND(('01_指標庫'!$H$4*IF(ISNUMBER($F1125),L1125,0)+'01_指標庫'!$H$5*IF(ISNUMBER($AA1125),AL1125,0)+'01_指標庫'!$H$6*IF(ISNUMBER($G1125),M1125,0)+'01_指標庫'!$H$7*IF(ISNUMBER($H1125),N1125,0)+'01_指標庫'!$H$8*IF(ISNUMBER($AF1125),AQ1125,0)+'01_指標庫'!$H$9*IF(ISNUMBER($AG1125),AR1125,0)+'01_指標庫'!$H$10*IF(ISNUMBER($AB1125),AM1125,0)+'01_指標庫'!$H$11*IF(ISNUMBER($AC1125),AN1125,0)+'01_指標庫'!$H$12*IF(ISNUMBER($AD1125),AO1125,0)+'01_指標庫'!$H$13*IF(ISNUMBER($AE1125),AP1125,0)+'01_指標庫'!$H$14*IF(ISNUMBER($I1125),O1125,0)+'01_指標庫'!$H$15*IF(ISNUMBER($AH1125),AS1125,0)+'01_指標庫'!$H$16*IF(ISNUMBER($K1125),P1125,0)+'01_指標庫'!$H$17*IF(ISNUMBER($AI1125),AT1125,0)+'01_指標庫'!$H$18*IF(ISNUMBER($AJ1125),AU1125,0)+'01_指標庫'!$H$19*IF(ISNUMBER($AK1125),AV1125,0)+'01_指標庫'!$H$20*IF(ISNUMBER($BB1125),BB1125,0)+'01_指標庫'!$H$21*IF(ISNUMBER($BC1125),BC1125,0))/AW1125,1))</f>
        <v>80.400000000000006</v>
      </c>
      <c r="AY1125" s="67"/>
      <c r="AZ1125" s="67"/>
      <c r="BA1125" s="66">
        <f t="shared" si="408"/>
        <v>2.6057416601472649E-3</v>
      </c>
      <c r="BB1125">
        <f t="shared" si="409"/>
        <v>50</v>
      </c>
      <c r="BC1125" t="str">
        <f t="shared" si="410"/>
        <v/>
      </c>
    </row>
    <row r="1126" spans="1:55" ht="15" customHeight="1">
      <c r="A1126" s="56">
        <v>1122</v>
      </c>
      <c r="B1126" s="57">
        <v>44183</v>
      </c>
      <c r="C1126" s="56">
        <v>2020</v>
      </c>
      <c r="D1126" s="58" t="s">
        <v>234</v>
      </c>
      <c r="E1126" s="59">
        <v>12738.18</v>
      </c>
      <c r="F1126" s="60">
        <v>0.219837</v>
      </c>
      <c r="G1126" s="60">
        <v>-1.088E-3</v>
      </c>
      <c r="H1126" s="61">
        <v>0.91839999999999999</v>
      </c>
      <c r="I1126" s="62">
        <v>403</v>
      </c>
      <c r="J1126" s="56" t="s">
        <v>235</v>
      </c>
      <c r="K1126" s="63">
        <v>21.57</v>
      </c>
      <c r="L1126" s="56">
        <f t="shared" si="388"/>
        <v>100</v>
      </c>
      <c r="M1126" s="56">
        <f t="shared" si="389"/>
        <v>100</v>
      </c>
      <c r="N1126" s="56">
        <f t="shared" si="390"/>
        <v>100</v>
      </c>
      <c r="O1126" s="56">
        <f t="shared" si="391"/>
        <v>50</v>
      </c>
      <c r="P1126" s="56">
        <f t="shared" si="392"/>
        <v>50</v>
      </c>
      <c r="Q1126" s="63"/>
      <c r="R1126" s="56"/>
      <c r="S1126" s="60">
        <f t="shared" si="405"/>
        <v>-1.0884515913506254E-3</v>
      </c>
      <c r="T1126" s="64">
        <f t="shared" si="406"/>
        <v>-1.641586867305056E-2</v>
      </c>
      <c r="V1126" s="65"/>
      <c r="W1126" s="65"/>
      <c r="Y1126" s="15" t="str">
        <f t="shared" si="393"/>
        <v>EASY</v>
      </c>
      <c r="AA1126" s="66">
        <f t="shared" si="407"/>
        <v>0.14910858715766517</v>
      </c>
      <c r="AB1126">
        <f>LOOKUP($B1126,'07_L1政策步階'!$A$4:$A$14,'07_L1政策步階'!$C$4:$C$14)</f>
        <v>1</v>
      </c>
      <c r="AC1126" s="65"/>
      <c r="AD1126" s="65"/>
      <c r="AE1126" s="65"/>
      <c r="AF1126" s="65"/>
      <c r="AG1126" s="65"/>
      <c r="AH1126" s="65"/>
      <c r="AI1126" s="65"/>
      <c r="AJ1126" s="65"/>
      <c r="AK1126" s="65"/>
      <c r="AL1126">
        <f t="shared" si="394"/>
        <v>100</v>
      </c>
      <c r="AM1126">
        <f t="shared" si="395"/>
        <v>100</v>
      </c>
      <c r="AN1126" t="str">
        <f t="shared" si="396"/>
        <v/>
      </c>
      <c r="AO1126" t="str">
        <f t="shared" si="397"/>
        <v/>
      </c>
      <c r="AP1126" t="str">
        <f t="shared" si="398"/>
        <v/>
      </c>
      <c r="AQ1126" t="str">
        <f t="shared" si="399"/>
        <v/>
      </c>
      <c r="AR1126" t="str">
        <f t="shared" si="400"/>
        <v/>
      </c>
      <c r="AS1126" t="str">
        <f t="shared" si="401"/>
        <v/>
      </c>
      <c r="AT1126" t="str">
        <f t="shared" si="402"/>
        <v/>
      </c>
      <c r="AU1126" t="str">
        <f t="shared" si="403"/>
        <v/>
      </c>
      <c r="AV1126" t="str">
        <f t="shared" si="404"/>
        <v/>
      </c>
      <c r="AW1126">
        <f>'01_指標庫'!$H$4*ISNUMBER($F1126)+'01_指標庫'!$H$5*ISNUMBER($AA1126)+'01_指標庫'!$H$6*ISNUMBER($G1126)+'01_指標庫'!$H$7*ISNUMBER($H1126)+'01_指標庫'!$H$8*ISNUMBER($AF1126)+'01_指標庫'!$H$9*ISNUMBER($AG1126)+'01_指標庫'!$H$10*ISNUMBER($AB1126)+'01_指標庫'!$H$11*ISNUMBER($AC1126)+'01_指標庫'!$H$12*ISNUMBER($AD1126)+'01_指標庫'!$H$13*ISNUMBER($AE1126)+'01_指標庫'!$H$14*ISNUMBER($I1126)+'01_指標庫'!$H$15*ISNUMBER($AH1126)+'01_指標庫'!$H$16*ISNUMBER($K1126)+'01_指標庫'!$H$17*ISNUMBER($AI1126)+'01_指標庫'!$H$18*ISNUMBER($AJ1126)+'01_指標庫'!$H$19*ISNUMBER($AK1126)+'01_指標庫'!$H$20*ISNUMBER($BB1126)+'01_指標庫'!$H$21*ISNUMBER($BC1126)</f>
        <v>51</v>
      </c>
      <c r="AX1126">
        <f>IF(AW1126=0,50,ROUND(('01_指標庫'!$H$4*IF(ISNUMBER($F1126),L1126,0)+'01_指標庫'!$H$5*IF(ISNUMBER($AA1126),AL1126,0)+'01_指標庫'!$H$6*IF(ISNUMBER($G1126),M1126,0)+'01_指標庫'!$H$7*IF(ISNUMBER($H1126),N1126,0)+'01_指標庫'!$H$8*IF(ISNUMBER($AF1126),AQ1126,0)+'01_指標庫'!$H$9*IF(ISNUMBER($AG1126),AR1126,0)+'01_指標庫'!$H$10*IF(ISNUMBER($AB1126),AM1126,0)+'01_指標庫'!$H$11*IF(ISNUMBER($AC1126),AN1126,0)+'01_指標庫'!$H$12*IF(ISNUMBER($AD1126),AO1126,0)+'01_指標庫'!$H$13*IF(ISNUMBER($AE1126),AP1126,0)+'01_指標庫'!$H$14*IF(ISNUMBER($I1126),O1126,0)+'01_指標庫'!$H$15*IF(ISNUMBER($AH1126),AS1126,0)+'01_指標庫'!$H$16*IF(ISNUMBER($K1126),P1126,0)+'01_指標庫'!$H$17*IF(ISNUMBER($AI1126),AT1126,0)+'01_指標庫'!$H$18*IF(ISNUMBER($AJ1126),AU1126,0)+'01_指標庫'!$H$19*IF(ISNUMBER($AK1126),AV1126,0)+'01_指標庫'!$H$20*IF(ISNUMBER($BB1126),BB1126,0)+'01_指標庫'!$H$21*IF(ISNUMBER($BC1126),BC1126,0))/AW1126,1))</f>
        <v>80.400000000000006</v>
      </c>
      <c r="AY1126" s="67"/>
      <c r="AZ1126" s="67"/>
      <c r="BA1126" s="66">
        <f t="shared" si="408"/>
        <v>6.7087075289364861E-3</v>
      </c>
      <c r="BB1126">
        <f t="shared" si="409"/>
        <v>50</v>
      </c>
      <c r="BC1126" t="str">
        <f t="shared" si="410"/>
        <v/>
      </c>
    </row>
    <row r="1127" spans="1:55" ht="15" customHeight="1">
      <c r="A1127" s="56">
        <v>1123</v>
      </c>
      <c r="B1127" s="57">
        <v>44186</v>
      </c>
      <c r="C1127" s="56">
        <v>2020</v>
      </c>
      <c r="D1127" s="58" t="s">
        <v>236</v>
      </c>
      <c r="E1127" s="59">
        <v>12690.26</v>
      </c>
      <c r="F1127" s="60">
        <v>0.21249499999999999</v>
      </c>
      <c r="G1127" s="60">
        <v>-4.8459999999999996E-3</v>
      </c>
      <c r="H1127" s="61">
        <v>0.89800000000000002</v>
      </c>
      <c r="I1127" s="62">
        <v>418</v>
      </c>
      <c r="J1127" s="56" t="s">
        <v>235</v>
      </c>
      <c r="K1127" s="63">
        <v>25.16</v>
      </c>
      <c r="L1127" s="56">
        <f t="shared" si="388"/>
        <v>100</v>
      </c>
      <c r="M1127" s="56">
        <f t="shared" si="389"/>
        <v>100</v>
      </c>
      <c r="N1127" s="56">
        <f t="shared" si="390"/>
        <v>100</v>
      </c>
      <c r="O1127" s="56">
        <f t="shared" si="391"/>
        <v>50</v>
      </c>
      <c r="P1127" s="56">
        <f t="shared" si="392"/>
        <v>0</v>
      </c>
      <c r="Q1127" s="63"/>
      <c r="R1127" s="56"/>
      <c r="S1127" s="60">
        <f t="shared" si="405"/>
        <v>-3.7619188926518721E-3</v>
      </c>
      <c r="T1127" s="64">
        <f t="shared" si="406"/>
        <v>0.16643486323597578</v>
      </c>
      <c r="V1127" s="65"/>
      <c r="W1127" s="65"/>
      <c r="Y1127" s="15" t="str">
        <f t="shared" si="393"/>
        <v>EASY</v>
      </c>
      <c r="AA1127" s="66">
        <f t="shared" si="407"/>
        <v>0.14834819089651452</v>
      </c>
      <c r="AB1127">
        <f>LOOKUP($B1127,'07_L1政策步階'!$A$4:$A$14,'07_L1政策步階'!$C$4:$C$14)</f>
        <v>1</v>
      </c>
      <c r="AC1127" s="65"/>
      <c r="AD1127" s="65"/>
      <c r="AE1127" s="65"/>
      <c r="AF1127" s="65"/>
      <c r="AG1127" s="65"/>
      <c r="AH1127" s="65"/>
      <c r="AI1127" s="65"/>
      <c r="AJ1127" s="65"/>
      <c r="AK1127" s="65"/>
      <c r="AL1127">
        <f t="shared" si="394"/>
        <v>100</v>
      </c>
      <c r="AM1127">
        <f t="shared" si="395"/>
        <v>100</v>
      </c>
      <c r="AN1127" t="str">
        <f t="shared" si="396"/>
        <v/>
      </c>
      <c r="AO1127" t="str">
        <f t="shared" si="397"/>
        <v/>
      </c>
      <c r="AP1127" t="str">
        <f t="shared" si="398"/>
        <v/>
      </c>
      <c r="AQ1127" t="str">
        <f t="shared" si="399"/>
        <v/>
      </c>
      <c r="AR1127" t="str">
        <f t="shared" si="400"/>
        <v/>
      </c>
      <c r="AS1127" t="str">
        <f t="shared" si="401"/>
        <v/>
      </c>
      <c r="AT1127" t="str">
        <f t="shared" si="402"/>
        <v/>
      </c>
      <c r="AU1127" t="str">
        <f t="shared" si="403"/>
        <v/>
      </c>
      <c r="AV1127" t="str">
        <f t="shared" si="404"/>
        <v/>
      </c>
      <c r="AW1127">
        <f>'01_指標庫'!$H$4*ISNUMBER($F1127)+'01_指標庫'!$H$5*ISNUMBER($AA1127)+'01_指標庫'!$H$6*ISNUMBER($G1127)+'01_指標庫'!$H$7*ISNUMBER($H1127)+'01_指標庫'!$H$8*ISNUMBER($AF1127)+'01_指標庫'!$H$9*ISNUMBER($AG1127)+'01_指標庫'!$H$10*ISNUMBER($AB1127)+'01_指標庫'!$H$11*ISNUMBER($AC1127)+'01_指標庫'!$H$12*ISNUMBER($AD1127)+'01_指標庫'!$H$13*ISNUMBER($AE1127)+'01_指標庫'!$H$14*ISNUMBER($I1127)+'01_指標庫'!$H$15*ISNUMBER($AH1127)+'01_指標庫'!$H$16*ISNUMBER($K1127)+'01_指標庫'!$H$17*ISNUMBER($AI1127)+'01_指標庫'!$H$18*ISNUMBER($AJ1127)+'01_指標庫'!$H$19*ISNUMBER($AK1127)+'01_指標庫'!$H$20*ISNUMBER($BB1127)+'01_指標庫'!$H$21*ISNUMBER($BC1127)</f>
        <v>51</v>
      </c>
      <c r="AX1127">
        <f>IF(AW1127=0,50,ROUND(('01_指標庫'!$H$4*IF(ISNUMBER($F1127),L1127,0)+'01_指標庫'!$H$5*IF(ISNUMBER($AA1127),AL1127,0)+'01_指標庫'!$H$6*IF(ISNUMBER($G1127),M1127,0)+'01_指標庫'!$H$7*IF(ISNUMBER($H1127),N1127,0)+'01_指標庫'!$H$8*IF(ISNUMBER($AF1127),AQ1127,0)+'01_指標庫'!$H$9*IF(ISNUMBER($AG1127),AR1127,0)+'01_指標庫'!$H$10*IF(ISNUMBER($AB1127),AM1127,0)+'01_指標庫'!$H$11*IF(ISNUMBER($AC1127),AN1127,0)+'01_指標庫'!$H$12*IF(ISNUMBER($AD1127),AO1127,0)+'01_指標庫'!$H$13*IF(ISNUMBER($AE1127),AP1127,0)+'01_指標庫'!$H$14*IF(ISNUMBER($I1127),O1127,0)+'01_指標庫'!$H$15*IF(ISNUMBER($AH1127),AS1127,0)+'01_指標庫'!$H$16*IF(ISNUMBER($K1127),P1127,0)+'01_指標庫'!$H$17*IF(ISNUMBER($AI1127),AT1127,0)+'01_指標庫'!$H$18*IF(ISNUMBER($AJ1127),AU1127,0)+'01_指標庫'!$H$19*IF(ISNUMBER($AK1127),AV1127,0)+'01_指標庫'!$H$20*IF(ISNUMBER($BB1127),BB1127,0)+'01_指標庫'!$H$21*IF(ISNUMBER($BC1127),BC1127,0))/AW1127,1))</f>
        <v>74.5</v>
      </c>
      <c r="AY1127" s="67"/>
      <c r="AZ1127" s="67"/>
      <c r="BA1127" s="66">
        <f t="shared" si="408"/>
        <v>9.5864002106866852E-3</v>
      </c>
      <c r="BB1127">
        <f t="shared" si="409"/>
        <v>50</v>
      </c>
      <c r="BC1127" t="str">
        <f t="shared" si="410"/>
        <v/>
      </c>
    </row>
    <row r="1128" spans="1:55" ht="15" customHeight="1">
      <c r="A1128" s="56">
        <v>1124</v>
      </c>
      <c r="B1128" s="57">
        <v>44187</v>
      </c>
      <c r="C1128" s="56">
        <v>2020</v>
      </c>
      <c r="D1128" s="58" t="s">
        <v>237</v>
      </c>
      <c r="E1128" s="59">
        <v>12717.56</v>
      </c>
      <c r="F1128" s="60">
        <v>0.212586</v>
      </c>
      <c r="G1128" s="60">
        <v>-2.7049999999999999E-3</v>
      </c>
      <c r="H1128" s="61">
        <v>0.89800000000000002</v>
      </c>
      <c r="I1128" s="62">
        <v>412</v>
      </c>
      <c r="J1128" s="56" t="s">
        <v>235</v>
      </c>
      <c r="K1128" s="63">
        <v>24.23</v>
      </c>
      <c r="L1128" s="56">
        <f t="shared" si="388"/>
        <v>100</v>
      </c>
      <c r="M1128" s="56">
        <f t="shared" si="389"/>
        <v>100</v>
      </c>
      <c r="N1128" s="56">
        <f t="shared" si="390"/>
        <v>100</v>
      </c>
      <c r="O1128" s="56">
        <f t="shared" si="391"/>
        <v>50</v>
      </c>
      <c r="P1128" s="56">
        <f t="shared" si="392"/>
        <v>50</v>
      </c>
      <c r="Q1128" s="63"/>
      <c r="R1128" s="56"/>
      <c r="S1128" s="60">
        <f t="shared" si="405"/>
        <v>2.151256160236148E-3</v>
      </c>
      <c r="T1128" s="64">
        <f t="shared" si="406"/>
        <v>-3.6963434022257546E-2</v>
      </c>
      <c r="V1128" s="65"/>
      <c r="W1128" s="65"/>
      <c r="Y1128" s="15" t="str">
        <f t="shared" si="393"/>
        <v>EASY</v>
      </c>
      <c r="AA1128" s="66">
        <f t="shared" si="407"/>
        <v>0.14716964638772212</v>
      </c>
      <c r="AB1128">
        <f>LOOKUP($B1128,'07_L1政策步階'!$A$4:$A$14,'07_L1政策步階'!$C$4:$C$14)</f>
        <v>1</v>
      </c>
      <c r="AC1128" s="65"/>
      <c r="AD1128" s="65"/>
      <c r="AE1128" s="65"/>
      <c r="AF1128" s="65"/>
      <c r="AG1128" s="65"/>
      <c r="AH1128" s="65"/>
      <c r="AI1128" s="65"/>
      <c r="AJ1128" s="65"/>
      <c r="AK1128" s="65"/>
      <c r="AL1128">
        <f t="shared" si="394"/>
        <v>100</v>
      </c>
      <c r="AM1128">
        <f t="shared" si="395"/>
        <v>100</v>
      </c>
      <c r="AN1128" t="str">
        <f t="shared" si="396"/>
        <v/>
      </c>
      <c r="AO1128" t="str">
        <f t="shared" si="397"/>
        <v/>
      </c>
      <c r="AP1128" t="str">
        <f t="shared" si="398"/>
        <v/>
      </c>
      <c r="AQ1128" t="str">
        <f t="shared" si="399"/>
        <v/>
      </c>
      <c r="AR1128" t="str">
        <f t="shared" si="400"/>
        <v/>
      </c>
      <c r="AS1128" t="str">
        <f t="shared" si="401"/>
        <v/>
      </c>
      <c r="AT1128" t="str">
        <f t="shared" si="402"/>
        <v/>
      </c>
      <c r="AU1128" t="str">
        <f t="shared" si="403"/>
        <v/>
      </c>
      <c r="AV1128" t="str">
        <f t="shared" si="404"/>
        <v/>
      </c>
      <c r="AW1128">
        <f>'01_指標庫'!$H$4*ISNUMBER($F1128)+'01_指標庫'!$H$5*ISNUMBER($AA1128)+'01_指標庫'!$H$6*ISNUMBER($G1128)+'01_指標庫'!$H$7*ISNUMBER($H1128)+'01_指標庫'!$H$8*ISNUMBER($AF1128)+'01_指標庫'!$H$9*ISNUMBER($AG1128)+'01_指標庫'!$H$10*ISNUMBER($AB1128)+'01_指標庫'!$H$11*ISNUMBER($AC1128)+'01_指標庫'!$H$12*ISNUMBER($AD1128)+'01_指標庫'!$H$13*ISNUMBER($AE1128)+'01_指標庫'!$H$14*ISNUMBER($I1128)+'01_指標庫'!$H$15*ISNUMBER($AH1128)+'01_指標庫'!$H$16*ISNUMBER($K1128)+'01_指標庫'!$H$17*ISNUMBER($AI1128)+'01_指標庫'!$H$18*ISNUMBER($AJ1128)+'01_指標庫'!$H$19*ISNUMBER($AK1128)+'01_指標庫'!$H$20*ISNUMBER($BB1128)+'01_指標庫'!$H$21*ISNUMBER($BC1128)</f>
        <v>51</v>
      </c>
      <c r="AX1128">
        <f>IF(AW1128=0,50,ROUND(('01_指標庫'!$H$4*IF(ISNUMBER($F1128),L1128,0)+'01_指標庫'!$H$5*IF(ISNUMBER($AA1128),AL1128,0)+'01_指標庫'!$H$6*IF(ISNUMBER($G1128),M1128,0)+'01_指標庫'!$H$7*IF(ISNUMBER($H1128),N1128,0)+'01_指標庫'!$H$8*IF(ISNUMBER($AF1128),AQ1128,0)+'01_指標庫'!$H$9*IF(ISNUMBER($AG1128),AR1128,0)+'01_指標庫'!$H$10*IF(ISNUMBER($AB1128),AM1128,0)+'01_指標庫'!$H$11*IF(ISNUMBER($AC1128),AN1128,0)+'01_指標庫'!$H$12*IF(ISNUMBER($AD1128),AO1128,0)+'01_指標庫'!$H$13*IF(ISNUMBER($AE1128),AP1128,0)+'01_指標庫'!$H$14*IF(ISNUMBER($I1128),O1128,0)+'01_指標庫'!$H$15*IF(ISNUMBER($AH1128),AS1128,0)+'01_指標庫'!$H$16*IF(ISNUMBER($K1128),P1128,0)+'01_指標庫'!$H$17*IF(ISNUMBER($AI1128),AT1128,0)+'01_指標庫'!$H$18*IF(ISNUMBER($AJ1128),AU1128,0)+'01_指標庫'!$H$19*IF(ISNUMBER($AK1128),AV1128,0)+'01_指標庫'!$H$20*IF(ISNUMBER($BB1128),BB1128,0)+'01_指標庫'!$H$21*IF(ISNUMBER($BC1128),BC1128,0))/AW1128,1))</f>
        <v>86.3</v>
      </c>
      <c r="AY1128" s="67"/>
      <c r="AZ1128" s="67"/>
      <c r="BA1128" s="66">
        <f t="shared" si="408"/>
        <v>1.0863814378019532E-2</v>
      </c>
      <c r="BB1128">
        <f t="shared" si="409"/>
        <v>100</v>
      </c>
      <c r="BC1128" t="str">
        <f t="shared" si="410"/>
        <v/>
      </c>
    </row>
    <row r="1129" spans="1:55" ht="15" customHeight="1">
      <c r="A1129" s="56">
        <v>1125</v>
      </c>
      <c r="B1129" s="57">
        <v>44188</v>
      </c>
      <c r="C1129" s="56">
        <v>2020</v>
      </c>
      <c r="D1129" s="58" t="s">
        <v>238</v>
      </c>
      <c r="E1129" s="59">
        <v>12653.14</v>
      </c>
      <c r="F1129" s="60">
        <v>0.20377700000000001</v>
      </c>
      <c r="G1129" s="60">
        <v>-7.757E-3</v>
      </c>
      <c r="H1129" s="61">
        <v>0.89800000000000002</v>
      </c>
      <c r="I1129" s="62">
        <v>407</v>
      </c>
      <c r="J1129" s="56" t="s">
        <v>235</v>
      </c>
      <c r="K1129" s="63">
        <v>23.31</v>
      </c>
      <c r="L1129" s="56">
        <f t="shared" si="388"/>
        <v>100</v>
      </c>
      <c r="M1129" s="56">
        <f t="shared" si="389"/>
        <v>100</v>
      </c>
      <c r="N1129" s="56">
        <f t="shared" si="390"/>
        <v>100</v>
      </c>
      <c r="O1129" s="56">
        <f t="shared" si="391"/>
        <v>50</v>
      </c>
      <c r="P1129" s="56">
        <f t="shared" si="392"/>
        <v>50</v>
      </c>
      <c r="Q1129" s="63"/>
      <c r="R1129" s="56"/>
      <c r="S1129" s="60">
        <f t="shared" si="405"/>
        <v>-5.0654370806978433E-3</v>
      </c>
      <c r="T1129" s="64">
        <f t="shared" si="406"/>
        <v>-3.7969459347915846E-2</v>
      </c>
      <c r="V1129" s="65"/>
      <c r="W1129" s="65"/>
      <c r="Y1129" s="15" t="str">
        <f t="shared" si="393"/>
        <v>EASY</v>
      </c>
      <c r="AA1129" s="66">
        <f t="shared" si="407"/>
        <v>0.1457183176868917</v>
      </c>
      <c r="AB1129">
        <f>LOOKUP($B1129,'07_L1政策步階'!$A$4:$A$14,'07_L1政策步階'!$C$4:$C$14)</f>
        <v>1</v>
      </c>
      <c r="AC1129" s="65"/>
      <c r="AD1129" s="65"/>
      <c r="AE1129" s="65"/>
      <c r="AF1129" s="65"/>
      <c r="AG1129" s="65"/>
      <c r="AH1129" s="65"/>
      <c r="AI1129" s="65"/>
      <c r="AJ1129" s="65"/>
      <c r="AK1129" s="65"/>
      <c r="AL1129">
        <f t="shared" si="394"/>
        <v>100</v>
      </c>
      <c r="AM1129">
        <f t="shared" si="395"/>
        <v>100</v>
      </c>
      <c r="AN1129" t="str">
        <f t="shared" si="396"/>
        <v/>
      </c>
      <c r="AO1129" t="str">
        <f t="shared" si="397"/>
        <v/>
      </c>
      <c r="AP1129" t="str">
        <f t="shared" si="398"/>
        <v/>
      </c>
      <c r="AQ1129" t="str">
        <f t="shared" si="399"/>
        <v/>
      </c>
      <c r="AR1129" t="str">
        <f t="shared" si="400"/>
        <v/>
      </c>
      <c r="AS1129" t="str">
        <f t="shared" si="401"/>
        <v/>
      </c>
      <c r="AT1129" t="str">
        <f t="shared" si="402"/>
        <v/>
      </c>
      <c r="AU1129" t="str">
        <f t="shared" si="403"/>
        <v/>
      </c>
      <c r="AV1129" t="str">
        <f t="shared" si="404"/>
        <v/>
      </c>
      <c r="AW1129">
        <f>'01_指標庫'!$H$4*ISNUMBER($F1129)+'01_指標庫'!$H$5*ISNUMBER($AA1129)+'01_指標庫'!$H$6*ISNUMBER($G1129)+'01_指標庫'!$H$7*ISNUMBER($H1129)+'01_指標庫'!$H$8*ISNUMBER($AF1129)+'01_指標庫'!$H$9*ISNUMBER($AG1129)+'01_指標庫'!$H$10*ISNUMBER($AB1129)+'01_指標庫'!$H$11*ISNUMBER($AC1129)+'01_指標庫'!$H$12*ISNUMBER($AD1129)+'01_指標庫'!$H$13*ISNUMBER($AE1129)+'01_指標庫'!$H$14*ISNUMBER($I1129)+'01_指標庫'!$H$15*ISNUMBER($AH1129)+'01_指標庫'!$H$16*ISNUMBER($K1129)+'01_指標庫'!$H$17*ISNUMBER($AI1129)+'01_指標庫'!$H$18*ISNUMBER($AJ1129)+'01_指標庫'!$H$19*ISNUMBER($AK1129)+'01_指標庫'!$H$20*ISNUMBER($BB1129)+'01_指標庫'!$H$21*ISNUMBER($BC1129)</f>
        <v>51</v>
      </c>
      <c r="AX1129">
        <f>IF(AW1129=0,50,ROUND(('01_指標庫'!$H$4*IF(ISNUMBER($F1129),L1129,0)+'01_指標庫'!$H$5*IF(ISNUMBER($AA1129),AL1129,0)+'01_指標庫'!$H$6*IF(ISNUMBER($G1129),M1129,0)+'01_指標庫'!$H$7*IF(ISNUMBER($H1129),N1129,0)+'01_指標庫'!$H$8*IF(ISNUMBER($AF1129),AQ1129,0)+'01_指標庫'!$H$9*IF(ISNUMBER($AG1129),AR1129,0)+'01_指標庫'!$H$10*IF(ISNUMBER($AB1129),AM1129,0)+'01_指標庫'!$H$11*IF(ISNUMBER($AC1129),AN1129,0)+'01_指標庫'!$H$12*IF(ISNUMBER($AD1129),AO1129,0)+'01_指標庫'!$H$13*IF(ISNUMBER($AE1129),AP1129,0)+'01_指標庫'!$H$14*IF(ISNUMBER($I1129),O1129,0)+'01_指標庫'!$H$15*IF(ISNUMBER($AH1129),AS1129,0)+'01_指標庫'!$H$16*IF(ISNUMBER($K1129),P1129,0)+'01_指標庫'!$H$17*IF(ISNUMBER($AI1129),AT1129,0)+'01_指標庫'!$H$18*IF(ISNUMBER($AJ1129),AU1129,0)+'01_指標庫'!$H$19*IF(ISNUMBER($AK1129),AV1129,0)+'01_指標庫'!$H$20*IF(ISNUMBER($BB1129),BB1129,0)+'01_指標庫'!$H$21*IF(ISNUMBER($BC1129),BC1129,0))/AW1129,1))</f>
        <v>80.400000000000006</v>
      </c>
      <c r="AY1129" s="67"/>
      <c r="AZ1129" s="67"/>
      <c r="BA1129" s="66">
        <f t="shared" si="408"/>
        <v>8.311951071376722E-3</v>
      </c>
      <c r="BB1129">
        <f t="shared" si="409"/>
        <v>50</v>
      </c>
      <c r="BC1129" t="str">
        <f t="shared" si="410"/>
        <v/>
      </c>
    </row>
    <row r="1130" spans="1:55" ht="15" customHeight="1">
      <c r="A1130" s="56">
        <v>1126</v>
      </c>
      <c r="B1130" s="57">
        <v>44189</v>
      </c>
      <c r="C1130" s="56">
        <v>2020</v>
      </c>
      <c r="D1130" s="58" t="s">
        <v>239</v>
      </c>
      <c r="E1130" s="59">
        <v>12711.01</v>
      </c>
      <c r="F1130" s="60">
        <v>0.20615700000000001</v>
      </c>
      <c r="G1130" s="60">
        <v>-3.2190000000000001E-3</v>
      </c>
      <c r="H1130" s="61">
        <v>0.89800000000000002</v>
      </c>
      <c r="I1130" s="62">
        <v>405</v>
      </c>
      <c r="J1130" s="56" t="s">
        <v>235</v>
      </c>
      <c r="K1130" s="63">
        <v>21.53</v>
      </c>
      <c r="L1130" s="56">
        <f t="shared" si="388"/>
        <v>100</v>
      </c>
      <c r="M1130" s="56">
        <f t="shared" si="389"/>
        <v>100</v>
      </c>
      <c r="N1130" s="56">
        <f t="shared" si="390"/>
        <v>100</v>
      </c>
      <c r="O1130" s="56">
        <f t="shared" si="391"/>
        <v>50</v>
      </c>
      <c r="P1130" s="56">
        <f t="shared" si="392"/>
        <v>50</v>
      </c>
      <c r="Q1130" s="63"/>
      <c r="R1130" s="56"/>
      <c r="S1130" s="60">
        <f t="shared" si="405"/>
        <v>4.5735683000425187E-3</v>
      </c>
      <c r="T1130" s="64">
        <f t="shared" si="406"/>
        <v>-7.6362076362076259E-2</v>
      </c>
      <c r="V1130" s="65"/>
      <c r="W1130" s="65"/>
      <c r="Y1130" s="15" t="str">
        <f t="shared" si="393"/>
        <v>EASY</v>
      </c>
      <c r="AA1130" s="66">
        <f t="shared" si="407"/>
        <v>0.14413433457638725</v>
      </c>
      <c r="AB1130">
        <f>LOOKUP($B1130,'07_L1政策步階'!$A$4:$A$14,'07_L1政策步階'!$C$4:$C$14)</f>
        <v>1</v>
      </c>
      <c r="AC1130" s="65"/>
      <c r="AD1130" s="65"/>
      <c r="AE1130" s="65"/>
      <c r="AF1130" s="65"/>
      <c r="AG1130" s="65"/>
      <c r="AH1130" s="65"/>
      <c r="AI1130" s="65"/>
      <c r="AJ1130" s="65"/>
      <c r="AK1130" s="65"/>
      <c r="AL1130">
        <f t="shared" si="394"/>
        <v>100</v>
      </c>
      <c r="AM1130">
        <f t="shared" si="395"/>
        <v>100</v>
      </c>
      <c r="AN1130" t="str">
        <f t="shared" si="396"/>
        <v/>
      </c>
      <c r="AO1130" t="str">
        <f t="shared" si="397"/>
        <v/>
      </c>
      <c r="AP1130" t="str">
        <f t="shared" si="398"/>
        <v/>
      </c>
      <c r="AQ1130" t="str">
        <f t="shared" si="399"/>
        <v/>
      </c>
      <c r="AR1130" t="str">
        <f t="shared" si="400"/>
        <v/>
      </c>
      <c r="AS1130" t="str">
        <f t="shared" si="401"/>
        <v/>
      </c>
      <c r="AT1130" t="str">
        <f t="shared" si="402"/>
        <v/>
      </c>
      <c r="AU1130" t="str">
        <f t="shared" si="403"/>
        <v/>
      </c>
      <c r="AV1130" t="str">
        <f t="shared" si="404"/>
        <v/>
      </c>
      <c r="AW1130">
        <f>'01_指標庫'!$H$4*ISNUMBER($F1130)+'01_指標庫'!$H$5*ISNUMBER($AA1130)+'01_指標庫'!$H$6*ISNUMBER($G1130)+'01_指標庫'!$H$7*ISNUMBER($H1130)+'01_指標庫'!$H$8*ISNUMBER($AF1130)+'01_指標庫'!$H$9*ISNUMBER($AG1130)+'01_指標庫'!$H$10*ISNUMBER($AB1130)+'01_指標庫'!$H$11*ISNUMBER($AC1130)+'01_指標庫'!$H$12*ISNUMBER($AD1130)+'01_指標庫'!$H$13*ISNUMBER($AE1130)+'01_指標庫'!$H$14*ISNUMBER($I1130)+'01_指標庫'!$H$15*ISNUMBER($AH1130)+'01_指標庫'!$H$16*ISNUMBER($K1130)+'01_指標庫'!$H$17*ISNUMBER($AI1130)+'01_指標庫'!$H$18*ISNUMBER($AJ1130)+'01_指標庫'!$H$19*ISNUMBER($AK1130)+'01_指標庫'!$H$20*ISNUMBER($BB1130)+'01_指標庫'!$H$21*ISNUMBER($BC1130)</f>
        <v>51</v>
      </c>
      <c r="AX1130">
        <f>IF(AW1130=0,50,ROUND(('01_指標庫'!$H$4*IF(ISNUMBER($F1130),L1130,0)+'01_指標庫'!$H$5*IF(ISNUMBER($AA1130),AL1130,0)+'01_指標庫'!$H$6*IF(ISNUMBER($G1130),M1130,0)+'01_指標庫'!$H$7*IF(ISNUMBER($H1130),N1130,0)+'01_指標庫'!$H$8*IF(ISNUMBER($AF1130),AQ1130,0)+'01_指標庫'!$H$9*IF(ISNUMBER($AG1130),AR1130,0)+'01_指標庫'!$H$10*IF(ISNUMBER($AB1130),AM1130,0)+'01_指標庫'!$H$11*IF(ISNUMBER($AC1130),AN1130,0)+'01_指標庫'!$H$12*IF(ISNUMBER($AD1130),AO1130,0)+'01_指標庫'!$H$13*IF(ISNUMBER($AE1130),AP1130,0)+'01_指標庫'!$H$14*IF(ISNUMBER($I1130),O1130,0)+'01_指標庫'!$H$15*IF(ISNUMBER($AH1130),AS1130,0)+'01_指標庫'!$H$16*IF(ISNUMBER($K1130),P1130,0)+'01_指標庫'!$H$17*IF(ISNUMBER($AI1130),AT1130,0)+'01_指標庫'!$H$18*IF(ISNUMBER($AJ1130),AU1130,0)+'01_指標庫'!$H$19*IF(ISNUMBER($AK1130),AV1130,0)+'01_指標庫'!$H$20*IF(ISNUMBER($BB1130),BB1130,0)+'01_指標庫'!$H$21*IF(ISNUMBER($BC1130),BC1130,0))/AW1130,1))</f>
        <v>80.400000000000006</v>
      </c>
      <c r="AY1130" s="67"/>
      <c r="AZ1130" s="67"/>
      <c r="BA1130" s="66">
        <f t="shared" si="408"/>
        <v>5.194441989014198E-3</v>
      </c>
      <c r="BB1130">
        <f t="shared" si="409"/>
        <v>50</v>
      </c>
      <c r="BC1130" t="str">
        <f t="shared" si="410"/>
        <v/>
      </c>
    </row>
    <row r="1131" spans="1:55" ht="15" customHeight="1">
      <c r="A1131" s="56">
        <v>1127</v>
      </c>
      <c r="B1131" s="57">
        <v>44193</v>
      </c>
      <c r="C1131" s="56">
        <v>2020</v>
      </c>
      <c r="D1131" s="58" t="s">
        <v>236</v>
      </c>
      <c r="E1131" s="59">
        <v>12838.86</v>
      </c>
      <c r="F1131" s="60">
        <v>0.21549599999999999</v>
      </c>
      <c r="G1131" s="60">
        <v>0</v>
      </c>
      <c r="H1131" s="61">
        <v>0.89800000000000002</v>
      </c>
      <c r="I1131" s="62">
        <v>389</v>
      </c>
      <c r="J1131" s="56" t="s">
        <v>235</v>
      </c>
      <c r="K1131" s="63">
        <v>21.7</v>
      </c>
      <c r="L1131" s="56">
        <f t="shared" si="388"/>
        <v>100</v>
      </c>
      <c r="M1131" s="56">
        <f t="shared" si="389"/>
        <v>100</v>
      </c>
      <c r="N1131" s="56">
        <f t="shared" si="390"/>
        <v>100</v>
      </c>
      <c r="O1131" s="56">
        <f t="shared" si="391"/>
        <v>50</v>
      </c>
      <c r="P1131" s="56">
        <f t="shared" si="392"/>
        <v>50</v>
      </c>
      <c r="Q1131" s="63"/>
      <c r="R1131" s="56"/>
      <c r="S1131" s="60">
        <f t="shared" si="405"/>
        <v>1.0058209379113059E-2</v>
      </c>
      <c r="T1131" s="64">
        <f t="shared" si="406"/>
        <v>7.8959591267997453E-3</v>
      </c>
      <c r="V1131" s="65"/>
      <c r="W1131" s="65"/>
      <c r="Y1131" s="15" t="str">
        <f t="shared" si="393"/>
        <v>EASY</v>
      </c>
      <c r="AA1131" s="66">
        <f t="shared" si="407"/>
        <v>0.14329147373649564</v>
      </c>
      <c r="AB1131">
        <f>LOOKUP($B1131,'07_L1政策步階'!$A$4:$A$14,'07_L1政策步階'!$C$4:$C$14)</f>
        <v>1</v>
      </c>
      <c r="AC1131" s="65"/>
      <c r="AD1131" s="65"/>
      <c r="AE1131" s="65"/>
      <c r="AF1131" s="65"/>
      <c r="AG1131" s="65"/>
      <c r="AH1131" s="65"/>
      <c r="AI1131" s="65"/>
      <c r="AJ1131" s="65"/>
      <c r="AK1131" s="65"/>
      <c r="AL1131">
        <f t="shared" si="394"/>
        <v>100</v>
      </c>
      <c r="AM1131">
        <f t="shared" si="395"/>
        <v>100</v>
      </c>
      <c r="AN1131" t="str">
        <f t="shared" si="396"/>
        <v/>
      </c>
      <c r="AO1131" t="str">
        <f t="shared" si="397"/>
        <v/>
      </c>
      <c r="AP1131" t="str">
        <f t="shared" si="398"/>
        <v/>
      </c>
      <c r="AQ1131" t="str">
        <f t="shared" si="399"/>
        <v/>
      </c>
      <c r="AR1131" t="str">
        <f t="shared" si="400"/>
        <v/>
      </c>
      <c r="AS1131" t="str">
        <f t="shared" si="401"/>
        <v/>
      </c>
      <c r="AT1131" t="str">
        <f t="shared" si="402"/>
        <v/>
      </c>
      <c r="AU1131" t="str">
        <f t="shared" si="403"/>
        <v/>
      </c>
      <c r="AV1131" t="str">
        <f t="shared" si="404"/>
        <v/>
      </c>
      <c r="AW1131">
        <f>'01_指標庫'!$H$4*ISNUMBER($F1131)+'01_指標庫'!$H$5*ISNUMBER($AA1131)+'01_指標庫'!$H$6*ISNUMBER($G1131)+'01_指標庫'!$H$7*ISNUMBER($H1131)+'01_指標庫'!$H$8*ISNUMBER($AF1131)+'01_指標庫'!$H$9*ISNUMBER($AG1131)+'01_指標庫'!$H$10*ISNUMBER($AB1131)+'01_指標庫'!$H$11*ISNUMBER($AC1131)+'01_指標庫'!$H$12*ISNUMBER($AD1131)+'01_指標庫'!$H$13*ISNUMBER($AE1131)+'01_指標庫'!$H$14*ISNUMBER($I1131)+'01_指標庫'!$H$15*ISNUMBER($AH1131)+'01_指標庫'!$H$16*ISNUMBER($K1131)+'01_指標庫'!$H$17*ISNUMBER($AI1131)+'01_指標庫'!$H$18*ISNUMBER($AJ1131)+'01_指標庫'!$H$19*ISNUMBER($AK1131)+'01_指標庫'!$H$20*ISNUMBER($BB1131)+'01_指標庫'!$H$21*ISNUMBER($BC1131)</f>
        <v>51</v>
      </c>
      <c r="AX1131">
        <f>IF(AW1131=0,50,ROUND(('01_指標庫'!$H$4*IF(ISNUMBER($F1131),L1131,0)+'01_指標庫'!$H$5*IF(ISNUMBER($AA1131),AL1131,0)+'01_指標庫'!$H$6*IF(ISNUMBER($G1131),M1131,0)+'01_指標庫'!$H$7*IF(ISNUMBER($H1131),N1131,0)+'01_指標庫'!$H$8*IF(ISNUMBER($AF1131),AQ1131,0)+'01_指標庫'!$H$9*IF(ISNUMBER($AG1131),AR1131,0)+'01_指標庫'!$H$10*IF(ISNUMBER($AB1131),AM1131,0)+'01_指標庫'!$H$11*IF(ISNUMBER($AC1131),AN1131,0)+'01_指標庫'!$H$12*IF(ISNUMBER($AD1131),AO1131,0)+'01_指標庫'!$H$13*IF(ISNUMBER($AE1131),AP1131,0)+'01_指標庫'!$H$14*IF(ISNUMBER($I1131),O1131,0)+'01_指標庫'!$H$15*IF(ISNUMBER($AH1131),AS1131,0)+'01_指標庫'!$H$16*IF(ISNUMBER($K1131),P1131,0)+'01_指標庫'!$H$17*IF(ISNUMBER($AI1131),AT1131,0)+'01_指標庫'!$H$18*IF(ISNUMBER($AJ1131),AU1131,0)+'01_指標庫'!$H$19*IF(ISNUMBER($AK1131),AV1131,0)+'01_指標庫'!$H$20*IF(ISNUMBER($BB1131),BB1131,0)+'01_指標庫'!$H$21*IF(ISNUMBER($BC1131),BC1131,0))/AW1131,1))</f>
        <v>80.400000000000006</v>
      </c>
      <c r="AY1131" s="67"/>
      <c r="AZ1131" s="67"/>
      <c r="BA1131" s="66">
        <f t="shared" si="408"/>
        <v>3.1089506239034836E-3</v>
      </c>
      <c r="BB1131">
        <f t="shared" si="409"/>
        <v>50</v>
      </c>
      <c r="BC1131" t="str">
        <f t="shared" si="410"/>
        <v/>
      </c>
    </row>
    <row r="1132" spans="1:55" ht="15" customHeight="1">
      <c r="A1132" s="56">
        <v>1128</v>
      </c>
      <c r="B1132" s="57">
        <v>44194</v>
      </c>
      <c r="C1132" s="56">
        <v>2020</v>
      </c>
      <c r="D1132" s="58" t="s">
        <v>237</v>
      </c>
      <c r="E1132" s="59">
        <v>12843.49</v>
      </c>
      <c r="F1132" s="60">
        <v>0.212592</v>
      </c>
      <c r="G1132" s="60">
        <v>0</v>
      </c>
      <c r="H1132" s="61">
        <v>0.89800000000000002</v>
      </c>
      <c r="I1132" s="62">
        <v>385</v>
      </c>
      <c r="J1132" s="56" t="s">
        <v>235</v>
      </c>
      <c r="K1132" s="63">
        <v>23.08</v>
      </c>
      <c r="L1132" s="56">
        <f t="shared" si="388"/>
        <v>100</v>
      </c>
      <c r="M1132" s="56">
        <f t="shared" si="389"/>
        <v>100</v>
      </c>
      <c r="N1132" s="56">
        <f t="shared" si="390"/>
        <v>100</v>
      </c>
      <c r="O1132" s="56">
        <f t="shared" si="391"/>
        <v>50</v>
      </c>
      <c r="P1132" s="56">
        <f t="shared" si="392"/>
        <v>50</v>
      </c>
      <c r="Q1132" s="63"/>
      <c r="R1132" s="56"/>
      <c r="S1132" s="60">
        <f t="shared" si="405"/>
        <v>3.6062391832292207E-4</v>
      </c>
      <c r="T1132" s="64">
        <f t="shared" si="406"/>
        <v>6.3594470046082874E-2</v>
      </c>
      <c r="V1132" s="65"/>
      <c r="W1132" s="65"/>
      <c r="Y1132" s="15" t="str">
        <f t="shared" si="393"/>
        <v>EASY</v>
      </c>
      <c r="AA1132" s="66">
        <f t="shared" si="407"/>
        <v>0.14202056586960188</v>
      </c>
      <c r="AB1132">
        <f>LOOKUP($B1132,'07_L1政策步階'!$A$4:$A$14,'07_L1政策步階'!$C$4:$C$14)</f>
        <v>1</v>
      </c>
      <c r="AC1132" s="65"/>
      <c r="AD1132" s="65"/>
      <c r="AE1132" s="65"/>
      <c r="AF1132" s="65"/>
      <c r="AG1132" s="65"/>
      <c r="AH1132" s="65"/>
      <c r="AI1132" s="65"/>
      <c r="AJ1132" s="65"/>
      <c r="AK1132" s="65"/>
      <c r="AL1132">
        <f t="shared" si="394"/>
        <v>100</v>
      </c>
      <c r="AM1132">
        <f t="shared" si="395"/>
        <v>100</v>
      </c>
      <c r="AN1132" t="str">
        <f t="shared" si="396"/>
        <v/>
      </c>
      <c r="AO1132" t="str">
        <f t="shared" si="397"/>
        <v/>
      </c>
      <c r="AP1132" t="str">
        <f t="shared" si="398"/>
        <v/>
      </c>
      <c r="AQ1132" t="str">
        <f t="shared" si="399"/>
        <v/>
      </c>
      <c r="AR1132" t="str">
        <f t="shared" si="400"/>
        <v/>
      </c>
      <c r="AS1132" t="str">
        <f t="shared" si="401"/>
        <v/>
      </c>
      <c r="AT1132" t="str">
        <f t="shared" si="402"/>
        <v/>
      </c>
      <c r="AU1132" t="str">
        <f t="shared" si="403"/>
        <v/>
      </c>
      <c r="AV1132" t="str">
        <f t="shared" si="404"/>
        <v/>
      </c>
      <c r="AW1132">
        <f>'01_指標庫'!$H$4*ISNUMBER($F1132)+'01_指標庫'!$H$5*ISNUMBER($AA1132)+'01_指標庫'!$H$6*ISNUMBER($G1132)+'01_指標庫'!$H$7*ISNUMBER($H1132)+'01_指標庫'!$H$8*ISNUMBER($AF1132)+'01_指標庫'!$H$9*ISNUMBER($AG1132)+'01_指標庫'!$H$10*ISNUMBER($AB1132)+'01_指標庫'!$H$11*ISNUMBER($AC1132)+'01_指標庫'!$H$12*ISNUMBER($AD1132)+'01_指標庫'!$H$13*ISNUMBER($AE1132)+'01_指標庫'!$H$14*ISNUMBER($I1132)+'01_指標庫'!$H$15*ISNUMBER($AH1132)+'01_指標庫'!$H$16*ISNUMBER($K1132)+'01_指標庫'!$H$17*ISNUMBER($AI1132)+'01_指標庫'!$H$18*ISNUMBER($AJ1132)+'01_指標庫'!$H$19*ISNUMBER($AK1132)+'01_指標庫'!$H$20*ISNUMBER($BB1132)+'01_指標庫'!$H$21*ISNUMBER($BC1132)</f>
        <v>51</v>
      </c>
      <c r="AX1132">
        <f>IF(AW1132=0,50,ROUND(('01_指標庫'!$H$4*IF(ISNUMBER($F1132),L1132,0)+'01_指標庫'!$H$5*IF(ISNUMBER($AA1132),AL1132,0)+'01_指標庫'!$H$6*IF(ISNUMBER($G1132),M1132,0)+'01_指標庫'!$H$7*IF(ISNUMBER($H1132),N1132,0)+'01_指標庫'!$H$8*IF(ISNUMBER($AF1132),AQ1132,0)+'01_指標庫'!$H$9*IF(ISNUMBER($AG1132),AR1132,0)+'01_指標庫'!$H$10*IF(ISNUMBER($AB1132),AM1132,0)+'01_指標庫'!$H$11*IF(ISNUMBER($AC1132),AN1132,0)+'01_指標庫'!$H$12*IF(ISNUMBER($AD1132),AO1132,0)+'01_指標庫'!$H$13*IF(ISNUMBER($AE1132),AP1132,0)+'01_指標庫'!$H$14*IF(ISNUMBER($I1132),O1132,0)+'01_指標庫'!$H$15*IF(ISNUMBER($AH1132),AS1132,0)+'01_指標庫'!$H$16*IF(ISNUMBER($K1132),P1132,0)+'01_指標庫'!$H$17*IF(ISNUMBER($AI1132),AT1132,0)+'01_指標庫'!$H$18*IF(ISNUMBER($AJ1132),AU1132,0)+'01_指標庫'!$H$19*IF(ISNUMBER($AK1132),AV1132,0)+'01_指標庫'!$H$20*IF(ISNUMBER($BB1132),BB1132,0)+'01_指標庫'!$H$21*IF(ISNUMBER($BC1132),BC1132,0))/AW1132,1))</f>
        <v>80.400000000000006</v>
      </c>
      <c r="AY1132" s="67"/>
      <c r="AZ1132" s="67"/>
      <c r="BA1132" s="66">
        <f t="shared" si="408"/>
        <v>2.5114646300754551E-3</v>
      </c>
      <c r="BB1132">
        <f t="shared" si="409"/>
        <v>50</v>
      </c>
      <c r="BC1132" t="str">
        <f t="shared" si="410"/>
        <v/>
      </c>
    </row>
    <row r="1133" spans="1:55" ht="15" customHeight="1">
      <c r="A1133" s="56">
        <v>1129</v>
      </c>
      <c r="B1133" s="57">
        <v>44195</v>
      </c>
      <c r="C1133" s="56">
        <v>2020</v>
      </c>
      <c r="D1133" s="58" t="s">
        <v>238</v>
      </c>
      <c r="E1133" s="59">
        <v>12845.36</v>
      </c>
      <c r="F1133" s="60">
        <v>0.209701</v>
      </c>
      <c r="G1133" s="60">
        <v>0</v>
      </c>
      <c r="H1133" s="61">
        <v>0.89800000000000002</v>
      </c>
      <c r="I1133" s="62">
        <v>387</v>
      </c>
      <c r="J1133" s="56" t="s">
        <v>235</v>
      </c>
      <c r="K1133" s="63">
        <v>22.77</v>
      </c>
      <c r="L1133" s="56">
        <f t="shared" si="388"/>
        <v>100</v>
      </c>
      <c r="M1133" s="56">
        <f t="shared" si="389"/>
        <v>100</v>
      </c>
      <c r="N1133" s="56">
        <f t="shared" si="390"/>
        <v>100</v>
      </c>
      <c r="O1133" s="56">
        <f t="shared" si="391"/>
        <v>50</v>
      </c>
      <c r="P1133" s="56">
        <f t="shared" si="392"/>
        <v>50</v>
      </c>
      <c r="Q1133" s="63"/>
      <c r="R1133" s="56"/>
      <c r="S1133" s="60">
        <f t="shared" si="405"/>
        <v>1.4559905446276389E-4</v>
      </c>
      <c r="T1133" s="64">
        <f t="shared" si="406"/>
        <v>-1.3431542461005197E-2</v>
      </c>
      <c r="V1133" s="65"/>
      <c r="W1133" s="65"/>
      <c r="Y1133" s="15" t="str">
        <f t="shared" si="393"/>
        <v>EASY</v>
      </c>
      <c r="AA1133" s="66">
        <f t="shared" si="407"/>
        <v>0.14141303862522081</v>
      </c>
      <c r="AB1133">
        <f>LOOKUP($B1133,'07_L1政策步階'!$A$4:$A$14,'07_L1政策步階'!$C$4:$C$14)</f>
        <v>1</v>
      </c>
      <c r="AC1133" s="65"/>
      <c r="AD1133" s="65"/>
      <c r="AE1133" s="65"/>
      <c r="AF1133" s="65"/>
      <c r="AG1133" s="65"/>
      <c r="AH1133" s="65"/>
      <c r="AI1133" s="65"/>
      <c r="AJ1133" s="65"/>
      <c r="AK1133" s="65"/>
      <c r="AL1133">
        <f t="shared" si="394"/>
        <v>100</v>
      </c>
      <c r="AM1133">
        <f t="shared" si="395"/>
        <v>100</v>
      </c>
      <c r="AN1133" t="str">
        <f t="shared" si="396"/>
        <v/>
      </c>
      <c r="AO1133" t="str">
        <f t="shared" si="397"/>
        <v/>
      </c>
      <c r="AP1133" t="str">
        <f t="shared" si="398"/>
        <v/>
      </c>
      <c r="AQ1133" t="str">
        <f t="shared" si="399"/>
        <v/>
      </c>
      <c r="AR1133" t="str">
        <f t="shared" si="400"/>
        <v/>
      </c>
      <c r="AS1133" t="str">
        <f t="shared" si="401"/>
        <v/>
      </c>
      <c r="AT1133" t="str">
        <f t="shared" si="402"/>
        <v/>
      </c>
      <c r="AU1133" t="str">
        <f t="shared" si="403"/>
        <v/>
      </c>
      <c r="AV1133" t="str">
        <f t="shared" si="404"/>
        <v/>
      </c>
      <c r="AW1133">
        <f>'01_指標庫'!$H$4*ISNUMBER($F1133)+'01_指標庫'!$H$5*ISNUMBER($AA1133)+'01_指標庫'!$H$6*ISNUMBER($G1133)+'01_指標庫'!$H$7*ISNUMBER($H1133)+'01_指標庫'!$H$8*ISNUMBER($AF1133)+'01_指標庫'!$H$9*ISNUMBER($AG1133)+'01_指標庫'!$H$10*ISNUMBER($AB1133)+'01_指標庫'!$H$11*ISNUMBER($AC1133)+'01_指標庫'!$H$12*ISNUMBER($AD1133)+'01_指標庫'!$H$13*ISNUMBER($AE1133)+'01_指標庫'!$H$14*ISNUMBER($I1133)+'01_指標庫'!$H$15*ISNUMBER($AH1133)+'01_指標庫'!$H$16*ISNUMBER($K1133)+'01_指標庫'!$H$17*ISNUMBER($AI1133)+'01_指標庫'!$H$18*ISNUMBER($AJ1133)+'01_指標庫'!$H$19*ISNUMBER($AK1133)+'01_指標庫'!$H$20*ISNUMBER($BB1133)+'01_指標庫'!$H$21*ISNUMBER($BC1133)</f>
        <v>51</v>
      </c>
      <c r="AX1133">
        <f>IF(AW1133=0,50,ROUND(('01_指標庫'!$H$4*IF(ISNUMBER($F1133),L1133,0)+'01_指標庫'!$H$5*IF(ISNUMBER($AA1133),AL1133,0)+'01_指標庫'!$H$6*IF(ISNUMBER($G1133),M1133,0)+'01_指標庫'!$H$7*IF(ISNUMBER($H1133),N1133,0)+'01_指標庫'!$H$8*IF(ISNUMBER($AF1133),AQ1133,0)+'01_指標庫'!$H$9*IF(ISNUMBER($AG1133),AR1133,0)+'01_指標庫'!$H$10*IF(ISNUMBER($AB1133),AM1133,0)+'01_指標庫'!$H$11*IF(ISNUMBER($AC1133),AN1133,0)+'01_指標庫'!$H$12*IF(ISNUMBER($AD1133),AO1133,0)+'01_指標庫'!$H$13*IF(ISNUMBER($AE1133),AP1133,0)+'01_指標庫'!$H$14*IF(ISNUMBER($I1133),O1133,0)+'01_指標庫'!$H$15*IF(ISNUMBER($AH1133),AS1133,0)+'01_指標庫'!$H$16*IF(ISNUMBER($K1133),P1133,0)+'01_指標庫'!$H$17*IF(ISNUMBER($AI1133),AT1133,0)+'01_指標庫'!$H$18*IF(ISNUMBER($AJ1133),AU1133,0)+'01_指標庫'!$H$19*IF(ISNUMBER($AK1133),AV1133,0)+'01_指標庫'!$H$20*IF(ISNUMBER($BB1133),BB1133,0)+'01_指標庫'!$H$21*IF(ISNUMBER($BC1133),BC1133,0))/AW1133,1))</f>
        <v>80.400000000000006</v>
      </c>
      <c r="AY1133" s="67"/>
      <c r="AZ1133" s="67"/>
      <c r="BA1133" s="66">
        <f t="shared" si="408"/>
        <v>2.5548792198970549E-3</v>
      </c>
      <c r="BB1133">
        <f t="shared" si="409"/>
        <v>50</v>
      </c>
      <c r="BC1133" t="str">
        <f t="shared" si="410"/>
        <v/>
      </c>
    </row>
    <row r="1134" spans="1:55" ht="15" customHeight="1">
      <c r="A1134" s="56">
        <v>1130</v>
      </c>
      <c r="B1134" s="57">
        <v>44196</v>
      </c>
      <c r="C1134" s="56">
        <v>2020</v>
      </c>
      <c r="D1134" s="58" t="s">
        <v>239</v>
      </c>
      <c r="E1134" s="59">
        <v>12888.28</v>
      </c>
      <c r="F1134" s="60">
        <v>0.21048700000000001</v>
      </c>
      <c r="G1134" s="60">
        <v>0</v>
      </c>
      <c r="H1134" s="61">
        <v>0.91839999999999999</v>
      </c>
      <c r="I1134" s="62">
        <v>386</v>
      </c>
      <c r="J1134" s="56" t="s">
        <v>235</v>
      </c>
      <c r="K1134" s="63">
        <v>22.75</v>
      </c>
      <c r="L1134" s="56">
        <f t="shared" si="388"/>
        <v>100</v>
      </c>
      <c r="M1134" s="56">
        <f t="shared" si="389"/>
        <v>100</v>
      </c>
      <c r="N1134" s="56">
        <f t="shared" si="390"/>
        <v>100</v>
      </c>
      <c r="O1134" s="56">
        <f t="shared" si="391"/>
        <v>50</v>
      </c>
      <c r="P1134" s="56">
        <f t="shared" si="392"/>
        <v>50</v>
      </c>
      <c r="Q1134" s="63"/>
      <c r="R1134" s="56"/>
      <c r="S1134" s="60">
        <f t="shared" si="405"/>
        <v>3.3412843236779732E-3</v>
      </c>
      <c r="T1134" s="64">
        <f t="shared" si="406"/>
        <v>-8.7834870443559421E-4</v>
      </c>
      <c r="V1134" s="65"/>
      <c r="W1134" s="65"/>
      <c r="Y1134" s="15" t="str">
        <f t="shared" si="393"/>
        <v>EASY</v>
      </c>
      <c r="AA1134" s="66">
        <f t="shared" si="407"/>
        <v>0.140624451733254</v>
      </c>
      <c r="AB1134">
        <f>LOOKUP($B1134,'07_L1政策步階'!$A$4:$A$14,'07_L1政策步階'!$C$4:$C$14)</f>
        <v>1</v>
      </c>
      <c r="AC1134" s="65"/>
      <c r="AD1134" s="65"/>
      <c r="AE1134" s="65"/>
      <c r="AF1134" s="65"/>
      <c r="AG1134" s="65"/>
      <c r="AH1134" s="65"/>
      <c r="AI1134" s="65"/>
      <c r="AJ1134" s="65"/>
      <c r="AK1134" s="65"/>
      <c r="AL1134">
        <f t="shared" si="394"/>
        <v>100</v>
      </c>
      <c r="AM1134">
        <f t="shared" si="395"/>
        <v>100</v>
      </c>
      <c r="AN1134" t="str">
        <f t="shared" si="396"/>
        <v/>
      </c>
      <c r="AO1134" t="str">
        <f t="shared" si="397"/>
        <v/>
      </c>
      <c r="AP1134" t="str">
        <f t="shared" si="398"/>
        <v/>
      </c>
      <c r="AQ1134" t="str">
        <f t="shared" si="399"/>
        <v/>
      </c>
      <c r="AR1134" t="str">
        <f t="shared" si="400"/>
        <v/>
      </c>
      <c r="AS1134" t="str">
        <f t="shared" si="401"/>
        <v/>
      </c>
      <c r="AT1134" t="str">
        <f t="shared" si="402"/>
        <v/>
      </c>
      <c r="AU1134" t="str">
        <f t="shared" si="403"/>
        <v/>
      </c>
      <c r="AV1134" t="str">
        <f t="shared" si="404"/>
        <v/>
      </c>
      <c r="AW1134">
        <f>'01_指標庫'!$H$4*ISNUMBER($F1134)+'01_指標庫'!$H$5*ISNUMBER($AA1134)+'01_指標庫'!$H$6*ISNUMBER($G1134)+'01_指標庫'!$H$7*ISNUMBER($H1134)+'01_指標庫'!$H$8*ISNUMBER($AF1134)+'01_指標庫'!$H$9*ISNUMBER($AG1134)+'01_指標庫'!$H$10*ISNUMBER($AB1134)+'01_指標庫'!$H$11*ISNUMBER($AC1134)+'01_指標庫'!$H$12*ISNUMBER($AD1134)+'01_指標庫'!$H$13*ISNUMBER($AE1134)+'01_指標庫'!$H$14*ISNUMBER($I1134)+'01_指標庫'!$H$15*ISNUMBER($AH1134)+'01_指標庫'!$H$16*ISNUMBER($K1134)+'01_指標庫'!$H$17*ISNUMBER($AI1134)+'01_指標庫'!$H$18*ISNUMBER($AJ1134)+'01_指標庫'!$H$19*ISNUMBER($AK1134)+'01_指標庫'!$H$20*ISNUMBER($BB1134)+'01_指標庫'!$H$21*ISNUMBER($BC1134)</f>
        <v>51</v>
      </c>
      <c r="AX1134">
        <f>IF(AW1134=0,50,ROUND(('01_指標庫'!$H$4*IF(ISNUMBER($F1134),L1134,0)+'01_指標庫'!$H$5*IF(ISNUMBER($AA1134),AL1134,0)+'01_指標庫'!$H$6*IF(ISNUMBER($G1134),M1134,0)+'01_指標庫'!$H$7*IF(ISNUMBER($H1134),N1134,0)+'01_指標庫'!$H$8*IF(ISNUMBER($AF1134),AQ1134,0)+'01_指標庫'!$H$9*IF(ISNUMBER($AG1134),AR1134,0)+'01_指標庫'!$H$10*IF(ISNUMBER($AB1134),AM1134,0)+'01_指標庫'!$H$11*IF(ISNUMBER($AC1134),AN1134,0)+'01_指標庫'!$H$12*IF(ISNUMBER($AD1134),AO1134,0)+'01_指標庫'!$H$13*IF(ISNUMBER($AE1134),AP1134,0)+'01_指標庫'!$H$14*IF(ISNUMBER($I1134),O1134,0)+'01_指標庫'!$H$15*IF(ISNUMBER($AH1134),AS1134,0)+'01_指標庫'!$H$16*IF(ISNUMBER($K1134),P1134,0)+'01_指標庫'!$H$17*IF(ISNUMBER($AI1134),AT1134,0)+'01_指標庫'!$H$18*IF(ISNUMBER($AJ1134),AU1134,0)+'01_指標庫'!$H$19*IF(ISNUMBER($AK1134),AV1134,0)+'01_指標庫'!$H$20*IF(ISNUMBER($BB1134),BB1134,0)+'01_指標庫'!$H$21*IF(ISNUMBER($BC1134),BC1134,0))/AW1134,1))</f>
        <v>80.400000000000006</v>
      </c>
      <c r="AY1134" s="67"/>
      <c r="AZ1134" s="67"/>
      <c r="BA1134" s="66">
        <f t="shared" si="408"/>
        <v>4.5097753571088361E-3</v>
      </c>
      <c r="BB1134">
        <f t="shared" si="409"/>
        <v>50</v>
      </c>
      <c r="BC1134" t="str">
        <f t="shared" si="410"/>
        <v/>
      </c>
    </row>
    <row r="1135" spans="1:55" ht="15" customHeight="1">
      <c r="A1135" s="56">
        <v>1131</v>
      </c>
      <c r="B1135" s="57">
        <v>44200</v>
      </c>
      <c r="C1135" s="56">
        <v>2021</v>
      </c>
      <c r="D1135" s="58" t="s">
        <v>236</v>
      </c>
      <c r="E1135" s="59">
        <v>12694.66</v>
      </c>
      <c r="F1135" s="60">
        <v>0.18928200000000001</v>
      </c>
      <c r="G1135" s="60">
        <v>-1.5023E-2</v>
      </c>
      <c r="H1135" s="61">
        <v>0.89800000000000002</v>
      </c>
      <c r="I1135" s="62">
        <v>393</v>
      </c>
      <c r="J1135" s="56" t="s">
        <v>235</v>
      </c>
      <c r="K1135" s="63">
        <v>26.97</v>
      </c>
      <c r="L1135" s="56">
        <f t="shared" si="388"/>
        <v>100</v>
      </c>
      <c r="M1135" s="56">
        <f t="shared" si="389"/>
        <v>100</v>
      </c>
      <c r="N1135" s="56">
        <f t="shared" si="390"/>
        <v>100</v>
      </c>
      <c r="O1135" s="56">
        <f t="shared" si="391"/>
        <v>50</v>
      </c>
      <c r="P1135" s="56">
        <f t="shared" si="392"/>
        <v>0</v>
      </c>
      <c r="Q1135" s="63"/>
      <c r="R1135" s="56"/>
      <c r="S1135" s="60">
        <f t="shared" si="405"/>
        <v>-1.5022951084240899E-2</v>
      </c>
      <c r="T1135" s="64">
        <f t="shared" si="406"/>
        <v>0.18549450549450541</v>
      </c>
      <c r="V1135" s="65"/>
      <c r="W1135" s="65"/>
      <c r="Y1135" s="15" t="str">
        <f t="shared" si="393"/>
        <v>EASY</v>
      </c>
      <c r="AA1135" s="66">
        <f t="shared" si="407"/>
        <v>0.13966456172916009</v>
      </c>
      <c r="AB1135">
        <f>LOOKUP($B1135,'07_L1政策步階'!$A$4:$A$14,'07_L1政策步階'!$C$4:$C$14)</f>
        <v>1</v>
      </c>
      <c r="AC1135" s="65"/>
      <c r="AD1135" s="65"/>
      <c r="AE1135" s="65"/>
      <c r="AF1135" s="65"/>
      <c r="AG1135" s="65"/>
      <c r="AH1135" s="65"/>
      <c r="AI1135" s="65"/>
      <c r="AJ1135" s="65"/>
      <c r="AK1135" s="65"/>
      <c r="AL1135">
        <f t="shared" si="394"/>
        <v>100</v>
      </c>
      <c r="AM1135">
        <f t="shared" si="395"/>
        <v>100</v>
      </c>
      <c r="AN1135" t="str">
        <f t="shared" si="396"/>
        <v/>
      </c>
      <c r="AO1135" t="str">
        <f t="shared" si="397"/>
        <v/>
      </c>
      <c r="AP1135" t="str">
        <f t="shared" si="398"/>
        <v/>
      </c>
      <c r="AQ1135" t="str">
        <f t="shared" si="399"/>
        <v/>
      </c>
      <c r="AR1135" t="str">
        <f t="shared" si="400"/>
        <v/>
      </c>
      <c r="AS1135" t="str">
        <f t="shared" si="401"/>
        <v/>
      </c>
      <c r="AT1135" t="str">
        <f t="shared" si="402"/>
        <v/>
      </c>
      <c r="AU1135" t="str">
        <f t="shared" si="403"/>
        <v/>
      </c>
      <c r="AV1135" t="str">
        <f t="shared" si="404"/>
        <v/>
      </c>
      <c r="AW1135">
        <f>'01_指標庫'!$H$4*ISNUMBER($F1135)+'01_指標庫'!$H$5*ISNUMBER($AA1135)+'01_指標庫'!$H$6*ISNUMBER($G1135)+'01_指標庫'!$H$7*ISNUMBER($H1135)+'01_指標庫'!$H$8*ISNUMBER($AF1135)+'01_指標庫'!$H$9*ISNUMBER($AG1135)+'01_指標庫'!$H$10*ISNUMBER($AB1135)+'01_指標庫'!$H$11*ISNUMBER($AC1135)+'01_指標庫'!$H$12*ISNUMBER($AD1135)+'01_指標庫'!$H$13*ISNUMBER($AE1135)+'01_指標庫'!$H$14*ISNUMBER($I1135)+'01_指標庫'!$H$15*ISNUMBER($AH1135)+'01_指標庫'!$H$16*ISNUMBER($K1135)+'01_指標庫'!$H$17*ISNUMBER($AI1135)+'01_指標庫'!$H$18*ISNUMBER($AJ1135)+'01_指標庫'!$H$19*ISNUMBER($AK1135)+'01_指標庫'!$H$20*ISNUMBER($BB1135)+'01_指標庫'!$H$21*ISNUMBER($BC1135)</f>
        <v>51</v>
      </c>
      <c r="AX1135">
        <f>IF(AW1135=0,50,ROUND(('01_指標庫'!$H$4*IF(ISNUMBER($F1135),L1135,0)+'01_指標庫'!$H$5*IF(ISNUMBER($AA1135),AL1135,0)+'01_指標庫'!$H$6*IF(ISNUMBER($G1135),M1135,0)+'01_指標庫'!$H$7*IF(ISNUMBER($H1135),N1135,0)+'01_指標庫'!$H$8*IF(ISNUMBER($AF1135),AQ1135,0)+'01_指標庫'!$H$9*IF(ISNUMBER($AG1135),AR1135,0)+'01_指標庫'!$H$10*IF(ISNUMBER($AB1135),AM1135,0)+'01_指標庫'!$H$11*IF(ISNUMBER($AC1135),AN1135,0)+'01_指標庫'!$H$12*IF(ISNUMBER($AD1135),AO1135,0)+'01_指標庫'!$H$13*IF(ISNUMBER($AE1135),AP1135,0)+'01_指標庫'!$H$14*IF(ISNUMBER($I1135),O1135,0)+'01_指標庫'!$H$15*IF(ISNUMBER($AH1135),AS1135,0)+'01_指標庫'!$H$16*IF(ISNUMBER($K1135),P1135,0)+'01_指標庫'!$H$17*IF(ISNUMBER($AI1135),AT1135,0)+'01_指標庫'!$H$18*IF(ISNUMBER($AJ1135),AU1135,0)+'01_指標庫'!$H$19*IF(ISNUMBER($AK1135),AV1135,0)+'01_指標庫'!$H$20*IF(ISNUMBER($BB1135),BB1135,0)+'01_指標庫'!$H$21*IF(ISNUMBER($BC1135),BC1135,0))/AW1135,1))</f>
        <v>74.5</v>
      </c>
      <c r="AY1135" s="67"/>
      <c r="AZ1135" s="67"/>
      <c r="BA1135" s="66">
        <f t="shared" si="408"/>
        <v>4.7053458370420742E-3</v>
      </c>
      <c r="BB1135">
        <f t="shared" si="409"/>
        <v>50</v>
      </c>
      <c r="BC1135" t="str">
        <f t="shared" si="410"/>
        <v/>
      </c>
    </row>
    <row r="1136" spans="1:55" ht="15" customHeight="1">
      <c r="A1136" s="56">
        <v>1132</v>
      </c>
      <c r="B1136" s="57">
        <v>44201</v>
      </c>
      <c r="C1136" s="56">
        <v>2021</v>
      </c>
      <c r="D1136" s="58" t="s">
        <v>237</v>
      </c>
      <c r="E1136" s="59">
        <v>12802.38</v>
      </c>
      <c r="F1136" s="60">
        <v>0.19611999999999999</v>
      </c>
      <c r="G1136" s="60">
        <v>-6.6649999999999999E-3</v>
      </c>
      <c r="H1136" s="61">
        <v>0.89800000000000002</v>
      </c>
      <c r="I1136" s="62">
        <v>392</v>
      </c>
      <c r="J1136" s="56" t="s">
        <v>235</v>
      </c>
      <c r="K1136" s="63">
        <v>25.34</v>
      </c>
      <c r="L1136" s="56">
        <f t="shared" si="388"/>
        <v>100</v>
      </c>
      <c r="M1136" s="56">
        <f t="shared" si="389"/>
        <v>100</v>
      </c>
      <c r="N1136" s="56">
        <f t="shared" si="390"/>
        <v>100</v>
      </c>
      <c r="O1136" s="56">
        <f t="shared" si="391"/>
        <v>50</v>
      </c>
      <c r="P1136" s="56">
        <f t="shared" si="392"/>
        <v>0</v>
      </c>
      <c r="Q1136" s="63"/>
      <c r="R1136" s="56"/>
      <c r="S1136" s="60">
        <f t="shared" si="405"/>
        <v>8.4854576648762947E-3</v>
      </c>
      <c r="T1136" s="64">
        <f t="shared" si="406"/>
        <v>-6.0437523173896834E-2</v>
      </c>
      <c r="V1136" s="65"/>
      <c r="W1136" s="65"/>
      <c r="Y1136" s="15" t="str">
        <f t="shared" si="393"/>
        <v>EASY</v>
      </c>
      <c r="AA1136" s="66">
        <f t="shared" si="407"/>
        <v>0.13870158680381595</v>
      </c>
      <c r="AB1136">
        <f>LOOKUP($B1136,'07_L1政策步階'!$A$4:$A$14,'07_L1政策步階'!$C$4:$C$14)</f>
        <v>1</v>
      </c>
      <c r="AC1136" s="65"/>
      <c r="AD1136" s="65"/>
      <c r="AE1136" s="65"/>
      <c r="AF1136" s="65"/>
      <c r="AG1136" s="65"/>
      <c r="AH1136" s="65"/>
      <c r="AI1136" s="65"/>
      <c r="AJ1136" s="65"/>
      <c r="AK1136" s="65"/>
      <c r="AL1136">
        <f t="shared" si="394"/>
        <v>100</v>
      </c>
      <c r="AM1136">
        <f t="shared" si="395"/>
        <v>100</v>
      </c>
      <c r="AN1136" t="str">
        <f t="shared" si="396"/>
        <v/>
      </c>
      <c r="AO1136" t="str">
        <f t="shared" si="397"/>
        <v/>
      </c>
      <c r="AP1136" t="str">
        <f t="shared" si="398"/>
        <v/>
      </c>
      <c r="AQ1136" t="str">
        <f t="shared" si="399"/>
        <v/>
      </c>
      <c r="AR1136" t="str">
        <f t="shared" si="400"/>
        <v/>
      </c>
      <c r="AS1136" t="str">
        <f t="shared" si="401"/>
        <v/>
      </c>
      <c r="AT1136" t="str">
        <f t="shared" si="402"/>
        <v/>
      </c>
      <c r="AU1136" t="str">
        <f t="shared" si="403"/>
        <v/>
      </c>
      <c r="AV1136" t="str">
        <f t="shared" si="404"/>
        <v/>
      </c>
      <c r="AW1136">
        <f>'01_指標庫'!$H$4*ISNUMBER($F1136)+'01_指標庫'!$H$5*ISNUMBER($AA1136)+'01_指標庫'!$H$6*ISNUMBER($G1136)+'01_指標庫'!$H$7*ISNUMBER($H1136)+'01_指標庫'!$H$8*ISNUMBER($AF1136)+'01_指標庫'!$H$9*ISNUMBER($AG1136)+'01_指標庫'!$H$10*ISNUMBER($AB1136)+'01_指標庫'!$H$11*ISNUMBER($AC1136)+'01_指標庫'!$H$12*ISNUMBER($AD1136)+'01_指標庫'!$H$13*ISNUMBER($AE1136)+'01_指標庫'!$H$14*ISNUMBER($I1136)+'01_指標庫'!$H$15*ISNUMBER($AH1136)+'01_指標庫'!$H$16*ISNUMBER($K1136)+'01_指標庫'!$H$17*ISNUMBER($AI1136)+'01_指標庫'!$H$18*ISNUMBER($AJ1136)+'01_指標庫'!$H$19*ISNUMBER($AK1136)+'01_指標庫'!$H$20*ISNUMBER($BB1136)+'01_指標庫'!$H$21*ISNUMBER($BC1136)</f>
        <v>51</v>
      </c>
      <c r="AX1136">
        <f>IF(AW1136=0,50,ROUND(('01_指標庫'!$H$4*IF(ISNUMBER($F1136),L1136,0)+'01_指標庫'!$H$5*IF(ISNUMBER($AA1136),AL1136,0)+'01_指標庫'!$H$6*IF(ISNUMBER($G1136),M1136,0)+'01_指標庫'!$H$7*IF(ISNUMBER($H1136),N1136,0)+'01_指標庫'!$H$8*IF(ISNUMBER($AF1136),AQ1136,0)+'01_指標庫'!$H$9*IF(ISNUMBER($AG1136),AR1136,0)+'01_指標庫'!$H$10*IF(ISNUMBER($AB1136),AM1136,0)+'01_指標庫'!$H$11*IF(ISNUMBER($AC1136),AN1136,0)+'01_指標庫'!$H$12*IF(ISNUMBER($AD1136),AO1136,0)+'01_指標庫'!$H$13*IF(ISNUMBER($AE1136),AP1136,0)+'01_指標庫'!$H$14*IF(ISNUMBER($I1136),O1136,0)+'01_指標庫'!$H$15*IF(ISNUMBER($AH1136),AS1136,0)+'01_指標庫'!$H$16*IF(ISNUMBER($K1136),P1136,0)+'01_指標庫'!$H$17*IF(ISNUMBER($AI1136),AT1136,0)+'01_指標庫'!$H$18*IF(ISNUMBER($AJ1136),AU1136,0)+'01_指標庫'!$H$19*IF(ISNUMBER($AK1136),AV1136,0)+'01_指標庫'!$H$20*IF(ISNUMBER($BB1136),BB1136,0)+'01_指標庫'!$H$21*IF(ISNUMBER($BC1136),BC1136,0))/AW1136,1))</f>
        <v>74.5</v>
      </c>
      <c r="AY1136" s="67"/>
      <c r="AZ1136" s="67"/>
      <c r="BA1136" s="66">
        <f t="shared" si="408"/>
        <v>3.6287739358575877E-3</v>
      </c>
      <c r="BB1136">
        <f t="shared" si="409"/>
        <v>50</v>
      </c>
      <c r="BC1136" t="str">
        <f t="shared" si="410"/>
        <v/>
      </c>
    </row>
    <row r="1137" spans="1:55" ht="15" customHeight="1">
      <c r="A1137" s="56">
        <v>1133</v>
      </c>
      <c r="B1137" s="57">
        <v>44202</v>
      </c>
      <c r="C1137" s="56">
        <v>2021</v>
      </c>
      <c r="D1137" s="58" t="s">
        <v>238</v>
      </c>
      <c r="E1137" s="59">
        <v>12623.35</v>
      </c>
      <c r="F1137" s="60">
        <v>0.17630699999999999</v>
      </c>
      <c r="G1137" s="60">
        <v>-2.0556000000000001E-2</v>
      </c>
      <c r="H1137" s="61">
        <v>0.89800000000000002</v>
      </c>
      <c r="I1137" s="62">
        <v>380</v>
      </c>
      <c r="J1137" s="56" t="s">
        <v>235</v>
      </c>
      <c r="K1137" s="63">
        <v>25.07</v>
      </c>
      <c r="L1137" s="56">
        <f t="shared" si="388"/>
        <v>100</v>
      </c>
      <c r="M1137" s="56">
        <f t="shared" si="389"/>
        <v>100</v>
      </c>
      <c r="N1137" s="56">
        <f t="shared" si="390"/>
        <v>100</v>
      </c>
      <c r="O1137" s="56">
        <f t="shared" si="391"/>
        <v>50</v>
      </c>
      <c r="P1137" s="56">
        <f t="shared" si="392"/>
        <v>0</v>
      </c>
      <c r="Q1137" s="63"/>
      <c r="R1137" s="56"/>
      <c r="S1137" s="60">
        <f t="shared" si="405"/>
        <v>-1.3984118577951787E-2</v>
      </c>
      <c r="T1137" s="64">
        <f t="shared" si="406"/>
        <v>-1.0655090765588016E-2</v>
      </c>
      <c r="V1137" s="65"/>
      <c r="W1137" s="65"/>
      <c r="Y1137" s="15" t="str">
        <f t="shared" si="393"/>
        <v>EASY</v>
      </c>
      <c r="AA1137" s="66">
        <f t="shared" si="407"/>
        <v>0.13745648738891769</v>
      </c>
      <c r="AB1137">
        <f>LOOKUP($B1137,'07_L1政策步階'!$A$4:$A$14,'07_L1政策步階'!$C$4:$C$14)</f>
        <v>1</v>
      </c>
      <c r="AC1137" s="65"/>
      <c r="AD1137" s="65"/>
      <c r="AE1137" s="65"/>
      <c r="AF1137" s="65"/>
      <c r="AG1137" s="65"/>
      <c r="AH1137" s="65"/>
      <c r="AI1137" s="65"/>
      <c r="AJ1137" s="65"/>
      <c r="AK1137" s="65"/>
      <c r="AL1137">
        <f t="shared" si="394"/>
        <v>100</v>
      </c>
      <c r="AM1137">
        <f t="shared" si="395"/>
        <v>100</v>
      </c>
      <c r="AN1137" t="str">
        <f t="shared" si="396"/>
        <v/>
      </c>
      <c r="AO1137" t="str">
        <f t="shared" si="397"/>
        <v/>
      </c>
      <c r="AP1137" t="str">
        <f t="shared" si="398"/>
        <v/>
      </c>
      <c r="AQ1137" t="str">
        <f t="shared" si="399"/>
        <v/>
      </c>
      <c r="AR1137" t="str">
        <f t="shared" si="400"/>
        <v/>
      </c>
      <c r="AS1137" t="str">
        <f t="shared" si="401"/>
        <v/>
      </c>
      <c r="AT1137" t="str">
        <f t="shared" si="402"/>
        <v/>
      </c>
      <c r="AU1137" t="str">
        <f t="shared" si="403"/>
        <v/>
      </c>
      <c r="AV1137" t="str">
        <f t="shared" si="404"/>
        <v/>
      </c>
      <c r="AW1137">
        <f>'01_指標庫'!$H$4*ISNUMBER($F1137)+'01_指標庫'!$H$5*ISNUMBER($AA1137)+'01_指標庫'!$H$6*ISNUMBER($G1137)+'01_指標庫'!$H$7*ISNUMBER($H1137)+'01_指標庫'!$H$8*ISNUMBER($AF1137)+'01_指標庫'!$H$9*ISNUMBER($AG1137)+'01_指標庫'!$H$10*ISNUMBER($AB1137)+'01_指標庫'!$H$11*ISNUMBER($AC1137)+'01_指標庫'!$H$12*ISNUMBER($AD1137)+'01_指標庫'!$H$13*ISNUMBER($AE1137)+'01_指標庫'!$H$14*ISNUMBER($I1137)+'01_指標庫'!$H$15*ISNUMBER($AH1137)+'01_指標庫'!$H$16*ISNUMBER($K1137)+'01_指標庫'!$H$17*ISNUMBER($AI1137)+'01_指標庫'!$H$18*ISNUMBER($AJ1137)+'01_指標庫'!$H$19*ISNUMBER($AK1137)+'01_指標庫'!$H$20*ISNUMBER($BB1137)+'01_指標庫'!$H$21*ISNUMBER($BC1137)</f>
        <v>51</v>
      </c>
      <c r="AX1137">
        <f>IF(AW1137=0,50,ROUND(('01_指標庫'!$H$4*IF(ISNUMBER($F1137),L1137,0)+'01_指標庫'!$H$5*IF(ISNUMBER($AA1137),AL1137,0)+'01_指標庫'!$H$6*IF(ISNUMBER($G1137),M1137,0)+'01_指標庫'!$H$7*IF(ISNUMBER($H1137),N1137,0)+'01_指標庫'!$H$8*IF(ISNUMBER($AF1137),AQ1137,0)+'01_指標庫'!$H$9*IF(ISNUMBER($AG1137),AR1137,0)+'01_指標庫'!$H$10*IF(ISNUMBER($AB1137),AM1137,0)+'01_指標庫'!$H$11*IF(ISNUMBER($AC1137),AN1137,0)+'01_指標庫'!$H$12*IF(ISNUMBER($AD1137),AO1137,0)+'01_指標庫'!$H$13*IF(ISNUMBER($AE1137),AP1137,0)+'01_指標庫'!$H$14*IF(ISNUMBER($I1137),O1137,0)+'01_指標庫'!$H$15*IF(ISNUMBER($AH1137),AS1137,0)+'01_指標庫'!$H$16*IF(ISNUMBER($K1137),P1137,0)+'01_指標庫'!$H$17*IF(ISNUMBER($AI1137),AT1137,0)+'01_指標庫'!$H$18*IF(ISNUMBER($AJ1137),AU1137,0)+'01_指標庫'!$H$19*IF(ISNUMBER($AK1137),AV1137,0)+'01_指標庫'!$H$20*IF(ISNUMBER($BB1137),BB1137,0)+'01_指標庫'!$H$21*IF(ISNUMBER($BC1137),BC1137,0))/AW1137,1))</f>
        <v>74.5</v>
      </c>
      <c r="AY1137" s="67"/>
      <c r="AZ1137" s="67"/>
      <c r="BA1137" s="66">
        <f t="shared" si="408"/>
        <v>7.049940960563994E-4</v>
      </c>
      <c r="BB1137">
        <f t="shared" si="409"/>
        <v>50</v>
      </c>
      <c r="BC1137" t="str">
        <f t="shared" si="410"/>
        <v/>
      </c>
    </row>
    <row r="1138" spans="1:55" ht="15" customHeight="1">
      <c r="A1138" s="56">
        <v>1134</v>
      </c>
      <c r="B1138" s="57">
        <v>44203</v>
      </c>
      <c r="C1138" s="56">
        <v>2021</v>
      </c>
      <c r="D1138" s="58" t="s">
        <v>239</v>
      </c>
      <c r="E1138" s="59">
        <v>12939.57</v>
      </c>
      <c r="F1138" s="60">
        <v>0.20275499999999999</v>
      </c>
      <c r="G1138" s="60">
        <v>0</v>
      </c>
      <c r="H1138" s="61">
        <v>0.89800000000000002</v>
      </c>
      <c r="I1138" s="62">
        <v>378</v>
      </c>
      <c r="J1138" s="56" t="s">
        <v>235</v>
      </c>
      <c r="K1138" s="63">
        <v>22.37</v>
      </c>
      <c r="L1138" s="56">
        <f t="shared" si="388"/>
        <v>100</v>
      </c>
      <c r="M1138" s="56">
        <f t="shared" si="389"/>
        <v>100</v>
      </c>
      <c r="N1138" s="56">
        <f t="shared" si="390"/>
        <v>100</v>
      </c>
      <c r="O1138" s="56">
        <f t="shared" si="391"/>
        <v>50</v>
      </c>
      <c r="P1138" s="56">
        <f t="shared" si="392"/>
        <v>50</v>
      </c>
      <c r="Q1138" s="63"/>
      <c r="R1138" s="56"/>
      <c r="S1138" s="60">
        <f t="shared" si="405"/>
        <v>2.5050402626877855E-2</v>
      </c>
      <c r="T1138" s="64">
        <f t="shared" si="406"/>
        <v>-0.10769844435580367</v>
      </c>
      <c r="V1138" s="65"/>
      <c r="W1138" s="65"/>
      <c r="Y1138" s="15" t="str">
        <f t="shared" si="393"/>
        <v>EASY</v>
      </c>
      <c r="AA1138" s="66">
        <f t="shared" si="407"/>
        <v>0.13727716262526779</v>
      </c>
      <c r="AB1138">
        <f>LOOKUP($B1138,'07_L1政策步階'!$A$4:$A$14,'07_L1政策步階'!$C$4:$C$14)</f>
        <v>1</v>
      </c>
      <c r="AC1138" s="65"/>
      <c r="AD1138" s="65"/>
      <c r="AE1138" s="65"/>
      <c r="AF1138" s="65"/>
      <c r="AG1138" s="65"/>
      <c r="AH1138" s="65"/>
      <c r="AI1138" s="65"/>
      <c r="AJ1138" s="65"/>
      <c r="AK1138" s="65"/>
      <c r="AL1138">
        <f t="shared" si="394"/>
        <v>100</v>
      </c>
      <c r="AM1138">
        <f t="shared" si="395"/>
        <v>100</v>
      </c>
      <c r="AN1138" t="str">
        <f t="shared" si="396"/>
        <v/>
      </c>
      <c r="AO1138" t="str">
        <f t="shared" si="397"/>
        <v/>
      </c>
      <c r="AP1138" t="str">
        <f t="shared" si="398"/>
        <v/>
      </c>
      <c r="AQ1138" t="str">
        <f t="shared" si="399"/>
        <v/>
      </c>
      <c r="AR1138" t="str">
        <f t="shared" si="400"/>
        <v/>
      </c>
      <c r="AS1138" t="str">
        <f t="shared" si="401"/>
        <v/>
      </c>
      <c r="AT1138" t="str">
        <f t="shared" si="402"/>
        <v/>
      </c>
      <c r="AU1138" t="str">
        <f t="shared" si="403"/>
        <v/>
      </c>
      <c r="AV1138" t="str">
        <f t="shared" si="404"/>
        <v/>
      </c>
      <c r="AW1138">
        <f>'01_指標庫'!$H$4*ISNUMBER($F1138)+'01_指標庫'!$H$5*ISNUMBER($AA1138)+'01_指標庫'!$H$6*ISNUMBER($G1138)+'01_指標庫'!$H$7*ISNUMBER($H1138)+'01_指標庫'!$H$8*ISNUMBER($AF1138)+'01_指標庫'!$H$9*ISNUMBER($AG1138)+'01_指標庫'!$H$10*ISNUMBER($AB1138)+'01_指標庫'!$H$11*ISNUMBER($AC1138)+'01_指標庫'!$H$12*ISNUMBER($AD1138)+'01_指標庫'!$H$13*ISNUMBER($AE1138)+'01_指標庫'!$H$14*ISNUMBER($I1138)+'01_指標庫'!$H$15*ISNUMBER($AH1138)+'01_指標庫'!$H$16*ISNUMBER($K1138)+'01_指標庫'!$H$17*ISNUMBER($AI1138)+'01_指標庫'!$H$18*ISNUMBER($AJ1138)+'01_指標庫'!$H$19*ISNUMBER($AK1138)+'01_指標庫'!$H$20*ISNUMBER($BB1138)+'01_指標庫'!$H$21*ISNUMBER($BC1138)</f>
        <v>51</v>
      </c>
      <c r="AX1138">
        <f>IF(AW1138=0,50,ROUND(('01_指標庫'!$H$4*IF(ISNUMBER($F1138),L1138,0)+'01_指標庫'!$H$5*IF(ISNUMBER($AA1138),AL1138,0)+'01_指標庫'!$H$6*IF(ISNUMBER($G1138),M1138,0)+'01_指標庫'!$H$7*IF(ISNUMBER($H1138),N1138,0)+'01_指標庫'!$H$8*IF(ISNUMBER($AF1138),AQ1138,0)+'01_指標庫'!$H$9*IF(ISNUMBER($AG1138),AR1138,0)+'01_指標庫'!$H$10*IF(ISNUMBER($AB1138),AM1138,0)+'01_指標庫'!$H$11*IF(ISNUMBER($AC1138),AN1138,0)+'01_指標庫'!$H$12*IF(ISNUMBER($AD1138),AO1138,0)+'01_指標庫'!$H$13*IF(ISNUMBER($AE1138),AP1138,0)+'01_指標庫'!$H$14*IF(ISNUMBER($I1138),O1138,0)+'01_指標庫'!$H$15*IF(ISNUMBER($AH1138),AS1138,0)+'01_指標庫'!$H$16*IF(ISNUMBER($K1138),P1138,0)+'01_指標庫'!$H$17*IF(ISNUMBER($AI1138),AT1138,0)+'01_指標庫'!$H$18*IF(ISNUMBER($AJ1138),AU1138,0)+'01_指標庫'!$H$19*IF(ISNUMBER($AK1138),AV1138,0)+'01_指標庫'!$H$20*IF(ISNUMBER($BB1138),BB1138,0)+'01_指標庫'!$H$21*IF(ISNUMBER($BC1138),BC1138,0))/AW1138,1))</f>
        <v>80.400000000000006</v>
      </c>
      <c r="AY1138" s="67"/>
      <c r="AZ1138" s="67"/>
      <c r="BA1138" s="66">
        <f t="shared" si="408"/>
        <v>4.4101968005327841E-4</v>
      </c>
      <c r="BB1138">
        <f t="shared" si="409"/>
        <v>50</v>
      </c>
      <c r="BC1138" t="str">
        <f t="shared" si="410"/>
        <v/>
      </c>
    </row>
    <row r="1139" spans="1:55" ht="15" customHeight="1">
      <c r="A1139" s="56">
        <v>1135</v>
      </c>
      <c r="B1139" s="57">
        <v>44204</v>
      </c>
      <c r="C1139" s="56">
        <v>2021</v>
      </c>
      <c r="D1139" s="58" t="s">
        <v>234</v>
      </c>
      <c r="E1139" s="59">
        <v>13105.2</v>
      </c>
      <c r="F1139" s="60">
        <v>0.21496899999999999</v>
      </c>
      <c r="G1139" s="60">
        <v>0</v>
      </c>
      <c r="H1139" s="61">
        <v>0.89800000000000002</v>
      </c>
      <c r="I1139" s="62">
        <v>376</v>
      </c>
      <c r="J1139" s="56" t="s">
        <v>235</v>
      </c>
      <c r="K1139" s="63">
        <v>21.56</v>
      </c>
      <c r="L1139" s="56">
        <f t="shared" si="388"/>
        <v>100</v>
      </c>
      <c r="M1139" s="56">
        <f t="shared" si="389"/>
        <v>100</v>
      </c>
      <c r="N1139" s="56">
        <f t="shared" si="390"/>
        <v>100</v>
      </c>
      <c r="O1139" s="56">
        <f t="shared" si="391"/>
        <v>50</v>
      </c>
      <c r="P1139" s="56">
        <f t="shared" si="392"/>
        <v>50</v>
      </c>
      <c r="Q1139" s="63"/>
      <c r="R1139" s="56"/>
      <c r="S1139" s="60">
        <f t="shared" si="405"/>
        <v>1.2800270797252322E-2</v>
      </c>
      <c r="T1139" s="64">
        <f t="shared" si="406"/>
        <v>-3.6209208761734613E-2</v>
      </c>
      <c r="V1139" s="65"/>
      <c r="W1139" s="65"/>
      <c r="Y1139" s="15" t="str">
        <f t="shared" si="393"/>
        <v>EASY</v>
      </c>
      <c r="AA1139" s="66">
        <f t="shared" si="407"/>
        <v>0.13709906118783577</v>
      </c>
      <c r="AB1139">
        <f>LOOKUP($B1139,'07_L1政策步階'!$A$4:$A$14,'07_L1政策步階'!$C$4:$C$14)</f>
        <v>1</v>
      </c>
      <c r="AC1139" s="65"/>
      <c r="AD1139" s="65"/>
      <c r="AE1139" s="65"/>
      <c r="AF1139" s="65"/>
      <c r="AG1139" s="65"/>
      <c r="AH1139" s="65"/>
      <c r="AI1139" s="65"/>
      <c r="AJ1139" s="65"/>
      <c r="AK1139" s="65"/>
      <c r="AL1139">
        <f t="shared" si="394"/>
        <v>100</v>
      </c>
      <c r="AM1139">
        <f t="shared" si="395"/>
        <v>100</v>
      </c>
      <c r="AN1139" t="str">
        <f t="shared" si="396"/>
        <v/>
      </c>
      <c r="AO1139" t="str">
        <f t="shared" si="397"/>
        <v/>
      </c>
      <c r="AP1139" t="str">
        <f t="shared" si="398"/>
        <v/>
      </c>
      <c r="AQ1139" t="str">
        <f t="shared" si="399"/>
        <v/>
      </c>
      <c r="AR1139" t="str">
        <f t="shared" si="400"/>
        <v/>
      </c>
      <c r="AS1139" t="str">
        <f t="shared" si="401"/>
        <v/>
      </c>
      <c r="AT1139" t="str">
        <f t="shared" si="402"/>
        <v/>
      </c>
      <c r="AU1139" t="str">
        <f t="shared" si="403"/>
        <v/>
      </c>
      <c r="AV1139" t="str">
        <f t="shared" si="404"/>
        <v/>
      </c>
      <c r="AW1139">
        <f>'01_指標庫'!$H$4*ISNUMBER($F1139)+'01_指標庫'!$H$5*ISNUMBER($AA1139)+'01_指標庫'!$H$6*ISNUMBER($G1139)+'01_指標庫'!$H$7*ISNUMBER($H1139)+'01_指標庫'!$H$8*ISNUMBER($AF1139)+'01_指標庫'!$H$9*ISNUMBER($AG1139)+'01_指標庫'!$H$10*ISNUMBER($AB1139)+'01_指標庫'!$H$11*ISNUMBER($AC1139)+'01_指標庫'!$H$12*ISNUMBER($AD1139)+'01_指標庫'!$H$13*ISNUMBER($AE1139)+'01_指標庫'!$H$14*ISNUMBER($I1139)+'01_指標庫'!$H$15*ISNUMBER($AH1139)+'01_指標庫'!$H$16*ISNUMBER($K1139)+'01_指標庫'!$H$17*ISNUMBER($AI1139)+'01_指標庫'!$H$18*ISNUMBER($AJ1139)+'01_指標庫'!$H$19*ISNUMBER($AK1139)+'01_指標庫'!$H$20*ISNUMBER($BB1139)+'01_指標庫'!$H$21*ISNUMBER($BC1139)</f>
        <v>51</v>
      </c>
      <c r="AX1139">
        <f>IF(AW1139=0,50,ROUND(('01_指標庫'!$H$4*IF(ISNUMBER($F1139),L1139,0)+'01_指標庫'!$H$5*IF(ISNUMBER($AA1139),AL1139,0)+'01_指標庫'!$H$6*IF(ISNUMBER($G1139),M1139,0)+'01_指標庫'!$H$7*IF(ISNUMBER($H1139),N1139,0)+'01_指標庫'!$H$8*IF(ISNUMBER($AF1139),AQ1139,0)+'01_指標庫'!$H$9*IF(ISNUMBER($AG1139),AR1139,0)+'01_指標庫'!$H$10*IF(ISNUMBER($AB1139),AM1139,0)+'01_指標庫'!$H$11*IF(ISNUMBER($AC1139),AN1139,0)+'01_指標庫'!$H$12*IF(ISNUMBER($AD1139),AO1139,0)+'01_指標庫'!$H$13*IF(ISNUMBER($AE1139),AP1139,0)+'01_指標庫'!$H$14*IF(ISNUMBER($I1139),O1139,0)+'01_指標庫'!$H$15*IF(ISNUMBER($AH1139),AS1139,0)+'01_指標庫'!$H$16*IF(ISNUMBER($K1139),P1139,0)+'01_指標庫'!$H$17*IF(ISNUMBER($AI1139),AT1139,0)+'01_指標庫'!$H$18*IF(ISNUMBER($AJ1139),AU1139,0)+'01_指標庫'!$H$19*IF(ISNUMBER($AK1139),AV1139,0)+'01_指標庫'!$H$20*IF(ISNUMBER($BB1139),BB1139,0)+'01_指標庫'!$H$21*IF(ISNUMBER($BC1139),BC1139,0))/AW1139,1))</f>
        <v>80.400000000000006</v>
      </c>
      <c r="AY1139" s="67"/>
      <c r="AZ1139" s="67"/>
      <c r="BA1139" s="66">
        <f t="shared" si="408"/>
        <v>2.9744607932391531E-4</v>
      </c>
      <c r="BB1139">
        <f t="shared" si="409"/>
        <v>50</v>
      </c>
      <c r="BC1139" t="str">
        <f t="shared" si="410"/>
        <v/>
      </c>
    </row>
    <row r="1140" spans="1:55" ht="15" customHeight="1">
      <c r="A1140" s="56">
        <v>1136</v>
      </c>
      <c r="B1140" s="57">
        <v>44207</v>
      </c>
      <c r="C1140" s="56">
        <v>2021</v>
      </c>
      <c r="D1140" s="58" t="s">
        <v>236</v>
      </c>
      <c r="E1140" s="59">
        <v>12902.49</v>
      </c>
      <c r="F1140" s="60">
        <v>0.193407</v>
      </c>
      <c r="G1140" s="60">
        <v>-1.5468000000000001E-2</v>
      </c>
      <c r="H1140" s="61">
        <v>0.89800000000000002</v>
      </c>
      <c r="I1140" s="62">
        <v>382</v>
      </c>
      <c r="J1140" s="56" t="s">
        <v>235</v>
      </c>
      <c r="K1140" s="63">
        <v>24.08</v>
      </c>
      <c r="L1140" s="56">
        <f t="shared" si="388"/>
        <v>100</v>
      </c>
      <c r="M1140" s="56">
        <f t="shared" si="389"/>
        <v>100</v>
      </c>
      <c r="N1140" s="56">
        <f t="shared" si="390"/>
        <v>100</v>
      </c>
      <c r="O1140" s="56">
        <f t="shared" si="391"/>
        <v>50</v>
      </c>
      <c r="P1140" s="56">
        <f t="shared" si="392"/>
        <v>50</v>
      </c>
      <c r="Q1140" s="63"/>
      <c r="R1140" s="56"/>
      <c r="S1140" s="60">
        <f t="shared" si="405"/>
        <v>-1.5467905869425924E-2</v>
      </c>
      <c r="T1140" s="64">
        <f t="shared" si="406"/>
        <v>0.11688311688311681</v>
      </c>
      <c r="V1140" s="65"/>
      <c r="W1140" s="65"/>
      <c r="Y1140" s="15" t="str">
        <f t="shared" si="393"/>
        <v>EASY</v>
      </c>
      <c r="AA1140" s="66">
        <f t="shared" si="407"/>
        <v>0.13772216288352768</v>
      </c>
      <c r="AB1140">
        <f>LOOKUP($B1140,'07_L1政策步階'!$A$4:$A$14,'07_L1政策步階'!$C$4:$C$14)</f>
        <v>1</v>
      </c>
      <c r="AC1140" s="65"/>
      <c r="AD1140" s="65"/>
      <c r="AE1140" s="65"/>
      <c r="AF1140" s="65"/>
      <c r="AG1140" s="65"/>
      <c r="AH1140" s="65"/>
      <c r="AI1140" s="65"/>
      <c r="AJ1140" s="65"/>
      <c r="AK1140" s="65"/>
      <c r="AL1140">
        <f t="shared" si="394"/>
        <v>100</v>
      </c>
      <c r="AM1140">
        <f t="shared" si="395"/>
        <v>100</v>
      </c>
      <c r="AN1140" t="str">
        <f t="shared" si="396"/>
        <v/>
      </c>
      <c r="AO1140" t="str">
        <f t="shared" si="397"/>
        <v/>
      </c>
      <c r="AP1140" t="str">
        <f t="shared" si="398"/>
        <v/>
      </c>
      <c r="AQ1140" t="str">
        <f t="shared" si="399"/>
        <v/>
      </c>
      <c r="AR1140" t="str">
        <f t="shared" si="400"/>
        <v/>
      </c>
      <c r="AS1140" t="str">
        <f t="shared" si="401"/>
        <v/>
      </c>
      <c r="AT1140" t="str">
        <f t="shared" si="402"/>
        <v/>
      </c>
      <c r="AU1140" t="str">
        <f t="shared" si="403"/>
        <v/>
      </c>
      <c r="AV1140" t="str">
        <f t="shared" si="404"/>
        <v/>
      </c>
      <c r="AW1140">
        <f>'01_指標庫'!$H$4*ISNUMBER($F1140)+'01_指標庫'!$H$5*ISNUMBER($AA1140)+'01_指標庫'!$H$6*ISNUMBER($G1140)+'01_指標庫'!$H$7*ISNUMBER($H1140)+'01_指標庫'!$H$8*ISNUMBER($AF1140)+'01_指標庫'!$H$9*ISNUMBER($AG1140)+'01_指標庫'!$H$10*ISNUMBER($AB1140)+'01_指標庫'!$H$11*ISNUMBER($AC1140)+'01_指標庫'!$H$12*ISNUMBER($AD1140)+'01_指標庫'!$H$13*ISNUMBER($AE1140)+'01_指標庫'!$H$14*ISNUMBER($I1140)+'01_指標庫'!$H$15*ISNUMBER($AH1140)+'01_指標庫'!$H$16*ISNUMBER($K1140)+'01_指標庫'!$H$17*ISNUMBER($AI1140)+'01_指標庫'!$H$18*ISNUMBER($AJ1140)+'01_指標庫'!$H$19*ISNUMBER($AK1140)+'01_指標庫'!$H$20*ISNUMBER($BB1140)+'01_指標庫'!$H$21*ISNUMBER($BC1140)</f>
        <v>51</v>
      </c>
      <c r="AX1140">
        <f>IF(AW1140=0,50,ROUND(('01_指標庫'!$H$4*IF(ISNUMBER($F1140),L1140,0)+'01_指標庫'!$H$5*IF(ISNUMBER($AA1140),AL1140,0)+'01_指標庫'!$H$6*IF(ISNUMBER($G1140),M1140,0)+'01_指標庫'!$H$7*IF(ISNUMBER($H1140),N1140,0)+'01_指標庫'!$H$8*IF(ISNUMBER($AF1140),AQ1140,0)+'01_指標庫'!$H$9*IF(ISNUMBER($AG1140),AR1140,0)+'01_指標庫'!$H$10*IF(ISNUMBER($AB1140),AM1140,0)+'01_指標庫'!$H$11*IF(ISNUMBER($AC1140),AN1140,0)+'01_指標庫'!$H$12*IF(ISNUMBER($AD1140),AO1140,0)+'01_指標庫'!$H$13*IF(ISNUMBER($AE1140),AP1140,0)+'01_指標庫'!$H$14*IF(ISNUMBER($I1140),O1140,0)+'01_指標庫'!$H$15*IF(ISNUMBER($AH1140),AS1140,0)+'01_指標庫'!$H$16*IF(ISNUMBER($K1140),P1140,0)+'01_指標庫'!$H$17*IF(ISNUMBER($AI1140),AT1140,0)+'01_指標庫'!$H$18*IF(ISNUMBER($AJ1140),AU1140,0)+'01_指標庫'!$H$19*IF(ISNUMBER($AK1140),AV1140,0)+'01_指標庫'!$H$20*IF(ISNUMBER($BB1140),BB1140,0)+'01_指標庫'!$H$21*IF(ISNUMBER($BC1140),BC1140,0))/AW1140,1))</f>
        <v>80.400000000000006</v>
      </c>
      <c r="AY1140" s="67"/>
      <c r="AZ1140" s="67"/>
      <c r="BA1140" s="66">
        <f t="shared" si="408"/>
        <v>2.0418163744426732E-3</v>
      </c>
      <c r="BB1140">
        <f t="shared" si="409"/>
        <v>50</v>
      </c>
      <c r="BC1140" t="str">
        <f t="shared" si="410"/>
        <v/>
      </c>
    </row>
    <row r="1141" spans="1:55" ht="15" customHeight="1">
      <c r="A1141" s="56">
        <v>1137</v>
      </c>
      <c r="B1141" s="57">
        <v>44208</v>
      </c>
      <c r="C1141" s="56">
        <v>2021</v>
      </c>
      <c r="D1141" s="58" t="s">
        <v>237</v>
      </c>
      <c r="E1141" s="59">
        <v>12892.09</v>
      </c>
      <c r="F1141" s="60">
        <v>0.189527</v>
      </c>
      <c r="G1141" s="60">
        <v>-1.6261999999999999E-2</v>
      </c>
      <c r="H1141" s="61">
        <v>0.91839999999999999</v>
      </c>
      <c r="I1141" s="62">
        <v>385</v>
      </c>
      <c r="J1141" s="56" t="s">
        <v>235</v>
      </c>
      <c r="K1141" s="63">
        <v>23.33</v>
      </c>
      <c r="L1141" s="56">
        <f t="shared" si="388"/>
        <v>100</v>
      </c>
      <c r="M1141" s="56">
        <f t="shared" si="389"/>
        <v>100</v>
      </c>
      <c r="N1141" s="56">
        <f t="shared" si="390"/>
        <v>100</v>
      </c>
      <c r="O1141" s="56">
        <f t="shared" si="391"/>
        <v>50</v>
      </c>
      <c r="P1141" s="56">
        <f t="shared" si="392"/>
        <v>50</v>
      </c>
      <c r="Q1141" s="63"/>
      <c r="R1141" s="56"/>
      <c r="S1141" s="60">
        <f t="shared" si="405"/>
        <v>-8.0604596477107382E-4</v>
      </c>
      <c r="T1141" s="64">
        <f t="shared" si="406"/>
        <v>-3.1146179401993379E-2</v>
      </c>
      <c r="V1141" s="65"/>
      <c r="W1141" s="65"/>
      <c r="Y1141" s="15" t="str">
        <f t="shared" si="393"/>
        <v>EASY</v>
      </c>
      <c r="AA1141" s="66">
        <f t="shared" si="407"/>
        <v>0.13778270923526614</v>
      </c>
      <c r="AB1141">
        <f>LOOKUP($B1141,'07_L1政策步階'!$A$4:$A$14,'07_L1政策步階'!$C$4:$C$14)</f>
        <v>1</v>
      </c>
      <c r="AC1141" s="65"/>
      <c r="AD1141" s="65"/>
      <c r="AE1141" s="65"/>
      <c r="AF1141" s="65"/>
      <c r="AG1141" s="65"/>
      <c r="AH1141" s="65"/>
      <c r="AI1141" s="65"/>
      <c r="AJ1141" s="65"/>
      <c r="AK1141" s="65"/>
      <c r="AL1141">
        <f t="shared" si="394"/>
        <v>100</v>
      </c>
      <c r="AM1141">
        <f t="shared" si="395"/>
        <v>100</v>
      </c>
      <c r="AN1141" t="str">
        <f t="shared" si="396"/>
        <v/>
      </c>
      <c r="AO1141" t="str">
        <f t="shared" si="397"/>
        <v/>
      </c>
      <c r="AP1141" t="str">
        <f t="shared" si="398"/>
        <v/>
      </c>
      <c r="AQ1141" t="str">
        <f t="shared" si="399"/>
        <v/>
      </c>
      <c r="AR1141" t="str">
        <f t="shared" si="400"/>
        <v/>
      </c>
      <c r="AS1141" t="str">
        <f t="shared" si="401"/>
        <v/>
      </c>
      <c r="AT1141" t="str">
        <f t="shared" si="402"/>
        <v/>
      </c>
      <c r="AU1141" t="str">
        <f t="shared" si="403"/>
        <v/>
      </c>
      <c r="AV1141" t="str">
        <f t="shared" si="404"/>
        <v/>
      </c>
      <c r="AW1141">
        <f>'01_指標庫'!$H$4*ISNUMBER($F1141)+'01_指標庫'!$H$5*ISNUMBER($AA1141)+'01_指標庫'!$H$6*ISNUMBER($G1141)+'01_指標庫'!$H$7*ISNUMBER($H1141)+'01_指標庫'!$H$8*ISNUMBER($AF1141)+'01_指標庫'!$H$9*ISNUMBER($AG1141)+'01_指標庫'!$H$10*ISNUMBER($AB1141)+'01_指標庫'!$H$11*ISNUMBER($AC1141)+'01_指標庫'!$H$12*ISNUMBER($AD1141)+'01_指標庫'!$H$13*ISNUMBER($AE1141)+'01_指標庫'!$H$14*ISNUMBER($I1141)+'01_指標庫'!$H$15*ISNUMBER($AH1141)+'01_指標庫'!$H$16*ISNUMBER($K1141)+'01_指標庫'!$H$17*ISNUMBER($AI1141)+'01_指標庫'!$H$18*ISNUMBER($AJ1141)+'01_指標庫'!$H$19*ISNUMBER($AK1141)+'01_指標庫'!$H$20*ISNUMBER($BB1141)+'01_指標庫'!$H$21*ISNUMBER($BC1141)</f>
        <v>51</v>
      </c>
      <c r="AX1141">
        <f>IF(AW1141=0,50,ROUND(('01_指標庫'!$H$4*IF(ISNUMBER($F1141),L1141,0)+'01_指標庫'!$H$5*IF(ISNUMBER($AA1141),AL1141,0)+'01_指標庫'!$H$6*IF(ISNUMBER($G1141),M1141,0)+'01_指標庫'!$H$7*IF(ISNUMBER($H1141),N1141,0)+'01_指標庫'!$H$8*IF(ISNUMBER($AF1141),AQ1141,0)+'01_指標庫'!$H$9*IF(ISNUMBER($AG1141),AR1141,0)+'01_指標庫'!$H$10*IF(ISNUMBER($AB1141),AM1141,0)+'01_指標庫'!$H$11*IF(ISNUMBER($AC1141),AN1141,0)+'01_指標庫'!$H$12*IF(ISNUMBER($AD1141),AO1141,0)+'01_指標庫'!$H$13*IF(ISNUMBER($AE1141),AP1141,0)+'01_指標庫'!$H$14*IF(ISNUMBER($I1141),O1141,0)+'01_指標庫'!$H$15*IF(ISNUMBER($AH1141),AS1141,0)+'01_指標庫'!$H$16*IF(ISNUMBER($K1141),P1141,0)+'01_指標庫'!$H$17*IF(ISNUMBER($AI1141),AT1141,0)+'01_指標庫'!$H$18*IF(ISNUMBER($AJ1141),AU1141,0)+'01_指標庫'!$H$19*IF(ISNUMBER($AK1141),AV1141,0)+'01_指標庫'!$H$20*IF(ISNUMBER($BB1141),BB1141,0)+'01_指標庫'!$H$21*IF(ISNUMBER($BC1141),BC1141,0))/AW1141,1))</f>
        <v>80.400000000000006</v>
      </c>
      <c r="AY1141" s="67"/>
      <c r="AZ1141" s="67"/>
      <c r="BA1141" s="66">
        <f t="shared" si="408"/>
        <v>3.022712471526523E-3</v>
      </c>
      <c r="BB1141">
        <f t="shared" si="409"/>
        <v>50</v>
      </c>
      <c r="BC1141" t="str">
        <f t="shared" si="410"/>
        <v/>
      </c>
    </row>
    <row r="1142" spans="1:55" ht="15" customHeight="1">
      <c r="A1142" s="56">
        <v>1138</v>
      </c>
      <c r="B1142" s="57">
        <v>44209</v>
      </c>
      <c r="C1142" s="56">
        <v>2021</v>
      </c>
      <c r="D1142" s="58" t="s">
        <v>238</v>
      </c>
      <c r="E1142" s="59">
        <v>12973.63</v>
      </c>
      <c r="F1142" s="60">
        <v>0.194249</v>
      </c>
      <c r="G1142" s="60">
        <v>-1.004E-2</v>
      </c>
      <c r="H1142" s="61">
        <v>0.91839999999999999</v>
      </c>
      <c r="I1142" s="62">
        <v>382</v>
      </c>
      <c r="J1142" s="56" t="s">
        <v>235</v>
      </c>
      <c r="K1142" s="63">
        <v>22.21</v>
      </c>
      <c r="L1142" s="56">
        <f t="shared" si="388"/>
        <v>100</v>
      </c>
      <c r="M1142" s="56">
        <f t="shared" si="389"/>
        <v>100</v>
      </c>
      <c r="N1142" s="56">
        <f t="shared" si="390"/>
        <v>100</v>
      </c>
      <c r="O1142" s="56">
        <f t="shared" si="391"/>
        <v>50</v>
      </c>
      <c r="P1142" s="56">
        <f t="shared" si="392"/>
        <v>50</v>
      </c>
      <c r="Q1142" s="63"/>
      <c r="R1142" s="56"/>
      <c r="S1142" s="60">
        <f t="shared" si="405"/>
        <v>6.3248084678277916E-3</v>
      </c>
      <c r="T1142" s="64">
        <f t="shared" si="406"/>
        <v>-4.8006858122588869E-2</v>
      </c>
      <c r="V1142" s="65"/>
      <c r="W1142" s="65"/>
      <c r="Y1142" s="15" t="str">
        <f t="shared" si="393"/>
        <v>EASY</v>
      </c>
      <c r="AA1142" s="66">
        <f t="shared" si="407"/>
        <v>0.13865606570602362</v>
      </c>
      <c r="AB1142">
        <f>LOOKUP($B1142,'07_L1政策步階'!$A$4:$A$14,'07_L1政策步階'!$C$4:$C$14)</f>
        <v>1</v>
      </c>
      <c r="AC1142" s="65"/>
      <c r="AD1142" s="65"/>
      <c r="AE1142" s="65"/>
      <c r="AF1142" s="65"/>
      <c r="AG1142" s="65"/>
      <c r="AH1142" s="65"/>
      <c r="AI1142" s="65"/>
      <c r="AJ1142" s="65"/>
      <c r="AK1142" s="65"/>
      <c r="AL1142">
        <f t="shared" si="394"/>
        <v>100</v>
      </c>
      <c r="AM1142">
        <f t="shared" si="395"/>
        <v>100</v>
      </c>
      <c r="AN1142" t="str">
        <f t="shared" si="396"/>
        <v/>
      </c>
      <c r="AO1142" t="str">
        <f t="shared" si="397"/>
        <v/>
      </c>
      <c r="AP1142" t="str">
        <f t="shared" si="398"/>
        <v/>
      </c>
      <c r="AQ1142" t="str">
        <f t="shared" si="399"/>
        <v/>
      </c>
      <c r="AR1142" t="str">
        <f t="shared" si="400"/>
        <v/>
      </c>
      <c r="AS1142" t="str">
        <f t="shared" si="401"/>
        <v/>
      </c>
      <c r="AT1142" t="str">
        <f t="shared" si="402"/>
        <v/>
      </c>
      <c r="AU1142" t="str">
        <f t="shared" si="403"/>
        <v/>
      </c>
      <c r="AV1142" t="str">
        <f t="shared" si="404"/>
        <v/>
      </c>
      <c r="AW1142">
        <f>'01_指標庫'!$H$4*ISNUMBER($F1142)+'01_指標庫'!$H$5*ISNUMBER($AA1142)+'01_指標庫'!$H$6*ISNUMBER($G1142)+'01_指標庫'!$H$7*ISNUMBER($H1142)+'01_指標庫'!$H$8*ISNUMBER($AF1142)+'01_指標庫'!$H$9*ISNUMBER($AG1142)+'01_指標庫'!$H$10*ISNUMBER($AB1142)+'01_指標庫'!$H$11*ISNUMBER($AC1142)+'01_指標庫'!$H$12*ISNUMBER($AD1142)+'01_指標庫'!$H$13*ISNUMBER($AE1142)+'01_指標庫'!$H$14*ISNUMBER($I1142)+'01_指標庫'!$H$15*ISNUMBER($AH1142)+'01_指標庫'!$H$16*ISNUMBER($K1142)+'01_指標庫'!$H$17*ISNUMBER($AI1142)+'01_指標庫'!$H$18*ISNUMBER($AJ1142)+'01_指標庫'!$H$19*ISNUMBER($AK1142)+'01_指標庫'!$H$20*ISNUMBER($BB1142)+'01_指標庫'!$H$21*ISNUMBER($BC1142)</f>
        <v>51</v>
      </c>
      <c r="AX1142">
        <f>IF(AW1142=0,50,ROUND(('01_指標庫'!$H$4*IF(ISNUMBER($F1142),L1142,0)+'01_指標庫'!$H$5*IF(ISNUMBER($AA1142),AL1142,0)+'01_指標庫'!$H$6*IF(ISNUMBER($G1142),M1142,0)+'01_指標庫'!$H$7*IF(ISNUMBER($H1142),N1142,0)+'01_指標庫'!$H$8*IF(ISNUMBER($AF1142),AQ1142,0)+'01_指標庫'!$H$9*IF(ISNUMBER($AG1142),AR1142,0)+'01_指標庫'!$H$10*IF(ISNUMBER($AB1142),AM1142,0)+'01_指標庫'!$H$11*IF(ISNUMBER($AC1142),AN1142,0)+'01_指標庫'!$H$12*IF(ISNUMBER($AD1142),AO1142,0)+'01_指標庫'!$H$13*IF(ISNUMBER($AE1142),AP1142,0)+'01_指標庫'!$H$14*IF(ISNUMBER($I1142),O1142,0)+'01_指標庫'!$H$15*IF(ISNUMBER($AH1142),AS1142,0)+'01_指標庫'!$H$16*IF(ISNUMBER($K1142),P1142,0)+'01_指標庫'!$H$17*IF(ISNUMBER($AI1142),AT1142,0)+'01_指標庫'!$H$18*IF(ISNUMBER($AJ1142),AU1142,0)+'01_指標庫'!$H$19*IF(ISNUMBER($AK1142),AV1142,0)+'01_指標庫'!$H$20*IF(ISNUMBER($BB1142),BB1142,0)+'01_指標庫'!$H$21*IF(ISNUMBER($BC1142),BC1142,0))/AW1142,1))</f>
        <v>80.400000000000006</v>
      </c>
      <c r="AY1142" s="67"/>
      <c r="AZ1142" s="67"/>
      <c r="BA1142" s="66">
        <f t="shared" si="408"/>
        <v>7.4529593871810462E-3</v>
      </c>
      <c r="BB1142">
        <f t="shared" si="409"/>
        <v>50</v>
      </c>
      <c r="BC1142" t="str">
        <f t="shared" si="410"/>
        <v/>
      </c>
    </row>
    <row r="1143" spans="1:55" ht="15" customHeight="1">
      <c r="A1143" s="56">
        <v>1139</v>
      </c>
      <c r="B1143" s="57">
        <v>44210</v>
      </c>
      <c r="C1143" s="56">
        <v>2021</v>
      </c>
      <c r="D1143" s="58" t="s">
        <v>239</v>
      </c>
      <c r="E1143" s="59">
        <v>12898.69</v>
      </c>
      <c r="F1143" s="60">
        <v>0.18457899999999999</v>
      </c>
      <c r="G1143" s="60">
        <v>-1.5758000000000001E-2</v>
      </c>
      <c r="H1143" s="61">
        <v>0.89800000000000002</v>
      </c>
      <c r="I1143" s="62">
        <v>373</v>
      </c>
      <c r="J1143" s="56" t="s">
        <v>235</v>
      </c>
      <c r="K1143" s="63">
        <v>23.25</v>
      </c>
      <c r="L1143" s="56">
        <f t="shared" si="388"/>
        <v>100</v>
      </c>
      <c r="M1143" s="56">
        <f t="shared" si="389"/>
        <v>100</v>
      </c>
      <c r="N1143" s="56">
        <f t="shared" si="390"/>
        <v>100</v>
      </c>
      <c r="O1143" s="56">
        <f t="shared" si="391"/>
        <v>50</v>
      </c>
      <c r="P1143" s="56">
        <f t="shared" si="392"/>
        <v>50</v>
      </c>
      <c r="Q1143" s="63"/>
      <c r="R1143" s="56"/>
      <c r="S1143" s="60">
        <f t="shared" si="405"/>
        <v>-5.7763324528292692E-3</v>
      </c>
      <c r="T1143" s="64">
        <f t="shared" si="406"/>
        <v>4.6825754164790512E-2</v>
      </c>
      <c r="V1143" s="65"/>
      <c r="W1143" s="65"/>
      <c r="Y1143" s="15" t="str">
        <f t="shared" si="393"/>
        <v>EASY</v>
      </c>
      <c r="AA1143" s="66">
        <f t="shared" si="407"/>
        <v>0.13932897348574746</v>
      </c>
      <c r="AB1143">
        <f>LOOKUP($B1143,'07_L1政策步階'!$A$4:$A$14,'07_L1政策步階'!$C$4:$C$14)</f>
        <v>1</v>
      </c>
      <c r="AC1143" s="65"/>
      <c r="AD1143" s="65"/>
      <c r="AE1143" s="65"/>
      <c r="AF1143" s="65"/>
      <c r="AG1143" s="65"/>
      <c r="AH1143" s="65"/>
      <c r="AI1143" s="65"/>
      <c r="AJ1143" s="65"/>
      <c r="AK1143" s="65"/>
      <c r="AL1143">
        <f t="shared" si="394"/>
        <v>100</v>
      </c>
      <c r="AM1143">
        <f t="shared" si="395"/>
        <v>100</v>
      </c>
      <c r="AN1143" t="str">
        <f t="shared" si="396"/>
        <v/>
      </c>
      <c r="AO1143" t="str">
        <f t="shared" si="397"/>
        <v/>
      </c>
      <c r="AP1143" t="str">
        <f t="shared" si="398"/>
        <v/>
      </c>
      <c r="AQ1143" t="str">
        <f t="shared" si="399"/>
        <v/>
      </c>
      <c r="AR1143" t="str">
        <f t="shared" si="400"/>
        <v/>
      </c>
      <c r="AS1143" t="str">
        <f t="shared" si="401"/>
        <v/>
      </c>
      <c r="AT1143" t="str">
        <f t="shared" si="402"/>
        <v/>
      </c>
      <c r="AU1143" t="str">
        <f t="shared" si="403"/>
        <v/>
      </c>
      <c r="AV1143" t="str">
        <f t="shared" si="404"/>
        <v/>
      </c>
      <c r="AW1143">
        <f>'01_指標庫'!$H$4*ISNUMBER($F1143)+'01_指標庫'!$H$5*ISNUMBER($AA1143)+'01_指標庫'!$H$6*ISNUMBER($G1143)+'01_指標庫'!$H$7*ISNUMBER($H1143)+'01_指標庫'!$H$8*ISNUMBER($AF1143)+'01_指標庫'!$H$9*ISNUMBER($AG1143)+'01_指標庫'!$H$10*ISNUMBER($AB1143)+'01_指標庫'!$H$11*ISNUMBER($AC1143)+'01_指標庫'!$H$12*ISNUMBER($AD1143)+'01_指標庫'!$H$13*ISNUMBER($AE1143)+'01_指標庫'!$H$14*ISNUMBER($I1143)+'01_指標庫'!$H$15*ISNUMBER($AH1143)+'01_指標庫'!$H$16*ISNUMBER($K1143)+'01_指標庫'!$H$17*ISNUMBER($AI1143)+'01_指標庫'!$H$18*ISNUMBER($AJ1143)+'01_指標庫'!$H$19*ISNUMBER($AK1143)+'01_指標庫'!$H$20*ISNUMBER($BB1143)+'01_指標庫'!$H$21*ISNUMBER($BC1143)</f>
        <v>51</v>
      </c>
      <c r="AX1143">
        <f>IF(AW1143=0,50,ROUND(('01_指標庫'!$H$4*IF(ISNUMBER($F1143),L1143,0)+'01_指標庫'!$H$5*IF(ISNUMBER($AA1143),AL1143,0)+'01_指標庫'!$H$6*IF(ISNUMBER($G1143),M1143,0)+'01_指標庫'!$H$7*IF(ISNUMBER($H1143),N1143,0)+'01_指標庫'!$H$8*IF(ISNUMBER($AF1143),AQ1143,0)+'01_指標庫'!$H$9*IF(ISNUMBER($AG1143),AR1143,0)+'01_指標庫'!$H$10*IF(ISNUMBER($AB1143),AM1143,0)+'01_指標庫'!$H$11*IF(ISNUMBER($AC1143),AN1143,0)+'01_指標庫'!$H$12*IF(ISNUMBER($AD1143),AO1143,0)+'01_指標庫'!$H$13*IF(ISNUMBER($AE1143),AP1143,0)+'01_指標庫'!$H$14*IF(ISNUMBER($I1143),O1143,0)+'01_指標庫'!$H$15*IF(ISNUMBER($AH1143),AS1143,0)+'01_指標庫'!$H$16*IF(ISNUMBER($K1143),P1143,0)+'01_指標庫'!$H$17*IF(ISNUMBER($AI1143),AT1143,0)+'01_指標庫'!$H$18*IF(ISNUMBER($AJ1143),AU1143,0)+'01_指標庫'!$H$19*IF(ISNUMBER($AK1143),AV1143,0)+'01_指標庫'!$H$20*IF(ISNUMBER($BB1143),BB1143,0)+'01_指標庫'!$H$21*IF(ISNUMBER($BC1143),BC1143,0))/AW1143,1))</f>
        <v>80.400000000000006</v>
      </c>
      <c r="AY1143" s="67"/>
      <c r="AZ1143" s="67"/>
      <c r="BA1143" s="66">
        <f t="shared" si="408"/>
        <v>6.4003870716935474E-3</v>
      </c>
      <c r="BB1143">
        <f t="shared" si="409"/>
        <v>50</v>
      </c>
      <c r="BC1143" t="str">
        <f t="shared" si="410"/>
        <v/>
      </c>
    </row>
    <row r="1144" spans="1:55" ht="15" customHeight="1">
      <c r="A1144" s="56">
        <v>1140</v>
      </c>
      <c r="B1144" s="57">
        <v>44211</v>
      </c>
      <c r="C1144" s="56">
        <v>2021</v>
      </c>
      <c r="D1144" s="58" t="s">
        <v>234</v>
      </c>
      <c r="E1144" s="59">
        <v>12803.93</v>
      </c>
      <c r="F1144" s="60">
        <v>0.173012</v>
      </c>
      <c r="G1144" s="60">
        <v>-2.2988999999999999E-2</v>
      </c>
      <c r="H1144" s="61">
        <v>0.91839999999999999</v>
      </c>
      <c r="I1144" s="62">
        <v>374</v>
      </c>
      <c r="J1144" s="56" t="s">
        <v>235</v>
      </c>
      <c r="K1144" s="63">
        <v>24.34</v>
      </c>
      <c r="L1144" s="56">
        <f t="shared" si="388"/>
        <v>100</v>
      </c>
      <c r="M1144" s="56">
        <f t="shared" si="389"/>
        <v>100</v>
      </c>
      <c r="N1144" s="56">
        <f t="shared" si="390"/>
        <v>100</v>
      </c>
      <c r="O1144" s="56">
        <f t="shared" si="391"/>
        <v>50</v>
      </c>
      <c r="P1144" s="56">
        <f t="shared" si="392"/>
        <v>50</v>
      </c>
      <c r="Q1144" s="63"/>
      <c r="R1144" s="56"/>
      <c r="S1144" s="60">
        <f t="shared" si="405"/>
        <v>-7.3464824722511146E-3</v>
      </c>
      <c r="T1144" s="64">
        <f t="shared" si="406"/>
        <v>4.6881720430107521E-2</v>
      </c>
      <c r="V1144" s="65"/>
      <c r="W1144" s="65"/>
      <c r="Y1144" s="15" t="str">
        <f t="shared" si="393"/>
        <v>EASY</v>
      </c>
      <c r="AA1144" s="66">
        <f t="shared" si="407"/>
        <v>0.13934616871765337</v>
      </c>
      <c r="AB1144">
        <f>LOOKUP($B1144,'07_L1政策步階'!$A$4:$A$14,'07_L1政策步階'!$C$4:$C$14)</f>
        <v>1</v>
      </c>
      <c r="AC1144" s="65"/>
      <c r="AD1144" s="65"/>
      <c r="AE1144" s="65"/>
      <c r="AF1144" s="65"/>
      <c r="AG1144" s="65"/>
      <c r="AH1144" s="65"/>
      <c r="AI1144" s="65"/>
      <c r="AJ1144" s="65"/>
      <c r="AK1144" s="65"/>
      <c r="AL1144">
        <f t="shared" si="394"/>
        <v>100</v>
      </c>
      <c r="AM1144">
        <f t="shared" si="395"/>
        <v>100</v>
      </c>
      <c r="AN1144" t="str">
        <f t="shared" si="396"/>
        <v/>
      </c>
      <c r="AO1144" t="str">
        <f t="shared" si="397"/>
        <v/>
      </c>
      <c r="AP1144" t="str">
        <f t="shared" si="398"/>
        <v/>
      </c>
      <c r="AQ1144" t="str">
        <f t="shared" si="399"/>
        <v/>
      </c>
      <c r="AR1144" t="str">
        <f t="shared" si="400"/>
        <v/>
      </c>
      <c r="AS1144" t="str">
        <f t="shared" si="401"/>
        <v/>
      </c>
      <c r="AT1144" t="str">
        <f t="shared" si="402"/>
        <v/>
      </c>
      <c r="AU1144" t="str">
        <f t="shared" si="403"/>
        <v/>
      </c>
      <c r="AV1144" t="str">
        <f t="shared" si="404"/>
        <v/>
      </c>
      <c r="AW1144">
        <f>'01_指標庫'!$H$4*ISNUMBER($F1144)+'01_指標庫'!$H$5*ISNUMBER($AA1144)+'01_指標庫'!$H$6*ISNUMBER($G1144)+'01_指標庫'!$H$7*ISNUMBER($H1144)+'01_指標庫'!$H$8*ISNUMBER($AF1144)+'01_指標庫'!$H$9*ISNUMBER($AG1144)+'01_指標庫'!$H$10*ISNUMBER($AB1144)+'01_指標庫'!$H$11*ISNUMBER($AC1144)+'01_指標庫'!$H$12*ISNUMBER($AD1144)+'01_指標庫'!$H$13*ISNUMBER($AE1144)+'01_指標庫'!$H$14*ISNUMBER($I1144)+'01_指標庫'!$H$15*ISNUMBER($AH1144)+'01_指標庫'!$H$16*ISNUMBER($K1144)+'01_指標庫'!$H$17*ISNUMBER($AI1144)+'01_指標庫'!$H$18*ISNUMBER($AJ1144)+'01_指標庫'!$H$19*ISNUMBER($AK1144)+'01_指標庫'!$H$20*ISNUMBER($BB1144)+'01_指標庫'!$H$21*ISNUMBER($BC1144)</f>
        <v>51</v>
      </c>
      <c r="AX1144">
        <f>IF(AW1144=0,50,ROUND(('01_指標庫'!$H$4*IF(ISNUMBER($F1144),L1144,0)+'01_指標庫'!$H$5*IF(ISNUMBER($AA1144),AL1144,0)+'01_指標庫'!$H$6*IF(ISNUMBER($G1144),M1144,0)+'01_指標庫'!$H$7*IF(ISNUMBER($H1144),N1144,0)+'01_指標庫'!$H$8*IF(ISNUMBER($AF1144),AQ1144,0)+'01_指標庫'!$H$9*IF(ISNUMBER($AG1144),AR1144,0)+'01_指標庫'!$H$10*IF(ISNUMBER($AB1144),AM1144,0)+'01_指標庫'!$H$11*IF(ISNUMBER($AC1144),AN1144,0)+'01_指標庫'!$H$12*IF(ISNUMBER($AD1144),AO1144,0)+'01_指標庫'!$H$13*IF(ISNUMBER($AE1144),AP1144,0)+'01_指標庫'!$H$14*IF(ISNUMBER($I1144),O1144,0)+'01_指標庫'!$H$15*IF(ISNUMBER($AH1144),AS1144,0)+'01_指標庫'!$H$16*IF(ISNUMBER($K1144),P1144,0)+'01_指標庫'!$H$17*IF(ISNUMBER($AI1144),AT1144,0)+'01_指標庫'!$H$18*IF(ISNUMBER($AJ1144),AU1144,0)+'01_指標庫'!$H$19*IF(ISNUMBER($AK1144),AV1144,0)+'01_指標庫'!$H$20*IF(ISNUMBER($BB1144),BB1144,0)+'01_指標庫'!$H$21*IF(ISNUMBER($BC1144),BC1144,0))/AW1144,1))</f>
        <v>80.400000000000006</v>
      </c>
      <c r="AY1144" s="67"/>
      <c r="AZ1144" s="67"/>
      <c r="BA1144" s="66">
        <f t="shared" si="408"/>
        <v>2.3762401175595471E-3</v>
      </c>
      <c r="BB1144">
        <f t="shared" si="409"/>
        <v>50</v>
      </c>
      <c r="BC1144" t="str">
        <f t="shared" si="410"/>
        <v/>
      </c>
    </row>
    <row r="1145" spans="1:55" ht="15" customHeight="1">
      <c r="A1145" s="56">
        <v>1141</v>
      </c>
      <c r="B1145" s="57">
        <v>44215</v>
      </c>
      <c r="C1145" s="56">
        <v>2021</v>
      </c>
      <c r="D1145" s="58" t="s">
        <v>237</v>
      </c>
      <c r="E1145" s="59">
        <v>12996.54</v>
      </c>
      <c r="F1145" s="60">
        <v>0.18774099999999999</v>
      </c>
      <c r="G1145" s="60">
        <v>-8.2909999999999998E-3</v>
      </c>
      <c r="H1145" s="61">
        <v>0.93879999999999997</v>
      </c>
      <c r="I1145" s="62">
        <v>371</v>
      </c>
      <c r="J1145" s="56" t="s">
        <v>235</v>
      </c>
      <c r="K1145" s="63">
        <v>23.24</v>
      </c>
      <c r="L1145" s="56">
        <f t="shared" si="388"/>
        <v>100</v>
      </c>
      <c r="M1145" s="56">
        <f t="shared" si="389"/>
        <v>100</v>
      </c>
      <c r="N1145" s="56">
        <f t="shared" si="390"/>
        <v>100</v>
      </c>
      <c r="O1145" s="56">
        <f t="shared" si="391"/>
        <v>50</v>
      </c>
      <c r="P1145" s="56">
        <f t="shared" si="392"/>
        <v>50</v>
      </c>
      <c r="Q1145" s="63"/>
      <c r="R1145" s="56"/>
      <c r="S1145" s="60">
        <f t="shared" si="405"/>
        <v>1.504303756737202E-2</v>
      </c>
      <c r="T1145" s="64">
        <f t="shared" si="406"/>
        <v>-4.519309778142977E-2</v>
      </c>
      <c r="V1145" s="65"/>
      <c r="W1145" s="65"/>
      <c r="Y1145" s="15" t="str">
        <f t="shared" si="393"/>
        <v>EASY</v>
      </c>
      <c r="AA1145" s="66">
        <f t="shared" si="407"/>
        <v>0.13878420952250381</v>
      </c>
      <c r="AB1145">
        <f>LOOKUP($B1145,'07_L1政策步階'!$A$4:$A$14,'07_L1政策步階'!$C$4:$C$14)</f>
        <v>1</v>
      </c>
      <c r="AC1145" s="65"/>
      <c r="AD1145" s="65"/>
      <c r="AE1145" s="65"/>
      <c r="AF1145" s="65"/>
      <c r="AG1145" s="65"/>
      <c r="AH1145" s="65"/>
      <c r="AI1145" s="65"/>
      <c r="AJ1145" s="65"/>
      <c r="AK1145" s="65"/>
      <c r="AL1145">
        <f t="shared" si="394"/>
        <v>100</v>
      </c>
      <c r="AM1145">
        <f t="shared" si="395"/>
        <v>100</v>
      </c>
      <c r="AN1145" t="str">
        <f t="shared" si="396"/>
        <v/>
      </c>
      <c r="AO1145" t="str">
        <f t="shared" si="397"/>
        <v/>
      </c>
      <c r="AP1145" t="str">
        <f t="shared" si="398"/>
        <v/>
      </c>
      <c r="AQ1145" t="str">
        <f t="shared" si="399"/>
        <v/>
      </c>
      <c r="AR1145" t="str">
        <f t="shared" si="400"/>
        <v/>
      </c>
      <c r="AS1145" t="str">
        <f t="shared" si="401"/>
        <v/>
      </c>
      <c r="AT1145" t="str">
        <f t="shared" si="402"/>
        <v/>
      </c>
      <c r="AU1145" t="str">
        <f t="shared" si="403"/>
        <v/>
      </c>
      <c r="AV1145" t="str">
        <f t="shared" si="404"/>
        <v/>
      </c>
      <c r="AW1145">
        <f>'01_指標庫'!$H$4*ISNUMBER($F1145)+'01_指標庫'!$H$5*ISNUMBER($AA1145)+'01_指標庫'!$H$6*ISNUMBER($G1145)+'01_指標庫'!$H$7*ISNUMBER($H1145)+'01_指標庫'!$H$8*ISNUMBER($AF1145)+'01_指標庫'!$H$9*ISNUMBER($AG1145)+'01_指標庫'!$H$10*ISNUMBER($AB1145)+'01_指標庫'!$H$11*ISNUMBER($AC1145)+'01_指標庫'!$H$12*ISNUMBER($AD1145)+'01_指標庫'!$H$13*ISNUMBER($AE1145)+'01_指標庫'!$H$14*ISNUMBER($I1145)+'01_指標庫'!$H$15*ISNUMBER($AH1145)+'01_指標庫'!$H$16*ISNUMBER($K1145)+'01_指標庫'!$H$17*ISNUMBER($AI1145)+'01_指標庫'!$H$18*ISNUMBER($AJ1145)+'01_指標庫'!$H$19*ISNUMBER($AK1145)+'01_指標庫'!$H$20*ISNUMBER($BB1145)+'01_指標庫'!$H$21*ISNUMBER($BC1145)</f>
        <v>51</v>
      </c>
      <c r="AX1145">
        <f>IF(AW1145=0,50,ROUND(('01_指標庫'!$H$4*IF(ISNUMBER($F1145),L1145,0)+'01_指標庫'!$H$5*IF(ISNUMBER($AA1145),AL1145,0)+'01_指標庫'!$H$6*IF(ISNUMBER($G1145),M1145,0)+'01_指標庫'!$H$7*IF(ISNUMBER($H1145),N1145,0)+'01_指標庫'!$H$8*IF(ISNUMBER($AF1145),AQ1145,0)+'01_指標庫'!$H$9*IF(ISNUMBER($AG1145),AR1145,0)+'01_指標庫'!$H$10*IF(ISNUMBER($AB1145),AM1145,0)+'01_指標庫'!$H$11*IF(ISNUMBER($AC1145),AN1145,0)+'01_指標庫'!$H$12*IF(ISNUMBER($AD1145),AO1145,0)+'01_指標庫'!$H$13*IF(ISNUMBER($AE1145),AP1145,0)+'01_指標庫'!$H$14*IF(ISNUMBER($I1145),O1145,0)+'01_指標庫'!$H$15*IF(ISNUMBER($AH1145),AS1145,0)+'01_指標庫'!$H$16*IF(ISNUMBER($K1145),P1145,0)+'01_指標庫'!$H$17*IF(ISNUMBER($AI1145),AT1145,0)+'01_指標庫'!$H$18*IF(ISNUMBER($AJ1145),AU1145,0)+'01_指標庫'!$H$19*IF(ISNUMBER($AK1145),AV1145,0)+'01_指標庫'!$H$20*IF(ISNUMBER($BB1145),BB1145,0)+'01_指標庫'!$H$21*IF(ISNUMBER($BC1145),BC1145,0))/AW1145,1))</f>
        <v>80.400000000000006</v>
      </c>
      <c r="AY1145" s="67"/>
      <c r="AZ1145" s="67"/>
      <c r="BA1145" s="66">
        <f t="shared" si="408"/>
        <v>1.4882361559096502E-3</v>
      </c>
      <c r="BB1145">
        <f t="shared" si="409"/>
        <v>50</v>
      </c>
      <c r="BC1145" t="str">
        <f t="shared" si="410"/>
        <v/>
      </c>
    </row>
    <row r="1146" spans="1:55" ht="15" customHeight="1">
      <c r="A1146" s="56">
        <v>1142</v>
      </c>
      <c r="B1146" s="57">
        <v>44216</v>
      </c>
      <c r="C1146" s="56">
        <v>2021</v>
      </c>
      <c r="D1146" s="58" t="s">
        <v>238</v>
      </c>
      <c r="E1146" s="59">
        <v>13296.45</v>
      </c>
      <c r="F1146" s="60">
        <v>0.211955</v>
      </c>
      <c r="G1146" s="60">
        <v>0</v>
      </c>
      <c r="H1146" s="61">
        <v>0.93879999999999997</v>
      </c>
      <c r="I1146" s="62">
        <v>367</v>
      </c>
      <c r="J1146" s="56" t="s">
        <v>235</v>
      </c>
      <c r="K1146" s="63">
        <v>21.58</v>
      </c>
      <c r="L1146" s="56">
        <f t="shared" si="388"/>
        <v>100</v>
      </c>
      <c r="M1146" s="56">
        <f t="shared" si="389"/>
        <v>100</v>
      </c>
      <c r="N1146" s="56">
        <f t="shared" si="390"/>
        <v>100</v>
      </c>
      <c r="O1146" s="56">
        <f t="shared" si="391"/>
        <v>50</v>
      </c>
      <c r="P1146" s="56">
        <f t="shared" si="392"/>
        <v>50</v>
      </c>
      <c r="Q1146" s="63"/>
      <c r="R1146" s="56"/>
      <c r="S1146" s="60">
        <f t="shared" si="405"/>
        <v>2.3076141803895389E-2</v>
      </c>
      <c r="T1146" s="64">
        <f t="shared" si="406"/>
        <v>-7.1428571428571397E-2</v>
      </c>
      <c r="V1146" s="65"/>
      <c r="W1146" s="65"/>
      <c r="Y1146" s="15" t="str">
        <f t="shared" si="393"/>
        <v>EASY</v>
      </c>
      <c r="AA1146" s="66">
        <f t="shared" si="407"/>
        <v>0.13801155323999237</v>
      </c>
      <c r="AB1146">
        <f>LOOKUP($B1146,'07_L1政策步階'!$A$4:$A$14,'07_L1政策步階'!$C$4:$C$14)</f>
        <v>1</v>
      </c>
      <c r="AC1146" s="65"/>
      <c r="AD1146" s="65"/>
      <c r="AE1146" s="65"/>
      <c r="AF1146" s="65"/>
      <c r="AG1146" s="65"/>
      <c r="AH1146" s="65"/>
      <c r="AI1146" s="65"/>
      <c r="AJ1146" s="65"/>
      <c r="AK1146" s="65"/>
      <c r="AL1146">
        <f t="shared" si="394"/>
        <v>100</v>
      </c>
      <c r="AM1146">
        <f t="shared" si="395"/>
        <v>100</v>
      </c>
      <c r="AN1146" t="str">
        <f t="shared" si="396"/>
        <v/>
      </c>
      <c r="AO1146" t="str">
        <f t="shared" si="397"/>
        <v/>
      </c>
      <c r="AP1146" t="str">
        <f t="shared" si="398"/>
        <v/>
      </c>
      <c r="AQ1146" t="str">
        <f t="shared" si="399"/>
        <v/>
      </c>
      <c r="AR1146" t="str">
        <f t="shared" si="400"/>
        <v/>
      </c>
      <c r="AS1146" t="str">
        <f t="shared" si="401"/>
        <v/>
      </c>
      <c r="AT1146" t="str">
        <f t="shared" si="402"/>
        <v/>
      </c>
      <c r="AU1146" t="str">
        <f t="shared" si="403"/>
        <v/>
      </c>
      <c r="AV1146" t="str">
        <f t="shared" si="404"/>
        <v/>
      </c>
      <c r="AW1146">
        <f>'01_指標庫'!$H$4*ISNUMBER($F1146)+'01_指標庫'!$H$5*ISNUMBER($AA1146)+'01_指標庫'!$H$6*ISNUMBER($G1146)+'01_指標庫'!$H$7*ISNUMBER($H1146)+'01_指標庫'!$H$8*ISNUMBER($AF1146)+'01_指標庫'!$H$9*ISNUMBER($AG1146)+'01_指標庫'!$H$10*ISNUMBER($AB1146)+'01_指標庫'!$H$11*ISNUMBER($AC1146)+'01_指標庫'!$H$12*ISNUMBER($AD1146)+'01_指標庫'!$H$13*ISNUMBER($AE1146)+'01_指標庫'!$H$14*ISNUMBER($I1146)+'01_指標庫'!$H$15*ISNUMBER($AH1146)+'01_指標庫'!$H$16*ISNUMBER($K1146)+'01_指標庫'!$H$17*ISNUMBER($AI1146)+'01_指標庫'!$H$18*ISNUMBER($AJ1146)+'01_指標庫'!$H$19*ISNUMBER($AK1146)+'01_指標庫'!$H$20*ISNUMBER($BB1146)+'01_指標庫'!$H$21*ISNUMBER($BC1146)</f>
        <v>51</v>
      </c>
      <c r="AX1146">
        <f>IF(AW1146=0,50,ROUND(('01_指標庫'!$H$4*IF(ISNUMBER($F1146),L1146,0)+'01_指標庫'!$H$5*IF(ISNUMBER($AA1146),AL1146,0)+'01_指標庫'!$H$6*IF(ISNUMBER($G1146),M1146,0)+'01_指標庫'!$H$7*IF(ISNUMBER($H1146),N1146,0)+'01_指標庫'!$H$8*IF(ISNUMBER($AF1146),AQ1146,0)+'01_指標庫'!$H$9*IF(ISNUMBER($AG1146),AR1146,0)+'01_指標庫'!$H$10*IF(ISNUMBER($AB1146),AM1146,0)+'01_指標庫'!$H$11*IF(ISNUMBER($AC1146),AN1146,0)+'01_指標庫'!$H$12*IF(ISNUMBER($AD1146),AO1146,0)+'01_指標庫'!$H$13*IF(ISNUMBER($AE1146),AP1146,0)+'01_指標庫'!$H$14*IF(ISNUMBER($I1146),O1146,0)+'01_指標庫'!$H$15*IF(ISNUMBER($AH1146),AS1146,0)+'01_指標庫'!$H$16*IF(ISNUMBER($K1146),P1146,0)+'01_指標庫'!$H$17*IF(ISNUMBER($AI1146),AT1146,0)+'01_指標庫'!$H$18*IF(ISNUMBER($AJ1146),AU1146,0)+'01_指標庫'!$H$19*IF(ISNUMBER($AK1146),AV1146,0)+'01_指標庫'!$H$20*IF(ISNUMBER($BB1146),BB1146,0)+'01_指標庫'!$H$21*IF(ISNUMBER($BC1146),BC1146,0))/AW1146,1))</f>
        <v>80.400000000000006</v>
      </c>
      <c r="AY1146" s="67"/>
      <c r="AZ1146" s="67"/>
      <c r="BA1146" s="66">
        <f t="shared" si="408"/>
        <v>3.9135626028630188E-3</v>
      </c>
      <c r="BB1146">
        <f t="shared" si="409"/>
        <v>50</v>
      </c>
      <c r="BC1146" t="str">
        <f t="shared" si="410"/>
        <v/>
      </c>
    </row>
    <row r="1147" spans="1:55" ht="15" customHeight="1">
      <c r="A1147" s="56">
        <v>1143</v>
      </c>
      <c r="B1147" s="57">
        <v>44217</v>
      </c>
      <c r="C1147" s="56">
        <v>2021</v>
      </c>
      <c r="D1147" s="58" t="s">
        <v>239</v>
      </c>
      <c r="E1147" s="59">
        <v>13404.99</v>
      </c>
      <c r="F1147" s="60">
        <v>0.218891</v>
      </c>
      <c r="G1147" s="60">
        <v>0</v>
      </c>
      <c r="H1147" s="61">
        <v>0.93879999999999997</v>
      </c>
      <c r="I1147" s="62">
        <v>365</v>
      </c>
      <c r="J1147" s="56" t="s">
        <v>235</v>
      </c>
      <c r="K1147" s="63">
        <v>21.32</v>
      </c>
      <c r="L1147" s="56">
        <f t="shared" si="388"/>
        <v>100</v>
      </c>
      <c r="M1147" s="56">
        <f t="shared" si="389"/>
        <v>100</v>
      </c>
      <c r="N1147" s="56">
        <f t="shared" si="390"/>
        <v>100</v>
      </c>
      <c r="O1147" s="56">
        <f t="shared" si="391"/>
        <v>50</v>
      </c>
      <c r="P1147" s="56">
        <f t="shared" si="392"/>
        <v>50</v>
      </c>
      <c r="Q1147" s="63"/>
      <c r="R1147" s="56"/>
      <c r="S1147" s="60">
        <f t="shared" si="405"/>
        <v>8.163081123156779E-3</v>
      </c>
      <c r="T1147" s="64">
        <f t="shared" si="406"/>
        <v>-1.2048192771084265E-2</v>
      </c>
      <c r="V1147" s="65"/>
      <c r="W1147" s="65"/>
      <c r="Y1147" s="15" t="str">
        <f t="shared" si="393"/>
        <v>EASY</v>
      </c>
      <c r="AA1147" s="66">
        <f t="shared" si="407"/>
        <v>0.1376462716746214</v>
      </c>
      <c r="AB1147">
        <f>LOOKUP($B1147,'07_L1政策步階'!$A$4:$A$14,'07_L1政策步階'!$C$4:$C$14)</f>
        <v>1</v>
      </c>
      <c r="AC1147" s="65"/>
      <c r="AD1147" s="65"/>
      <c r="AE1147" s="65"/>
      <c r="AF1147" s="65"/>
      <c r="AG1147" s="65"/>
      <c r="AH1147" s="65"/>
      <c r="AI1147" s="65"/>
      <c r="AJ1147" s="65"/>
      <c r="AK1147" s="65"/>
      <c r="AL1147">
        <f t="shared" si="394"/>
        <v>100</v>
      </c>
      <c r="AM1147">
        <f t="shared" si="395"/>
        <v>100</v>
      </c>
      <c r="AN1147" t="str">
        <f t="shared" si="396"/>
        <v/>
      </c>
      <c r="AO1147" t="str">
        <f t="shared" si="397"/>
        <v/>
      </c>
      <c r="AP1147" t="str">
        <f t="shared" si="398"/>
        <v/>
      </c>
      <c r="AQ1147" t="str">
        <f t="shared" si="399"/>
        <v/>
      </c>
      <c r="AR1147" t="str">
        <f t="shared" si="400"/>
        <v/>
      </c>
      <c r="AS1147" t="str">
        <f t="shared" si="401"/>
        <v/>
      </c>
      <c r="AT1147" t="str">
        <f t="shared" si="402"/>
        <v/>
      </c>
      <c r="AU1147" t="str">
        <f t="shared" si="403"/>
        <v/>
      </c>
      <c r="AV1147" t="str">
        <f t="shared" si="404"/>
        <v/>
      </c>
      <c r="AW1147">
        <f>'01_指標庫'!$H$4*ISNUMBER($F1147)+'01_指標庫'!$H$5*ISNUMBER($AA1147)+'01_指標庫'!$H$6*ISNUMBER($G1147)+'01_指標庫'!$H$7*ISNUMBER($H1147)+'01_指標庫'!$H$8*ISNUMBER($AF1147)+'01_指標庫'!$H$9*ISNUMBER($AG1147)+'01_指標庫'!$H$10*ISNUMBER($AB1147)+'01_指標庫'!$H$11*ISNUMBER($AC1147)+'01_指標庫'!$H$12*ISNUMBER($AD1147)+'01_指標庫'!$H$13*ISNUMBER($AE1147)+'01_指標庫'!$H$14*ISNUMBER($I1147)+'01_指標庫'!$H$15*ISNUMBER($AH1147)+'01_指標庫'!$H$16*ISNUMBER($K1147)+'01_指標庫'!$H$17*ISNUMBER($AI1147)+'01_指標庫'!$H$18*ISNUMBER($AJ1147)+'01_指標庫'!$H$19*ISNUMBER($AK1147)+'01_指標庫'!$H$20*ISNUMBER($BB1147)+'01_指標庫'!$H$21*ISNUMBER($BC1147)</f>
        <v>51</v>
      </c>
      <c r="AX1147">
        <f>IF(AW1147=0,50,ROUND(('01_指標庫'!$H$4*IF(ISNUMBER($F1147),L1147,0)+'01_指標庫'!$H$5*IF(ISNUMBER($AA1147),AL1147,0)+'01_指標庫'!$H$6*IF(ISNUMBER($G1147),M1147,0)+'01_指標庫'!$H$7*IF(ISNUMBER($H1147),N1147,0)+'01_指標庫'!$H$8*IF(ISNUMBER($AF1147),AQ1147,0)+'01_指標庫'!$H$9*IF(ISNUMBER($AG1147),AR1147,0)+'01_指標庫'!$H$10*IF(ISNUMBER($AB1147),AM1147,0)+'01_指標庫'!$H$11*IF(ISNUMBER($AC1147),AN1147,0)+'01_指標庫'!$H$12*IF(ISNUMBER($AD1147),AO1147,0)+'01_指標庫'!$H$13*IF(ISNUMBER($AE1147),AP1147,0)+'01_指標庫'!$H$14*IF(ISNUMBER($I1147),O1147,0)+'01_指標庫'!$H$15*IF(ISNUMBER($AH1147),AS1147,0)+'01_指標庫'!$H$16*IF(ISNUMBER($K1147),P1147,0)+'01_指標庫'!$H$17*IF(ISNUMBER($AI1147),AT1147,0)+'01_指標庫'!$H$18*IF(ISNUMBER($AJ1147),AU1147,0)+'01_指標庫'!$H$19*IF(ISNUMBER($AK1147),AV1147,0)+'01_指標庫'!$H$20*IF(ISNUMBER($BB1147),BB1147,0)+'01_指標庫'!$H$21*IF(ISNUMBER($BC1147),BC1147,0))/AW1147,1))</f>
        <v>80.400000000000006</v>
      </c>
      <c r="AY1147" s="67"/>
      <c r="AZ1147" s="67"/>
      <c r="BA1147" s="66">
        <f t="shared" si="408"/>
        <v>4.5127397618587306E-3</v>
      </c>
      <c r="BB1147">
        <f t="shared" si="409"/>
        <v>50</v>
      </c>
      <c r="BC1147" t="str">
        <f t="shared" si="410"/>
        <v/>
      </c>
    </row>
    <row r="1148" spans="1:55" ht="15" customHeight="1">
      <c r="A1148" s="56">
        <v>1144</v>
      </c>
      <c r="B1148" s="57">
        <v>44218</v>
      </c>
      <c r="C1148" s="56">
        <v>2021</v>
      </c>
      <c r="D1148" s="58" t="s">
        <v>234</v>
      </c>
      <c r="E1148" s="59">
        <v>13366.4</v>
      </c>
      <c r="F1148" s="60">
        <v>0.212451</v>
      </c>
      <c r="G1148" s="60">
        <v>-2.879E-3</v>
      </c>
      <c r="H1148" s="61">
        <v>0.91839999999999999</v>
      </c>
      <c r="I1148" s="62">
        <v>375</v>
      </c>
      <c r="J1148" s="56" t="s">
        <v>235</v>
      </c>
      <c r="K1148" s="63">
        <v>21.91</v>
      </c>
      <c r="L1148" s="56">
        <f t="shared" si="388"/>
        <v>100</v>
      </c>
      <c r="M1148" s="56">
        <f t="shared" si="389"/>
        <v>100</v>
      </c>
      <c r="N1148" s="56">
        <f t="shared" si="390"/>
        <v>100</v>
      </c>
      <c r="O1148" s="56">
        <f t="shared" si="391"/>
        <v>50</v>
      </c>
      <c r="P1148" s="56">
        <f t="shared" si="392"/>
        <v>50</v>
      </c>
      <c r="Q1148" s="63"/>
      <c r="R1148" s="56"/>
      <c r="S1148" s="60">
        <f t="shared" si="405"/>
        <v>-2.878778723445552E-3</v>
      </c>
      <c r="T1148" s="64">
        <f t="shared" si="406"/>
        <v>2.7673545966228952E-2</v>
      </c>
      <c r="V1148" s="65"/>
      <c r="W1148" s="65"/>
      <c r="Y1148" s="15" t="str">
        <f t="shared" si="393"/>
        <v>EASY</v>
      </c>
      <c r="AA1148" s="66">
        <f t="shared" si="407"/>
        <v>0.13768939121726897</v>
      </c>
      <c r="AB1148">
        <f>LOOKUP($B1148,'07_L1政策步階'!$A$4:$A$14,'07_L1政策步階'!$C$4:$C$14)</f>
        <v>1</v>
      </c>
      <c r="AC1148" s="65"/>
      <c r="AD1148" s="65"/>
      <c r="AE1148" s="65"/>
      <c r="AF1148" s="65"/>
      <c r="AG1148" s="65"/>
      <c r="AH1148" s="65"/>
      <c r="AI1148" s="65"/>
      <c r="AJ1148" s="65"/>
      <c r="AK1148" s="65"/>
      <c r="AL1148">
        <f t="shared" si="394"/>
        <v>100</v>
      </c>
      <c r="AM1148">
        <f t="shared" si="395"/>
        <v>100</v>
      </c>
      <c r="AN1148" t="str">
        <f t="shared" si="396"/>
        <v/>
      </c>
      <c r="AO1148" t="str">
        <f t="shared" si="397"/>
        <v/>
      </c>
      <c r="AP1148" t="str">
        <f t="shared" si="398"/>
        <v/>
      </c>
      <c r="AQ1148" t="str">
        <f t="shared" si="399"/>
        <v/>
      </c>
      <c r="AR1148" t="str">
        <f t="shared" si="400"/>
        <v/>
      </c>
      <c r="AS1148" t="str">
        <f t="shared" si="401"/>
        <v/>
      </c>
      <c r="AT1148" t="str">
        <f t="shared" si="402"/>
        <v/>
      </c>
      <c r="AU1148" t="str">
        <f t="shared" si="403"/>
        <v/>
      </c>
      <c r="AV1148" t="str">
        <f t="shared" si="404"/>
        <v/>
      </c>
      <c r="AW1148">
        <f>'01_指標庫'!$H$4*ISNUMBER($F1148)+'01_指標庫'!$H$5*ISNUMBER($AA1148)+'01_指標庫'!$H$6*ISNUMBER($G1148)+'01_指標庫'!$H$7*ISNUMBER($H1148)+'01_指標庫'!$H$8*ISNUMBER($AF1148)+'01_指標庫'!$H$9*ISNUMBER($AG1148)+'01_指標庫'!$H$10*ISNUMBER($AB1148)+'01_指標庫'!$H$11*ISNUMBER($AC1148)+'01_指標庫'!$H$12*ISNUMBER($AD1148)+'01_指標庫'!$H$13*ISNUMBER($AE1148)+'01_指標庫'!$H$14*ISNUMBER($I1148)+'01_指標庫'!$H$15*ISNUMBER($AH1148)+'01_指標庫'!$H$16*ISNUMBER($K1148)+'01_指標庫'!$H$17*ISNUMBER($AI1148)+'01_指標庫'!$H$18*ISNUMBER($AJ1148)+'01_指標庫'!$H$19*ISNUMBER($AK1148)+'01_指標庫'!$H$20*ISNUMBER($BB1148)+'01_指標庫'!$H$21*ISNUMBER($BC1148)</f>
        <v>51</v>
      </c>
      <c r="AX1148">
        <f>IF(AW1148=0,50,ROUND(('01_指標庫'!$H$4*IF(ISNUMBER($F1148),L1148,0)+'01_指標庫'!$H$5*IF(ISNUMBER($AA1148),AL1148,0)+'01_指標庫'!$H$6*IF(ISNUMBER($G1148),M1148,0)+'01_指標庫'!$H$7*IF(ISNUMBER($H1148),N1148,0)+'01_指標庫'!$H$8*IF(ISNUMBER($AF1148),AQ1148,0)+'01_指標庫'!$H$9*IF(ISNUMBER($AG1148),AR1148,0)+'01_指標庫'!$H$10*IF(ISNUMBER($AB1148),AM1148,0)+'01_指標庫'!$H$11*IF(ISNUMBER($AC1148),AN1148,0)+'01_指標庫'!$H$12*IF(ISNUMBER($AD1148),AO1148,0)+'01_指標庫'!$H$13*IF(ISNUMBER($AE1148),AP1148,0)+'01_指標庫'!$H$14*IF(ISNUMBER($I1148),O1148,0)+'01_指標庫'!$H$15*IF(ISNUMBER($AH1148),AS1148,0)+'01_指標庫'!$H$16*IF(ISNUMBER($K1148),P1148,0)+'01_指標庫'!$H$17*IF(ISNUMBER($AI1148),AT1148,0)+'01_指標庫'!$H$18*IF(ISNUMBER($AJ1148),AU1148,0)+'01_指標庫'!$H$19*IF(ISNUMBER($AK1148),AV1148,0)+'01_指標庫'!$H$20*IF(ISNUMBER($BB1148),BB1148,0)+'01_指標庫'!$H$21*IF(ISNUMBER($BC1148),BC1148,0))/AW1148,1))</f>
        <v>80.400000000000006</v>
      </c>
      <c r="AY1148" s="67"/>
      <c r="AZ1148" s="67"/>
      <c r="BA1148" s="66">
        <f t="shared" si="408"/>
        <v>8.3910483746949538E-3</v>
      </c>
      <c r="BB1148">
        <f t="shared" si="409"/>
        <v>50</v>
      </c>
      <c r="BC1148" t="str">
        <f t="shared" si="410"/>
        <v/>
      </c>
    </row>
    <row r="1149" spans="1:55" ht="15" customHeight="1">
      <c r="A1149" s="56">
        <v>1145</v>
      </c>
      <c r="B1149" s="57">
        <v>44221</v>
      </c>
      <c r="C1149" s="56">
        <v>2021</v>
      </c>
      <c r="D1149" s="58" t="s">
        <v>236</v>
      </c>
      <c r="E1149" s="59">
        <v>13483.29</v>
      </c>
      <c r="F1149" s="60">
        <v>0.22014700000000001</v>
      </c>
      <c r="G1149" s="60">
        <v>0</v>
      </c>
      <c r="H1149" s="61">
        <v>0.93879999999999997</v>
      </c>
      <c r="I1149" s="62">
        <v>375</v>
      </c>
      <c r="J1149" s="56" t="s">
        <v>235</v>
      </c>
      <c r="K1149" s="63">
        <v>23.19</v>
      </c>
      <c r="L1149" s="56">
        <f t="shared" si="388"/>
        <v>100</v>
      </c>
      <c r="M1149" s="56">
        <f t="shared" si="389"/>
        <v>100</v>
      </c>
      <c r="N1149" s="56">
        <f t="shared" si="390"/>
        <v>100</v>
      </c>
      <c r="O1149" s="56">
        <f t="shared" si="391"/>
        <v>50</v>
      </c>
      <c r="P1149" s="56">
        <f t="shared" si="392"/>
        <v>50</v>
      </c>
      <c r="Q1149" s="63"/>
      <c r="R1149" s="56"/>
      <c r="S1149" s="60">
        <f t="shared" si="405"/>
        <v>8.7450622456308746E-3</v>
      </c>
      <c r="T1149" s="64">
        <f t="shared" si="406"/>
        <v>5.8420812414422763E-2</v>
      </c>
      <c r="V1149" s="65"/>
      <c r="W1149" s="65"/>
      <c r="Y1149" s="15" t="str">
        <f t="shared" si="393"/>
        <v>EASY</v>
      </c>
      <c r="AA1149" s="66">
        <f t="shared" si="407"/>
        <v>0.13834947803634501</v>
      </c>
      <c r="AB1149">
        <f>LOOKUP($B1149,'07_L1政策步階'!$A$4:$A$14,'07_L1政策步階'!$C$4:$C$14)</f>
        <v>1</v>
      </c>
      <c r="AC1149" s="65"/>
      <c r="AD1149" s="65"/>
      <c r="AE1149" s="65"/>
      <c r="AF1149" s="65"/>
      <c r="AG1149" s="65"/>
      <c r="AH1149" s="65"/>
      <c r="AI1149" s="65"/>
      <c r="AJ1149" s="65"/>
      <c r="AK1149" s="65"/>
      <c r="AL1149">
        <f t="shared" si="394"/>
        <v>100</v>
      </c>
      <c r="AM1149">
        <f t="shared" si="395"/>
        <v>100</v>
      </c>
      <c r="AN1149" t="str">
        <f t="shared" si="396"/>
        <v/>
      </c>
      <c r="AO1149" t="str">
        <f t="shared" si="397"/>
        <v/>
      </c>
      <c r="AP1149" t="str">
        <f t="shared" si="398"/>
        <v/>
      </c>
      <c r="AQ1149" t="str">
        <f t="shared" si="399"/>
        <v/>
      </c>
      <c r="AR1149" t="str">
        <f t="shared" si="400"/>
        <v/>
      </c>
      <c r="AS1149" t="str">
        <f t="shared" si="401"/>
        <v/>
      </c>
      <c r="AT1149" t="str">
        <f t="shared" si="402"/>
        <v/>
      </c>
      <c r="AU1149" t="str">
        <f t="shared" si="403"/>
        <v/>
      </c>
      <c r="AV1149" t="str">
        <f t="shared" si="404"/>
        <v/>
      </c>
      <c r="AW1149">
        <f>'01_指標庫'!$H$4*ISNUMBER($F1149)+'01_指標庫'!$H$5*ISNUMBER($AA1149)+'01_指標庫'!$H$6*ISNUMBER($G1149)+'01_指標庫'!$H$7*ISNUMBER($H1149)+'01_指標庫'!$H$8*ISNUMBER($AF1149)+'01_指標庫'!$H$9*ISNUMBER($AG1149)+'01_指標庫'!$H$10*ISNUMBER($AB1149)+'01_指標庫'!$H$11*ISNUMBER($AC1149)+'01_指標庫'!$H$12*ISNUMBER($AD1149)+'01_指標庫'!$H$13*ISNUMBER($AE1149)+'01_指標庫'!$H$14*ISNUMBER($I1149)+'01_指標庫'!$H$15*ISNUMBER($AH1149)+'01_指標庫'!$H$16*ISNUMBER($K1149)+'01_指標庫'!$H$17*ISNUMBER($AI1149)+'01_指標庫'!$H$18*ISNUMBER($AJ1149)+'01_指標庫'!$H$19*ISNUMBER($AK1149)+'01_指標庫'!$H$20*ISNUMBER($BB1149)+'01_指標庫'!$H$21*ISNUMBER($BC1149)</f>
        <v>51</v>
      </c>
      <c r="AX1149">
        <f>IF(AW1149=0,50,ROUND(('01_指標庫'!$H$4*IF(ISNUMBER($F1149),L1149,0)+'01_指標庫'!$H$5*IF(ISNUMBER($AA1149),AL1149,0)+'01_指標庫'!$H$6*IF(ISNUMBER($G1149),M1149,0)+'01_指標庫'!$H$7*IF(ISNUMBER($H1149),N1149,0)+'01_指標庫'!$H$8*IF(ISNUMBER($AF1149),AQ1149,0)+'01_指標庫'!$H$9*IF(ISNUMBER($AG1149),AR1149,0)+'01_指標庫'!$H$10*IF(ISNUMBER($AB1149),AM1149,0)+'01_指標庫'!$H$11*IF(ISNUMBER($AC1149),AN1149,0)+'01_指標庫'!$H$12*IF(ISNUMBER($AD1149),AO1149,0)+'01_指標庫'!$H$13*IF(ISNUMBER($AE1149),AP1149,0)+'01_指標庫'!$H$14*IF(ISNUMBER($I1149),O1149,0)+'01_指標庫'!$H$15*IF(ISNUMBER($AH1149),AS1149,0)+'01_指標庫'!$H$16*IF(ISNUMBER($K1149),P1149,0)+'01_指標庫'!$H$17*IF(ISNUMBER($AI1149),AT1149,0)+'01_指標庫'!$H$18*IF(ISNUMBER($AJ1149),AU1149,0)+'01_指標庫'!$H$19*IF(ISNUMBER($AK1149),AV1149,0)+'01_指標庫'!$H$20*IF(ISNUMBER($BB1149),BB1149,0)+'01_指標庫'!$H$21*IF(ISNUMBER($BC1149),BC1149,0))/AW1149,1))</f>
        <v>86.3</v>
      </c>
      <c r="AY1149" s="67"/>
      <c r="AZ1149" s="67"/>
      <c r="BA1149" s="66">
        <f t="shared" si="408"/>
        <v>1.5851501887138353E-2</v>
      </c>
      <c r="BB1149">
        <f t="shared" si="409"/>
        <v>100</v>
      </c>
      <c r="BC1149" t="str">
        <f t="shared" si="410"/>
        <v/>
      </c>
    </row>
    <row r="1150" spans="1:55" ht="15" customHeight="1">
      <c r="A1150" s="56">
        <v>1146</v>
      </c>
      <c r="B1150" s="57">
        <v>44222</v>
      </c>
      <c r="C1150" s="56">
        <v>2021</v>
      </c>
      <c r="D1150" s="58" t="s">
        <v>237</v>
      </c>
      <c r="E1150" s="59">
        <v>13490.19</v>
      </c>
      <c r="F1150" s="60">
        <v>0.21787699999999999</v>
      </c>
      <c r="G1150" s="60">
        <v>0</v>
      </c>
      <c r="H1150" s="61">
        <v>0.91839999999999999</v>
      </c>
      <c r="I1150" s="62">
        <v>374</v>
      </c>
      <c r="J1150" s="56" t="s">
        <v>235</v>
      </c>
      <c r="K1150" s="63">
        <v>23.02</v>
      </c>
      <c r="L1150" s="56">
        <f t="shared" si="388"/>
        <v>100</v>
      </c>
      <c r="M1150" s="56">
        <f t="shared" si="389"/>
        <v>100</v>
      </c>
      <c r="N1150" s="56">
        <f t="shared" si="390"/>
        <v>100</v>
      </c>
      <c r="O1150" s="56">
        <f t="shared" si="391"/>
        <v>50</v>
      </c>
      <c r="P1150" s="56">
        <f t="shared" si="392"/>
        <v>50</v>
      </c>
      <c r="Q1150" s="63"/>
      <c r="R1150" s="56"/>
      <c r="S1150" s="60">
        <f t="shared" si="405"/>
        <v>5.117445371269902E-4</v>
      </c>
      <c r="T1150" s="64">
        <f t="shared" si="406"/>
        <v>-7.3307460112117528E-3</v>
      </c>
      <c r="V1150" s="65"/>
      <c r="W1150" s="65"/>
      <c r="Y1150" s="15" t="str">
        <f t="shared" si="393"/>
        <v>EASY</v>
      </c>
      <c r="AA1150" s="66">
        <f t="shared" si="407"/>
        <v>0.13853491756117364</v>
      </c>
      <c r="AB1150">
        <f>LOOKUP($B1150,'07_L1政策步階'!$A$4:$A$14,'07_L1政策步階'!$C$4:$C$14)</f>
        <v>1</v>
      </c>
      <c r="AC1150" s="65"/>
      <c r="AD1150" s="65"/>
      <c r="AE1150" s="65"/>
      <c r="AF1150" s="65"/>
      <c r="AG1150" s="65"/>
      <c r="AH1150" s="65"/>
      <c r="AI1150" s="65"/>
      <c r="AJ1150" s="65"/>
      <c r="AK1150" s="65"/>
      <c r="AL1150">
        <f t="shared" si="394"/>
        <v>100</v>
      </c>
      <c r="AM1150">
        <f t="shared" si="395"/>
        <v>100</v>
      </c>
      <c r="AN1150" t="str">
        <f t="shared" si="396"/>
        <v/>
      </c>
      <c r="AO1150" t="str">
        <f t="shared" si="397"/>
        <v/>
      </c>
      <c r="AP1150" t="str">
        <f t="shared" si="398"/>
        <v/>
      </c>
      <c r="AQ1150" t="str">
        <f t="shared" si="399"/>
        <v/>
      </c>
      <c r="AR1150" t="str">
        <f t="shared" si="400"/>
        <v/>
      </c>
      <c r="AS1150" t="str">
        <f t="shared" si="401"/>
        <v/>
      </c>
      <c r="AT1150" t="str">
        <f t="shared" si="402"/>
        <v/>
      </c>
      <c r="AU1150" t="str">
        <f t="shared" si="403"/>
        <v/>
      </c>
      <c r="AV1150" t="str">
        <f t="shared" si="404"/>
        <v/>
      </c>
      <c r="AW1150">
        <f>'01_指標庫'!$H$4*ISNUMBER($F1150)+'01_指標庫'!$H$5*ISNUMBER($AA1150)+'01_指標庫'!$H$6*ISNUMBER($G1150)+'01_指標庫'!$H$7*ISNUMBER($H1150)+'01_指標庫'!$H$8*ISNUMBER($AF1150)+'01_指標庫'!$H$9*ISNUMBER($AG1150)+'01_指標庫'!$H$10*ISNUMBER($AB1150)+'01_指標庫'!$H$11*ISNUMBER($AC1150)+'01_指標庫'!$H$12*ISNUMBER($AD1150)+'01_指標庫'!$H$13*ISNUMBER($AE1150)+'01_指標庫'!$H$14*ISNUMBER($I1150)+'01_指標庫'!$H$15*ISNUMBER($AH1150)+'01_指標庫'!$H$16*ISNUMBER($K1150)+'01_指標庫'!$H$17*ISNUMBER($AI1150)+'01_指標庫'!$H$18*ISNUMBER($AJ1150)+'01_指標庫'!$H$19*ISNUMBER($AK1150)+'01_指標庫'!$H$20*ISNUMBER($BB1150)+'01_指標庫'!$H$21*ISNUMBER($BC1150)</f>
        <v>51</v>
      </c>
      <c r="AX1150">
        <f>IF(AW1150=0,50,ROUND(('01_指標庫'!$H$4*IF(ISNUMBER($F1150),L1150,0)+'01_指標庫'!$H$5*IF(ISNUMBER($AA1150),AL1150,0)+'01_指標庫'!$H$6*IF(ISNUMBER($G1150),M1150,0)+'01_指標庫'!$H$7*IF(ISNUMBER($H1150),N1150,0)+'01_指標庫'!$H$8*IF(ISNUMBER($AF1150),AQ1150,0)+'01_指標庫'!$H$9*IF(ISNUMBER($AG1150),AR1150,0)+'01_指標庫'!$H$10*IF(ISNUMBER($AB1150),AM1150,0)+'01_指標庫'!$H$11*IF(ISNUMBER($AC1150),AN1150,0)+'01_指標庫'!$H$12*IF(ISNUMBER($AD1150),AO1150,0)+'01_指標庫'!$H$13*IF(ISNUMBER($AE1150),AP1150,0)+'01_指標庫'!$H$14*IF(ISNUMBER($I1150),O1150,0)+'01_指標庫'!$H$15*IF(ISNUMBER($AH1150),AS1150,0)+'01_指標庫'!$H$16*IF(ISNUMBER($K1150),P1150,0)+'01_指標庫'!$H$17*IF(ISNUMBER($AI1150),AT1150,0)+'01_指標庫'!$H$18*IF(ISNUMBER($AJ1150),AU1150,0)+'01_指標庫'!$H$19*IF(ISNUMBER($AK1150),AV1150,0)+'01_指標庫'!$H$20*IF(ISNUMBER($BB1150),BB1150,0)+'01_指標庫'!$H$21*IF(ISNUMBER($BC1150),BC1150,0))/AW1150,1))</f>
        <v>86.3</v>
      </c>
      <c r="AY1150" s="67"/>
      <c r="AZ1150" s="67"/>
      <c r="BA1150" s="66">
        <f t="shared" si="408"/>
        <v>1.8817046613305521E-2</v>
      </c>
      <c r="BB1150">
        <f t="shared" si="409"/>
        <v>100</v>
      </c>
      <c r="BC1150" t="str">
        <f t="shared" si="410"/>
        <v/>
      </c>
    </row>
    <row r="1151" spans="1:55" ht="15" customHeight="1">
      <c r="A1151" s="56">
        <v>1147</v>
      </c>
      <c r="B1151" s="57">
        <v>44223</v>
      </c>
      <c r="C1151" s="56">
        <v>2021</v>
      </c>
      <c r="D1151" s="58" t="s">
        <v>238</v>
      </c>
      <c r="E1151" s="59">
        <v>13112.65</v>
      </c>
      <c r="F1151" s="60">
        <v>0.18124499999999999</v>
      </c>
      <c r="G1151" s="60">
        <v>-2.7986E-2</v>
      </c>
      <c r="H1151" s="61">
        <v>0.89800000000000002</v>
      </c>
      <c r="I1151" s="62">
        <v>385</v>
      </c>
      <c r="J1151" s="56" t="s">
        <v>235</v>
      </c>
      <c r="K1151" s="63">
        <v>37.21</v>
      </c>
      <c r="L1151" s="56">
        <f t="shared" si="388"/>
        <v>100</v>
      </c>
      <c r="M1151" s="56">
        <f t="shared" si="389"/>
        <v>100</v>
      </c>
      <c r="N1151" s="56">
        <f t="shared" si="390"/>
        <v>100</v>
      </c>
      <c r="O1151" s="56">
        <f t="shared" si="391"/>
        <v>50</v>
      </c>
      <c r="P1151" s="56">
        <f t="shared" si="392"/>
        <v>0</v>
      </c>
      <c r="Q1151" s="63"/>
      <c r="R1151" s="56"/>
      <c r="S1151" s="60">
        <f t="shared" si="405"/>
        <v>-2.7986262610089296E-2</v>
      </c>
      <c r="T1151" s="64">
        <f t="shared" si="406"/>
        <v>0.61642050390964376</v>
      </c>
      <c r="V1151" s="65"/>
      <c r="W1151" s="65"/>
      <c r="Y1151" s="15" t="str">
        <f t="shared" si="393"/>
        <v>EASY</v>
      </c>
      <c r="AA1151" s="66">
        <f t="shared" si="407"/>
        <v>0.13839976651216812</v>
      </c>
      <c r="AB1151">
        <f>LOOKUP($B1151,'07_L1政策步階'!$A$4:$A$14,'07_L1政策步階'!$C$4:$C$14)</f>
        <v>1</v>
      </c>
      <c r="AC1151" s="65"/>
      <c r="AD1151" s="65"/>
      <c r="AE1151" s="65"/>
      <c r="AF1151" s="65"/>
      <c r="AG1151" s="65"/>
      <c r="AH1151" s="65"/>
      <c r="AI1151" s="65"/>
      <c r="AJ1151" s="65"/>
      <c r="AK1151" s="65"/>
      <c r="AL1151">
        <f t="shared" si="394"/>
        <v>100</v>
      </c>
      <c r="AM1151">
        <f t="shared" si="395"/>
        <v>100</v>
      </c>
      <c r="AN1151" t="str">
        <f t="shared" si="396"/>
        <v/>
      </c>
      <c r="AO1151" t="str">
        <f t="shared" si="397"/>
        <v/>
      </c>
      <c r="AP1151" t="str">
        <f t="shared" si="398"/>
        <v/>
      </c>
      <c r="AQ1151" t="str">
        <f t="shared" si="399"/>
        <v/>
      </c>
      <c r="AR1151" t="str">
        <f t="shared" si="400"/>
        <v/>
      </c>
      <c r="AS1151" t="str">
        <f t="shared" si="401"/>
        <v/>
      </c>
      <c r="AT1151" t="str">
        <f t="shared" si="402"/>
        <v/>
      </c>
      <c r="AU1151" t="str">
        <f t="shared" si="403"/>
        <v/>
      </c>
      <c r="AV1151" t="str">
        <f t="shared" si="404"/>
        <v/>
      </c>
      <c r="AW1151">
        <f>'01_指標庫'!$H$4*ISNUMBER($F1151)+'01_指標庫'!$H$5*ISNUMBER($AA1151)+'01_指標庫'!$H$6*ISNUMBER($G1151)+'01_指標庫'!$H$7*ISNUMBER($H1151)+'01_指標庫'!$H$8*ISNUMBER($AF1151)+'01_指標庫'!$H$9*ISNUMBER($AG1151)+'01_指標庫'!$H$10*ISNUMBER($AB1151)+'01_指標庫'!$H$11*ISNUMBER($AC1151)+'01_指標庫'!$H$12*ISNUMBER($AD1151)+'01_指標庫'!$H$13*ISNUMBER($AE1151)+'01_指標庫'!$H$14*ISNUMBER($I1151)+'01_指標庫'!$H$15*ISNUMBER($AH1151)+'01_指標庫'!$H$16*ISNUMBER($K1151)+'01_指標庫'!$H$17*ISNUMBER($AI1151)+'01_指標庫'!$H$18*ISNUMBER($AJ1151)+'01_指標庫'!$H$19*ISNUMBER($AK1151)+'01_指標庫'!$H$20*ISNUMBER($BB1151)+'01_指標庫'!$H$21*ISNUMBER($BC1151)</f>
        <v>51</v>
      </c>
      <c r="AX1151">
        <f>IF(AW1151=0,50,ROUND(('01_指標庫'!$H$4*IF(ISNUMBER($F1151),L1151,0)+'01_指標庫'!$H$5*IF(ISNUMBER($AA1151),AL1151,0)+'01_指標庫'!$H$6*IF(ISNUMBER($G1151),M1151,0)+'01_指標庫'!$H$7*IF(ISNUMBER($H1151),N1151,0)+'01_指標庫'!$H$8*IF(ISNUMBER($AF1151),AQ1151,0)+'01_指標庫'!$H$9*IF(ISNUMBER($AG1151),AR1151,0)+'01_指標庫'!$H$10*IF(ISNUMBER($AB1151),AM1151,0)+'01_指標庫'!$H$11*IF(ISNUMBER($AC1151),AN1151,0)+'01_指標庫'!$H$12*IF(ISNUMBER($AD1151),AO1151,0)+'01_指標庫'!$H$13*IF(ISNUMBER($AE1151),AP1151,0)+'01_指標庫'!$H$14*IF(ISNUMBER($I1151),O1151,0)+'01_指標庫'!$H$15*IF(ISNUMBER($AH1151),AS1151,0)+'01_指標庫'!$H$16*IF(ISNUMBER($K1151),P1151,0)+'01_指標庫'!$H$17*IF(ISNUMBER($AI1151),AT1151,0)+'01_指標庫'!$H$18*IF(ISNUMBER($AJ1151),AU1151,0)+'01_指標庫'!$H$19*IF(ISNUMBER($AK1151),AV1151,0)+'01_指標庫'!$H$20*IF(ISNUMBER($BB1151),BB1151,0)+'01_指標庫'!$H$21*IF(ISNUMBER($BC1151),BC1151,0))/AW1151,1))</f>
        <v>74.5</v>
      </c>
      <c r="AY1151" s="67"/>
      <c r="AZ1151" s="67"/>
      <c r="BA1151" s="66">
        <f t="shared" si="408"/>
        <v>1.4323950615186209E-2</v>
      </c>
      <c r="BB1151">
        <f t="shared" si="409"/>
        <v>50</v>
      </c>
      <c r="BC1151" t="str">
        <f t="shared" si="410"/>
        <v/>
      </c>
    </row>
    <row r="1152" spans="1:55" ht="15" customHeight="1">
      <c r="A1152" s="56">
        <v>1148</v>
      </c>
      <c r="B1152" s="57">
        <v>44224</v>
      </c>
      <c r="C1152" s="56">
        <v>2021</v>
      </c>
      <c r="D1152" s="58" t="s">
        <v>239</v>
      </c>
      <c r="E1152" s="59">
        <v>13201.53</v>
      </c>
      <c r="F1152" s="60">
        <v>0.18684100000000001</v>
      </c>
      <c r="G1152" s="60">
        <v>-2.1398E-2</v>
      </c>
      <c r="H1152" s="61">
        <v>0.89800000000000002</v>
      </c>
      <c r="I1152" s="62">
        <v>376</v>
      </c>
      <c r="J1152" s="56" t="s">
        <v>235</v>
      </c>
      <c r="K1152" s="63">
        <v>30.21</v>
      </c>
      <c r="L1152" s="56">
        <f t="shared" si="388"/>
        <v>100</v>
      </c>
      <c r="M1152" s="56">
        <f t="shared" si="389"/>
        <v>100</v>
      </c>
      <c r="N1152" s="56">
        <f t="shared" si="390"/>
        <v>100</v>
      </c>
      <c r="O1152" s="56">
        <f t="shared" si="391"/>
        <v>50</v>
      </c>
      <c r="P1152" s="56">
        <f t="shared" si="392"/>
        <v>0</v>
      </c>
      <c r="Q1152" s="63"/>
      <c r="R1152" s="56"/>
      <c r="S1152" s="60">
        <f t="shared" si="405"/>
        <v>6.7781874754531124E-3</v>
      </c>
      <c r="T1152" s="64">
        <f t="shared" si="406"/>
        <v>-0.18812147272238644</v>
      </c>
      <c r="V1152" s="65"/>
      <c r="W1152" s="65"/>
      <c r="Y1152" s="15" t="str">
        <f t="shared" si="393"/>
        <v>EASY</v>
      </c>
      <c r="AA1152" s="66">
        <f t="shared" si="407"/>
        <v>0.13836438758594194</v>
      </c>
      <c r="AB1152">
        <f>LOOKUP($B1152,'07_L1政策步階'!$A$4:$A$14,'07_L1政策步階'!$C$4:$C$14)</f>
        <v>1</v>
      </c>
      <c r="AC1152" s="65"/>
      <c r="AD1152" s="65"/>
      <c r="AE1152" s="65"/>
      <c r="AF1152" s="65"/>
      <c r="AG1152" s="65"/>
      <c r="AH1152" s="65"/>
      <c r="AI1152" s="65"/>
      <c r="AJ1152" s="65"/>
      <c r="AK1152" s="65"/>
      <c r="AL1152">
        <f t="shared" si="394"/>
        <v>100</v>
      </c>
      <c r="AM1152">
        <f t="shared" si="395"/>
        <v>100</v>
      </c>
      <c r="AN1152" t="str">
        <f t="shared" si="396"/>
        <v/>
      </c>
      <c r="AO1152" t="str">
        <f t="shared" si="397"/>
        <v/>
      </c>
      <c r="AP1152" t="str">
        <f t="shared" si="398"/>
        <v/>
      </c>
      <c r="AQ1152" t="str">
        <f t="shared" si="399"/>
        <v/>
      </c>
      <c r="AR1152" t="str">
        <f t="shared" si="400"/>
        <v/>
      </c>
      <c r="AS1152" t="str">
        <f t="shared" si="401"/>
        <v/>
      </c>
      <c r="AT1152" t="str">
        <f t="shared" si="402"/>
        <v/>
      </c>
      <c r="AU1152" t="str">
        <f t="shared" si="403"/>
        <v/>
      </c>
      <c r="AV1152" t="str">
        <f t="shared" si="404"/>
        <v/>
      </c>
      <c r="AW1152">
        <f>'01_指標庫'!$H$4*ISNUMBER($F1152)+'01_指標庫'!$H$5*ISNUMBER($AA1152)+'01_指標庫'!$H$6*ISNUMBER($G1152)+'01_指標庫'!$H$7*ISNUMBER($H1152)+'01_指標庫'!$H$8*ISNUMBER($AF1152)+'01_指標庫'!$H$9*ISNUMBER($AG1152)+'01_指標庫'!$H$10*ISNUMBER($AB1152)+'01_指標庫'!$H$11*ISNUMBER($AC1152)+'01_指標庫'!$H$12*ISNUMBER($AD1152)+'01_指標庫'!$H$13*ISNUMBER($AE1152)+'01_指標庫'!$H$14*ISNUMBER($I1152)+'01_指標庫'!$H$15*ISNUMBER($AH1152)+'01_指標庫'!$H$16*ISNUMBER($K1152)+'01_指標庫'!$H$17*ISNUMBER($AI1152)+'01_指標庫'!$H$18*ISNUMBER($AJ1152)+'01_指標庫'!$H$19*ISNUMBER($AK1152)+'01_指標庫'!$H$20*ISNUMBER($BB1152)+'01_指標庫'!$H$21*ISNUMBER($BC1152)</f>
        <v>51</v>
      </c>
      <c r="AX1152">
        <f>IF(AW1152=0,50,ROUND(('01_指標庫'!$H$4*IF(ISNUMBER($F1152),L1152,0)+'01_指標庫'!$H$5*IF(ISNUMBER($AA1152),AL1152,0)+'01_指標庫'!$H$6*IF(ISNUMBER($G1152),M1152,0)+'01_指標庫'!$H$7*IF(ISNUMBER($H1152),N1152,0)+'01_指標庫'!$H$8*IF(ISNUMBER($AF1152),AQ1152,0)+'01_指標庫'!$H$9*IF(ISNUMBER($AG1152),AR1152,0)+'01_指標庫'!$H$10*IF(ISNUMBER($AB1152),AM1152,0)+'01_指標庫'!$H$11*IF(ISNUMBER($AC1152),AN1152,0)+'01_指標庫'!$H$12*IF(ISNUMBER($AD1152),AO1152,0)+'01_指標庫'!$H$13*IF(ISNUMBER($AE1152),AP1152,0)+'01_指標庫'!$H$14*IF(ISNUMBER($I1152),O1152,0)+'01_指標庫'!$H$15*IF(ISNUMBER($AH1152),AS1152,0)+'01_指標庫'!$H$16*IF(ISNUMBER($K1152),P1152,0)+'01_指標庫'!$H$17*IF(ISNUMBER($AI1152),AT1152,0)+'01_指標庫'!$H$18*IF(ISNUMBER($AJ1152),AU1152,0)+'01_指標庫'!$H$19*IF(ISNUMBER($AK1152),AV1152,0)+'01_指標庫'!$H$20*IF(ISNUMBER($BB1152),BB1152,0)+'01_指標庫'!$H$21*IF(ISNUMBER($BC1152),BC1152,0))/AW1152,1))</f>
        <v>74.5</v>
      </c>
      <c r="AY1152" s="67"/>
      <c r="AZ1152" s="67"/>
      <c r="BA1152" s="66">
        <f t="shared" si="408"/>
        <v>9.4919785488827291E-3</v>
      </c>
      <c r="BB1152">
        <f t="shared" si="409"/>
        <v>50</v>
      </c>
      <c r="BC1152" t="str">
        <f t="shared" si="410"/>
        <v/>
      </c>
    </row>
    <row r="1153" spans="1:55" ht="15" customHeight="1">
      <c r="A1153" s="56">
        <v>1149</v>
      </c>
      <c r="B1153" s="57">
        <v>44225</v>
      </c>
      <c r="C1153" s="56">
        <v>2021</v>
      </c>
      <c r="D1153" s="58" t="s">
        <v>234</v>
      </c>
      <c r="E1153" s="59">
        <v>12925.38</v>
      </c>
      <c r="F1153" s="60">
        <v>0.15975500000000001</v>
      </c>
      <c r="G1153" s="60">
        <v>-4.1868000000000002E-2</v>
      </c>
      <c r="H1153" s="61">
        <v>0.89800000000000002</v>
      </c>
      <c r="I1153" s="62">
        <v>379</v>
      </c>
      <c r="J1153" s="56" t="s">
        <v>235</v>
      </c>
      <c r="K1153" s="63">
        <v>33.090000000000003</v>
      </c>
      <c r="L1153" s="56">
        <f t="shared" si="388"/>
        <v>100</v>
      </c>
      <c r="M1153" s="56">
        <f t="shared" si="389"/>
        <v>100</v>
      </c>
      <c r="N1153" s="56">
        <f t="shared" si="390"/>
        <v>100</v>
      </c>
      <c r="O1153" s="56">
        <f t="shared" si="391"/>
        <v>50</v>
      </c>
      <c r="P1153" s="56">
        <f t="shared" si="392"/>
        <v>0</v>
      </c>
      <c r="Q1153" s="63"/>
      <c r="R1153" s="56"/>
      <c r="S1153" s="60">
        <f t="shared" si="405"/>
        <v>-2.0918029955618866E-2</v>
      </c>
      <c r="T1153" s="64">
        <f t="shared" si="406"/>
        <v>9.5332671300893734E-2</v>
      </c>
      <c r="V1153" s="65"/>
      <c r="W1153" s="65"/>
      <c r="Y1153" s="15" t="str">
        <f t="shared" si="393"/>
        <v>EASY</v>
      </c>
      <c r="AA1153" s="66">
        <f t="shared" si="407"/>
        <v>0.13778788685705301</v>
      </c>
      <c r="AB1153">
        <f>LOOKUP($B1153,'07_L1政策步階'!$A$4:$A$14,'07_L1政策步階'!$C$4:$C$14)</f>
        <v>1</v>
      </c>
      <c r="AC1153" s="65"/>
      <c r="AD1153" s="65"/>
      <c r="AE1153" s="65"/>
      <c r="AF1153" s="65"/>
      <c r="AG1153" s="65"/>
      <c r="AH1153" s="65"/>
      <c r="AI1153" s="65"/>
      <c r="AJ1153" s="65"/>
      <c r="AK1153" s="65"/>
      <c r="AL1153">
        <f t="shared" si="394"/>
        <v>100</v>
      </c>
      <c r="AM1153">
        <f t="shared" si="395"/>
        <v>100</v>
      </c>
      <c r="AN1153" t="str">
        <f t="shared" si="396"/>
        <v/>
      </c>
      <c r="AO1153" t="str">
        <f t="shared" si="397"/>
        <v/>
      </c>
      <c r="AP1153" t="str">
        <f t="shared" si="398"/>
        <v/>
      </c>
      <c r="AQ1153" t="str">
        <f t="shared" si="399"/>
        <v/>
      </c>
      <c r="AR1153" t="str">
        <f t="shared" si="400"/>
        <v/>
      </c>
      <c r="AS1153" t="str">
        <f t="shared" si="401"/>
        <v/>
      </c>
      <c r="AT1153" t="str">
        <f t="shared" si="402"/>
        <v/>
      </c>
      <c r="AU1153" t="str">
        <f t="shared" si="403"/>
        <v/>
      </c>
      <c r="AV1153" t="str">
        <f t="shared" si="404"/>
        <v/>
      </c>
      <c r="AW1153">
        <f>'01_指標庫'!$H$4*ISNUMBER($F1153)+'01_指標庫'!$H$5*ISNUMBER($AA1153)+'01_指標庫'!$H$6*ISNUMBER($G1153)+'01_指標庫'!$H$7*ISNUMBER($H1153)+'01_指標庫'!$H$8*ISNUMBER($AF1153)+'01_指標庫'!$H$9*ISNUMBER($AG1153)+'01_指標庫'!$H$10*ISNUMBER($AB1153)+'01_指標庫'!$H$11*ISNUMBER($AC1153)+'01_指標庫'!$H$12*ISNUMBER($AD1153)+'01_指標庫'!$H$13*ISNUMBER($AE1153)+'01_指標庫'!$H$14*ISNUMBER($I1153)+'01_指標庫'!$H$15*ISNUMBER($AH1153)+'01_指標庫'!$H$16*ISNUMBER($K1153)+'01_指標庫'!$H$17*ISNUMBER($AI1153)+'01_指標庫'!$H$18*ISNUMBER($AJ1153)+'01_指標庫'!$H$19*ISNUMBER($AK1153)+'01_指標庫'!$H$20*ISNUMBER($BB1153)+'01_指標庫'!$H$21*ISNUMBER($BC1153)</f>
        <v>51</v>
      </c>
      <c r="AX1153">
        <f>IF(AW1153=0,50,ROUND(('01_指標庫'!$H$4*IF(ISNUMBER($F1153),L1153,0)+'01_指標庫'!$H$5*IF(ISNUMBER($AA1153),AL1153,0)+'01_指標庫'!$H$6*IF(ISNUMBER($G1153),M1153,0)+'01_指標庫'!$H$7*IF(ISNUMBER($H1153),N1153,0)+'01_指標庫'!$H$8*IF(ISNUMBER($AF1153),AQ1153,0)+'01_指標庫'!$H$9*IF(ISNUMBER($AG1153),AR1153,0)+'01_指標庫'!$H$10*IF(ISNUMBER($AB1153),AM1153,0)+'01_指標庫'!$H$11*IF(ISNUMBER($AC1153),AN1153,0)+'01_指標庫'!$H$12*IF(ISNUMBER($AD1153),AO1153,0)+'01_指標庫'!$H$13*IF(ISNUMBER($AE1153),AP1153,0)+'01_指標庫'!$H$14*IF(ISNUMBER($I1153),O1153,0)+'01_指標庫'!$H$15*IF(ISNUMBER($AH1153),AS1153,0)+'01_指標庫'!$H$16*IF(ISNUMBER($K1153),P1153,0)+'01_指標庫'!$H$17*IF(ISNUMBER($AI1153),AT1153,0)+'01_指標庫'!$H$18*IF(ISNUMBER($AJ1153),AU1153,0)+'01_指標庫'!$H$19*IF(ISNUMBER($AK1153),AV1153,0)+'01_指標庫'!$H$20*IF(ISNUMBER($BB1153),BB1153,0)+'01_指標庫'!$H$21*IF(ISNUMBER($BC1153),BC1153,0))/AW1153,1))</f>
        <v>74.5</v>
      </c>
      <c r="AY1153" s="67"/>
      <c r="AZ1153" s="67"/>
      <c r="BA1153" s="66">
        <f t="shared" si="408"/>
        <v>2.6099824085688006E-3</v>
      </c>
      <c r="BB1153">
        <f t="shared" si="409"/>
        <v>50</v>
      </c>
      <c r="BC1153" t="str">
        <f t="shared" si="410"/>
        <v/>
      </c>
    </row>
    <row r="1154" spans="1:55" ht="15" customHeight="1">
      <c r="A1154" s="56">
        <v>1150</v>
      </c>
      <c r="B1154" s="57">
        <v>44228</v>
      </c>
      <c r="C1154" s="56">
        <v>2021</v>
      </c>
      <c r="D1154" s="58" t="s">
        <v>236</v>
      </c>
      <c r="E1154" s="59">
        <v>13248.9</v>
      </c>
      <c r="F1154" s="60">
        <v>0.186393</v>
      </c>
      <c r="G1154" s="60">
        <v>-1.7885999999999999E-2</v>
      </c>
      <c r="H1154" s="61">
        <v>0.89800000000000002</v>
      </c>
      <c r="I1154" s="62">
        <v>383</v>
      </c>
      <c r="J1154" s="56" t="s">
        <v>235</v>
      </c>
      <c r="K1154" s="63">
        <v>30.24</v>
      </c>
      <c r="L1154" s="56">
        <f t="shared" si="388"/>
        <v>100</v>
      </c>
      <c r="M1154" s="56">
        <f t="shared" si="389"/>
        <v>100</v>
      </c>
      <c r="N1154" s="56">
        <f t="shared" si="390"/>
        <v>100</v>
      </c>
      <c r="O1154" s="56">
        <f t="shared" si="391"/>
        <v>50</v>
      </c>
      <c r="P1154" s="56">
        <f t="shared" si="392"/>
        <v>0</v>
      </c>
      <c r="Q1154" s="63"/>
      <c r="R1154" s="56"/>
      <c r="S1154" s="60">
        <f t="shared" si="405"/>
        <v>2.5029825041894327E-2</v>
      </c>
      <c r="T1154" s="64">
        <f t="shared" si="406"/>
        <v>-8.6128739800544141E-2</v>
      </c>
      <c r="V1154" s="65"/>
      <c r="W1154" s="65"/>
      <c r="Y1154" s="15" t="str">
        <f t="shared" si="393"/>
        <v>UNCERTAIN</v>
      </c>
      <c r="AA1154" s="66">
        <f t="shared" si="407"/>
        <v>0.13777703155654009</v>
      </c>
      <c r="AB1154">
        <f>LOOKUP($B1154,'07_L1政策步階'!$A$4:$A$14,'07_L1政策步階'!$C$4:$C$14)</f>
        <v>1</v>
      </c>
      <c r="AC1154" s="65"/>
      <c r="AD1154" s="65"/>
      <c r="AE1154" s="65"/>
      <c r="AF1154" s="65"/>
      <c r="AG1154" s="65"/>
      <c r="AH1154" s="65"/>
      <c r="AI1154" s="65"/>
      <c r="AJ1154" s="65"/>
      <c r="AK1154" s="65"/>
      <c r="AL1154">
        <f t="shared" si="394"/>
        <v>100</v>
      </c>
      <c r="AM1154">
        <f t="shared" si="395"/>
        <v>100</v>
      </c>
      <c r="AN1154" t="str">
        <f t="shared" si="396"/>
        <v/>
      </c>
      <c r="AO1154" t="str">
        <f t="shared" si="397"/>
        <v/>
      </c>
      <c r="AP1154" t="str">
        <f t="shared" si="398"/>
        <v/>
      </c>
      <c r="AQ1154" t="str">
        <f t="shared" si="399"/>
        <v/>
      </c>
      <c r="AR1154" t="str">
        <f t="shared" si="400"/>
        <v/>
      </c>
      <c r="AS1154" t="str">
        <f t="shared" si="401"/>
        <v/>
      </c>
      <c r="AT1154" t="str">
        <f t="shared" si="402"/>
        <v/>
      </c>
      <c r="AU1154" t="str">
        <f t="shared" si="403"/>
        <v/>
      </c>
      <c r="AV1154" t="str">
        <f t="shared" si="404"/>
        <v/>
      </c>
      <c r="AW1154">
        <f>'01_指標庫'!$H$4*ISNUMBER($F1154)+'01_指標庫'!$H$5*ISNUMBER($AA1154)+'01_指標庫'!$H$6*ISNUMBER($G1154)+'01_指標庫'!$H$7*ISNUMBER($H1154)+'01_指標庫'!$H$8*ISNUMBER($AF1154)+'01_指標庫'!$H$9*ISNUMBER($AG1154)+'01_指標庫'!$H$10*ISNUMBER($AB1154)+'01_指標庫'!$H$11*ISNUMBER($AC1154)+'01_指標庫'!$H$12*ISNUMBER($AD1154)+'01_指標庫'!$H$13*ISNUMBER($AE1154)+'01_指標庫'!$H$14*ISNUMBER($I1154)+'01_指標庫'!$H$15*ISNUMBER($AH1154)+'01_指標庫'!$H$16*ISNUMBER($K1154)+'01_指標庫'!$H$17*ISNUMBER($AI1154)+'01_指標庫'!$H$18*ISNUMBER($AJ1154)+'01_指標庫'!$H$19*ISNUMBER($AK1154)+'01_指標庫'!$H$20*ISNUMBER($BB1154)+'01_指標庫'!$H$21*ISNUMBER($BC1154)</f>
        <v>51</v>
      </c>
      <c r="AX1154">
        <f>IF(AW1154=0,50,ROUND(('01_指標庫'!$H$4*IF(ISNUMBER($F1154),L1154,0)+'01_指標庫'!$H$5*IF(ISNUMBER($AA1154),AL1154,0)+'01_指標庫'!$H$6*IF(ISNUMBER($G1154),M1154,0)+'01_指標庫'!$H$7*IF(ISNUMBER($H1154),N1154,0)+'01_指標庫'!$H$8*IF(ISNUMBER($AF1154),AQ1154,0)+'01_指標庫'!$H$9*IF(ISNUMBER($AG1154),AR1154,0)+'01_指標庫'!$H$10*IF(ISNUMBER($AB1154),AM1154,0)+'01_指標庫'!$H$11*IF(ISNUMBER($AC1154),AN1154,0)+'01_指標庫'!$H$12*IF(ISNUMBER($AD1154),AO1154,0)+'01_指標庫'!$H$13*IF(ISNUMBER($AE1154),AP1154,0)+'01_指標庫'!$H$14*IF(ISNUMBER($I1154),O1154,0)+'01_指標庫'!$H$15*IF(ISNUMBER($AH1154),AS1154,0)+'01_指標庫'!$H$16*IF(ISNUMBER($K1154),P1154,0)+'01_指標庫'!$H$17*IF(ISNUMBER($AI1154),AT1154,0)+'01_指標庫'!$H$18*IF(ISNUMBER($AJ1154),AU1154,0)+'01_指標庫'!$H$19*IF(ISNUMBER($AK1154),AV1154,0)+'01_指標庫'!$H$20*IF(ISNUMBER($BB1154),BB1154,0)+'01_指標庫'!$H$21*IF(ISNUMBER($BC1154),BC1154,0))/AW1154,1))</f>
        <v>68.599999999999994</v>
      </c>
      <c r="AY1154" s="67"/>
      <c r="AZ1154" s="67"/>
      <c r="BA1154" s="66">
        <f t="shared" si="408"/>
        <v>-4.2936376713699209E-3</v>
      </c>
      <c r="BB1154">
        <f t="shared" si="409"/>
        <v>0</v>
      </c>
      <c r="BC1154" t="str">
        <f t="shared" si="410"/>
        <v/>
      </c>
    </row>
    <row r="1155" spans="1:55" ht="15" customHeight="1">
      <c r="A1155" s="56">
        <v>1151</v>
      </c>
      <c r="B1155" s="57">
        <v>44229</v>
      </c>
      <c r="C1155" s="56">
        <v>2021</v>
      </c>
      <c r="D1155" s="58" t="s">
        <v>237</v>
      </c>
      <c r="E1155" s="59">
        <v>13456.12</v>
      </c>
      <c r="F1155" s="60">
        <v>0.20246</v>
      </c>
      <c r="G1155" s="60">
        <v>-2.526E-3</v>
      </c>
      <c r="H1155" s="61">
        <v>0.91839999999999999</v>
      </c>
      <c r="I1155" s="62">
        <v>375</v>
      </c>
      <c r="J1155" s="56" t="s">
        <v>235</v>
      </c>
      <c r="K1155" s="63">
        <v>25.56</v>
      </c>
      <c r="L1155" s="56">
        <f t="shared" si="388"/>
        <v>100</v>
      </c>
      <c r="M1155" s="56">
        <f t="shared" si="389"/>
        <v>100</v>
      </c>
      <c r="N1155" s="56">
        <f t="shared" si="390"/>
        <v>100</v>
      </c>
      <c r="O1155" s="56">
        <f t="shared" si="391"/>
        <v>50</v>
      </c>
      <c r="P1155" s="56">
        <f t="shared" si="392"/>
        <v>0</v>
      </c>
      <c r="Q1155" s="63"/>
      <c r="R1155" s="56"/>
      <c r="S1155" s="60">
        <f t="shared" si="405"/>
        <v>1.5640543743254298E-2</v>
      </c>
      <c r="T1155" s="64">
        <f t="shared" si="406"/>
        <v>-0.15476190476190477</v>
      </c>
      <c r="V1155" s="65"/>
      <c r="W1155" s="65"/>
      <c r="Y1155" s="15" t="str">
        <f t="shared" si="393"/>
        <v>UNCERTAIN</v>
      </c>
      <c r="AA1155" s="66">
        <f t="shared" si="407"/>
        <v>0.13821708759473328</v>
      </c>
      <c r="AB1155">
        <f>LOOKUP($B1155,'07_L1政策步階'!$A$4:$A$14,'07_L1政策步階'!$C$4:$C$14)</f>
        <v>1</v>
      </c>
      <c r="AC1155" s="65"/>
      <c r="AD1155" s="65"/>
      <c r="AE1155" s="65"/>
      <c r="AF1155" s="65"/>
      <c r="AG1155" s="65"/>
      <c r="AH1155" s="65"/>
      <c r="AI1155" s="65"/>
      <c r="AJ1155" s="65"/>
      <c r="AK1155" s="65"/>
      <c r="AL1155">
        <f t="shared" si="394"/>
        <v>100</v>
      </c>
      <c r="AM1155">
        <f t="shared" si="395"/>
        <v>100</v>
      </c>
      <c r="AN1155" t="str">
        <f t="shared" si="396"/>
        <v/>
      </c>
      <c r="AO1155" t="str">
        <f t="shared" si="397"/>
        <v/>
      </c>
      <c r="AP1155" t="str">
        <f t="shared" si="398"/>
        <v/>
      </c>
      <c r="AQ1155" t="str">
        <f t="shared" si="399"/>
        <v/>
      </c>
      <c r="AR1155" t="str">
        <f t="shared" si="400"/>
        <v/>
      </c>
      <c r="AS1155" t="str">
        <f t="shared" si="401"/>
        <v/>
      </c>
      <c r="AT1155" t="str">
        <f t="shared" si="402"/>
        <v/>
      </c>
      <c r="AU1155" t="str">
        <f t="shared" si="403"/>
        <v/>
      </c>
      <c r="AV1155" t="str">
        <f t="shared" si="404"/>
        <v/>
      </c>
      <c r="AW1155">
        <f>'01_指標庫'!$H$4*ISNUMBER($F1155)+'01_指標庫'!$H$5*ISNUMBER($AA1155)+'01_指標庫'!$H$6*ISNUMBER($G1155)+'01_指標庫'!$H$7*ISNUMBER($H1155)+'01_指標庫'!$H$8*ISNUMBER($AF1155)+'01_指標庫'!$H$9*ISNUMBER($AG1155)+'01_指標庫'!$H$10*ISNUMBER($AB1155)+'01_指標庫'!$H$11*ISNUMBER($AC1155)+'01_指標庫'!$H$12*ISNUMBER($AD1155)+'01_指標庫'!$H$13*ISNUMBER($AE1155)+'01_指標庫'!$H$14*ISNUMBER($I1155)+'01_指標庫'!$H$15*ISNUMBER($AH1155)+'01_指標庫'!$H$16*ISNUMBER($K1155)+'01_指標庫'!$H$17*ISNUMBER($AI1155)+'01_指標庫'!$H$18*ISNUMBER($AJ1155)+'01_指標庫'!$H$19*ISNUMBER($AK1155)+'01_指標庫'!$H$20*ISNUMBER($BB1155)+'01_指標庫'!$H$21*ISNUMBER($BC1155)</f>
        <v>51</v>
      </c>
      <c r="AX1155">
        <f>IF(AW1155=0,50,ROUND(('01_指標庫'!$H$4*IF(ISNUMBER($F1155),L1155,0)+'01_指標庫'!$H$5*IF(ISNUMBER($AA1155),AL1155,0)+'01_指標庫'!$H$6*IF(ISNUMBER($G1155),M1155,0)+'01_指標庫'!$H$7*IF(ISNUMBER($H1155),N1155,0)+'01_指標庫'!$H$8*IF(ISNUMBER($AF1155),AQ1155,0)+'01_指標庫'!$H$9*IF(ISNUMBER($AG1155),AR1155,0)+'01_指標庫'!$H$10*IF(ISNUMBER($AB1155),AM1155,0)+'01_指標庫'!$H$11*IF(ISNUMBER($AC1155),AN1155,0)+'01_指標庫'!$H$12*IF(ISNUMBER($AD1155),AO1155,0)+'01_指標庫'!$H$13*IF(ISNUMBER($AE1155),AP1155,0)+'01_指標庫'!$H$14*IF(ISNUMBER($I1155),O1155,0)+'01_指標庫'!$H$15*IF(ISNUMBER($AH1155),AS1155,0)+'01_指標庫'!$H$16*IF(ISNUMBER($K1155),P1155,0)+'01_指標庫'!$H$17*IF(ISNUMBER($AI1155),AT1155,0)+'01_指標庫'!$H$18*IF(ISNUMBER($AJ1155),AU1155,0)+'01_指標庫'!$H$19*IF(ISNUMBER($AK1155),AV1155,0)+'01_指標庫'!$H$20*IF(ISNUMBER($BB1155),BB1155,0)+'01_指標庫'!$H$21*IF(ISNUMBER($BC1155),BC1155,0))/AW1155,1))</f>
        <v>68.599999999999994</v>
      </c>
      <c r="AY1155" s="67"/>
      <c r="AZ1155" s="67"/>
      <c r="BA1155" s="66">
        <f t="shared" si="408"/>
        <v>-8.2470397237600634E-3</v>
      </c>
      <c r="BB1155">
        <f t="shared" si="409"/>
        <v>0</v>
      </c>
      <c r="BC1155" t="str">
        <f t="shared" si="410"/>
        <v/>
      </c>
    </row>
    <row r="1156" spans="1:55" ht="15" customHeight="1">
      <c r="A1156" s="56">
        <v>1152</v>
      </c>
      <c r="B1156" s="57">
        <v>44230</v>
      </c>
      <c r="C1156" s="56">
        <v>2021</v>
      </c>
      <c r="D1156" s="58" t="s">
        <v>238</v>
      </c>
      <c r="E1156" s="59">
        <v>13402.37</v>
      </c>
      <c r="F1156" s="60">
        <v>0.19516</v>
      </c>
      <c r="G1156" s="60">
        <v>-6.5100000000000002E-3</v>
      </c>
      <c r="H1156" s="61">
        <v>0.89800000000000002</v>
      </c>
      <c r="I1156" s="62">
        <v>368</v>
      </c>
      <c r="J1156" s="56" t="s">
        <v>235</v>
      </c>
      <c r="K1156" s="63">
        <v>22.91</v>
      </c>
      <c r="L1156" s="56">
        <f t="shared" si="388"/>
        <v>100</v>
      </c>
      <c r="M1156" s="56">
        <f t="shared" si="389"/>
        <v>100</v>
      </c>
      <c r="N1156" s="56">
        <f t="shared" si="390"/>
        <v>100</v>
      </c>
      <c r="O1156" s="56">
        <f t="shared" si="391"/>
        <v>50</v>
      </c>
      <c r="P1156" s="56">
        <f t="shared" si="392"/>
        <v>50</v>
      </c>
      <c r="Q1156" s="63"/>
      <c r="R1156" s="56"/>
      <c r="S1156" s="60">
        <f t="shared" si="405"/>
        <v>-3.9944649720722314E-3</v>
      </c>
      <c r="T1156" s="64">
        <f t="shared" si="406"/>
        <v>-0.10367762128325508</v>
      </c>
      <c r="V1156" s="65"/>
      <c r="W1156" s="65"/>
      <c r="Y1156" s="15" t="str">
        <f t="shared" si="393"/>
        <v>EASY</v>
      </c>
      <c r="AA1156" s="66">
        <f t="shared" si="407"/>
        <v>0.13837118966762874</v>
      </c>
      <c r="AB1156">
        <f>LOOKUP($B1156,'07_L1政策步階'!$A$4:$A$14,'07_L1政策步階'!$C$4:$C$14)</f>
        <v>1</v>
      </c>
      <c r="AC1156" s="65"/>
      <c r="AD1156" s="65"/>
      <c r="AE1156" s="65"/>
      <c r="AF1156" s="65"/>
      <c r="AG1156" s="65"/>
      <c r="AH1156" s="65"/>
      <c r="AI1156" s="65"/>
      <c r="AJ1156" s="65"/>
      <c r="AK1156" s="65"/>
      <c r="AL1156">
        <f t="shared" si="394"/>
        <v>100</v>
      </c>
      <c r="AM1156">
        <f t="shared" si="395"/>
        <v>100</v>
      </c>
      <c r="AN1156" t="str">
        <f t="shared" si="396"/>
        <v/>
      </c>
      <c r="AO1156" t="str">
        <f t="shared" si="397"/>
        <v/>
      </c>
      <c r="AP1156" t="str">
        <f t="shared" si="398"/>
        <v/>
      </c>
      <c r="AQ1156" t="str">
        <f t="shared" si="399"/>
        <v/>
      </c>
      <c r="AR1156" t="str">
        <f t="shared" si="400"/>
        <v/>
      </c>
      <c r="AS1156" t="str">
        <f t="shared" si="401"/>
        <v/>
      </c>
      <c r="AT1156" t="str">
        <f t="shared" si="402"/>
        <v/>
      </c>
      <c r="AU1156" t="str">
        <f t="shared" si="403"/>
        <v/>
      </c>
      <c r="AV1156" t="str">
        <f t="shared" si="404"/>
        <v/>
      </c>
      <c r="AW1156">
        <f>'01_指標庫'!$H$4*ISNUMBER($F1156)+'01_指標庫'!$H$5*ISNUMBER($AA1156)+'01_指標庫'!$H$6*ISNUMBER($G1156)+'01_指標庫'!$H$7*ISNUMBER($H1156)+'01_指標庫'!$H$8*ISNUMBER($AF1156)+'01_指標庫'!$H$9*ISNUMBER($AG1156)+'01_指標庫'!$H$10*ISNUMBER($AB1156)+'01_指標庫'!$H$11*ISNUMBER($AC1156)+'01_指標庫'!$H$12*ISNUMBER($AD1156)+'01_指標庫'!$H$13*ISNUMBER($AE1156)+'01_指標庫'!$H$14*ISNUMBER($I1156)+'01_指標庫'!$H$15*ISNUMBER($AH1156)+'01_指標庫'!$H$16*ISNUMBER($K1156)+'01_指標庫'!$H$17*ISNUMBER($AI1156)+'01_指標庫'!$H$18*ISNUMBER($AJ1156)+'01_指標庫'!$H$19*ISNUMBER($AK1156)+'01_指標庫'!$H$20*ISNUMBER($BB1156)+'01_指標庫'!$H$21*ISNUMBER($BC1156)</f>
        <v>51</v>
      </c>
      <c r="AX1156">
        <f>IF(AW1156=0,50,ROUND(('01_指標庫'!$H$4*IF(ISNUMBER($F1156),L1156,0)+'01_指標庫'!$H$5*IF(ISNUMBER($AA1156),AL1156,0)+'01_指標庫'!$H$6*IF(ISNUMBER($G1156),M1156,0)+'01_指標庫'!$H$7*IF(ISNUMBER($H1156),N1156,0)+'01_指標庫'!$H$8*IF(ISNUMBER($AF1156),AQ1156,0)+'01_指標庫'!$H$9*IF(ISNUMBER($AG1156),AR1156,0)+'01_指標庫'!$H$10*IF(ISNUMBER($AB1156),AM1156,0)+'01_指標庫'!$H$11*IF(ISNUMBER($AC1156),AN1156,0)+'01_指標庫'!$H$12*IF(ISNUMBER($AD1156),AO1156,0)+'01_指標庫'!$H$13*IF(ISNUMBER($AE1156),AP1156,0)+'01_指標庫'!$H$14*IF(ISNUMBER($I1156),O1156,0)+'01_指標庫'!$H$15*IF(ISNUMBER($AH1156),AS1156,0)+'01_指標庫'!$H$16*IF(ISNUMBER($K1156),P1156,0)+'01_指標庫'!$H$17*IF(ISNUMBER($AI1156),AT1156,0)+'01_指標庫'!$H$18*IF(ISNUMBER($AJ1156),AU1156,0)+'01_指標庫'!$H$19*IF(ISNUMBER($AK1156),AV1156,0)+'01_指標庫'!$H$20*IF(ISNUMBER($BB1156),BB1156,0)+'01_指標庫'!$H$21*IF(ISNUMBER($BC1156),BC1156,0))/AW1156,1))</f>
        <v>74.5</v>
      </c>
      <c r="AY1156" s="67"/>
      <c r="AZ1156" s="67"/>
      <c r="BA1156" s="66">
        <f t="shared" si="408"/>
        <v>-4.6826318852654092E-3</v>
      </c>
      <c r="BB1156">
        <f t="shared" si="409"/>
        <v>0</v>
      </c>
      <c r="BC1156" t="str">
        <f t="shared" si="410"/>
        <v/>
      </c>
    </row>
    <row r="1157" spans="1:55" ht="15" customHeight="1">
      <c r="A1157" s="56">
        <v>1153</v>
      </c>
      <c r="B1157" s="57">
        <v>44231</v>
      </c>
      <c r="C1157" s="56">
        <v>2021</v>
      </c>
      <c r="D1157" s="58" t="s">
        <v>239</v>
      </c>
      <c r="E1157" s="59">
        <v>13560.89</v>
      </c>
      <c r="F1157" s="60">
        <v>0.20652100000000001</v>
      </c>
      <c r="G1157" s="60">
        <v>0</v>
      </c>
      <c r="H1157" s="61">
        <v>0.91839999999999999</v>
      </c>
      <c r="I1157" s="62">
        <v>364</v>
      </c>
      <c r="J1157" s="56" t="s">
        <v>235</v>
      </c>
      <c r="K1157" s="63">
        <v>21.77</v>
      </c>
      <c r="L1157" s="56">
        <f t="shared" ref="L1157:L1220" si="411">IF(COUNT(F1157)=0,50,IF(F1157&gt;=0,100,IF(F1157&gt;=-0.02,50,0)))</f>
        <v>100</v>
      </c>
      <c r="M1157" s="56">
        <f t="shared" ref="M1157:M1220" si="412">IF(COUNT(G1157)=0,50,IF(G1157&gt;-0.06,100,IF(G1157&gt;-0.15,50,0)))</f>
        <v>100</v>
      </c>
      <c r="N1157" s="56">
        <f t="shared" ref="N1157:N1220" si="413">IF(COUNT(H1157)=0,50,IF(H1157&gt;=0.6,100,IF(H1157&gt;=0.4,50,0)))</f>
        <v>100</v>
      </c>
      <c r="O1157" s="56">
        <f t="shared" ref="O1157:O1220" si="414">IF(COUNT(I1157)=0,50,IF(J1157="proxy_vix",50,IF(I1157&lt;350,100,IF(I1157&lt;=450,50,0))))</f>
        <v>50</v>
      </c>
      <c r="P1157" s="56">
        <f t="shared" ref="P1157:P1220" si="415">IF(COUNT(K1157)=0,50,IF(K1157&lt;20,100,IF(K1157&lt;=25,50,0)))</f>
        <v>50</v>
      </c>
      <c r="Q1157" s="63"/>
      <c r="R1157" s="56"/>
      <c r="S1157" s="60">
        <f t="shared" si="405"/>
        <v>1.182775882176057E-2</v>
      </c>
      <c r="T1157" s="64">
        <f t="shared" si="406"/>
        <v>-4.9759930161501598E-2</v>
      </c>
      <c r="V1157" s="65"/>
      <c r="W1157" s="65"/>
      <c r="Y1157" s="15" t="str">
        <f t="shared" ref="Y1157:Y1220" si="416">IF(AX1157&gt;=70,"EASY",IF(AX1157&gt;40,"UNCERTAIN","HARD"))</f>
        <v>EASY</v>
      </c>
      <c r="AA1157" s="66">
        <f t="shared" si="407"/>
        <v>0.1387031420526823</v>
      </c>
      <c r="AB1157">
        <f>LOOKUP($B1157,'07_L1政策步階'!$A$4:$A$14,'07_L1政策步階'!$C$4:$C$14)</f>
        <v>1</v>
      </c>
      <c r="AC1157" s="65"/>
      <c r="AD1157" s="65"/>
      <c r="AE1157" s="65"/>
      <c r="AF1157" s="65"/>
      <c r="AG1157" s="65"/>
      <c r="AH1157" s="65"/>
      <c r="AI1157" s="65"/>
      <c r="AJ1157" s="65"/>
      <c r="AK1157" s="65"/>
      <c r="AL1157">
        <f t="shared" ref="AL1157:AL1220" si="417">IF(ISNUMBER($AA1157),IF($AA1157&gt;=0.005,100,IF($AA1157&gt;=-0.015,50,0)),"")</f>
        <v>100</v>
      </c>
      <c r="AM1157">
        <f t="shared" ref="AM1157:AM1220" si="418">IF(ISNUMBER($AB1157),IF($AB1157=1,100,IF($AB1157=0,50,0)),"")</f>
        <v>100</v>
      </c>
      <c r="AN1157" t="str">
        <f t="shared" ref="AN1157:AN1220" si="419">IF(ISNUMBER($AC1157),IF($AC1157&gt;=0.001,100,IF($AC1157&gt;=-0.003,50,0)),"")</f>
        <v/>
      </c>
      <c r="AO1157" t="str">
        <f t="shared" ref="AO1157:AO1220" si="420">IF(ISNUMBER($AD1157),IF($AD1157&gt;=0.04,100,IF($AD1157&gt;=0,50,0)),"")</f>
        <v/>
      </c>
      <c r="AP1157" t="str">
        <f t="shared" ref="AP1157:AP1220" si="421">IF(ISNUMBER($AE1157),IF($AE1157&gt;=25,100,IF($AE1157&gt;=-75,50,0)),"")</f>
        <v/>
      </c>
      <c r="AQ1157" t="str">
        <f t="shared" ref="AQ1157:AQ1220" si="422">IF(ISNUMBER($AF1157),IF($AF1157&gt;0,100,IF($AF1157&gt;=-50,50,0)),"")</f>
        <v/>
      </c>
      <c r="AR1157" t="str">
        <f t="shared" ref="AR1157:AR1220" si="423">IF(ISNUMBER($AG1157),IF($AG1157=1,100,IF($AG1157=0,50,0)),"")</f>
        <v/>
      </c>
      <c r="AS1157" t="str">
        <f t="shared" ref="AS1157:AS1220" si="424">IF(ISNUMBER($AH1157),IF($AH1157&lt;0,100,IF($AH1157&lt;=20,50,0)),"")</f>
        <v/>
      </c>
      <c r="AT1157" t="str">
        <f t="shared" ref="AT1157:AT1220" si="425">IF(ISNUMBER($AI1157),IF($AI1157&lt;0.95,100,IF($AI1157&lt;=1,50,0)),"")</f>
        <v/>
      </c>
      <c r="AU1157" t="str">
        <f t="shared" ref="AU1157:AU1220" si="426">IF(ISNUMBER($AJ1157),IF($AJ1157&lt;30,0,IF($AJ1157&lt;40,50,IF($AJ1157&lt;=90,100,50))),"")</f>
        <v/>
      </c>
      <c r="AV1157" t="str">
        <f t="shared" ref="AV1157:AV1220" si="427">IF(ISNUMBER($AK1157),IF($AK1157&gt;-0.2,100,IF($AK1157&gt;=-0.4,50,0)),"")</f>
        <v/>
      </c>
      <c r="AW1157">
        <f>'01_指標庫'!$H$4*ISNUMBER($F1157)+'01_指標庫'!$H$5*ISNUMBER($AA1157)+'01_指標庫'!$H$6*ISNUMBER($G1157)+'01_指標庫'!$H$7*ISNUMBER($H1157)+'01_指標庫'!$H$8*ISNUMBER($AF1157)+'01_指標庫'!$H$9*ISNUMBER($AG1157)+'01_指標庫'!$H$10*ISNUMBER($AB1157)+'01_指標庫'!$H$11*ISNUMBER($AC1157)+'01_指標庫'!$H$12*ISNUMBER($AD1157)+'01_指標庫'!$H$13*ISNUMBER($AE1157)+'01_指標庫'!$H$14*ISNUMBER($I1157)+'01_指標庫'!$H$15*ISNUMBER($AH1157)+'01_指標庫'!$H$16*ISNUMBER($K1157)+'01_指標庫'!$H$17*ISNUMBER($AI1157)+'01_指標庫'!$H$18*ISNUMBER($AJ1157)+'01_指標庫'!$H$19*ISNUMBER($AK1157)+'01_指標庫'!$H$20*ISNUMBER($BB1157)+'01_指標庫'!$H$21*ISNUMBER($BC1157)</f>
        <v>51</v>
      </c>
      <c r="AX1157">
        <f>IF(AW1157=0,50,ROUND(('01_指標庫'!$H$4*IF(ISNUMBER($F1157),L1157,0)+'01_指標庫'!$H$5*IF(ISNUMBER($AA1157),AL1157,0)+'01_指標庫'!$H$6*IF(ISNUMBER($G1157),M1157,0)+'01_指標庫'!$H$7*IF(ISNUMBER($H1157),N1157,0)+'01_指標庫'!$H$8*IF(ISNUMBER($AF1157),AQ1157,0)+'01_指標庫'!$H$9*IF(ISNUMBER($AG1157),AR1157,0)+'01_指標庫'!$H$10*IF(ISNUMBER($AB1157),AM1157,0)+'01_指標庫'!$H$11*IF(ISNUMBER($AC1157),AN1157,0)+'01_指標庫'!$H$12*IF(ISNUMBER($AD1157),AO1157,0)+'01_指標庫'!$H$13*IF(ISNUMBER($AE1157),AP1157,0)+'01_指標庫'!$H$14*IF(ISNUMBER($I1157),O1157,0)+'01_指標庫'!$H$15*IF(ISNUMBER($AH1157),AS1157,0)+'01_指標庫'!$H$16*IF(ISNUMBER($K1157),P1157,0)+'01_指標庫'!$H$17*IF(ISNUMBER($AI1157),AT1157,0)+'01_指標庫'!$H$18*IF(ISNUMBER($AJ1157),AU1157,0)+'01_指標庫'!$H$19*IF(ISNUMBER($AK1157),AV1157,0)+'01_指標庫'!$H$20*IF(ISNUMBER($BB1157),BB1157,0)+'01_指標庫'!$H$21*IF(ISNUMBER($BC1157),BC1157,0))/AW1157,1))</f>
        <v>80.400000000000006</v>
      </c>
      <c r="AY1157" s="67"/>
      <c r="AZ1157" s="67"/>
      <c r="BA1157" s="66">
        <f t="shared" si="408"/>
        <v>-4.5329105818847637E-4</v>
      </c>
      <c r="BB1157">
        <f t="shared" si="409"/>
        <v>50</v>
      </c>
      <c r="BC1157" t="str">
        <f t="shared" si="410"/>
        <v/>
      </c>
    </row>
    <row r="1158" spans="1:55" ht="15" customHeight="1">
      <c r="A1158" s="56">
        <v>1154</v>
      </c>
      <c r="B1158" s="57">
        <v>44232</v>
      </c>
      <c r="C1158" s="56">
        <v>2021</v>
      </c>
      <c r="D1158" s="58" t="s">
        <v>234</v>
      </c>
      <c r="E1158" s="59">
        <v>13603.96</v>
      </c>
      <c r="F1158" s="60">
        <v>0.20769899999999999</v>
      </c>
      <c r="G1158" s="60">
        <v>0</v>
      </c>
      <c r="H1158" s="61">
        <v>0.93879999999999997</v>
      </c>
      <c r="I1158" s="62">
        <v>358</v>
      </c>
      <c r="J1158" s="56" t="s">
        <v>235</v>
      </c>
      <c r="K1158" s="63">
        <v>20.87</v>
      </c>
      <c r="L1158" s="56">
        <f t="shared" si="411"/>
        <v>100</v>
      </c>
      <c r="M1158" s="56">
        <f t="shared" si="412"/>
        <v>100</v>
      </c>
      <c r="N1158" s="56">
        <f t="shared" si="413"/>
        <v>100</v>
      </c>
      <c r="O1158" s="56">
        <f t="shared" si="414"/>
        <v>50</v>
      </c>
      <c r="P1158" s="56">
        <f t="shared" si="415"/>
        <v>50</v>
      </c>
      <c r="Q1158" s="63"/>
      <c r="R1158" s="56"/>
      <c r="S1158" s="60">
        <f t="shared" ref="S1158:S1221" si="428">$E1158/$E1157-1</f>
        <v>3.1760452300697573E-3</v>
      </c>
      <c r="T1158" s="64">
        <f t="shared" ref="T1158:T1221" si="429">$K1158/$K1157-1</f>
        <v>-4.1341295360587949E-2</v>
      </c>
      <c r="V1158" s="65"/>
      <c r="W1158" s="65"/>
      <c r="Y1158" s="15" t="str">
        <f t="shared" si="416"/>
        <v>EASY</v>
      </c>
      <c r="AA1158" s="66">
        <f t="shared" si="407"/>
        <v>0.13922144082014332</v>
      </c>
      <c r="AB1158">
        <f>LOOKUP($B1158,'07_L1政策步階'!$A$4:$A$14,'07_L1政策步階'!$C$4:$C$14)</f>
        <v>1</v>
      </c>
      <c r="AC1158" s="65"/>
      <c r="AD1158" s="65"/>
      <c r="AE1158" s="65"/>
      <c r="AF1158" s="65"/>
      <c r="AG1158" s="65"/>
      <c r="AH1158" s="65"/>
      <c r="AI1158" s="65"/>
      <c r="AJ1158" s="65"/>
      <c r="AK1158" s="65"/>
      <c r="AL1158">
        <f t="shared" si="417"/>
        <v>100</v>
      </c>
      <c r="AM1158">
        <f t="shared" si="418"/>
        <v>100</v>
      </c>
      <c r="AN1158" t="str">
        <f t="shared" si="419"/>
        <v/>
      </c>
      <c r="AO1158" t="str">
        <f t="shared" si="420"/>
        <v/>
      </c>
      <c r="AP1158" t="str">
        <f t="shared" si="421"/>
        <v/>
      </c>
      <c r="AQ1158" t="str">
        <f t="shared" si="422"/>
        <v/>
      </c>
      <c r="AR1158" t="str">
        <f t="shared" si="423"/>
        <v/>
      </c>
      <c r="AS1158" t="str">
        <f t="shared" si="424"/>
        <v/>
      </c>
      <c r="AT1158" t="str">
        <f t="shared" si="425"/>
        <v/>
      </c>
      <c r="AU1158" t="str">
        <f t="shared" si="426"/>
        <v/>
      </c>
      <c r="AV1158" t="str">
        <f t="shared" si="427"/>
        <v/>
      </c>
      <c r="AW1158">
        <f>'01_指標庫'!$H$4*ISNUMBER($F1158)+'01_指標庫'!$H$5*ISNUMBER($AA1158)+'01_指標庫'!$H$6*ISNUMBER($G1158)+'01_指標庫'!$H$7*ISNUMBER($H1158)+'01_指標庫'!$H$8*ISNUMBER($AF1158)+'01_指標庫'!$H$9*ISNUMBER($AG1158)+'01_指標庫'!$H$10*ISNUMBER($AB1158)+'01_指標庫'!$H$11*ISNUMBER($AC1158)+'01_指標庫'!$H$12*ISNUMBER($AD1158)+'01_指標庫'!$H$13*ISNUMBER($AE1158)+'01_指標庫'!$H$14*ISNUMBER($I1158)+'01_指標庫'!$H$15*ISNUMBER($AH1158)+'01_指標庫'!$H$16*ISNUMBER($K1158)+'01_指標庫'!$H$17*ISNUMBER($AI1158)+'01_指標庫'!$H$18*ISNUMBER($AJ1158)+'01_指標庫'!$H$19*ISNUMBER($AK1158)+'01_指標庫'!$H$20*ISNUMBER($BB1158)+'01_指標庫'!$H$21*ISNUMBER($BC1158)</f>
        <v>51</v>
      </c>
      <c r="AX1158">
        <f>IF(AW1158=0,50,ROUND(('01_指標庫'!$H$4*IF(ISNUMBER($F1158),L1158,0)+'01_指標庫'!$H$5*IF(ISNUMBER($AA1158),AL1158,0)+'01_指標庫'!$H$6*IF(ISNUMBER($G1158),M1158,0)+'01_指標庫'!$H$7*IF(ISNUMBER($H1158),N1158,0)+'01_指標庫'!$H$8*IF(ISNUMBER($AF1158),AQ1158,0)+'01_指標庫'!$H$9*IF(ISNUMBER($AG1158),AR1158,0)+'01_指標庫'!$H$10*IF(ISNUMBER($AB1158),AM1158,0)+'01_指標庫'!$H$11*IF(ISNUMBER($AC1158),AN1158,0)+'01_指標庫'!$H$12*IF(ISNUMBER($AD1158),AO1158,0)+'01_指標庫'!$H$13*IF(ISNUMBER($AE1158),AP1158,0)+'01_指標庫'!$H$14*IF(ISNUMBER($I1158),O1158,0)+'01_指標庫'!$H$15*IF(ISNUMBER($AH1158),AS1158,0)+'01_指標庫'!$H$16*IF(ISNUMBER($K1158),P1158,0)+'01_指標庫'!$H$17*IF(ISNUMBER($AI1158),AT1158,0)+'01_指標庫'!$H$18*IF(ISNUMBER($AJ1158),AU1158,0)+'01_指標庫'!$H$19*IF(ISNUMBER($AK1158),AV1158,0)+'01_指標庫'!$H$20*IF(ISNUMBER($BB1158),BB1158,0)+'01_指標庫'!$H$21*IF(ISNUMBER($BC1158),BC1158,0))/AW1158,1))</f>
        <v>80.400000000000006</v>
      </c>
      <c r="AY1158" s="67"/>
      <c r="AZ1158" s="67"/>
      <c r="BA1158" s="66">
        <f t="shared" si="408"/>
        <v>7.93495732263505E-3</v>
      </c>
      <c r="BB1158">
        <f t="shared" si="409"/>
        <v>50</v>
      </c>
      <c r="BC1158" t="str">
        <f t="shared" si="410"/>
        <v/>
      </c>
    </row>
    <row r="1159" spans="1:55" ht="15" customHeight="1">
      <c r="A1159" s="56">
        <v>1155</v>
      </c>
      <c r="B1159" s="57">
        <v>44235</v>
      </c>
      <c r="C1159" s="56">
        <v>2021</v>
      </c>
      <c r="D1159" s="58" t="s">
        <v>236</v>
      </c>
      <c r="E1159" s="59">
        <v>13695.02</v>
      </c>
      <c r="F1159" s="60">
        <v>0.213062</v>
      </c>
      <c r="G1159" s="60">
        <v>0</v>
      </c>
      <c r="H1159" s="61">
        <v>0.93879999999999997</v>
      </c>
      <c r="I1159" s="62">
        <v>354</v>
      </c>
      <c r="J1159" s="56" t="s">
        <v>235</v>
      </c>
      <c r="K1159" s="63">
        <v>21.24</v>
      </c>
      <c r="L1159" s="56">
        <f t="shared" si="411"/>
        <v>100</v>
      </c>
      <c r="M1159" s="56">
        <f t="shared" si="412"/>
        <v>100</v>
      </c>
      <c r="N1159" s="56">
        <f t="shared" si="413"/>
        <v>100</v>
      </c>
      <c r="O1159" s="56">
        <f t="shared" si="414"/>
        <v>50</v>
      </c>
      <c r="P1159" s="56">
        <f t="shared" si="415"/>
        <v>50</v>
      </c>
      <c r="Q1159" s="63"/>
      <c r="R1159" s="56"/>
      <c r="S1159" s="60">
        <f t="shared" si="428"/>
        <v>6.6936392050551685E-3</v>
      </c>
      <c r="T1159" s="64">
        <f t="shared" si="429"/>
        <v>1.7728797316722389E-2</v>
      </c>
      <c r="V1159" s="65"/>
      <c r="W1159" s="65"/>
      <c r="Y1159" s="15" t="str">
        <f t="shared" si="416"/>
        <v>EASY</v>
      </c>
      <c r="AA1159" s="66">
        <f t="shared" si="407"/>
        <v>0.13953312588185263</v>
      </c>
      <c r="AB1159">
        <f>LOOKUP($B1159,'07_L1政策步階'!$A$4:$A$14,'07_L1政策步階'!$C$4:$C$14)</f>
        <v>1</v>
      </c>
      <c r="AC1159" s="65"/>
      <c r="AD1159" s="65"/>
      <c r="AE1159" s="65"/>
      <c r="AF1159" s="65"/>
      <c r="AG1159" s="65"/>
      <c r="AH1159" s="65"/>
      <c r="AI1159" s="65"/>
      <c r="AJ1159" s="65"/>
      <c r="AK1159" s="65"/>
      <c r="AL1159">
        <f t="shared" si="417"/>
        <v>100</v>
      </c>
      <c r="AM1159">
        <f t="shared" si="418"/>
        <v>100</v>
      </c>
      <c r="AN1159" t="str">
        <f t="shared" si="419"/>
        <v/>
      </c>
      <c r="AO1159" t="str">
        <f t="shared" si="420"/>
        <v/>
      </c>
      <c r="AP1159" t="str">
        <f t="shared" si="421"/>
        <v/>
      </c>
      <c r="AQ1159" t="str">
        <f t="shared" si="422"/>
        <v/>
      </c>
      <c r="AR1159" t="str">
        <f t="shared" si="423"/>
        <v/>
      </c>
      <c r="AS1159" t="str">
        <f t="shared" si="424"/>
        <v/>
      </c>
      <c r="AT1159" t="str">
        <f t="shared" si="425"/>
        <v/>
      </c>
      <c r="AU1159" t="str">
        <f t="shared" si="426"/>
        <v/>
      </c>
      <c r="AV1159" t="str">
        <f t="shared" si="427"/>
        <v/>
      </c>
      <c r="AW1159">
        <f>'01_指標庫'!$H$4*ISNUMBER($F1159)+'01_指標庫'!$H$5*ISNUMBER($AA1159)+'01_指標庫'!$H$6*ISNUMBER($G1159)+'01_指標庫'!$H$7*ISNUMBER($H1159)+'01_指標庫'!$H$8*ISNUMBER($AF1159)+'01_指標庫'!$H$9*ISNUMBER($AG1159)+'01_指標庫'!$H$10*ISNUMBER($AB1159)+'01_指標庫'!$H$11*ISNUMBER($AC1159)+'01_指標庫'!$H$12*ISNUMBER($AD1159)+'01_指標庫'!$H$13*ISNUMBER($AE1159)+'01_指標庫'!$H$14*ISNUMBER($I1159)+'01_指標庫'!$H$15*ISNUMBER($AH1159)+'01_指標庫'!$H$16*ISNUMBER($K1159)+'01_指標庫'!$H$17*ISNUMBER($AI1159)+'01_指標庫'!$H$18*ISNUMBER($AJ1159)+'01_指標庫'!$H$19*ISNUMBER($AK1159)+'01_指標庫'!$H$20*ISNUMBER($BB1159)+'01_指標庫'!$H$21*ISNUMBER($BC1159)</f>
        <v>51</v>
      </c>
      <c r="AX1159">
        <f>IF(AW1159=0,50,ROUND(('01_指標庫'!$H$4*IF(ISNUMBER($F1159),L1159,0)+'01_指標庫'!$H$5*IF(ISNUMBER($AA1159),AL1159,0)+'01_指標庫'!$H$6*IF(ISNUMBER($G1159),M1159,0)+'01_指標庫'!$H$7*IF(ISNUMBER($H1159),N1159,0)+'01_指標庫'!$H$8*IF(ISNUMBER($AF1159),AQ1159,0)+'01_指標庫'!$H$9*IF(ISNUMBER($AG1159),AR1159,0)+'01_指標庫'!$H$10*IF(ISNUMBER($AB1159),AM1159,0)+'01_指標庫'!$H$11*IF(ISNUMBER($AC1159),AN1159,0)+'01_指標庫'!$H$12*IF(ISNUMBER($AD1159),AO1159,0)+'01_指標庫'!$H$13*IF(ISNUMBER($AE1159),AP1159,0)+'01_指標庫'!$H$14*IF(ISNUMBER($I1159),O1159,0)+'01_指標庫'!$H$15*IF(ISNUMBER($AH1159),AS1159,0)+'01_指標庫'!$H$16*IF(ISNUMBER($K1159),P1159,0)+'01_指標庫'!$H$17*IF(ISNUMBER($AI1159),AT1159,0)+'01_指標庫'!$H$18*IF(ISNUMBER($AJ1159),AU1159,0)+'01_指標庫'!$H$19*IF(ISNUMBER($AK1159),AV1159,0)+'01_指標庫'!$H$20*IF(ISNUMBER($BB1159),BB1159,0)+'01_指標庫'!$H$21*IF(ISNUMBER($BC1159),BC1159,0))/AW1159,1))</f>
        <v>86.3</v>
      </c>
      <c r="AY1159" s="67"/>
      <c r="AZ1159" s="67"/>
      <c r="BA1159" s="66">
        <f t="shared" si="408"/>
        <v>1.3012332886128464E-2</v>
      </c>
      <c r="BB1159">
        <f t="shared" si="409"/>
        <v>100</v>
      </c>
      <c r="BC1159" t="str">
        <f t="shared" si="410"/>
        <v/>
      </c>
    </row>
    <row r="1160" spans="1:55" ht="15" customHeight="1">
      <c r="A1160" s="56">
        <v>1156</v>
      </c>
      <c r="B1160" s="57">
        <v>44236</v>
      </c>
      <c r="C1160" s="56">
        <v>2021</v>
      </c>
      <c r="D1160" s="58" t="s">
        <v>237</v>
      </c>
      <c r="E1160" s="59">
        <v>13687.08</v>
      </c>
      <c r="F1160" s="60">
        <v>0.209733</v>
      </c>
      <c r="G1160" s="60">
        <v>-5.8E-4</v>
      </c>
      <c r="H1160" s="61">
        <v>0.93879999999999997</v>
      </c>
      <c r="I1160" s="62">
        <v>351</v>
      </c>
      <c r="J1160" s="56" t="s">
        <v>235</v>
      </c>
      <c r="K1160" s="63">
        <v>21.63</v>
      </c>
      <c r="L1160" s="56">
        <f t="shared" si="411"/>
        <v>100</v>
      </c>
      <c r="M1160" s="56">
        <f t="shared" si="412"/>
        <v>100</v>
      </c>
      <c r="N1160" s="56">
        <f t="shared" si="413"/>
        <v>100</v>
      </c>
      <c r="O1160" s="56">
        <f t="shared" si="414"/>
        <v>50</v>
      </c>
      <c r="P1160" s="56">
        <f t="shared" si="415"/>
        <v>50</v>
      </c>
      <c r="Q1160" s="63"/>
      <c r="R1160" s="56"/>
      <c r="S1160" s="60">
        <f t="shared" si="428"/>
        <v>-5.797727933219976E-4</v>
      </c>
      <c r="T1160" s="64">
        <f t="shared" si="429"/>
        <v>1.836158192090398E-2</v>
      </c>
      <c r="V1160" s="65"/>
      <c r="W1160" s="65"/>
      <c r="Y1160" s="15" t="str">
        <f t="shared" si="416"/>
        <v>EASY</v>
      </c>
      <c r="AA1160" s="66">
        <f t="shared" si="407"/>
        <v>0.13977847426476764</v>
      </c>
      <c r="AB1160">
        <f>LOOKUP($B1160,'07_L1政策步階'!$A$4:$A$14,'07_L1政策步階'!$C$4:$C$14)</f>
        <v>1</v>
      </c>
      <c r="AC1160" s="65"/>
      <c r="AD1160" s="65"/>
      <c r="AE1160" s="65"/>
      <c r="AF1160" s="65"/>
      <c r="AG1160" s="65"/>
      <c r="AH1160" s="65"/>
      <c r="AI1160" s="65"/>
      <c r="AJ1160" s="65"/>
      <c r="AK1160" s="65"/>
      <c r="AL1160">
        <f t="shared" si="417"/>
        <v>100</v>
      </c>
      <c r="AM1160">
        <f t="shared" si="418"/>
        <v>100</v>
      </c>
      <c r="AN1160" t="str">
        <f t="shared" si="419"/>
        <v/>
      </c>
      <c r="AO1160" t="str">
        <f t="shared" si="420"/>
        <v/>
      </c>
      <c r="AP1160" t="str">
        <f t="shared" si="421"/>
        <v/>
      </c>
      <c r="AQ1160" t="str">
        <f t="shared" si="422"/>
        <v/>
      </c>
      <c r="AR1160" t="str">
        <f t="shared" si="423"/>
        <v/>
      </c>
      <c r="AS1160" t="str">
        <f t="shared" si="424"/>
        <v/>
      </c>
      <c r="AT1160" t="str">
        <f t="shared" si="425"/>
        <v/>
      </c>
      <c r="AU1160" t="str">
        <f t="shared" si="426"/>
        <v/>
      </c>
      <c r="AV1160" t="str">
        <f t="shared" si="427"/>
        <v/>
      </c>
      <c r="AW1160">
        <f>'01_指標庫'!$H$4*ISNUMBER($F1160)+'01_指標庫'!$H$5*ISNUMBER($AA1160)+'01_指標庫'!$H$6*ISNUMBER($G1160)+'01_指標庫'!$H$7*ISNUMBER($H1160)+'01_指標庫'!$H$8*ISNUMBER($AF1160)+'01_指標庫'!$H$9*ISNUMBER($AG1160)+'01_指標庫'!$H$10*ISNUMBER($AB1160)+'01_指標庫'!$H$11*ISNUMBER($AC1160)+'01_指標庫'!$H$12*ISNUMBER($AD1160)+'01_指標庫'!$H$13*ISNUMBER($AE1160)+'01_指標庫'!$H$14*ISNUMBER($I1160)+'01_指標庫'!$H$15*ISNUMBER($AH1160)+'01_指標庫'!$H$16*ISNUMBER($K1160)+'01_指標庫'!$H$17*ISNUMBER($AI1160)+'01_指標庫'!$H$18*ISNUMBER($AJ1160)+'01_指標庫'!$H$19*ISNUMBER($AK1160)+'01_指標庫'!$H$20*ISNUMBER($BB1160)+'01_指標庫'!$H$21*ISNUMBER($BC1160)</f>
        <v>51</v>
      </c>
      <c r="AX1160">
        <f>IF(AW1160=0,50,ROUND(('01_指標庫'!$H$4*IF(ISNUMBER($F1160),L1160,0)+'01_指標庫'!$H$5*IF(ISNUMBER($AA1160),AL1160,0)+'01_指標庫'!$H$6*IF(ISNUMBER($G1160),M1160,0)+'01_指標庫'!$H$7*IF(ISNUMBER($H1160),N1160,0)+'01_指標庫'!$H$8*IF(ISNUMBER($AF1160),AQ1160,0)+'01_指標庫'!$H$9*IF(ISNUMBER($AG1160),AR1160,0)+'01_指標庫'!$H$10*IF(ISNUMBER($AB1160),AM1160,0)+'01_指標庫'!$H$11*IF(ISNUMBER($AC1160),AN1160,0)+'01_指標庫'!$H$12*IF(ISNUMBER($AD1160),AO1160,0)+'01_指標庫'!$H$13*IF(ISNUMBER($AE1160),AP1160,0)+'01_指標庫'!$H$14*IF(ISNUMBER($I1160),O1160,0)+'01_指標庫'!$H$15*IF(ISNUMBER($AH1160),AS1160,0)+'01_指標庫'!$H$16*IF(ISNUMBER($K1160),P1160,0)+'01_指標庫'!$H$17*IF(ISNUMBER($AI1160),AT1160,0)+'01_指標庫'!$H$18*IF(ISNUMBER($AJ1160),AU1160,0)+'01_指標庫'!$H$19*IF(ISNUMBER($AK1160),AV1160,0)+'01_指標庫'!$H$20*IF(ISNUMBER($BB1160),BB1160,0)+'01_指標庫'!$H$21*IF(ISNUMBER($BC1160),BC1160,0))/AW1160,1))</f>
        <v>86.3</v>
      </c>
      <c r="AY1160" s="67"/>
      <c r="AZ1160" s="67"/>
      <c r="BA1160" s="66">
        <f t="shared" si="408"/>
        <v>1.4972601440394362E-2</v>
      </c>
      <c r="BB1160">
        <f t="shared" si="409"/>
        <v>100</v>
      </c>
      <c r="BC1160" t="str">
        <f t="shared" si="410"/>
        <v/>
      </c>
    </row>
    <row r="1161" spans="1:55" ht="15" customHeight="1">
      <c r="A1161" s="56">
        <v>1157</v>
      </c>
      <c r="B1161" s="57">
        <v>44237</v>
      </c>
      <c r="C1161" s="56">
        <v>2021</v>
      </c>
      <c r="D1161" s="58" t="s">
        <v>238</v>
      </c>
      <c r="E1161" s="59">
        <v>13655.27</v>
      </c>
      <c r="F1161" s="60">
        <v>0.20435800000000001</v>
      </c>
      <c r="G1161" s="60">
        <v>-2.9030000000000002E-3</v>
      </c>
      <c r="H1161" s="61">
        <v>0.93879999999999997</v>
      </c>
      <c r="I1161" s="62">
        <v>351</v>
      </c>
      <c r="J1161" s="56" t="s">
        <v>235</v>
      </c>
      <c r="K1161" s="63">
        <v>21.99</v>
      </c>
      <c r="L1161" s="56">
        <f t="shared" si="411"/>
        <v>100</v>
      </c>
      <c r="M1161" s="56">
        <f t="shared" si="412"/>
        <v>100</v>
      </c>
      <c r="N1161" s="56">
        <f t="shared" si="413"/>
        <v>100</v>
      </c>
      <c r="O1161" s="56">
        <f t="shared" si="414"/>
        <v>50</v>
      </c>
      <c r="P1161" s="56">
        <f t="shared" si="415"/>
        <v>50</v>
      </c>
      <c r="Q1161" s="63"/>
      <c r="R1161" s="56"/>
      <c r="S1161" s="60">
        <f t="shared" si="428"/>
        <v>-2.3240895793696925E-3</v>
      </c>
      <c r="T1161" s="64">
        <f t="shared" si="429"/>
        <v>1.6643550624133141E-2</v>
      </c>
      <c r="V1161" s="65"/>
      <c r="W1161" s="65"/>
      <c r="Y1161" s="15" t="str">
        <f t="shared" si="416"/>
        <v>EASY</v>
      </c>
      <c r="AA1161" s="66">
        <f t="shared" si="407"/>
        <v>0.13982135217683567</v>
      </c>
      <c r="AB1161">
        <f>LOOKUP($B1161,'07_L1政策步階'!$A$4:$A$14,'07_L1政策步階'!$C$4:$C$14)</f>
        <v>1</v>
      </c>
      <c r="AC1161" s="65"/>
      <c r="AD1161" s="65"/>
      <c r="AE1161" s="65"/>
      <c r="AF1161" s="65"/>
      <c r="AG1161" s="65"/>
      <c r="AH1161" s="65"/>
      <c r="AI1161" s="65"/>
      <c r="AJ1161" s="65"/>
      <c r="AK1161" s="65"/>
      <c r="AL1161">
        <f t="shared" si="417"/>
        <v>100</v>
      </c>
      <c r="AM1161">
        <f t="shared" si="418"/>
        <v>100</v>
      </c>
      <c r="AN1161" t="str">
        <f t="shared" si="419"/>
        <v/>
      </c>
      <c r="AO1161" t="str">
        <f t="shared" si="420"/>
        <v/>
      </c>
      <c r="AP1161" t="str">
        <f t="shared" si="421"/>
        <v/>
      </c>
      <c r="AQ1161" t="str">
        <f t="shared" si="422"/>
        <v/>
      </c>
      <c r="AR1161" t="str">
        <f t="shared" si="423"/>
        <v/>
      </c>
      <c r="AS1161" t="str">
        <f t="shared" si="424"/>
        <v/>
      </c>
      <c r="AT1161" t="str">
        <f t="shared" si="425"/>
        <v/>
      </c>
      <c r="AU1161" t="str">
        <f t="shared" si="426"/>
        <v/>
      </c>
      <c r="AV1161" t="str">
        <f t="shared" si="427"/>
        <v/>
      </c>
      <c r="AW1161">
        <f>'01_指標庫'!$H$4*ISNUMBER($F1161)+'01_指標庫'!$H$5*ISNUMBER($AA1161)+'01_指標庫'!$H$6*ISNUMBER($G1161)+'01_指標庫'!$H$7*ISNUMBER($H1161)+'01_指標庫'!$H$8*ISNUMBER($AF1161)+'01_指標庫'!$H$9*ISNUMBER($AG1161)+'01_指標庫'!$H$10*ISNUMBER($AB1161)+'01_指標庫'!$H$11*ISNUMBER($AC1161)+'01_指標庫'!$H$12*ISNUMBER($AD1161)+'01_指標庫'!$H$13*ISNUMBER($AE1161)+'01_指標庫'!$H$14*ISNUMBER($I1161)+'01_指標庫'!$H$15*ISNUMBER($AH1161)+'01_指標庫'!$H$16*ISNUMBER($K1161)+'01_指標庫'!$H$17*ISNUMBER($AI1161)+'01_指標庫'!$H$18*ISNUMBER($AJ1161)+'01_指標庫'!$H$19*ISNUMBER($AK1161)+'01_指標庫'!$H$20*ISNUMBER($BB1161)+'01_指標庫'!$H$21*ISNUMBER($BC1161)</f>
        <v>51</v>
      </c>
      <c r="AX1161">
        <f>IF(AW1161=0,50,ROUND(('01_指標庫'!$H$4*IF(ISNUMBER($F1161),L1161,0)+'01_指標庫'!$H$5*IF(ISNUMBER($AA1161),AL1161,0)+'01_指標庫'!$H$6*IF(ISNUMBER($G1161),M1161,0)+'01_指標庫'!$H$7*IF(ISNUMBER($H1161),N1161,0)+'01_指標庫'!$H$8*IF(ISNUMBER($AF1161),AQ1161,0)+'01_指標庫'!$H$9*IF(ISNUMBER($AG1161),AR1161,0)+'01_指標庫'!$H$10*IF(ISNUMBER($AB1161),AM1161,0)+'01_指標庫'!$H$11*IF(ISNUMBER($AC1161),AN1161,0)+'01_指標庫'!$H$12*IF(ISNUMBER($AD1161),AO1161,0)+'01_指標庫'!$H$13*IF(ISNUMBER($AE1161),AP1161,0)+'01_指標庫'!$H$14*IF(ISNUMBER($I1161),O1161,0)+'01_指標庫'!$H$15*IF(ISNUMBER($AH1161),AS1161,0)+'01_指標庫'!$H$16*IF(ISNUMBER($K1161),P1161,0)+'01_指標庫'!$H$17*IF(ISNUMBER($AI1161),AT1161,0)+'01_指標庫'!$H$18*IF(ISNUMBER($AJ1161),AU1161,0)+'01_指標庫'!$H$19*IF(ISNUMBER($AK1161),AV1161,0)+'01_指標庫'!$H$20*IF(ISNUMBER($BB1161),BB1161,0)+'01_指標庫'!$H$21*IF(ISNUMBER($BC1161),BC1161,0))/AW1161,1))</f>
        <v>86.3</v>
      </c>
      <c r="AY1161" s="67"/>
      <c r="AZ1161" s="67"/>
      <c r="BA1161" s="66">
        <f t="shared" si="408"/>
        <v>1.4638284299534288E-2</v>
      </c>
      <c r="BB1161">
        <f t="shared" si="409"/>
        <v>100</v>
      </c>
      <c r="BC1161" t="str">
        <f t="shared" si="410"/>
        <v/>
      </c>
    </row>
    <row r="1162" spans="1:55" ht="15" customHeight="1">
      <c r="A1162" s="56">
        <v>1158</v>
      </c>
      <c r="B1162" s="57">
        <v>44238</v>
      </c>
      <c r="C1162" s="56">
        <v>2021</v>
      </c>
      <c r="D1162" s="58" t="s">
        <v>239</v>
      </c>
      <c r="E1162" s="59">
        <v>13734.35</v>
      </c>
      <c r="F1162" s="60">
        <v>0.20863699999999999</v>
      </c>
      <c r="G1162" s="60">
        <v>0</v>
      </c>
      <c r="H1162" s="61">
        <v>0.89800000000000002</v>
      </c>
      <c r="I1162" s="62">
        <v>350</v>
      </c>
      <c r="J1162" s="56" t="s">
        <v>235</v>
      </c>
      <c r="K1162" s="63">
        <v>21.25</v>
      </c>
      <c r="L1162" s="56">
        <f t="shared" si="411"/>
        <v>100</v>
      </c>
      <c r="M1162" s="56">
        <f t="shared" si="412"/>
        <v>100</v>
      </c>
      <c r="N1162" s="56">
        <f t="shared" si="413"/>
        <v>100</v>
      </c>
      <c r="O1162" s="56">
        <f t="shared" si="414"/>
        <v>50</v>
      </c>
      <c r="P1162" s="56">
        <f t="shared" si="415"/>
        <v>50</v>
      </c>
      <c r="Q1162" s="63"/>
      <c r="R1162" s="56"/>
      <c r="S1162" s="60">
        <f t="shared" si="428"/>
        <v>5.7911707348152763E-3</v>
      </c>
      <c r="T1162" s="64">
        <f t="shared" si="429"/>
        <v>-3.3651659845384208E-2</v>
      </c>
      <c r="V1162" s="65"/>
      <c r="W1162" s="65"/>
      <c r="Y1162" s="15" t="str">
        <f t="shared" si="416"/>
        <v>EASY</v>
      </c>
      <c r="AA1162" s="66">
        <f t="shared" si="407"/>
        <v>0.13986549718504748</v>
      </c>
      <c r="AB1162">
        <f>LOOKUP($B1162,'07_L1政策步階'!$A$4:$A$14,'07_L1政策步階'!$C$4:$C$14)</f>
        <v>1</v>
      </c>
      <c r="AC1162" s="65"/>
      <c r="AD1162" s="65"/>
      <c r="AE1162" s="65"/>
      <c r="AF1162" s="65"/>
      <c r="AG1162" s="65"/>
      <c r="AH1162" s="65"/>
      <c r="AI1162" s="65"/>
      <c r="AJ1162" s="65"/>
      <c r="AK1162" s="65"/>
      <c r="AL1162">
        <f t="shared" si="417"/>
        <v>100</v>
      </c>
      <c r="AM1162">
        <f t="shared" si="418"/>
        <v>100</v>
      </c>
      <c r="AN1162" t="str">
        <f t="shared" si="419"/>
        <v/>
      </c>
      <c r="AO1162" t="str">
        <f t="shared" si="420"/>
        <v/>
      </c>
      <c r="AP1162" t="str">
        <f t="shared" si="421"/>
        <v/>
      </c>
      <c r="AQ1162" t="str">
        <f t="shared" si="422"/>
        <v/>
      </c>
      <c r="AR1162" t="str">
        <f t="shared" si="423"/>
        <v/>
      </c>
      <c r="AS1162" t="str">
        <f t="shared" si="424"/>
        <v/>
      </c>
      <c r="AT1162" t="str">
        <f t="shared" si="425"/>
        <v/>
      </c>
      <c r="AU1162" t="str">
        <f t="shared" si="426"/>
        <v/>
      </c>
      <c r="AV1162" t="str">
        <f t="shared" si="427"/>
        <v/>
      </c>
      <c r="AW1162">
        <f>'01_指標庫'!$H$4*ISNUMBER($F1162)+'01_指標庫'!$H$5*ISNUMBER($AA1162)+'01_指標庫'!$H$6*ISNUMBER($G1162)+'01_指標庫'!$H$7*ISNUMBER($H1162)+'01_指標庫'!$H$8*ISNUMBER($AF1162)+'01_指標庫'!$H$9*ISNUMBER($AG1162)+'01_指標庫'!$H$10*ISNUMBER($AB1162)+'01_指標庫'!$H$11*ISNUMBER($AC1162)+'01_指標庫'!$H$12*ISNUMBER($AD1162)+'01_指標庫'!$H$13*ISNUMBER($AE1162)+'01_指標庫'!$H$14*ISNUMBER($I1162)+'01_指標庫'!$H$15*ISNUMBER($AH1162)+'01_指標庫'!$H$16*ISNUMBER($K1162)+'01_指標庫'!$H$17*ISNUMBER($AI1162)+'01_指標庫'!$H$18*ISNUMBER($AJ1162)+'01_指標庫'!$H$19*ISNUMBER($AK1162)+'01_指標庫'!$H$20*ISNUMBER($BB1162)+'01_指標庫'!$H$21*ISNUMBER($BC1162)</f>
        <v>51</v>
      </c>
      <c r="AX1162">
        <f>IF(AW1162=0,50,ROUND(('01_指標庫'!$H$4*IF(ISNUMBER($F1162),L1162,0)+'01_指標庫'!$H$5*IF(ISNUMBER($AA1162),AL1162,0)+'01_指標庫'!$H$6*IF(ISNUMBER($G1162),M1162,0)+'01_指標庫'!$H$7*IF(ISNUMBER($H1162),N1162,0)+'01_指標庫'!$H$8*IF(ISNUMBER($AF1162),AQ1162,0)+'01_指標庫'!$H$9*IF(ISNUMBER($AG1162),AR1162,0)+'01_指標庫'!$H$10*IF(ISNUMBER($AB1162),AM1162,0)+'01_指標庫'!$H$11*IF(ISNUMBER($AC1162),AN1162,0)+'01_指標庫'!$H$12*IF(ISNUMBER($AD1162),AO1162,0)+'01_指標庫'!$H$13*IF(ISNUMBER($AE1162),AP1162,0)+'01_指標庫'!$H$14*IF(ISNUMBER($I1162),O1162,0)+'01_指標庫'!$H$15*IF(ISNUMBER($AH1162),AS1162,0)+'01_指標庫'!$H$16*IF(ISNUMBER($K1162),P1162,0)+'01_指標庫'!$H$17*IF(ISNUMBER($AI1162),AT1162,0)+'01_指標庫'!$H$18*IF(ISNUMBER($AJ1162),AU1162,0)+'01_指標庫'!$H$19*IF(ISNUMBER($AK1162),AV1162,0)+'01_指標庫'!$H$20*IF(ISNUMBER($BB1162),BB1162,0)+'01_指標庫'!$H$21*IF(ISNUMBER($BC1162),BC1162,0))/AW1162,1))</f>
        <v>86.3</v>
      </c>
      <c r="AY1162" s="67"/>
      <c r="AZ1162" s="67"/>
      <c r="BA1162" s="66">
        <f t="shared" si="408"/>
        <v>1.3203146729472204E-2</v>
      </c>
      <c r="BB1162">
        <f t="shared" si="409"/>
        <v>100</v>
      </c>
      <c r="BC1162" t="str">
        <f t="shared" si="410"/>
        <v/>
      </c>
    </row>
    <row r="1163" spans="1:55" ht="15" customHeight="1">
      <c r="A1163" s="56">
        <v>1159</v>
      </c>
      <c r="B1163" s="57">
        <v>44239</v>
      </c>
      <c r="C1163" s="56">
        <v>2021</v>
      </c>
      <c r="D1163" s="58" t="s">
        <v>234</v>
      </c>
      <c r="E1163" s="59">
        <v>13807.7</v>
      </c>
      <c r="F1163" s="60">
        <v>0.21251800000000001</v>
      </c>
      <c r="G1163" s="60">
        <v>0</v>
      </c>
      <c r="H1163" s="61">
        <v>0.89800000000000002</v>
      </c>
      <c r="I1163" s="62">
        <v>348</v>
      </c>
      <c r="J1163" s="56" t="s">
        <v>235</v>
      </c>
      <c r="K1163" s="63">
        <v>19.97</v>
      </c>
      <c r="L1163" s="56">
        <f t="shared" si="411"/>
        <v>100</v>
      </c>
      <c r="M1163" s="56">
        <f t="shared" si="412"/>
        <v>100</v>
      </c>
      <c r="N1163" s="56">
        <f t="shared" si="413"/>
        <v>100</v>
      </c>
      <c r="O1163" s="56">
        <f t="shared" si="414"/>
        <v>100</v>
      </c>
      <c r="P1163" s="56">
        <f t="shared" si="415"/>
        <v>100</v>
      </c>
      <c r="Q1163" s="63"/>
      <c r="R1163" s="56"/>
      <c r="S1163" s="60">
        <f t="shared" si="428"/>
        <v>5.3406240557434259E-3</v>
      </c>
      <c r="T1163" s="64">
        <f t="shared" si="429"/>
        <v>-6.0235294117647165E-2</v>
      </c>
      <c r="V1163" s="65"/>
      <c r="W1163" s="65"/>
      <c r="Y1163" s="15" t="str">
        <f t="shared" si="416"/>
        <v>EASY</v>
      </c>
      <c r="AA1163" s="66">
        <f t="shared" si="407"/>
        <v>0.13982584773272344</v>
      </c>
      <c r="AB1163">
        <f>LOOKUP($B1163,'07_L1政策步階'!$A$4:$A$14,'07_L1政策步階'!$C$4:$C$14)</f>
        <v>1</v>
      </c>
      <c r="AC1163" s="65"/>
      <c r="AD1163" s="65"/>
      <c r="AE1163" s="65"/>
      <c r="AF1163" s="65"/>
      <c r="AG1163" s="65"/>
      <c r="AH1163" s="65"/>
      <c r="AI1163" s="65"/>
      <c r="AJ1163" s="65"/>
      <c r="AK1163" s="65"/>
      <c r="AL1163">
        <f t="shared" si="417"/>
        <v>100</v>
      </c>
      <c r="AM1163">
        <f t="shared" si="418"/>
        <v>100</v>
      </c>
      <c r="AN1163" t="str">
        <f t="shared" si="419"/>
        <v/>
      </c>
      <c r="AO1163" t="str">
        <f t="shared" si="420"/>
        <v/>
      </c>
      <c r="AP1163" t="str">
        <f t="shared" si="421"/>
        <v/>
      </c>
      <c r="AQ1163" t="str">
        <f t="shared" si="422"/>
        <v/>
      </c>
      <c r="AR1163" t="str">
        <f t="shared" si="423"/>
        <v/>
      </c>
      <c r="AS1163" t="str">
        <f t="shared" si="424"/>
        <v/>
      </c>
      <c r="AT1163" t="str">
        <f t="shared" si="425"/>
        <v/>
      </c>
      <c r="AU1163" t="str">
        <f t="shared" si="426"/>
        <v/>
      </c>
      <c r="AV1163" t="str">
        <f t="shared" si="427"/>
        <v/>
      </c>
      <c r="AW1163">
        <f>'01_指標庫'!$H$4*ISNUMBER($F1163)+'01_指標庫'!$H$5*ISNUMBER($AA1163)+'01_指標庫'!$H$6*ISNUMBER($G1163)+'01_指標庫'!$H$7*ISNUMBER($H1163)+'01_指標庫'!$H$8*ISNUMBER($AF1163)+'01_指標庫'!$H$9*ISNUMBER($AG1163)+'01_指標庫'!$H$10*ISNUMBER($AB1163)+'01_指標庫'!$H$11*ISNUMBER($AC1163)+'01_指標庫'!$H$12*ISNUMBER($AD1163)+'01_指標庫'!$H$13*ISNUMBER($AE1163)+'01_指標庫'!$H$14*ISNUMBER($I1163)+'01_指標庫'!$H$15*ISNUMBER($AH1163)+'01_指標庫'!$H$16*ISNUMBER($K1163)+'01_指標庫'!$H$17*ISNUMBER($AI1163)+'01_指標庫'!$H$18*ISNUMBER($AJ1163)+'01_指標庫'!$H$19*ISNUMBER($AK1163)+'01_指標庫'!$H$20*ISNUMBER($BB1163)+'01_指標庫'!$H$21*ISNUMBER($BC1163)</f>
        <v>51</v>
      </c>
      <c r="AX1163">
        <f>IF(AW1163=0,50,ROUND(('01_指標庫'!$H$4*IF(ISNUMBER($F1163),L1163,0)+'01_指標庫'!$H$5*IF(ISNUMBER($AA1163),AL1163,0)+'01_指標庫'!$H$6*IF(ISNUMBER($G1163),M1163,0)+'01_指標庫'!$H$7*IF(ISNUMBER($H1163),N1163,0)+'01_指標庫'!$H$8*IF(ISNUMBER($AF1163),AQ1163,0)+'01_指標庫'!$H$9*IF(ISNUMBER($AG1163),AR1163,0)+'01_指標庫'!$H$10*IF(ISNUMBER($AB1163),AM1163,0)+'01_指標庫'!$H$11*IF(ISNUMBER($AC1163),AN1163,0)+'01_指標庫'!$H$12*IF(ISNUMBER($AD1163),AO1163,0)+'01_指標庫'!$H$13*IF(ISNUMBER($AE1163),AP1163,0)+'01_指標庫'!$H$14*IF(ISNUMBER($I1163),O1163,0)+'01_指標庫'!$H$15*IF(ISNUMBER($AH1163),AS1163,0)+'01_指標庫'!$H$16*IF(ISNUMBER($K1163),P1163,0)+'01_指標庫'!$H$17*IF(ISNUMBER($AI1163),AT1163,0)+'01_指標庫'!$H$18*IF(ISNUMBER($AJ1163),AU1163,0)+'01_指標庫'!$H$19*IF(ISNUMBER($AK1163),AV1163,0)+'01_指標庫'!$H$20*IF(ISNUMBER($BB1163),BB1163,0)+'01_指標庫'!$H$21*IF(ISNUMBER($BC1163),BC1163,0))/AW1163,1))</f>
        <v>94.1</v>
      </c>
      <c r="AY1163" s="67"/>
      <c r="AZ1163" s="67"/>
      <c r="BA1163" s="66">
        <f t="shared" si="408"/>
        <v>9.622112825121043E-3</v>
      </c>
      <c r="BB1163">
        <f t="shared" si="409"/>
        <v>50</v>
      </c>
      <c r="BC1163" t="str">
        <f t="shared" si="410"/>
        <v/>
      </c>
    </row>
    <row r="1164" spans="1:55" ht="15" customHeight="1">
      <c r="A1164" s="56">
        <v>1160</v>
      </c>
      <c r="B1164" s="57">
        <v>44243</v>
      </c>
      <c r="C1164" s="56">
        <v>2021</v>
      </c>
      <c r="D1164" s="58" t="s">
        <v>237</v>
      </c>
      <c r="E1164" s="59">
        <v>13773.77</v>
      </c>
      <c r="F1164" s="60">
        <v>0.207009</v>
      </c>
      <c r="G1164" s="60">
        <v>-2.457E-3</v>
      </c>
      <c r="H1164" s="61">
        <v>0.87760000000000005</v>
      </c>
      <c r="I1164" s="62">
        <v>341</v>
      </c>
      <c r="J1164" s="56" t="s">
        <v>235</v>
      </c>
      <c r="K1164" s="63">
        <v>21.46</v>
      </c>
      <c r="L1164" s="56">
        <f t="shared" si="411"/>
        <v>100</v>
      </c>
      <c r="M1164" s="56">
        <f t="shared" si="412"/>
        <v>100</v>
      </c>
      <c r="N1164" s="56">
        <f t="shared" si="413"/>
        <v>100</v>
      </c>
      <c r="O1164" s="56">
        <f t="shared" si="414"/>
        <v>100</v>
      </c>
      <c r="P1164" s="56">
        <f t="shared" si="415"/>
        <v>50</v>
      </c>
      <c r="Q1164" s="63"/>
      <c r="R1164" s="56"/>
      <c r="S1164" s="60">
        <f t="shared" si="428"/>
        <v>-2.4573245363094243E-3</v>
      </c>
      <c r="T1164" s="64">
        <f t="shared" si="429"/>
        <v>7.4611917876815426E-2</v>
      </c>
      <c r="V1164" s="65"/>
      <c r="W1164" s="65"/>
      <c r="Y1164" s="15" t="str">
        <f t="shared" si="416"/>
        <v>EASY</v>
      </c>
      <c r="AA1164" s="66">
        <f t="shared" ref="AA1164:AA1227" si="430">IF($A1164&lt;200,"",AVERAGE($E1115:$E1164)/AVERAGE($E965:$E1164)-1)</f>
        <v>0.13975081586498339</v>
      </c>
      <c r="AB1164">
        <f>LOOKUP($B1164,'07_L1政策步階'!$A$4:$A$14,'07_L1政策步階'!$C$4:$C$14)</f>
        <v>1</v>
      </c>
      <c r="AC1164" s="65"/>
      <c r="AD1164" s="65"/>
      <c r="AE1164" s="65"/>
      <c r="AF1164" s="65"/>
      <c r="AG1164" s="65"/>
      <c r="AH1164" s="65"/>
      <c r="AI1164" s="65"/>
      <c r="AJ1164" s="65"/>
      <c r="AK1164" s="65"/>
      <c r="AL1164">
        <f t="shared" si="417"/>
        <v>100</v>
      </c>
      <c r="AM1164">
        <f t="shared" si="418"/>
        <v>100</v>
      </c>
      <c r="AN1164" t="str">
        <f t="shared" si="419"/>
        <v/>
      </c>
      <c r="AO1164" t="str">
        <f t="shared" si="420"/>
        <v/>
      </c>
      <c r="AP1164" t="str">
        <f t="shared" si="421"/>
        <v/>
      </c>
      <c r="AQ1164" t="str">
        <f t="shared" si="422"/>
        <v/>
      </c>
      <c r="AR1164" t="str">
        <f t="shared" si="423"/>
        <v/>
      </c>
      <c r="AS1164" t="str">
        <f t="shared" si="424"/>
        <v/>
      </c>
      <c r="AT1164" t="str">
        <f t="shared" si="425"/>
        <v/>
      </c>
      <c r="AU1164" t="str">
        <f t="shared" si="426"/>
        <v/>
      </c>
      <c r="AV1164" t="str">
        <f t="shared" si="427"/>
        <v/>
      </c>
      <c r="AW1164">
        <f>'01_指標庫'!$H$4*ISNUMBER($F1164)+'01_指標庫'!$H$5*ISNUMBER($AA1164)+'01_指標庫'!$H$6*ISNUMBER($G1164)+'01_指標庫'!$H$7*ISNUMBER($H1164)+'01_指標庫'!$H$8*ISNUMBER($AF1164)+'01_指標庫'!$H$9*ISNUMBER($AG1164)+'01_指標庫'!$H$10*ISNUMBER($AB1164)+'01_指標庫'!$H$11*ISNUMBER($AC1164)+'01_指標庫'!$H$12*ISNUMBER($AD1164)+'01_指標庫'!$H$13*ISNUMBER($AE1164)+'01_指標庫'!$H$14*ISNUMBER($I1164)+'01_指標庫'!$H$15*ISNUMBER($AH1164)+'01_指標庫'!$H$16*ISNUMBER($K1164)+'01_指標庫'!$H$17*ISNUMBER($AI1164)+'01_指標庫'!$H$18*ISNUMBER($AJ1164)+'01_指標庫'!$H$19*ISNUMBER($AK1164)+'01_指標庫'!$H$20*ISNUMBER($BB1164)+'01_指標庫'!$H$21*ISNUMBER($BC1164)</f>
        <v>51</v>
      </c>
      <c r="AX1164">
        <f>IF(AW1164=0,50,ROUND(('01_指標庫'!$H$4*IF(ISNUMBER($F1164),L1164,0)+'01_指標庫'!$H$5*IF(ISNUMBER($AA1164),AL1164,0)+'01_指標庫'!$H$6*IF(ISNUMBER($G1164),M1164,0)+'01_指標庫'!$H$7*IF(ISNUMBER($H1164),N1164,0)+'01_指標庫'!$H$8*IF(ISNUMBER($AF1164),AQ1164,0)+'01_指標庫'!$H$9*IF(ISNUMBER($AG1164),AR1164,0)+'01_指標庫'!$H$10*IF(ISNUMBER($AB1164),AM1164,0)+'01_指標庫'!$H$11*IF(ISNUMBER($AC1164),AN1164,0)+'01_指標庫'!$H$12*IF(ISNUMBER($AD1164),AO1164,0)+'01_指標庫'!$H$13*IF(ISNUMBER($AE1164),AP1164,0)+'01_指標庫'!$H$14*IF(ISNUMBER($I1164),O1164,0)+'01_指標庫'!$H$15*IF(ISNUMBER($AH1164),AS1164,0)+'01_指標庫'!$H$16*IF(ISNUMBER($K1164),P1164,0)+'01_指標庫'!$H$17*IF(ISNUMBER($AI1164),AT1164,0)+'01_指標庫'!$H$18*IF(ISNUMBER($AJ1164),AU1164,0)+'01_指標庫'!$H$19*IF(ISNUMBER($AK1164),AV1164,0)+'01_指標庫'!$H$20*IF(ISNUMBER($BB1164),BB1164,0)+'01_指標庫'!$H$21*IF(ISNUMBER($BC1164),BC1164,0))/AW1164,1))</f>
        <v>88.2</v>
      </c>
      <c r="AY1164" s="67"/>
      <c r="AZ1164" s="67"/>
      <c r="BA1164" s="66">
        <f t="shared" si="408"/>
        <v>6.8912884057101831E-3</v>
      </c>
      <c r="BB1164">
        <f t="shared" si="409"/>
        <v>50</v>
      </c>
      <c r="BC1164" t="str">
        <f t="shared" si="410"/>
        <v/>
      </c>
    </row>
    <row r="1165" spans="1:55" ht="15" customHeight="1">
      <c r="A1165" s="56">
        <v>1161</v>
      </c>
      <c r="B1165" s="57">
        <v>44244</v>
      </c>
      <c r="C1165" s="56">
        <v>2021</v>
      </c>
      <c r="D1165" s="58" t="s">
        <v>238</v>
      </c>
      <c r="E1165" s="59">
        <v>13699.71</v>
      </c>
      <c r="F1165" s="60">
        <v>0.197904</v>
      </c>
      <c r="G1165" s="60">
        <v>-7.8209999999999998E-3</v>
      </c>
      <c r="H1165" s="61">
        <v>0.89800000000000002</v>
      </c>
      <c r="I1165" s="62">
        <v>344</v>
      </c>
      <c r="J1165" s="56" t="s">
        <v>235</v>
      </c>
      <c r="K1165" s="63">
        <v>21.5</v>
      </c>
      <c r="L1165" s="56">
        <f t="shared" si="411"/>
        <v>100</v>
      </c>
      <c r="M1165" s="56">
        <f t="shared" si="412"/>
        <v>100</v>
      </c>
      <c r="N1165" s="56">
        <f t="shared" si="413"/>
        <v>100</v>
      </c>
      <c r="O1165" s="56">
        <f t="shared" si="414"/>
        <v>100</v>
      </c>
      <c r="P1165" s="56">
        <f t="shared" si="415"/>
        <v>50</v>
      </c>
      <c r="Q1165" s="63"/>
      <c r="R1165" s="56"/>
      <c r="S1165" s="60">
        <f t="shared" si="428"/>
        <v>-5.3768866475918387E-3</v>
      </c>
      <c r="T1165" s="64">
        <f t="shared" si="429"/>
        <v>1.8639328984155767E-3</v>
      </c>
      <c r="V1165" s="65"/>
      <c r="W1165" s="65"/>
      <c r="Y1165" s="15" t="str">
        <f t="shared" si="416"/>
        <v>EASY</v>
      </c>
      <c r="AA1165" s="66">
        <f t="shared" si="430"/>
        <v>0.13942405969934324</v>
      </c>
      <c r="AB1165">
        <f>LOOKUP($B1165,'07_L1政策步階'!$A$4:$A$14,'07_L1政策步階'!$C$4:$C$14)</f>
        <v>1</v>
      </c>
      <c r="AC1165" s="65"/>
      <c r="AD1165" s="65"/>
      <c r="AE1165" s="65"/>
      <c r="AF1165" s="65"/>
      <c r="AG1165" s="65"/>
      <c r="AH1165" s="65"/>
      <c r="AI1165" s="65"/>
      <c r="AJ1165" s="65"/>
      <c r="AK1165" s="65"/>
      <c r="AL1165">
        <f t="shared" si="417"/>
        <v>100</v>
      </c>
      <c r="AM1165">
        <f t="shared" si="418"/>
        <v>100</v>
      </c>
      <c r="AN1165" t="str">
        <f t="shared" si="419"/>
        <v/>
      </c>
      <c r="AO1165" t="str">
        <f t="shared" si="420"/>
        <v/>
      </c>
      <c r="AP1165" t="str">
        <f t="shared" si="421"/>
        <v/>
      </c>
      <c r="AQ1165" t="str">
        <f t="shared" si="422"/>
        <v/>
      </c>
      <c r="AR1165" t="str">
        <f t="shared" si="423"/>
        <v/>
      </c>
      <c r="AS1165" t="str">
        <f t="shared" si="424"/>
        <v/>
      </c>
      <c r="AT1165" t="str">
        <f t="shared" si="425"/>
        <v/>
      </c>
      <c r="AU1165" t="str">
        <f t="shared" si="426"/>
        <v/>
      </c>
      <c r="AV1165" t="str">
        <f t="shared" si="427"/>
        <v/>
      </c>
      <c r="AW1165">
        <f>'01_指標庫'!$H$4*ISNUMBER($F1165)+'01_指標庫'!$H$5*ISNUMBER($AA1165)+'01_指標庫'!$H$6*ISNUMBER($G1165)+'01_指標庫'!$H$7*ISNUMBER($H1165)+'01_指標庫'!$H$8*ISNUMBER($AF1165)+'01_指標庫'!$H$9*ISNUMBER($AG1165)+'01_指標庫'!$H$10*ISNUMBER($AB1165)+'01_指標庫'!$H$11*ISNUMBER($AC1165)+'01_指標庫'!$H$12*ISNUMBER($AD1165)+'01_指標庫'!$H$13*ISNUMBER($AE1165)+'01_指標庫'!$H$14*ISNUMBER($I1165)+'01_指標庫'!$H$15*ISNUMBER($AH1165)+'01_指標庫'!$H$16*ISNUMBER($K1165)+'01_指標庫'!$H$17*ISNUMBER($AI1165)+'01_指標庫'!$H$18*ISNUMBER($AJ1165)+'01_指標庫'!$H$19*ISNUMBER($AK1165)+'01_指標庫'!$H$20*ISNUMBER($BB1165)+'01_指標庫'!$H$21*ISNUMBER($BC1165)</f>
        <v>51</v>
      </c>
      <c r="AX1165">
        <f>IF(AW1165=0,50,ROUND(('01_指標庫'!$H$4*IF(ISNUMBER($F1165),L1165,0)+'01_指標庫'!$H$5*IF(ISNUMBER($AA1165),AL1165,0)+'01_指標庫'!$H$6*IF(ISNUMBER($G1165),M1165,0)+'01_指標庫'!$H$7*IF(ISNUMBER($H1165),N1165,0)+'01_指標庫'!$H$8*IF(ISNUMBER($AF1165),AQ1165,0)+'01_指標庫'!$H$9*IF(ISNUMBER($AG1165),AR1165,0)+'01_指標庫'!$H$10*IF(ISNUMBER($AB1165),AM1165,0)+'01_指標庫'!$H$11*IF(ISNUMBER($AC1165),AN1165,0)+'01_指標庫'!$H$12*IF(ISNUMBER($AD1165),AO1165,0)+'01_指標庫'!$H$13*IF(ISNUMBER($AE1165),AP1165,0)+'01_指標庫'!$H$14*IF(ISNUMBER($I1165),O1165,0)+'01_指標庫'!$H$15*IF(ISNUMBER($AH1165),AS1165,0)+'01_指標庫'!$H$16*IF(ISNUMBER($K1165),P1165,0)+'01_指標庫'!$H$17*IF(ISNUMBER($AI1165),AT1165,0)+'01_指標庫'!$H$18*IF(ISNUMBER($AJ1165),AU1165,0)+'01_指標庫'!$H$19*IF(ISNUMBER($AK1165),AV1165,0)+'01_指標庫'!$H$20*IF(ISNUMBER($BB1165),BB1165,0)+'01_指標庫'!$H$21*IF(ISNUMBER($BC1165),BC1165,0))/AW1165,1))</f>
        <v>88.2</v>
      </c>
      <c r="AY1165" s="67"/>
      <c r="AZ1165" s="67"/>
      <c r="BA1165" s="66">
        <f t="shared" si="408"/>
        <v>5.2809205554791294E-3</v>
      </c>
      <c r="BB1165">
        <f t="shared" si="409"/>
        <v>50</v>
      </c>
      <c r="BC1165" t="str">
        <f t="shared" si="410"/>
        <v/>
      </c>
    </row>
    <row r="1166" spans="1:55" ht="15" customHeight="1">
      <c r="A1166" s="56">
        <v>1162</v>
      </c>
      <c r="B1166" s="57">
        <v>44245</v>
      </c>
      <c r="C1166" s="56">
        <v>2021</v>
      </c>
      <c r="D1166" s="58" t="s">
        <v>239</v>
      </c>
      <c r="E1166" s="59">
        <v>13637.51</v>
      </c>
      <c r="F1166" s="60">
        <v>0.189966</v>
      </c>
      <c r="G1166" s="60">
        <v>-1.2326E-2</v>
      </c>
      <c r="H1166" s="61">
        <v>0.89800000000000002</v>
      </c>
      <c r="I1166" s="62">
        <v>346</v>
      </c>
      <c r="J1166" s="56" t="s">
        <v>235</v>
      </c>
      <c r="K1166" s="63">
        <v>22.49</v>
      </c>
      <c r="L1166" s="56">
        <f t="shared" si="411"/>
        <v>100</v>
      </c>
      <c r="M1166" s="56">
        <f t="shared" si="412"/>
        <v>100</v>
      </c>
      <c r="N1166" s="56">
        <f t="shared" si="413"/>
        <v>100</v>
      </c>
      <c r="O1166" s="56">
        <f t="shared" si="414"/>
        <v>100</v>
      </c>
      <c r="P1166" s="56">
        <f t="shared" si="415"/>
        <v>50</v>
      </c>
      <c r="Q1166" s="63"/>
      <c r="R1166" s="56"/>
      <c r="S1166" s="60">
        <f t="shared" si="428"/>
        <v>-4.5402420927157516E-3</v>
      </c>
      <c r="T1166" s="64">
        <f t="shared" si="429"/>
        <v>4.6046511627906961E-2</v>
      </c>
      <c r="V1166" s="65"/>
      <c r="W1166" s="65"/>
      <c r="Y1166" s="15" t="str">
        <f t="shared" si="416"/>
        <v>EASY</v>
      </c>
      <c r="AA1166" s="66">
        <f t="shared" si="430"/>
        <v>0.13897163747331542</v>
      </c>
      <c r="AB1166">
        <f>LOOKUP($B1166,'07_L1政策步階'!$A$4:$A$14,'07_L1政策步階'!$C$4:$C$14)</f>
        <v>1</v>
      </c>
      <c r="AC1166" s="65"/>
      <c r="AD1166" s="65"/>
      <c r="AE1166" s="65"/>
      <c r="AF1166" s="65"/>
      <c r="AG1166" s="65"/>
      <c r="AH1166" s="65"/>
      <c r="AI1166" s="65"/>
      <c r="AJ1166" s="65"/>
      <c r="AK1166" s="65"/>
      <c r="AL1166">
        <f t="shared" si="417"/>
        <v>100</v>
      </c>
      <c r="AM1166">
        <f t="shared" si="418"/>
        <v>100</v>
      </c>
      <c r="AN1166" t="str">
        <f t="shared" si="419"/>
        <v/>
      </c>
      <c r="AO1166" t="str">
        <f t="shared" si="420"/>
        <v/>
      </c>
      <c r="AP1166" t="str">
        <f t="shared" si="421"/>
        <v/>
      </c>
      <c r="AQ1166" t="str">
        <f t="shared" si="422"/>
        <v/>
      </c>
      <c r="AR1166" t="str">
        <f t="shared" si="423"/>
        <v/>
      </c>
      <c r="AS1166" t="str">
        <f t="shared" si="424"/>
        <v/>
      </c>
      <c r="AT1166" t="str">
        <f t="shared" si="425"/>
        <v/>
      </c>
      <c r="AU1166" t="str">
        <f t="shared" si="426"/>
        <v/>
      </c>
      <c r="AV1166" t="str">
        <f t="shared" si="427"/>
        <v/>
      </c>
      <c r="AW1166">
        <f>'01_指標庫'!$H$4*ISNUMBER($F1166)+'01_指標庫'!$H$5*ISNUMBER($AA1166)+'01_指標庫'!$H$6*ISNUMBER($G1166)+'01_指標庫'!$H$7*ISNUMBER($H1166)+'01_指標庫'!$H$8*ISNUMBER($AF1166)+'01_指標庫'!$H$9*ISNUMBER($AG1166)+'01_指標庫'!$H$10*ISNUMBER($AB1166)+'01_指標庫'!$H$11*ISNUMBER($AC1166)+'01_指標庫'!$H$12*ISNUMBER($AD1166)+'01_指標庫'!$H$13*ISNUMBER($AE1166)+'01_指標庫'!$H$14*ISNUMBER($I1166)+'01_指標庫'!$H$15*ISNUMBER($AH1166)+'01_指標庫'!$H$16*ISNUMBER($K1166)+'01_指標庫'!$H$17*ISNUMBER($AI1166)+'01_指標庫'!$H$18*ISNUMBER($AJ1166)+'01_指標庫'!$H$19*ISNUMBER($AK1166)+'01_指標庫'!$H$20*ISNUMBER($BB1166)+'01_指標庫'!$H$21*ISNUMBER($BC1166)</f>
        <v>51</v>
      </c>
      <c r="AX1166">
        <f>IF(AW1166=0,50,ROUND(('01_指標庫'!$H$4*IF(ISNUMBER($F1166),L1166,0)+'01_指標庫'!$H$5*IF(ISNUMBER($AA1166),AL1166,0)+'01_指標庫'!$H$6*IF(ISNUMBER($G1166),M1166,0)+'01_指標庫'!$H$7*IF(ISNUMBER($H1166),N1166,0)+'01_指標庫'!$H$8*IF(ISNUMBER($AF1166),AQ1166,0)+'01_指標庫'!$H$9*IF(ISNUMBER($AG1166),AR1166,0)+'01_指標庫'!$H$10*IF(ISNUMBER($AB1166),AM1166,0)+'01_指標庫'!$H$11*IF(ISNUMBER($AC1166),AN1166,0)+'01_指標庫'!$H$12*IF(ISNUMBER($AD1166),AO1166,0)+'01_指標庫'!$H$13*IF(ISNUMBER($AE1166),AP1166,0)+'01_指標庫'!$H$14*IF(ISNUMBER($I1166),O1166,0)+'01_指標庫'!$H$15*IF(ISNUMBER($AH1166),AS1166,0)+'01_指標庫'!$H$16*IF(ISNUMBER($K1166),P1166,0)+'01_指標庫'!$H$17*IF(ISNUMBER($AI1166),AT1166,0)+'01_指標庫'!$H$18*IF(ISNUMBER($AJ1166),AU1166,0)+'01_指標庫'!$H$19*IF(ISNUMBER($AK1166),AV1166,0)+'01_指標庫'!$H$20*IF(ISNUMBER($BB1166),BB1166,0)+'01_指標庫'!$H$21*IF(ISNUMBER($BC1166),BC1166,0))/AW1166,1))</f>
        <v>88.2</v>
      </c>
      <c r="AY1166" s="67"/>
      <c r="AZ1166" s="67"/>
      <c r="BA1166" s="66">
        <f t="shared" ref="BA1166:BA1229" si="431">AVERAGE($E1162:$E1166)/AVERAGE($E1157:$E1166)-1</f>
        <v>3.2941371782129192E-3</v>
      </c>
      <c r="BB1166">
        <f t="shared" ref="BB1166:BB1229" si="432">IF(ISNUMBER($BA1166),IF(OR($S1166&lt;=-0.03,$BA1166&lt;-0.003),0,IF(OR($S1166&lt;=-0.02,$BA1166&lt;0.01),50,100)),"")</f>
        <v>50</v>
      </c>
      <c r="BC1166" t="str">
        <f t="shared" ref="BC1166:BC1229" si="433">IF(OR(COUNT($AZ1166)=0,COUNT($AZ1165)=0),"",IF(OR($AY1166/$AZ1165-1&lt;=-0.03,$AZ1166/$AZ1165-1&lt;=-0.045,IF(COUNT($AZ1157:$AZ1166)=10,AVERAGE($AZ1162:$AZ1166)/AVERAGE($AZ1157:$AZ1166)-1&lt;-0.01,FALSE())),0,IF(OR($AZ1166/$AZ1165-1&lt;=-0.02,IF(COUNT($AZ1157:$AZ1166)=10,AVERAGE($AZ1162:$AZ1166)/AVERAGE($AZ1157:$AZ1166)-1&lt;0.005,FALSE())),50,100)))</f>
        <v/>
      </c>
    </row>
    <row r="1167" spans="1:55" ht="15" customHeight="1">
      <c r="A1167" s="56">
        <v>1163</v>
      </c>
      <c r="B1167" s="57">
        <v>44246</v>
      </c>
      <c r="C1167" s="56">
        <v>2021</v>
      </c>
      <c r="D1167" s="58" t="s">
        <v>234</v>
      </c>
      <c r="E1167" s="59">
        <v>13580.78</v>
      </c>
      <c r="F1167" s="60">
        <v>0.182617</v>
      </c>
      <c r="G1167" s="60">
        <v>-1.6434000000000001E-2</v>
      </c>
      <c r="H1167" s="61">
        <v>0.89800000000000002</v>
      </c>
      <c r="I1167" s="62">
        <v>341</v>
      </c>
      <c r="J1167" s="56" t="s">
        <v>235</v>
      </c>
      <c r="K1167" s="63">
        <v>22.05</v>
      </c>
      <c r="L1167" s="56">
        <f t="shared" si="411"/>
        <v>100</v>
      </c>
      <c r="M1167" s="56">
        <f t="shared" si="412"/>
        <v>100</v>
      </c>
      <c r="N1167" s="56">
        <f t="shared" si="413"/>
        <v>100</v>
      </c>
      <c r="O1167" s="56">
        <f t="shared" si="414"/>
        <v>100</v>
      </c>
      <c r="P1167" s="56">
        <f t="shared" si="415"/>
        <v>50</v>
      </c>
      <c r="Q1167" s="63"/>
      <c r="R1167" s="56"/>
      <c r="S1167" s="60">
        <f t="shared" si="428"/>
        <v>-4.159850295251788E-3</v>
      </c>
      <c r="T1167" s="64">
        <f t="shared" si="429"/>
        <v>-1.9564250778123515E-2</v>
      </c>
      <c r="V1167" s="65"/>
      <c r="W1167" s="65"/>
      <c r="Y1167" s="15" t="str">
        <f t="shared" si="416"/>
        <v>EASY</v>
      </c>
      <c r="AA1167" s="66">
        <f t="shared" si="430"/>
        <v>0.13837985778133466</v>
      </c>
      <c r="AB1167">
        <f>LOOKUP($B1167,'07_L1政策步階'!$A$4:$A$14,'07_L1政策步階'!$C$4:$C$14)</f>
        <v>1</v>
      </c>
      <c r="AC1167" s="65"/>
      <c r="AD1167" s="65"/>
      <c r="AE1167" s="65"/>
      <c r="AF1167" s="65"/>
      <c r="AG1167" s="65"/>
      <c r="AH1167" s="65"/>
      <c r="AI1167" s="65"/>
      <c r="AJ1167" s="65"/>
      <c r="AK1167" s="65"/>
      <c r="AL1167">
        <f t="shared" si="417"/>
        <v>100</v>
      </c>
      <c r="AM1167">
        <f t="shared" si="418"/>
        <v>100</v>
      </c>
      <c r="AN1167" t="str">
        <f t="shared" si="419"/>
        <v/>
      </c>
      <c r="AO1167" t="str">
        <f t="shared" si="420"/>
        <v/>
      </c>
      <c r="AP1167" t="str">
        <f t="shared" si="421"/>
        <v/>
      </c>
      <c r="AQ1167" t="str">
        <f t="shared" si="422"/>
        <v/>
      </c>
      <c r="AR1167" t="str">
        <f t="shared" si="423"/>
        <v/>
      </c>
      <c r="AS1167" t="str">
        <f t="shared" si="424"/>
        <v/>
      </c>
      <c r="AT1167" t="str">
        <f t="shared" si="425"/>
        <v/>
      </c>
      <c r="AU1167" t="str">
        <f t="shared" si="426"/>
        <v/>
      </c>
      <c r="AV1167" t="str">
        <f t="shared" si="427"/>
        <v/>
      </c>
      <c r="AW1167">
        <f>'01_指標庫'!$H$4*ISNUMBER($F1167)+'01_指標庫'!$H$5*ISNUMBER($AA1167)+'01_指標庫'!$H$6*ISNUMBER($G1167)+'01_指標庫'!$H$7*ISNUMBER($H1167)+'01_指標庫'!$H$8*ISNUMBER($AF1167)+'01_指標庫'!$H$9*ISNUMBER($AG1167)+'01_指標庫'!$H$10*ISNUMBER($AB1167)+'01_指標庫'!$H$11*ISNUMBER($AC1167)+'01_指標庫'!$H$12*ISNUMBER($AD1167)+'01_指標庫'!$H$13*ISNUMBER($AE1167)+'01_指標庫'!$H$14*ISNUMBER($I1167)+'01_指標庫'!$H$15*ISNUMBER($AH1167)+'01_指標庫'!$H$16*ISNUMBER($K1167)+'01_指標庫'!$H$17*ISNUMBER($AI1167)+'01_指標庫'!$H$18*ISNUMBER($AJ1167)+'01_指標庫'!$H$19*ISNUMBER($AK1167)+'01_指標庫'!$H$20*ISNUMBER($BB1167)+'01_指標庫'!$H$21*ISNUMBER($BC1167)</f>
        <v>51</v>
      </c>
      <c r="AX1167">
        <f>IF(AW1167=0,50,ROUND(('01_指標庫'!$H$4*IF(ISNUMBER($F1167),L1167,0)+'01_指標庫'!$H$5*IF(ISNUMBER($AA1167),AL1167,0)+'01_指標庫'!$H$6*IF(ISNUMBER($G1167),M1167,0)+'01_指標庫'!$H$7*IF(ISNUMBER($H1167),N1167,0)+'01_指標庫'!$H$8*IF(ISNUMBER($AF1167),AQ1167,0)+'01_指標庫'!$H$9*IF(ISNUMBER($AG1167),AR1167,0)+'01_指標庫'!$H$10*IF(ISNUMBER($AB1167),AM1167,0)+'01_指標庫'!$H$11*IF(ISNUMBER($AC1167),AN1167,0)+'01_指標庫'!$H$12*IF(ISNUMBER($AD1167),AO1167,0)+'01_指標庫'!$H$13*IF(ISNUMBER($AE1167),AP1167,0)+'01_指標庫'!$H$14*IF(ISNUMBER($I1167),O1167,0)+'01_指標庫'!$H$15*IF(ISNUMBER($AH1167),AS1167,0)+'01_指標庫'!$H$16*IF(ISNUMBER($K1167),P1167,0)+'01_指標庫'!$H$17*IF(ISNUMBER($AI1167),AT1167,0)+'01_指標庫'!$H$18*IF(ISNUMBER($AJ1167),AU1167,0)+'01_指標庫'!$H$19*IF(ISNUMBER($AK1167),AV1167,0)+'01_指標庫'!$H$20*IF(ISNUMBER($BB1167),BB1167,0)+'01_指標庫'!$H$21*IF(ISNUMBER($BC1167),BC1167,0))/AW1167,1))</f>
        <v>88.2</v>
      </c>
      <c r="AY1167" s="67"/>
      <c r="AZ1167" s="67"/>
      <c r="BA1167" s="66">
        <f t="shared" si="431"/>
        <v>9.0440083535958671E-4</v>
      </c>
      <c r="BB1167">
        <f t="shared" si="432"/>
        <v>50</v>
      </c>
      <c r="BC1167" t="str">
        <f t="shared" si="433"/>
        <v/>
      </c>
    </row>
    <row r="1168" spans="1:55" ht="15" customHeight="1">
      <c r="A1168" s="56">
        <v>1164</v>
      </c>
      <c r="B1168" s="57">
        <v>44249</v>
      </c>
      <c r="C1168" s="56">
        <v>2021</v>
      </c>
      <c r="D1168" s="58" t="s">
        <v>236</v>
      </c>
      <c r="E1168" s="59">
        <v>13223.74</v>
      </c>
      <c r="F1168" s="60">
        <v>0.14940400000000001</v>
      </c>
      <c r="G1168" s="60">
        <v>-4.2292000000000003E-2</v>
      </c>
      <c r="H1168" s="61">
        <v>0.89800000000000002</v>
      </c>
      <c r="I1168" s="62">
        <v>344</v>
      </c>
      <c r="J1168" s="56" t="s">
        <v>235</v>
      </c>
      <c r="K1168" s="63">
        <v>23.45</v>
      </c>
      <c r="L1168" s="56">
        <f t="shared" si="411"/>
        <v>100</v>
      </c>
      <c r="M1168" s="56">
        <f t="shared" si="412"/>
        <v>100</v>
      </c>
      <c r="N1168" s="56">
        <f t="shared" si="413"/>
        <v>100</v>
      </c>
      <c r="O1168" s="56">
        <f t="shared" si="414"/>
        <v>100</v>
      </c>
      <c r="P1168" s="56">
        <f t="shared" si="415"/>
        <v>50</v>
      </c>
      <c r="Q1168" s="63"/>
      <c r="R1168" s="56"/>
      <c r="S1168" s="60">
        <f t="shared" si="428"/>
        <v>-2.6290095266987668E-2</v>
      </c>
      <c r="T1168" s="64">
        <f t="shared" si="429"/>
        <v>6.3492063492063489E-2</v>
      </c>
      <c r="V1168" s="65"/>
      <c r="W1168" s="65"/>
      <c r="Y1168" s="15" t="str">
        <f t="shared" si="416"/>
        <v>EASY</v>
      </c>
      <c r="AA1168" s="66">
        <f t="shared" si="430"/>
        <v>0.13730493161552548</v>
      </c>
      <c r="AB1168">
        <f>LOOKUP($B1168,'07_L1政策步階'!$A$4:$A$14,'07_L1政策步階'!$C$4:$C$14)</f>
        <v>1</v>
      </c>
      <c r="AC1168" s="65"/>
      <c r="AD1168" s="65"/>
      <c r="AE1168" s="65"/>
      <c r="AF1168" s="65"/>
      <c r="AG1168" s="65"/>
      <c r="AH1168" s="65"/>
      <c r="AI1168" s="65"/>
      <c r="AJ1168" s="65"/>
      <c r="AK1168" s="65"/>
      <c r="AL1168">
        <f t="shared" si="417"/>
        <v>100</v>
      </c>
      <c r="AM1168">
        <f t="shared" si="418"/>
        <v>100</v>
      </c>
      <c r="AN1168" t="str">
        <f t="shared" si="419"/>
        <v/>
      </c>
      <c r="AO1168" t="str">
        <f t="shared" si="420"/>
        <v/>
      </c>
      <c r="AP1168" t="str">
        <f t="shared" si="421"/>
        <v/>
      </c>
      <c r="AQ1168" t="str">
        <f t="shared" si="422"/>
        <v/>
      </c>
      <c r="AR1168" t="str">
        <f t="shared" si="423"/>
        <v/>
      </c>
      <c r="AS1168" t="str">
        <f t="shared" si="424"/>
        <v/>
      </c>
      <c r="AT1168" t="str">
        <f t="shared" si="425"/>
        <v/>
      </c>
      <c r="AU1168" t="str">
        <f t="shared" si="426"/>
        <v/>
      </c>
      <c r="AV1168" t="str">
        <f t="shared" si="427"/>
        <v/>
      </c>
      <c r="AW1168">
        <f>'01_指標庫'!$H$4*ISNUMBER($F1168)+'01_指標庫'!$H$5*ISNUMBER($AA1168)+'01_指標庫'!$H$6*ISNUMBER($G1168)+'01_指標庫'!$H$7*ISNUMBER($H1168)+'01_指標庫'!$H$8*ISNUMBER($AF1168)+'01_指標庫'!$H$9*ISNUMBER($AG1168)+'01_指標庫'!$H$10*ISNUMBER($AB1168)+'01_指標庫'!$H$11*ISNUMBER($AC1168)+'01_指標庫'!$H$12*ISNUMBER($AD1168)+'01_指標庫'!$H$13*ISNUMBER($AE1168)+'01_指標庫'!$H$14*ISNUMBER($I1168)+'01_指標庫'!$H$15*ISNUMBER($AH1168)+'01_指標庫'!$H$16*ISNUMBER($K1168)+'01_指標庫'!$H$17*ISNUMBER($AI1168)+'01_指標庫'!$H$18*ISNUMBER($AJ1168)+'01_指標庫'!$H$19*ISNUMBER($AK1168)+'01_指標庫'!$H$20*ISNUMBER($BB1168)+'01_指標庫'!$H$21*ISNUMBER($BC1168)</f>
        <v>51</v>
      </c>
      <c r="AX1168">
        <f>IF(AW1168=0,50,ROUND(('01_指標庫'!$H$4*IF(ISNUMBER($F1168),L1168,0)+'01_指標庫'!$H$5*IF(ISNUMBER($AA1168),AL1168,0)+'01_指標庫'!$H$6*IF(ISNUMBER($G1168),M1168,0)+'01_指標庫'!$H$7*IF(ISNUMBER($H1168),N1168,0)+'01_指標庫'!$H$8*IF(ISNUMBER($AF1168),AQ1168,0)+'01_指標庫'!$H$9*IF(ISNUMBER($AG1168),AR1168,0)+'01_指標庫'!$H$10*IF(ISNUMBER($AB1168),AM1168,0)+'01_指標庫'!$H$11*IF(ISNUMBER($AC1168),AN1168,0)+'01_指標庫'!$H$12*IF(ISNUMBER($AD1168),AO1168,0)+'01_指標庫'!$H$13*IF(ISNUMBER($AE1168),AP1168,0)+'01_指標庫'!$H$14*IF(ISNUMBER($I1168),O1168,0)+'01_指標庫'!$H$15*IF(ISNUMBER($AH1168),AS1168,0)+'01_指標庫'!$H$16*IF(ISNUMBER($K1168),P1168,0)+'01_指標庫'!$H$17*IF(ISNUMBER($AI1168),AT1168,0)+'01_指標庫'!$H$18*IF(ISNUMBER($AJ1168),AU1168,0)+'01_指標庫'!$H$19*IF(ISNUMBER($AK1168),AV1168,0)+'01_指標庫'!$H$20*IF(ISNUMBER($BB1168),BB1168,0)+'01_指標庫'!$H$21*IF(ISNUMBER($BC1168),BC1168,0))/AW1168,1))</f>
        <v>82.4</v>
      </c>
      <c r="AY1168" s="67"/>
      <c r="AZ1168" s="67"/>
      <c r="BA1168" s="66">
        <f t="shared" si="431"/>
        <v>-4.8639901863021251E-3</v>
      </c>
      <c r="BB1168">
        <f t="shared" si="432"/>
        <v>0</v>
      </c>
      <c r="BC1168" t="str">
        <f t="shared" si="433"/>
        <v/>
      </c>
    </row>
    <row r="1169" spans="1:55" ht="15" customHeight="1">
      <c r="A1169" s="56">
        <v>1165</v>
      </c>
      <c r="B1169" s="57">
        <v>44250</v>
      </c>
      <c r="C1169" s="56">
        <v>2021</v>
      </c>
      <c r="D1169" s="58" t="s">
        <v>237</v>
      </c>
      <c r="E1169" s="59">
        <v>13194.71</v>
      </c>
      <c r="F1169" s="60">
        <v>0.144845</v>
      </c>
      <c r="G1169" s="60">
        <v>-4.4394999999999997E-2</v>
      </c>
      <c r="H1169" s="61">
        <v>0.89800000000000002</v>
      </c>
      <c r="I1169" s="62">
        <v>347</v>
      </c>
      <c r="J1169" s="56" t="s">
        <v>235</v>
      </c>
      <c r="K1169" s="63">
        <v>23.11</v>
      </c>
      <c r="L1169" s="56">
        <f t="shared" si="411"/>
        <v>100</v>
      </c>
      <c r="M1169" s="56">
        <f t="shared" si="412"/>
        <v>100</v>
      </c>
      <c r="N1169" s="56">
        <f t="shared" si="413"/>
        <v>100</v>
      </c>
      <c r="O1169" s="56">
        <f t="shared" si="414"/>
        <v>100</v>
      </c>
      <c r="P1169" s="56">
        <f t="shared" si="415"/>
        <v>50</v>
      </c>
      <c r="Q1169" s="63"/>
      <c r="R1169" s="56"/>
      <c r="S1169" s="60">
        <f t="shared" si="428"/>
        <v>-2.1952942208482984E-3</v>
      </c>
      <c r="T1169" s="64">
        <f t="shared" si="429"/>
        <v>-1.449893390191892E-2</v>
      </c>
      <c r="V1169" s="65"/>
      <c r="W1169" s="65"/>
      <c r="Y1169" s="15" t="str">
        <f t="shared" si="416"/>
        <v>EASY</v>
      </c>
      <c r="AA1169" s="66">
        <f t="shared" si="430"/>
        <v>0.13672598242429945</v>
      </c>
      <c r="AB1169">
        <f>LOOKUP($B1169,'07_L1政策步階'!$A$4:$A$14,'07_L1政策步階'!$C$4:$C$14)</f>
        <v>1</v>
      </c>
      <c r="AC1169" s="65"/>
      <c r="AD1169" s="65"/>
      <c r="AE1169" s="65"/>
      <c r="AF1169" s="65"/>
      <c r="AG1169" s="65"/>
      <c r="AH1169" s="65"/>
      <c r="AI1169" s="65"/>
      <c r="AJ1169" s="65"/>
      <c r="AK1169" s="65"/>
      <c r="AL1169">
        <f t="shared" si="417"/>
        <v>100</v>
      </c>
      <c r="AM1169">
        <f t="shared" si="418"/>
        <v>100</v>
      </c>
      <c r="AN1169" t="str">
        <f t="shared" si="419"/>
        <v/>
      </c>
      <c r="AO1169" t="str">
        <f t="shared" si="420"/>
        <v/>
      </c>
      <c r="AP1169" t="str">
        <f t="shared" si="421"/>
        <v/>
      </c>
      <c r="AQ1169" t="str">
        <f t="shared" si="422"/>
        <v/>
      </c>
      <c r="AR1169" t="str">
        <f t="shared" si="423"/>
        <v/>
      </c>
      <c r="AS1169" t="str">
        <f t="shared" si="424"/>
        <v/>
      </c>
      <c r="AT1169" t="str">
        <f t="shared" si="425"/>
        <v/>
      </c>
      <c r="AU1169" t="str">
        <f t="shared" si="426"/>
        <v/>
      </c>
      <c r="AV1169" t="str">
        <f t="shared" si="427"/>
        <v/>
      </c>
      <c r="AW1169">
        <f>'01_指標庫'!$H$4*ISNUMBER($F1169)+'01_指標庫'!$H$5*ISNUMBER($AA1169)+'01_指標庫'!$H$6*ISNUMBER($G1169)+'01_指標庫'!$H$7*ISNUMBER($H1169)+'01_指標庫'!$H$8*ISNUMBER($AF1169)+'01_指標庫'!$H$9*ISNUMBER($AG1169)+'01_指標庫'!$H$10*ISNUMBER($AB1169)+'01_指標庫'!$H$11*ISNUMBER($AC1169)+'01_指標庫'!$H$12*ISNUMBER($AD1169)+'01_指標庫'!$H$13*ISNUMBER($AE1169)+'01_指標庫'!$H$14*ISNUMBER($I1169)+'01_指標庫'!$H$15*ISNUMBER($AH1169)+'01_指標庫'!$H$16*ISNUMBER($K1169)+'01_指標庫'!$H$17*ISNUMBER($AI1169)+'01_指標庫'!$H$18*ISNUMBER($AJ1169)+'01_指標庫'!$H$19*ISNUMBER($AK1169)+'01_指標庫'!$H$20*ISNUMBER($BB1169)+'01_指標庫'!$H$21*ISNUMBER($BC1169)</f>
        <v>51</v>
      </c>
      <c r="AX1169">
        <f>IF(AW1169=0,50,ROUND(('01_指標庫'!$H$4*IF(ISNUMBER($F1169),L1169,0)+'01_指標庫'!$H$5*IF(ISNUMBER($AA1169),AL1169,0)+'01_指標庫'!$H$6*IF(ISNUMBER($G1169),M1169,0)+'01_指標庫'!$H$7*IF(ISNUMBER($H1169),N1169,0)+'01_指標庫'!$H$8*IF(ISNUMBER($AF1169),AQ1169,0)+'01_指標庫'!$H$9*IF(ISNUMBER($AG1169),AR1169,0)+'01_指標庫'!$H$10*IF(ISNUMBER($AB1169),AM1169,0)+'01_指標庫'!$H$11*IF(ISNUMBER($AC1169),AN1169,0)+'01_指標庫'!$H$12*IF(ISNUMBER($AD1169),AO1169,0)+'01_指標庫'!$H$13*IF(ISNUMBER($AE1169),AP1169,0)+'01_指標庫'!$H$14*IF(ISNUMBER($I1169),O1169,0)+'01_指標庫'!$H$15*IF(ISNUMBER($AH1169),AS1169,0)+'01_指標庫'!$H$16*IF(ISNUMBER($K1169),P1169,0)+'01_指標庫'!$H$17*IF(ISNUMBER($AI1169),AT1169,0)+'01_指標庫'!$H$18*IF(ISNUMBER($AJ1169),AU1169,0)+'01_指標庫'!$H$19*IF(ISNUMBER($AK1169),AV1169,0)+'01_指標庫'!$H$20*IF(ISNUMBER($BB1169),BB1169,0)+'01_指標庫'!$H$21*IF(ISNUMBER($BC1169),BC1169,0))/AW1169,1))</f>
        <v>82.4</v>
      </c>
      <c r="AY1169" s="67"/>
      <c r="AZ1169" s="67"/>
      <c r="BA1169" s="66">
        <f t="shared" si="431"/>
        <v>-9.7189138805638953E-3</v>
      </c>
      <c r="BB1169">
        <f t="shared" si="432"/>
        <v>0</v>
      </c>
      <c r="BC1169" t="str">
        <f t="shared" si="433"/>
        <v/>
      </c>
    </row>
    <row r="1170" spans="1:55" ht="15" customHeight="1">
      <c r="A1170" s="56">
        <v>1166</v>
      </c>
      <c r="B1170" s="57">
        <v>44251</v>
      </c>
      <c r="C1170" s="56">
        <v>2021</v>
      </c>
      <c r="D1170" s="58" t="s">
        <v>238</v>
      </c>
      <c r="E1170" s="59">
        <v>13302.19</v>
      </c>
      <c r="F1170" s="60">
        <v>0.15212999999999999</v>
      </c>
      <c r="G1170" s="60">
        <v>-3.6610999999999998E-2</v>
      </c>
      <c r="H1170" s="61">
        <v>0.89800000000000002</v>
      </c>
      <c r="I1170" s="62">
        <v>342</v>
      </c>
      <c r="J1170" s="56" t="s">
        <v>235</v>
      </c>
      <c r="K1170" s="63">
        <v>21.34</v>
      </c>
      <c r="L1170" s="56">
        <f t="shared" si="411"/>
        <v>100</v>
      </c>
      <c r="M1170" s="56">
        <f t="shared" si="412"/>
        <v>100</v>
      </c>
      <c r="N1170" s="56">
        <f t="shared" si="413"/>
        <v>100</v>
      </c>
      <c r="O1170" s="56">
        <f t="shared" si="414"/>
        <v>100</v>
      </c>
      <c r="P1170" s="56">
        <f t="shared" si="415"/>
        <v>50</v>
      </c>
      <c r="Q1170" s="63"/>
      <c r="R1170" s="56"/>
      <c r="S1170" s="60">
        <f t="shared" si="428"/>
        <v>8.1456886888762181E-3</v>
      </c>
      <c r="T1170" s="64">
        <f t="shared" si="429"/>
        <v>-7.6590220683686705E-2</v>
      </c>
      <c r="V1170" s="65"/>
      <c r="W1170" s="65"/>
      <c r="Y1170" s="15" t="str">
        <f t="shared" si="416"/>
        <v>EASY</v>
      </c>
      <c r="AA1170" s="66">
        <f t="shared" si="430"/>
        <v>0.13627640797940854</v>
      </c>
      <c r="AB1170">
        <f>LOOKUP($B1170,'07_L1政策步階'!$A$4:$A$14,'07_L1政策步階'!$C$4:$C$14)</f>
        <v>1</v>
      </c>
      <c r="AC1170" s="65"/>
      <c r="AD1170" s="65"/>
      <c r="AE1170" s="65"/>
      <c r="AF1170" s="65"/>
      <c r="AG1170" s="65"/>
      <c r="AH1170" s="65"/>
      <c r="AI1170" s="65"/>
      <c r="AJ1170" s="65"/>
      <c r="AK1170" s="65"/>
      <c r="AL1170">
        <f t="shared" si="417"/>
        <v>100</v>
      </c>
      <c r="AM1170">
        <f t="shared" si="418"/>
        <v>100</v>
      </c>
      <c r="AN1170" t="str">
        <f t="shared" si="419"/>
        <v/>
      </c>
      <c r="AO1170" t="str">
        <f t="shared" si="420"/>
        <v/>
      </c>
      <c r="AP1170" t="str">
        <f t="shared" si="421"/>
        <v/>
      </c>
      <c r="AQ1170" t="str">
        <f t="shared" si="422"/>
        <v/>
      </c>
      <c r="AR1170" t="str">
        <f t="shared" si="423"/>
        <v/>
      </c>
      <c r="AS1170" t="str">
        <f t="shared" si="424"/>
        <v/>
      </c>
      <c r="AT1170" t="str">
        <f t="shared" si="425"/>
        <v/>
      </c>
      <c r="AU1170" t="str">
        <f t="shared" si="426"/>
        <v/>
      </c>
      <c r="AV1170" t="str">
        <f t="shared" si="427"/>
        <v/>
      </c>
      <c r="AW1170">
        <f>'01_指標庫'!$H$4*ISNUMBER($F1170)+'01_指標庫'!$H$5*ISNUMBER($AA1170)+'01_指標庫'!$H$6*ISNUMBER($G1170)+'01_指標庫'!$H$7*ISNUMBER($H1170)+'01_指標庫'!$H$8*ISNUMBER($AF1170)+'01_指標庫'!$H$9*ISNUMBER($AG1170)+'01_指標庫'!$H$10*ISNUMBER($AB1170)+'01_指標庫'!$H$11*ISNUMBER($AC1170)+'01_指標庫'!$H$12*ISNUMBER($AD1170)+'01_指標庫'!$H$13*ISNUMBER($AE1170)+'01_指標庫'!$H$14*ISNUMBER($I1170)+'01_指標庫'!$H$15*ISNUMBER($AH1170)+'01_指標庫'!$H$16*ISNUMBER($K1170)+'01_指標庫'!$H$17*ISNUMBER($AI1170)+'01_指標庫'!$H$18*ISNUMBER($AJ1170)+'01_指標庫'!$H$19*ISNUMBER($AK1170)+'01_指標庫'!$H$20*ISNUMBER($BB1170)+'01_指標庫'!$H$21*ISNUMBER($BC1170)</f>
        <v>51</v>
      </c>
      <c r="AX1170">
        <f>IF(AW1170=0,50,ROUND(('01_指標庫'!$H$4*IF(ISNUMBER($F1170),L1170,0)+'01_指標庫'!$H$5*IF(ISNUMBER($AA1170),AL1170,0)+'01_指標庫'!$H$6*IF(ISNUMBER($G1170),M1170,0)+'01_指標庫'!$H$7*IF(ISNUMBER($H1170),N1170,0)+'01_指標庫'!$H$8*IF(ISNUMBER($AF1170),AQ1170,0)+'01_指標庫'!$H$9*IF(ISNUMBER($AG1170),AR1170,0)+'01_指標庫'!$H$10*IF(ISNUMBER($AB1170),AM1170,0)+'01_指標庫'!$H$11*IF(ISNUMBER($AC1170),AN1170,0)+'01_指標庫'!$H$12*IF(ISNUMBER($AD1170),AO1170,0)+'01_指標庫'!$H$13*IF(ISNUMBER($AE1170),AP1170,0)+'01_指標庫'!$H$14*IF(ISNUMBER($I1170),O1170,0)+'01_指標庫'!$H$15*IF(ISNUMBER($AH1170),AS1170,0)+'01_指標庫'!$H$16*IF(ISNUMBER($K1170),P1170,0)+'01_指標庫'!$H$17*IF(ISNUMBER($AI1170),AT1170,0)+'01_指標庫'!$H$18*IF(ISNUMBER($AJ1170),AU1170,0)+'01_指標庫'!$H$19*IF(ISNUMBER($AK1170),AV1170,0)+'01_指標庫'!$H$20*IF(ISNUMBER($BB1170),BB1170,0)+'01_指標庫'!$H$21*IF(ISNUMBER($BC1170),BC1170,0))/AW1170,1))</f>
        <v>82.4</v>
      </c>
      <c r="AY1170" s="67"/>
      <c r="AZ1170" s="67"/>
      <c r="BA1170" s="66">
        <f t="shared" si="431"/>
        <v>-1.2770986270675633E-2</v>
      </c>
      <c r="BB1170">
        <f t="shared" si="432"/>
        <v>0</v>
      </c>
      <c r="BC1170" t="str">
        <f t="shared" si="433"/>
        <v/>
      </c>
    </row>
    <row r="1171" spans="1:55" ht="15" customHeight="1">
      <c r="A1171" s="56">
        <v>1167</v>
      </c>
      <c r="B1171" s="57">
        <v>44252</v>
      </c>
      <c r="C1171" s="56">
        <v>2021</v>
      </c>
      <c r="D1171" s="58" t="s">
        <v>239</v>
      </c>
      <c r="E1171" s="59">
        <v>12828.31</v>
      </c>
      <c r="F1171" s="60">
        <v>0.109391</v>
      </c>
      <c r="G1171" s="60">
        <v>-7.0930999999999994E-2</v>
      </c>
      <c r="H1171" s="61">
        <v>0.79590000000000005</v>
      </c>
      <c r="I1171" s="62">
        <v>342</v>
      </c>
      <c r="J1171" s="56" t="s">
        <v>235</v>
      </c>
      <c r="K1171" s="63">
        <v>28.89</v>
      </c>
      <c r="L1171" s="56">
        <f t="shared" si="411"/>
        <v>100</v>
      </c>
      <c r="M1171" s="56">
        <f t="shared" si="412"/>
        <v>50</v>
      </c>
      <c r="N1171" s="56">
        <f t="shared" si="413"/>
        <v>100</v>
      </c>
      <c r="O1171" s="56">
        <f t="shared" si="414"/>
        <v>100</v>
      </c>
      <c r="P1171" s="56">
        <f t="shared" si="415"/>
        <v>0</v>
      </c>
      <c r="Q1171" s="63"/>
      <c r="R1171" s="56"/>
      <c r="S1171" s="60">
        <f t="shared" si="428"/>
        <v>-3.562420924674814E-2</v>
      </c>
      <c r="T1171" s="64">
        <f t="shared" si="429"/>
        <v>0.35379568884723533</v>
      </c>
      <c r="V1171" s="65"/>
      <c r="W1171" s="65"/>
      <c r="Y1171" s="15" t="str">
        <f t="shared" si="416"/>
        <v>UNCERTAIN</v>
      </c>
      <c r="AA1171" s="66">
        <f t="shared" si="430"/>
        <v>0.13532566433780158</v>
      </c>
      <c r="AB1171">
        <f>LOOKUP($B1171,'07_L1政策步階'!$A$4:$A$14,'07_L1政策步階'!$C$4:$C$14)</f>
        <v>1</v>
      </c>
      <c r="AC1171" s="65"/>
      <c r="AD1171" s="65"/>
      <c r="AE1171" s="65"/>
      <c r="AF1171" s="65"/>
      <c r="AG1171" s="65"/>
      <c r="AH1171" s="65"/>
      <c r="AI1171" s="65"/>
      <c r="AJ1171" s="65"/>
      <c r="AK1171" s="65"/>
      <c r="AL1171">
        <f t="shared" si="417"/>
        <v>100</v>
      </c>
      <c r="AM1171">
        <f t="shared" si="418"/>
        <v>100</v>
      </c>
      <c r="AN1171" t="str">
        <f t="shared" si="419"/>
        <v/>
      </c>
      <c r="AO1171" t="str">
        <f t="shared" si="420"/>
        <v/>
      </c>
      <c r="AP1171" t="str">
        <f t="shared" si="421"/>
        <v/>
      </c>
      <c r="AQ1171" t="str">
        <f t="shared" si="422"/>
        <v/>
      </c>
      <c r="AR1171" t="str">
        <f t="shared" si="423"/>
        <v/>
      </c>
      <c r="AS1171" t="str">
        <f t="shared" si="424"/>
        <v/>
      </c>
      <c r="AT1171" t="str">
        <f t="shared" si="425"/>
        <v/>
      </c>
      <c r="AU1171" t="str">
        <f t="shared" si="426"/>
        <v/>
      </c>
      <c r="AV1171" t="str">
        <f t="shared" si="427"/>
        <v/>
      </c>
      <c r="AW1171">
        <f>'01_指標庫'!$H$4*ISNUMBER($F1171)+'01_指標庫'!$H$5*ISNUMBER($AA1171)+'01_指標庫'!$H$6*ISNUMBER($G1171)+'01_指標庫'!$H$7*ISNUMBER($H1171)+'01_指標庫'!$H$8*ISNUMBER($AF1171)+'01_指標庫'!$H$9*ISNUMBER($AG1171)+'01_指標庫'!$H$10*ISNUMBER($AB1171)+'01_指標庫'!$H$11*ISNUMBER($AC1171)+'01_指標庫'!$H$12*ISNUMBER($AD1171)+'01_指標庫'!$H$13*ISNUMBER($AE1171)+'01_指標庫'!$H$14*ISNUMBER($I1171)+'01_指標庫'!$H$15*ISNUMBER($AH1171)+'01_指標庫'!$H$16*ISNUMBER($K1171)+'01_指標庫'!$H$17*ISNUMBER($AI1171)+'01_指標庫'!$H$18*ISNUMBER($AJ1171)+'01_指標庫'!$H$19*ISNUMBER($AK1171)+'01_指標庫'!$H$20*ISNUMBER($BB1171)+'01_指標庫'!$H$21*ISNUMBER($BC1171)</f>
        <v>51</v>
      </c>
      <c r="AX1171">
        <f>IF(AW1171=0,50,ROUND(('01_指標庫'!$H$4*IF(ISNUMBER($F1171),L1171,0)+'01_指標庫'!$H$5*IF(ISNUMBER($AA1171),AL1171,0)+'01_指標庫'!$H$6*IF(ISNUMBER($G1171),M1171,0)+'01_指標庫'!$H$7*IF(ISNUMBER($H1171),N1171,0)+'01_指標庫'!$H$8*IF(ISNUMBER($AF1171),AQ1171,0)+'01_指標庫'!$H$9*IF(ISNUMBER($AG1171),AR1171,0)+'01_指標庫'!$H$10*IF(ISNUMBER($AB1171),AM1171,0)+'01_指標庫'!$H$11*IF(ISNUMBER($AC1171),AN1171,0)+'01_指標庫'!$H$12*IF(ISNUMBER($AD1171),AO1171,0)+'01_指標庫'!$H$13*IF(ISNUMBER($AE1171),AP1171,0)+'01_指標庫'!$H$14*IF(ISNUMBER($I1171),O1171,0)+'01_指標庫'!$H$15*IF(ISNUMBER($AH1171),AS1171,0)+'01_指標庫'!$H$16*IF(ISNUMBER($K1171),P1171,0)+'01_指標庫'!$H$17*IF(ISNUMBER($AI1171),AT1171,0)+'01_指標庫'!$H$18*IF(ISNUMBER($AJ1171),AU1171,0)+'01_指標庫'!$H$19*IF(ISNUMBER($AK1171),AV1171,0)+'01_指標庫'!$H$20*IF(ISNUMBER($BB1171),BB1171,0)+'01_指標庫'!$H$21*IF(ISNUMBER($BC1171),BC1171,0))/AW1171,1))</f>
        <v>68.599999999999994</v>
      </c>
      <c r="AY1171" s="67"/>
      <c r="AZ1171" s="67"/>
      <c r="BA1171" s="66">
        <f t="shared" si="431"/>
        <v>-1.8721309852884116E-2</v>
      </c>
      <c r="BB1171">
        <f t="shared" si="432"/>
        <v>0</v>
      </c>
      <c r="BC1171" t="str">
        <f t="shared" si="433"/>
        <v/>
      </c>
    </row>
    <row r="1172" spans="1:55" ht="15" customHeight="1">
      <c r="A1172" s="56">
        <v>1168</v>
      </c>
      <c r="B1172" s="57">
        <v>44253</v>
      </c>
      <c r="C1172" s="56">
        <v>2021</v>
      </c>
      <c r="D1172" s="58" t="s">
        <v>234</v>
      </c>
      <c r="E1172" s="59">
        <v>12909.44</v>
      </c>
      <c r="F1172" s="60">
        <v>0.114577</v>
      </c>
      <c r="G1172" s="60">
        <v>-6.5055000000000002E-2</v>
      </c>
      <c r="H1172" s="61">
        <v>0.81630000000000003</v>
      </c>
      <c r="I1172" s="62">
        <v>352</v>
      </c>
      <c r="J1172" s="56" t="s">
        <v>235</v>
      </c>
      <c r="K1172" s="63">
        <v>27.95</v>
      </c>
      <c r="L1172" s="56">
        <f t="shared" si="411"/>
        <v>100</v>
      </c>
      <c r="M1172" s="56">
        <f t="shared" si="412"/>
        <v>50</v>
      </c>
      <c r="N1172" s="56">
        <f t="shared" si="413"/>
        <v>100</v>
      </c>
      <c r="O1172" s="56">
        <f t="shared" si="414"/>
        <v>50</v>
      </c>
      <c r="P1172" s="56">
        <f t="shared" si="415"/>
        <v>0</v>
      </c>
      <c r="Q1172" s="63"/>
      <c r="R1172" s="56"/>
      <c r="S1172" s="60">
        <f t="shared" si="428"/>
        <v>6.324293691063021E-3</v>
      </c>
      <c r="T1172" s="64">
        <f t="shared" si="429"/>
        <v>-3.2537210107303594E-2</v>
      </c>
      <c r="V1172" s="65"/>
      <c r="W1172" s="65"/>
      <c r="Y1172" s="15" t="str">
        <f t="shared" si="416"/>
        <v>UNCERTAIN</v>
      </c>
      <c r="AA1172" s="66">
        <f t="shared" si="430"/>
        <v>0.13423698360198499</v>
      </c>
      <c r="AB1172">
        <f>LOOKUP($B1172,'07_L1政策步階'!$A$4:$A$14,'07_L1政策步階'!$C$4:$C$14)</f>
        <v>1</v>
      </c>
      <c r="AC1172" s="65"/>
      <c r="AD1172" s="65"/>
      <c r="AE1172" s="65"/>
      <c r="AF1172" s="65"/>
      <c r="AG1172" s="65"/>
      <c r="AH1172" s="65"/>
      <c r="AI1172" s="65"/>
      <c r="AJ1172" s="65"/>
      <c r="AK1172" s="65"/>
      <c r="AL1172">
        <f t="shared" si="417"/>
        <v>100</v>
      </c>
      <c r="AM1172">
        <f t="shared" si="418"/>
        <v>100</v>
      </c>
      <c r="AN1172" t="str">
        <f t="shared" si="419"/>
        <v/>
      </c>
      <c r="AO1172" t="str">
        <f t="shared" si="420"/>
        <v/>
      </c>
      <c r="AP1172" t="str">
        <f t="shared" si="421"/>
        <v/>
      </c>
      <c r="AQ1172" t="str">
        <f t="shared" si="422"/>
        <v/>
      </c>
      <c r="AR1172" t="str">
        <f t="shared" si="423"/>
        <v/>
      </c>
      <c r="AS1172" t="str">
        <f t="shared" si="424"/>
        <v/>
      </c>
      <c r="AT1172" t="str">
        <f t="shared" si="425"/>
        <v/>
      </c>
      <c r="AU1172" t="str">
        <f t="shared" si="426"/>
        <v/>
      </c>
      <c r="AV1172" t="str">
        <f t="shared" si="427"/>
        <v/>
      </c>
      <c r="AW1172">
        <f>'01_指標庫'!$H$4*ISNUMBER($F1172)+'01_指標庫'!$H$5*ISNUMBER($AA1172)+'01_指標庫'!$H$6*ISNUMBER($G1172)+'01_指標庫'!$H$7*ISNUMBER($H1172)+'01_指標庫'!$H$8*ISNUMBER($AF1172)+'01_指標庫'!$H$9*ISNUMBER($AG1172)+'01_指標庫'!$H$10*ISNUMBER($AB1172)+'01_指標庫'!$H$11*ISNUMBER($AC1172)+'01_指標庫'!$H$12*ISNUMBER($AD1172)+'01_指標庫'!$H$13*ISNUMBER($AE1172)+'01_指標庫'!$H$14*ISNUMBER($I1172)+'01_指標庫'!$H$15*ISNUMBER($AH1172)+'01_指標庫'!$H$16*ISNUMBER($K1172)+'01_指標庫'!$H$17*ISNUMBER($AI1172)+'01_指標庫'!$H$18*ISNUMBER($AJ1172)+'01_指標庫'!$H$19*ISNUMBER($AK1172)+'01_指標庫'!$H$20*ISNUMBER($BB1172)+'01_指標庫'!$H$21*ISNUMBER($BC1172)</f>
        <v>51</v>
      </c>
      <c r="AX1172">
        <f>IF(AW1172=0,50,ROUND(('01_指標庫'!$H$4*IF(ISNUMBER($F1172),L1172,0)+'01_指標庫'!$H$5*IF(ISNUMBER($AA1172),AL1172,0)+'01_指標庫'!$H$6*IF(ISNUMBER($G1172),M1172,0)+'01_指標庫'!$H$7*IF(ISNUMBER($H1172),N1172,0)+'01_指標庫'!$H$8*IF(ISNUMBER($AF1172),AQ1172,0)+'01_指標庫'!$H$9*IF(ISNUMBER($AG1172),AR1172,0)+'01_指標庫'!$H$10*IF(ISNUMBER($AB1172),AM1172,0)+'01_指標庫'!$H$11*IF(ISNUMBER($AC1172),AN1172,0)+'01_指標庫'!$H$12*IF(ISNUMBER($AD1172),AO1172,0)+'01_指標庫'!$H$13*IF(ISNUMBER($AE1172),AP1172,0)+'01_指標庫'!$H$14*IF(ISNUMBER($I1172),O1172,0)+'01_指標庫'!$H$15*IF(ISNUMBER($AH1172),AS1172,0)+'01_指標庫'!$H$16*IF(ISNUMBER($K1172),P1172,0)+'01_指標庫'!$H$17*IF(ISNUMBER($AI1172),AT1172,0)+'01_指標庫'!$H$18*IF(ISNUMBER($AJ1172),AU1172,0)+'01_指標庫'!$H$19*IF(ISNUMBER($AK1172),AV1172,0)+'01_指標庫'!$H$20*IF(ISNUMBER($BB1172),BB1172,0)+'01_指標庫'!$H$21*IF(ISNUMBER($BC1172),BC1172,0))/AW1172,1))</f>
        <v>60.8</v>
      </c>
      <c r="AY1172" s="67"/>
      <c r="AZ1172" s="67"/>
      <c r="BA1172" s="66">
        <f t="shared" si="431"/>
        <v>-2.2701766062850015E-2</v>
      </c>
      <c r="BB1172">
        <f t="shared" si="432"/>
        <v>0</v>
      </c>
      <c r="BC1172" t="str">
        <f t="shared" si="433"/>
        <v/>
      </c>
    </row>
    <row r="1173" spans="1:55" ht="15" customHeight="1">
      <c r="A1173" s="56">
        <v>1169</v>
      </c>
      <c r="B1173" s="57">
        <v>44256</v>
      </c>
      <c r="C1173" s="56">
        <v>2021</v>
      </c>
      <c r="D1173" s="58" t="s">
        <v>236</v>
      </c>
      <c r="E1173" s="59">
        <v>13282.95</v>
      </c>
      <c r="F1173" s="60">
        <v>0.144709</v>
      </c>
      <c r="G1173" s="60">
        <v>-3.8004000000000003E-2</v>
      </c>
      <c r="H1173" s="61">
        <v>0.87760000000000005</v>
      </c>
      <c r="I1173" s="62">
        <v>354</v>
      </c>
      <c r="J1173" s="56" t="s">
        <v>235</v>
      </c>
      <c r="K1173" s="63">
        <v>23.35</v>
      </c>
      <c r="L1173" s="56">
        <f t="shared" si="411"/>
        <v>100</v>
      </c>
      <c r="M1173" s="56">
        <f t="shared" si="412"/>
        <v>100</v>
      </c>
      <c r="N1173" s="56">
        <f t="shared" si="413"/>
        <v>100</v>
      </c>
      <c r="O1173" s="56">
        <f t="shared" si="414"/>
        <v>50</v>
      </c>
      <c r="P1173" s="56">
        <f t="shared" si="415"/>
        <v>50</v>
      </c>
      <c r="Q1173" s="63"/>
      <c r="R1173" s="56"/>
      <c r="S1173" s="60">
        <f t="shared" si="428"/>
        <v>2.8933090823459517E-2</v>
      </c>
      <c r="T1173" s="64">
        <f t="shared" si="429"/>
        <v>-0.16457960644007152</v>
      </c>
      <c r="V1173" s="65"/>
      <c r="W1173" s="65"/>
      <c r="Y1173" s="15" t="str">
        <f t="shared" si="416"/>
        <v>EASY</v>
      </c>
      <c r="AA1173" s="66">
        <f t="shared" si="430"/>
        <v>0.13332793968973489</v>
      </c>
      <c r="AB1173">
        <f>LOOKUP($B1173,'07_L1政策步階'!$A$4:$A$14,'07_L1政策步階'!$C$4:$C$14)</f>
        <v>1</v>
      </c>
      <c r="AC1173" s="65"/>
      <c r="AD1173" s="65"/>
      <c r="AE1173" s="65"/>
      <c r="AF1173" s="65"/>
      <c r="AG1173" s="65"/>
      <c r="AH1173" s="65"/>
      <c r="AI1173" s="65"/>
      <c r="AJ1173" s="65"/>
      <c r="AK1173" s="65"/>
      <c r="AL1173">
        <f t="shared" si="417"/>
        <v>100</v>
      </c>
      <c r="AM1173">
        <f t="shared" si="418"/>
        <v>100</v>
      </c>
      <c r="AN1173" t="str">
        <f t="shared" si="419"/>
        <v/>
      </c>
      <c r="AO1173" t="str">
        <f t="shared" si="420"/>
        <v/>
      </c>
      <c r="AP1173" t="str">
        <f t="shared" si="421"/>
        <v/>
      </c>
      <c r="AQ1173" t="str">
        <f t="shared" si="422"/>
        <v/>
      </c>
      <c r="AR1173" t="str">
        <f t="shared" si="423"/>
        <v/>
      </c>
      <c r="AS1173" t="str">
        <f t="shared" si="424"/>
        <v/>
      </c>
      <c r="AT1173" t="str">
        <f t="shared" si="425"/>
        <v/>
      </c>
      <c r="AU1173" t="str">
        <f t="shared" si="426"/>
        <v/>
      </c>
      <c r="AV1173" t="str">
        <f t="shared" si="427"/>
        <v/>
      </c>
      <c r="AW1173">
        <f>'01_指標庫'!$H$4*ISNUMBER($F1173)+'01_指標庫'!$H$5*ISNUMBER($AA1173)+'01_指標庫'!$H$6*ISNUMBER($G1173)+'01_指標庫'!$H$7*ISNUMBER($H1173)+'01_指標庫'!$H$8*ISNUMBER($AF1173)+'01_指標庫'!$H$9*ISNUMBER($AG1173)+'01_指標庫'!$H$10*ISNUMBER($AB1173)+'01_指標庫'!$H$11*ISNUMBER($AC1173)+'01_指標庫'!$H$12*ISNUMBER($AD1173)+'01_指標庫'!$H$13*ISNUMBER($AE1173)+'01_指標庫'!$H$14*ISNUMBER($I1173)+'01_指標庫'!$H$15*ISNUMBER($AH1173)+'01_指標庫'!$H$16*ISNUMBER($K1173)+'01_指標庫'!$H$17*ISNUMBER($AI1173)+'01_指標庫'!$H$18*ISNUMBER($AJ1173)+'01_指標庫'!$H$19*ISNUMBER($AK1173)+'01_指標庫'!$H$20*ISNUMBER($BB1173)+'01_指標庫'!$H$21*ISNUMBER($BC1173)</f>
        <v>51</v>
      </c>
      <c r="AX1173">
        <f>IF(AW1173=0,50,ROUND(('01_指標庫'!$H$4*IF(ISNUMBER($F1173),L1173,0)+'01_指標庫'!$H$5*IF(ISNUMBER($AA1173),AL1173,0)+'01_指標庫'!$H$6*IF(ISNUMBER($G1173),M1173,0)+'01_指標庫'!$H$7*IF(ISNUMBER($H1173),N1173,0)+'01_指標庫'!$H$8*IF(ISNUMBER($AF1173),AQ1173,0)+'01_指標庫'!$H$9*IF(ISNUMBER($AG1173),AR1173,0)+'01_指標庫'!$H$10*IF(ISNUMBER($AB1173),AM1173,0)+'01_指標庫'!$H$11*IF(ISNUMBER($AC1173),AN1173,0)+'01_指標庫'!$H$12*IF(ISNUMBER($AD1173),AO1173,0)+'01_指標庫'!$H$13*IF(ISNUMBER($AE1173),AP1173,0)+'01_指標庫'!$H$14*IF(ISNUMBER($I1173),O1173,0)+'01_指標庫'!$H$15*IF(ISNUMBER($AH1173),AS1173,0)+'01_指標庫'!$H$16*IF(ISNUMBER($K1173),P1173,0)+'01_指標庫'!$H$17*IF(ISNUMBER($AI1173),AT1173,0)+'01_指標庫'!$H$18*IF(ISNUMBER($AJ1173),AU1173,0)+'01_指標庫'!$H$19*IF(ISNUMBER($AK1173),AV1173,0)+'01_指標庫'!$H$20*IF(ISNUMBER($BB1173),BB1173,0)+'01_指標庫'!$H$21*IF(ISNUMBER($BC1173),BC1173,0))/AW1173,1))</f>
        <v>74.5</v>
      </c>
      <c r="AY1173" s="67"/>
      <c r="AZ1173" s="67"/>
      <c r="BA1173" s="66">
        <f t="shared" si="431"/>
        <v>-1.7970876943511294E-2</v>
      </c>
      <c r="BB1173">
        <f t="shared" si="432"/>
        <v>0</v>
      </c>
      <c r="BC1173" t="str">
        <f t="shared" si="433"/>
        <v/>
      </c>
    </row>
    <row r="1174" spans="1:55" ht="15" customHeight="1">
      <c r="A1174" s="56">
        <v>1170</v>
      </c>
      <c r="B1174" s="57">
        <v>44257</v>
      </c>
      <c r="C1174" s="56">
        <v>2021</v>
      </c>
      <c r="D1174" s="58" t="s">
        <v>237</v>
      </c>
      <c r="E1174" s="59">
        <v>13059.95</v>
      </c>
      <c r="F1174" s="60">
        <v>0.123571</v>
      </c>
      <c r="G1174" s="60">
        <v>-5.4155000000000002E-2</v>
      </c>
      <c r="H1174" s="61">
        <v>0.85709999999999997</v>
      </c>
      <c r="I1174" s="62">
        <v>353</v>
      </c>
      <c r="J1174" s="56" t="s">
        <v>235</v>
      </c>
      <c r="K1174" s="63">
        <v>24.1</v>
      </c>
      <c r="L1174" s="56">
        <f t="shared" si="411"/>
        <v>100</v>
      </c>
      <c r="M1174" s="56">
        <f t="shared" si="412"/>
        <v>100</v>
      </c>
      <c r="N1174" s="56">
        <f t="shared" si="413"/>
        <v>100</v>
      </c>
      <c r="O1174" s="56">
        <f t="shared" si="414"/>
        <v>50</v>
      </c>
      <c r="P1174" s="56">
        <f t="shared" si="415"/>
        <v>50</v>
      </c>
      <c r="Q1174" s="63"/>
      <c r="R1174" s="56"/>
      <c r="S1174" s="60">
        <f t="shared" si="428"/>
        <v>-1.6788439315061798E-2</v>
      </c>
      <c r="T1174" s="64">
        <f t="shared" si="429"/>
        <v>3.2119914346895095E-2</v>
      </c>
      <c r="V1174" s="65"/>
      <c r="W1174" s="65"/>
      <c r="Y1174" s="15" t="str">
        <f t="shared" si="416"/>
        <v>EASY</v>
      </c>
      <c r="AA1174" s="66">
        <f t="shared" si="430"/>
        <v>0.13206882744659909</v>
      </c>
      <c r="AB1174">
        <f>LOOKUP($B1174,'07_L1政策步階'!$A$4:$A$14,'07_L1政策步階'!$C$4:$C$14)</f>
        <v>1</v>
      </c>
      <c r="AC1174" s="65"/>
      <c r="AD1174" s="65"/>
      <c r="AE1174" s="65"/>
      <c r="AF1174" s="65"/>
      <c r="AG1174" s="65"/>
      <c r="AH1174" s="65"/>
      <c r="AI1174" s="65"/>
      <c r="AJ1174" s="65"/>
      <c r="AK1174" s="65"/>
      <c r="AL1174">
        <f t="shared" si="417"/>
        <v>100</v>
      </c>
      <c r="AM1174">
        <f t="shared" si="418"/>
        <v>100</v>
      </c>
      <c r="AN1174" t="str">
        <f t="shared" si="419"/>
        <v/>
      </c>
      <c r="AO1174" t="str">
        <f t="shared" si="420"/>
        <v/>
      </c>
      <c r="AP1174" t="str">
        <f t="shared" si="421"/>
        <v/>
      </c>
      <c r="AQ1174" t="str">
        <f t="shared" si="422"/>
        <v/>
      </c>
      <c r="AR1174" t="str">
        <f t="shared" si="423"/>
        <v/>
      </c>
      <c r="AS1174" t="str">
        <f t="shared" si="424"/>
        <v/>
      </c>
      <c r="AT1174" t="str">
        <f t="shared" si="425"/>
        <v/>
      </c>
      <c r="AU1174" t="str">
        <f t="shared" si="426"/>
        <v/>
      </c>
      <c r="AV1174" t="str">
        <f t="shared" si="427"/>
        <v/>
      </c>
      <c r="AW1174">
        <f>'01_指標庫'!$H$4*ISNUMBER($F1174)+'01_指標庫'!$H$5*ISNUMBER($AA1174)+'01_指標庫'!$H$6*ISNUMBER($G1174)+'01_指標庫'!$H$7*ISNUMBER($H1174)+'01_指標庫'!$H$8*ISNUMBER($AF1174)+'01_指標庫'!$H$9*ISNUMBER($AG1174)+'01_指標庫'!$H$10*ISNUMBER($AB1174)+'01_指標庫'!$H$11*ISNUMBER($AC1174)+'01_指標庫'!$H$12*ISNUMBER($AD1174)+'01_指標庫'!$H$13*ISNUMBER($AE1174)+'01_指標庫'!$H$14*ISNUMBER($I1174)+'01_指標庫'!$H$15*ISNUMBER($AH1174)+'01_指標庫'!$H$16*ISNUMBER($K1174)+'01_指標庫'!$H$17*ISNUMBER($AI1174)+'01_指標庫'!$H$18*ISNUMBER($AJ1174)+'01_指標庫'!$H$19*ISNUMBER($AK1174)+'01_指標庫'!$H$20*ISNUMBER($BB1174)+'01_指標庫'!$H$21*ISNUMBER($BC1174)</f>
        <v>51</v>
      </c>
      <c r="AX1174">
        <f>IF(AW1174=0,50,ROUND(('01_指標庫'!$H$4*IF(ISNUMBER($F1174),L1174,0)+'01_指標庫'!$H$5*IF(ISNUMBER($AA1174),AL1174,0)+'01_指標庫'!$H$6*IF(ISNUMBER($G1174),M1174,0)+'01_指標庫'!$H$7*IF(ISNUMBER($H1174),N1174,0)+'01_指標庫'!$H$8*IF(ISNUMBER($AF1174),AQ1174,0)+'01_指標庫'!$H$9*IF(ISNUMBER($AG1174),AR1174,0)+'01_指標庫'!$H$10*IF(ISNUMBER($AB1174),AM1174,0)+'01_指標庫'!$H$11*IF(ISNUMBER($AC1174),AN1174,0)+'01_指標庫'!$H$12*IF(ISNUMBER($AD1174),AO1174,0)+'01_指標庫'!$H$13*IF(ISNUMBER($AE1174),AP1174,0)+'01_指標庫'!$H$14*IF(ISNUMBER($I1174),O1174,0)+'01_指標庫'!$H$15*IF(ISNUMBER($AH1174),AS1174,0)+'01_指標庫'!$H$16*IF(ISNUMBER($K1174),P1174,0)+'01_指標庫'!$H$17*IF(ISNUMBER($AI1174),AT1174,0)+'01_指標庫'!$H$18*IF(ISNUMBER($AJ1174),AU1174,0)+'01_指標庫'!$H$19*IF(ISNUMBER($AK1174),AV1174,0)+'01_指標庫'!$H$20*IF(ISNUMBER($BB1174),BB1174,0)+'01_指標庫'!$H$21*IF(ISNUMBER($BC1174),BC1174,0))/AW1174,1))</f>
        <v>74.5</v>
      </c>
      <c r="AY1174" s="67"/>
      <c r="AZ1174" s="67"/>
      <c r="BA1174" s="66">
        <f t="shared" si="431"/>
        <v>-1.4719864761181367E-2</v>
      </c>
      <c r="BB1174">
        <f t="shared" si="432"/>
        <v>0</v>
      </c>
      <c r="BC1174" t="str">
        <f t="shared" si="433"/>
        <v/>
      </c>
    </row>
    <row r="1175" spans="1:55" ht="15" customHeight="1">
      <c r="A1175" s="56">
        <v>1171</v>
      </c>
      <c r="B1175" s="57">
        <v>44258</v>
      </c>
      <c r="C1175" s="56">
        <v>2021</v>
      </c>
      <c r="D1175" s="58" t="s">
        <v>238</v>
      </c>
      <c r="E1175" s="59">
        <v>12683.33</v>
      </c>
      <c r="F1175" s="60">
        <v>8.9514999999999997E-2</v>
      </c>
      <c r="G1175" s="60">
        <v>-8.1431000000000003E-2</v>
      </c>
      <c r="H1175" s="61">
        <v>0.81630000000000003</v>
      </c>
      <c r="I1175" s="62">
        <v>351</v>
      </c>
      <c r="J1175" s="56" t="s">
        <v>235</v>
      </c>
      <c r="K1175" s="63">
        <v>26.67</v>
      </c>
      <c r="L1175" s="56">
        <f t="shared" si="411"/>
        <v>100</v>
      </c>
      <c r="M1175" s="56">
        <f t="shared" si="412"/>
        <v>50</v>
      </c>
      <c r="N1175" s="56">
        <f t="shared" si="413"/>
        <v>100</v>
      </c>
      <c r="O1175" s="56">
        <f t="shared" si="414"/>
        <v>50</v>
      </c>
      <c r="P1175" s="56">
        <f t="shared" si="415"/>
        <v>0</v>
      </c>
      <c r="Q1175" s="63"/>
      <c r="R1175" s="56"/>
      <c r="S1175" s="60">
        <f t="shared" si="428"/>
        <v>-2.8837782686763846E-2</v>
      </c>
      <c r="T1175" s="64">
        <f t="shared" si="429"/>
        <v>0.10663900414937766</v>
      </c>
      <c r="V1175" s="65"/>
      <c r="W1175" s="65"/>
      <c r="Y1175" s="15" t="str">
        <f t="shared" si="416"/>
        <v>UNCERTAIN</v>
      </c>
      <c r="AA1175" s="66">
        <f t="shared" si="430"/>
        <v>0.13023401626464381</v>
      </c>
      <c r="AB1175">
        <f>LOOKUP($B1175,'07_L1政策步階'!$A$4:$A$14,'07_L1政策步階'!$C$4:$C$14)</f>
        <v>1</v>
      </c>
      <c r="AC1175" s="65"/>
      <c r="AD1175" s="65"/>
      <c r="AE1175" s="65"/>
      <c r="AF1175" s="65"/>
      <c r="AG1175" s="65"/>
      <c r="AH1175" s="65"/>
      <c r="AI1175" s="65"/>
      <c r="AJ1175" s="65"/>
      <c r="AK1175" s="65"/>
      <c r="AL1175">
        <f t="shared" si="417"/>
        <v>100</v>
      </c>
      <c r="AM1175">
        <f t="shared" si="418"/>
        <v>100</v>
      </c>
      <c r="AN1175" t="str">
        <f t="shared" si="419"/>
        <v/>
      </c>
      <c r="AO1175" t="str">
        <f t="shared" si="420"/>
        <v/>
      </c>
      <c r="AP1175" t="str">
        <f t="shared" si="421"/>
        <v/>
      </c>
      <c r="AQ1175" t="str">
        <f t="shared" si="422"/>
        <v/>
      </c>
      <c r="AR1175" t="str">
        <f t="shared" si="423"/>
        <v/>
      </c>
      <c r="AS1175" t="str">
        <f t="shared" si="424"/>
        <v/>
      </c>
      <c r="AT1175" t="str">
        <f t="shared" si="425"/>
        <v/>
      </c>
      <c r="AU1175" t="str">
        <f t="shared" si="426"/>
        <v/>
      </c>
      <c r="AV1175" t="str">
        <f t="shared" si="427"/>
        <v/>
      </c>
      <c r="AW1175">
        <f>'01_指標庫'!$H$4*ISNUMBER($F1175)+'01_指標庫'!$H$5*ISNUMBER($AA1175)+'01_指標庫'!$H$6*ISNUMBER($G1175)+'01_指標庫'!$H$7*ISNUMBER($H1175)+'01_指標庫'!$H$8*ISNUMBER($AF1175)+'01_指標庫'!$H$9*ISNUMBER($AG1175)+'01_指標庫'!$H$10*ISNUMBER($AB1175)+'01_指標庫'!$H$11*ISNUMBER($AC1175)+'01_指標庫'!$H$12*ISNUMBER($AD1175)+'01_指標庫'!$H$13*ISNUMBER($AE1175)+'01_指標庫'!$H$14*ISNUMBER($I1175)+'01_指標庫'!$H$15*ISNUMBER($AH1175)+'01_指標庫'!$H$16*ISNUMBER($K1175)+'01_指標庫'!$H$17*ISNUMBER($AI1175)+'01_指標庫'!$H$18*ISNUMBER($AJ1175)+'01_指標庫'!$H$19*ISNUMBER($AK1175)+'01_指標庫'!$H$20*ISNUMBER($BB1175)+'01_指標庫'!$H$21*ISNUMBER($BC1175)</f>
        <v>51</v>
      </c>
      <c r="AX1175">
        <f>IF(AW1175=0,50,ROUND(('01_指標庫'!$H$4*IF(ISNUMBER($F1175),L1175,0)+'01_指標庫'!$H$5*IF(ISNUMBER($AA1175),AL1175,0)+'01_指標庫'!$H$6*IF(ISNUMBER($G1175),M1175,0)+'01_指標庫'!$H$7*IF(ISNUMBER($H1175),N1175,0)+'01_指標庫'!$H$8*IF(ISNUMBER($AF1175),AQ1175,0)+'01_指標庫'!$H$9*IF(ISNUMBER($AG1175),AR1175,0)+'01_指標庫'!$H$10*IF(ISNUMBER($AB1175),AM1175,0)+'01_指標庫'!$H$11*IF(ISNUMBER($AC1175),AN1175,0)+'01_指標庫'!$H$12*IF(ISNUMBER($AD1175),AO1175,0)+'01_指標庫'!$H$13*IF(ISNUMBER($AE1175),AP1175,0)+'01_指標庫'!$H$14*IF(ISNUMBER($I1175),O1175,0)+'01_指標庫'!$H$15*IF(ISNUMBER($AH1175),AS1175,0)+'01_指標庫'!$H$16*IF(ISNUMBER($K1175),P1175,0)+'01_指標庫'!$H$17*IF(ISNUMBER($AI1175),AT1175,0)+'01_指標庫'!$H$18*IF(ISNUMBER($AJ1175),AU1175,0)+'01_指標庫'!$H$19*IF(ISNUMBER($AK1175),AV1175,0)+'01_指標庫'!$H$20*IF(ISNUMBER($BB1175),BB1175,0)+'01_指標庫'!$H$21*IF(ISNUMBER($BC1175),BC1175,0))/AW1175,1))</f>
        <v>60.8</v>
      </c>
      <c r="AY1175" s="67"/>
      <c r="AZ1175" s="67"/>
      <c r="BA1175" s="66">
        <f t="shared" si="431"/>
        <v>-1.6514061838117211E-2</v>
      </c>
      <c r="BB1175">
        <f t="shared" si="432"/>
        <v>0</v>
      </c>
      <c r="BC1175" t="str">
        <f t="shared" si="433"/>
        <v/>
      </c>
    </row>
    <row r="1176" spans="1:55" ht="15" customHeight="1">
      <c r="A1176" s="56">
        <v>1172</v>
      </c>
      <c r="B1176" s="57">
        <v>44259</v>
      </c>
      <c r="C1176" s="56">
        <v>2021</v>
      </c>
      <c r="D1176" s="58" t="s">
        <v>239</v>
      </c>
      <c r="E1176" s="59">
        <v>12464</v>
      </c>
      <c r="F1176" s="60">
        <v>6.9236000000000006E-2</v>
      </c>
      <c r="G1176" s="60">
        <v>-9.7314999999999999E-2</v>
      </c>
      <c r="H1176" s="61">
        <v>0.79590000000000005</v>
      </c>
      <c r="I1176" s="62">
        <v>354</v>
      </c>
      <c r="J1176" s="56" t="s">
        <v>235</v>
      </c>
      <c r="K1176" s="63">
        <v>28.57</v>
      </c>
      <c r="L1176" s="56">
        <f t="shared" si="411"/>
        <v>100</v>
      </c>
      <c r="M1176" s="56">
        <f t="shared" si="412"/>
        <v>50</v>
      </c>
      <c r="N1176" s="56">
        <f t="shared" si="413"/>
        <v>100</v>
      </c>
      <c r="O1176" s="56">
        <f t="shared" si="414"/>
        <v>50</v>
      </c>
      <c r="P1176" s="56">
        <f t="shared" si="415"/>
        <v>0</v>
      </c>
      <c r="Q1176" s="63"/>
      <c r="R1176" s="56"/>
      <c r="S1176" s="60">
        <f t="shared" si="428"/>
        <v>-1.7292777212293609E-2</v>
      </c>
      <c r="T1176" s="64">
        <f t="shared" si="429"/>
        <v>7.1241094863142118E-2</v>
      </c>
      <c r="V1176" s="65"/>
      <c r="W1176" s="65"/>
      <c r="Y1176" s="15" t="str">
        <f t="shared" si="416"/>
        <v>UNCERTAIN</v>
      </c>
      <c r="AA1176" s="66">
        <f t="shared" si="430"/>
        <v>0.1282452016704223</v>
      </c>
      <c r="AB1176">
        <f>LOOKUP($B1176,'07_L1政策步階'!$A$4:$A$14,'07_L1政策步階'!$C$4:$C$14)</f>
        <v>1</v>
      </c>
      <c r="AC1176" s="65"/>
      <c r="AD1176" s="65"/>
      <c r="AE1176" s="65"/>
      <c r="AF1176" s="65"/>
      <c r="AG1176" s="65"/>
      <c r="AH1176" s="65"/>
      <c r="AI1176" s="65"/>
      <c r="AJ1176" s="65"/>
      <c r="AK1176" s="65"/>
      <c r="AL1176">
        <f t="shared" si="417"/>
        <v>100</v>
      </c>
      <c r="AM1176">
        <f t="shared" si="418"/>
        <v>100</v>
      </c>
      <c r="AN1176" t="str">
        <f t="shared" si="419"/>
        <v/>
      </c>
      <c r="AO1176" t="str">
        <f t="shared" si="420"/>
        <v/>
      </c>
      <c r="AP1176" t="str">
        <f t="shared" si="421"/>
        <v/>
      </c>
      <c r="AQ1176" t="str">
        <f t="shared" si="422"/>
        <v/>
      </c>
      <c r="AR1176" t="str">
        <f t="shared" si="423"/>
        <v/>
      </c>
      <c r="AS1176" t="str">
        <f t="shared" si="424"/>
        <v/>
      </c>
      <c r="AT1176" t="str">
        <f t="shared" si="425"/>
        <v/>
      </c>
      <c r="AU1176" t="str">
        <f t="shared" si="426"/>
        <v/>
      </c>
      <c r="AV1176" t="str">
        <f t="shared" si="427"/>
        <v/>
      </c>
      <c r="AW1176">
        <f>'01_指標庫'!$H$4*ISNUMBER($F1176)+'01_指標庫'!$H$5*ISNUMBER($AA1176)+'01_指標庫'!$H$6*ISNUMBER($G1176)+'01_指標庫'!$H$7*ISNUMBER($H1176)+'01_指標庫'!$H$8*ISNUMBER($AF1176)+'01_指標庫'!$H$9*ISNUMBER($AG1176)+'01_指標庫'!$H$10*ISNUMBER($AB1176)+'01_指標庫'!$H$11*ISNUMBER($AC1176)+'01_指標庫'!$H$12*ISNUMBER($AD1176)+'01_指標庫'!$H$13*ISNUMBER($AE1176)+'01_指標庫'!$H$14*ISNUMBER($I1176)+'01_指標庫'!$H$15*ISNUMBER($AH1176)+'01_指標庫'!$H$16*ISNUMBER($K1176)+'01_指標庫'!$H$17*ISNUMBER($AI1176)+'01_指標庫'!$H$18*ISNUMBER($AJ1176)+'01_指標庫'!$H$19*ISNUMBER($AK1176)+'01_指標庫'!$H$20*ISNUMBER($BB1176)+'01_指標庫'!$H$21*ISNUMBER($BC1176)</f>
        <v>51</v>
      </c>
      <c r="AX1176">
        <f>IF(AW1176=0,50,ROUND(('01_指標庫'!$H$4*IF(ISNUMBER($F1176),L1176,0)+'01_指標庫'!$H$5*IF(ISNUMBER($AA1176),AL1176,0)+'01_指標庫'!$H$6*IF(ISNUMBER($G1176),M1176,0)+'01_指標庫'!$H$7*IF(ISNUMBER($H1176),N1176,0)+'01_指標庫'!$H$8*IF(ISNUMBER($AF1176),AQ1176,0)+'01_指標庫'!$H$9*IF(ISNUMBER($AG1176),AR1176,0)+'01_指標庫'!$H$10*IF(ISNUMBER($AB1176),AM1176,0)+'01_指標庫'!$H$11*IF(ISNUMBER($AC1176),AN1176,0)+'01_指標庫'!$H$12*IF(ISNUMBER($AD1176),AO1176,0)+'01_指標庫'!$H$13*IF(ISNUMBER($AE1176),AP1176,0)+'01_指標庫'!$H$14*IF(ISNUMBER($I1176),O1176,0)+'01_指標庫'!$H$15*IF(ISNUMBER($AH1176),AS1176,0)+'01_指標庫'!$H$16*IF(ISNUMBER($K1176),P1176,0)+'01_指標庫'!$H$17*IF(ISNUMBER($AI1176),AT1176,0)+'01_指標庫'!$H$18*IF(ISNUMBER($AJ1176),AU1176,0)+'01_指標庫'!$H$19*IF(ISNUMBER($AK1176),AV1176,0)+'01_指標庫'!$H$20*IF(ISNUMBER($BB1176),BB1176,0)+'01_指標庫'!$H$21*IF(ISNUMBER($BC1176),BC1176,0))/AW1176,1))</f>
        <v>60.8</v>
      </c>
      <c r="AY1176" s="67"/>
      <c r="AZ1176" s="67"/>
      <c r="BA1176" s="66">
        <f t="shared" si="431"/>
        <v>-1.3254178752066581E-2</v>
      </c>
      <c r="BB1176">
        <f t="shared" si="432"/>
        <v>0</v>
      </c>
      <c r="BC1176" t="str">
        <f t="shared" si="433"/>
        <v/>
      </c>
    </row>
    <row r="1177" spans="1:55" ht="15" customHeight="1">
      <c r="A1177" s="56">
        <v>1173</v>
      </c>
      <c r="B1177" s="57">
        <v>44260</v>
      </c>
      <c r="C1177" s="56">
        <v>2021</v>
      </c>
      <c r="D1177" s="58" t="s">
        <v>234</v>
      </c>
      <c r="E1177" s="59">
        <v>12668.51</v>
      </c>
      <c r="F1177" s="60">
        <v>8.5210999999999995E-2</v>
      </c>
      <c r="G1177" s="60">
        <v>-8.2503999999999994E-2</v>
      </c>
      <c r="H1177" s="61">
        <v>0.8367</v>
      </c>
      <c r="I1177" s="62">
        <v>360</v>
      </c>
      <c r="J1177" s="56" t="s">
        <v>235</v>
      </c>
      <c r="K1177" s="63">
        <v>24.66</v>
      </c>
      <c r="L1177" s="56">
        <f t="shared" si="411"/>
        <v>100</v>
      </c>
      <c r="M1177" s="56">
        <f t="shared" si="412"/>
        <v>50</v>
      </c>
      <c r="N1177" s="56">
        <f t="shared" si="413"/>
        <v>100</v>
      </c>
      <c r="O1177" s="56">
        <f t="shared" si="414"/>
        <v>50</v>
      </c>
      <c r="P1177" s="56">
        <f t="shared" si="415"/>
        <v>50</v>
      </c>
      <c r="Q1177" s="63"/>
      <c r="R1177" s="56"/>
      <c r="S1177" s="60">
        <f t="shared" si="428"/>
        <v>1.6408055198973148E-2</v>
      </c>
      <c r="T1177" s="64">
        <f t="shared" si="429"/>
        <v>-0.13685684284214206</v>
      </c>
      <c r="V1177" s="65"/>
      <c r="W1177" s="65"/>
      <c r="Y1177" s="15" t="str">
        <f t="shared" si="416"/>
        <v>UNCERTAIN</v>
      </c>
      <c r="AA1177" s="66">
        <f t="shared" si="430"/>
        <v>0.12657943677630157</v>
      </c>
      <c r="AB1177">
        <f>LOOKUP($B1177,'07_L1政策步階'!$A$4:$A$14,'07_L1政策步階'!$C$4:$C$14)</f>
        <v>1</v>
      </c>
      <c r="AC1177" s="65"/>
      <c r="AD1177" s="65"/>
      <c r="AE1177" s="65"/>
      <c r="AF1177" s="65"/>
      <c r="AG1177" s="65"/>
      <c r="AH1177" s="65"/>
      <c r="AI1177" s="65"/>
      <c r="AJ1177" s="65"/>
      <c r="AK1177" s="65"/>
      <c r="AL1177">
        <f t="shared" si="417"/>
        <v>100</v>
      </c>
      <c r="AM1177">
        <f t="shared" si="418"/>
        <v>100</v>
      </c>
      <c r="AN1177" t="str">
        <f t="shared" si="419"/>
        <v/>
      </c>
      <c r="AO1177" t="str">
        <f t="shared" si="420"/>
        <v/>
      </c>
      <c r="AP1177" t="str">
        <f t="shared" si="421"/>
        <v/>
      </c>
      <c r="AQ1177" t="str">
        <f t="shared" si="422"/>
        <v/>
      </c>
      <c r="AR1177" t="str">
        <f t="shared" si="423"/>
        <v/>
      </c>
      <c r="AS1177" t="str">
        <f t="shared" si="424"/>
        <v/>
      </c>
      <c r="AT1177" t="str">
        <f t="shared" si="425"/>
        <v/>
      </c>
      <c r="AU1177" t="str">
        <f t="shared" si="426"/>
        <v/>
      </c>
      <c r="AV1177" t="str">
        <f t="shared" si="427"/>
        <v/>
      </c>
      <c r="AW1177">
        <f>'01_指標庫'!$H$4*ISNUMBER($F1177)+'01_指標庫'!$H$5*ISNUMBER($AA1177)+'01_指標庫'!$H$6*ISNUMBER($G1177)+'01_指標庫'!$H$7*ISNUMBER($H1177)+'01_指標庫'!$H$8*ISNUMBER($AF1177)+'01_指標庫'!$H$9*ISNUMBER($AG1177)+'01_指標庫'!$H$10*ISNUMBER($AB1177)+'01_指標庫'!$H$11*ISNUMBER($AC1177)+'01_指標庫'!$H$12*ISNUMBER($AD1177)+'01_指標庫'!$H$13*ISNUMBER($AE1177)+'01_指標庫'!$H$14*ISNUMBER($I1177)+'01_指標庫'!$H$15*ISNUMBER($AH1177)+'01_指標庫'!$H$16*ISNUMBER($K1177)+'01_指標庫'!$H$17*ISNUMBER($AI1177)+'01_指標庫'!$H$18*ISNUMBER($AJ1177)+'01_指標庫'!$H$19*ISNUMBER($AK1177)+'01_指標庫'!$H$20*ISNUMBER($BB1177)+'01_指標庫'!$H$21*ISNUMBER($BC1177)</f>
        <v>51</v>
      </c>
      <c r="AX1177">
        <f>IF(AW1177=0,50,ROUND(('01_指標庫'!$H$4*IF(ISNUMBER($F1177),L1177,0)+'01_指標庫'!$H$5*IF(ISNUMBER($AA1177),AL1177,0)+'01_指標庫'!$H$6*IF(ISNUMBER($G1177),M1177,0)+'01_指標庫'!$H$7*IF(ISNUMBER($H1177),N1177,0)+'01_指標庫'!$H$8*IF(ISNUMBER($AF1177),AQ1177,0)+'01_指標庫'!$H$9*IF(ISNUMBER($AG1177),AR1177,0)+'01_指標庫'!$H$10*IF(ISNUMBER($AB1177),AM1177,0)+'01_指標庫'!$H$11*IF(ISNUMBER($AC1177),AN1177,0)+'01_指標庫'!$H$12*IF(ISNUMBER($AD1177),AO1177,0)+'01_指標庫'!$H$13*IF(ISNUMBER($AE1177),AP1177,0)+'01_指標庫'!$H$14*IF(ISNUMBER($I1177),O1177,0)+'01_指標庫'!$H$15*IF(ISNUMBER($AH1177),AS1177,0)+'01_指標庫'!$H$16*IF(ISNUMBER($K1177),P1177,0)+'01_指標庫'!$H$17*IF(ISNUMBER($AI1177),AT1177,0)+'01_指標庫'!$H$18*IF(ISNUMBER($AJ1177),AU1177,0)+'01_指標庫'!$H$19*IF(ISNUMBER($AK1177),AV1177,0)+'01_指標庫'!$H$20*IF(ISNUMBER($BB1177),BB1177,0)+'01_指標庫'!$H$21*IF(ISNUMBER($BC1177),BC1177,0))/AW1177,1))</f>
        <v>66.7</v>
      </c>
      <c r="AY1177" s="67"/>
      <c r="AZ1177" s="67"/>
      <c r="BA1177" s="66">
        <f t="shared" si="431"/>
        <v>-1.0026838273613836E-2</v>
      </c>
      <c r="BB1177">
        <f t="shared" si="432"/>
        <v>0</v>
      </c>
      <c r="BC1177" t="str">
        <f t="shared" si="433"/>
        <v/>
      </c>
    </row>
    <row r="1178" spans="1:55" ht="15" customHeight="1">
      <c r="A1178" s="56">
        <v>1174</v>
      </c>
      <c r="B1178" s="57">
        <v>44263</v>
      </c>
      <c r="C1178" s="56">
        <v>2021</v>
      </c>
      <c r="D1178" s="58" t="s">
        <v>236</v>
      </c>
      <c r="E1178" s="59">
        <v>12299.08</v>
      </c>
      <c r="F1178" s="60">
        <v>5.2297000000000003E-2</v>
      </c>
      <c r="G1178" s="60">
        <v>-0.109259</v>
      </c>
      <c r="H1178" s="61">
        <v>0.71430000000000005</v>
      </c>
      <c r="I1178" s="62">
        <v>357</v>
      </c>
      <c r="J1178" s="56" t="s">
        <v>235</v>
      </c>
      <c r="K1178" s="63">
        <v>25.47</v>
      </c>
      <c r="L1178" s="56">
        <f t="shared" si="411"/>
        <v>100</v>
      </c>
      <c r="M1178" s="56">
        <f t="shared" si="412"/>
        <v>50</v>
      </c>
      <c r="N1178" s="56">
        <f t="shared" si="413"/>
        <v>100</v>
      </c>
      <c r="O1178" s="56">
        <f t="shared" si="414"/>
        <v>50</v>
      </c>
      <c r="P1178" s="56">
        <f t="shared" si="415"/>
        <v>0</v>
      </c>
      <c r="Q1178" s="63"/>
      <c r="R1178" s="56"/>
      <c r="S1178" s="60">
        <f t="shared" si="428"/>
        <v>-2.9161282581771641E-2</v>
      </c>
      <c r="T1178" s="64">
        <f t="shared" si="429"/>
        <v>3.2846715328467058E-2</v>
      </c>
      <c r="V1178" s="65"/>
      <c r="W1178" s="65"/>
      <c r="Y1178" s="15" t="str">
        <f t="shared" si="416"/>
        <v>UNCERTAIN</v>
      </c>
      <c r="AA1178" s="66">
        <f t="shared" si="430"/>
        <v>0.1245071203893553</v>
      </c>
      <c r="AB1178">
        <f>LOOKUP($B1178,'07_L1政策步階'!$A$4:$A$14,'07_L1政策步階'!$C$4:$C$14)</f>
        <v>1</v>
      </c>
      <c r="AC1178" s="65"/>
      <c r="AD1178" s="65"/>
      <c r="AE1178" s="65"/>
      <c r="AF1178" s="65"/>
      <c r="AG1178" s="65"/>
      <c r="AH1178" s="65"/>
      <c r="AI1178" s="65"/>
      <c r="AJ1178" s="65"/>
      <c r="AK1178" s="65"/>
      <c r="AL1178">
        <f t="shared" si="417"/>
        <v>100</v>
      </c>
      <c r="AM1178">
        <f t="shared" si="418"/>
        <v>100</v>
      </c>
      <c r="AN1178" t="str">
        <f t="shared" si="419"/>
        <v/>
      </c>
      <c r="AO1178" t="str">
        <f t="shared" si="420"/>
        <v/>
      </c>
      <c r="AP1178" t="str">
        <f t="shared" si="421"/>
        <v/>
      </c>
      <c r="AQ1178" t="str">
        <f t="shared" si="422"/>
        <v/>
      </c>
      <c r="AR1178" t="str">
        <f t="shared" si="423"/>
        <v/>
      </c>
      <c r="AS1178" t="str">
        <f t="shared" si="424"/>
        <v/>
      </c>
      <c r="AT1178" t="str">
        <f t="shared" si="425"/>
        <v/>
      </c>
      <c r="AU1178" t="str">
        <f t="shared" si="426"/>
        <v/>
      </c>
      <c r="AV1178" t="str">
        <f t="shared" si="427"/>
        <v/>
      </c>
      <c r="AW1178">
        <f>'01_指標庫'!$H$4*ISNUMBER($F1178)+'01_指標庫'!$H$5*ISNUMBER($AA1178)+'01_指標庫'!$H$6*ISNUMBER($G1178)+'01_指標庫'!$H$7*ISNUMBER($H1178)+'01_指標庫'!$H$8*ISNUMBER($AF1178)+'01_指標庫'!$H$9*ISNUMBER($AG1178)+'01_指標庫'!$H$10*ISNUMBER($AB1178)+'01_指標庫'!$H$11*ISNUMBER($AC1178)+'01_指標庫'!$H$12*ISNUMBER($AD1178)+'01_指標庫'!$H$13*ISNUMBER($AE1178)+'01_指標庫'!$H$14*ISNUMBER($I1178)+'01_指標庫'!$H$15*ISNUMBER($AH1178)+'01_指標庫'!$H$16*ISNUMBER($K1178)+'01_指標庫'!$H$17*ISNUMBER($AI1178)+'01_指標庫'!$H$18*ISNUMBER($AJ1178)+'01_指標庫'!$H$19*ISNUMBER($AK1178)+'01_指標庫'!$H$20*ISNUMBER($BB1178)+'01_指標庫'!$H$21*ISNUMBER($BC1178)</f>
        <v>51</v>
      </c>
      <c r="AX1178">
        <f>IF(AW1178=0,50,ROUND(('01_指標庫'!$H$4*IF(ISNUMBER($F1178),L1178,0)+'01_指標庫'!$H$5*IF(ISNUMBER($AA1178),AL1178,0)+'01_指標庫'!$H$6*IF(ISNUMBER($G1178),M1178,0)+'01_指標庫'!$H$7*IF(ISNUMBER($H1178),N1178,0)+'01_指標庫'!$H$8*IF(ISNUMBER($AF1178),AQ1178,0)+'01_指標庫'!$H$9*IF(ISNUMBER($AG1178),AR1178,0)+'01_指標庫'!$H$10*IF(ISNUMBER($AB1178),AM1178,0)+'01_指標庫'!$H$11*IF(ISNUMBER($AC1178),AN1178,0)+'01_指標庫'!$H$12*IF(ISNUMBER($AD1178),AO1178,0)+'01_指標庫'!$H$13*IF(ISNUMBER($AE1178),AP1178,0)+'01_指標庫'!$H$14*IF(ISNUMBER($I1178),O1178,0)+'01_指標庫'!$H$15*IF(ISNUMBER($AH1178),AS1178,0)+'01_指標庫'!$H$16*IF(ISNUMBER($K1178),P1178,0)+'01_指標庫'!$H$17*IF(ISNUMBER($AI1178),AT1178,0)+'01_指標庫'!$H$18*IF(ISNUMBER($AJ1178),AU1178,0)+'01_指標庫'!$H$19*IF(ISNUMBER($AK1178),AV1178,0)+'01_指標庫'!$H$20*IF(ISNUMBER($BB1178),BB1178,0)+'01_指標庫'!$H$21*IF(ISNUMBER($BC1178),BC1178,0))/AW1178,1))</f>
        <v>60.8</v>
      </c>
      <c r="AY1178" s="67"/>
      <c r="AZ1178" s="67"/>
      <c r="BA1178" s="66">
        <f t="shared" si="431"/>
        <v>-1.8204095391128883E-2</v>
      </c>
      <c r="BB1178">
        <f t="shared" si="432"/>
        <v>0</v>
      </c>
      <c r="BC1178" t="str">
        <f t="shared" si="433"/>
        <v/>
      </c>
    </row>
    <row r="1179" spans="1:55" ht="15" customHeight="1">
      <c r="A1179" s="56">
        <v>1175</v>
      </c>
      <c r="B1179" s="57">
        <v>44264</v>
      </c>
      <c r="C1179" s="56">
        <v>2021</v>
      </c>
      <c r="D1179" s="58" t="s">
        <v>237</v>
      </c>
      <c r="E1179" s="59">
        <v>12794.49</v>
      </c>
      <c r="F1179" s="60">
        <v>9.3086000000000002E-2</v>
      </c>
      <c r="G1179" s="60">
        <v>-7.3380000000000001E-2</v>
      </c>
      <c r="H1179" s="61">
        <v>0.81630000000000003</v>
      </c>
      <c r="I1179" s="62">
        <v>362</v>
      </c>
      <c r="J1179" s="56" t="s">
        <v>235</v>
      </c>
      <c r="K1179" s="63">
        <v>24.03</v>
      </c>
      <c r="L1179" s="56">
        <f t="shared" si="411"/>
        <v>100</v>
      </c>
      <c r="M1179" s="56">
        <f t="shared" si="412"/>
        <v>50</v>
      </c>
      <c r="N1179" s="56">
        <f t="shared" si="413"/>
        <v>100</v>
      </c>
      <c r="O1179" s="56">
        <f t="shared" si="414"/>
        <v>50</v>
      </c>
      <c r="P1179" s="56">
        <f t="shared" si="415"/>
        <v>50</v>
      </c>
      <c r="Q1179" s="63"/>
      <c r="R1179" s="56"/>
      <c r="S1179" s="60">
        <f t="shared" si="428"/>
        <v>4.0280248603960622E-2</v>
      </c>
      <c r="T1179" s="64">
        <f t="shared" si="429"/>
        <v>-5.6537102473498191E-2</v>
      </c>
      <c r="V1179" s="65"/>
      <c r="W1179" s="65"/>
      <c r="Y1179" s="15" t="str">
        <f t="shared" si="416"/>
        <v>UNCERTAIN</v>
      </c>
      <c r="AA1179" s="66">
        <f t="shared" si="430"/>
        <v>0.12310750520304459</v>
      </c>
      <c r="AB1179">
        <f>LOOKUP($B1179,'07_L1政策步階'!$A$4:$A$14,'07_L1政策步階'!$C$4:$C$14)</f>
        <v>1</v>
      </c>
      <c r="AC1179" s="65"/>
      <c r="AD1179" s="65"/>
      <c r="AE1179" s="65"/>
      <c r="AF1179" s="65"/>
      <c r="AG1179" s="65"/>
      <c r="AH1179" s="65"/>
      <c r="AI1179" s="65"/>
      <c r="AJ1179" s="65"/>
      <c r="AK1179" s="65"/>
      <c r="AL1179">
        <f t="shared" si="417"/>
        <v>100</v>
      </c>
      <c r="AM1179">
        <f t="shared" si="418"/>
        <v>100</v>
      </c>
      <c r="AN1179" t="str">
        <f t="shared" si="419"/>
        <v/>
      </c>
      <c r="AO1179" t="str">
        <f t="shared" si="420"/>
        <v/>
      </c>
      <c r="AP1179" t="str">
        <f t="shared" si="421"/>
        <v/>
      </c>
      <c r="AQ1179" t="str">
        <f t="shared" si="422"/>
        <v/>
      </c>
      <c r="AR1179" t="str">
        <f t="shared" si="423"/>
        <v/>
      </c>
      <c r="AS1179" t="str">
        <f t="shared" si="424"/>
        <v/>
      </c>
      <c r="AT1179" t="str">
        <f t="shared" si="425"/>
        <v/>
      </c>
      <c r="AU1179" t="str">
        <f t="shared" si="426"/>
        <v/>
      </c>
      <c r="AV1179" t="str">
        <f t="shared" si="427"/>
        <v/>
      </c>
      <c r="AW1179">
        <f>'01_指標庫'!$H$4*ISNUMBER($F1179)+'01_指標庫'!$H$5*ISNUMBER($AA1179)+'01_指標庫'!$H$6*ISNUMBER($G1179)+'01_指標庫'!$H$7*ISNUMBER($H1179)+'01_指標庫'!$H$8*ISNUMBER($AF1179)+'01_指標庫'!$H$9*ISNUMBER($AG1179)+'01_指標庫'!$H$10*ISNUMBER($AB1179)+'01_指標庫'!$H$11*ISNUMBER($AC1179)+'01_指標庫'!$H$12*ISNUMBER($AD1179)+'01_指標庫'!$H$13*ISNUMBER($AE1179)+'01_指標庫'!$H$14*ISNUMBER($I1179)+'01_指標庫'!$H$15*ISNUMBER($AH1179)+'01_指標庫'!$H$16*ISNUMBER($K1179)+'01_指標庫'!$H$17*ISNUMBER($AI1179)+'01_指標庫'!$H$18*ISNUMBER($AJ1179)+'01_指標庫'!$H$19*ISNUMBER($AK1179)+'01_指標庫'!$H$20*ISNUMBER($BB1179)+'01_指標庫'!$H$21*ISNUMBER($BC1179)</f>
        <v>51</v>
      </c>
      <c r="AX1179">
        <f>IF(AW1179=0,50,ROUND(('01_指標庫'!$H$4*IF(ISNUMBER($F1179),L1179,0)+'01_指標庫'!$H$5*IF(ISNUMBER($AA1179),AL1179,0)+'01_指標庫'!$H$6*IF(ISNUMBER($G1179),M1179,0)+'01_指標庫'!$H$7*IF(ISNUMBER($H1179),N1179,0)+'01_指標庫'!$H$8*IF(ISNUMBER($AF1179),AQ1179,0)+'01_指標庫'!$H$9*IF(ISNUMBER($AG1179),AR1179,0)+'01_指標庫'!$H$10*IF(ISNUMBER($AB1179),AM1179,0)+'01_指標庫'!$H$11*IF(ISNUMBER($AC1179),AN1179,0)+'01_指標庫'!$H$12*IF(ISNUMBER($AD1179),AO1179,0)+'01_指標庫'!$H$13*IF(ISNUMBER($AE1179),AP1179,0)+'01_指標庫'!$H$14*IF(ISNUMBER($I1179),O1179,0)+'01_指標庫'!$H$15*IF(ISNUMBER($AH1179),AS1179,0)+'01_指標庫'!$H$16*IF(ISNUMBER($K1179),P1179,0)+'01_指標庫'!$H$17*IF(ISNUMBER($AI1179),AT1179,0)+'01_指標庫'!$H$18*IF(ISNUMBER($AJ1179),AU1179,0)+'01_指標庫'!$H$19*IF(ISNUMBER($AK1179),AV1179,0)+'01_指標庫'!$H$20*IF(ISNUMBER($BB1179),BB1179,0)+'01_指標庫'!$H$21*IF(ISNUMBER($BC1179),BC1179,0))/AW1179,1))</f>
        <v>66.7</v>
      </c>
      <c r="AY1179" s="67"/>
      <c r="AZ1179" s="67"/>
      <c r="BA1179" s="66">
        <f t="shared" si="431"/>
        <v>-1.9279652512135259E-2</v>
      </c>
      <c r="BB1179">
        <f t="shared" si="432"/>
        <v>0</v>
      </c>
      <c r="BC1179" t="str">
        <f t="shared" si="433"/>
        <v/>
      </c>
    </row>
    <row r="1180" spans="1:55" ht="15" customHeight="1">
      <c r="A1180" s="56">
        <v>1176</v>
      </c>
      <c r="B1180" s="57">
        <v>44265</v>
      </c>
      <c r="C1180" s="56">
        <v>2021</v>
      </c>
      <c r="D1180" s="58" t="s">
        <v>238</v>
      </c>
      <c r="E1180" s="59">
        <v>12752.07</v>
      </c>
      <c r="F1180" s="60">
        <v>8.7911000000000003E-2</v>
      </c>
      <c r="G1180" s="60">
        <v>-7.6452000000000006E-2</v>
      </c>
      <c r="H1180" s="61">
        <v>0.81630000000000003</v>
      </c>
      <c r="I1180" s="62">
        <v>363</v>
      </c>
      <c r="J1180" s="56" t="s">
        <v>235</v>
      </c>
      <c r="K1180" s="63">
        <v>22.56</v>
      </c>
      <c r="L1180" s="56">
        <f t="shared" si="411"/>
        <v>100</v>
      </c>
      <c r="M1180" s="56">
        <f t="shared" si="412"/>
        <v>50</v>
      </c>
      <c r="N1180" s="56">
        <f t="shared" si="413"/>
        <v>100</v>
      </c>
      <c r="O1180" s="56">
        <f t="shared" si="414"/>
        <v>50</v>
      </c>
      <c r="P1180" s="56">
        <f t="shared" si="415"/>
        <v>50</v>
      </c>
      <c r="Q1180" s="63"/>
      <c r="R1180" s="56"/>
      <c r="S1180" s="60">
        <f t="shared" si="428"/>
        <v>-3.3154897147131823E-3</v>
      </c>
      <c r="T1180" s="64">
        <f t="shared" si="429"/>
        <v>-6.1173533083645593E-2</v>
      </c>
      <c r="V1180" s="65"/>
      <c r="W1180" s="65"/>
      <c r="Y1180" s="15" t="str">
        <f t="shared" si="416"/>
        <v>UNCERTAIN</v>
      </c>
      <c r="AA1180" s="66">
        <f t="shared" si="430"/>
        <v>0.12157837200770527</v>
      </c>
      <c r="AB1180">
        <f>LOOKUP($B1180,'07_L1政策步階'!$A$4:$A$14,'07_L1政策步階'!$C$4:$C$14)</f>
        <v>1</v>
      </c>
      <c r="AC1180" s="65"/>
      <c r="AD1180" s="65"/>
      <c r="AE1180" s="65"/>
      <c r="AF1180" s="65"/>
      <c r="AG1180" s="65"/>
      <c r="AH1180" s="65"/>
      <c r="AI1180" s="65"/>
      <c r="AJ1180" s="65"/>
      <c r="AK1180" s="65"/>
      <c r="AL1180">
        <f t="shared" si="417"/>
        <v>100</v>
      </c>
      <c r="AM1180">
        <f t="shared" si="418"/>
        <v>100</v>
      </c>
      <c r="AN1180" t="str">
        <f t="shared" si="419"/>
        <v/>
      </c>
      <c r="AO1180" t="str">
        <f t="shared" si="420"/>
        <v/>
      </c>
      <c r="AP1180" t="str">
        <f t="shared" si="421"/>
        <v/>
      </c>
      <c r="AQ1180" t="str">
        <f t="shared" si="422"/>
        <v/>
      </c>
      <c r="AR1180" t="str">
        <f t="shared" si="423"/>
        <v/>
      </c>
      <c r="AS1180" t="str">
        <f t="shared" si="424"/>
        <v/>
      </c>
      <c r="AT1180" t="str">
        <f t="shared" si="425"/>
        <v/>
      </c>
      <c r="AU1180" t="str">
        <f t="shared" si="426"/>
        <v/>
      </c>
      <c r="AV1180" t="str">
        <f t="shared" si="427"/>
        <v/>
      </c>
      <c r="AW1180">
        <f>'01_指標庫'!$H$4*ISNUMBER($F1180)+'01_指標庫'!$H$5*ISNUMBER($AA1180)+'01_指標庫'!$H$6*ISNUMBER($G1180)+'01_指標庫'!$H$7*ISNUMBER($H1180)+'01_指標庫'!$H$8*ISNUMBER($AF1180)+'01_指標庫'!$H$9*ISNUMBER($AG1180)+'01_指標庫'!$H$10*ISNUMBER($AB1180)+'01_指標庫'!$H$11*ISNUMBER($AC1180)+'01_指標庫'!$H$12*ISNUMBER($AD1180)+'01_指標庫'!$H$13*ISNUMBER($AE1180)+'01_指標庫'!$H$14*ISNUMBER($I1180)+'01_指標庫'!$H$15*ISNUMBER($AH1180)+'01_指標庫'!$H$16*ISNUMBER($K1180)+'01_指標庫'!$H$17*ISNUMBER($AI1180)+'01_指標庫'!$H$18*ISNUMBER($AJ1180)+'01_指標庫'!$H$19*ISNUMBER($AK1180)+'01_指標庫'!$H$20*ISNUMBER($BB1180)+'01_指標庫'!$H$21*ISNUMBER($BC1180)</f>
        <v>51</v>
      </c>
      <c r="AX1180">
        <f>IF(AW1180=0,50,ROUND(('01_指標庫'!$H$4*IF(ISNUMBER($F1180),L1180,0)+'01_指標庫'!$H$5*IF(ISNUMBER($AA1180),AL1180,0)+'01_指標庫'!$H$6*IF(ISNUMBER($G1180),M1180,0)+'01_指標庫'!$H$7*IF(ISNUMBER($H1180),N1180,0)+'01_指標庫'!$H$8*IF(ISNUMBER($AF1180),AQ1180,0)+'01_指標庫'!$H$9*IF(ISNUMBER($AG1180),AR1180,0)+'01_指標庫'!$H$10*IF(ISNUMBER($AB1180),AM1180,0)+'01_指標庫'!$H$11*IF(ISNUMBER($AC1180),AN1180,0)+'01_指標庫'!$H$12*IF(ISNUMBER($AD1180),AO1180,0)+'01_指標庫'!$H$13*IF(ISNUMBER($AE1180),AP1180,0)+'01_指標庫'!$H$14*IF(ISNUMBER($I1180),O1180,0)+'01_指標庫'!$H$15*IF(ISNUMBER($AH1180),AS1180,0)+'01_指標庫'!$H$16*IF(ISNUMBER($K1180),P1180,0)+'01_指標庫'!$H$17*IF(ISNUMBER($AI1180),AT1180,0)+'01_指標庫'!$H$18*IF(ISNUMBER($AJ1180),AU1180,0)+'01_指標庫'!$H$19*IF(ISNUMBER($AK1180),AV1180,0)+'01_指標庫'!$H$20*IF(ISNUMBER($BB1180),BB1180,0)+'01_指標庫'!$H$21*IF(ISNUMBER($BC1180),BC1180,0))/AW1180,1))</f>
        <v>66.7</v>
      </c>
      <c r="AY1180" s="67"/>
      <c r="AZ1180" s="67"/>
      <c r="BA1180" s="66">
        <f t="shared" si="431"/>
        <v>-1.3979961035564314E-2</v>
      </c>
      <c r="BB1180">
        <f t="shared" si="432"/>
        <v>0</v>
      </c>
      <c r="BC1180" t="str">
        <f t="shared" si="433"/>
        <v/>
      </c>
    </row>
    <row r="1181" spans="1:55" ht="15" customHeight="1">
      <c r="A1181" s="56">
        <v>1177</v>
      </c>
      <c r="B1181" s="57">
        <v>44266</v>
      </c>
      <c r="C1181" s="56">
        <v>2021</v>
      </c>
      <c r="D1181" s="58" t="s">
        <v>239</v>
      </c>
      <c r="E1181" s="59">
        <v>13052.9</v>
      </c>
      <c r="F1181" s="60">
        <v>0.11183800000000001</v>
      </c>
      <c r="G1181" s="60">
        <v>-5.4664999999999998E-2</v>
      </c>
      <c r="H1181" s="61">
        <v>0.85709999999999997</v>
      </c>
      <c r="I1181" s="62">
        <v>352</v>
      </c>
      <c r="J1181" s="56" t="s">
        <v>235</v>
      </c>
      <c r="K1181" s="63">
        <v>21.91</v>
      </c>
      <c r="L1181" s="56">
        <f t="shared" si="411"/>
        <v>100</v>
      </c>
      <c r="M1181" s="56">
        <f t="shared" si="412"/>
        <v>100</v>
      </c>
      <c r="N1181" s="56">
        <f t="shared" si="413"/>
        <v>100</v>
      </c>
      <c r="O1181" s="56">
        <f t="shared" si="414"/>
        <v>50</v>
      </c>
      <c r="P1181" s="56">
        <f t="shared" si="415"/>
        <v>50</v>
      </c>
      <c r="Q1181" s="63"/>
      <c r="R1181" s="56"/>
      <c r="S1181" s="60">
        <f t="shared" si="428"/>
        <v>2.3590679787673707E-2</v>
      </c>
      <c r="T1181" s="64">
        <f t="shared" si="429"/>
        <v>-2.8812056737588576E-2</v>
      </c>
      <c r="V1181" s="65"/>
      <c r="W1181" s="65"/>
      <c r="Y1181" s="15" t="str">
        <f t="shared" si="416"/>
        <v>EASY</v>
      </c>
      <c r="AA1181" s="66">
        <f t="shared" si="430"/>
        <v>0.12019331628979302</v>
      </c>
      <c r="AB1181">
        <f>LOOKUP($B1181,'07_L1政策步階'!$A$4:$A$14,'07_L1政策步階'!$C$4:$C$14)</f>
        <v>1</v>
      </c>
      <c r="AC1181" s="65"/>
      <c r="AD1181" s="65"/>
      <c r="AE1181" s="65"/>
      <c r="AF1181" s="65"/>
      <c r="AG1181" s="65"/>
      <c r="AH1181" s="65"/>
      <c r="AI1181" s="65"/>
      <c r="AJ1181" s="65"/>
      <c r="AK1181" s="65"/>
      <c r="AL1181">
        <f t="shared" si="417"/>
        <v>100</v>
      </c>
      <c r="AM1181">
        <f t="shared" si="418"/>
        <v>100</v>
      </c>
      <c r="AN1181" t="str">
        <f t="shared" si="419"/>
        <v/>
      </c>
      <c r="AO1181" t="str">
        <f t="shared" si="420"/>
        <v/>
      </c>
      <c r="AP1181" t="str">
        <f t="shared" si="421"/>
        <v/>
      </c>
      <c r="AQ1181" t="str">
        <f t="shared" si="422"/>
        <v/>
      </c>
      <c r="AR1181" t="str">
        <f t="shared" si="423"/>
        <v/>
      </c>
      <c r="AS1181" t="str">
        <f t="shared" si="424"/>
        <v/>
      </c>
      <c r="AT1181" t="str">
        <f t="shared" si="425"/>
        <v/>
      </c>
      <c r="AU1181" t="str">
        <f t="shared" si="426"/>
        <v/>
      </c>
      <c r="AV1181" t="str">
        <f t="shared" si="427"/>
        <v/>
      </c>
      <c r="AW1181">
        <f>'01_指標庫'!$H$4*ISNUMBER($F1181)+'01_指標庫'!$H$5*ISNUMBER($AA1181)+'01_指標庫'!$H$6*ISNUMBER($G1181)+'01_指標庫'!$H$7*ISNUMBER($H1181)+'01_指標庫'!$H$8*ISNUMBER($AF1181)+'01_指標庫'!$H$9*ISNUMBER($AG1181)+'01_指標庫'!$H$10*ISNUMBER($AB1181)+'01_指標庫'!$H$11*ISNUMBER($AC1181)+'01_指標庫'!$H$12*ISNUMBER($AD1181)+'01_指標庫'!$H$13*ISNUMBER($AE1181)+'01_指標庫'!$H$14*ISNUMBER($I1181)+'01_指標庫'!$H$15*ISNUMBER($AH1181)+'01_指標庫'!$H$16*ISNUMBER($K1181)+'01_指標庫'!$H$17*ISNUMBER($AI1181)+'01_指標庫'!$H$18*ISNUMBER($AJ1181)+'01_指標庫'!$H$19*ISNUMBER($AK1181)+'01_指標庫'!$H$20*ISNUMBER($BB1181)+'01_指標庫'!$H$21*ISNUMBER($BC1181)</f>
        <v>51</v>
      </c>
      <c r="AX1181">
        <f>IF(AW1181=0,50,ROUND(('01_指標庫'!$H$4*IF(ISNUMBER($F1181),L1181,0)+'01_指標庫'!$H$5*IF(ISNUMBER($AA1181),AL1181,0)+'01_指標庫'!$H$6*IF(ISNUMBER($G1181),M1181,0)+'01_指標庫'!$H$7*IF(ISNUMBER($H1181),N1181,0)+'01_指標庫'!$H$8*IF(ISNUMBER($AF1181),AQ1181,0)+'01_指標庫'!$H$9*IF(ISNUMBER($AG1181),AR1181,0)+'01_指標庫'!$H$10*IF(ISNUMBER($AB1181),AM1181,0)+'01_指標庫'!$H$11*IF(ISNUMBER($AC1181),AN1181,0)+'01_指標庫'!$H$12*IF(ISNUMBER($AD1181),AO1181,0)+'01_指標庫'!$H$13*IF(ISNUMBER($AE1181),AP1181,0)+'01_指標庫'!$H$14*IF(ISNUMBER($I1181),O1181,0)+'01_指標庫'!$H$15*IF(ISNUMBER($AH1181),AS1181,0)+'01_指標庫'!$H$16*IF(ISNUMBER($K1181),P1181,0)+'01_指標庫'!$H$17*IF(ISNUMBER($AI1181),AT1181,0)+'01_指標庫'!$H$18*IF(ISNUMBER($AJ1181),AU1181,0)+'01_指標庫'!$H$19*IF(ISNUMBER($AK1181),AV1181,0)+'01_指標庫'!$H$20*IF(ISNUMBER($BB1181),BB1181,0)+'01_指標庫'!$H$21*IF(ISNUMBER($BC1181),BC1181,0))/AW1181,1))</f>
        <v>74.5</v>
      </c>
      <c r="AY1181" s="67"/>
      <c r="AZ1181" s="67"/>
      <c r="BA1181" s="66">
        <f t="shared" si="431"/>
        <v>-6.5065354492168659E-3</v>
      </c>
      <c r="BB1181">
        <f t="shared" si="432"/>
        <v>0</v>
      </c>
      <c r="BC1181" t="str">
        <f t="shared" si="433"/>
        <v/>
      </c>
    </row>
    <row r="1182" spans="1:55" ht="15" customHeight="1">
      <c r="A1182" s="56">
        <v>1178</v>
      </c>
      <c r="B1182" s="57">
        <v>44267</v>
      </c>
      <c r="C1182" s="56">
        <v>2021</v>
      </c>
      <c r="D1182" s="58" t="s">
        <v>234</v>
      </c>
      <c r="E1182" s="59">
        <v>12937.29</v>
      </c>
      <c r="F1182" s="60">
        <v>0.100352</v>
      </c>
      <c r="G1182" s="60">
        <v>-6.3037999999999997E-2</v>
      </c>
      <c r="H1182" s="61">
        <v>0.8367</v>
      </c>
      <c r="I1182" s="62">
        <v>355</v>
      </c>
      <c r="J1182" s="56" t="s">
        <v>235</v>
      </c>
      <c r="K1182" s="63">
        <v>20.69</v>
      </c>
      <c r="L1182" s="56">
        <f t="shared" si="411"/>
        <v>100</v>
      </c>
      <c r="M1182" s="56">
        <f t="shared" si="412"/>
        <v>50</v>
      </c>
      <c r="N1182" s="56">
        <f t="shared" si="413"/>
        <v>100</v>
      </c>
      <c r="O1182" s="56">
        <f t="shared" si="414"/>
        <v>50</v>
      </c>
      <c r="P1182" s="56">
        <f t="shared" si="415"/>
        <v>50</v>
      </c>
      <c r="Q1182" s="63"/>
      <c r="R1182" s="56"/>
      <c r="S1182" s="60">
        <f t="shared" si="428"/>
        <v>-8.8570356012839246E-3</v>
      </c>
      <c r="T1182" s="64">
        <f t="shared" si="429"/>
        <v>-5.5682336832496571E-2</v>
      </c>
      <c r="V1182" s="65"/>
      <c r="W1182" s="65"/>
      <c r="Y1182" s="15" t="str">
        <f t="shared" si="416"/>
        <v>EASY</v>
      </c>
      <c r="AA1182" s="66">
        <f t="shared" si="430"/>
        <v>0.11868782095563479</v>
      </c>
      <c r="AB1182">
        <f>LOOKUP($B1182,'07_L1政策步階'!$A$4:$A$14,'07_L1政策步階'!$C$4:$C$14)</f>
        <v>1</v>
      </c>
      <c r="AC1182" s="65"/>
      <c r="AD1182" s="65"/>
      <c r="AE1182" s="65"/>
      <c r="AF1182" s="65"/>
      <c r="AG1182" s="65"/>
      <c r="AH1182" s="65"/>
      <c r="AI1182" s="65"/>
      <c r="AJ1182" s="65"/>
      <c r="AK1182" s="65"/>
      <c r="AL1182">
        <f t="shared" si="417"/>
        <v>100</v>
      </c>
      <c r="AM1182">
        <f t="shared" si="418"/>
        <v>100</v>
      </c>
      <c r="AN1182" t="str">
        <f t="shared" si="419"/>
        <v/>
      </c>
      <c r="AO1182" t="str">
        <f t="shared" si="420"/>
        <v/>
      </c>
      <c r="AP1182" t="str">
        <f t="shared" si="421"/>
        <v/>
      </c>
      <c r="AQ1182" t="str">
        <f t="shared" si="422"/>
        <v/>
      </c>
      <c r="AR1182" t="str">
        <f t="shared" si="423"/>
        <v/>
      </c>
      <c r="AS1182" t="str">
        <f t="shared" si="424"/>
        <v/>
      </c>
      <c r="AT1182" t="str">
        <f t="shared" si="425"/>
        <v/>
      </c>
      <c r="AU1182" t="str">
        <f t="shared" si="426"/>
        <v/>
      </c>
      <c r="AV1182" t="str">
        <f t="shared" si="427"/>
        <v/>
      </c>
      <c r="AW1182">
        <f>'01_指標庫'!$H$4*ISNUMBER($F1182)+'01_指標庫'!$H$5*ISNUMBER($AA1182)+'01_指標庫'!$H$6*ISNUMBER($G1182)+'01_指標庫'!$H$7*ISNUMBER($H1182)+'01_指標庫'!$H$8*ISNUMBER($AF1182)+'01_指標庫'!$H$9*ISNUMBER($AG1182)+'01_指標庫'!$H$10*ISNUMBER($AB1182)+'01_指標庫'!$H$11*ISNUMBER($AC1182)+'01_指標庫'!$H$12*ISNUMBER($AD1182)+'01_指標庫'!$H$13*ISNUMBER($AE1182)+'01_指標庫'!$H$14*ISNUMBER($I1182)+'01_指標庫'!$H$15*ISNUMBER($AH1182)+'01_指標庫'!$H$16*ISNUMBER($K1182)+'01_指標庫'!$H$17*ISNUMBER($AI1182)+'01_指標庫'!$H$18*ISNUMBER($AJ1182)+'01_指標庫'!$H$19*ISNUMBER($AK1182)+'01_指標庫'!$H$20*ISNUMBER($BB1182)+'01_指標庫'!$H$21*ISNUMBER($BC1182)</f>
        <v>51</v>
      </c>
      <c r="AX1182">
        <f>IF(AW1182=0,50,ROUND(('01_指標庫'!$H$4*IF(ISNUMBER($F1182),L1182,0)+'01_指標庫'!$H$5*IF(ISNUMBER($AA1182),AL1182,0)+'01_指標庫'!$H$6*IF(ISNUMBER($G1182),M1182,0)+'01_指標庫'!$H$7*IF(ISNUMBER($H1182),N1182,0)+'01_指標庫'!$H$8*IF(ISNUMBER($AF1182),AQ1182,0)+'01_指標庫'!$H$9*IF(ISNUMBER($AG1182),AR1182,0)+'01_指標庫'!$H$10*IF(ISNUMBER($AB1182),AM1182,0)+'01_指標庫'!$H$11*IF(ISNUMBER($AC1182),AN1182,0)+'01_指標庫'!$H$12*IF(ISNUMBER($AD1182),AO1182,0)+'01_指標庫'!$H$13*IF(ISNUMBER($AE1182),AP1182,0)+'01_指標庫'!$H$14*IF(ISNUMBER($I1182),O1182,0)+'01_指標庫'!$H$15*IF(ISNUMBER($AH1182),AS1182,0)+'01_指標庫'!$H$16*IF(ISNUMBER($K1182),P1182,0)+'01_指標庫'!$H$17*IF(ISNUMBER($AI1182),AT1182,0)+'01_指標庫'!$H$18*IF(ISNUMBER($AJ1182),AU1182,0)+'01_指標庫'!$H$19*IF(ISNUMBER($AK1182),AV1182,0)+'01_指標庫'!$H$20*IF(ISNUMBER($BB1182),BB1182,0)+'01_指標庫'!$H$21*IF(ISNUMBER($BC1182),BC1182,0))/AW1182,1))</f>
        <v>72.5</v>
      </c>
      <c r="AY1182" s="67"/>
      <c r="AZ1182" s="67"/>
      <c r="BA1182" s="66">
        <f t="shared" si="431"/>
        <v>-2.5228413986624343E-3</v>
      </c>
      <c r="BB1182">
        <f t="shared" si="432"/>
        <v>50</v>
      </c>
      <c r="BC1182" t="str">
        <f t="shared" si="433"/>
        <v/>
      </c>
    </row>
    <row r="1183" spans="1:55" ht="15" customHeight="1">
      <c r="A1183" s="56">
        <v>1179</v>
      </c>
      <c r="B1183" s="57">
        <v>44270</v>
      </c>
      <c r="C1183" s="56">
        <v>2021</v>
      </c>
      <c r="D1183" s="58" t="s">
        <v>236</v>
      </c>
      <c r="E1183" s="59">
        <v>13082.54</v>
      </c>
      <c r="F1183" s="60">
        <v>0.110974</v>
      </c>
      <c r="G1183" s="60">
        <v>-5.2519000000000003E-2</v>
      </c>
      <c r="H1183" s="61">
        <v>0.85709999999999997</v>
      </c>
      <c r="I1183" s="62">
        <v>355</v>
      </c>
      <c r="J1183" s="56" t="s">
        <v>235</v>
      </c>
      <c r="K1183" s="63">
        <v>20.03</v>
      </c>
      <c r="L1183" s="56">
        <f t="shared" si="411"/>
        <v>100</v>
      </c>
      <c r="M1183" s="56">
        <f t="shared" si="412"/>
        <v>100</v>
      </c>
      <c r="N1183" s="56">
        <f t="shared" si="413"/>
        <v>100</v>
      </c>
      <c r="O1183" s="56">
        <f t="shared" si="414"/>
        <v>50</v>
      </c>
      <c r="P1183" s="56">
        <f t="shared" si="415"/>
        <v>50</v>
      </c>
      <c r="Q1183" s="63"/>
      <c r="R1183" s="56"/>
      <c r="S1183" s="60">
        <f t="shared" si="428"/>
        <v>1.1227235379279499E-2</v>
      </c>
      <c r="T1183" s="64">
        <f t="shared" si="429"/>
        <v>-3.1899468342194259E-2</v>
      </c>
      <c r="V1183" s="65"/>
      <c r="W1183" s="65"/>
      <c r="Y1183" s="15" t="str">
        <f t="shared" si="416"/>
        <v>EASY</v>
      </c>
      <c r="AA1183" s="66">
        <f t="shared" si="430"/>
        <v>0.11734939117631593</v>
      </c>
      <c r="AB1183">
        <f>LOOKUP($B1183,'07_L1政策步階'!$A$4:$A$14,'07_L1政策步階'!$C$4:$C$14)</f>
        <v>1</v>
      </c>
      <c r="AC1183" s="65"/>
      <c r="AD1183" s="65"/>
      <c r="AE1183" s="65"/>
      <c r="AF1183" s="65"/>
      <c r="AG1183" s="65"/>
      <c r="AH1183" s="65"/>
      <c r="AI1183" s="65"/>
      <c r="AJ1183" s="65"/>
      <c r="AK1183" s="65"/>
      <c r="AL1183">
        <f t="shared" si="417"/>
        <v>100</v>
      </c>
      <c r="AM1183">
        <f t="shared" si="418"/>
        <v>100</v>
      </c>
      <c r="AN1183" t="str">
        <f t="shared" si="419"/>
        <v/>
      </c>
      <c r="AO1183" t="str">
        <f t="shared" si="420"/>
        <v/>
      </c>
      <c r="AP1183" t="str">
        <f t="shared" si="421"/>
        <v/>
      </c>
      <c r="AQ1183" t="str">
        <f t="shared" si="422"/>
        <v/>
      </c>
      <c r="AR1183" t="str">
        <f t="shared" si="423"/>
        <v/>
      </c>
      <c r="AS1183" t="str">
        <f t="shared" si="424"/>
        <v/>
      </c>
      <c r="AT1183" t="str">
        <f t="shared" si="425"/>
        <v/>
      </c>
      <c r="AU1183" t="str">
        <f t="shared" si="426"/>
        <v/>
      </c>
      <c r="AV1183" t="str">
        <f t="shared" si="427"/>
        <v/>
      </c>
      <c r="AW1183">
        <f>'01_指標庫'!$H$4*ISNUMBER($F1183)+'01_指標庫'!$H$5*ISNUMBER($AA1183)+'01_指標庫'!$H$6*ISNUMBER($G1183)+'01_指標庫'!$H$7*ISNUMBER($H1183)+'01_指標庫'!$H$8*ISNUMBER($AF1183)+'01_指標庫'!$H$9*ISNUMBER($AG1183)+'01_指標庫'!$H$10*ISNUMBER($AB1183)+'01_指標庫'!$H$11*ISNUMBER($AC1183)+'01_指標庫'!$H$12*ISNUMBER($AD1183)+'01_指標庫'!$H$13*ISNUMBER($AE1183)+'01_指標庫'!$H$14*ISNUMBER($I1183)+'01_指標庫'!$H$15*ISNUMBER($AH1183)+'01_指標庫'!$H$16*ISNUMBER($K1183)+'01_指標庫'!$H$17*ISNUMBER($AI1183)+'01_指標庫'!$H$18*ISNUMBER($AJ1183)+'01_指標庫'!$H$19*ISNUMBER($AK1183)+'01_指標庫'!$H$20*ISNUMBER($BB1183)+'01_指標庫'!$H$21*ISNUMBER($BC1183)</f>
        <v>51</v>
      </c>
      <c r="AX1183">
        <f>IF(AW1183=0,50,ROUND(('01_指標庫'!$H$4*IF(ISNUMBER($F1183),L1183,0)+'01_指標庫'!$H$5*IF(ISNUMBER($AA1183),AL1183,0)+'01_指標庫'!$H$6*IF(ISNUMBER($G1183),M1183,0)+'01_指標庫'!$H$7*IF(ISNUMBER($H1183),N1183,0)+'01_指標庫'!$H$8*IF(ISNUMBER($AF1183),AQ1183,0)+'01_指標庫'!$H$9*IF(ISNUMBER($AG1183),AR1183,0)+'01_指標庫'!$H$10*IF(ISNUMBER($AB1183),AM1183,0)+'01_指標庫'!$H$11*IF(ISNUMBER($AC1183),AN1183,0)+'01_指標庫'!$H$12*IF(ISNUMBER($AD1183),AO1183,0)+'01_指標庫'!$H$13*IF(ISNUMBER($AE1183),AP1183,0)+'01_指標庫'!$H$14*IF(ISNUMBER($I1183),O1183,0)+'01_指標庫'!$H$15*IF(ISNUMBER($AH1183),AS1183,0)+'01_指標庫'!$H$16*IF(ISNUMBER($K1183),P1183,0)+'01_指標庫'!$H$17*IF(ISNUMBER($AI1183),AT1183,0)+'01_指標庫'!$H$18*IF(ISNUMBER($AJ1183),AU1183,0)+'01_指標庫'!$H$19*IF(ISNUMBER($AK1183),AV1183,0)+'01_指標庫'!$H$20*IF(ISNUMBER($BB1183),BB1183,0)+'01_指標庫'!$H$21*IF(ISNUMBER($BC1183),BC1183,0))/AW1183,1))</f>
        <v>86.3</v>
      </c>
      <c r="AY1183" s="67"/>
      <c r="AZ1183" s="67"/>
      <c r="BA1183" s="66">
        <f t="shared" si="431"/>
        <v>1.1302707416363855E-2</v>
      </c>
      <c r="BB1183">
        <f t="shared" si="432"/>
        <v>100</v>
      </c>
      <c r="BC1183" t="str">
        <f t="shared" si="433"/>
        <v/>
      </c>
    </row>
    <row r="1184" spans="1:55" ht="15" customHeight="1">
      <c r="A1184" s="56">
        <v>1180</v>
      </c>
      <c r="B1184" s="57">
        <v>44271</v>
      </c>
      <c r="C1184" s="56">
        <v>2021</v>
      </c>
      <c r="D1184" s="58" t="s">
        <v>237</v>
      </c>
      <c r="E1184" s="59">
        <v>13152.28</v>
      </c>
      <c r="F1184" s="60">
        <v>0.115193</v>
      </c>
      <c r="G1184" s="60">
        <v>-4.7468000000000003E-2</v>
      </c>
      <c r="H1184" s="61">
        <v>0.85709999999999997</v>
      </c>
      <c r="I1184" s="62">
        <v>355</v>
      </c>
      <c r="J1184" s="56" t="s">
        <v>235</v>
      </c>
      <c r="K1184" s="63">
        <v>19.79</v>
      </c>
      <c r="L1184" s="56">
        <f t="shared" si="411"/>
        <v>100</v>
      </c>
      <c r="M1184" s="56">
        <f t="shared" si="412"/>
        <v>100</v>
      </c>
      <c r="N1184" s="56">
        <f t="shared" si="413"/>
        <v>100</v>
      </c>
      <c r="O1184" s="56">
        <f t="shared" si="414"/>
        <v>50</v>
      </c>
      <c r="P1184" s="56">
        <f t="shared" si="415"/>
        <v>100</v>
      </c>
      <c r="Q1184" s="63"/>
      <c r="R1184" s="56"/>
      <c r="S1184" s="60">
        <f t="shared" si="428"/>
        <v>5.3307691014130576E-3</v>
      </c>
      <c r="T1184" s="64">
        <f t="shared" si="429"/>
        <v>-1.1982026959560743E-2</v>
      </c>
      <c r="V1184" s="65"/>
      <c r="W1184" s="65"/>
      <c r="Y1184" s="15" t="str">
        <f t="shared" si="416"/>
        <v>EASY</v>
      </c>
      <c r="AA1184" s="66">
        <f t="shared" si="430"/>
        <v>0.11609328781283956</v>
      </c>
      <c r="AB1184">
        <f>LOOKUP($B1184,'07_L1政策步階'!$A$4:$A$14,'07_L1政策步階'!$C$4:$C$14)</f>
        <v>1</v>
      </c>
      <c r="AC1184" s="65"/>
      <c r="AD1184" s="65"/>
      <c r="AE1184" s="65"/>
      <c r="AF1184" s="65"/>
      <c r="AG1184" s="65"/>
      <c r="AH1184" s="65"/>
      <c r="AI1184" s="65"/>
      <c r="AJ1184" s="65"/>
      <c r="AK1184" s="65"/>
      <c r="AL1184">
        <f t="shared" si="417"/>
        <v>100</v>
      </c>
      <c r="AM1184">
        <f t="shared" si="418"/>
        <v>100</v>
      </c>
      <c r="AN1184" t="str">
        <f t="shared" si="419"/>
        <v/>
      </c>
      <c r="AO1184" t="str">
        <f t="shared" si="420"/>
        <v/>
      </c>
      <c r="AP1184" t="str">
        <f t="shared" si="421"/>
        <v/>
      </c>
      <c r="AQ1184" t="str">
        <f t="shared" si="422"/>
        <v/>
      </c>
      <c r="AR1184" t="str">
        <f t="shared" si="423"/>
        <v/>
      </c>
      <c r="AS1184" t="str">
        <f t="shared" si="424"/>
        <v/>
      </c>
      <c r="AT1184" t="str">
        <f t="shared" si="425"/>
        <v/>
      </c>
      <c r="AU1184" t="str">
        <f t="shared" si="426"/>
        <v/>
      </c>
      <c r="AV1184" t="str">
        <f t="shared" si="427"/>
        <v/>
      </c>
      <c r="AW1184">
        <f>'01_指標庫'!$H$4*ISNUMBER($F1184)+'01_指標庫'!$H$5*ISNUMBER($AA1184)+'01_指標庫'!$H$6*ISNUMBER($G1184)+'01_指標庫'!$H$7*ISNUMBER($H1184)+'01_指標庫'!$H$8*ISNUMBER($AF1184)+'01_指標庫'!$H$9*ISNUMBER($AG1184)+'01_指標庫'!$H$10*ISNUMBER($AB1184)+'01_指標庫'!$H$11*ISNUMBER($AC1184)+'01_指標庫'!$H$12*ISNUMBER($AD1184)+'01_指標庫'!$H$13*ISNUMBER($AE1184)+'01_指標庫'!$H$14*ISNUMBER($I1184)+'01_指標庫'!$H$15*ISNUMBER($AH1184)+'01_指標庫'!$H$16*ISNUMBER($K1184)+'01_指標庫'!$H$17*ISNUMBER($AI1184)+'01_指標庫'!$H$18*ISNUMBER($AJ1184)+'01_指標庫'!$H$19*ISNUMBER($AK1184)+'01_指標庫'!$H$20*ISNUMBER($BB1184)+'01_指標庫'!$H$21*ISNUMBER($BC1184)</f>
        <v>51</v>
      </c>
      <c r="AX1184">
        <f>IF(AW1184=0,50,ROUND(('01_指標庫'!$H$4*IF(ISNUMBER($F1184),L1184,0)+'01_指標庫'!$H$5*IF(ISNUMBER($AA1184),AL1184,0)+'01_指標庫'!$H$6*IF(ISNUMBER($G1184),M1184,0)+'01_指標庫'!$H$7*IF(ISNUMBER($H1184),N1184,0)+'01_指標庫'!$H$8*IF(ISNUMBER($AF1184),AQ1184,0)+'01_指標庫'!$H$9*IF(ISNUMBER($AG1184),AR1184,0)+'01_指標庫'!$H$10*IF(ISNUMBER($AB1184),AM1184,0)+'01_指標庫'!$H$11*IF(ISNUMBER($AC1184),AN1184,0)+'01_指標庫'!$H$12*IF(ISNUMBER($AD1184),AO1184,0)+'01_指標庫'!$H$13*IF(ISNUMBER($AE1184),AP1184,0)+'01_指標庫'!$H$14*IF(ISNUMBER($I1184),O1184,0)+'01_指標庫'!$H$15*IF(ISNUMBER($AH1184),AS1184,0)+'01_指標庫'!$H$16*IF(ISNUMBER($K1184),P1184,0)+'01_指標庫'!$H$17*IF(ISNUMBER($AI1184),AT1184,0)+'01_指標庫'!$H$18*IF(ISNUMBER($AJ1184),AU1184,0)+'01_指標庫'!$H$19*IF(ISNUMBER($AK1184),AV1184,0)+'01_指標庫'!$H$20*IF(ISNUMBER($BB1184),BB1184,0)+'01_指標庫'!$H$21*IF(ISNUMBER($BC1184),BC1184,0))/AW1184,1))</f>
        <v>92.2</v>
      </c>
      <c r="AY1184" s="67"/>
      <c r="AZ1184" s="67"/>
      <c r="BA1184" s="66">
        <f t="shared" si="431"/>
        <v>1.616800961540199E-2</v>
      </c>
      <c r="BB1184">
        <f t="shared" si="432"/>
        <v>100</v>
      </c>
      <c r="BC1184" t="str">
        <f t="shared" si="433"/>
        <v/>
      </c>
    </row>
    <row r="1185" spans="1:55" ht="15" customHeight="1">
      <c r="A1185" s="56">
        <v>1181</v>
      </c>
      <c r="B1185" s="57">
        <v>44272</v>
      </c>
      <c r="C1185" s="56">
        <v>2021</v>
      </c>
      <c r="D1185" s="58" t="s">
        <v>238</v>
      </c>
      <c r="E1185" s="59">
        <v>13202.38</v>
      </c>
      <c r="F1185" s="60">
        <v>0.11773400000000001</v>
      </c>
      <c r="G1185" s="60">
        <v>-4.3839000000000003E-2</v>
      </c>
      <c r="H1185" s="61">
        <v>0.89800000000000002</v>
      </c>
      <c r="I1185" s="62">
        <v>365</v>
      </c>
      <c r="J1185" s="56" t="s">
        <v>235</v>
      </c>
      <c r="K1185" s="63">
        <v>19.23</v>
      </c>
      <c r="L1185" s="56">
        <f t="shared" si="411"/>
        <v>100</v>
      </c>
      <c r="M1185" s="56">
        <f t="shared" si="412"/>
        <v>100</v>
      </c>
      <c r="N1185" s="56">
        <f t="shared" si="413"/>
        <v>100</v>
      </c>
      <c r="O1185" s="56">
        <f t="shared" si="414"/>
        <v>50</v>
      </c>
      <c r="P1185" s="56">
        <f t="shared" si="415"/>
        <v>100</v>
      </c>
      <c r="Q1185" s="63"/>
      <c r="R1185" s="56"/>
      <c r="S1185" s="60">
        <f t="shared" si="428"/>
        <v>3.8092254726935781E-3</v>
      </c>
      <c r="T1185" s="64">
        <f t="shared" si="429"/>
        <v>-2.8297119757453193E-2</v>
      </c>
      <c r="V1185" s="65"/>
      <c r="W1185" s="65"/>
      <c r="Y1185" s="15" t="str">
        <f t="shared" si="416"/>
        <v>EASY</v>
      </c>
      <c r="AA1185" s="66">
        <f t="shared" si="430"/>
        <v>0.1152505028673585</v>
      </c>
      <c r="AB1185">
        <f>LOOKUP($B1185,'07_L1政策步階'!$A$4:$A$14,'07_L1政策步階'!$C$4:$C$14)</f>
        <v>1</v>
      </c>
      <c r="AC1185" s="65"/>
      <c r="AD1185" s="65"/>
      <c r="AE1185" s="65"/>
      <c r="AF1185" s="65"/>
      <c r="AG1185" s="65"/>
      <c r="AH1185" s="65"/>
      <c r="AI1185" s="65"/>
      <c r="AJ1185" s="65"/>
      <c r="AK1185" s="65"/>
      <c r="AL1185">
        <f t="shared" si="417"/>
        <v>100</v>
      </c>
      <c r="AM1185">
        <f t="shared" si="418"/>
        <v>100</v>
      </c>
      <c r="AN1185" t="str">
        <f t="shared" si="419"/>
        <v/>
      </c>
      <c r="AO1185" t="str">
        <f t="shared" si="420"/>
        <v/>
      </c>
      <c r="AP1185" t="str">
        <f t="shared" si="421"/>
        <v/>
      </c>
      <c r="AQ1185" t="str">
        <f t="shared" si="422"/>
        <v/>
      </c>
      <c r="AR1185" t="str">
        <f t="shared" si="423"/>
        <v/>
      </c>
      <c r="AS1185" t="str">
        <f t="shared" si="424"/>
        <v/>
      </c>
      <c r="AT1185" t="str">
        <f t="shared" si="425"/>
        <v/>
      </c>
      <c r="AU1185" t="str">
        <f t="shared" si="426"/>
        <v/>
      </c>
      <c r="AV1185" t="str">
        <f t="shared" si="427"/>
        <v/>
      </c>
      <c r="AW1185">
        <f>'01_指標庫'!$H$4*ISNUMBER($F1185)+'01_指標庫'!$H$5*ISNUMBER($AA1185)+'01_指標庫'!$H$6*ISNUMBER($G1185)+'01_指標庫'!$H$7*ISNUMBER($H1185)+'01_指標庫'!$H$8*ISNUMBER($AF1185)+'01_指標庫'!$H$9*ISNUMBER($AG1185)+'01_指標庫'!$H$10*ISNUMBER($AB1185)+'01_指標庫'!$H$11*ISNUMBER($AC1185)+'01_指標庫'!$H$12*ISNUMBER($AD1185)+'01_指標庫'!$H$13*ISNUMBER($AE1185)+'01_指標庫'!$H$14*ISNUMBER($I1185)+'01_指標庫'!$H$15*ISNUMBER($AH1185)+'01_指標庫'!$H$16*ISNUMBER($K1185)+'01_指標庫'!$H$17*ISNUMBER($AI1185)+'01_指標庫'!$H$18*ISNUMBER($AJ1185)+'01_指標庫'!$H$19*ISNUMBER($AK1185)+'01_指標庫'!$H$20*ISNUMBER($BB1185)+'01_指標庫'!$H$21*ISNUMBER($BC1185)</f>
        <v>51</v>
      </c>
      <c r="AX1185">
        <f>IF(AW1185=0,50,ROUND(('01_指標庫'!$H$4*IF(ISNUMBER($F1185),L1185,0)+'01_指標庫'!$H$5*IF(ISNUMBER($AA1185),AL1185,0)+'01_指標庫'!$H$6*IF(ISNUMBER($G1185),M1185,0)+'01_指標庫'!$H$7*IF(ISNUMBER($H1185),N1185,0)+'01_指標庫'!$H$8*IF(ISNUMBER($AF1185),AQ1185,0)+'01_指標庫'!$H$9*IF(ISNUMBER($AG1185),AR1185,0)+'01_指標庫'!$H$10*IF(ISNUMBER($AB1185),AM1185,0)+'01_指標庫'!$H$11*IF(ISNUMBER($AC1185),AN1185,0)+'01_指標庫'!$H$12*IF(ISNUMBER($AD1185),AO1185,0)+'01_指標庫'!$H$13*IF(ISNUMBER($AE1185),AP1185,0)+'01_指標庫'!$H$14*IF(ISNUMBER($I1185),O1185,0)+'01_指標庫'!$H$15*IF(ISNUMBER($AH1185),AS1185,0)+'01_指標庫'!$H$16*IF(ISNUMBER($K1185),P1185,0)+'01_指標庫'!$H$17*IF(ISNUMBER($AI1185),AT1185,0)+'01_指標庫'!$H$18*IF(ISNUMBER($AJ1185),AU1185,0)+'01_指標庫'!$H$19*IF(ISNUMBER($AK1185),AV1185,0)+'01_指標庫'!$H$20*IF(ISNUMBER($BB1185),BB1185,0)+'01_指標庫'!$H$21*IF(ISNUMBER($BC1185),BC1185,0))/AW1185,1))</f>
        <v>92.2</v>
      </c>
      <c r="AY1185" s="67"/>
      <c r="AZ1185" s="67"/>
      <c r="BA1185" s="66">
        <f t="shared" si="431"/>
        <v>1.9074254895855569E-2</v>
      </c>
      <c r="BB1185">
        <f t="shared" si="432"/>
        <v>100</v>
      </c>
      <c r="BC1185" t="str">
        <f t="shared" si="433"/>
        <v/>
      </c>
    </row>
    <row r="1186" spans="1:55" ht="15" customHeight="1">
      <c r="A1186" s="56">
        <v>1182</v>
      </c>
      <c r="B1186" s="57">
        <v>44273</v>
      </c>
      <c r="C1186" s="56">
        <v>2021</v>
      </c>
      <c r="D1186" s="58" t="s">
        <v>239</v>
      </c>
      <c r="E1186" s="59">
        <v>12789.14</v>
      </c>
      <c r="F1186" s="60">
        <v>8.1314999999999998E-2</v>
      </c>
      <c r="G1186" s="60">
        <v>-7.3768E-2</v>
      </c>
      <c r="H1186" s="61">
        <v>0.81630000000000003</v>
      </c>
      <c r="I1186" s="62">
        <v>366</v>
      </c>
      <c r="J1186" s="56" t="s">
        <v>235</v>
      </c>
      <c r="K1186" s="63">
        <v>21.58</v>
      </c>
      <c r="L1186" s="56">
        <f t="shared" si="411"/>
        <v>100</v>
      </c>
      <c r="M1186" s="56">
        <f t="shared" si="412"/>
        <v>50</v>
      </c>
      <c r="N1186" s="56">
        <f t="shared" si="413"/>
        <v>100</v>
      </c>
      <c r="O1186" s="56">
        <f t="shared" si="414"/>
        <v>50</v>
      </c>
      <c r="P1186" s="56">
        <f t="shared" si="415"/>
        <v>50</v>
      </c>
      <c r="Q1186" s="63"/>
      <c r="R1186" s="56"/>
      <c r="S1186" s="60">
        <f t="shared" si="428"/>
        <v>-3.1300417046017492E-2</v>
      </c>
      <c r="T1186" s="64">
        <f t="shared" si="429"/>
        <v>0.12220488819552777</v>
      </c>
      <c r="V1186" s="65"/>
      <c r="W1186" s="65"/>
      <c r="Y1186" s="15" t="str">
        <f t="shared" si="416"/>
        <v>UNCERTAIN</v>
      </c>
      <c r="AA1186" s="66">
        <f t="shared" si="430"/>
        <v>0.11375155304668505</v>
      </c>
      <c r="AB1186">
        <f>LOOKUP($B1186,'07_L1政策步階'!$A$4:$A$14,'07_L1政策步階'!$C$4:$C$14)</f>
        <v>1</v>
      </c>
      <c r="AC1186" s="65"/>
      <c r="AD1186" s="65"/>
      <c r="AE1186" s="65"/>
      <c r="AF1186" s="65"/>
      <c r="AG1186" s="65"/>
      <c r="AH1186" s="65"/>
      <c r="AI1186" s="65"/>
      <c r="AJ1186" s="65"/>
      <c r="AK1186" s="65"/>
      <c r="AL1186">
        <f t="shared" si="417"/>
        <v>100</v>
      </c>
      <c r="AM1186">
        <f t="shared" si="418"/>
        <v>100</v>
      </c>
      <c r="AN1186" t="str">
        <f t="shared" si="419"/>
        <v/>
      </c>
      <c r="AO1186" t="str">
        <f t="shared" si="420"/>
        <v/>
      </c>
      <c r="AP1186" t="str">
        <f t="shared" si="421"/>
        <v/>
      </c>
      <c r="AQ1186" t="str">
        <f t="shared" si="422"/>
        <v/>
      </c>
      <c r="AR1186" t="str">
        <f t="shared" si="423"/>
        <v/>
      </c>
      <c r="AS1186" t="str">
        <f t="shared" si="424"/>
        <v/>
      </c>
      <c r="AT1186" t="str">
        <f t="shared" si="425"/>
        <v/>
      </c>
      <c r="AU1186" t="str">
        <f t="shared" si="426"/>
        <v/>
      </c>
      <c r="AV1186" t="str">
        <f t="shared" si="427"/>
        <v/>
      </c>
      <c r="AW1186">
        <f>'01_指標庫'!$H$4*ISNUMBER($F1186)+'01_指標庫'!$H$5*ISNUMBER($AA1186)+'01_指標庫'!$H$6*ISNUMBER($G1186)+'01_指標庫'!$H$7*ISNUMBER($H1186)+'01_指標庫'!$H$8*ISNUMBER($AF1186)+'01_指標庫'!$H$9*ISNUMBER($AG1186)+'01_指標庫'!$H$10*ISNUMBER($AB1186)+'01_指標庫'!$H$11*ISNUMBER($AC1186)+'01_指標庫'!$H$12*ISNUMBER($AD1186)+'01_指標庫'!$H$13*ISNUMBER($AE1186)+'01_指標庫'!$H$14*ISNUMBER($I1186)+'01_指標庫'!$H$15*ISNUMBER($AH1186)+'01_指標庫'!$H$16*ISNUMBER($K1186)+'01_指標庫'!$H$17*ISNUMBER($AI1186)+'01_指標庫'!$H$18*ISNUMBER($AJ1186)+'01_指標庫'!$H$19*ISNUMBER($AK1186)+'01_指標庫'!$H$20*ISNUMBER($BB1186)+'01_指標庫'!$H$21*ISNUMBER($BC1186)</f>
        <v>51</v>
      </c>
      <c r="AX1186">
        <f>IF(AW1186=0,50,ROUND(('01_指標庫'!$H$4*IF(ISNUMBER($F1186),L1186,0)+'01_指標庫'!$H$5*IF(ISNUMBER($AA1186),AL1186,0)+'01_指標庫'!$H$6*IF(ISNUMBER($G1186),M1186,0)+'01_指標庫'!$H$7*IF(ISNUMBER($H1186),N1186,0)+'01_指標庫'!$H$8*IF(ISNUMBER($AF1186),AQ1186,0)+'01_指標庫'!$H$9*IF(ISNUMBER($AG1186),AR1186,0)+'01_指標庫'!$H$10*IF(ISNUMBER($AB1186),AM1186,0)+'01_指標庫'!$H$11*IF(ISNUMBER($AC1186),AN1186,0)+'01_指標庫'!$H$12*IF(ISNUMBER($AD1186),AO1186,0)+'01_指標庫'!$H$13*IF(ISNUMBER($AE1186),AP1186,0)+'01_指標庫'!$H$14*IF(ISNUMBER($I1186),O1186,0)+'01_指標庫'!$H$15*IF(ISNUMBER($AH1186),AS1186,0)+'01_指標庫'!$H$16*IF(ISNUMBER($K1186),P1186,0)+'01_指標庫'!$H$17*IF(ISNUMBER($AI1186),AT1186,0)+'01_指標庫'!$H$18*IF(ISNUMBER($AJ1186),AU1186,0)+'01_指標庫'!$H$19*IF(ISNUMBER($AK1186),AV1186,0)+'01_指標庫'!$H$20*IF(ISNUMBER($BB1186),BB1186,0)+'01_指標庫'!$H$21*IF(ISNUMBER($BC1186),BC1186,0))/AW1186,1))</f>
        <v>66.7</v>
      </c>
      <c r="AY1186" s="67"/>
      <c r="AZ1186" s="67"/>
      <c r="BA1186" s="66">
        <f t="shared" si="431"/>
        <v>1.2402482454065833E-2</v>
      </c>
      <c r="BB1186">
        <f t="shared" si="432"/>
        <v>0</v>
      </c>
      <c r="BC1186" t="str">
        <f t="shared" si="433"/>
        <v/>
      </c>
    </row>
    <row r="1187" spans="1:55" ht="15" customHeight="1">
      <c r="A1187" s="56">
        <v>1183</v>
      </c>
      <c r="B1187" s="57">
        <v>44274</v>
      </c>
      <c r="C1187" s="56">
        <v>2021</v>
      </c>
      <c r="D1187" s="58" t="s">
        <v>234</v>
      </c>
      <c r="E1187" s="59">
        <v>12866.99</v>
      </c>
      <c r="F1187" s="60">
        <v>8.6444999999999994E-2</v>
      </c>
      <c r="G1187" s="60">
        <v>-6.8128999999999995E-2</v>
      </c>
      <c r="H1187" s="61">
        <v>0.8367</v>
      </c>
      <c r="I1187" s="62">
        <v>367</v>
      </c>
      <c r="J1187" s="56" t="s">
        <v>235</v>
      </c>
      <c r="K1187" s="63">
        <v>20.95</v>
      </c>
      <c r="L1187" s="56">
        <f t="shared" si="411"/>
        <v>100</v>
      </c>
      <c r="M1187" s="56">
        <f t="shared" si="412"/>
        <v>50</v>
      </c>
      <c r="N1187" s="56">
        <f t="shared" si="413"/>
        <v>100</v>
      </c>
      <c r="O1187" s="56">
        <f t="shared" si="414"/>
        <v>50</v>
      </c>
      <c r="P1187" s="56">
        <f t="shared" si="415"/>
        <v>50</v>
      </c>
      <c r="Q1187" s="63"/>
      <c r="R1187" s="56"/>
      <c r="S1187" s="60">
        <f t="shared" si="428"/>
        <v>6.0871958552335403E-3</v>
      </c>
      <c r="T1187" s="64">
        <f t="shared" si="429"/>
        <v>-2.9193697868396651E-2</v>
      </c>
      <c r="V1187" s="65"/>
      <c r="W1187" s="65"/>
      <c r="Y1187" s="15" t="str">
        <f t="shared" si="416"/>
        <v>EASY</v>
      </c>
      <c r="AA1187" s="66">
        <f t="shared" si="430"/>
        <v>0.11267606050039536</v>
      </c>
      <c r="AB1187">
        <f>LOOKUP($B1187,'07_L1政策步階'!$A$4:$A$14,'07_L1政策步階'!$C$4:$C$14)</f>
        <v>1</v>
      </c>
      <c r="AC1187" s="65"/>
      <c r="AD1187" s="65"/>
      <c r="AE1187" s="65"/>
      <c r="AF1187" s="65"/>
      <c r="AG1187" s="65"/>
      <c r="AH1187" s="65"/>
      <c r="AI1187" s="65"/>
      <c r="AJ1187" s="65"/>
      <c r="AK1187" s="65"/>
      <c r="AL1187">
        <f t="shared" si="417"/>
        <v>100</v>
      </c>
      <c r="AM1187">
        <f t="shared" si="418"/>
        <v>100</v>
      </c>
      <c r="AN1187" t="str">
        <f t="shared" si="419"/>
        <v/>
      </c>
      <c r="AO1187" t="str">
        <f t="shared" si="420"/>
        <v/>
      </c>
      <c r="AP1187" t="str">
        <f t="shared" si="421"/>
        <v/>
      </c>
      <c r="AQ1187" t="str">
        <f t="shared" si="422"/>
        <v/>
      </c>
      <c r="AR1187" t="str">
        <f t="shared" si="423"/>
        <v/>
      </c>
      <c r="AS1187" t="str">
        <f t="shared" si="424"/>
        <v/>
      </c>
      <c r="AT1187" t="str">
        <f t="shared" si="425"/>
        <v/>
      </c>
      <c r="AU1187" t="str">
        <f t="shared" si="426"/>
        <v/>
      </c>
      <c r="AV1187" t="str">
        <f t="shared" si="427"/>
        <v/>
      </c>
      <c r="AW1187">
        <f>'01_指標庫'!$H$4*ISNUMBER($F1187)+'01_指標庫'!$H$5*ISNUMBER($AA1187)+'01_指標庫'!$H$6*ISNUMBER($G1187)+'01_指標庫'!$H$7*ISNUMBER($H1187)+'01_指標庫'!$H$8*ISNUMBER($AF1187)+'01_指標庫'!$H$9*ISNUMBER($AG1187)+'01_指標庫'!$H$10*ISNUMBER($AB1187)+'01_指標庫'!$H$11*ISNUMBER($AC1187)+'01_指標庫'!$H$12*ISNUMBER($AD1187)+'01_指標庫'!$H$13*ISNUMBER($AE1187)+'01_指標庫'!$H$14*ISNUMBER($I1187)+'01_指標庫'!$H$15*ISNUMBER($AH1187)+'01_指標庫'!$H$16*ISNUMBER($K1187)+'01_指標庫'!$H$17*ISNUMBER($AI1187)+'01_指標庫'!$H$18*ISNUMBER($AJ1187)+'01_指標庫'!$H$19*ISNUMBER($AK1187)+'01_指標庫'!$H$20*ISNUMBER($BB1187)+'01_指標庫'!$H$21*ISNUMBER($BC1187)</f>
        <v>51</v>
      </c>
      <c r="AX1187">
        <f>IF(AW1187=0,50,ROUND(('01_指標庫'!$H$4*IF(ISNUMBER($F1187),L1187,0)+'01_指標庫'!$H$5*IF(ISNUMBER($AA1187),AL1187,0)+'01_指標庫'!$H$6*IF(ISNUMBER($G1187),M1187,0)+'01_指標庫'!$H$7*IF(ISNUMBER($H1187),N1187,0)+'01_指標庫'!$H$8*IF(ISNUMBER($AF1187),AQ1187,0)+'01_指標庫'!$H$9*IF(ISNUMBER($AG1187),AR1187,0)+'01_指標庫'!$H$10*IF(ISNUMBER($AB1187),AM1187,0)+'01_指標庫'!$H$11*IF(ISNUMBER($AC1187),AN1187,0)+'01_指標庫'!$H$12*IF(ISNUMBER($AD1187),AO1187,0)+'01_指標庫'!$H$13*IF(ISNUMBER($AE1187),AP1187,0)+'01_指標庫'!$H$14*IF(ISNUMBER($I1187),O1187,0)+'01_指標庫'!$H$15*IF(ISNUMBER($AH1187),AS1187,0)+'01_指標庫'!$H$16*IF(ISNUMBER($K1187),P1187,0)+'01_指標庫'!$H$17*IF(ISNUMBER($AI1187),AT1187,0)+'01_指標庫'!$H$18*IF(ISNUMBER($AJ1187),AU1187,0)+'01_指標庫'!$H$19*IF(ISNUMBER($AK1187),AV1187,0)+'01_指標庫'!$H$20*IF(ISNUMBER($BB1187),BB1187,0)+'01_指標庫'!$H$21*IF(ISNUMBER($BC1187),BC1187,0))/AW1187,1))</f>
        <v>72.5</v>
      </c>
      <c r="AY1187" s="67"/>
      <c r="AZ1187" s="67"/>
      <c r="BA1187" s="66">
        <f t="shared" si="431"/>
        <v>9.7534180785787683E-3</v>
      </c>
      <c r="BB1187">
        <f t="shared" si="432"/>
        <v>50</v>
      </c>
      <c r="BC1187" t="str">
        <f t="shared" si="433"/>
        <v/>
      </c>
    </row>
    <row r="1188" spans="1:55" ht="15" customHeight="1">
      <c r="A1188" s="56">
        <v>1184</v>
      </c>
      <c r="B1188" s="57">
        <v>44277</v>
      </c>
      <c r="C1188" s="56">
        <v>2021</v>
      </c>
      <c r="D1188" s="58" t="s">
        <v>236</v>
      </c>
      <c r="E1188" s="59">
        <v>13086.51</v>
      </c>
      <c r="F1188" s="60">
        <v>0.10337</v>
      </c>
      <c r="G1188" s="60">
        <v>-5.2231E-2</v>
      </c>
      <c r="H1188" s="61">
        <v>0.89800000000000002</v>
      </c>
      <c r="I1188" s="69">
        <v>431.5</v>
      </c>
      <c r="J1188" s="70" t="s">
        <v>240</v>
      </c>
      <c r="K1188" s="63">
        <v>18.88</v>
      </c>
      <c r="L1188" s="56">
        <f t="shared" si="411"/>
        <v>100</v>
      </c>
      <c r="M1188" s="56">
        <f t="shared" si="412"/>
        <v>100</v>
      </c>
      <c r="N1188" s="56">
        <f t="shared" si="413"/>
        <v>100</v>
      </c>
      <c r="O1188" s="56">
        <f t="shared" si="414"/>
        <v>50</v>
      </c>
      <c r="P1188" s="56">
        <f t="shared" si="415"/>
        <v>100</v>
      </c>
      <c r="Q1188" s="63"/>
      <c r="R1188" s="56"/>
      <c r="S1188" s="60">
        <f t="shared" si="428"/>
        <v>1.706071116865715E-2</v>
      </c>
      <c r="T1188" s="64">
        <f t="shared" si="429"/>
        <v>-9.8806682577565641E-2</v>
      </c>
      <c r="V1188" s="65"/>
      <c r="W1188" s="65"/>
      <c r="Y1188" s="15" t="str">
        <f t="shared" si="416"/>
        <v>EASY</v>
      </c>
      <c r="AA1188" s="66">
        <f t="shared" si="430"/>
        <v>0.111302342623121</v>
      </c>
      <c r="AB1188">
        <f>LOOKUP($B1188,'07_L1政策步階'!$A$4:$A$14,'07_L1政策步階'!$C$4:$C$14)</f>
        <v>1</v>
      </c>
      <c r="AC1188" s="65"/>
      <c r="AD1188" s="65"/>
      <c r="AE1188" s="65"/>
      <c r="AF1188" s="65"/>
      <c r="AG1188" s="65"/>
      <c r="AH1188" s="65"/>
      <c r="AI1188" s="65"/>
      <c r="AJ1188" s="65"/>
      <c r="AK1188" s="65"/>
      <c r="AL1188">
        <f t="shared" si="417"/>
        <v>100</v>
      </c>
      <c r="AM1188">
        <f t="shared" si="418"/>
        <v>100</v>
      </c>
      <c r="AN1188" t="str">
        <f t="shared" si="419"/>
        <v/>
      </c>
      <c r="AO1188" t="str">
        <f t="shared" si="420"/>
        <v/>
      </c>
      <c r="AP1188" t="str">
        <f t="shared" si="421"/>
        <v/>
      </c>
      <c r="AQ1188" t="str">
        <f t="shared" si="422"/>
        <v/>
      </c>
      <c r="AR1188" t="str">
        <f t="shared" si="423"/>
        <v/>
      </c>
      <c r="AS1188" t="str">
        <f t="shared" si="424"/>
        <v/>
      </c>
      <c r="AT1188" t="str">
        <f t="shared" si="425"/>
        <v/>
      </c>
      <c r="AU1188" t="str">
        <f t="shared" si="426"/>
        <v/>
      </c>
      <c r="AV1188" t="str">
        <f t="shared" si="427"/>
        <v/>
      </c>
      <c r="AW1188">
        <f>'01_指標庫'!$H$4*ISNUMBER($F1188)+'01_指標庫'!$H$5*ISNUMBER($AA1188)+'01_指標庫'!$H$6*ISNUMBER($G1188)+'01_指標庫'!$H$7*ISNUMBER($H1188)+'01_指標庫'!$H$8*ISNUMBER($AF1188)+'01_指標庫'!$H$9*ISNUMBER($AG1188)+'01_指標庫'!$H$10*ISNUMBER($AB1188)+'01_指標庫'!$H$11*ISNUMBER($AC1188)+'01_指標庫'!$H$12*ISNUMBER($AD1188)+'01_指標庫'!$H$13*ISNUMBER($AE1188)+'01_指標庫'!$H$14*ISNUMBER($I1188)+'01_指標庫'!$H$15*ISNUMBER($AH1188)+'01_指標庫'!$H$16*ISNUMBER($K1188)+'01_指標庫'!$H$17*ISNUMBER($AI1188)+'01_指標庫'!$H$18*ISNUMBER($AJ1188)+'01_指標庫'!$H$19*ISNUMBER($AK1188)+'01_指標庫'!$H$20*ISNUMBER($BB1188)+'01_指標庫'!$H$21*ISNUMBER($BC1188)</f>
        <v>51</v>
      </c>
      <c r="AX1188">
        <f>IF(AW1188=0,50,ROUND(('01_指標庫'!$H$4*IF(ISNUMBER($F1188),L1188,0)+'01_指標庫'!$H$5*IF(ISNUMBER($AA1188),AL1188,0)+'01_指標庫'!$H$6*IF(ISNUMBER($G1188),M1188,0)+'01_指標庫'!$H$7*IF(ISNUMBER($H1188),N1188,0)+'01_指標庫'!$H$8*IF(ISNUMBER($AF1188),AQ1188,0)+'01_指標庫'!$H$9*IF(ISNUMBER($AG1188),AR1188,0)+'01_指標庫'!$H$10*IF(ISNUMBER($AB1188),AM1188,0)+'01_指標庫'!$H$11*IF(ISNUMBER($AC1188),AN1188,0)+'01_指標庫'!$H$12*IF(ISNUMBER($AD1188),AO1188,0)+'01_指標庫'!$H$13*IF(ISNUMBER($AE1188),AP1188,0)+'01_指標庫'!$H$14*IF(ISNUMBER($I1188),O1188,0)+'01_指標庫'!$H$15*IF(ISNUMBER($AH1188),AS1188,0)+'01_指標庫'!$H$16*IF(ISNUMBER($K1188),P1188,0)+'01_指標庫'!$H$17*IF(ISNUMBER($AI1188),AT1188,0)+'01_指標庫'!$H$18*IF(ISNUMBER($AJ1188),AU1188,0)+'01_指標庫'!$H$19*IF(ISNUMBER($AK1188),AV1188,0)+'01_指標庫'!$H$20*IF(ISNUMBER($BB1188),BB1188,0)+'01_指標庫'!$H$21*IF(ISNUMBER($BC1188),BC1188,0))/AW1188,1))</f>
        <v>86.3</v>
      </c>
      <c r="AY1188" s="67"/>
      <c r="AZ1188" s="67"/>
      <c r="BA1188" s="66">
        <f t="shared" si="431"/>
        <v>3.6850336568359232E-3</v>
      </c>
      <c r="BB1188">
        <f t="shared" si="432"/>
        <v>50</v>
      </c>
      <c r="BC1188" t="str">
        <f t="shared" si="433"/>
        <v/>
      </c>
    </row>
    <row r="1189" spans="1:55" ht="15" customHeight="1">
      <c r="A1189" s="56">
        <v>1185</v>
      </c>
      <c r="B1189" s="57">
        <v>44278</v>
      </c>
      <c r="C1189" s="56">
        <v>2021</v>
      </c>
      <c r="D1189" s="58" t="s">
        <v>237</v>
      </c>
      <c r="E1189" s="59">
        <v>13017.79</v>
      </c>
      <c r="F1189" s="60">
        <v>9.6100000000000005E-2</v>
      </c>
      <c r="G1189" s="60">
        <v>-5.7208000000000002E-2</v>
      </c>
      <c r="H1189" s="61">
        <v>0.87760000000000005</v>
      </c>
      <c r="I1189" s="69">
        <v>443.4</v>
      </c>
      <c r="J1189" s="70" t="s">
        <v>240</v>
      </c>
      <c r="K1189" s="63">
        <v>20.3</v>
      </c>
      <c r="L1189" s="56">
        <f t="shared" si="411"/>
        <v>100</v>
      </c>
      <c r="M1189" s="56">
        <f t="shared" si="412"/>
        <v>100</v>
      </c>
      <c r="N1189" s="56">
        <f t="shared" si="413"/>
        <v>100</v>
      </c>
      <c r="O1189" s="56">
        <f t="shared" si="414"/>
        <v>50</v>
      </c>
      <c r="P1189" s="56">
        <f t="shared" si="415"/>
        <v>50</v>
      </c>
      <c r="Q1189" s="63"/>
      <c r="R1189" s="56"/>
      <c r="S1189" s="60">
        <f t="shared" si="428"/>
        <v>-5.2512090694921687E-3</v>
      </c>
      <c r="T1189" s="64">
        <f t="shared" si="429"/>
        <v>7.5211864406779849E-2</v>
      </c>
      <c r="V1189" s="65"/>
      <c r="W1189" s="65"/>
      <c r="Y1189" s="15" t="str">
        <f t="shared" si="416"/>
        <v>EASY</v>
      </c>
      <c r="AA1189" s="66">
        <f t="shared" si="430"/>
        <v>0.10966108213079195</v>
      </c>
      <c r="AB1189">
        <f>LOOKUP($B1189,'07_L1政策步階'!$A$4:$A$14,'07_L1政策步階'!$C$4:$C$14)</f>
        <v>1</v>
      </c>
      <c r="AC1189" s="65"/>
      <c r="AD1189" s="65"/>
      <c r="AE1189" s="65"/>
      <c r="AF1189" s="65"/>
      <c r="AG1189" s="65"/>
      <c r="AH1189" s="65"/>
      <c r="AI1189" s="65"/>
      <c r="AJ1189" s="65"/>
      <c r="AK1189" s="65"/>
      <c r="AL1189">
        <f t="shared" si="417"/>
        <v>100</v>
      </c>
      <c r="AM1189">
        <f t="shared" si="418"/>
        <v>100</v>
      </c>
      <c r="AN1189" t="str">
        <f t="shared" si="419"/>
        <v/>
      </c>
      <c r="AO1189" t="str">
        <f t="shared" si="420"/>
        <v/>
      </c>
      <c r="AP1189" t="str">
        <f t="shared" si="421"/>
        <v/>
      </c>
      <c r="AQ1189" t="str">
        <f t="shared" si="422"/>
        <v/>
      </c>
      <c r="AR1189" t="str">
        <f t="shared" si="423"/>
        <v/>
      </c>
      <c r="AS1189" t="str">
        <f t="shared" si="424"/>
        <v/>
      </c>
      <c r="AT1189" t="str">
        <f t="shared" si="425"/>
        <v/>
      </c>
      <c r="AU1189" t="str">
        <f t="shared" si="426"/>
        <v/>
      </c>
      <c r="AV1189" t="str">
        <f t="shared" si="427"/>
        <v/>
      </c>
      <c r="AW1189">
        <f>'01_指標庫'!$H$4*ISNUMBER($F1189)+'01_指標庫'!$H$5*ISNUMBER($AA1189)+'01_指標庫'!$H$6*ISNUMBER($G1189)+'01_指標庫'!$H$7*ISNUMBER($H1189)+'01_指標庫'!$H$8*ISNUMBER($AF1189)+'01_指標庫'!$H$9*ISNUMBER($AG1189)+'01_指標庫'!$H$10*ISNUMBER($AB1189)+'01_指標庫'!$H$11*ISNUMBER($AC1189)+'01_指標庫'!$H$12*ISNUMBER($AD1189)+'01_指標庫'!$H$13*ISNUMBER($AE1189)+'01_指標庫'!$H$14*ISNUMBER($I1189)+'01_指標庫'!$H$15*ISNUMBER($AH1189)+'01_指標庫'!$H$16*ISNUMBER($K1189)+'01_指標庫'!$H$17*ISNUMBER($AI1189)+'01_指標庫'!$H$18*ISNUMBER($AJ1189)+'01_指標庫'!$H$19*ISNUMBER($AK1189)+'01_指標庫'!$H$20*ISNUMBER($BB1189)+'01_指標庫'!$H$21*ISNUMBER($BC1189)</f>
        <v>51</v>
      </c>
      <c r="AX1189">
        <f>IF(AW1189=0,50,ROUND(('01_指標庫'!$H$4*IF(ISNUMBER($F1189),L1189,0)+'01_指標庫'!$H$5*IF(ISNUMBER($AA1189),AL1189,0)+'01_指標庫'!$H$6*IF(ISNUMBER($G1189),M1189,0)+'01_指標庫'!$H$7*IF(ISNUMBER($H1189),N1189,0)+'01_指標庫'!$H$8*IF(ISNUMBER($AF1189),AQ1189,0)+'01_指標庫'!$H$9*IF(ISNUMBER($AG1189),AR1189,0)+'01_指標庫'!$H$10*IF(ISNUMBER($AB1189),AM1189,0)+'01_指標庫'!$H$11*IF(ISNUMBER($AC1189),AN1189,0)+'01_指標庫'!$H$12*IF(ISNUMBER($AD1189),AO1189,0)+'01_指標庫'!$H$13*IF(ISNUMBER($AE1189),AP1189,0)+'01_指標庫'!$H$14*IF(ISNUMBER($I1189),O1189,0)+'01_指標庫'!$H$15*IF(ISNUMBER($AH1189),AS1189,0)+'01_指標庫'!$H$16*IF(ISNUMBER($K1189),P1189,0)+'01_指標庫'!$H$17*IF(ISNUMBER($AI1189),AT1189,0)+'01_指標庫'!$H$18*IF(ISNUMBER($AJ1189),AU1189,0)+'01_指標庫'!$H$19*IF(ISNUMBER($AK1189),AV1189,0)+'01_指標庫'!$H$20*IF(ISNUMBER($BB1189),BB1189,0)+'01_指標庫'!$H$21*IF(ISNUMBER($BC1189),BC1189,0))/AW1189,1))</f>
        <v>80.400000000000006</v>
      </c>
      <c r="AY1189" s="67"/>
      <c r="AZ1189" s="67"/>
      <c r="BA1189" s="66">
        <f t="shared" si="431"/>
        <v>-1.0982000985237939E-4</v>
      </c>
      <c r="BB1189">
        <f t="shared" si="432"/>
        <v>50</v>
      </c>
      <c r="BC1189" t="str">
        <f t="shared" si="433"/>
        <v/>
      </c>
    </row>
    <row r="1190" spans="1:55" ht="15" customHeight="1">
      <c r="A1190" s="56">
        <v>1186</v>
      </c>
      <c r="B1190" s="57">
        <v>44279</v>
      </c>
      <c r="C1190" s="56">
        <v>2021</v>
      </c>
      <c r="D1190" s="58" t="s">
        <v>238</v>
      </c>
      <c r="E1190" s="59">
        <v>12798.88</v>
      </c>
      <c r="F1190" s="60">
        <v>7.6355000000000006E-2</v>
      </c>
      <c r="G1190" s="60">
        <v>-7.3062000000000002E-2</v>
      </c>
      <c r="H1190" s="61">
        <v>0.85709999999999997</v>
      </c>
      <c r="I1190" s="69">
        <v>451</v>
      </c>
      <c r="J1190" s="70" t="s">
        <v>240</v>
      </c>
      <c r="K1190" s="63">
        <v>21.2</v>
      </c>
      <c r="L1190" s="56">
        <f t="shared" si="411"/>
        <v>100</v>
      </c>
      <c r="M1190" s="56">
        <f t="shared" si="412"/>
        <v>50</v>
      </c>
      <c r="N1190" s="56">
        <f t="shared" si="413"/>
        <v>100</v>
      </c>
      <c r="O1190" s="56">
        <f t="shared" si="414"/>
        <v>50</v>
      </c>
      <c r="P1190" s="56">
        <f t="shared" si="415"/>
        <v>50</v>
      </c>
      <c r="Q1190" s="63"/>
      <c r="R1190" s="56"/>
      <c r="S1190" s="60">
        <f t="shared" si="428"/>
        <v>-1.681621842109926E-2</v>
      </c>
      <c r="T1190" s="64">
        <f t="shared" si="429"/>
        <v>4.4334975369457963E-2</v>
      </c>
      <c r="V1190" s="65"/>
      <c r="W1190" s="65"/>
      <c r="Y1190" s="15" t="str">
        <f t="shared" si="416"/>
        <v>UNCERTAIN</v>
      </c>
      <c r="AA1190" s="66">
        <f t="shared" si="430"/>
        <v>0.10813490944276682</v>
      </c>
      <c r="AB1190">
        <f>LOOKUP($B1190,'07_L1政策步階'!$A$4:$A$14,'07_L1政策步階'!$C$4:$C$14)</f>
        <v>1</v>
      </c>
      <c r="AC1190" s="65"/>
      <c r="AD1190" s="65"/>
      <c r="AE1190" s="65"/>
      <c r="AF1190" s="65"/>
      <c r="AG1190" s="65"/>
      <c r="AH1190" s="65"/>
      <c r="AI1190" s="65"/>
      <c r="AJ1190" s="65"/>
      <c r="AK1190" s="65"/>
      <c r="AL1190">
        <f t="shared" si="417"/>
        <v>100</v>
      </c>
      <c r="AM1190">
        <f t="shared" si="418"/>
        <v>100</v>
      </c>
      <c r="AN1190" t="str">
        <f t="shared" si="419"/>
        <v/>
      </c>
      <c r="AO1190" t="str">
        <f t="shared" si="420"/>
        <v/>
      </c>
      <c r="AP1190" t="str">
        <f t="shared" si="421"/>
        <v/>
      </c>
      <c r="AQ1190" t="str">
        <f t="shared" si="422"/>
        <v/>
      </c>
      <c r="AR1190" t="str">
        <f t="shared" si="423"/>
        <v/>
      </c>
      <c r="AS1190" t="str">
        <f t="shared" si="424"/>
        <v/>
      </c>
      <c r="AT1190" t="str">
        <f t="shared" si="425"/>
        <v/>
      </c>
      <c r="AU1190" t="str">
        <f t="shared" si="426"/>
        <v/>
      </c>
      <c r="AV1190" t="str">
        <f t="shared" si="427"/>
        <v/>
      </c>
      <c r="AW1190">
        <f>'01_指標庫'!$H$4*ISNUMBER($F1190)+'01_指標庫'!$H$5*ISNUMBER($AA1190)+'01_指標庫'!$H$6*ISNUMBER($G1190)+'01_指標庫'!$H$7*ISNUMBER($H1190)+'01_指標庫'!$H$8*ISNUMBER($AF1190)+'01_指標庫'!$H$9*ISNUMBER($AG1190)+'01_指標庫'!$H$10*ISNUMBER($AB1190)+'01_指標庫'!$H$11*ISNUMBER($AC1190)+'01_指標庫'!$H$12*ISNUMBER($AD1190)+'01_指標庫'!$H$13*ISNUMBER($AE1190)+'01_指標庫'!$H$14*ISNUMBER($I1190)+'01_指標庫'!$H$15*ISNUMBER($AH1190)+'01_指標庫'!$H$16*ISNUMBER($K1190)+'01_指標庫'!$H$17*ISNUMBER($AI1190)+'01_指標庫'!$H$18*ISNUMBER($AJ1190)+'01_指標庫'!$H$19*ISNUMBER($AK1190)+'01_指標庫'!$H$20*ISNUMBER($BB1190)+'01_指標庫'!$H$21*ISNUMBER($BC1190)</f>
        <v>51</v>
      </c>
      <c r="AX1190">
        <f>IF(AW1190=0,50,ROUND(('01_指標庫'!$H$4*IF(ISNUMBER($F1190),L1190,0)+'01_指標庫'!$H$5*IF(ISNUMBER($AA1190),AL1190,0)+'01_指標庫'!$H$6*IF(ISNUMBER($G1190),M1190,0)+'01_指標庫'!$H$7*IF(ISNUMBER($H1190),N1190,0)+'01_指標庫'!$H$8*IF(ISNUMBER($AF1190),AQ1190,0)+'01_指標庫'!$H$9*IF(ISNUMBER($AG1190),AR1190,0)+'01_指標庫'!$H$10*IF(ISNUMBER($AB1190),AM1190,0)+'01_指標庫'!$H$11*IF(ISNUMBER($AC1190),AN1190,0)+'01_指標庫'!$H$12*IF(ISNUMBER($AD1190),AO1190,0)+'01_指標庫'!$H$13*IF(ISNUMBER($AE1190),AP1190,0)+'01_指標庫'!$H$14*IF(ISNUMBER($I1190),O1190,0)+'01_指標庫'!$H$15*IF(ISNUMBER($AH1190),AS1190,0)+'01_指標庫'!$H$16*IF(ISNUMBER($K1190),P1190,0)+'01_指標庫'!$H$17*IF(ISNUMBER($AI1190),AT1190,0)+'01_指標庫'!$H$18*IF(ISNUMBER($AJ1190),AU1190,0)+'01_指標庫'!$H$19*IF(ISNUMBER($AK1190),AV1190,0)+'01_指標庫'!$H$20*IF(ISNUMBER($BB1190),BB1190,0)+'01_指標庫'!$H$21*IF(ISNUMBER($BC1190),BC1190,0))/AW1190,1))</f>
        <v>66.7</v>
      </c>
      <c r="AY1190" s="67"/>
      <c r="AZ1190" s="67"/>
      <c r="BA1190" s="66">
        <f t="shared" si="431"/>
        <v>-6.678221694988995E-3</v>
      </c>
      <c r="BB1190">
        <f t="shared" si="432"/>
        <v>0</v>
      </c>
      <c r="BC1190" t="str">
        <f t="shared" si="433"/>
        <v/>
      </c>
    </row>
    <row r="1191" spans="1:55" ht="15" customHeight="1">
      <c r="A1191" s="56">
        <v>1187</v>
      </c>
      <c r="B1191" s="57">
        <v>44280</v>
      </c>
      <c r="C1191" s="56">
        <v>2021</v>
      </c>
      <c r="D1191" s="58" t="s">
        <v>239</v>
      </c>
      <c r="E1191" s="59">
        <v>12780.51</v>
      </c>
      <c r="F1191" s="60">
        <v>7.3539999999999994E-2</v>
      </c>
      <c r="G1191" s="60">
        <v>-7.4393000000000001E-2</v>
      </c>
      <c r="H1191" s="61">
        <v>0.8367</v>
      </c>
      <c r="I1191" s="69">
        <v>439.3</v>
      </c>
      <c r="J1191" s="70" t="s">
        <v>240</v>
      </c>
      <c r="K1191" s="63">
        <v>19.809999999999999</v>
      </c>
      <c r="L1191" s="56">
        <f t="shared" si="411"/>
        <v>100</v>
      </c>
      <c r="M1191" s="56">
        <f t="shared" si="412"/>
        <v>50</v>
      </c>
      <c r="N1191" s="56">
        <f t="shared" si="413"/>
        <v>100</v>
      </c>
      <c r="O1191" s="56">
        <f t="shared" si="414"/>
        <v>50</v>
      </c>
      <c r="P1191" s="56">
        <f t="shared" si="415"/>
        <v>100</v>
      </c>
      <c r="Q1191" s="63"/>
      <c r="R1191" s="56"/>
      <c r="S1191" s="60">
        <f t="shared" si="428"/>
        <v>-1.4352818371606846E-3</v>
      </c>
      <c r="T1191" s="64">
        <f t="shared" si="429"/>
        <v>-6.5566037735849125E-2</v>
      </c>
      <c r="V1191" s="65"/>
      <c r="W1191" s="65"/>
      <c r="Y1191" s="15" t="str">
        <f t="shared" si="416"/>
        <v>EASY</v>
      </c>
      <c r="AA1191" s="66">
        <f t="shared" si="430"/>
        <v>0.10663811135803569</v>
      </c>
      <c r="AB1191">
        <f>LOOKUP($B1191,'07_L1政策步階'!$A$4:$A$14,'07_L1政策步階'!$C$4:$C$14)</f>
        <v>1</v>
      </c>
      <c r="AC1191" s="65"/>
      <c r="AD1191" s="65"/>
      <c r="AE1191" s="65"/>
      <c r="AF1191" s="65"/>
      <c r="AG1191" s="65"/>
      <c r="AH1191" s="65"/>
      <c r="AI1191" s="65"/>
      <c r="AJ1191" s="65"/>
      <c r="AK1191" s="65"/>
      <c r="AL1191">
        <f t="shared" si="417"/>
        <v>100</v>
      </c>
      <c r="AM1191">
        <f t="shared" si="418"/>
        <v>100</v>
      </c>
      <c r="AN1191" t="str">
        <f t="shared" si="419"/>
        <v/>
      </c>
      <c r="AO1191" t="str">
        <f t="shared" si="420"/>
        <v/>
      </c>
      <c r="AP1191" t="str">
        <f t="shared" si="421"/>
        <v/>
      </c>
      <c r="AQ1191" t="str">
        <f t="shared" si="422"/>
        <v/>
      </c>
      <c r="AR1191" t="str">
        <f t="shared" si="423"/>
        <v/>
      </c>
      <c r="AS1191" t="str">
        <f t="shared" si="424"/>
        <v/>
      </c>
      <c r="AT1191" t="str">
        <f t="shared" si="425"/>
        <v/>
      </c>
      <c r="AU1191" t="str">
        <f t="shared" si="426"/>
        <v/>
      </c>
      <c r="AV1191" t="str">
        <f t="shared" si="427"/>
        <v/>
      </c>
      <c r="AW1191">
        <f>'01_指標庫'!$H$4*ISNUMBER($F1191)+'01_指標庫'!$H$5*ISNUMBER($AA1191)+'01_指標庫'!$H$6*ISNUMBER($G1191)+'01_指標庫'!$H$7*ISNUMBER($H1191)+'01_指標庫'!$H$8*ISNUMBER($AF1191)+'01_指標庫'!$H$9*ISNUMBER($AG1191)+'01_指標庫'!$H$10*ISNUMBER($AB1191)+'01_指標庫'!$H$11*ISNUMBER($AC1191)+'01_指標庫'!$H$12*ISNUMBER($AD1191)+'01_指標庫'!$H$13*ISNUMBER($AE1191)+'01_指標庫'!$H$14*ISNUMBER($I1191)+'01_指標庫'!$H$15*ISNUMBER($AH1191)+'01_指標庫'!$H$16*ISNUMBER($K1191)+'01_指標庫'!$H$17*ISNUMBER($AI1191)+'01_指標庫'!$H$18*ISNUMBER($AJ1191)+'01_指標庫'!$H$19*ISNUMBER($AK1191)+'01_指標庫'!$H$20*ISNUMBER($BB1191)+'01_指標庫'!$H$21*ISNUMBER($BC1191)</f>
        <v>51</v>
      </c>
      <c r="AX1191">
        <f>IF(AW1191=0,50,ROUND(('01_指標庫'!$H$4*IF(ISNUMBER($F1191),L1191,0)+'01_指標庫'!$H$5*IF(ISNUMBER($AA1191),AL1191,0)+'01_指標庫'!$H$6*IF(ISNUMBER($G1191),M1191,0)+'01_指標庫'!$H$7*IF(ISNUMBER($H1191),N1191,0)+'01_指標庫'!$H$8*IF(ISNUMBER($AF1191),AQ1191,0)+'01_指標庫'!$H$9*IF(ISNUMBER($AG1191),AR1191,0)+'01_指標庫'!$H$10*IF(ISNUMBER($AB1191),AM1191,0)+'01_指標庫'!$H$11*IF(ISNUMBER($AC1191),AN1191,0)+'01_指標庫'!$H$12*IF(ISNUMBER($AD1191),AO1191,0)+'01_指標庫'!$H$13*IF(ISNUMBER($AE1191),AP1191,0)+'01_指標庫'!$H$14*IF(ISNUMBER($I1191),O1191,0)+'01_指標庫'!$H$15*IF(ISNUMBER($AH1191),AS1191,0)+'01_指標庫'!$H$16*IF(ISNUMBER($K1191),P1191,0)+'01_指標庫'!$H$17*IF(ISNUMBER($AI1191),AT1191,0)+'01_指標庫'!$H$18*IF(ISNUMBER($AJ1191),AU1191,0)+'01_指標庫'!$H$19*IF(ISNUMBER($AK1191),AV1191,0)+'01_指標庫'!$H$20*IF(ISNUMBER($BB1191),BB1191,0)+'01_指標庫'!$H$21*IF(ISNUMBER($BC1191),BC1191,0))/AW1191,1))</f>
        <v>72.5</v>
      </c>
      <c r="AY1191" s="67"/>
      <c r="AZ1191" s="67"/>
      <c r="BA1191" s="66">
        <f t="shared" si="431"/>
        <v>-4.7253845778463255E-3</v>
      </c>
      <c r="BB1191">
        <f t="shared" si="432"/>
        <v>0</v>
      </c>
      <c r="BC1191" t="str">
        <f t="shared" si="433"/>
        <v/>
      </c>
    </row>
    <row r="1192" spans="1:55" ht="15" customHeight="1">
      <c r="A1192" s="56">
        <v>1188</v>
      </c>
      <c r="B1192" s="57">
        <v>44281</v>
      </c>
      <c r="C1192" s="56">
        <v>2021</v>
      </c>
      <c r="D1192" s="58" t="s">
        <v>234</v>
      </c>
      <c r="E1192" s="59">
        <v>12979.12</v>
      </c>
      <c r="F1192" s="60">
        <v>8.8903999999999997E-2</v>
      </c>
      <c r="G1192" s="60">
        <v>-6.0009E-2</v>
      </c>
      <c r="H1192" s="61">
        <v>0.91839999999999999</v>
      </c>
      <c r="I1192" s="69">
        <v>431.3</v>
      </c>
      <c r="J1192" s="70" t="s">
        <v>240</v>
      </c>
      <c r="K1192" s="63">
        <v>18.86</v>
      </c>
      <c r="L1192" s="56">
        <f t="shared" si="411"/>
        <v>100</v>
      </c>
      <c r="M1192" s="56">
        <f t="shared" si="412"/>
        <v>50</v>
      </c>
      <c r="N1192" s="56">
        <f t="shared" si="413"/>
        <v>100</v>
      </c>
      <c r="O1192" s="56">
        <f t="shared" si="414"/>
        <v>50</v>
      </c>
      <c r="P1192" s="56">
        <f t="shared" si="415"/>
        <v>100</v>
      </c>
      <c r="Q1192" s="63"/>
      <c r="R1192" s="56"/>
      <c r="S1192" s="60">
        <f t="shared" si="428"/>
        <v>1.5540068432323917E-2</v>
      </c>
      <c r="T1192" s="64">
        <f t="shared" si="429"/>
        <v>-4.7955577990913656E-2</v>
      </c>
      <c r="V1192" s="65"/>
      <c r="W1192" s="65"/>
      <c r="Y1192" s="15" t="str">
        <f t="shared" si="416"/>
        <v>EASY</v>
      </c>
      <c r="AA1192" s="66">
        <f t="shared" si="430"/>
        <v>0.10530812579645499</v>
      </c>
      <c r="AB1192">
        <f>LOOKUP($B1192,'07_L1政策步階'!$A$4:$A$14,'07_L1政策步階'!$C$4:$C$14)</f>
        <v>1</v>
      </c>
      <c r="AC1192" s="65"/>
      <c r="AD1192" s="65"/>
      <c r="AE1192" s="65"/>
      <c r="AF1192" s="65"/>
      <c r="AG1192" s="65"/>
      <c r="AH1192" s="65"/>
      <c r="AI1192" s="65"/>
      <c r="AJ1192" s="65"/>
      <c r="AK1192" s="65"/>
      <c r="AL1192">
        <f t="shared" si="417"/>
        <v>100</v>
      </c>
      <c r="AM1192">
        <f t="shared" si="418"/>
        <v>100</v>
      </c>
      <c r="AN1192" t="str">
        <f t="shared" si="419"/>
        <v/>
      </c>
      <c r="AO1192" t="str">
        <f t="shared" si="420"/>
        <v/>
      </c>
      <c r="AP1192" t="str">
        <f t="shared" si="421"/>
        <v/>
      </c>
      <c r="AQ1192" t="str">
        <f t="shared" si="422"/>
        <v/>
      </c>
      <c r="AR1192" t="str">
        <f t="shared" si="423"/>
        <v/>
      </c>
      <c r="AS1192" t="str">
        <f t="shared" si="424"/>
        <v/>
      </c>
      <c r="AT1192" t="str">
        <f t="shared" si="425"/>
        <v/>
      </c>
      <c r="AU1192" t="str">
        <f t="shared" si="426"/>
        <v/>
      </c>
      <c r="AV1192" t="str">
        <f t="shared" si="427"/>
        <v/>
      </c>
      <c r="AW1192">
        <f>'01_指標庫'!$H$4*ISNUMBER($F1192)+'01_指標庫'!$H$5*ISNUMBER($AA1192)+'01_指標庫'!$H$6*ISNUMBER($G1192)+'01_指標庫'!$H$7*ISNUMBER($H1192)+'01_指標庫'!$H$8*ISNUMBER($AF1192)+'01_指標庫'!$H$9*ISNUMBER($AG1192)+'01_指標庫'!$H$10*ISNUMBER($AB1192)+'01_指標庫'!$H$11*ISNUMBER($AC1192)+'01_指標庫'!$H$12*ISNUMBER($AD1192)+'01_指標庫'!$H$13*ISNUMBER($AE1192)+'01_指標庫'!$H$14*ISNUMBER($I1192)+'01_指標庫'!$H$15*ISNUMBER($AH1192)+'01_指標庫'!$H$16*ISNUMBER($K1192)+'01_指標庫'!$H$17*ISNUMBER($AI1192)+'01_指標庫'!$H$18*ISNUMBER($AJ1192)+'01_指標庫'!$H$19*ISNUMBER($AK1192)+'01_指標庫'!$H$20*ISNUMBER($BB1192)+'01_指標庫'!$H$21*ISNUMBER($BC1192)</f>
        <v>51</v>
      </c>
      <c r="AX1192">
        <f>IF(AW1192=0,50,ROUND(('01_指標庫'!$H$4*IF(ISNUMBER($F1192),L1192,0)+'01_指標庫'!$H$5*IF(ISNUMBER($AA1192),AL1192,0)+'01_指標庫'!$H$6*IF(ISNUMBER($G1192),M1192,0)+'01_指標庫'!$H$7*IF(ISNUMBER($H1192),N1192,0)+'01_指標庫'!$H$8*IF(ISNUMBER($AF1192),AQ1192,0)+'01_指標庫'!$H$9*IF(ISNUMBER($AG1192),AR1192,0)+'01_指標庫'!$H$10*IF(ISNUMBER($AB1192),AM1192,0)+'01_指標庫'!$H$11*IF(ISNUMBER($AC1192),AN1192,0)+'01_指標庫'!$H$12*IF(ISNUMBER($AD1192),AO1192,0)+'01_指標庫'!$H$13*IF(ISNUMBER($AE1192),AP1192,0)+'01_指標庫'!$H$14*IF(ISNUMBER($I1192),O1192,0)+'01_指標庫'!$H$15*IF(ISNUMBER($AH1192),AS1192,0)+'01_指標庫'!$H$16*IF(ISNUMBER($K1192),P1192,0)+'01_指標庫'!$H$17*IF(ISNUMBER($AI1192),AT1192,0)+'01_指標庫'!$H$18*IF(ISNUMBER($AJ1192),AU1192,0)+'01_指標庫'!$H$19*IF(ISNUMBER($AK1192),AV1192,0)+'01_指標庫'!$H$20*IF(ISNUMBER($BB1192),BB1192,0)+'01_指標庫'!$H$21*IF(ISNUMBER($BC1192),BC1192,0))/AW1192,1))</f>
        <v>72.5</v>
      </c>
      <c r="AY1192" s="67"/>
      <c r="AZ1192" s="67"/>
      <c r="BA1192" s="66">
        <f t="shared" si="431"/>
        <v>-3.3179162080497759E-3</v>
      </c>
      <c r="BB1192">
        <f t="shared" si="432"/>
        <v>0</v>
      </c>
      <c r="BC1192" t="str">
        <f t="shared" si="433"/>
        <v/>
      </c>
    </row>
    <row r="1193" spans="1:55" ht="15" customHeight="1">
      <c r="A1193" s="56">
        <v>1189</v>
      </c>
      <c r="B1193" s="57">
        <v>44284</v>
      </c>
      <c r="C1193" s="56">
        <v>2021</v>
      </c>
      <c r="D1193" s="58" t="s">
        <v>236</v>
      </c>
      <c r="E1193" s="59">
        <v>12965.74</v>
      </c>
      <c r="F1193" s="60">
        <v>8.6241999999999999E-2</v>
      </c>
      <c r="G1193" s="60">
        <v>-6.0977999999999997E-2</v>
      </c>
      <c r="H1193" s="61">
        <v>0.91839999999999999</v>
      </c>
      <c r="I1193" s="69">
        <v>447.1</v>
      </c>
      <c r="J1193" s="70" t="s">
        <v>240</v>
      </c>
      <c r="K1193" s="63">
        <v>20.74</v>
      </c>
      <c r="L1193" s="56">
        <f t="shared" si="411"/>
        <v>100</v>
      </c>
      <c r="M1193" s="56">
        <f t="shared" si="412"/>
        <v>50</v>
      </c>
      <c r="N1193" s="56">
        <f t="shared" si="413"/>
        <v>100</v>
      </c>
      <c r="O1193" s="56">
        <f t="shared" si="414"/>
        <v>50</v>
      </c>
      <c r="P1193" s="56">
        <f t="shared" si="415"/>
        <v>50</v>
      </c>
      <c r="Q1193" s="63"/>
      <c r="R1193" s="56"/>
      <c r="S1193" s="60">
        <f t="shared" si="428"/>
        <v>-1.0308865315985516E-3</v>
      </c>
      <c r="T1193" s="64">
        <f t="shared" si="429"/>
        <v>9.9681866383881212E-2</v>
      </c>
      <c r="V1193" s="65"/>
      <c r="W1193" s="65"/>
      <c r="Y1193" s="15" t="str">
        <f t="shared" si="416"/>
        <v>UNCERTAIN</v>
      </c>
      <c r="AA1193" s="66">
        <f t="shared" si="430"/>
        <v>0.1038567941693922</v>
      </c>
      <c r="AB1193">
        <f>LOOKUP($B1193,'07_L1政策步階'!$A$4:$A$14,'07_L1政策步階'!$C$4:$C$14)</f>
        <v>1</v>
      </c>
      <c r="AC1193" s="65"/>
      <c r="AD1193" s="65"/>
      <c r="AE1193" s="65"/>
      <c r="AF1193" s="65"/>
      <c r="AG1193" s="65"/>
      <c r="AH1193" s="65"/>
      <c r="AI1193" s="65"/>
      <c r="AJ1193" s="65"/>
      <c r="AK1193" s="65"/>
      <c r="AL1193">
        <f t="shared" si="417"/>
        <v>100</v>
      </c>
      <c r="AM1193">
        <f t="shared" si="418"/>
        <v>100</v>
      </c>
      <c r="AN1193" t="str">
        <f t="shared" si="419"/>
        <v/>
      </c>
      <c r="AO1193" t="str">
        <f t="shared" si="420"/>
        <v/>
      </c>
      <c r="AP1193" t="str">
        <f t="shared" si="421"/>
        <v/>
      </c>
      <c r="AQ1193" t="str">
        <f t="shared" si="422"/>
        <v/>
      </c>
      <c r="AR1193" t="str">
        <f t="shared" si="423"/>
        <v/>
      </c>
      <c r="AS1193" t="str">
        <f t="shared" si="424"/>
        <v/>
      </c>
      <c r="AT1193" t="str">
        <f t="shared" si="425"/>
        <v/>
      </c>
      <c r="AU1193" t="str">
        <f t="shared" si="426"/>
        <v/>
      </c>
      <c r="AV1193" t="str">
        <f t="shared" si="427"/>
        <v/>
      </c>
      <c r="AW1193">
        <f>'01_指標庫'!$H$4*ISNUMBER($F1193)+'01_指標庫'!$H$5*ISNUMBER($AA1193)+'01_指標庫'!$H$6*ISNUMBER($G1193)+'01_指標庫'!$H$7*ISNUMBER($H1193)+'01_指標庫'!$H$8*ISNUMBER($AF1193)+'01_指標庫'!$H$9*ISNUMBER($AG1193)+'01_指標庫'!$H$10*ISNUMBER($AB1193)+'01_指標庫'!$H$11*ISNUMBER($AC1193)+'01_指標庫'!$H$12*ISNUMBER($AD1193)+'01_指標庫'!$H$13*ISNUMBER($AE1193)+'01_指標庫'!$H$14*ISNUMBER($I1193)+'01_指標庫'!$H$15*ISNUMBER($AH1193)+'01_指標庫'!$H$16*ISNUMBER($K1193)+'01_指標庫'!$H$17*ISNUMBER($AI1193)+'01_指標庫'!$H$18*ISNUMBER($AJ1193)+'01_指標庫'!$H$19*ISNUMBER($AK1193)+'01_指標庫'!$H$20*ISNUMBER($BB1193)+'01_指標庫'!$H$21*ISNUMBER($BC1193)</f>
        <v>51</v>
      </c>
      <c r="AX1193">
        <f>IF(AW1193=0,50,ROUND(('01_指標庫'!$H$4*IF(ISNUMBER($F1193),L1193,0)+'01_指標庫'!$H$5*IF(ISNUMBER($AA1193),AL1193,0)+'01_指標庫'!$H$6*IF(ISNUMBER($G1193),M1193,0)+'01_指標庫'!$H$7*IF(ISNUMBER($H1193),N1193,0)+'01_指標庫'!$H$8*IF(ISNUMBER($AF1193),AQ1193,0)+'01_指標庫'!$H$9*IF(ISNUMBER($AG1193),AR1193,0)+'01_指標庫'!$H$10*IF(ISNUMBER($AB1193),AM1193,0)+'01_指標庫'!$H$11*IF(ISNUMBER($AC1193),AN1193,0)+'01_指標庫'!$H$12*IF(ISNUMBER($AD1193),AO1193,0)+'01_指標庫'!$H$13*IF(ISNUMBER($AE1193),AP1193,0)+'01_指標庫'!$H$14*IF(ISNUMBER($I1193),O1193,0)+'01_指標庫'!$H$15*IF(ISNUMBER($AH1193),AS1193,0)+'01_指標庫'!$H$16*IF(ISNUMBER($K1193),P1193,0)+'01_指標庫'!$H$17*IF(ISNUMBER($AI1193),AT1193,0)+'01_指標庫'!$H$18*IF(ISNUMBER($AJ1193),AU1193,0)+'01_指標庫'!$H$19*IF(ISNUMBER($AK1193),AV1193,0)+'01_指標庫'!$H$20*IF(ISNUMBER($BB1193),BB1193,0)+'01_指標庫'!$H$21*IF(ISNUMBER($BC1193),BC1193,0))/AW1193,1))</f>
        <v>66.7</v>
      </c>
      <c r="AY1193" s="67"/>
      <c r="AZ1193" s="67"/>
      <c r="BA1193" s="66">
        <f t="shared" si="431"/>
        <v>-4.2831134438049423E-3</v>
      </c>
      <c r="BB1193">
        <f t="shared" si="432"/>
        <v>0</v>
      </c>
      <c r="BC1193" t="str">
        <f t="shared" si="433"/>
        <v/>
      </c>
    </row>
    <row r="1194" spans="1:55" ht="15" customHeight="1">
      <c r="A1194" s="56">
        <v>1190</v>
      </c>
      <c r="B1194" s="57">
        <v>44285</v>
      </c>
      <c r="C1194" s="56">
        <v>2021</v>
      </c>
      <c r="D1194" s="58" t="s">
        <v>237</v>
      </c>
      <c r="E1194" s="59">
        <v>12896.53</v>
      </c>
      <c r="F1194" s="60">
        <v>7.8982999999999998E-2</v>
      </c>
      <c r="G1194" s="60">
        <v>-6.5989999999999993E-2</v>
      </c>
      <c r="H1194" s="61">
        <v>0.89800000000000002</v>
      </c>
      <c r="I1194" s="69">
        <v>437.6</v>
      </c>
      <c r="J1194" s="70" t="s">
        <v>240</v>
      </c>
      <c r="K1194" s="63">
        <v>19.61</v>
      </c>
      <c r="L1194" s="56">
        <f t="shared" si="411"/>
        <v>100</v>
      </c>
      <c r="M1194" s="56">
        <f t="shared" si="412"/>
        <v>50</v>
      </c>
      <c r="N1194" s="56">
        <f t="shared" si="413"/>
        <v>100</v>
      </c>
      <c r="O1194" s="56">
        <f t="shared" si="414"/>
        <v>50</v>
      </c>
      <c r="P1194" s="56">
        <f t="shared" si="415"/>
        <v>100</v>
      </c>
      <c r="Q1194" s="63"/>
      <c r="R1194" s="56"/>
      <c r="S1194" s="60">
        <f t="shared" si="428"/>
        <v>-5.3379136092501778E-3</v>
      </c>
      <c r="T1194" s="64">
        <f t="shared" si="429"/>
        <v>-5.4484088717454138E-2</v>
      </c>
      <c r="V1194" s="65"/>
      <c r="W1194" s="65"/>
      <c r="Y1194" s="15" t="str">
        <f t="shared" si="416"/>
        <v>EASY</v>
      </c>
      <c r="AA1194" s="66">
        <f t="shared" si="430"/>
        <v>0.102518958438093</v>
      </c>
      <c r="AB1194">
        <f>LOOKUP($B1194,'07_L1政策步階'!$A$4:$A$14,'07_L1政策步階'!$C$4:$C$14)</f>
        <v>1</v>
      </c>
      <c r="AC1194" s="65"/>
      <c r="AD1194" s="65"/>
      <c r="AE1194" s="65"/>
      <c r="AF1194" s="65"/>
      <c r="AG1194" s="65"/>
      <c r="AH1194" s="65"/>
      <c r="AI1194" s="65"/>
      <c r="AJ1194" s="65"/>
      <c r="AK1194" s="65"/>
      <c r="AL1194">
        <f t="shared" si="417"/>
        <v>100</v>
      </c>
      <c r="AM1194">
        <f t="shared" si="418"/>
        <v>100</v>
      </c>
      <c r="AN1194" t="str">
        <f t="shared" si="419"/>
        <v/>
      </c>
      <c r="AO1194" t="str">
        <f t="shared" si="420"/>
        <v/>
      </c>
      <c r="AP1194" t="str">
        <f t="shared" si="421"/>
        <v/>
      </c>
      <c r="AQ1194" t="str">
        <f t="shared" si="422"/>
        <v/>
      </c>
      <c r="AR1194" t="str">
        <f t="shared" si="423"/>
        <v/>
      </c>
      <c r="AS1194" t="str">
        <f t="shared" si="424"/>
        <v/>
      </c>
      <c r="AT1194" t="str">
        <f t="shared" si="425"/>
        <v/>
      </c>
      <c r="AU1194" t="str">
        <f t="shared" si="426"/>
        <v/>
      </c>
      <c r="AV1194" t="str">
        <f t="shared" si="427"/>
        <v/>
      </c>
      <c r="AW1194">
        <f>'01_指標庫'!$H$4*ISNUMBER($F1194)+'01_指標庫'!$H$5*ISNUMBER($AA1194)+'01_指標庫'!$H$6*ISNUMBER($G1194)+'01_指標庫'!$H$7*ISNUMBER($H1194)+'01_指標庫'!$H$8*ISNUMBER($AF1194)+'01_指標庫'!$H$9*ISNUMBER($AG1194)+'01_指標庫'!$H$10*ISNUMBER($AB1194)+'01_指標庫'!$H$11*ISNUMBER($AC1194)+'01_指標庫'!$H$12*ISNUMBER($AD1194)+'01_指標庫'!$H$13*ISNUMBER($AE1194)+'01_指標庫'!$H$14*ISNUMBER($I1194)+'01_指標庫'!$H$15*ISNUMBER($AH1194)+'01_指標庫'!$H$16*ISNUMBER($K1194)+'01_指標庫'!$H$17*ISNUMBER($AI1194)+'01_指標庫'!$H$18*ISNUMBER($AJ1194)+'01_指標庫'!$H$19*ISNUMBER($AK1194)+'01_指標庫'!$H$20*ISNUMBER($BB1194)+'01_指標庫'!$H$21*ISNUMBER($BC1194)</f>
        <v>51</v>
      </c>
      <c r="AX1194">
        <f>IF(AW1194=0,50,ROUND(('01_指標庫'!$H$4*IF(ISNUMBER($F1194),L1194,0)+'01_指標庫'!$H$5*IF(ISNUMBER($AA1194),AL1194,0)+'01_指標庫'!$H$6*IF(ISNUMBER($G1194),M1194,0)+'01_指標庫'!$H$7*IF(ISNUMBER($H1194),N1194,0)+'01_指標庫'!$H$8*IF(ISNUMBER($AF1194),AQ1194,0)+'01_指標庫'!$H$9*IF(ISNUMBER($AG1194),AR1194,0)+'01_指標庫'!$H$10*IF(ISNUMBER($AB1194),AM1194,0)+'01_指標庫'!$H$11*IF(ISNUMBER($AC1194),AN1194,0)+'01_指標庫'!$H$12*IF(ISNUMBER($AD1194),AO1194,0)+'01_指標庫'!$H$13*IF(ISNUMBER($AE1194),AP1194,0)+'01_指標庫'!$H$14*IF(ISNUMBER($I1194),O1194,0)+'01_指標庫'!$H$15*IF(ISNUMBER($AH1194),AS1194,0)+'01_指標庫'!$H$16*IF(ISNUMBER($K1194),P1194,0)+'01_指標庫'!$H$17*IF(ISNUMBER($AI1194),AT1194,0)+'01_指標庫'!$H$18*IF(ISNUMBER($AJ1194),AU1194,0)+'01_指標庫'!$H$19*IF(ISNUMBER($AK1194),AV1194,0)+'01_指標庫'!$H$20*IF(ISNUMBER($BB1194),BB1194,0)+'01_指標庫'!$H$21*IF(ISNUMBER($BC1194),BC1194,0))/AW1194,1))</f>
        <v>72.5</v>
      </c>
      <c r="AY1194" s="67"/>
      <c r="AZ1194" s="67"/>
      <c r="BA1194" s="66">
        <f t="shared" si="431"/>
        <v>-4.1893257096978775E-3</v>
      </c>
      <c r="BB1194">
        <f t="shared" si="432"/>
        <v>0</v>
      </c>
      <c r="BC1194" t="str">
        <f t="shared" si="433"/>
        <v/>
      </c>
    </row>
    <row r="1195" spans="1:55" ht="15" customHeight="1">
      <c r="A1195" s="56">
        <v>1191</v>
      </c>
      <c r="B1195" s="57">
        <v>44286</v>
      </c>
      <c r="C1195" s="56">
        <v>2021</v>
      </c>
      <c r="D1195" s="58" t="s">
        <v>238</v>
      </c>
      <c r="E1195" s="59">
        <v>13091.44</v>
      </c>
      <c r="F1195" s="60">
        <v>9.3772999999999995E-2</v>
      </c>
      <c r="G1195" s="60">
        <v>-5.1874000000000003E-2</v>
      </c>
      <c r="H1195" s="61">
        <v>0.91839999999999999</v>
      </c>
      <c r="I1195" s="69">
        <v>435.9</v>
      </c>
      <c r="J1195" s="70" t="s">
        <v>240</v>
      </c>
      <c r="K1195" s="63">
        <v>19.399999999999999</v>
      </c>
      <c r="L1195" s="56">
        <f t="shared" si="411"/>
        <v>100</v>
      </c>
      <c r="M1195" s="56">
        <f t="shared" si="412"/>
        <v>100</v>
      </c>
      <c r="N1195" s="56">
        <f t="shared" si="413"/>
        <v>100</v>
      </c>
      <c r="O1195" s="56">
        <f t="shared" si="414"/>
        <v>50</v>
      </c>
      <c r="P1195" s="56">
        <f t="shared" si="415"/>
        <v>100</v>
      </c>
      <c r="Q1195" s="63"/>
      <c r="R1195" s="56"/>
      <c r="S1195" s="60">
        <f t="shared" si="428"/>
        <v>1.5113367704336023E-2</v>
      </c>
      <c r="T1195" s="64">
        <f t="shared" si="429"/>
        <v>-1.0708822029576792E-2</v>
      </c>
      <c r="V1195" s="65"/>
      <c r="W1195" s="65"/>
      <c r="Y1195" s="15" t="str">
        <f t="shared" si="416"/>
        <v>EASY</v>
      </c>
      <c r="AA1195" s="66">
        <f t="shared" si="430"/>
        <v>0.10115095039769129</v>
      </c>
      <c r="AB1195">
        <f>LOOKUP($B1195,'07_L1政策步階'!$A$4:$A$14,'07_L1政策步階'!$C$4:$C$14)</f>
        <v>1</v>
      </c>
      <c r="AC1195" s="65"/>
      <c r="AD1195" s="65"/>
      <c r="AE1195" s="65"/>
      <c r="AF1195" s="65"/>
      <c r="AG1195" s="65"/>
      <c r="AH1195" s="65"/>
      <c r="AI1195" s="65"/>
      <c r="AJ1195" s="65"/>
      <c r="AK1195" s="65"/>
      <c r="AL1195">
        <f t="shared" si="417"/>
        <v>100</v>
      </c>
      <c r="AM1195">
        <f t="shared" si="418"/>
        <v>100</v>
      </c>
      <c r="AN1195" t="str">
        <f t="shared" si="419"/>
        <v/>
      </c>
      <c r="AO1195" t="str">
        <f t="shared" si="420"/>
        <v/>
      </c>
      <c r="AP1195" t="str">
        <f t="shared" si="421"/>
        <v/>
      </c>
      <c r="AQ1195" t="str">
        <f t="shared" si="422"/>
        <v/>
      </c>
      <c r="AR1195" t="str">
        <f t="shared" si="423"/>
        <v/>
      </c>
      <c r="AS1195" t="str">
        <f t="shared" si="424"/>
        <v/>
      </c>
      <c r="AT1195" t="str">
        <f t="shared" si="425"/>
        <v/>
      </c>
      <c r="AU1195" t="str">
        <f t="shared" si="426"/>
        <v/>
      </c>
      <c r="AV1195" t="str">
        <f t="shared" si="427"/>
        <v/>
      </c>
      <c r="AW1195">
        <f>'01_指標庫'!$H$4*ISNUMBER($F1195)+'01_指標庫'!$H$5*ISNUMBER($AA1195)+'01_指標庫'!$H$6*ISNUMBER($G1195)+'01_指標庫'!$H$7*ISNUMBER($H1195)+'01_指標庫'!$H$8*ISNUMBER($AF1195)+'01_指標庫'!$H$9*ISNUMBER($AG1195)+'01_指標庫'!$H$10*ISNUMBER($AB1195)+'01_指標庫'!$H$11*ISNUMBER($AC1195)+'01_指標庫'!$H$12*ISNUMBER($AD1195)+'01_指標庫'!$H$13*ISNUMBER($AE1195)+'01_指標庫'!$H$14*ISNUMBER($I1195)+'01_指標庫'!$H$15*ISNUMBER($AH1195)+'01_指標庫'!$H$16*ISNUMBER($K1195)+'01_指標庫'!$H$17*ISNUMBER($AI1195)+'01_指標庫'!$H$18*ISNUMBER($AJ1195)+'01_指標庫'!$H$19*ISNUMBER($AK1195)+'01_指標庫'!$H$20*ISNUMBER($BB1195)+'01_指標庫'!$H$21*ISNUMBER($BC1195)</f>
        <v>51</v>
      </c>
      <c r="AX1195">
        <f>IF(AW1195=0,50,ROUND(('01_指標庫'!$H$4*IF(ISNUMBER($F1195),L1195,0)+'01_指標庫'!$H$5*IF(ISNUMBER($AA1195),AL1195,0)+'01_指標庫'!$H$6*IF(ISNUMBER($G1195),M1195,0)+'01_指標庫'!$H$7*IF(ISNUMBER($H1195),N1195,0)+'01_指標庫'!$H$8*IF(ISNUMBER($AF1195),AQ1195,0)+'01_指標庫'!$H$9*IF(ISNUMBER($AG1195),AR1195,0)+'01_指標庫'!$H$10*IF(ISNUMBER($AB1195),AM1195,0)+'01_指標庫'!$H$11*IF(ISNUMBER($AC1195),AN1195,0)+'01_指標庫'!$H$12*IF(ISNUMBER($AD1195),AO1195,0)+'01_指標庫'!$H$13*IF(ISNUMBER($AE1195),AP1195,0)+'01_指標庫'!$H$14*IF(ISNUMBER($I1195),O1195,0)+'01_指標庫'!$H$15*IF(ISNUMBER($AH1195),AS1195,0)+'01_指標庫'!$H$16*IF(ISNUMBER($K1195),P1195,0)+'01_指標庫'!$H$17*IF(ISNUMBER($AI1195),AT1195,0)+'01_指標庫'!$H$18*IF(ISNUMBER($AJ1195),AU1195,0)+'01_指標庫'!$H$19*IF(ISNUMBER($AK1195),AV1195,0)+'01_指標庫'!$H$20*IF(ISNUMBER($BB1195),BB1195,0)+'01_指標庫'!$H$21*IF(ISNUMBER($BC1195),BC1195,0))/AW1195,1))</f>
        <v>86.3</v>
      </c>
      <c r="AY1195" s="67"/>
      <c r="AZ1195" s="67"/>
      <c r="BA1195" s="66">
        <f t="shared" si="431"/>
        <v>1.1915126672195075E-3</v>
      </c>
      <c r="BB1195">
        <f t="shared" si="432"/>
        <v>50</v>
      </c>
      <c r="BC1195" t="str">
        <f t="shared" si="433"/>
        <v/>
      </c>
    </row>
    <row r="1196" spans="1:55" ht="15" customHeight="1">
      <c r="A1196" s="56">
        <v>1192</v>
      </c>
      <c r="B1196" s="57">
        <v>44287</v>
      </c>
      <c r="C1196" s="56">
        <v>2021</v>
      </c>
      <c r="D1196" s="58" t="s">
        <v>239</v>
      </c>
      <c r="E1196" s="59">
        <v>13329.52</v>
      </c>
      <c r="F1196" s="60">
        <v>0.112094</v>
      </c>
      <c r="G1196" s="60">
        <v>-3.4631000000000002E-2</v>
      </c>
      <c r="H1196" s="61">
        <v>0.95920000000000005</v>
      </c>
      <c r="I1196" s="69">
        <v>418.5</v>
      </c>
      <c r="J1196" s="70" t="s">
        <v>240</v>
      </c>
      <c r="K1196" s="63">
        <v>17.329999999999998</v>
      </c>
      <c r="L1196" s="56">
        <f t="shared" si="411"/>
        <v>100</v>
      </c>
      <c r="M1196" s="56">
        <f t="shared" si="412"/>
        <v>100</v>
      </c>
      <c r="N1196" s="56">
        <f t="shared" si="413"/>
        <v>100</v>
      </c>
      <c r="O1196" s="56">
        <f t="shared" si="414"/>
        <v>50</v>
      </c>
      <c r="P1196" s="56">
        <f t="shared" si="415"/>
        <v>100</v>
      </c>
      <c r="Q1196" s="63"/>
      <c r="R1196" s="56"/>
      <c r="S1196" s="60">
        <f t="shared" si="428"/>
        <v>1.8185929126207645E-2</v>
      </c>
      <c r="T1196" s="64">
        <f t="shared" si="429"/>
        <v>-0.10670103092783512</v>
      </c>
      <c r="V1196" s="65"/>
      <c r="W1196" s="65"/>
      <c r="Y1196" s="15" t="str">
        <f t="shared" si="416"/>
        <v>EASY</v>
      </c>
      <c r="AA1196" s="66">
        <f t="shared" si="430"/>
        <v>9.9653458750948332E-2</v>
      </c>
      <c r="AB1196">
        <f>LOOKUP($B1196,'07_L1政策步階'!$A$4:$A$14,'07_L1政策步階'!$C$4:$C$14)</f>
        <v>1</v>
      </c>
      <c r="AC1196" s="65"/>
      <c r="AD1196" s="65"/>
      <c r="AE1196" s="65"/>
      <c r="AF1196" s="65"/>
      <c r="AG1196" s="65"/>
      <c r="AH1196" s="65"/>
      <c r="AI1196" s="65"/>
      <c r="AJ1196" s="65"/>
      <c r="AK1196" s="65"/>
      <c r="AL1196">
        <f t="shared" si="417"/>
        <v>100</v>
      </c>
      <c r="AM1196">
        <f t="shared" si="418"/>
        <v>100</v>
      </c>
      <c r="AN1196" t="str">
        <f t="shared" si="419"/>
        <v/>
      </c>
      <c r="AO1196" t="str">
        <f t="shared" si="420"/>
        <v/>
      </c>
      <c r="AP1196" t="str">
        <f t="shared" si="421"/>
        <v/>
      </c>
      <c r="AQ1196" t="str">
        <f t="shared" si="422"/>
        <v/>
      </c>
      <c r="AR1196" t="str">
        <f t="shared" si="423"/>
        <v/>
      </c>
      <c r="AS1196" t="str">
        <f t="shared" si="424"/>
        <v/>
      </c>
      <c r="AT1196" t="str">
        <f t="shared" si="425"/>
        <v/>
      </c>
      <c r="AU1196" t="str">
        <f t="shared" si="426"/>
        <v/>
      </c>
      <c r="AV1196" t="str">
        <f t="shared" si="427"/>
        <v/>
      </c>
      <c r="AW1196">
        <f>'01_指標庫'!$H$4*ISNUMBER($F1196)+'01_指標庫'!$H$5*ISNUMBER($AA1196)+'01_指標庫'!$H$6*ISNUMBER($G1196)+'01_指標庫'!$H$7*ISNUMBER($H1196)+'01_指標庫'!$H$8*ISNUMBER($AF1196)+'01_指標庫'!$H$9*ISNUMBER($AG1196)+'01_指標庫'!$H$10*ISNUMBER($AB1196)+'01_指標庫'!$H$11*ISNUMBER($AC1196)+'01_指標庫'!$H$12*ISNUMBER($AD1196)+'01_指標庫'!$H$13*ISNUMBER($AE1196)+'01_指標庫'!$H$14*ISNUMBER($I1196)+'01_指標庫'!$H$15*ISNUMBER($AH1196)+'01_指標庫'!$H$16*ISNUMBER($K1196)+'01_指標庫'!$H$17*ISNUMBER($AI1196)+'01_指標庫'!$H$18*ISNUMBER($AJ1196)+'01_指標庫'!$H$19*ISNUMBER($AK1196)+'01_指標庫'!$H$20*ISNUMBER($BB1196)+'01_指標庫'!$H$21*ISNUMBER($BC1196)</f>
        <v>51</v>
      </c>
      <c r="AX1196">
        <f>IF(AW1196=0,50,ROUND(('01_指標庫'!$H$4*IF(ISNUMBER($F1196),L1196,0)+'01_指標庫'!$H$5*IF(ISNUMBER($AA1196),AL1196,0)+'01_指標庫'!$H$6*IF(ISNUMBER($G1196),M1196,0)+'01_指標庫'!$H$7*IF(ISNUMBER($H1196),N1196,0)+'01_指標庫'!$H$8*IF(ISNUMBER($AF1196),AQ1196,0)+'01_指標庫'!$H$9*IF(ISNUMBER($AG1196),AR1196,0)+'01_指標庫'!$H$10*IF(ISNUMBER($AB1196),AM1196,0)+'01_指標庫'!$H$11*IF(ISNUMBER($AC1196),AN1196,0)+'01_指標庫'!$H$12*IF(ISNUMBER($AD1196),AO1196,0)+'01_指標庫'!$H$13*IF(ISNUMBER($AE1196),AP1196,0)+'01_指標庫'!$H$14*IF(ISNUMBER($I1196),O1196,0)+'01_指標庫'!$H$15*IF(ISNUMBER($AH1196),AS1196,0)+'01_指標庫'!$H$16*IF(ISNUMBER($K1196),P1196,0)+'01_指標庫'!$H$17*IF(ISNUMBER($AI1196),AT1196,0)+'01_指標庫'!$H$18*IF(ISNUMBER($AJ1196),AU1196,0)+'01_指標庫'!$H$19*IF(ISNUMBER($AK1196),AV1196,0)+'01_指標庫'!$H$20*IF(ISNUMBER($BB1196),BB1196,0)+'01_指標庫'!$H$21*IF(ISNUMBER($BC1196),BC1196,0))/AW1196,1))</f>
        <v>86.3</v>
      </c>
      <c r="AY1196" s="67"/>
      <c r="AZ1196" s="67"/>
      <c r="BA1196" s="66">
        <f t="shared" si="431"/>
        <v>5.48226938389762E-3</v>
      </c>
      <c r="BB1196">
        <f t="shared" si="432"/>
        <v>50</v>
      </c>
      <c r="BC1196" t="str">
        <f t="shared" si="433"/>
        <v/>
      </c>
    </row>
    <row r="1197" spans="1:55" ht="15" customHeight="1">
      <c r="A1197" s="56">
        <v>1193</v>
      </c>
      <c r="B1197" s="57">
        <v>44291</v>
      </c>
      <c r="C1197" s="56">
        <v>2021</v>
      </c>
      <c r="D1197" s="58" t="s">
        <v>236</v>
      </c>
      <c r="E1197" s="59">
        <v>13598.16</v>
      </c>
      <c r="F1197" s="60">
        <v>0.132799</v>
      </c>
      <c r="G1197" s="60">
        <v>-1.5176E-2</v>
      </c>
      <c r="H1197" s="61">
        <v>0.95920000000000005</v>
      </c>
      <c r="I1197" s="69">
        <v>423.4</v>
      </c>
      <c r="J1197" s="70" t="s">
        <v>240</v>
      </c>
      <c r="K1197" s="63">
        <v>17.91</v>
      </c>
      <c r="L1197" s="56">
        <f t="shared" si="411"/>
        <v>100</v>
      </c>
      <c r="M1197" s="56">
        <f t="shared" si="412"/>
        <v>100</v>
      </c>
      <c r="N1197" s="56">
        <f t="shared" si="413"/>
        <v>100</v>
      </c>
      <c r="O1197" s="56">
        <f t="shared" si="414"/>
        <v>50</v>
      </c>
      <c r="P1197" s="56">
        <f t="shared" si="415"/>
        <v>100</v>
      </c>
      <c r="Q1197" s="63"/>
      <c r="R1197" s="56"/>
      <c r="S1197" s="60">
        <f t="shared" si="428"/>
        <v>2.0153763976497263E-2</v>
      </c>
      <c r="T1197" s="64">
        <f t="shared" si="429"/>
        <v>3.3467974610502216E-2</v>
      </c>
      <c r="V1197" s="65"/>
      <c r="W1197" s="65"/>
      <c r="Y1197" s="15" t="str">
        <f t="shared" si="416"/>
        <v>EASY</v>
      </c>
      <c r="AA1197" s="66">
        <f t="shared" si="430"/>
        <v>9.8319193329560184E-2</v>
      </c>
      <c r="AB1197">
        <f>LOOKUP($B1197,'07_L1政策步階'!$A$4:$A$14,'07_L1政策步階'!$C$4:$C$14)</f>
        <v>1</v>
      </c>
      <c r="AC1197" s="65"/>
      <c r="AD1197" s="65"/>
      <c r="AE1197" s="65"/>
      <c r="AF1197" s="65"/>
      <c r="AG1197" s="65"/>
      <c r="AH1197" s="65"/>
      <c r="AI1197" s="65"/>
      <c r="AJ1197" s="65"/>
      <c r="AK1197" s="65"/>
      <c r="AL1197">
        <f t="shared" si="417"/>
        <v>100</v>
      </c>
      <c r="AM1197">
        <f t="shared" si="418"/>
        <v>100</v>
      </c>
      <c r="AN1197" t="str">
        <f t="shared" si="419"/>
        <v/>
      </c>
      <c r="AO1197" t="str">
        <f t="shared" si="420"/>
        <v/>
      </c>
      <c r="AP1197" t="str">
        <f t="shared" si="421"/>
        <v/>
      </c>
      <c r="AQ1197" t="str">
        <f t="shared" si="422"/>
        <v/>
      </c>
      <c r="AR1197" t="str">
        <f t="shared" si="423"/>
        <v/>
      </c>
      <c r="AS1197" t="str">
        <f t="shared" si="424"/>
        <v/>
      </c>
      <c r="AT1197" t="str">
        <f t="shared" si="425"/>
        <v/>
      </c>
      <c r="AU1197" t="str">
        <f t="shared" si="426"/>
        <v/>
      </c>
      <c r="AV1197" t="str">
        <f t="shared" si="427"/>
        <v/>
      </c>
      <c r="AW1197">
        <f>'01_指標庫'!$H$4*ISNUMBER($F1197)+'01_指標庫'!$H$5*ISNUMBER($AA1197)+'01_指標庫'!$H$6*ISNUMBER($G1197)+'01_指標庫'!$H$7*ISNUMBER($H1197)+'01_指標庫'!$H$8*ISNUMBER($AF1197)+'01_指標庫'!$H$9*ISNUMBER($AG1197)+'01_指標庫'!$H$10*ISNUMBER($AB1197)+'01_指標庫'!$H$11*ISNUMBER($AC1197)+'01_指標庫'!$H$12*ISNUMBER($AD1197)+'01_指標庫'!$H$13*ISNUMBER($AE1197)+'01_指標庫'!$H$14*ISNUMBER($I1197)+'01_指標庫'!$H$15*ISNUMBER($AH1197)+'01_指標庫'!$H$16*ISNUMBER($K1197)+'01_指標庫'!$H$17*ISNUMBER($AI1197)+'01_指標庫'!$H$18*ISNUMBER($AJ1197)+'01_指標庫'!$H$19*ISNUMBER($AK1197)+'01_指標庫'!$H$20*ISNUMBER($BB1197)+'01_指標庫'!$H$21*ISNUMBER($BC1197)</f>
        <v>51</v>
      </c>
      <c r="AX1197">
        <f>IF(AW1197=0,50,ROUND(('01_指標庫'!$H$4*IF(ISNUMBER($F1197),L1197,0)+'01_指標庫'!$H$5*IF(ISNUMBER($AA1197),AL1197,0)+'01_指標庫'!$H$6*IF(ISNUMBER($G1197),M1197,0)+'01_指標庫'!$H$7*IF(ISNUMBER($H1197),N1197,0)+'01_指標庫'!$H$8*IF(ISNUMBER($AF1197),AQ1197,0)+'01_指標庫'!$H$9*IF(ISNUMBER($AG1197),AR1197,0)+'01_指標庫'!$H$10*IF(ISNUMBER($AB1197),AM1197,0)+'01_指標庫'!$H$11*IF(ISNUMBER($AC1197),AN1197,0)+'01_指標庫'!$H$12*IF(ISNUMBER($AD1197),AO1197,0)+'01_指標庫'!$H$13*IF(ISNUMBER($AE1197),AP1197,0)+'01_指標庫'!$H$14*IF(ISNUMBER($I1197),O1197,0)+'01_指標庫'!$H$15*IF(ISNUMBER($AH1197),AS1197,0)+'01_指標庫'!$H$16*IF(ISNUMBER($K1197),P1197,0)+'01_指標庫'!$H$17*IF(ISNUMBER($AI1197),AT1197,0)+'01_指標庫'!$H$18*IF(ISNUMBER($AJ1197),AU1197,0)+'01_指標庫'!$H$19*IF(ISNUMBER($AK1197),AV1197,0)+'01_指標庫'!$H$20*IF(ISNUMBER($BB1197),BB1197,0)+'01_指標庫'!$H$21*IF(ISNUMBER($BC1197),BC1197,0))/AW1197,1))</f>
        <v>86.3</v>
      </c>
      <c r="AY1197" s="67"/>
      <c r="AZ1197" s="67"/>
      <c r="BA1197" s="66">
        <f t="shared" si="431"/>
        <v>9.3346161683167672E-3</v>
      </c>
      <c r="BB1197">
        <f t="shared" si="432"/>
        <v>50</v>
      </c>
      <c r="BC1197" t="str">
        <f t="shared" si="433"/>
        <v/>
      </c>
    </row>
    <row r="1198" spans="1:55" ht="15" customHeight="1">
      <c r="A1198" s="56">
        <v>1194</v>
      </c>
      <c r="B1198" s="57">
        <v>44292</v>
      </c>
      <c r="C1198" s="56">
        <v>2021</v>
      </c>
      <c r="D1198" s="58" t="s">
        <v>237</v>
      </c>
      <c r="E1198" s="59">
        <v>13578.46</v>
      </c>
      <c r="F1198" s="60">
        <v>0.12948000000000001</v>
      </c>
      <c r="G1198" s="60">
        <v>-1.6601999999999999E-2</v>
      </c>
      <c r="H1198" s="61">
        <v>0.95920000000000005</v>
      </c>
      <c r="I1198" s="69">
        <v>425.1</v>
      </c>
      <c r="J1198" s="70" t="s">
        <v>240</v>
      </c>
      <c r="K1198" s="63">
        <v>18.12</v>
      </c>
      <c r="L1198" s="56">
        <f t="shared" si="411"/>
        <v>100</v>
      </c>
      <c r="M1198" s="56">
        <f t="shared" si="412"/>
        <v>100</v>
      </c>
      <c r="N1198" s="56">
        <f t="shared" si="413"/>
        <v>100</v>
      </c>
      <c r="O1198" s="56">
        <f t="shared" si="414"/>
        <v>50</v>
      </c>
      <c r="P1198" s="56">
        <f t="shared" si="415"/>
        <v>100</v>
      </c>
      <c r="Q1198" s="63"/>
      <c r="R1198" s="56"/>
      <c r="S1198" s="60">
        <f t="shared" si="428"/>
        <v>-1.4487254157915519E-3</v>
      </c>
      <c r="T1198" s="64">
        <f t="shared" si="429"/>
        <v>1.1725293132328396E-2</v>
      </c>
      <c r="V1198" s="65"/>
      <c r="W1198" s="65"/>
      <c r="Y1198" s="15" t="str">
        <f t="shared" si="416"/>
        <v>EASY</v>
      </c>
      <c r="AA1198" s="66">
        <f t="shared" si="430"/>
        <v>9.7042846094245849E-2</v>
      </c>
      <c r="AB1198">
        <f>LOOKUP($B1198,'07_L1政策步階'!$A$4:$A$14,'07_L1政策步階'!$C$4:$C$14)</f>
        <v>1</v>
      </c>
      <c r="AC1198" s="65"/>
      <c r="AD1198" s="65"/>
      <c r="AE1198" s="65"/>
      <c r="AF1198" s="65"/>
      <c r="AG1198" s="65"/>
      <c r="AH1198" s="65"/>
      <c r="AI1198" s="65"/>
      <c r="AJ1198" s="65"/>
      <c r="AK1198" s="65"/>
      <c r="AL1198">
        <f t="shared" si="417"/>
        <v>100</v>
      </c>
      <c r="AM1198">
        <f t="shared" si="418"/>
        <v>100</v>
      </c>
      <c r="AN1198" t="str">
        <f t="shared" si="419"/>
        <v/>
      </c>
      <c r="AO1198" t="str">
        <f t="shared" si="420"/>
        <v/>
      </c>
      <c r="AP1198" t="str">
        <f t="shared" si="421"/>
        <v/>
      </c>
      <c r="AQ1198" t="str">
        <f t="shared" si="422"/>
        <v/>
      </c>
      <c r="AR1198" t="str">
        <f t="shared" si="423"/>
        <v/>
      </c>
      <c r="AS1198" t="str">
        <f t="shared" si="424"/>
        <v/>
      </c>
      <c r="AT1198" t="str">
        <f t="shared" si="425"/>
        <v/>
      </c>
      <c r="AU1198" t="str">
        <f t="shared" si="426"/>
        <v/>
      </c>
      <c r="AV1198" t="str">
        <f t="shared" si="427"/>
        <v/>
      </c>
      <c r="AW1198">
        <f>'01_指標庫'!$H$4*ISNUMBER($F1198)+'01_指標庫'!$H$5*ISNUMBER($AA1198)+'01_指標庫'!$H$6*ISNUMBER($G1198)+'01_指標庫'!$H$7*ISNUMBER($H1198)+'01_指標庫'!$H$8*ISNUMBER($AF1198)+'01_指標庫'!$H$9*ISNUMBER($AG1198)+'01_指標庫'!$H$10*ISNUMBER($AB1198)+'01_指標庫'!$H$11*ISNUMBER($AC1198)+'01_指標庫'!$H$12*ISNUMBER($AD1198)+'01_指標庫'!$H$13*ISNUMBER($AE1198)+'01_指標庫'!$H$14*ISNUMBER($I1198)+'01_指標庫'!$H$15*ISNUMBER($AH1198)+'01_指標庫'!$H$16*ISNUMBER($K1198)+'01_指標庫'!$H$17*ISNUMBER($AI1198)+'01_指標庫'!$H$18*ISNUMBER($AJ1198)+'01_指標庫'!$H$19*ISNUMBER($AK1198)+'01_指標庫'!$H$20*ISNUMBER($BB1198)+'01_指標庫'!$H$21*ISNUMBER($BC1198)</f>
        <v>51</v>
      </c>
      <c r="AX1198">
        <f>IF(AW1198=0,50,ROUND(('01_指標庫'!$H$4*IF(ISNUMBER($F1198),L1198,0)+'01_指標庫'!$H$5*IF(ISNUMBER($AA1198),AL1198,0)+'01_指標庫'!$H$6*IF(ISNUMBER($G1198),M1198,0)+'01_指標庫'!$H$7*IF(ISNUMBER($H1198),N1198,0)+'01_指標庫'!$H$8*IF(ISNUMBER($AF1198),AQ1198,0)+'01_指標庫'!$H$9*IF(ISNUMBER($AG1198),AR1198,0)+'01_指標庫'!$H$10*IF(ISNUMBER($AB1198),AM1198,0)+'01_指標庫'!$H$11*IF(ISNUMBER($AC1198),AN1198,0)+'01_指標庫'!$H$12*IF(ISNUMBER($AD1198),AO1198,0)+'01_指標庫'!$H$13*IF(ISNUMBER($AE1198),AP1198,0)+'01_指標庫'!$H$14*IF(ISNUMBER($I1198),O1198,0)+'01_指標庫'!$H$15*IF(ISNUMBER($AH1198),AS1198,0)+'01_指標庫'!$H$16*IF(ISNUMBER($K1198),P1198,0)+'01_指標庫'!$H$17*IF(ISNUMBER($AI1198),AT1198,0)+'01_指標庫'!$H$18*IF(ISNUMBER($AJ1198),AU1198,0)+'01_指標庫'!$H$19*IF(ISNUMBER($AK1198),AV1198,0)+'01_指標庫'!$H$20*IF(ISNUMBER($BB1198),BB1198,0)+'01_指標庫'!$H$21*IF(ISNUMBER($BC1198),BC1198,0))/AW1198,1))</f>
        <v>92.2</v>
      </c>
      <c r="AY1198" s="67"/>
      <c r="AZ1198" s="67"/>
      <c r="BA1198" s="66">
        <f t="shared" si="431"/>
        <v>1.4897186768689563E-2</v>
      </c>
      <c r="BB1198">
        <f t="shared" si="432"/>
        <v>100</v>
      </c>
      <c r="BC1198" t="str">
        <f t="shared" si="433"/>
        <v/>
      </c>
    </row>
    <row r="1199" spans="1:55" ht="15" customHeight="1">
      <c r="A1199" s="56">
        <v>1195</v>
      </c>
      <c r="B1199" s="57">
        <v>44293</v>
      </c>
      <c r="C1199" s="56">
        <v>2021</v>
      </c>
      <c r="D1199" s="58" t="s">
        <v>238</v>
      </c>
      <c r="E1199" s="59">
        <v>13616.7</v>
      </c>
      <c r="F1199" s="60">
        <v>0.130963</v>
      </c>
      <c r="G1199" s="60">
        <v>-1.3833E-2</v>
      </c>
      <c r="H1199" s="61">
        <v>0.95920000000000005</v>
      </c>
      <c r="I1199" s="69">
        <v>417.1</v>
      </c>
      <c r="J1199" s="70" t="s">
        <v>240</v>
      </c>
      <c r="K1199" s="63">
        <v>17.16</v>
      </c>
      <c r="L1199" s="56">
        <f t="shared" si="411"/>
        <v>100</v>
      </c>
      <c r="M1199" s="56">
        <f t="shared" si="412"/>
        <v>100</v>
      </c>
      <c r="N1199" s="56">
        <f t="shared" si="413"/>
        <v>100</v>
      </c>
      <c r="O1199" s="56">
        <f t="shared" si="414"/>
        <v>50</v>
      </c>
      <c r="P1199" s="56">
        <f t="shared" si="415"/>
        <v>100</v>
      </c>
      <c r="Q1199" s="63"/>
      <c r="R1199" s="56"/>
      <c r="S1199" s="60">
        <f t="shared" si="428"/>
        <v>2.8162251094749902E-3</v>
      </c>
      <c r="T1199" s="64">
        <f t="shared" si="429"/>
        <v>-5.2980132450331174E-2</v>
      </c>
      <c r="V1199" s="65"/>
      <c r="W1199" s="65"/>
      <c r="Y1199" s="15" t="str">
        <f t="shared" si="416"/>
        <v>EASY</v>
      </c>
      <c r="AA1199" s="66">
        <f t="shared" si="430"/>
        <v>9.5620677727459746E-2</v>
      </c>
      <c r="AB1199">
        <f>LOOKUP($B1199,'07_L1政策步階'!$A$4:$A$14,'07_L1政策步階'!$C$4:$C$14)</f>
        <v>1</v>
      </c>
      <c r="AC1199" s="65"/>
      <c r="AD1199" s="65"/>
      <c r="AE1199" s="65"/>
      <c r="AF1199" s="65"/>
      <c r="AG1199" s="65"/>
      <c r="AH1199" s="65"/>
      <c r="AI1199" s="65"/>
      <c r="AJ1199" s="65"/>
      <c r="AK1199" s="65"/>
      <c r="AL1199">
        <f t="shared" si="417"/>
        <v>100</v>
      </c>
      <c r="AM1199">
        <f t="shared" si="418"/>
        <v>100</v>
      </c>
      <c r="AN1199" t="str">
        <f t="shared" si="419"/>
        <v/>
      </c>
      <c r="AO1199" t="str">
        <f t="shared" si="420"/>
        <v/>
      </c>
      <c r="AP1199" t="str">
        <f t="shared" si="421"/>
        <v/>
      </c>
      <c r="AQ1199" t="str">
        <f t="shared" si="422"/>
        <v/>
      </c>
      <c r="AR1199" t="str">
        <f t="shared" si="423"/>
        <v/>
      </c>
      <c r="AS1199" t="str">
        <f t="shared" si="424"/>
        <v/>
      </c>
      <c r="AT1199" t="str">
        <f t="shared" si="425"/>
        <v/>
      </c>
      <c r="AU1199" t="str">
        <f t="shared" si="426"/>
        <v/>
      </c>
      <c r="AV1199" t="str">
        <f t="shared" si="427"/>
        <v/>
      </c>
      <c r="AW1199">
        <f>'01_指標庫'!$H$4*ISNUMBER($F1199)+'01_指標庫'!$H$5*ISNUMBER($AA1199)+'01_指標庫'!$H$6*ISNUMBER($G1199)+'01_指標庫'!$H$7*ISNUMBER($H1199)+'01_指標庫'!$H$8*ISNUMBER($AF1199)+'01_指標庫'!$H$9*ISNUMBER($AG1199)+'01_指標庫'!$H$10*ISNUMBER($AB1199)+'01_指標庫'!$H$11*ISNUMBER($AC1199)+'01_指標庫'!$H$12*ISNUMBER($AD1199)+'01_指標庫'!$H$13*ISNUMBER($AE1199)+'01_指標庫'!$H$14*ISNUMBER($I1199)+'01_指標庫'!$H$15*ISNUMBER($AH1199)+'01_指標庫'!$H$16*ISNUMBER($K1199)+'01_指標庫'!$H$17*ISNUMBER($AI1199)+'01_指標庫'!$H$18*ISNUMBER($AJ1199)+'01_指標庫'!$H$19*ISNUMBER($AK1199)+'01_指標庫'!$H$20*ISNUMBER($BB1199)+'01_指標庫'!$H$21*ISNUMBER($BC1199)</f>
        <v>51</v>
      </c>
      <c r="AX1199">
        <f>IF(AW1199=0,50,ROUND(('01_指標庫'!$H$4*IF(ISNUMBER($F1199),L1199,0)+'01_指標庫'!$H$5*IF(ISNUMBER($AA1199),AL1199,0)+'01_指標庫'!$H$6*IF(ISNUMBER($G1199),M1199,0)+'01_指標庫'!$H$7*IF(ISNUMBER($H1199),N1199,0)+'01_指標庫'!$H$8*IF(ISNUMBER($AF1199),AQ1199,0)+'01_指標庫'!$H$9*IF(ISNUMBER($AG1199),AR1199,0)+'01_指標庫'!$H$10*IF(ISNUMBER($AB1199),AM1199,0)+'01_指標庫'!$H$11*IF(ISNUMBER($AC1199),AN1199,0)+'01_指標庫'!$H$12*IF(ISNUMBER($AD1199),AO1199,0)+'01_指標庫'!$H$13*IF(ISNUMBER($AE1199),AP1199,0)+'01_指標庫'!$H$14*IF(ISNUMBER($I1199),O1199,0)+'01_指標庫'!$H$15*IF(ISNUMBER($AH1199),AS1199,0)+'01_指標庫'!$H$16*IF(ISNUMBER($K1199),P1199,0)+'01_指標庫'!$H$17*IF(ISNUMBER($AI1199),AT1199,0)+'01_指標庫'!$H$18*IF(ISNUMBER($AJ1199),AU1199,0)+'01_指標庫'!$H$19*IF(ISNUMBER($AK1199),AV1199,0)+'01_指標庫'!$H$20*IF(ISNUMBER($BB1199),BB1199,0)+'01_指標庫'!$H$21*IF(ISNUMBER($BC1199),BC1199,0))/AW1199,1))</f>
        <v>92.2</v>
      </c>
      <c r="AY1199" s="67"/>
      <c r="AZ1199" s="67"/>
      <c r="BA1199" s="66">
        <f t="shared" si="431"/>
        <v>2.1221549942697315E-2</v>
      </c>
      <c r="BB1199">
        <f t="shared" si="432"/>
        <v>100</v>
      </c>
      <c r="BC1199" t="str">
        <f t="shared" si="433"/>
        <v/>
      </c>
    </row>
    <row r="1200" spans="1:55" ht="15" customHeight="1">
      <c r="A1200" s="56">
        <v>1196</v>
      </c>
      <c r="B1200" s="57">
        <v>44294</v>
      </c>
      <c r="C1200" s="56">
        <v>2021</v>
      </c>
      <c r="D1200" s="58" t="s">
        <v>239</v>
      </c>
      <c r="E1200" s="59">
        <v>13758.51</v>
      </c>
      <c r="F1200" s="60">
        <v>0.14102300000000001</v>
      </c>
      <c r="G1200" s="60">
        <v>-3.5630000000000002E-3</v>
      </c>
      <c r="H1200" s="61">
        <v>0.95920000000000005</v>
      </c>
      <c r="I1200" s="69">
        <v>415.3</v>
      </c>
      <c r="J1200" s="70" t="s">
        <v>240</v>
      </c>
      <c r="K1200" s="63">
        <v>16.95</v>
      </c>
      <c r="L1200" s="56">
        <f t="shared" si="411"/>
        <v>100</v>
      </c>
      <c r="M1200" s="56">
        <f t="shared" si="412"/>
        <v>100</v>
      </c>
      <c r="N1200" s="56">
        <f t="shared" si="413"/>
        <v>100</v>
      </c>
      <c r="O1200" s="56">
        <f t="shared" si="414"/>
        <v>50</v>
      </c>
      <c r="P1200" s="56">
        <f t="shared" si="415"/>
        <v>100</v>
      </c>
      <c r="Q1200" s="63"/>
      <c r="R1200" s="56"/>
      <c r="S1200" s="60">
        <f t="shared" si="428"/>
        <v>1.0414417590165037E-2</v>
      </c>
      <c r="T1200" s="64">
        <f t="shared" si="429"/>
        <v>-1.2237762237762295E-2</v>
      </c>
      <c r="V1200" s="65"/>
      <c r="W1200" s="65"/>
      <c r="Y1200" s="15" t="str">
        <f t="shared" si="416"/>
        <v>EASY</v>
      </c>
      <c r="AA1200" s="66">
        <f t="shared" si="430"/>
        <v>9.4417403433280755E-2</v>
      </c>
      <c r="AB1200">
        <f>LOOKUP($B1200,'07_L1政策步階'!$A$4:$A$14,'07_L1政策步階'!$C$4:$C$14)</f>
        <v>1</v>
      </c>
      <c r="AC1200" s="65"/>
      <c r="AD1200" s="65"/>
      <c r="AE1200" s="65"/>
      <c r="AF1200" s="65"/>
      <c r="AG1200" s="65"/>
      <c r="AH1200" s="65"/>
      <c r="AI1200" s="65"/>
      <c r="AJ1200" s="65"/>
      <c r="AK1200" s="65"/>
      <c r="AL1200">
        <f t="shared" si="417"/>
        <v>100</v>
      </c>
      <c r="AM1200">
        <f t="shared" si="418"/>
        <v>100</v>
      </c>
      <c r="AN1200" t="str">
        <f t="shared" si="419"/>
        <v/>
      </c>
      <c r="AO1200" t="str">
        <f t="shared" si="420"/>
        <v/>
      </c>
      <c r="AP1200" t="str">
        <f t="shared" si="421"/>
        <v/>
      </c>
      <c r="AQ1200" t="str">
        <f t="shared" si="422"/>
        <v/>
      </c>
      <c r="AR1200" t="str">
        <f t="shared" si="423"/>
        <v/>
      </c>
      <c r="AS1200" t="str">
        <f t="shared" si="424"/>
        <v/>
      </c>
      <c r="AT1200" t="str">
        <f t="shared" si="425"/>
        <v/>
      </c>
      <c r="AU1200" t="str">
        <f t="shared" si="426"/>
        <v/>
      </c>
      <c r="AV1200" t="str">
        <f t="shared" si="427"/>
        <v/>
      </c>
      <c r="AW1200">
        <f>'01_指標庫'!$H$4*ISNUMBER($F1200)+'01_指標庫'!$H$5*ISNUMBER($AA1200)+'01_指標庫'!$H$6*ISNUMBER($G1200)+'01_指標庫'!$H$7*ISNUMBER($H1200)+'01_指標庫'!$H$8*ISNUMBER($AF1200)+'01_指標庫'!$H$9*ISNUMBER($AG1200)+'01_指標庫'!$H$10*ISNUMBER($AB1200)+'01_指標庫'!$H$11*ISNUMBER($AC1200)+'01_指標庫'!$H$12*ISNUMBER($AD1200)+'01_指標庫'!$H$13*ISNUMBER($AE1200)+'01_指標庫'!$H$14*ISNUMBER($I1200)+'01_指標庫'!$H$15*ISNUMBER($AH1200)+'01_指標庫'!$H$16*ISNUMBER($K1200)+'01_指標庫'!$H$17*ISNUMBER($AI1200)+'01_指標庫'!$H$18*ISNUMBER($AJ1200)+'01_指標庫'!$H$19*ISNUMBER($AK1200)+'01_指標庫'!$H$20*ISNUMBER($BB1200)+'01_指標庫'!$H$21*ISNUMBER($BC1200)</f>
        <v>51</v>
      </c>
      <c r="AX1200">
        <f>IF(AW1200=0,50,ROUND(('01_指標庫'!$H$4*IF(ISNUMBER($F1200),L1200,0)+'01_指標庫'!$H$5*IF(ISNUMBER($AA1200),AL1200,0)+'01_指標庫'!$H$6*IF(ISNUMBER($G1200),M1200,0)+'01_指標庫'!$H$7*IF(ISNUMBER($H1200),N1200,0)+'01_指標庫'!$H$8*IF(ISNUMBER($AF1200),AQ1200,0)+'01_指標庫'!$H$9*IF(ISNUMBER($AG1200),AR1200,0)+'01_指標庫'!$H$10*IF(ISNUMBER($AB1200),AM1200,0)+'01_指標庫'!$H$11*IF(ISNUMBER($AC1200),AN1200,0)+'01_指標庫'!$H$12*IF(ISNUMBER($AD1200),AO1200,0)+'01_指標庫'!$H$13*IF(ISNUMBER($AE1200),AP1200,0)+'01_指標庫'!$H$14*IF(ISNUMBER($I1200),O1200,0)+'01_指標庫'!$H$15*IF(ISNUMBER($AH1200),AS1200,0)+'01_指標庫'!$H$16*IF(ISNUMBER($K1200),P1200,0)+'01_指標庫'!$H$17*IF(ISNUMBER($AI1200),AT1200,0)+'01_指標庫'!$H$18*IF(ISNUMBER($AJ1200),AU1200,0)+'01_指標庫'!$H$19*IF(ISNUMBER($AK1200),AV1200,0)+'01_指標庫'!$H$20*IF(ISNUMBER($BB1200),BB1200,0)+'01_指標庫'!$H$21*IF(ISNUMBER($BC1200),BC1200,0))/AW1200,1))</f>
        <v>92.2</v>
      </c>
      <c r="AY1200" s="67"/>
      <c r="AZ1200" s="67"/>
      <c r="BA1200" s="66">
        <f t="shared" si="431"/>
        <v>2.3892434908215243E-2</v>
      </c>
      <c r="BB1200">
        <f t="shared" si="432"/>
        <v>100</v>
      </c>
      <c r="BC1200" t="str">
        <f t="shared" si="433"/>
        <v/>
      </c>
    </row>
    <row r="1201" spans="1:55" ht="15" customHeight="1">
      <c r="A1201" s="56">
        <v>1197</v>
      </c>
      <c r="B1201" s="57">
        <v>44295</v>
      </c>
      <c r="C1201" s="56">
        <v>2021</v>
      </c>
      <c r="D1201" s="58" t="s">
        <v>234</v>
      </c>
      <c r="E1201" s="59">
        <v>13845.06</v>
      </c>
      <c r="F1201" s="60">
        <v>0.14647199999999999</v>
      </c>
      <c r="G1201" s="60">
        <v>0</v>
      </c>
      <c r="H1201" s="61">
        <v>0.95920000000000005</v>
      </c>
      <c r="I1201" s="69">
        <v>413.1</v>
      </c>
      <c r="J1201" s="70" t="s">
        <v>240</v>
      </c>
      <c r="K1201" s="63">
        <v>16.690000000000001</v>
      </c>
      <c r="L1201" s="56">
        <f t="shared" si="411"/>
        <v>100</v>
      </c>
      <c r="M1201" s="56">
        <f t="shared" si="412"/>
        <v>100</v>
      </c>
      <c r="N1201" s="56">
        <f t="shared" si="413"/>
        <v>100</v>
      </c>
      <c r="O1201" s="56">
        <f t="shared" si="414"/>
        <v>50</v>
      </c>
      <c r="P1201" s="56">
        <f t="shared" si="415"/>
        <v>100</v>
      </c>
      <c r="Q1201" s="63"/>
      <c r="R1201" s="56"/>
      <c r="S1201" s="60">
        <f t="shared" si="428"/>
        <v>6.2906521127650272E-3</v>
      </c>
      <c r="T1201" s="64">
        <f t="shared" si="429"/>
        <v>-1.5339233038347944E-2</v>
      </c>
      <c r="V1201" s="65"/>
      <c r="W1201" s="65"/>
      <c r="Y1201" s="15" t="str">
        <f t="shared" si="416"/>
        <v>EASY</v>
      </c>
      <c r="AA1201" s="66">
        <f t="shared" si="430"/>
        <v>9.3983149533065191E-2</v>
      </c>
      <c r="AB1201">
        <f>LOOKUP($B1201,'07_L1政策步階'!$A$4:$A$14,'07_L1政策步階'!$C$4:$C$14)</f>
        <v>1</v>
      </c>
      <c r="AC1201" s="65"/>
      <c r="AD1201" s="65"/>
      <c r="AE1201" s="65"/>
      <c r="AF1201" s="65"/>
      <c r="AG1201" s="65"/>
      <c r="AH1201" s="65"/>
      <c r="AI1201" s="65"/>
      <c r="AJ1201" s="65"/>
      <c r="AK1201" s="65"/>
      <c r="AL1201">
        <f t="shared" si="417"/>
        <v>100</v>
      </c>
      <c r="AM1201">
        <f t="shared" si="418"/>
        <v>100</v>
      </c>
      <c r="AN1201" t="str">
        <f t="shared" si="419"/>
        <v/>
      </c>
      <c r="AO1201" t="str">
        <f t="shared" si="420"/>
        <v/>
      </c>
      <c r="AP1201" t="str">
        <f t="shared" si="421"/>
        <v/>
      </c>
      <c r="AQ1201" t="str">
        <f t="shared" si="422"/>
        <v/>
      </c>
      <c r="AR1201" t="str">
        <f t="shared" si="423"/>
        <v/>
      </c>
      <c r="AS1201" t="str">
        <f t="shared" si="424"/>
        <v/>
      </c>
      <c r="AT1201" t="str">
        <f t="shared" si="425"/>
        <v/>
      </c>
      <c r="AU1201" t="str">
        <f t="shared" si="426"/>
        <v/>
      </c>
      <c r="AV1201" t="str">
        <f t="shared" si="427"/>
        <v/>
      </c>
      <c r="AW1201">
        <f>'01_指標庫'!$H$4*ISNUMBER($F1201)+'01_指標庫'!$H$5*ISNUMBER($AA1201)+'01_指標庫'!$H$6*ISNUMBER($G1201)+'01_指標庫'!$H$7*ISNUMBER($H1201)+'01_指標庫'!$H$8*ISNUMBER($AF1201)+'01_指標庫'!$H$9*ISNUMBER($AG1201)+'01_指標庫'!$H$10*ISNUMBER($AB1201)+'01_指標庫'!$H$11*ISNUMBER($AC1201)+'01_指標庫'!$H$12*ISNUMBER($AD1201)+'01_指標庫'!$H$13*ISNUMBER($AE1201)+'01_指標庫'!$H$14*ISNUMBER($I1201)+'01_指標庫'!$H$15*ISNUMBER($AH1201)+'01_指標庫'!$H$16*ISNUMBER($K1201)+'01_指標庫'!$H$17*ISNUMBER($AI1201)+'01_指標庫'!$H$18*ISNUMBER($AJ1201)+'01_指標庫'!$H$19*ISNUMBER($AK1201)+'01_指標庫'!$H$20*ISNUMBER($BB1201)+'01_指標庫'!$H$21*ISNUMBER($BC1201)</f>
        <v>51</v>
      </c>
      <c r="AX1201">
        <f>IF(AW1201=0,50,ROUND(('01_指標庫'!$H$4*IF(ISNUMBER($F1201),L1201,0)+'01_指標庫'!$H$5*IF(ISNUMBER($AA1201),AL1201,0)+'01_指標庫'!$H$6*IF(ISNUMBER($G1201),M1201,0)+'01_指標庫'!$H$7*IF(ISNUMBER($H1201),N1201,0)+'01_指標庫'!$H$8*IF(ISNUMBER($AF1201),AQ1201,0)+'01_指標庫'!$H$9*IF(ISNUMBER($AG1201),AR1201,0)+'01_指標庫'!$H$10*IF(ISNUMBER($AB1201),AM1201,0)+'01_指標庫'!$H$11*IF(ISNUMBER($AC1201),AN1201,0)+'01_指標庫'!$H$12*IF(ISNUMBER($AD1201),AO1201,0)+'01_指標庫'!$H$13*IF(ISNUMBER($AE1201),AP1201,0)+'01_指標庫'!$H$14*IF(ISNUMBER($I1201),O1201,0)+'01_指標庫'!$H$15*IF(ISNUMBER($AH1201),AS1201,0)+'01_指標庫'!$H$16*IF(ISNUMBER($K1201),P1201,0)+'01_指標庫'!$H$17*IF(ISNUMBER($AI1201),AT1201,0)+'01_指標庫'!$H$18*IF(ISNUMBER($AJ1201),AU1201,0)+'01_指標庫'!$H$19*IF(ISNUMBER($AK1201),AV1201,0)+'01_指標庫'!$H$20*IF(ISNUMBER($BB1201),BB1201,0)+'01_指標庫'!$H$21*IF(ISNUMBER($BC1201),BC1201,0))/AW1201,1))</f>
        <v>92.2</v>
      </c>
      <c r="AY1201" s="67"/>
      <c r="AZ1201" s="67"/>
      <c r="BA1201" s="66">
        <f t="shared" si="431"/>
        <v>2.3451726943831241E-2</v>
      </c>
      <c r="BB1201">
        <f t="shared" si="432"/>
        <v>100</v>
      </c>
      <c r="BC1201" t="str">
        <f t="shared" si="433"/>
        <v/>
      </c>
    </row>
    <row r="1202" spans="1:55" ht="15" customHeight="1">
      <c r="A1202" s="56">
        <v>1198</v>
      </c>
      <c r="B1202" s="57">
        <v>44298</v>
      </c>
      <c r="C1202" s="56">
        <v>2021</v>
      </c>
      <c r="D1202" s="58" t="s">
        <v>236</v>
      </c>
      <c r="E1202" s="59">
        <v>13819.35</v>
      </c>
      <c r="F1202" s="60">
        <v>0.142538</v>
      </c>
      <c r="G1202" s="60">
        <v>-1.8569999999999999E-3</v>
      </c>
      <c r="H1202" s="61">
        <v>0.93879999999999997</v>
      </c>
      <c r="I1202" s="69">
        <v>415</v>
      </c>
      <c r="J1202" s="70" t="s">
        <v>240</v>
      </c>
      <c r="K1202" s="63">
        <v>16.91</v>
      </c>
      <c r="L1202" s="56">
        <f t="shared" si="411"/>
        <v>100</v>
      </c>
      <c r="M1202" s="56">
        <f t="shared" si="412"/>
        <v>100</v>
      </c>
      <c r="N1202" s="56">
        <f t="shared" si="413"/>
        <v>100</v>
      </c>
      <c r="O1202" s="56">
        <f t="shared" si="414"/>
        <v>50</v>
      </c>
      <c r="P1202" s="56">
        <f t="shared" si="415"/>
        <v>100</v>
      </c>
      <c r="Q1202" s="63"/>
      <c r="R1202" s="56"/>
      <c r="S1202" s="60">
        <f t="shared" si="428"/>
        <v>-1.8569800347559839E-3</v>
      </c>
      <c r="T1202" s="64">
        <f t="shared" si="429"/>
        <v>1.3181545835829755E-2</v>
      </c>
      <c r="V1202" s="65"/>
      <c r="W1202" s="65"/>
      <c r="Y1202" s="15" t="str">
        <f t="shared" si="416"/>
        <v>EASY</v>
      </c>
      <c r="AA1202" s="66">
        <f t="shared" si="430"/>
        <v>9.3278715149185398E-2</v>
      </c>
      <c r="AB1202">
        <f>LOOKUP($B1202,'07_L1政策步階'!$A$4:$A$14,'07_L1政策步階'!$C$4:$C$14)</f>
        <v>1</v>
      </c>
      <c r="AC1202" s="65"/>
      <c r="AD1202" s="65"/>
      <c r="AE1202" s="65"/>
      <c r="AF1202" s="65"/>
      <c r="AG1202" s="65"/>
      <c r="AH1202" s="65"/>
      <c r="AI1202" s="65"/>
      <c r="AJ1202" s="65"/>
      <c r="AK1202" s="65"/>
      <c r="AL1202">
        <f t="shared" si="417"/>
        <v>100</v>
      </c>
      <c r="AM1202">
        <f t="shared" si="418"/>
        <v>100</v>
      </c>
      <c r="AN1202" t="str">
        <f t="shared" si="419"/>
        <v/>
      </c>
      <c r="AO1202" t="str">
        <f t="shared" si="420"/>
        <v/>
      </c>
      <c r="AP1202" t="str">
        <f t="shared" si="421"/>
        <v/>
      </c>
      <c r="AQ1202" t="str">
        <f t="shared" si="422"/>
        <v/>
      </c>
      <c r="AR1202" t="str">
        <f t="shared" si="423"/>
        <v/>
      </c>
      <c r="AS1202" t="str">
        <f t="shared" si="424"/>
        <v/>
      </c>
      <c r="AT1202" t="str">
        <f t="shared" si="425"/>
        <v/>
      </c>
      <c r="AU1202" t="str">
        <f t="shared" si="426"/>
        <v/>
      </c>
      <c r="AV1202" t="str">
        <f t="shared" si="427"/>
        <v/>
      </c>
      <c r="AW1202">
        <f>'01_指標庫'!$H$4*ISNUMBER($F1202)+'01_指標庫'!$H$5*ISNUMBER($AA1202)+'01_指標庫'!$H$6*ISNUMBER($G1202)+'01_指標庫'!$H$7*ISNUMBER($H1202)+'01_指標庫'!$H$8*ISNUMBER($AF1202)+'01_指標庫'!$H$9*ISNUMBER($AG1202)+'01_指標庫'!$H$10*ISNUMBER($AB1202)+'01_指標庫'!$H$11*ISNUMBER($AC1202)+'01_指標庫'!$H$12*ISNUMBER($AD1202)+'01_指標庫'!$H$13*ISNUMBER($AE1202)+'01_指標庫'!$H$14*ISNUMBER($I1202)+'01_指標庫'!$H$15*ISNUMBER($AH1202)+'01_指標庫'!$H$16*ISNUMBER($K1202)+'01_指標庫'!$H$17*ISNUMBER($AI1202)+'01_指標庫'!$H$18*ISNUMBER($AJ1202)+'01_指標庫'!$H$19*ISNUMBER($AK1202)+'01_指標庫'!$H$20*ISNUMBER($BB1202)+'01_指標庫'!$H$21*ISNUMBER($BC1202)</f>
        <v>51</v>
      </c>
      <c r="AX1202">
        <f>IF(AW1202=0,50,ROUND(('01_指標庫'!$H$4*IF(ISNUMBER($F1202),L1202,0)+'01_指標庫'!$H$5*IF(ISNUMBER($AA1202),AL1202,0)+'01_指標庫'!$H$6*IF(ISNUMBER($G1202),M1202,0)+'01_指標庫'!$H$7*IF(ISNUMBER($H1202),N1202,0)+'01_指標庫'!$H$8*IF(ISNUMBER($AF1202),AQ1202,0)+'01_指標庫'!$H$9*IF(ISNUMBER($AG1202),AR1202,0)+'01_指標庫'!$H$10*IF(ISNUMBER($AB1202),AM1202,0)+'01_指標庫'!$H$11*IF(ISNUMBER($AC1202),AN1202,0)+'01_指標庫'!$H$12*IF(ISNUMBER($AD1202),AO1202,0)+'01_指標庫'!$H$13*IF(ISNUMBER($AE1202),AP1202,0)+'01_指標庫'!$H$14*IF(ISNUMBER($I1202),O1202,0)+'01_指標庫'!$H$15*IF(ISNUMBER($AH1202),AS1202,0)+'01_指標庫'!$H$16*IF(ISNUMBER($K1202),P1202,0)+'01_指標庫'!$H$17*IF(ISNUMBER($AI1202),AT1202,0)+'01_指標庫'!$H$18*IF(ISNUMBER($AJ1202),AU1202,0)+'01_指標庫'!$H$19*IF(ISNUMBER($AK1202),AV1202,0)+'01_指標庫'!$H$20*IF(ISNUMBER($BB1202),BB1202,0)+'01_指標庫'!$H$21*IF(ISNUMBER($BC1202),BC1202,0))/AW1202,1))</f>
        <v>92.2</v>
      </c>
      <c r="AY1202" s="67"/>
      <c r="AZ1202" s="67"/>
      <c r="BA1202" s="66">
        <f t="shared" si="431"/>
        <v>2.0347217725095845E-2</v>
      </c>
      <c r="BB1202">
        <f t="shared" si="432"/>
        <v>100</v>
      </c>
      <c r="BC1202" t="str">
        <f t="shared" si="433"/>
        <v/>
      </c>
    </row>
    <row r="1203" spans="1:55" ht="15" customHeight="1">
      <c r="A1203" s="56">
        <v>1199</v>
      </c>
      <c r="B1203" s="57">
        <v>44299</v>
      </c>
      <c r="C1203" s="56">
        <v>2021</v>
      </c>
      <c r="D1203" s="58" t="s">
        <v>237</v>
      </c>
      <c r="E1203" s="59">
        <v>13986.49</v>
      </c>
      <c r="F1203" s="60">
        <v>0.154502</v>
      </c>
      <c r="G1203" s="60">
        <v>0</v>
      </c>
      <c r="H1203" s="61">
        <v>0.93879999999999997</v>
      </c>
      <c r="I1203" s="69">
        <v>412.8</v>
      </c>
      <c r="J1203" s="70" t="s">
        <v>240</v>
      </c>
      <c r="K1203" s="63">
        <v>16.649999999999999</v>
      </c>
      <c r="L1203" s="56">
        <f t="shared" si="411"/>
        <v>100</v>
      </c>
      <c r="M1203" s="56">
        <f t="shared" si="412"/>
        <v>100</v>
      </c>
      <c r="N1203" s="56">
        <f t="shared" si="413"/>
        <v>100</v>
      </c>
      <c r="O1203" s="56">
        <f t="shared" si="414"/>
        <v>50</v>
      </c>
      <c r="P1203" s="56">
        <f t="shared" si="415"/>
        <v>100</v>
      </c>
      <c r="Q1203" s="63"/>
      <c r="R1203" s="56"/>
      <c r="S1203" s="60">
        <f t="shared" si="428"/>
        <v>1.2094635420623945E-2</v>
      </c>
      <c r="T1203" s="64">
        <f t="shared" si="429"/>
        <v>-1.5375517445298748E-2</v>
      </c>
      <c r="V1203" s="65"/>
      <c r="W1203" s="65"/>
      <c r="Y1203" s="15" t="str">
        <f t="shared" si="416"/>
        <v>EASY</v>
      </c>
      <c r="AA1203" s="66">
        <f t="shared" si="430"/>
        <v>9.3277651942502482E-2</v>
      </c>
      <c r="AB1203">
        <f>LOOKUP($B1203,'07_L1政策步階'!$A$4:$A$14,'07_L1政策步階'!$C$4:$C$14)</f>
        <v>1</v>
      </c>
      <c r="AC1203" s="65"/>
      <c r="AD1203" s="65"/>
      <c r="AE1203" s="65"/>
      <c r="AF1203" s="65"/>
      <c r="AG1203" s="65"/>
      <c r="AH1203" s="65"/>
      <c r="AI1203" s="65"/>
      <c r="AJ1203" s="65"/>
      <c r="AK1203" s="65"/>
      <c r="AL1203">
        <f t="shared" si="417"/>
        <v>100</v>
      </c>
      <c r="AM1203">
        <f t="shared" si="418"/>
        <v>100</v>
      </c>
      <c r="AN1203" t="str">
        <f t="shared" si="419"/>
        <v/>
      </c>
      <c r="AO1203" t="str">
        <f t="shared" si="420"/>
        <v/>
      </c>
      <c r="AP1203" t="str">
        <f t="shared" si="421"/>
        <v/>
      </c>
      <c r="AQ1203" t="str">
        <f t="shared" si="422"/>
        <v/>
      </c>
      <c r="AR1203" t="str">
        <f t="shared" si="423"/>
        <v/>
      </c>
      <c r="AS1203" t="str">
        <f t="shared" si="424"/>
        <v/>
      </c>
      <c r="AT1203" t="str">
        <f t="shared" si="425"/>
        <v/>
      </c>
      <c r="AU1203" t="str">
        <f t="shared" si="426"/>
        <v/>
      </c>
      <c r="AV1203" t="str">
        <f t="shared" si="427"/>
        <v/>
      </c>
      <c r="AW1203">
        <f>'01_指標庫'!$H$4*ISNUMBER($F1203)+'01_指標庫'!$H$5*ISNUMBER($AA1203)+'01_指標庫'!$H$6*ISNUMBER($G1203)+'01_指標庫'!$H$7*ISNUMBER($H1203)+'01_指標庫'!$H$8*ISNUMBER($AF1203)+'01_指標庫'!$H$9*ISNUMBER($AG1203)+'01_指標庫'!$H$10*ISNUMBER($AB1203)+'01_指標庫'!$H$11*ISNUMBER($AC1203)+'01_指標庫'!$H$12*ISNUMBER($AD1203)+'01_指標庫'!$H$13*ISNUMBER($AE1203)+'01_指標庫'!$H$14*ISNUMBER($I1203)+'01_指標庫'!$H$15*ISNUMBER($AH1203)+'01_指標庫'!$H$16*ISNUMBER($K1203)+'01_指標庫'!$H$17*ISNUMBER($AI1203)+'01_指標庫'!$H$18*ISNUMBER($AJ1203)+'01_指標庫'!$H$19*ISNUMBER($AK1203)+'01_指標庫'!$H$20*ISNUMBER($BB1203)+'01_指標庫'!$H$21*ISNUMBER($BC1203)</f>
        <v>51</v>
      </c>
      <c r="AX1203">
        <f>IF(AW1203=0,50,ROUND(('01_指標庫'!$H$4*IF(ISNUMBER($F1203),L1203,0)+'01_指標庫'!$H$5*IF(ISNUMBER($AA1203),AL1203,0)+'01_指標庫'!$H$6*IF(ISNUMBER($G1203),M1203,0)+'01_指標庫'!$H$7*IF(ISNUMBER($H1203),N1203,0)+'01_指標庫'!$H$8*IF(ISNUMBER($AF1203),AQ1203,0)+'01_指標庫'!$H$9*IF(ISNUMBER($AG1203),AR1203,0)+'01_指標庫'!$H$10*IF(ISNUMBER($AB1203),AM1203,0)+'01_指標庫'!$H$11*IF(ISNUMBER($AC1203),AN1203,0)+'01_指標庫'!$H$12*IF(ISNUMBER($AD1203),AO1203,0)+'01_指標庫'!$H$13*IF(ISNUMBER($AE1203),AP1203,0)+'01_指標庫'!$H$14*IF(ISNUMBER($I1203),O1203,0)+'01_指標庫'!$H$15*IF(ISNUMBER($AH1203),AS1203,0)+'01_指標庫'!$H$16*IF(ISNUMBER($K1203),P1203,0)+'01_指標庫'!$H$17*IF(ISNUMBER($AI1203),AT1203,0)+'01_指標庫'!$H$18*IF(ISNUMBER($AJ1203),AU1203,0)+'01_指標庫'!$H$19*IF(ISNUMBER($AK1203),AV1203,0)+'01_指標庫'!$H$20*IF(ISNUMBER($BB1203),BB1203,0)+'01_指標庫'!$H$21*IF(ISNUMBER($BC1203),BC1203,0))/AW1203,1))</f>
        <v>92.2</v>
      </c>
      <c r="AY1203" s="67"/>
      <c r="AZ1203" s="67"/>
      <c r="BA1203" s="66">
        <f t="shared" si="431"/>
        <v>1.868355880768191E-2</v>
      </c>
      <c r="BB1203">
        <f t="shared" si="432"/>
        <v>100</v>
      </c>
      <c r="BC1203" t="str">
        <f t="shared" si="433"/>
        <v/>
      </c>
    </row>
    <row r="1204" spans="1:55" ht="15" customHeight="1">
      <c r="A1204" s="56">
        <v>1200</v>
      </c>
      <c r="B1204" s="57">
        <v>44300</v>
      </c>
      <c r="C1204" s="56">
        <v>2021</v>
      </c>
      <c r="D1204" s="58" t="s">
        <v>238</v>
      </c>
      <c r="E1204" s="59">
        <v>13803.91</v>
      </c>
      <c r="F1204" s="60">
        <v>0.137575</v>
      </c>
      <c r="G1204" s="60">
        <v>-1.3054E-2</v>
      </c>
      <c r="H1204" s="61">
        <v>0.93879999999999997</v>
      </c>
      <c r="I1204" s="69">
        <v>415.7</v>
      </c>
      <c r="J1204" s="70" t="s">
        <v>240</v>
      </c>
      <c r="K1204" s="63">
        <v>16.989999999999998</v>
      </c>
      <c r="L1204" s="56">
        <f t="shared" si="411"/>
        <v>100</v>
      </c>
      <c r="M1204" s="56">
        <f t="shared" si="412"/>
        <v>100</v>
      </c>
      <c r="N1204" s="56">
        <f t="shared" si="413"/>
        <v>100</v>
      </c>
      <c r="O1204" s="56">
        <f t="shared" si="414"/>
        <v>50</v>
      </c>
      <c r="P1204" s="56">
        <f t="shared" si="415"/>
        <v>100</v>
      </c>
      <c r="Q1204" s="63"/>
      <c r="R1204" s="56"/>
      <c r="S1204" s="60">
        <f t="shared" si="428"/>
        <v>-1.305402570623504E-2</v>
      </c>
      <c r="T1204" s="64">
        <f t="shared" si="429"/>
        <v>2.042042042042036E-2</v>
      </c>
      <c r="V1204" s="65"/>
      <c r="W1204" s="65"/>
      <c r="Y1204" s="15" t="str">
        <f t="shared" si="416"/>
        <v>EASY</v>
      </c>
      <c r="AA1204" s="66">
        <f t="shared" si="430"/>
        <v>9.2410957940369576E-2</v>
      </c>
      <c r="AB1204">
        <f>LOOKUP($B1204,'07_L1政策步階'!$A$4:$A$14,'07_L1政策步階'!$C$4:$C$14)</f>
        <v>1</v>
      </c>
      <c r="AC1204" s="65"/>
      <c r="AD1204" s="65"/>
      <c r="AE1204" s="65"/>
      <c r="AF1204" s="65"/>
      <c r="AG1204" s="65"/>
      <c r="AH1204" s="65"/>
      <c r="AI1204" s="65"/>
      <c r="AJ1204" s="65"/>
      <c r="AK1204" s="65"/>
      <c r="AL1204">
        <f t="shared" si="417"/>
        <v>100</v>
      </c>
      <c r="AM1204">
        <f t="shared" si="418"/>
        <v>100</v>
      </c>
      <c r="AN1204" t="str">
        <f t="shared" si="419"/>
        <v/>
      </c>
      <c r="AO1204" t="str">
        <f t="shared" si="420"/>
        <v/>
      </c>
      <c r="AP1204" t="str">
        <f t="shared" si="421"/>
        <v/>
      </c>
      <c r="AQ1204" t="str">
        <f t="shared" si="422"/>
        <v/>
      </c>
      <c r="AR1204" t="str">
        <f t="shared" si="423"/>
        <v/>
      </c>
      <c r="AS1204" t="str">
        <f t="shared" si="424"/>
        <v/>
      </c>
      <c r="AT1204" t="str">
        <f t="shared" si="425"/>
        <v/>
      </c>
      <c r="AU1204" t="str">
        <f t="shared" si="426"/>
        <v/>
      </c>
      <c r="AV1204" t="str">
        <f t="shared" si="427"/>
        <v/>
      </c>
      <c r="AW1204">
        <f>'01_指標庫'!$H$4*ISNUMBER($F1204)+'01_指標庫'!$H$5*ISNUMBER($AA1204)+'01_指標庫'!$H$6*ISNUMBER($G1204)+'01_指標庫'!$H$7*ISNUMBER($H1204)+'01_指標庫'!$H$8*ISNUMBER($AF1204)+'01_指標庫'!$H$9*ISNUMBER($AG1204)+'01_指標庫'!$H$10*ISNUMBER($AB1204)+'01_指標庫'!$H$11*ISNUMBER($AC1204)+'01_指標庫'!$H$12*ISNUMBER($AD1204)+'01_指標庫'!$H$13*ISNUMBER($AE1204)+'01_指標庫'!$H$14*ISNUMBER($I1204)+'01_指標庫'!$H$15*ISNUMBER($AH1204)+'01_指標庫'!$H$16*ISNUMBER($K1204)+'01_指標庫'!$H$17*ISNUMBER($AI1204)+'01_指標庫'!$H$18*ISNUMBER($AJ1204)+'01_指標庫'!$H$19*ISNUMBER($AK1204)+'01_指標庫'!$H$20*ISNUMBER($BB1204)+'01_指標庫'!$H$21*ISNUMBER($BC1204)</f>
        <v>51</v>
      </c>
      <c r="AX1204">
        <f>IF(AW1204=0,50,ROUND(('01_指標庫'!$H$4*IF(ISNUMBER($F1204),L1204,0)+'01_指標庫'!$H$5*IF(ISNUMBER($AA1204),AL1204,0)+'01_指標庫'!$H$6*IF(ISNUMBER($G1204),M1204,0)+'01_指標庫'!$H$7*IF(ISNUMBER($H1204),N1204,0)+'01_指標庫'!$H$8*IF(ISNUMBER($AF1204),AQ1204,0)+'01_指標庫'!$H$9*IF(ISNUMBER($AG1204),AR1204,0)+'01_指標庫'!$H$10*IF(ISNUMBER($AB1204),AM1204,0)+'01_指標庫'!$H$11*IF(ISNUMBER($AC1204),AN1204,0)+'01_指標庫'!$H$12*IF(ISNUMBER($AD1204),AO1204,0)+'01_指標庫'!$H$13*IF(ISNUMBER($AE1204),AP1204,0)+'01_指標庫'!$H$14*IF(ISNUMBER($I1204),O1204,0)+'01_指標庫'!$H$15*IF(ISNUMBER($AH1204),AS1204,0)+'01_指標庫'!$H$16*IF(ISNUMBER($K1204),P1204,0)+'01_指標庫'!$H$17*IF(ISNUMBER($AI1204),AT1204,0)+'01_指標庫'!$H$18*IF(ISNUMBER($AJ1204),AU1204,0)+'01_指標庫'!$H$19*IF(ISNUMBER($AK1204),AV1204,0)+'01_指標庫'!$H$20*IF(ISNUMBER($BB1204),BB1204,0)+'01_指標庫'!$H$21*IF(ISNUMBER($BC1204),BC1204,0))/AW1204,1))</f>
        <v>92.2</v>
      </c>
      <c r="AY1204" s="67"/>
      <c r="AZ1204" s="67"/>
      <c r="BA1204" s="66">
        <f t="shared" si="431"/>
        <v>1.4652753548402231E-2</v>
      </c>
      <c r="BB1204">
        <f t="shared" si="432"/>
        <v>100</v>
      </c>
      <c r="BC1204" t="str">
        <f t="shared" si="433"/>
        <v/>
      </c>
    </row>
    <row r="1205" spans="1:55" ht="15" customHeight="1">
      <c r="A1205" s="56">
        <v>1201</v>
      </c>
      <c r="B1205" s="57">
        <v>44301</v>
      </c>
      <c r="C1205" s="56">
        <v>2021</v>
      </c>
      <c r="D1205" s="58" t="s">
        <v>239</v>
      </c>
      <c r="E1205" s="59">
        <v>14026.19</v>
      </c>
      <c r="F1205" s="60">
        <v>0.15396000000000001</v>
      </c>
      <c r="G1205" s="60">
        <v>0</v>
      </c>
      <c r="H1205" s="61">
        <v>0.95920000000000005</v>
      </c>
      <c r="I1205" s="69">
        <v>412.1</v>
      </c>
      <c r="J1205" s="70" t="s">
        <v>240</v>
      </c>
      <c r="K1205" s="63">
        <v>16.57</v>
      </c>
      <c r="L1205" s="56">
        <f t="shared" si="411"/>
        <v>100</v>
      </c>
      <c r="M1205" s="56">
        <f t="shared" si="412"/>
        <v>100</v>
      </c>
      <c r="N1205" s="56">
        <f t="shared" si="413"/>
        <v>100</v>
      </c>
      <c r="O1205" s="56">
        <f t="shared" si="414"/>
        <v>50</v>
      </c>
      <c r="P1205" s="56">
        <f t="shared" si="415"/>
        <v>100</v>
      </c>
      <c r="Q1205" s="63"/>
      <c r="R1205" s="56"/>
      <c r="S1205" s="60">
        <f t="shared" si="428"/>
        <v>1.6102683949692498E-2</v>
      </c>
      <c r="T1205" s="64">
        <f t="shared" si="429"/>
        <v>-2.4720423778693212E-2</v>
      </c>
      <c r="V1205" s="65"/>
      <c r="W1205" s="65"/>
      <c r="Y1205" s="15" t="str">
        <f t="shared" si="416"/>
        <v>EASY</v>
      </c>
      <c r="AA1205" s="66">
        <f t="shared" si="430"/>
        <v>9.15222566271916E-2</v>
      </c>
      <c r="AB1205">
        <f>LOOKUP($B1205,'07_L1政策步階'!$A$4:$A$14,'07_L1政策步階'!$C$4:$C$14)</f>
        <v>1</v>
      </c>
      <c r="AC1205" s="65"/>
      <c r="AD1205" s="65"/>
      <c r="AE1205" s="65"/>
      <c r="AF1205" s="65"/>
      <c r="AG1205" s="65"/>
      <c r="AH1205" s="65"/>
      <c r="AI1205" s="65"/>
      <c r="AJ1205" s="65"/>
      <c r="AK1205" s="65"/>
      <c r="AL1205">
        <f t="shared" si="417"/>
        <v>100</v>
      </c>
      <c r="AM1205">
        <f t="shared" si="418"/>
        <v>100</v>
      </c>
      <c r="AN1205" t="str">
        <f t="shared" si="419"/>
        <v/>
      </c>
      <c r="AO1205" t="str">
        <f t="shared" si="420"/>
        <v/>
      </c>
      <c r="AP1205" t="str">
        <f t="shared" si="421"/>
        <v/>
      </c>
      <c r="AQ1205" t="str">
        <f t="shared" si="422"/>
        <v/>
      </c>
      <c r="AR1205" t="str">
        <f t="shared" si="423"/>
        <v/>
      </c>
      <c r="AS1205" t="str">
        <f t="shared" si="424"/>
        <v/>
      </c>
      <c r="AT1205" t="str">
        <f t="shared" si="425"/>
        <v/>
      </c>
      <c r="AU1205" t="str">
        <f t="shared" si="426"/>
        <v/>
      </c>
      <c r="AV1205" t="str">
        <f t="shared" si="427"/>
        <v/>
      </c>
      <c r="AW1205">
        <f>'01_指標庫'!$H$4*ISNUMBER($F1205)+'01_指標庫'!$H$5*ISNUMBER($AA1205)+'01_指標庫'!$H$6*ISNUMBER($G1205)+'01_指標庫'!$H$7*ISNUMBER($H1205)+'01_指標庫'!$H$8*ISNUMBER($AF1205)+'01_指標庫'!$H$9*ISNUMBER($AG1205)+'01_指標庫'!$H$10*ISNUMBER($AB1205)+'01_指標庫'!$H$11*ISNUMBER($AC1205)+'01_指標庫'!$H$12*ISNUMBER($AD1205)+'01_指標庫'!$H$13*ISNUMBER($AE1205)+'01_指標庫'!$H$14*ISNUMBER($I1205)+'01_指標庫'!$H$15*ISNUMBER($AH1205)+'01_指標庫'!$H$16*ISNUMBER($K1205)+'01_指標庫'!$H$17*ISNUMBER($AI1205)+'01_指標庫'!$H$18*ISNUMBER($AJ1205)+'01_指標庫'!$H$19*ISNUMBER($AK1205)+'01_指標庫'!$H$20*ISNUMBER($BB1205)+'01_指標庫'!$H$21*ISNUMBER($BC1205)</f>
        <v>51</v>
      </c>
      <c r="AX1205">
        <f>IF(AW1205=0,50,ROUND(('01_指標庫'!$H$4*IF(ISNUMBER($F1205),L1205,0)+'01_指標庫'!$H$5*IF(ISNUMBER($AA1205),AL1205,0)+'01_指標庫'!$H$6*IF(ISNUMBER($G1205),M1205,0)+'01_指標庫'!$H$7*IF(ISNUMBER($H1205),N1205,0)+'01_指標庫'!$H$8*IF(ISNUMBER($AF1205),AQ1205,0)+'01_指標庫'!$H$9*IF(ISNUMBER($AG1205),AR1205,0)+'01_指標庫'!$H$10*IF(ISNUMBER($AB1205),AM1205,0)+'01_指標庫'!$H$11*IF(ISNUMBER($AC1205),AN1205,0)+'01_指標庫'!$H$12*IF(ISNUMBER($AD1205),AO1205,0)+'01_指標庫'!$H$13*IF(ISNUMBER($AE1205),AP1205,0)+'01_指標庫'!$H$14*IF(ISNUMBER($I1205),O1205,0)+'01_指標庫'!$H$15*IF(ISNUMBER($AH1205),AS1205,0)+'01_指標庫'!$H$16*IF(ISNUMBER($K1205),P1205,0)+'01_指標庫'!$H$17*IF(ISNUMBER($AI1205),AT1205,0)+'01_指標庫'!$H$18*IF(ISNUMBER($AJ1205),AU1205,0)+'01_指標庫'!$H$19*IF(ISNUMBER($AK1205),AV1205,0)+'01_指標庫'!$H$20*IF(ISNUMBER($BB1205),BB1205,0)+'01_指標庫'!$H$21*IF(ISNUMBER($BC1205),BC1205,0))/AW1205,1))</f>
        <v>92.2</v>
      </c>
      <c r="AY1205" s="67"/>
      <c r="AZ1205" s="67"/>
      <c r="BA1205" s="66">
        <f t="shared" si="431"/>
        <v>1.1645476362336593E-2</v>
      </c>
      <c r="BB1205">
        <f t="shared" si="432"/>
        <v>100</v>
      </c>
      <c r="BC1205" t="str">
        <f t="shared" si="433"/>
        <v/>
      </c>
    </row>
    <row r="1206" spans="1:55" ht="15" customHeight="1">
      <c r="A1206" s="56">
        <v>1202</v>
      </c>
      <c r="B1206" s="57">
        <v>44302</v>
      </c>
      <c r="C1206" s="56">
        <v>2021</v>
      </c>
      <c r="D1206" s="58" t="s">
        <v>234</v>
      </c>
      <c r="E1206" s="59">
        <v>14041.91</v>
      </c>
      <c r="F1206" s="60">
        <v>0.15340999999999999</v>
      </c>
      <c r="G1206" s="60">
        <v>0</v>
      </c>
      <c r="H1206" s="61">
        <v>0.95920000000000005</v>
      </c>
      <c r="I1206" s="69">
        <v>409.5</v>
      </c>
      <c r="J1206" s="70" t="s">
        <v>240</v>
      </c>
      <c r="K1206" s="63">
        <v>16.25</v>
      </c>
      <c r="L1206" s="56">
        <f t="shared" si="411"/>
        <v>100</v>
      </c>
      <c r="M1206" s="56">
        <f t="shared" si="412"/>
        <v>100</v>
      </c>
      <c r="N1206" s="56">
        <f t="shared" si="413"/>
        <v>100</v>
      </c>
      <c r="O1206" s="56">
        <f t="shared" si="414"/>
        <v>50</v>
      </c>
      <c r="P1206" s="56">
        <f t="shared" si="415"/>
        <v>100</v>
      </c>
      <c r="Q1206" s="63"/>
      <c r="R1206" s="56"/>
      <c r="S1206" s="60">
        <f t="shared" si="428"/>
        <v>1.1207605201410953E-3</v>
      </c>
      <c r="T1206" s="64">
        <f t="shared" si="429"/>
        <v>-1.931200965600488E-2</v>
      </c>
      <c r="V1206" s="65"/>
      <c r="W1206" s="65"/>
      <c r="Y1206" s="15" t="str">
        <f t="shared" si="416"/>
        <v>EASY</v>
      </c>
      <c r="AA1206" s="66">
        <f t="shared" si="430"/>
        <v>9.0831262016286551E-2</v>
      </c>
      <c r="AB1206">
        <f>LOOKUP($B1206,'07_L1政策步階'!$A$4:$A$14,'07_L1政策步階'!$C$4:$C$14)</f>
        <v>1</v>
      </c>
      <c r="AC1206" s="65"/>
      <c r="AD1206" s="65"/>
      <c r="AE1206" s="65"/>
      <c r="AF1206" s="65"/>
      <c r="AG1206" s="65"/>
      <c r="AH1206" s="65"/>
      <c r="AI1206" s="65"/>
      <c r="AJ1206" s="65"/>
      <c r="AK1206" s="65"/>
      <c r="AL1206">
        <f t="shared" si="417"/>
        <v>100</v>
      </c>
      <c r="AM1206">
        <f t="shared" si="418"/>
        <v>100</v>
      </c>
      <c r="AN1206" t="str">
        <f t="shared" si="419"/>
        <v/>
      </c>
      <c r="AO1206" t="str">
        <f t="shared" si="420"/>
        <v/>
      </c>
      <c r="AP1206" t="str">
        <f t="shared" si="421"/>
        <v/>
      </c>
      <c r="AQ1206" t="str">
        <f t="shared" si="422"/>
        <v/>
      </c>
      <c r="AR1206" t="str">
        <f t="shared" si="423"/>
        <v/>
      </c>
      <c r="AS1206" t="str">
        <f t="shared" si="424"/>
        <v/>
      </c>
      <c r="AT1206" t="str">
        <f t="shared" si="425"/>
        <v/>
      </c>
      <c r="AU1206" t="str">
        <f t="shared" si="426"/>
        <v/>
      </c>
      <c r="AV1206" t="str">
        <f t="shared" si="427"/>
        <v/>
      </c>
      <c r="AW1206">
        <f>'01_指標庫'!$H$4*ISNUMBER($F1206)+'01_指標庫'!$H$5*ISNUMBER($AA1206)+'01_指標庫'!$H$6*ISNUMBER($G1206)+'01_指標庫'!$H$7*ISNUMBER($H1206)+'01_指標庫'!$H$8*ISNUMBER($AF1206)+'01_指標庫'!$H$9*ISNUMBER($AG1206)+'01_指標庫'!$H$10*ISNUMBER($AB1206)+'01_指標庫'!$H$11*ISNUMBER($AC1206)+'01_指標庫'!$H$12*ISNUMBER($AD1206)+'01_指標庫'!$H$13*ISNUMBER($AE1206)+'01_指標庫'!$H$14*ISNUMBER($I1206)+'01_指標庫'!$H$15*ISNUMBER($AH1206)+'01_指標庫'!$H$16*ISNUMBER($K1206)+'01_指標庫'!$H$17*ISNUMBER($AI1206)+'01_指標庫'!$H$18*ISNUMBER($AJ1206)+'01_指標庫'!$H$19*ISNUMBER($AK1206)+'01_指標庫'!$H$20*ISNUMBER($BB1206)+'01_指標庫'!$H$21*ISNUMBER($BC1206)</f>
        <v>51</v>
      </c>
      <c r="AX1206">
        <f>IF(AW1206=0,50,ROUND(('01_指標庫'!$H$4*IF(ISNUMBER($F1206),L1206,0)+'01_指標庫'!$H$5*IF(ISNUMBER($AA1206),AL1206,0)+'01_指標庫'!$H$6*IF(ISNUMBER($G1206),M1206,0)+'01_指標庫'!$H$7*IF(ISNUMBER($H1206),N1206,0)+'01_指標庫'!$H$8*IF(ISNUMBER($AF1206),AQ1206,0)+'01_指標庫'!$H$9*IF(ISNUMBER($AG1206),AR1206,0)+'01_指標庫'!$H$10*IF(ISNUMBER($AB1206),AM1206,0)+'01_指標庫'!$H$11*IF(ISNUMBER($AC1206),AN1206,0)+'01_指標庫'!$H$12*IF(ISNUMBER($AD1206),AO1206,0)+'01_指標庫'!$H$13*IF(ISNUMBER($AE1206),AP1206,0)+'01_指標庫'!$H$14*IF(ISNUMBER($I1206),O1206,0)+'01_指標庫'!$H$15*IF(ISNUMBER($AH1206),AS1206,0)+'01_指標庫'!$H$16*IF(ISNUMBER($K1206),P1206,0)+'01_指標庫'!$H$17*IF(ISNUMBER($AI1206),AT1206,0)+'01_指標庫'!$H$18*IF(ISNUMBER($AJ1206),AU1206,0)+'01_指標庫'!$H$19*IF(ISNUMBER($AK1206),AV1206,0)+'01_指標庫'!$H$20*IF(ISNUMBER($BB1206),BB1206,0)+'01_指標庫'!$H$21*IF(ISNUMBER($BC1206),BC1206,0))/AW1206,1))</f>
        <v>86.3</v>
      </c>
      <c r="AY1206" s="67"/>
      <c r="AZ1206" s="67"/>
      <c r="BA1206" s="66">
        <f t="shared" si="431"/>
        <v>9.2772943117618301E-3</v>
      </c>
      <c r="BB1206">
        <f t="shared" si="432"/>
        <v>50</v>
      </c>
      <c r="BC1206" t="str">
        <f t="shared" si="433"/>
        <v/>
      </c>
    </row>
    <row r="1207" spans="1:55" ht="15" customHeight="1">
      <c r="A1207" s="56">
        <v>1203</v>
      </c>
      <c r="B1207" s="57">
        <v>44305</v>
      </c>
      <c r="C1207" s="56">
        <v>2021</v>
      </c>
      <c r="D1207" s="58" t="s">
        <v>236</v>
      </c>
      <c r="E1207" s="59">
        <v>13907.67</v>
      </c>
      <c r="F1207" s="60">
        <v>0.140683</v>
      </c>
      <c r="G1207" s="60">
        <v>-9.5600000000000008E-3</v>
      </c>
      <c r="H1207" s="61">
        <v>0.93879999999999997</v>
      </c>
      <c r="I1207" s="69">
        <v>418.2</v>
      </c>
      <c r="J1207" s="70" t="s">
        <v>240</v>
      </c>
      <c r="K1207" s="63">
        <v>17.29</v>
      </c>
      <c r="L1207" s="56">
        <f t="shared" si="411"/>
        <v>100</v>
      </c>
      <c r="M1207" s="56">
        <f t="shared" si="412"/>
        <v>100</v>
      </c>
      <c r="N1207" s="56">
        <f t="shared" si="413"/>
        <v>100</v>
      </c>
      <c r="O1207" s="56">
        <f t="shared" si="414"/>
        <v>50</v>
      </c>
      <c r="P1207" s="56">
        <f t="shared" si="415"/>
        <v>100</v>
      </c>
      <c r="Q1207" s="63"/>
      <c r="R1207" s="56"/>
      <c r="S1207" s="60">
        <f t="shared" si="428"/>
        <v>-9.5599530263332788E-3</v>
      </c>
      <c r="T1207" s="64">
        <f t="shared" si="429"/>
        <v>6.4000000000000057E-2</v>
      </c>
      <c r="V1207" s="65"/>
      <c r="W1207" s="65"/>
      <c r="Y1207" s="15" t="str">
        <f t="shared" si="416"/>
        <v>EASY</v>
      </c>
      <c r="AA1207" s="66">
        <f t="shared" si="430"/>
        <v>8.9776968457649486E-2</v>
      </c>
      <c r="AB1207">
        <f>LOOKUP($B1207,'07_L1政策步階'!$A$4:$A$14,'07_L1政策步階'!$C$4:$C$14)</f>
        <v>1</v>
      </c>
      <c r="AC1207" s="65"/>
      <c r="AD1207" s="65"/>
      <c r="AE1207" s="65"/>
      <c r="AF1207" s="65"/>
      <c r="AG1207" s="65"/>
      <c r="AH1207" s="65"/>
      <c r="AI1207" s="65"/>
      <c r="AJ1207" s="65"/>
      <c r="AK1207" s="65"/>
      <c r="AL1207">
        <f t="shared" si="417"/>
        <v>100</v>
      </c>
      <c r="AM1207">
        <f t="shared" si="418"/>
        <v>100</v>
      </c>
      <c r="AN1207" t="str">
        <f t="shared" si="419"/>
        <v/>
      </c>
      <c r="AO1207" t="str">
        <f t="shared" si="420"/>
        <v/>
      </c>
      <c r="AP1207" t="str">
        <f t="shared" si="421"/>
        <v/>
      </c>
      <c r="AQ1207" t="str">
        <f t="shared" si="422"/>
        <v/>
      </c>
      <c r="AR1207" t="str">
        <f t="shared" si="423"/>
        <v/>
      </c>
      <c r="AS1207" t="str">
        <f t="shared" si="424"/>
        <v/>
      </c>
      <c r="AT1207" t="str">
        <f t="shared" si="425"/>
        <v/>
      </c>
      <c r="AU1207" t="str">
        <f t="shared" si="426"/>
        <v/>
      </c>
      <c r="AV1207" t="str">
        <f t="shared" si="427"/>
        <v/>
      </c>
      <c r="AW1207">
        <f>'01_指標庫'!$H$4*ISNUMBER($F1207)+'01_指標庫'!$H$5*ISNUMBER($AA1207)+'01_指標庫'!$H$6*ISNUMBER($G1207)+'01_指標庫'!$H$7*ISNUMBER($H1207)+'01_指標庫'!$H$8*ISNUMBER($AF1207)+'01_指標庫'!$H$9*ISNUMBER($AG1207)+'01_指標庫'!$H$10*ISNUMBER($AB1207)+'01_指標庫'!$H$11*ISNUMBER($AC1207)+'01_指標庫'!$H$12*ISNUMBER($AD1207)+'01_指標庫'!$H$13*ISNUMBER($AE1207)+'01_指標庫'!$H$14*ISNUMBER($I1207)+'01_指標庫'!$H$15*ISNUMBER($AH1207)+'01_指標庫'!$H$16*ISNUMBER($K1207)+'01_指標庫'!$H$17*ISNUMBER($AI1207)+'01_指標庫'!$H$18*ISNUMBER($AJ1207)+'01_指標庫'!$H$19*ISNUMBER($AK1207)+'01_指標庫'!$H$20*ISNUMBER($BB1207)+'01_指標庫'!$H$21*ISNUMBER($BC1207)</f>
        <v>51</v>
      </c>
      <c r="AX1207">
        <f>IF(AW1207=0,50,ROUND(('01_指標庫'!$H$4*IF(ISNUMBER($F1207),L1207,0)+'01_指標庫'!$H$5*IF(ISNUMBER($AA1207),AL1207,0)+'01_指標庫'!$H$6*IF(ISNUMBER($G1207),M1207,0)+'01_指標庫'!$H$7*IF(ISNUMBER($H1207),N1207,0)+'01_指標庫'!$H$8*IF(ISNUMBER($AF1207),AQ1207,0)+'01_指標庫'!$H$9*IF(ISNUMBER($AG1207),AR1207,0)+'01_指標庫'!$H$10*IF(ISNUMBER($AB1207),AM1207,0)+'01_指標庫'!$H$11*IF(ISNUMBER($AC1207),AN1207,0)+'01_指標庫'!$H$12*IF(ISNUMBER($AD1207),AO1207,0)+'01_指標庫'!$H$13*IF(ISNUMBER($AE1207),AP1207,0)+'01_指標庫'!$H$14*IF(ISNUMBER($I1207),O1207,0)+'01_指標庫'!$H$15*IF(ISNUMBER($AH1207),AS1207,0)+'01_指標庫'!$H$16*IF(ISNUMBER($K1207),P1207,0)+'01_指標庫'!$H$17*IF(ISNUMBER($AI1207),AT1207,0)+'01_指標庫'!$H$18*IF(ISNUMBER($AJ1207),AU1207,0)+'01_指標庫'!$H$19*IF(ISNUMBER($AK1207),AV1207,0)+'01_指標庫'!$H$20*IF(ISNUMBER($BB1207),BB1207,0)+'01_指標庫'!$H$21*IF(ISNUMBER($BC1207),BC1207,0))/AW1207,1))</f>
        <v>86.3</v>
      </c>
      <c r="AY1207" s="67"/>
      <c r="AZ1207" s="67"/>
      <c r="BA1207" s="66">
        <f t="shared" si="431"/>
        <v>8.2963921110963401E-3</v>
      </c>
      <c r="BB1207">
        <f t="shared" si="432"/>
        <v>50</v>
      </c>
      <c r="BC1207" t="str">
        <f t="shared" si="433"/>
        <v/>
      </c>
    </row>
    <row r="1208" spans="1:55" ht="15" customHeight="1">
      <c r="A1208" s="56">
        <v>1204</v>
      </c>
      <c r="B1208" s="57">
        <v>44306</v>
      </c>
      <c r="C1208" s="56">
        <v>2021</v>
      </c>
      <c r="D1208" s="58" t="s">
        <v>237</v>
      </c>
      <c r="E1208" s="59">
        <v>13809.3</v>
      </c>
      <c r="F1208" s="60">
        <v>0.13100700000000001</v>
      </c>
      <c r="G1208" s="60">
        <v>-1.6565E-2</v>
      </c>
      <c r="H1208" s="61">
        <v>0.93879999999999997</v>
      </c>
      <c r="I1208" s="69">
        <v>429.8</v>
      </c>
      <c r="J1208" s="70" t="s">
        <v>240</v>
      </c>
      <c r="K1208" s="63">
        <v>18.68</v>
      </c>
      <c r="L1208" s="56">
        <f t="shared" si="411"/>
        <v>100</v>
      </c>
      <c r="M1208" s="56">
        <f t="shared" si="412"/>
        <v>100</v>
      </c>
      <c r="N1208" s="56">
        <f t="shared" si="413"/>
        <v>100</v>
      </c>
      <c r="O1208" s="56">
        <f t="shared" si="414"/>
        <v>50</v>
      </c>
      <c r="P1208" s="56">
        <f t="shared" si="415"/>
        <v>100</v>
      </c>
      <c r="Q1208" s="63"/>
      <c r="R1208" s="56"/>
      <c r="S1208" s="60">
        <f t="shared" si="428"/>
        <v>-7.0730755043799665E-3</v>
      </c>
      <c r="T1208" s="64">
        <f t="shared" si="429"/>
        <v>8.0393290919606786E-2</v>
      </c>
      <c r="V1208" s="65"/>
      <c r="W1208" s="65"/>
      <c r="Y1208" s="15" t="str">
        <f t="shared" si="416"/>
        <v>EASY</v>
      </c>
      <c r="AA1208" s="66">
        <f t="shared" si="430"/>
        <v>8.8565909077796379E-2</v>
      </c>
      <c r="AB1208">
        <f>LOOKUP($B1208,'07_L1政策步階'!$A$4:$A$14,'07_L1政策步階'!$C$4:$C$14)</f>
        <v>1</v>
      </c>
      <c r="AC1208" s="65"/>
      <c r="AD1208" s="65"/>
      <c r="AE1208" s="65"/>
      <c r="AF1208" s="65"/>
      <c r="AG1208" s="65"/>
      <c r="AH1208" s="65"/>
      <c r="AI1208" s="65"/>
      <c r="AJ1208" s="65"/>
      <c r="AK1208" s="65"/>
      <c r="AL1208">
        <f t="shared" si="417"/>
        <v>100</v>
      </c>
      <c r="AM1208">
        <f t="shared" si="418"/>
        <v>100</v>
      </c>
      <c r="AN1208" t="str">
        <f t="shared" si="419"/>
        <v/>
      </c>
      <c r="AO1208" t="str">
        <f t="shared" si="420"/>
        <v/>
      </c>
      <c r="AP1208" t="str">
        <f t="shared" si="421"/>
        <v/>
      </c>
      <c r="AQ1208" t="str">
        <f t="shared" si="422"/>
        <v/>
      </c>
      <c r="AR1208" t="str">
        <f t="shared" si="423"/>
        <v/>
      </c>
      <c r="AS1208" t="str">
        <f t="shared" si="424"/>
        <v/>
      </c>
      <c r="AT1208" t="str">
        <f t="shared" si="425"/>
        <v/>
      </c>
      <c r="AU1208" t="str">
        <f t="shared" si="426"/>
        <v/>
      </c>
      <c r="AV1208" t="str">
        <f t="shared" si="427"/>
        <v/>
      </c>
      <c r="AW1208">
        <f>'01_指標庫'!$H$4*ISNUMBER($F1208)+'01_指標庫'!$H$5*ISNUMBER($AA1208)+'01_指標庫'!$H$6*ISNUMBER($G1208)+'01_指標庫'!$H$7*ISNUMBER($H1208)+'01_指標庫'!$H$8*ISNUMBER($AF1208)+'01_指標庫'!$H$9*ISNUMBER($AG1208)+'01_指標庫'!$H$10*ISNUMBER($AB1208)+'01_指標庫'!$H$11*ISNUMBER($AC1208)+'01_指標庫'!$H$12*ISNUMBER($AD1208)+'01_指標庫'!$H$13*ISNUMBER($AE1208)+'01_指標庫'!$H$14*ISNUMBER($I1208)+'01_指標庫'!$H$15*ISNUMBER($AH1208)+'01_指標庫'!$H$16*ISNUMBER($K1208)+'01_指標庫'!$H$17*ISNUMBER($AI1208)+'01_指標庫'!$H$18*ISNUMBER($AJ1208)+'01_指標庫'!$H$19*ISNUMBER($AK1208)+'01_指標庫'!$H$20*ISNUMBER($BB1208)+'01_指標庫'!$H$21*ISNUMBER($BC1208)</f>
        <v>51</v>
      </c>
      <c r="AX1208">
        <f>IF(AW1208=0,50,ROUND(('01_指標庫'!$H$4*IF(ISNUMBER($F1208),L1208,0)+'01_指標庫'!$H$5*IF(ISNUMBER($AA1208),AL1208,0)+'01_指標庫'!$H$6*IF(ISNUMBER($G1208),M1208,0)+'01_指標庫'!$H$7*IF(ISNUMBER($H1208),N1208,0)+'01_指標庫'!$H$8*IF(ISNUMBER($AF1208),AQ1208,0)+'01_指標庫'!$H$9*IF(ISNUMBER($AG1208),AR1208,0)+'01_指標庫'!$H$10*IF(ISNUMBER($AB1208),AM1208,0)+'01_指標庫'!$H$11*IF(ISNUMBER($AC1208),AN1208,0)+'01_指標庫'!$H$12*IF(ISNUMBER($AD1208),AO1208,0)+'01_指標庫'!$H$13*IF(ISNUMBER($AE1208),AP1208,0)+'01_指標庫'!$H$14*IF(ISNUMBER($I1208),O1208,0)+'01_指標庫'!$H$15*IF(ISNUMBER($AH1208),AS1208,0)+'01_指標庫'!$H$16*IF(ISNUMBER($K1208),P1208,0)+'01_指標庫'!$H$17*IF(ISNUMBER($AI1208),AT1208,0)+'01_指標庫'!$H$18*IF(ISNUMBER($AJ1208),AU1208,0)+'01_指標庫'!$H$19*IF(ISNUMBER($AK1208),AV1208,0)+'01_指標庫'!$H$20*IF(ISNUMBER($BB1208),BB1208,0)+'01_指標庫'!$H$21*IF(ISNUMBER($BC1208),BC1208,0))/AW1208,1))</f>
        <v>86.3</v>
      </c>
      <c r="AY1208" s="67"/>
      <c r="AZ1208" s="67"/>
      <c r="BA1208" s="66">
        <f t="shared" si="431"/>
        <v>4.0606690079700858E-3</v>
      </c>
      <c r="BB1208">
        <f t="shared" si="432"/>
        <v>50</v>
      </c>
      <c r="BC1208" t="str">
        <f t="shared" si="433"/>
        <v/>
      </c>
    </row>
    <row r="1209" spans="1:55" ht="15" customHeight="1">
      <c r="A1209" s="56">
        <v>1205</v>
      </c>
      <c r="B1209" s="57">
        <v>44307</v>
      </c>
      <c r="C1209" s="56">
        <v>2021</v>
      </c>
      <c r="D1209" s="58" t="s">
        <v>238</v>
      </c>
      <c r="E1209" s="59">
        <v>13935.15</v>
      </c>
      <c r="F1209" s="60">
        <v>0.13976</v>
      </c>
      <c r="G1209" s="60">
        <v>-7.6030000000000004E-3</v>
      </c>
      <c r="H1209" s="61">
        <v>0.91839999999999999</v>
      </c>
      <c r="I1209" s="69">
        <v>419.9</v>
      </c>
      <c r="J1209" s="70" t="s">
        <v>240</v>
      </c>
      <c r="K1209" s="63">
        <v>17.5</v>
      </c>
      <c r="L1209" s="56">
        <f t="shared" si="411"/>
        <v>100</v>
      </c>
      <c r="M1209" s="56">
        <f t="shared" si="412"/>
        <v>100</v>
      </c>
      <c r="N1209" s="56">
        <f t="shared" si="413"/>
        <v>100</v>
      </c>
      <c r="O1209" s="56">
        <f t="shared" si="414"/>
        <v>50</v>
      </c>
      <c r="P1209" s="56">
        <f t="shared" si="415"/>
        <v>100</v>
      </c>
      <c r="Q1209" s="63"/>
      <c r="R1209" s="56"/>
      <c r="S1209" s="60">
        <f t="shared" si="428"/>
        <v>9.1134235623819837E-3</v>
      </c>
      <c r="T1209" s="64">
        <f t="shared" si="429"/>
        <v>-6.3169164882227014E-2</v>
      </c>
      <c r="V1209" s="65"/>
      <c r="W1209" s="65"/>
      <c r="Y1209" s="15" t="str">
        <f t="shared" si="416"/>
        <v>EASY</v>
      </c>
      <c r="AA1209" s="66">
        <f t="shared" si="430"/>
        <v>8.7475812061832858E-2</v>
      </c>
      <c r="AB1209">
        <f>LOOKUP($B1209,'07_L1政策步階'!$A$4:$A$14,'07_L1政策步階'!$C$4:$C$14)</f>
        <v>1</v>
      </c>
      <c r="AC1209" s="65"/>
      <c r="AD1209" s="65"/>
      <c r="AE1209" s="65"/>
      <c r="AF1209" s="65"/>
      <c r="AG1209" s="65"/>
      <c r="AH1209" s="65"/>
      <c r="AI1209" s="65"/>
      <c r="AJ1209" s="65"/>
      <c r="AK1209" s="65"/>
      <c r="AL1209">
        <f t="shared" si="417"/>
        <v>100</v>
      </c>
      <c r="AM1209">
        <f t="shared" si="418"/>
        <v>100</v>
      </c>
      <c r="AN1209" t="str">
        <f t="shared" si="419"/>
        <v/>
      </c>
      <c r="AO1209" t="str">
        <f t="shared" si="420"/>
        <v/>
      </c>
      <c r="AP1209" t="str">
        <f t="shared" si="421"/>
        <v/>
      </c>
      <c r="AQ1209" t="str">
        <f t="shared" si="422"/>
        <v/>
      </c>
      <c r="AR1209" t="str">
        <f t="shared" si="423"/>
        <v/>
      </c>
      <c r="AS1209" t="str">
        <f t="shared" si="424"/>
        <v/>
      </c>
      <c r="AT1209" t="str">
        <f t="shared" si="425"/>
        <v/>
      </c>
      <c r="AU1209" t="str">
        <f t="shared" si="426"/>
        <v/>
      </c>
      <c r="AV1209" t="str">
        <f t="shared" si="427"/>
        <v/>
      </c>
      <c r="AW1209">
        <f>'01_指標庫'!$H$4*ISNUMBER($F1209)+'01_指標庫'!$H$5*ISNUMBER($AA1209)+'01_指標庫'!$H$6*ISNUMBER($G1209)+'01_指標庫'!$H$7*ISNUMBER($H1209)+'01_指標庫'!$H$8*ISNUMBER($AF1209)+'01_指標庫'!$H$9*ISNUMBER($AG1209)+'01_指標庫'!$H$10*ISNUMBER($AB1209)+'01_指標庫'!$H$11*ISNUMBER($AC1209)+'01_指標庫'!$H$12*ISNUMBER($AD1209)+'01_指標庫'!$H$13*ISNUMBER($AE1209)+'01_指標庫'!$H$14*ISNUMBER($I1209)+'01_指標庫'!$H$15*ISNUMBER($AH1209)+'01_指標庫'!$H$16*ISNUMBER($K1209)+'01_指標庫'!$H$17*ISNUMBER($AI1209)+'01_指標庫'!$H$18*ISNUMBER($AJ1209)+'01_指標庫'!$H$19*ISNUMBER($AK1209)+'01_指標庫'!$H$20*ISNUMBER($BB1209)+'01_指標庫'!$H$21*ISNUMBER($BC1209)</f>
        <v>51</v>
      </c>
      <c r="AX1209">
        <f>IF(AW1209=0,50,ROUND(('01_指標庫'!$H$4*IF(ISNUMBER($F1209),L1209,0)+'01_指標庫'!$H$5*IF(ISNUMBER($AA1209),AL1209,0)+'01_指標庫'!$H$6*IF(ISNUMBER($G1209),M1209,0)+'01_指標庫'!$H$7*IF(ISNUMBER($H1209),N1209,0)+'01_指標庫'!$H$8*IF(ISNUMBER($AF1209),AQ1209,0)+'01_指標庫'!$H$9*IF(ISNUMBER($AG1209),AR1209,0)+'01_指標庫'!$H$10*IF(ISNUMBER($AB1209),AM1209,0)+'01_指標庫'!$H$11*IF(ISNUMBER($AC1209),AN1209,0)+'01_指標庫'!$H$12*IF(ISNUMBER($AD1209),AO1209,0)+'01_指標庫'!$H$13*IF(ISNUMBER($AE1209),AP1209,0)+'01_指標庫'!$H$14*IF(ISNUMBER($I1209),O1209,0)+'01_指標庫'!$H$15*IF(ISNUMBER($AH1209),AS1209,0)+'01_指標庫'!$H$16*IF(ISNUMBER($K1209),P1209,0)+'01_指標庫'!$H$17*IF(ISNUMBER($AI1209),AT1209,0)+'01_指標庫'!$H$18*IF(ISNUMBER($AJ1209),AU1209,0)+'01_指標庫'!$H$19*IF(ISNUMBER($AK1209),AV1209,0)+'01_指標庫'!$H$20*IF(ISNUMBER($BB1209),BB1209,0)+'01_指標庫'!$H$21*IF(ISNUMBER($BC1209),BC1209,0))/AW1209,1))</f>
        <v>86.3</v>
      </c>
      <c r="AY1209" s="67"/>
      <c r="AZ1209" s="67"/>
      <c r="BA1209" s="66">
        <f t="shared" si="431"/>
        <v>3.6485070487657367E-3</v>
      </c>
      <c r="BB1209">
        <f t="shared" si="432"/>
        <v>50</v>
      </c>
      <c r="BC1209" t="str">
        <f t="shared" si="433"/>
        <v/>
      </c>
    </row>
    <row r="1210" spans="1:55" ht="15" customHeight="1">
      <c r="A1210" s="56">
        <v>1206</v>
      </c>
      <c r="B1210" s="57">
        <v>44308</v>
      </c>
      <c r="C1210" s="56">
        <v>2021</v>
      </c>
      <c r="D1210" s="58" t="s">
        <v>239</v>
      </c>
      <c r="E1210" s="59">
        <v>13762.36</v>
      </c>
      <c r="F1210" s="60">
        <v>0.124138</v>
      </c>
      <c r="G1210" s="60">
        <v>-1.9907999999999999E-2</v>
      </c>
      <c r="H1210" s="61">
        <v>0.91839999999999999</v>
      </c>
      <c r="I1210" s="69">
        <v>430.1</v>
      </c>
      <c r="J1210" s="70" t="s">
        <v>240</v>
      </c>
      <c r="K1210" s="63">
        <v>18.71</v>
      </c>
      <c r="L1210" s="56">
        <f t="shared" si="411"/>
        <v>100</v>
      </c>
      <c r="M1210" s="56">
        <f t="shared" si="412"/>
        <v>100</v>
      </c>
      <c r="N1210" s="56">
        <f t="shared" si="413"/>
        <v>100</v>
      </c>
      <c r="O1210" s="56">
        <f t="shared" si="414"/>
        <v>50</v>
      </c>
      <c r="P1210" s="56">
        <f t="shared" si="415"/>
        <v>100</v>
      </c>
      <c r="Q1210" s="63"/>
      <c r="R1210" s="56"/>
      <c r="S1210" s="60">
        <f t="shared" si="428"/>
        <v>-1.2399579480665723E-2</v>
      </c>
      <c r="T1210" s="64">
        <f t="shared" si="429"/>
        <v>6.9142857142857173E-2</v>
      </c>
      <c r="V1210" s="65"/>
      <c r="W1210" s="65"/>
      <c r="Y1210" s="15" t="str">
        <f t="shared" si="416"/>
        <v>EASY</v>
      </c>
      <c r="AA1210" s="66">
        <f t="shared" si="430"/>
        <v>8.6160523162377878E-2</v>
      </c>
      <c r="AB1210">
        <f>LOOKUP($B1210,'07_L1政策步階'!$A$4:$A$14,'07_L1政策步階'!$C$4:$C$14)</f>
        <v>1</v>
      </c>
      <c r="AC1210" s="65"/>
      <c r="AD1210" s="65"/>
      <c r="AE1210" s="65"/>
      <c r="AF1210" s="65"/>
      <c r="AG1210" s="65"/>
      <c r="AH1210" s="65"/>
      <c r="AI1210" s="65"/>
      <c r="AJ1210" s="65"/>
      <c r="AK1210" s="65"/>
      <c r="AL1210">
        <f t="shared" si="417"/>
        <v>100</v>
      </c>
      <c r="AM1210">
        <f t="shared" si="418"/>
        <v>100</v>
      </c>
      <c r="AN1210" t="str">
        <f t="shared" si="419"/>
        <v/>
      </c>
      <c r="AO1210" t="str">
        <f t="shared" si="420"/>
        <v/>
      </c>
      <c r="AP1210" t="str">
        <f t="shared" si="421"/>
        <v/>
      </c>
      <c r="AQ1210" t="str">
        <f t="shared" si="422"/>
        <v/>
      </c>
      <c r="AR1210" t="str">
        <f t="shared" si="423"/>
        <v/>
      </c>
      <c r="AS1210" t="str">
        <f t="shared" si="424"/>
        <v/>
      </c>
      <c r="AT1210" t="str">
        <f t="shared" si="425"/>
        <v/>
      </c>
      <c r="AU1210" t="str">
        <f t="shared" si="426"/>
        <v/>
      </c>
      <c r="AV1210" t="str">
        <f t="shared" si="427"/>
        <v/>
      </c>
      <c r="AW1210">
        <f>'01_指標庫'!$H$4*ISNUMBER($F1210)+'01_指標庫'!$H$5*ISNUMBER($AA1210)+'01_指標庫'!$H$6*ISNUMBER($G1210)+'01_指標庫'!$H$7*ISNUMBER($H1210)+'01_指標庫'!$H$8*ISNUMBER($AF1210)+'01_指標庫'!$H$9*ISNUMBER($AG1210)+'01_指標庫'!$H$10*ISNUMBER($AB1210)+'01_指標庫'!$H$11*ISNUMBER($AC1210)+'01_指標庫'!$H$12*ISNUMBER($AD1210)+'01_指標庫'!$H$13*ISNUMBER($AE1210)+'01_指標庫'!$H$14*ISNUMBER($I1210)+'01_指標庫'!$H$15*ISNUMBER($AH1210)+'01_指標庫'!$H$16*ISNUMBER($K1210)+'01_指標庫'!$H$17*ISNUMBER($AI1210)+'01_指標庫'!$H$18*ISNUMBER($AJ1210)+'01_指標庫'!$H$19*ISNUMBER($AK1210)+'01_指標庫'!$H$20*ISNUMBER($BB1210)+'01_指標庫'!$H$21*ISNUMBER($BC1210)</f>
        <v>51</v>
      </c>
      <c r="AX1210">
        <f>IF(AW1210=0,50,ROUND(('01_指標庫'!$H$4*IF(ISNUMBER($F1210),L1210,0)+'01_指標庫'!$H$5*IF(ISNUMBER($AA1210),AL1210,0)+'01_指標庫'!$H$6*IF(ISNUMBER($G1210),M1210,0)+'01_指標庫'!$H$7*IF(ISNUMBER($H1210),N1210,0)+'01_指標庫'!$H$8*IF(ISNUMBER($AF1210),AQ1210,0)+'01_指標庫'!$H$9*IF(ISNUMBER($AG1210),AR1210,0)+'01_指標庫'!$H$10*IF(ISNUMBER($AB1210),AM1210,0)+'01_指標庫'!$H$11*IF(ISNUMBER($AC1210),AN1210,0)+'01_指標庫'!$H$12*IF(ISNUMBER($AD1210),AO1210,0)+'01_指標庫'!$H$13*IF(ISNUMBER($AE1210),AP1210,0)+'01_指標庫'!$H$14*IF(ISNUMBER($I1210),O1210,0)+'01_指標庫'!$H$15*IF(ISNUMBER($AH1210),AS1210,0)+'01_指標庫'!$H$16*IF(ISNUMBER($K1210),P1210,0)+'01_指標庫'!$H$17*IF(ISNUMBER($AI1210),AT1210,0)+'01_指標庫'!$H$18*IF(ISNUMBER($AJ1210),AU1210,0)+'01_指標庫'!$H$19*IF(ISNUMBER($AK1210),AV1210,0)+'01_指標庫'!$H$20*IF(ISNUMBER($BB1210),BB1210,0)+'01_指標庫'!$H$21*IF(ISNUMBER($BC1210),BC1210,0))/AW1210,1))</f>
        <v>86.3</v>
      </c>
      <c r="AY1210" s="67"/>
      <c r="AZ1210" s="67"/>
      <c r="BA1210" s="66">
        <f t="shared" si="431"/>
        <v>-1.7713014473641486E-4</v>
      </c>
      <c r="BB1210">
        <f t="shared" si="432"/>
        <v>50</v>
      </c>
      <c r="BC1210" t="str">
        <f t="shared" si="433"/>
        <v/>
      </c>
    </row>
    <row r="1211" spans="1:55" ht="15" customHeight="1">
      <c r="A1211" s="56">
        <v>1207</v>
      </c>
      <c r="B1211" s="57">
        <v>44309</v>
      </c>
      <c r="C1211" s="56">
        <v>2021</v>
      </c>
      <c r="D1211" s="58" t="s">
        <v>234</v>
      </c>
      <c r="E1211" s="59">
        <v>13941.44</v>
      </c>
      <c r="F1211" s="60">
        <v>0.13724500000000001</v>
      </c>
      <c r="G1211" s="60">
        <v>-7.1549999999999999E-3</v>
      </c>
      <c r="H1211" s="61">
        <v>0.91839999999999999</v>
      </c>
      <c r="I1211" s="69">
        <v>418.5</v>
      </c>
      <c r="J1211" s="70" t="s">
        <v>240</v>
      </c>
      <c r="K1211" s="63">
        <v>17.329999999999998</v>
      </c>
      <c r="L1211" s="56">
        <f t="shared" si="411"/>
        <v>100</v>
      </c>
      <c r="M1211" s="56">
        <f t="shared" si="412"/>
        <v>100</v>
      </c>
      <c r="N1211" s="56">
        <f t="shared" si="413"/>
        <v>100</v>
      </c>
      <c r="O1211" s="56">
        <f t="shared" si="414"/>
        <v>50</v>
      </c>
      <c r="P1211" s="56">
        <f t="shared" si="415"/>
        <v>100</v>
      </c>
      <c r="Q1211" s="63"/>
      <c r="R1211" s="56"/>
      <c r="S1211" s="60">
        <f t="shared" si="428"/>
        <v>1.3012303122429625E-2</v>
      </c>
      <c r="T1211" s="64">
        <f t="shared" si="429"/>
        <v>-7.3757349011224105E-2</v>
      </c>
      <c r="V1211" s="65"/>
      <c r="W1211" s="65"/>
      <c r="Y1211" s="15" t="str">
        <f t="shared" si="416"/>
        <v>EASY</v>
      </c>
      <c r="AA1211" s="66">
        <f t="shared" si="430"/>
        <v>8.5176665837518817E-2</v>
      </c>
      <c r="AB1211">
        <f>LOOKUP($B1211,'07_L1政策步階'!$A$4:$A$14,'07_L1政策步階'!$C$4:$C$14)</f>
        <v>1</v>
      </c>
      <c r="AC1211" s="65"/>
      <c r="AD1211" s="65"/>
      <c r="AE1211" s="65"/>
      <c r="AF1211" s="65"/>
      <c r="AG1211" s="65"/>
      <c r="AH1211" s="65"/>
      <c r="AI1211" s="65"/>
      <c r="AJ1211" s="65"/>
      <c r="AK1211" s="65"/>
      <c r="AL1211">
        <f t="shared" si="417"/>
        <v>100</v>
      </c>
      <c r="AM1211">
        <f t="shared" si="418"/>
        <v>100</v>
      </c>
      <c r="AN1211" t="str">
        <f t="shared" si="419"/>
        <v/>
      </c>
      <c r="AO1211" t="str">
        <f t="shared" si="420"/>
        <v/>
      </c>
      <c r="AP1211" t="str">
        <f t="shared" si="421"/>
        <v/>
      </c>
      <c r="AQ1211" t="str">
        <f t="shared" si="422"/>
        <v/>
      </c>
      <c r="AR1211" t="str">
        <f t="shared" si="423"/>
        <v/>
      </c>
      <c r="AS1211" t="str">
        <f t="shared" si="424"/>
        <v/>
      </c>
      <c r="AT1211" t="str">
        <f t="shared" si="425"/>
        <v/>
      </c>
      <c r="AU1211" t="str">
        <f t="shared" si="426"/>
        <v/>
      </c>
      <c r="AV1211" t="str">
        <f t="shared" si="427"/>
        <v/>
      </c>
      <c r="AW1211">
        <f>'01_指標庫'!$H$4*ISNUMBER($F1211)+'01_指標庫'!$H$5*ISNUMBER($AA1211)+'01_指標庫'!$H$6*ISNUMBER($G1211)+'01_指標庫'!$H$7*ISNUMBER($H1211)+'01_指標庫'!$H$8*ISNUMBER($AF1211)+'01_指標庫'!$H$9*ISNUMBER($AG1211)+'01_指標庫'!$H$10*ISNUMBER($AB1211)+'01_指標庫'!$H$11*ISNUMBER($AC1211)+'01_指標庫'!$H$12*ISNUMBER($AD1211)+'01_指標庫'!$H$13*ISNUMBER($AE1211)+'01_指標庫'!$H$14*ISNUMBER($I1211)+'01_指標庫'!$H$15*ISNUMBER($AH1211)+'01_指標庫'!$H$16*ISNUMBER($K1211)+'01_指標庫'!$H$17*ISNUMBER($AI1211)+'01_指標庫'!$H$18*ISNUMBER($AJ1211)+'01_指標庫'!$H$19*ISNUMBER($AK1211)+'01_指標庫'!$H$20*ISNUMBER($BB1211)+'01_指標庫'!$H$21*ISNUMBER($BC1211)</f>
        <v>51</v>
      </c>
      <c r="AX1211">
        <f>IF(AW1211=0,50,ROUND(('01_指標庫'!$H$4*IF(ISNUMBER($F1211),L1211,0)+'01_指標庫'!$H$5*IF(ISNUMBER($AA1211),AL1211,0)+'01_指標庫'!$H$6*IF(ISNUMBER($G1211),M1211,0)+'01_指標庫'!$H$7*IF(ISNUMBER($H1211),N1211,0)+'01_指標庫'!$H$8*IF(ISNUMBER($AF1211),AQ1211,0)+'01_指標庫'!$H$9*IF(ISNUMBER($AG1211),AR1211,0)+'01_指標庫'!$H$10*IF(ISNUMBER($AB1211),AM1211,0)+'01_指標庫'!$H$11*IF(ISNUMBER($AC1211),AN1211,0)+'01_指標庫'!$H$12*IF(ISNUMBER($AD1211),AO1211,0)+'01_指標庫'!$H$13*IF(ISNUMBER($AE1211),AP1211,0)+'01_指標庫'!$H$14*IF(ISNUMBER($I1211),O1211,0)+'01_指標庫'!$H$15*IF(ISNUMBER($AH1211),AS1211,0)+'01_指標庫'!$H$16*IF(ISNUMBER($K1211),P1211,0)+'01_指標庫'!$H$17*IF(ISNUMBER($AI1211),AT1211,0)+'01_指標庫'!$H$18*IF(ISNUMBER($AJ1211),AU1211,0)+'01_指標庫'!$H$19*IF(ISNUMBER($AK1211),AV1211,0)+'01_指標庫'!$H$20*IF(ISNUMBER($BB1211),BB1211,0)+'01_指標庫'!$H$21*IF(ISNUMBER($BC1211),BC1211,0))/AW1211,1))</f>
        <v>86.3</v>
      </c>
      <c r="AY1211" s="67"/>
      <c r="AZ1211" s="67"/>
      <c r="BA1211" s="66">
        <f t="shared" si="431"/>
        <v>-2.3154806202837497E-3</v>
      </c>
      <c r="BB1211">
        <f t="shared" si="432"/>
        <v>50</v>
      </c>
      <c r="BC1211" t="str">
        <f t="shared" si="433"/>
        <v/>
      </c>
    </row>
    <row r="1212" spans="1:55" ht="15" customHeight="1">
      <c r="A1212" s="56">
        <v>1208</v>
      </c>
      <c r="B1212" s="57">
        <v>44312</v>
      </c>
      <c r="C1212" s="56">
        <v>2021</v>
      </c>
      <c r="D1212" s="58" t="s">
        <v>236</v>
      </c>
      <c r="E1212" s="59">
        <v>14026.16</v>
      </c>
      <c r="F1212" s="60">
        <v>0.14263100000000001</v>
      </c>
      <c r="G1212" s="60">
        <v>-1.122E-3</v>
      </c>
      <c r="H1212" s="61">
        <v>0.93879999999999997</v>
      </c>
      <c r="I1212" s="69">
        <v>421.1</v>
      </c>
      <c r="J1212" s="70" t="s">
        <v>240</v>
      </c>
      <c r="K1212" s="63">
        <v>17.64</v>
      </c>
      <c r="L1212" s="56">
        <f t="shared" si="411"/>
        <v>100</v>
      </c>
      <c r="M1212" s="56">
        <f t="shared" si="412"/>
        <v>100</v>
      </c>
      <c r="N1212" s="56">
        <f t="shared" si="413"/>
        <v>100</v>
      </c>
      <c r="O1212" s="56">
        <f t="shared" si="414"/>
        <v>50</v>
      </c>
      <c r="P1212" s="56">
        <f t="shared" si="415"/>
        <v>100</v>
      </c>
      <c r="Q1212" s="63"/>
      <c r="R1212" s="56"/>
      <c r="S1212" s="60">
        <f t="shared" si="428"/>
        <v>6.0768471549565994E-3</v>
      </c>
      <c r="T1212" s="64">
        <f t="shared" si="429"/>
        <v>1.7888055395268498E-2</v>
      </c>
      <c r="V1212" s="65"/>
      <c r="W1212" s="65"/>
      <c r="Y1212" s="15" t="str">
        <f t="shared" si="416"/>
        <v>EASY</v>
      </c>
      <c r="AA1212" s="66">
        <f t="shared" si="430"/>
        <v>8.4206022283678461E-2</v>
      </c>
      <c r="AB1212">
        <f>LOOKUP($B1212,'07_L1政策步階'!$A$4:$A$14,'07_L1政策步階'!$C$4:$C$14)</f>
        <v>1</v>
      </c>
      <c r="AC1212" s="65"/>
      <c r="AD1212" s="65"/>
      <c r="AE1212" s="65"/>
      <c r="AF1212" s="65"/>
      <c r="AG1212" s="65"/>
      <c r="AH1212" s="65"/>
      <c r="AI1212" s="65"/>
      <c r="AJ1212" s="65"/>
      <c r="AK1212" s="65"/>
      <c r="AL1212">
        <f t="shared" si="417"/>
        <v>100</v>
      </c>
      <c r="AM1212">
        <f t="shared" si="418"/>
        <v>100</v>
      </c>
      <c r="AN1212" t="str">
        <f t="shared" si="419"/>
        <v/>
      </c>
      <c r="AO1212" t="str">
        <f t="shared" si="420"/>
        <v/>
      </c>
      <c r="AP1212" t="str">
        <f t="shared" si="421"/>
        <v/>
      </c>
      <c r="AQ1212" t="str">
        <f t="shared" si="422"/>
        <v/>
      </c>
      <c r="AR1212" t="str">
        <f t="shared" si="423"/>
        <v/>
      </c>
      <c r="AS1212" t="str">
        <f t="shared" si="424"/>
        <v/>
      </c>
      <c r="AT1212" t="str">
        <f t="shared" si="425"/>
        <v/>
      </c>
      <c r="AU1212" t="str">
        <f t="shared" si="426"/>
        <v/>
      </c>
      <c r="AV1212" t="str">
        <f t="shared" si="427"/>
        <v/>
      </c>
      <c r="AW1212">
        <f>'01_指標庫'!$H$4*ISNUMBER($F1212)+'01_指標庫'!$H$5*ISNUMBER($AA1212)+'01_指標庫'!$H$6*ISNUMBER($G1212)+'01_指標庫'!$H$7*ISNUMBER($H1212)+'01_指標庫'!$H$8*ISNUMBER($AF1212)+'01_指標庫'!$H$9*ISNUMBER($AG1212)+'01_指標庫'!$H$10*ISNUMBER($AB1212)+'01_指標庫'!$H$11*ISNUMBER($AC1212)+'01_指標庫'!$H$12*ISNUMBER($AD1212)+'01_指標庫'!$H$13*ISNUMBER($AE1212)+'01_指標庫'!$H$14*ISNUMBER($I1212)+'01_指標庫'!$H$15*ISNUMBER($AH1212)+'01_指標庫'!$H$16*ISNUMBER($K1212)+'01_指標庫'!$H$17*ISNUMBER($AI1212)+'01_指標庫'!$H$18*ISNUMBER($AJ1212)+'01_指標庫'!$H$19*ISNUMBER($AK1212)+'01_指標庫'!$H$20*ISNUMBER($BB1212)+'01_指標庫'!$H$21*ISNUMBER($BC1212)</f>
        <v>51</v>
      </c>
      <c r="AX1212">
        <f>IF(AW1212=0,50,ROUND(('01_指標庫'!$H$4*IF(ISNUMBER($F1212),L1212,0)+'01_指標庫'!$H$5*IF(ISNUMBER($AA1212),AL1212,0)+'01_指標庫'!$H$6*IF(ISNUMBER($G1212),M1212,0)+'01_指標庫'!$H$7*IF(ISNUMBER($H1212),N1212,0)+'01_指標庫'!$H$8*IF(ISNUMBER($AF1212),AQ1212,0)+'01_指標庫'!$H$9*IF(ISNUMBER($AG1212),AR1212,0)+'01_指標庫'!$H$10*IF(ISNUMBER($AB1212),AM1212,0)+'01_指標庫'!$H$11*IF(ISNUMBER($AC1212),AN1212,0)+'01_指標庫'!$H$12*IF(ISNUMBER($AD1212),AO1212,0)+'01_指標庫'!$H$13*IF(ISNUMBER($AE1212),AP1212,0)+'01_指標庫'!$H$14*IF(ISNUMBER($I1212),O1212,0)+'01_指標庫'!$H$15*IF(ISNUMBER($AH1212),AS1212,0)+'01_指標庫'!$H$16*IF(ISNUMBER($K1212),P1212,0)+'01_指標庫'!$H$17*IF(ISNUMBER($AI1212),AT1212,0)+'01_指標庫'!$H$18*IF(ISNUMBER($AJ1212),AU1212,0)+'01_指標庫'!$H$19*IF(ISNUMBER($AK1212),AV1212,0)+'01_指標庫'!$H$20*IF(ISNUMBER($BB1212),BB1212,0)+'01_指標庫'!$H$21*IF(ISNUMBER($BC1212),BC1212,0))/AW1212,1))</f>
        <v>86.3</v>
      </c>
      <c r="AY1212" s="67"/>
      <c r="AZ1212" s="67"/>
      <c r="BA1212" s="66">
        <f t="shared" si="431"/>
        <v>-2.0953661640878973E-3</v>
      </c>
      <c r="BB1212">
        <f t="shared" si="432"/>
        <v>50</v>
      </c>
      <c r="BC1212" t="str">
        <f t="shared" si="433"/>
        <v/>
      </c>
    </row>
    <row r="1213" spans="1:55" ht="15" customHeight="1">
      <c r="A1213" s="56">
        <v>1209</v>
      </c>
      <c r="B1213" s="57">
        <v>44313</v>
      </c>
      <c r="C1213" s="56">
        <v>2021</v>
      </c>
      <c r="D1213" s="58" t="s">
        <v>237</v>
      </c>
      <c r="E1213" s="59">
        <v>13960.28</v>
      </c>
      <c r="F1213" s="60">
        <v>0.135819</v>
      </c>
      <c r="G1213" s="60">
        <v>-5.8129999999999996E-3</v>
      </c>
      <c r="H1213" s="61">
        <v>0.93879999999999997</v>
      </c>
      <c r="I1213" s="69">
        <v>420.4</v>
      </c>
      <c r="J1213" s="70" t="s">
        <v>240</v>
      </c>
      <c r="K1213" s="63">
        <v>17.559999999999999</v>
      </c>
      <c r="L1213" s="56">
        <f t="shared" si="411"/>
        <v>100</v>
      </c>
      <c r="M1213" s="56">
        <f t="shared" si="412"/>
        <v>100</v>
      </c>
      <c r="N1213" s="56">
        <f t="shared" si="413"/>
        <v>100</v>
      </c>
      <c r="O1213" s="56">
        <f t="shared" si="414"/>
        <v>50</v>
      </c>
      <c r="P1213" s="56">
        <f t="shared" si="415"/>
        <v>100</v>
      </c>
      <c r="Q1213" s="63"/>
      <c r="R1213" s="56"/>
      <c r="S1213" s="60">
        <f t="shared" si="428"/>
        <v>-4.696937722085015E-3</v>
      </c>
      <c r="T1213" s="64">
        <f t="shared" si="429"/>
        <v>-4.5351473922903285E-3</v>
      </c>
      <c r="V1213" s="65"/>
      <c r="W1213" s="65"/>
      <c r="Y1213" s="15" t="str">
        <f t="shared" si="416"/>
        <v>EASY</v>
      </c>
      <c r="AA1213" s="66">
        <f t="shared" si="430"/>
        <v>8.3076456041099034E-2</v>
      </c>
      <c r="AB1213">
        <f>LOOKUP($B1213,'07_L1政策步階'!$A$4:$A$14,'07_L1政策步階'!$C$4:$C$14)</f>
        <v>1</v>
      </c>
      <c r="AC1213" s="65"/>
      <c r="AD1213" s="65"/>
      <c r="AE1213" s="65"/>
      <c r="AF1213" s="65"/>
      <c r="AG1213" s="65"/>
      <c r="AH1213" s="65"/>
      <c r="AI1213" s="65"/>
      <c r="AJ1213" s="65"/>
      <c r="AK1213" s="65"/>
      <c r="AL1213">
        <f t="shared" si="417"/>
        <v>100</v>
      </c>
      <c r="AM1213">
        <f t="shared" si="418"/>
        <v>100</v>
      </c>
      <c r="AN1213" t="str">
        <f t="shared" si="419"/>
        <v/>
      </c>
      <c r="AO1213" t="str">
        <f t="shared" si="420"/>
        <v/>
      </c>
      <c r="AP1213" t="str">
        <f t="shared" si="421"/>
        <v/>
      </c>
      <c r="AQ1213" t="str">
        <f t="shared" si="422"/>
        <v/>
      </c>
      <c r="AR1213" t="str">
        <f t="shared" si="423"/>
        <v/>
      </c>
      <c r="AS1213" t="str">
        <f t="shared" si="424"/>
        <v/>
      </c>
      <c r="AT1213" t="str">
        <f t="shared" si="425"/>
        <v/>
      </c>
      <c r="AU1213" t="str">
        <f t="shared" si="426"/>
        <v/>
      </c>
      <c r="AV1213" t="str">
        <f t="shared" si="427"/>
        <v/>
      </c>
      <c r="AW1213">
        <f>'01_指標庫'!$H$4*ISNUMBER($F1213)+'01_指標庫'!$H$5*ISNUMBER($AA1213)+'01_指標庫'!$H$6*ISNUMBER($G1213)+'01_指標庫'!$H$7*ISNUMBER($H1213)+'01_指標庫'!$H$8*ISNUMBER($AF1213)+'01_指標庫'!$H$9*ISNUMBER($AG1213)+'01_指標庫'!$H$10*ISNUMBER($AB1213)+'01_指標庫'!$H$11*ISNUMBER($AC1213)+'01_指標庫'!$H$12*ISNUMBER($AD1213)+'01_指標庫'!$H$13*ISNUMBER($AE1213)+'01_指標庫'!$H$14*ISNUMBER($I1213)+'01_指標庫'!$H$15*ISNUMBER($AH1213)+'01_指標庫'!$H$16*ISNUMBER($K1213)+'01_指標庫'!$H$17*ISNUMBER($AI1213)+'01_指標庫'!$H$18*ISNUMBER($AJ1213)+'01_指標庫'!$H$19*ISNUMBER($AK1213)+'01_指標庫'!$H$20*ISNUMBER($BB1213)+'01_指標庫'!$H$21*ISNUMBER($BC1213)</f>
        <v>51</v>
      </c>
      <c r="AX1213">
        <f>IF(AW1213=0,50,ROUND(('01_指標庫'!$H$4*IF(ISNUMBER($F1213),L1213,0)+'01_指標庫'!$H$5*IF(ISNUMBER($AA1213),AL1213,0)+'01_指標庫'!$H$6*IF(ISNUMBER($G1213),M1213,0)+'01_指標庫'!$H$7*IF(ISNUMBER($H1213),N1213,0)+'01_指標庫'!$H$8*IF(ISNUMBER($AF1213),AQ1213,0)+'01_指標庫'!$H$9*IF(ISNUMBER($AG1213),AR1213,0)+'01_指標庫'!$H$10*IF(ISNUMBER($AB1213),AM1213,0)+'01_指標庫'!$H$11*IF(ISNUMBER($AC1213),AN1213,0)+'01_指標庫'!$H$12*IF(ISNUMBER($AD1213),AO1213,0)+'01_指標庫'!$H$13*IF(ISNUMBER($AE1213),AP1213,0)+'01_指標庫'!$H$14*IF(ISNUMBER($I1213),O1213,0)+'01_指標庫'!$H$15*IF(ISNUMBER($AH1213),AS1213,0)+'01_指標庫'!$H$16*IF(ISNUMBER($K1213),P1213,0)+'01_指標庫'!$H$17*IF(ISNUMBER($AI1213),AT1213,0)+'01_指標庫'!$H$18*IF(ISNUMBER($AJ1213),AU1213,0)+'01_指標庫'!$H$19*IF(ISNUMBER($AK1213),AV1213,0)+'01_指標庫'!$H$20*IF(ISNUMBER($BB1213),BB1213,0)+'01_指標庫'!$H$21*IF(ISNUMBER($BC1213),BC1213,0))/AW1213,1))</f>
        <v>86.3</v>
      </c>
      <c r="AY1213" s="67"/>
      <c r="AZ1213" s="67"/>
      <c r="BA1213" s="66">
        <f t="shared" si="431"/>
        <v>2.6153909255199892E-4</v>
      </c>
      <c r="BB1213">
        <f t="shared" si="432"/>
        <v>50</v>
      </c>
      <c r="BC1213" t="str">
        <f t="shared" si="433"/>
        <v/>
      </c>
    </row>
    <row r="1214" spans="1:55" ht="15" customHeight="1">
      <c r="A1214" s="56">
        <v>1210</v>
      </c>
      <c r="B1214" s="57">
        <v>44314</v>
      </c>
      <c r="C1214" s="56">
        <v>2021</v>
      </c>
      <c r="D1214" s="58" t="s">
        <v>238</v>
      </c>
      <c r="E1214" s="59">
        <v>13901.62</v>
      </c>
      <c r="F1214" s="60">
        <v>0.12953000000000001</v>
      </c>
      <c r="G1214" s="60">
        <v>-9.9909999999999999E-3</v>
      </c>
      <c r="H1214" s="61">
        <v>0.93879999999999997</v>
      </c>
      <c r="I1214" s="69">
        <v>418.1</v>
      </c>
      <c r="J1214" s="70" t="s">
        <v>240</v>
      </c>
      <c r="K1214" s="63">
        <v>17.28</v>
      </c>
      <c r="L1214" s="56">
        <f t="shared" si="411"/>
        <v>100</v>
      </c>
      <c r="M1214" s="56">
        <f t="shared" si="412"/>
        <v>100</v>
      </c>
      <c r="N1214" s="56">
        <f t="shared" si="413"/>
        <v>100</v>
      </c>
      <c r="O1214" s="56">
        <f t="shared" si="414"/>
        <v>50</v>
      </c>
      <c r="P1214" s="56">
        <f t="shared" si="415"/>
        <v>100</v>
      </c>
      <c r="Q1214" s="63"/>
      <c r="R1214" s="56"/>
      <c r="S1214" s="60">
        <f t="shared" si="428"/>
        <v>-4.2019214514321668E-3</v>
      </c>
      <c r="T1214" s="64">
        <f t="shared" si="429"/>
        <v>-1.5945330296127436E-2</v>
      </c>
      <c r="V1214" s="65"/>
      <c r="W1214" s="65"/>
      <c r="Y1214" s="15" t="str">
        <f t="shared" si="416"/>
        <v>EASY</v>
      </c>
      <c r="AA1214" s="66">
        <f t="shared" si="430"/>
        <v>8.1832446368023337E-2</v>
      </c>
      <c r="AB1214">
        <f>LOOKUP($B1214,'07_L1政策步階'!$A$4:$A$14,'07_L1政策步階'!$C$4:$C$14)</f>
        <v>1</v>
      </c>
      <c r="AC1214" s="65"/>
      <c r="AD1214" s="65"/>
      <c r="AE1214" s="65"/>
      <c r="AF1214" s="65"/>
      <c r="AG1214" s="65"/>
      <c r="AH1214" s="65"/>
      <c r="AI1214" s="65"/>
      <c r="AJ1214" s="65"/>
      <c r="AK1214" s="65"/>
      <c r="AL1214">
        <f t="shared" si="417"/>
        <v>100</v>
      </c>
      <c r="AM1214">
        <f t="shared" si="418"/>
        <v>100</v>
      </c>
      <c r="AN1214" t="str">
        <f t="shared" si="419"/>
        <v/>
      </c>
      <c r="AO1214" t="str">
        <f t="shared" si="420"/>
        <v/>
      </c>
      <c r="AP1214" t="str">
        <f t="shared" si="421"/>
        <v/>
      </c>
      <c r="AQ1214" t="str">
        <f t="shared" si="422"/>
        <v/>
      </c>
      <c r="AR1214" t="str">
        <f t="shared" si="423"/>
        <v/>
      </c>
      <c r="AS1214" t="str">
        <f t="shared" si="424"/>
        <v/>
      </c>
      <c r="AT1214" t="str">
        <f t="shared" si="425"/>
        <v/>
      </c>
      <c r="AU1214" t="str">
        <f t="shared" si="426"/>
        <v/>
      </c>
      <c r="AV1214" t="str">
        <f t="shared" si="427"/>
        <v/>
      </c>
      <c r="AW1214">
        <f>'01_指標庫'!$H$4*ISNUMBER($F1214)+'01_指標庫'!$H$5*ISNUMBER($AA1214)+'01_指標庫'!$H$6*ISNUMBER($G1214)+'01_指標庫'!$H$7*ISNUMBER($H1214)+'01_指標庫'!$H$8*ISNUMBER($AF1214)+'01_指標庫'!$H$9*ISNUMBER($AG1214)+'01_指標庫'!$H$10*ISNUMBER($AB1214)+'01_指標庫'!$H$11*ISNUMBER($AC1214)+'01_指標庫'!$H$12*ISNUMBER($AD1214)+'01_指標庫'!$H$13*ISNUMBER($AE1214)+'01_指標庫'!$H$14*ISNUMBER($I1214)+'01_指標庫'!$H$15*ISNUMBER($AH1214)+'01_指標庫'!$H$16*ISNUMBER($K1214)+'01_指標庫'!$H$17*ISNUMBER($AI1214)+'01_指標庫'!$H$18*ISNUMBER($AJ1214)+'01_指標庫'!$H$19*ISNUMBER($AK1214)+'01_指標庫'!$H$20*ISNUMBER($BB1214)+'01_指標庫'!$H$21*ISNUMBER($BC1214)</f>
        <v>51</v>
      </c>
      <c r="AX1214">
        <f>IF(AW1214=0,50,ROUND(('01_指標庫'!$H$4*IF(ISNUMBER($F1214),L1214,0)+'01_指標庫'!$H$5*IF(ISNUMBER($AA1214),AL1214,0)+'01_指標庫'!$H$6*IF(ISNUMBER($G1214),M1214,0)+'01_指標庫'!$H$7*IF(ISNUMBER($H1214),N1214,0)+'01_指標庫'!$H$8*IF(ISNUMBER($AF1214),AQ1214,0)+'01_指標庫'!$H$9*IF(ISNUMBER($AG1214),AR1214,0)+'01_指標庫'!$H$10*IF(ISNUMBER($AB1214),AM1214,0)+'01_指標庫'!$H$11*IF(ISNUMBER($AC1214),AN1214,0)+'01_指標庫'!$H$12*IF(ISNUMBER($AD1214),AO1214,0)+'01_指標庫'!$H$13*IF(ISNUMBER($AE1214),AP1214,0)+'01_指標庫'!$H$14*IF(ISNUMBER($I1214),O1214,0)+'01_指標庫'!$H$15*IF(ISNUMBER($AH1214),AS1214,0)+'01_指標庫'!$H$16*IF(ISNUMBER($K1214),P1214,0)+'01_指標庫'!$H$17*IF(ISNUMBER($AI1214),AT1214,0)+'01_指標庫'!$H$18*IF(ISNUMBER($AJ1214),AU1214,0)+'01_指標庫'!$H$19*IF(ISNUMBER($AK1214),AV1214,0)+'01_指標庫'!$H$20*IF(ISNUMBER($BB1214),BB1214,0)+'01_指標庫'!$H$21*IF(ISNUMBER($BC1214),BC1214,0))/AW1214,1))</f>
        <v>86.3</v>
      </c>
      <c r="AY1214" s="67"/>
      <c r="AZ1214" s="67"/>
      <c r="BA1214" s="66">
        <f t="shared" si="431"/>
        <v>-9.2138456334867058E-4</v>
      </c>
      <c r="BB1214">
        <f t="shared" si="432"/>
        <v>50</v>
      </c>
      <c r="BC1214" t="str">
        <f t="shared" si="433"/>
        <v/>
      </c>
    </row>
    <row r="1215" spans="1:55" ht="15" customHeight="1">
      <c r="A1215" s="56">
        <v>1211</v>
      </c>
      <c r="B1215" s="57">
        <v>44315</v>
      </c>
      <c r="C1215" s="56">
        <v>2021</v>
      </c>
      <c r="D1215" s="58" t="s">
        <v>239</v>
      </c>
      <c r="E1215" s="59">
        <v>13970.2</v>
      </c>
      <c r="F1215" s="60">
        <v>0.13359199999999999</v>
      </c>
      <c r="G1215" s="60">
        <v>-5.1070000000000004E-3</v>
      </c>
      <c r="H1215" s="61">
        <v>0.93879999999999997</v>
      </c>
      <c r="I1215" s="69">
        <v>420.9</v>
      </c>
      <c r="J1215" s="70" t="s">
        <v>240</v>
      </c>
      <c r="K1215" s="63">
        <v>17.61</v>
      </c>
      <c r="L1215" s="56">
        <f t="shared" si="411"/>
        <v>100</v>
      </c>
      <c r="M1215" s="56">
        <f t="shared" si="412"/>
        <v>100</v>
      </c>
      <c r="N1215" s="56">
        <f t="shared" si="413"/>
        <v>100</v>
      </c>
      <c r="O1215" s="56">
        <f t="shared" si="414"/>
        <v>50</v>
      </c>
      <c r="P1215" s="56">
        <f t="shared" si="415"/>
        <v>100</v>
      </c>
      <c r="Q1215" s="63"/>
      <c r="R1215" s="56"/>
      <c r="S1215" s="60">
        <f t="shared" si="428"/>
        <v>4.9332379967226281E-3</v>
      </c>
      <c r="T1215" s="64">
        <f t="shared" si="429"/>
        <v>1.9097222222222099E-2</v>
      </c>
      <c r="V1215" s="65"/>
      <c r="W1215" s="65"/>
      <c r="Y1215" s="15" t="str">
        <f t="shared" si="416"/>
        <v>EASY</v>
      </c>
      <c r="AA1215" s="66">
        <f t="shared" si="430"/>
        <v>8.0831465070497988E-2</v>
      </c>
      <c r="AB1215">
        <f>LOOKUP($B1215,'07_L1政策步階'!$A$4:$A$14,'07_L1政策步階'!$C$4:$C$14)</f>
        <v>1</v>
      </c>
      <c r="AC1215" s="65"/>
      <c r="AD1215" s="65"/>
      <c r="AE1215" s="65"/>
      <c r="AF1215" s="65"/>
      <c r="AG1215" s="65"/>
      <c r="AH1215" s="65"/>
      <c r="AI1215" s="65"/>
      <c r="AJ1215" s="65"/>
      <c r="AK1215" s="65"/>
      <c r="AL1215">
        <f t="shared" si="417"/>
        <v>100</v>
      </c>
      <c r="AM1215">
        <f t="shared" si="418"/>
        <v>100</v>
      </c>
      <c r="AN1215" t="str">
        <f t="shared" si="419"/>
        <v/>
      </c>
      <c r="AO1215" t="str">
        <f t="shared" si="420"/>
        <v/>
      </c>
      <c r="AP1215" t="str">
        <f t="shared" si="421"/>
        <v/>
      </c>
      <c r="AQ1215" t="str">
        <f t="shared" si="422"/>
        <v/>
      </c>
      <c r="AR1215" t="str">
        <f t="shared" si="423"/>
        <v/>
      </c>
      <c r="AS1215" t="str">
        <f t="shared" si="424"/>
        <v/>
      </c>
      <c r="AT1215" t="str">
        <f t="shared" si="425"/>
        <v/>
      </c>
      <c r="AU1215" t="str">
        <f t="shared" si="426"/>
        <v/>
      </c>
      <c r="AV1215" t="str">
        <f t="shared" si="427"/>
        <v/>
      </c>
      <c r="AW1215">
        <f>'01_指標庫'!$H$4*ISNUMBER($F1215)+'01_指標庫'!$H$5*ISNUMBER($AA1215)+'01_指標庫'!$H$6*ISNUMBER($G1215)+'01_指標庫'!$H$7*ISNUMBER($H1215)+'01_指標庫'!$H$8*ISNUMBER($AF1215)+'01_指標庫'!$H$9*ISNUMBER($AG1215)+'01_指標庫'!$H$10*ISNUMBER($AB1215)+'01_指標庫'!$H$11*ISNUMBER($AC1215)+'01_指標庫'!$H$12*ISNUMBER($AD1215)+'01_指標庫'!$H$13*ISNUMBER($AE1215)+'01_指標庫'!$H$14*ISNUMBER($I1215)+'01_指標庫'!$H$15*ISNUMBER($AH1215)+'01_指標庫'!$H$16*ISNUMBER($K1215)+'01_指標庫'!$H$17*ISNUMBER($AI1215)+'01_指標庫'!$H$18*ISNUMBER($AJ1215)+'01_指標庫'!$H$19*ISNUMBER($AK1215)+'01_指標庫'!$H$20*ISNUMBER($BB1215)+'01_指標庫'!$H$21*ISNUMBER($BC1215)</f>
        <v>51</v>
      </c>
      <c r="AX1215">
        <f>IF(AW1215=0,50,ROUND(('01_指標庫'!$H$4*IF(ISNUMBER($F1215),L1215,0)+'01_指標庫'!$H$5*IF(ISNUMBER($AA1215),AL1215,0)+'01_指標庫'!$H$6*IF(ISNUMBER($G1215),M1215,0)+'01_指標庫'!$H$7*IF(ISNUMBER($H1215),N1215,0)+'01_指標庫'!$H$8*IF(ISNUMBER($AF1215),AQ1215,0)+'01_指標庫'!$H$9*IF(ISNUMBER($AG1215),AR1215,0)+'01_指標庫'!$H$10*IF(ISNUMBER($AB1215),AM1215,0)+'01_指標庫'!$H$11*IF(ISNUMBER($AC1215),AN1215,0)+'01_指標庫'!$H$12*IF(ISNUMBER($AD1215),AO1215,0)+'01_指標庫'!$H$13*IF(ISNUMBER($AE1215),AP1215,0)+'01_指標庫'!$H$14*IF(ISNUMBER($I1215),O1215,0)+'01_指標庫'!$H$15*IF(ISNUMBER($AH1215),AS1215,0)+'01_指標庫'!$H$16*IF(ISNUMBER($K1215),P1215,0)+'01_指標庫'!$H$17*IF(ISNUMBER($AI1215),AT1215,0)+'01_指標庫'!$H$18*IF(ISNUMBER($AJ1215),AU1215,0)+'01_指標庫'!$H$19*IF(ISNUMBER($AK1215),AV1215,0)+'01_指標庫'!$H$20*IF(ISNUMBER($BB1215),BB1215,0)+'01_指標庫'!$H$21*IF(ISNUMBER($BC1215),BC1215,0))/AW1215,1))</f>
        <v>86.3</v>
      </c>
      <c r="AY1215" s="67"/>
      <c r="AZ1215" s="67"/>
      <c r="BA1215" s="66">
        <f t="shared" si="431"/>
        <v>2.4653140842887389E-3</v>
      </c>
      <c r="BB1215">
        <f t="shared" si="432"/>
        <v>50</v>
      </c>
      <c r="BC1215" t="str">
        <f t="shared" si="433"/>
        <v/>
      </c>
    </row>
    <row r="1216" spans="1:55" ht="15" customHeight="1">
      <c r="A1216" s="56">
        <v>1212</v>
      </c>
      <c r="B1216" s="57">
        <v>44316</v>
      </c>
      <c r="C1216" s="56">
        <v>2021</v>
      </c>
      <c r="D1216" s="58" t="s">
        <v>234</v>
      </c>
      <c r="E1216" s="59">
        <v>13860.76</v>
      </c>
      <c r="F1216" s="60">
        <v>0.12327200000000001</v>
      </c>
      <c r="G1216" s="60">
        <v>-1.2900999999999999E-2</v>
      </c>
      <c r="H1216" s="61">
        <v>0.91839999999999999</v>
      </c>
      <c r="I1216" s="69">
        <v>429.2</v>
      </c>
      <c r="J1216" s="70" t="s">
        <v>240</v>
      </c>
      <c r="K1216" s="63">
        <v>18.61</v>
      </c>
      <c r="L1216" s="56">
        <f t="shared" si="411"/>
        <v>100</v>
      </c>
      <c r="M1216" s="56">
        <f t="shared" si="412"/>
        <v>100</v>
      </c>
      <c r="N1216" s="56">
        <f t="shared" si="413"/>
        <v>100</v>
      </c>
      <c r="O1216" s="56">
        <f t="shared" si="414"/>
        <v>50</v>
      </c>
      <c r="P1216" s="56">
        <f t="shared" si="415"/>
        <v>100</v>
      </c>
      <c r="Q1216" s="63"/>
      <c r="R1216" s="56"/>
      <c r="S1216" s="60">
        <f t="shared" si="428"/>
        <v>-7.8338176976707752E-3</v>
      </c>
      <c r="T1216" s="64">
        <f t="shared" si="429"/>
        <v>5.6785917092561089E-2</v>
      </c>
      <c r="V1216" s="65"/>
      <c r="W1216" s="65"/>
      <c r="Y1216" s="15" t="str">
        <f t="shared" si="416"/>
        <v>EASY</v>
      </c>
      <c r="AA1216" s="66">
        <f t="shared" si="430"/>
        <v>7.9809784284984753E-2</v>
      </c>
      <c r="AB1216">
        <f>LOOKUP($B1216,'07_L1政策步階'!$A$4:$A$14,'07_L1政策步階'!$C$4:$C$14)</f>
        <v>1</v>
      </c>
      <c r="AC1216" s="65"/>
      <c r="AD1216" s="65"/>
      <c r="AE1216" s="65"/>
      <c r="AF1216" s="65"/>
      <c r="AG1216" s="65"/>
      <c r="AH1216" s="65"/>
      <c r="AI1216" s="65"/>
      <c r="AJ1216" s="65"/>
      <c r="AK1216" s="65"/>
      <c r="AL1216">
        <f t="shared" si="417"/>
        <v>100</v>
      </c>
      <c r="AM1216">
        <f t="shared" si="418"/>
        <v>100</v>
      </c>
      <c r="AN1216" t="str">
        <f t="shared" si="419"/>
        <v/>
      </c>
      <c r="AO1216" t="str">
        <f t="shared" si="420"/>
        <v/>
      </c>
      <c r="AP1216" t="str">
        <f t="shared" si="421"/>
        <v/>
      </c>
      <c r="AQ1216" t="str">
        <f t="shared" si="422"/>
        <v/>
      </c>
      <c r="AR1216" t="str">
        <f t="shared" si="423"/>
        <v/>
      </c>
      <c r="AS1216" t="str">
        <f t="shared" si="424"/>
        <v/>
      </c>
      <c r="AT1216" t="str">
        <f t="shared" si="425"/>
        <v/>
      </c>
      <c r="AU1216" t="str">
        <f t="shared" si="426"/>
        <v/>
      </c>
      <c r="AV1216" t="str">
        <f t="shared" si="427"/>
        <v/>
      </c>
      <c r="AW1216">
        <f>'01_指標庫'!$H$4*ISNUMBER($F1216)+'01_指標庫'!$H$5*ISNUMBER($AA1216)+'01_指標庫'!$H$6*ISNUMBER($G1216)+'01_指標庫'!$H$7*ISNUMBER($H1216)+'01_指標庫'!$H$8*ISNUMBER($AF1216)+'01_指標庫'!$H$9*ISNUMBER($AG1216)+'01_指標庫'!$H$10*ISNUMBER($AB1216)+'01_指標庫'!$H$11*ISNUMBER($AC1216)+'01_指標庫'!$H$12*ISNUMBER($AD1216)+'01_指標庫'!$H$13*ISNUMBER($AE1216)+'01_指標庫'!$H$14*ISNUMBER($I1216)+'01_指標庫'!$H$15*ISNUMBER($AH1216)+'01_指標庫'!$H$16*ISNUMBER($K1216)+'01_指標庫'!$H$17*ISNUMBER($AI1216)+'01_指標庫'!$H$18*ISNUMBER($AJ1216)+'01_指標庫'!$H$19*ISNUMBER($AK1216)+'01_指標庫'!$H$20*ISNUMBER($BB1216)+'01_指標庫'!$H$21*ISNUMBER($BC1216)</f>
        <v>51</v>
      </c>
      <c r="AX1216">
        <f>IF(AW1216=0,50,ROUND(('01_指標庫'!$H$4*IF(ISNUMBER($F1216),L1216,0)+'01_指標庫'!$H$5*IF(ISNUMBER($AA1216),AL1216,0)+'01_指標庫'!$H$6*IF(ISNUMBER($G1216),M1216,0)+'01_指標庫'!$H$7*IF(ISNUMBER($H1216),N1216,0)+'01_指標庫'!$H$8*IF(ISNUMBER($AF1216),AQ1216,0)+'01_指標庫'!$H$9*IF(ISNUMBER($AG1216),AR1216,0)+'01_指標庫'!$H$10*IF(ISNUMBER($AB1216),AM1216,0)+'01_指標庫'!$H$11*IF(ISNUMBER($AC1216),AN1216,0)+'01_指標庫'!$H$12*IF(ISNUMBER($AD1216),AO1216,0)+'01_指標庫'!$H$13*IF(ISNUMBER($AE1216),AP1216,0)+'01_指標庫'!$H$14*IF(ISNUMBER($I1216),O1216,0)+'01_指標庫'!$H$15*IF(ISNUMBER($AH1216),AS1216,0)+'01_指標庫'!$H$16*IF(ISNUMBER($K1216),P1216,0)+'01_指標庫'!$H$17*IF(ISNUMBER($AI1216),AT1216,0)+'01_指標庫'!$H$18*IF(ISNUMBER($AJ1216),AU1216,0)+'01_指標庫'!$H$19*IF(ISNUMBER($AK1216),AV1216,0)+'01_指標庫'!$H$20*IF(ISNUMBER($BB1216),BB1216,0)+'01_指標庫'!$H$21*IF(ISNUMBER($BC1216),BC1216,0))/AW1216,1))</f>
        <v>86.3</v>
      </c>
      <c r="AY1216" s="67"/>
      <c r="AZ1216" s="67"/>
      <c r="BA1216" s="66">
        <f t="shared" si="431"/>
        <v>2.6108226255570077E-3</v>
      </c>
      <c r="BB1216">
        <f t="shared" si="432"/>
        <v>50</v>
      </c>
      <c r="BC1216" t="str">
        <f t="shared" si="433"/>
        <v/>
      </c>
    </row>
    <row r="1217" spans="1:55" ht="15" customHeight="1">
      <c r="A1217" s="56">
        <v>1213</v>
      </c>
      <c r="B1217" s="57">
        <v>44319</v>
      </c>
      <c r="C1217" s="56">
        <v>2021</v>
      </c>
      <c r="D1217" s="58" t="s">
        <v>236</v>
      </c>
      <c r="E1217" s="59">
        <v>13799.72</v>
      </c>
      <c r="F1217" s="60">
        <v>0.11688900000000001</v>
      </c>
      <c r="G1217" s="60">
        <v>-1.7247999999999999E-2</v>
      </c>
      <c r="H1217" s="61">
        <v>0.91839999999999999</v>
      </c>
      <c r="I1217" s="69">
        <v>426.7</v>
      </c>
      <c r="J1217" s="70" t="s">
        <v>240</v>
      </c>
      <c r="K1217" s="63">
        <v>18.309999999999999</v>
      </c>
      <c r="L1217" s="56">
        <f t="shared" si="411"/>
        <v>100</v>
      </c>
      <c r="M1217" s="56">
        <f t="shared" si="412"/>
        <v>100</v>
      </c>
      <c r="N1217" s="56">
        <f t="shared" si="413"/>
        <v>100</v>
      </c>
      <c r="O1217" s="56">
        <f t="shared" si="414"/>
        <v>50</v>
      </c>
      <c r="P1217" s="56">
        <f t="shared" si="415"/>
        <v>100</v>
      </c>
      <c r="Q1217" s="63"/>
      <c r="R1217" s="56"/>
      <c r="S1217" s="60">
        <f t="shared" si="428"/>
        <v>-4.4037989258887134E-3</v>
      </c>
      <c r="T1217" s="64">
        <f t="shared" si="429"/>
        <v>-1.6120365394948988E-2</v>
      </c>
      <c r="V1217" s="65"/>
      <c r="W1217" s="65"/>
      <c r="Y1217" s="15" t="str">
        <f t="shared" si="416"/>
        <v>EASY</v>
      </c>
      <c r="AA1217" s="66">
        <f t="shared" si="430"/>
        <v>7.877754865532105E-2</v>
      </c>
      <c r="AB1217">
        <f>LOOKUP($B1217,'07_L1政策步階'!$A$4:$A$14,'07_L1政策步階'!$C$4:$C$14)</f>
        <v>1</v>
      </c>
      <c r="AC1217" s="65"/>
      <c r="AD1217" s="65"/>
      <c r="AE1217" s="65"/>
      <c r="AF1217" s="65"/>
      <c r="AG1217" s="65"/>
      <c r="AH1217" s="65"/>
      <c r="AI1217" s="65"/>
      <c r="AJ1217" s="65"/>
      <c r="AK1217" s="65"/>
      <c r="AL1217">
        <f t="shared" si="417"/>
        <v>100</v>
      </c>
      <c r="AM1217">
        <f t="shared" si="418"/>
        <v>100</v>
      </c>
      <c r="AN1217" t="str">
        <f t="shared" si="419"/>
        <v/>
      </c>
      <c r="AO1217" t="str">
        <f t="shared" si="420"/>
        <v/>
      </c>
      <c r="AP1217" t="str">
        <f t="shared" si="421"/>
        <v/>
      </c>
      <c r="AQ1217" t="str">
        <f t="shared" si="422"/>
        <v/>
      </c>
      <c r="AR1217" t="str">
        <f t="shared" si="423"/>
        <v/>
      </c>
      <c r="AS1217" t="str">
        <f t="shared" si="424"/>
        <v/>
      </c>
      <c r="AT1217" t="str">
        <f t="shared" si="425"/>
        <v/>
      </c>
      <c r="AU1217" t="str">
        <f t="shared" si="426"/>
        <v/>
      </c>
      <c r="AV1217" t="str">
        <f t="shared" si="427"/>
        <v/>
      </c>
      <c r="AW1217">
        <f>'01_指標庫'!$H$4*ISNUMBER($F1217)+'01_指標庫'!$H$5*ISNUMBER($AA1217)+'01_指標庫'!$H$6*ISNUMBER($G1217)+'01_指標庫'!$H$7*ISNUMBER($H1217)+'01_指標庫'!$H$8*ISNUMBER($AF1217)+'01_指標庫'!$H$9*ISNUMBER($AG1217)+'01_指標庫'!$H$10*ISNUMBER($AB1217)+'01_指標庫'!$H$11*ISNUMBER($AC1217)+'01_指標庫'!$H$12*ISNUMBER($AD1217)+'01_指標庫'!$H$13*ISNUMBER($AE1217)+'01_指標庫'!$H$14*ISNUMBER($I1217)+'01_指標庫'!$H$15*ISNUMBER($AH1217)+'01_指標庫'!$H$16*ISNUMBER($K1217)+'01_指標庫'!$H$17*ISNUMBER($AI1217)+'01_指標庫'!$H$18*ISNUMBER($AJ1217)+'01_指標庫'!$H$19*ISNUMBER($AK1217)+'01_指標庫'!$H$20*ISNUMBER($BB1217)+'01_指標庫'!$H$21*ISNUMBER($BC1217)</f>
        <v>51</v>
      </c>
      <c r="AX1217">
        <f>IF(AW1217=0,50,ROUND(('01_指標庫'!$H$4*IF(ISNUMBER($F1217),L1217,0)+'01_指標庫'!$H$5*IF(ISNUMBER($AA1217),AL1217,0)+'01_指標庫'!$H$6*IF(ISNUMBER($G1217),M1217,0)+'01_指標庫'!$H$7*IF(ISNUMBER($H1217),N1217,0)+'01_指標庫'!$H$8*IF(ISNUMBER($AF1217),AQ1217,0)+'01_指標庫'!$H$9*IF(ISNUMBER($AG1217),AR1217,0)+'01_指標庫'!$H$10*IF(ISNUMBER($AB1217),AM1217,0)+'01_指標庫'!$H$11*IF(ISNUMBER($AC1217),AN1217,0)+'01_指標庫'!$H$12*IF(ISNUMBER($AD1217),AO1217,0)+'01_指標庫'!$H$13*IF(ISNUMBER($AE1217),AP1217,0)+'01_指標庫'!$H$14*IF(ISNUMBER($I1217),O1217,0)+'01_指標庫'!$H$15*IF(ISNUMBER($AH1217),AS1217,0)+'01_指標庫'!$H$16*IF(ISNUMBER($K1217),P1217,0)+'01_指標庫'!$H$17*IF(ISNUMBER($AI1217),AT1217,0)+'01_指標庫'!$H$18*IF(ISNUMBER($AJ1217),AU1217,0)+'01_指標庫'!$H$19*IF(ISNUMBER($AK1217),AV1217,0)+'01_指標庫'!$H$20*IF(ISNUMBER($BB1217),BB1217,0)+'01_指標庫'!$H$21*IF(ISNUMBER($BC1217),BC1217,0))/AW1217,1))</f>
        <v>86.3</v>
      </c>
      <c r="AY1217" s="67"/>
      <c r="AZ1217" s="67"/>
      <c r="BA1217" s="66">
        <f t="shared" si="431"/>
        <v>1.3075047534671924E-4</v>
      </c>
      <c r="BB1217">
        <f t="shared" si="432"/>
        <v>50</v>
      </c>
      <c r="BC1217" t="str">
        <f t="shared" si="433"/>
        <v/>
      </c>
    </row>
    <row r="1218" spans="1:55" ht="15" customHeight="1">
      <c r="A1218" s="56">
        <v>1214</v>
      </c>
      <c r="B1218" s="57">
        <v>44320</v>
      </c>
      <c r="C1218" s="56">
        <v>2021</v>
      </c>
      <c r="D1218" s="58" t="s">
        <v>237</v>
      </c>
      <c r="E1218" s="59">
        <v>13544.67</v>
      </c>
      <c r="F1218" s="60">
        <v>9.4962000000000005E-2</v>
      </c>
      <c r="G1218" s="60">
        <v>-3.5410999999999998E-2</v>
      </c>
      <c r="H1218" s="61">
        <v>0.91839999999999999</v>
      </c>
      <c r="I1218" s="69">
        <v>436.5</v>
      </c>
      <c r="J1218" s="70" t="s">
        <v>240</v>
      </c>
      <c r="K1218" s="63">
        <v>19.48</v>
      </c>
      <c r="L1218" s="56">
        <f t="shared" si="411"/>
        <v>100</v>
      </c>
      <c r="M1218" s="56">
        <f t="shared" si="412"/>
        <v>100</v>
      </c>
      <c r="N1218" s="56">
        <f t="shared" si="413"/>
        <v>100</v>
      </c>
      <c r="O1218" s="56">
        <f t="shared" si="414"/>
        <v>50</v>
      </c>
      <c r="P1218" s="56">
        <f t="shared" si="415"/>
        <v>100</v>
      </c>
      <c r="Q1218" s="63"/>
      <c r="R1218" s="56"/>
      <c r="S1218" s="60">
        <f t="shared" si="428"/>
        <v>-1.8482259060328743E-2</v>
      </c>
      <c r="T1218" s="64">
        <f t="shared" si="429"/>
        <v>6.3899508465319554E-2</v>
      </c>
      <c r="V1218" s="65"/>
      <c r="W1218" s="65"/>
      <c r="Y1218" s="15" t="str">
        <f t="shared" si="416"/>
        <v>EASY</v>
      </c>
      <c r="AA1218" s="66">
        <f t="shared" si="430"/>
        <v>7.8032139533562805E-2</v>
      </c>
      <c r="AB1218">
        <f>LOOKUP($B1218,'07_L1政策步階'!$A$4:$A$14,'07_L1政策步階'!$C$4:$C$14)</f>
        <v>1</v>
      </c>
      <c r="AC1218" s="65"/>
      <c r="AD1218" s="65"/>
      <c r="AE1218" s="65"/>
      <c r="AF1218" s="65"/>
      <c r="AG1218" s="65"/>
      <c r="AH1218" s="65"/>
      <c r="AI1218" s="65"/>
      <c r="AJ1218" s="65"/>
      <c r="AK1218" s="65"/>
      <c r="AL1218">
        <f t="shared" si="417"/>
        <v>100</v>
      </c>
      <c r="AM1218">
        <f t="shared" si="418"/>
        <v>100</v>
      </c>
      <c r="AN1218" t="str">
        <f t="shared" si="419"/>
        <v/>
      </c>
      <c r="AO1218" t="str">
        <f t="shared" si="420"/>
        <v/>
      </c>
      <c r="AP1218" t="str">
        <f t="shared" si="421"/>
        <v/>
      </c>
      <c r="AQ1218" t="str">
        <f t="shared" si="422"/>
        <v/>
      </c>
      <c r="AR1218" t="str">
        <f t="shared" si="423"/>
        <v/>
      </c>
      <c r="AS1218" t="str">
        <f t="shared" si="424"/>
        <v/>
      </c>
      <c r="AT1218" t="str">
        <f t="shared" si="425"/>
        <v/>
      </c>
      <c r="AU1218" t="str">
        <f t="shared" si="426"/>
        <v/>
      </c>
      <c r="AV1218" t="str">
        <f t="shared" si="427"/>
        <v/>
      </c>
      <c r="AW1218">
        <f>'01_指標庫'!$H$4*ISNUMBER($F1218)+'01_指標庫'!$H$5*ISNUMBER($AA1218)+'01_指標庫'!$H$6*ISNUMBER($G1218)+'01_指標庫'!$H$7*ISNUMBER($H1218)+'01_指標庫'!$H$8*ISNUMBER($AF1218)+'01_指標庫'!$H$9*ISNUMBER($AG1218)+'01_指標庫'!$H$10*ISNUMBER($AB1218)+'01_指標庫'!$H$11*ISNUMBER($AC1218)+'01_指標庫'!$H$12*ISNUMBER($AD1218)+'01_指標庫'!$H$13*ISNUMBER($AE1218)+'01_指標庫'!$H$14*ISNUMBER($I1218)+'01_指標庫'!$H$15*ISNUMBER($AH1218)+'01_指標庫'!$H$16*ISNUMBER($K1218)+'01_指標庫'!$H$17*ISNUMBER($AI1218)+'01_指標庫'!$H$18*ISNUMBER($AJ1218)+'01_指標庫'!$H$19*ISNUMBER($AK1218)+'01_指標庫'!$H$20*ISNUMBER($BB1218)+'01_指標庫'!$H$21*ISNUMBER($BC1218)</f>
        <v>51</v>
      </c>
      <c r="AX1218">
        <f>IF(AW1218=0,50,ROUND(('01_指標庫'!$H$4*IF(ISNUMBER($F1218),L1218,0)+'01_指標庫'!$H$5*IF(ISNUMBER($AA1218),AL1218,0)+'01_指標庫'!$H$6*IF(ISNUMBER($G1218),M1218,0)+'01_指標庫'!$H$7*IF(ISNUMBER($H1218),N1218,0)+'01_指標庫'!$H$8*IF(ISNUMBER($AF1218),AQ1218,0)+'01_指標庫'!$H$9*IF(ISNUMBER($AG1218),AR1218,0)+'01_指標庫'!$H$10*IF(ISNUMBER($AB1218),AM1218,0)+'01_指標庫'!$H$11*IF(ISNUMBER($AC1218),AN1218,0)+'01_指標庫'!$H$12*IF(ISNUMBER($AD1218),AO1218,0)+'01_指標庫'!$H$13*IF(ISNUMBER($AE1218),AP1218,0)+'01_指標庫'!$H$14*IF(ISNUMBER($I1218),O1218,0)+'01_指標庫'!$H$15*IF(ISNUMBER($AH1218),AS1218,0)+'01_指標庫'!$H$16*IF(ISNUMBER($K1218),P1218,0)+'01_指標庫'!$H$17*IF(ISNUMBER($AI1218),AT1218,0)+'01_指標庫'!$H$18*IF(ISNUMBER($AJ1218),AU1218,0)+'01_指標庫'!$H$19*IF(ISNUMBER($AK1218),AV1218,0)+'01_指標庫'!$H$20*IF(ISNUMBER($BB1218),BB1218,0)+'01_指標庫'!$H$21*IF(ISNUMBER($BC1218),BC1218,0))/AW1218,1))</f>
        <v>80.400000000000006</v>
      </c>
      <c r="AY1218" s="67"/>
      <c r="AZ1218" s="67"/>
      <c r="BA1218" s="66">
        <f t="shared" si="431"/>
        <v>-3.9539341652152782E-3</v>
      </c>
      <c r="BB1218">
        <f t="shared" si="432"/>
        <v>0</v>
      </c>
      <c r="BC1218" t="str">
        <f t="shared" si="433"/>
        <v/>
      </c>
    </row>
    <row r="1219" spans="1:55" ht="15" customHeight="1">
      <c r="A1219" s="56">
        <v>1215</v>
      </c>
      <c r="B1219" s="57">
        <v>44321</v>
      </c>
      <c r="C1219" s="56">
        <v>2021</v>
      </c>
      <c r="D1219" s="58" t="s">
        <v>238</v>
      </c>
      <c r="E1219" s="59">
        <v>13503.37</v>
      </c>
      <c r="F1219" s="60">
        <v>9.0497999999999995E-2</v>
      </c>
      <c r="G1219" s="60">
        <v>-3.8351999999999997E-2</v>
      </c>
      <c r="H1219" s="61">
        <v>0.91839999999999999</v>
      </c>
      <c r="I1219" s="69">
        <v>433.8</v>
      </c>
      <c r="J1219" s="70" t="s">
        <v>240</v>
      </c>
      <c r="K1219" s="63">
        <v>19.149999999999999</v>
      </c>
      <c r="L1219" s="56">
        <f t="shared" si="411"/>
        <v>100</v>
      </c>
      <c r="M1219" s="56">
        <f t="shared" si="412"/>
        <v>100</v>
      </c>
      <c r="N1219" s="56">
        <f t="shared" si="413"/>
        <v>100</v>
      </c>
      <c r="O1219" s="56">
        <f t="shared" si="414"/>
        <v>50</v>
      </c>
      <c r="P1219" s="56">
        <f t="shared" si="415"/>
        <v>100</v>
      </c>
      <c r="Q1219" s="63"/>
      <c r="R1219" s="56"/>
      <c r="S1219" s="60">
        <f t="shared" si="428"/>
        <v>-3.0491698948736934E-3</v>
      </c>
      <c r="T1219" s="64">
        <f t="shared" si="429"/>
        <v>-1.6940451745379947E-2</v>
      </c>
      <c r="V1219" s="65"/>
      <c r="W1219" s="65"/>
      <c r="Y1219" s="15" t="str">
        <f t="shared" si="416"/>
        <v>EASY</v>
      </c>
      <c r="AA1219" s="66">
        <f t="shared" si="430"/>
        <v>7.7420105727059818E-2</v>
      </c>
      <c r="AB1219">
        <f>LOOKUP($B1219,'07_L1政策步階'!$A$4:$A$14,'07_L1政策步階'!$C$4:$C$14)</f>
        <v>1</v>
      </c>
      <c r="AC1219" s="65"/>
      <c r="AD1219" s="65"/>
      <c r="AE1219" s="65"/>
      <c r="AF1219" s="65"/>
      <c r="AG1219" s="65"/>
      <c r="AH1219" s="65"/>
      <c r="AI1219" s="65"/>
      <c r="AJ1219" s="65"/>
      <c r="AK1219" s="65"/>
      <c r="AL1219">
        <f t="shared" si="417"/>
        <v>100</v>
      </c>
      <c r="AM1219">
        <f t="shared" si="418"/>
        <v>100</v>
      </c>
      <c r="AN1219" t="str">
        <f t="shared" si="419"/>
        <v/>
      </c>
      <c r="AO1219" t="str">
        <f t="shared" si="420"/>
        <v/>
      </c>
      <c r="AP1219" t="str">
        <f t="shared" si="421"/>
        <v/>
      </c>
      <c r="AQ1219" t="str">
        <f t="shared" si="422"/>
        <v/>
      </c>
      <c r="AR1219" t="str">
        <f t="shared" si="423"/>
        <v/>
      </c>
      <c r="AS1219" t="str">
        <f t="shared" si="424"/>
        <v/>
      </c>
      <c r="AT1219" t="str">
        <f t="shared" si="425"/>
        <v/>
      </c>
      <c r="AU1219" t="str">
        <f t="shared" si="426"/>
        <v/>
      </c>
      <c r="AV1219" t="str">
        <f t="shared" si="427"/>
        <v/>
      </c>
      <c r="AW1219">
        <f>'01_指標庫'!$H$4*ISNUMBER($F1219)+'01_指標庫'!$H$5*ISNUMBER($AA1219)+'01_指標庫'!$H$6*ISNUMBER($G1219)+'01_指標庫'!$H$7*ISNUMBER($H1219)+'01_指標庫'!$H$8*ISNUMBER($AF1219)+'01_指標庫'!$H$9*ISNUMBER($AG1219)+'01_指標庫'!$H$10*ISNUMBER($AB1219)+'01_指標庫'!$H$11*ISNUMBER($AC1219)+'01_指標庫'!$H$12*ISNUMBER($AD1219)+'01_指標庫'!$H$13*ISNUMBER($AE1219)+'01_指標庫'!$H$14*ISNUMBER($I1219)+'01_指標庫'!$H$15*ISNUMBER($AH1219)+'01_指標庫'!$H$16*ISNUMBER($K1219)+'01_指標庫'!$H$17*ISNUMBER($AI1219)+'01_指標庫'!$H$18*ISNUMBER($AJ1219)+'01_指標庫'!$H$19*ISNUMBER($AK1219)+'01_指標庫'!$H$20*ISNUMBER($BB1219)+'01_指標庫'!$H$21*ISNUMBER($BC1219)</f>
        <v>51</v>
      </c>
      <c r="AX1219">
        <f>IF(AW1219=0,50,ROUND(('01_指標庫'!$H$4*IF(ISNUMBER($F1219),L1219,0)+'01_指標庫'!$H$5*IF(ISNUMBER($AA1219),AL1219,0)+'01_指標庫'!$H$6*IF(ISNUMBER($G1219),M1219,0)+'01_指標庫'!$H$7*IF(ISNUMBER($H1219),N1219,0)+'01_指標庫'!$H$8*IF(ISNUMBER($AF1219),AQ1219,0)+'01_指標庫'!$H$9*IF(ISNUMBER($AG1219),AR1219,0)+'01_指標庫'!$H$10*IF(ISNUMBER($AB1219),AM1219,0)+'01_指標庫'!$H$11*IF(ISNUMBER($AC1219),AN1219,0)+'01_指標庫'!$H$12*IF(ISNUMBER($AD1219),AO1219,0)+'01_指標庫'!$H$13*IF(ISNUMBER($AE1219),AP1219,0)+'01_指標庫'!$H$14*IF(ISNUMBER($I1219),O1219,0)+'01_指標庫'!$H$15*IF(ISNUMBER($AH1219),AS1219,0)+'01_指標庫'!$H$16*IF(ISNUMBER($K1219),P1219,0)+'01_指標庫'!$H$17*IF(ISNUMBER($AI1219),AT1219,0)+'01_指標庫'!$H$18*IF(ISNUMBER($AJ1219),AU1219,0)+'01_指標庫'!$H$19*IF(ISNUMBER($AK1219),AV1219,0)+'01_指標庫'!$H$20*IF(ISNUMBER($BB1219),BB1219,0)+'01_指標庫'!$H$21*IF(ISNUMBER($BC1219),BC1219,0))/AW1219,1))</f>
        <v>80.400000000000006</v>
      </c>
      <c r="AY1219" s="67"/>
      <c r="AZ1219" s="67"/>
      <c r="BA1219" s="66">
        <f t="shared" si="431"/>
        <v>-6.6040078807797498E-3</v>
      </c>
      <c r="BB1219">
        <f t="shared" si="432"/>
        <v>0</v>
      </c>
      <c r="BC1219" t="str">
        <f t="shared" si="433"/>
        <v/>
      </c>
    </row>
    <row r="1220" spans="1:55" ht="15" customHeight="1">
      <c r="A1220" s="56">
        <v>1216</v>
      </c>
      <c r="B1220" s="57">
        <v>44322</v>
      </c>
      <c r="C1220" s="56">
        <v>2021</v>
      </c>
      <c r="D1220" s="58" t="s">
        <v>239</v>
      </c>
      <c r="E1220" s="59">
        <v>13613.73</v>
      </c>
      <c r="F1220" s="60">
        <v>9.8178000000000001E-2</v>
      </c>
      <c r="G1220" s="60">
        <v>-3.0492999999999999E-2</v>
      </c>
      <c r="H1220" s="61">
        <v>0.91839999999999999</v>
      </c>
      <c r="I1220" s="69">
        <v>427.4</v>
      </c>
      <c r="J1220" s="70" t="s">
        <v>240</v>
      </c>
      <c r="K1220" s="63">
        <v>18.39</v>
      </c>
      <c r="L1220" s="56">
        <f t="shared" si="411"/>
        <v>100</v>
      </c>
      <c r="M1220" s="56">
        <f t="shared" si="412"/>
        <v>100</v>
      </c>
      <c r="N1220" s="56">
        <f t="shared" si="413"/>
        <v>100</v>
      </c>
      <c r="O1220" s="56">
        <f t="shared" si="414"/>
        <v>50</v>
      </c>
      <c r="P1220" s="56">
        <f t="shared" si="415"/>
        <v>100</v>
      </c>
      <c r="Q1220" s="63"/>
      <c r="R1220" s="56"/>
      <c r="S1220" s="60">
        <f t="shared" si="428"/>
        <v>8.1727746481061736E-3</v>
      </c>
      <c r="T1220" s="64">
        <f t="shared" si="429"/>
        <v>-3.9686684073106937E-2</v>
      </c>
      <c r="V1220" s="65"/>
      <c r="W1220" s="65"/>
      <c r="Y1220" s="15" t="str">
        <f t="shared" si="416"/>
        <v>EASY</v>
      </c>
      <c r="AA1220" s="66">
        <f t="shared" si="430"/>
        <v>7.6714359341286453E-2</v>
      </c>
      <c r="AB1220">
        <f>LOOKUP($B1220,'07_L1政策步階'!$A$4:$A$14,'07_L1政策步階'!$C$4:$C$14)</f>
        <v>1</v>
      </c>
      <c r="AC1220" s="65"/>
      <c r="AD1220" s="65"/>
      <c r="AE1220" s="65"/>
      <c r="AF1220" s="65"/>
      <c r="AG1220" s="65"/>
      <c r="AH1220" s="65"/>
      <c r="AI1220" s="65"/>
      <c r="AJ1220" s="65"/>
      <c r="AK1220" s="65"/>
      <c r="AL1220">
        <f t="shared" si="417"/>
        <v>100</v>
      </c>
      <c r="AM1220">
        <f t="shared" si="418"/>
        <v>100</v>
      </c>
      <c r="AN1220" t="str">
        <f t="shared" si="419"/>
        <v/>
      </c>
      <c r="AO1220" t="str">
        <f t="shared" si="420"/>
        <v/>
      </c>
      <c r="AP1220" t="str">
        <f t="shared" si="421"/>
        <v/>
      </c>
      <c r="AQ1220" t="str">
        <f t="shared" si="422"/>
        <v/>
      </c>
      <c r="AR1220" t="str">
        <f t="shared" si="423"/>
        <v/>
      </c>
      <c r="AS1220" t="str">
        <f t="shared" si="424"/>
        <v/>
      </c>
      <c r="AT1220" t="str">
        <f t="shared" si="425"/>
        <v/>
      </c>
      <c r="AU1220" t="str">
        <f t="shared" si="426"/>
        <v/>
      </c>
      <c r="AV1220" t="str">
        <f t="shared" si="427"/>
        <v/>
      </c>
      <c r="AW1220">
        <f>'01_指標庫'!$H$4*ISNUMBER($F1220)+'01_指標庫'!$H$5*ISNUMBER($AA1220)+'01_指標庫'!$H$6*ISNUMBER($G1220)+'01_指標庫'!$H$7*ISNUMBER($H1220)+'01_指標庫'!$H$8*ISNUMBER($AF1220)+'01_指標庫'!$H$9*ISNUMBER($AG1220)+'01_指標庫'!$H$10*ISNUMBER($AB1220)+'01_指標庫'!$H$11*ISNUMBER($AC1220)+'01_指標庫'!$H$12*ISNUMBER($AD1220)+'01_指標庫'!$H$13*ISNUMBER($AE1220)+'01_指標庫'!$H$14*ISNUMBER($I1220)+'01_指標庫'!$H$15*ISNUMBER($AH1220)+'01_指標庫'!$H$16*ISNUMBER($K1220)+'01_指標庫'!$H$17*ISNUMBER($AI1220)+'01_指標庫'!$H$18*ISNUMBER($AJ1220)+'01_指標庫'!$H$19*ISNUMBER($AK1220)+'01_指標庫'!$H$20*ISNUMBER($BB1220)+'01_指標庫'!$H$21*ISNUMBER($BC1220)</f>
        <v>51</v>
      </c>
      <c r="AX1220">
        <f>IF(AW1220=0,50,ROUND(('01_指標庫'!$H$4*IF(ISNUMBER($F1220),L1220,0)+'01_指標庫'!$H$5*IF(ISNUMBER($AA1220),AL1220,0)+'01_指標庫'!$H$6*IF(ISNUMBER($G1220),M1220,0)+'01_指標庫'!$H$7*IF(ISNUMBER($H1220),N1220,0)+'01_指標庫'!$H$8*IF(ISNUMBER($AF1220),AQ1220,0)+'01_指標庫'!$H$9*IF(ISNUMBER($AG1220),AR1220,0)+'01_指標庫'!$H$10*IF(ISNUMBER($AB1220),AM1220,0)+'01_指標庫'!$H$11*IF(ISNUMBER($AC1220),AN1220,0)+'01_指標庫'!$H$12*IF(ISNUMBER($AD1220),AO1220,0)+'01_指標庫'!$H$13*IF(ISNUMBER($AE1220),AP1220,0)+'01_指標庫'!$H$14*IF(ISNUMBER($I1220),O1220,0)+'01_指標庫'!$H$15*IF(ISNUMBER($AH1220),AS1220,0)+'01_指標庫'!$H$16*IF(ISNUMBER($K1220),P1220,0)+'01_指標庫'!$H$17*IF(ISNUMBER($AI1220),AT1220,0)+'01_指標庫'!$H$18*IF(ISNUMBER($AJ1220),AU1220,0)+'01_指標庫'!$H$19*IF(ISNUMBER($AK1220),AV1220,0)+'01_指標庫'!$H$20*IF(ISNUMBER($BB1220),BB1220,0)+'01_指標庫'!$H$21*IF(ISNUMBER($BC1220),BC1220,0))/AW1220,1))</f>
        <v>80.400000000000006</v>
      </c>
      <c r="AY1220" s="67"/>
      <c r="AZ1220" s="67"/>
      <c r="BA1220" s="66">
        <f t="shared" si="431"/>
        <v>-1.0696706787009402E-2</v>
      </c>
      <c r="BB1220">
        <f t="shared" si="432"/>
        <v>0</v>
      </c>
      <c r="BC1220" t="str">
        <f t="shared" si="433"/>
        <v/>
      </c>
    </row>
    <row r="1221" spans="1:55" ht="15" customHeight="1">
      <c r="A1221" s="56">
        <v>1217</v>
      </c>
      <c r="B1221" s="57">
        <v>44323</v>
      </c>
      <c r="C1221" s="56">
        <v>2021</v>
      </c>
      <c r="D1221" s="58" t="s">
        <v>234</v>
      </c>
      <c r="E1221" s="59">
        <v>13719.63</v>
      </c>
      <c r="F1221" s="60">
        <v>0.10545</v>
      </c>
      <c r="G1221" s="60">
        <v>-2.2950999999999999E-2</v>
      </c>
      <c r="H1221" s="61">
        <v>0.91839999999999999</v>
      </c>
      <c r="I1221" s="69">
        <v>413.1</v>
      </c>
      <c r="J1221" s="70" t="s">
        <v>240</v>
      </c>
      <c r="K1221" s="63">
        <v>16.690000000000001</v>
      </c>
      <c r="L1221" s="56">
        <f t="shared" ref="L1221:L1284" si="434">IF(COUNT(F1221)=0,50,IF(F1221&gt;=0,100,IF(F1221&gt;=-0.02,50,0)))</f>
        <v>100</v>
      </c>
      <c r="M1221" s="56">
        <f t="shared" ref="M1221:M1284" si="435">IF(COUNT(G1221)=0,50,IF(G1221&gt;-0.06,100,IF(G1221&gt;-0.15,50,0)))</f>
        <v>100</v>
      </c>
      <c r="N1221" s="56">
        <f t="shared" ref="N1221:N1284" si="436">IF(COUNT(H1221)=0,50,IF(H1221&gt;=0.6,100,IF(H1221&gt;=0.4,50,0)))</f>
        <v>100</v>
      </c>
      <c r="O1221" s="56">
        <f t="shared" ref="O1221:O1284" si="437">IF(COUNT(I1221)=0,50,IF(J1221="proxy_vix",50,IF(I1221&lt;350,100,IF(I1221&lt;=450,50,0))))</f>
        <v>50</v>
      </c>
      <c r="P1221" s="56">
        <f t="shared" ref="P1221:P1284" si="438">IF(COUNT(K1221)=0,50,IF(K1221&lt;20,100,IF(K1221&lt;=25,50,0)))</f>
        <v>100</v>
      </c>
      <c r="Q1221" s="63"/>
      <c r="R1221" s="56"/>
      <c r="S1221" s="60">
        <f t="shared" si="428"/>
        <v>7.7789114372035506E-3</v>
      </c>
      <c r="T1221" s="64">
        <f t="shared" si="429"/>
        <v>-9.2441544317563906E-2</v>
      </c>
      <c r="V1221" s="65"/>
      <c r="W1221" s="65"/>
      <c r="Y1221" s="15" t="str">
        <f t="shared" ref="Y1221:Y1284" si="439">IF(AX1221&gt;=70,"EASY",IF(AX1221&gt;40,"UNCERTAIN","HARD"))</f>
        <v>EASY</v>
      </c>
      <c r="AA1221" s="66">
        <f t="shared" si="430"/>
        <v>7.6914928998583099E-2</v>
      </c>
      <c r="AB1221">
        <f>LOOKUP($B1221,'07_L1政策步階'!$A$4:$A$14,'07_L1政策步階'!$C$4:$C$14)</f>
        <v>1</v>
      </c>
      <c r="AC1221" s="65"/>
      <c r="AD1221" s="65"/>
      <c r="AE1221" s="65"/>
      <c r="AF1221" s="65"/>
      <c r="AG1221" s="65"/>
      <c r="AH1221" s="65"/>
      <c r="AI1221" s="65"/>
      <c r="AJ1221" s="65"/>
      <c r="AK1221" s="65"/>
      <c r="AL1221">
        <f t="shared" ref="AL1221:AL1284" si="440">IF(ISNUMBER($AA1221),IF($AA1221&gt;=0.005,100,IF($AA1221&gt;=-0.015,50,0)),"")</f>
        <v>100</v>
      </c>
      <c r="AM1221">
        <f t="shared" ref="AM1221:AM1284" si="441">IF(ISNUMBER($AB1221),IF($AB1221=1,100,IF($AB1221=0,50,0)),"")</f>
        <v>100</v>
      </c>
      <c r="AN1221" t="str">
        <f t="shared" ref="AN1221:AN1284" si="442">IF(ISNUMBER($AC1221),IF($AC1221&gt;=0.001,100,IF($AC1221&gt;=-0.003,50,0)),"")</f>
        <v/>
      </c>
      <c r="AO1221" t="str">
        <f t="shared" ref="AO1221:AO1284" si="443">IF(ISNUMBER($AD1221),IF($AD1221&gt;=0.04,100,IF($AD1221&gt;=0,50,0)),"")</f>
        <v/>
      </c>
      <c r="AP1221" t="str">
        <f t="shared" ref="AP1221:AP1284" si="444">IF(ISNUMBER($AE1221),IF($AE1221&gt;=25,100,IF($AE1221&gt;=-75,50,0)),"")</f>
        <v/>
      </c>
      <c r="AQ1221" t="str">
        <f t="shared" ref="AQ1221:AQ1284" si="445">IF(ISNUMBER($AF1221),IF($AF1221&gt;0,100,IF($AF1221&gt;=-50,50,0)),"")</f>
        <v/>
      </c>
      <c r="AR1221" t="str">
        <f t="shared" ref="AR1221:AR1284" si="446">IF(ISNUMBER($AG1221),IF($AG1221=1,100,IF($AG1221=0,50,0)),"")</f>
        <v/>
      </c>
      <c r="AS1221" t="str">
        <f t="shared" ref="AS1221:AS1284" si="447">IF(ISNUMBER($AH1221),IF($AH1221&lt;0,100,IF($AH1221&lt;=20,50,0)),"")</f>
        <v/>
      </c>
      <c r="AT1221" t="str">
        <f t="shared" ref="AT1221:AT1284" si="448">IF(ISNUMBER($AI1221),IF($AI1221&lt;0.95,100,IF($AI1221&lt;=1,50,0)),"")</f>
        <v/>
      </c>
      <c r="AU1221" t="str">
        <f t="shared" ref="AU1221:AU1284" si="449">IF(ISNUMBER($AJ1221),IF($AJ1221&lt;30,0,IF($AJ1221&lt;40,50,IF($AJ1221&lt;=90,100,50))),"")</f>
        <v/>
      </c>
      <c r="AV1221" t="str">
        <f t="shared" ref="AV1221:AV1284" si="450">IF(ISNUMBER($AK1221),IF($AK1221&gt;-0.2,100,IF($AK1221&gt;=-0.4,50,0)),"")</f>
        <v/>
      </c>
      <c r="AW1221">
        <f>'01_指標庫'!$H$4*ISNUMBER($F1221)+'01_指標庫'!$H$5*ISNUMBER($AA1221)+'01_指標庫'!$H$6*ISNUMBER($G1221)+'01_指標庫'!$H$7*ISNUMBER($H1221)+'01_指標庫'!$H$8*ISNUMBER($AF1221)+'01_指標庫'!$H$9*ISNUMBER($AG1221)+'01_指標庫'!$H$10*ISNUMBER($AB1221)+'01_指標庫'!$H$11*ISNUMBER($AC1221)+'01_指標庫'!$H$12*ISNUMBER($AD1221)+'01_指標庫'!$H$13*ISNUMBER($AE1221)+'01_指標庫'!$H$14*ISNUMBER($I1221)+'01_指標庫'!$H$15*ISNUMBER($AH1221)+'01_指標庫'!$H$16*ISNUMBER($K1221)+'01_指標庫'!$H$17*ISNUMBER($AI1221)+'01_指標庫'!$H$18*ISNUMBER($AJ1221)+'01_指標庫'!$H$19*ISNUMBER($AK1221)+'01_指標庫'!$H$20*ISNUMBER($BB1221)+'01_指標庫'!$H$21*ISNUMBER($BC1221)</f>
        <v>51</v>
      </c>
      <c r="AX1221">
        <f>IF(AW1221=0,50,ROUND(('01_指標庫'!$H$4*IF(ISNUMBER($F1221),L1221,0)+'01_指標庫'!$H$5*IF(ISNUMBER($AA1221),AL1221,0)+'01_指標庫'!$H$6*IF(ISNUMBER($G1221),M1221,0)+'01_指標庫'!$H$7*IF(ISNUMBER($H1221),N1221,0)+'01_指標庫'!$H$8*IF(ISNUMBER($AF1221),AQ1221,0)+'01_指標庫'!$H$9*IF(ISNUMBER($AG1221),AR1221,0)+'01_指標庫'!$H$10*IF(ISNUMBER($AB1221),AM1221,0)+'01_指標庫'!$H$11*IF(ISNUMBER($AC1221),AN1221,0)+'01_指標庫'!$H$12*IF(ISNUMBER($AD1221),AO1221,0)+'01_指標庫'!$H$13*IF(ISNUMBER($AE1221),AP1221,0)+'01_指標庫'!$H$14*IF(ISNUMBER($I1221),O1221,0)+'01_指標庫'!$H$15*IF(ISNUMBER($AH1221),AS1221,0)+'01_指標庫'!$H$16*IF(ISNUMBER($K1221),P1221,0)+'01_指標庫'!$H$17*IF(ISNUMBER($AI1221),AT1221,0)+'01_指標庫'!$H$18*IF(ISNUMBER($AJ1221),AU1221,0)+'01_指標庫'!$H$19*IF(ISNUMBER($AK1221),AV1221,0)+'01_指標庫'!$H$20*IF(ISNUMBER($BB1221),BB1221,0)+'01_指標庫'!$H$21*IF(ISNUMBER($BC1221),BC1221,0))/AW1221,1))</f>
        <v>80.400000000000006</v>
      </c>
      <c r="AY1221" s="67"/>
      <c r="AZ1221" s="67"/>
      <c r="BA1221" s="66">
        <f t="shared" si="431"/>
        <v>-1.1152272941854724E-2</v>
      </c>
      <c r="BB1221">
        <f t="shared" si="432"/>
        <v>0</v>
      </c>
      <c r="BC1221" t="str">
        <f t="shared" si="433"/>
        <v/>
      </c>
    </row>
    <row r="1222" spans="1:55" ht="15" customHeight="1">
      <c r="A1222" s="56">
        <v>1218</v>
      </c>
      <c r="B1222" s="57">
        <v>44326</v>
      </c>
      <c r="C1222" s="56">
        <v>2021</v>
      </c>
      <c r="D1222" s="58" t="s">
        <v>236</v>
      </c>
      <c r="E1222" s="59">
        <v>13359.08</v>
      </c>
      <c r="F1222" s="60">
        <v>7.5194999999999998E-2</v>
      </c>
      <c r="G1222" s="60">
        <v>-4.8627999999999998E-2</v>
      </c>
      <c r="H1222" s="61">
        <v>0.8367</v>
      </c>
      <c r="I1222" s="69">
        <v>438.1</v>
      </c>
      <c r="J1222" s="70" t="s">
        <v>240</v>
      </c>
      <c r="K1222" s="63">
        <v>19.66</v>
      </c>
      <c r="L1222" s="56">
        <f t="shared" si="434"/>
        <v>100</v>
      </c>
      <c r="M1222" s="56">
        <f t="shared" si="435"/>
        <v>100</v>
      </c>
      <c r="N1222" s="56">
        <f t="shared" si="436"/>
        <v>100</v>
      </c>
      <c r="O1222" s="56">
        <f t="shared" si="437"/>
        <v>50</v>
      </c>
      <c r="P1222" s="56">
        <f t="shared" si="438"/>
        <v>100</v>
      </c>
      <c r="Q1222" s="63"/>
      <c r="R1222" s="56"/>
      <c r="S1222" s="60">
        <f t="shared" ref="S1222:S1285" si="451">$E1222/$E1221-1</f>
        <v>-2.627986323246323E-2</v>
      </c>
      <c r="T1222" s="64">
        <f t="shared" ref="T1222:T1285" si="452">$K1222/$K1221-1</f>
        <v>0.17795086878370281</v>
      </c>
      <c r="V1222" s="65"/>
      <c r="W1222" s="65"/>
      <c r="Y1222" s="15" t="str">
        <f t="shared" si="439"/>
        <v>EASY</v>
      </c>
      <c r="AA1222" s="66">
        <f t="shared" si="430"/>
        <v>7.6434584012431195E-2</v>
      </c>
      <c r="AB1222">
        <f>LOOKUP($B1222,'07_L1政策步階'!$A$4:$A$14,'07_L1政策步階'!$C$4:$C$14)</f>
        <v>1</v>
      </c>
      <c r="AC1222" s="65"/>
      <c r="AD1222" s="65"/>
      <c r="AE1222" s="65"/>
      <c r="AF1222" s="65"/>
      <c r="AG1222" s="65"/>
      <c r="AH1222" s="65"/>
      <c r="AI1222" s="65"/>
      <c r="AJ1222" s="65"/>
      <c r="AK1222" s="65"/>
      <c r="AL1222">
        <f t="shared" si="440"/>
        <v>100</v>
      </c>
      <c r="AM1222">
        <f t="shared" si="441"/>
        <v>100</v>
      </c>
      <c r="AN1222" t="str">
        <f t="shared" si="442"/>
        <v/>
      </c>
      <c r="AO1222" t="str">
        <f t="shared" si="443"/>
        <v/>
      </c>
      <c r="AP1222" t="str">
        <f t="shared" si="444"/>
        <v/>
      </c>
      <c r="AQ1222" t="str">
        <f t="shared" si="445"/>
        <v/>
      </c>
      <c r="AR1222" t="str">
        <f t="shared" si="446"/>
        <v/>
      </c>
      <c r="AS1222" t="str">
        <f t="shared" si="447"/>
        <v/>
      </c>
      <c r="AT1222" t="str">
        <f t="shared" si="448"/>
        <v/>
      </c>
      <c r="AU1222" t="str">
        <f t="shared" si="449"/>
        <v/>
      </c>
      <c r="AV1222" t="str">
        <f t="shared" si="450"/>
        <v/>
      </c>
      <c r="AW1222">
        <f>'01_指標庫'!$H$4*ISNUMBER($F1222)+'01_指標庫'!$H$5*ISNUMBER($AA1222)+'01_指標庫'!$H$6*ISNUMBER($G1222)+'01_指標庫'!$H$7*ISNUMBER($H1222)+'01_指標庫'!$H$8*ISNUMBER($AF1222)+'01_指標庫'!$H$9*ISNUMBER($AG1222)+'01_指標庫'!$H$10*ISNUMBER($AB1222)+'01_指標庫'!$H$11*ISNUMBER($AC1222)+'01_指標庫'!$H$12*ISNUMBER($AD1222)+'01_指標庫'!$H$13*ISNUMBER($AE1222)+'01_指標庫'!$H$14*ISNUMBER($I1222)+'01_指標庫'!$H$15*ISNUMBER($AH1222)+'01_指標庫'!$H$16*ISNUMBER($K1222)+'01_指標庫'!$H$17*ISNUMBER($AI1222)+'01_指標庫'!$H$18*ISNUMBER($AJ1222)+'01_指標庫'!$H$19*ISNUMBER($AK1222)+'01_指標庫'!$H$20*ISNUMBER($BB1222)+'01_指標庫'!$H$21*ISNUMBER($BC1222)</f>
        <v>51</v>
      </c>
      <c r="AX1222">
        <f>IF(AW1222=0,50,ROUND(('01_指標庫'!$H$4*IF(ISNUMBER($F1222),L1222,0)+'01_指標庫'!$H$5*IF(ISNUMBER($AA1222),AL1222,0)+'01_指標庫'!$H$6*IF(ISNUMBER($G1222),M1222,0)+'01_指標庫'!$H$7*IF(ISNUMBER($H1222),N1222,0)+'01_指標庫'!$H$8*IF(ISNUMBER($AF1222),AQ1222,0)+'01_指標庫'!$H$9*IF(ISNUMBER($AG1222),AR1222,0)+'01_指標庫'!$H$10*IF(ISNUMBER($AB1222),AM1222,0)+'01_指標庫'!$H$11*IF(ISNUMBER($AC1222),AN1222,0)+'01_指標庫'!$H$12*IF(ISNUMBER($AD1222),AO1222,0)+'01_指標庫'!$H$13*IF(ISNUMBER($AE1222),AP1222,0)+'01_指標庫'!$H$14*IF(ISNUMBER($I1222),O1222,0)+'01_指標庫'!$H$15*IF(ISNUMBER($AH1222),AS1222,0)+'01_指標庫'!$H$16*IF(ISNUMBER($K1222),P1222,0)+'01_指標庫'!$H$17*IF(ISNUMBER($AI1222),AT1222,0)+'01_指標庫'!$H$18*IF(ISNUMBER($AJ1222),AU1222,0)+'01_指標庫'!$H$19*IF(ISNUMBER($AK1222),AV1222,0)+'01_指標庫'!$H$20*IF(ISNUMBER($BB1222),BB1222,0)+'01_指標庫'!$H$21*IF(ISNUMBER($BC1222),BC1222,0))/AW1222,1))</f>
        <v>80.400000000000006</v>
      </c>
      <c r="AY1222" s="67"/>
      <c r="AZ1222" s="67"/>
      <c r="BA1222" s="66">
        <f t="shared" si="431"/>
        <v>-1.2767331720213826E-2</v>
      </c>
      <c r="BB1222">
        <f t="shared" si="432"/>
        <v>0</v>
      </c>
      <c r="BC1222" t="str">
        <f t="shared" si="433"/>
        <v/>
      </c>
    </row>
    <row r="1223" spans="1:55" ht="15" customHeight="1">
      <c r="A1223" s="56">
        <v>1219</v>
      </c>
      <c r="B1223" s="57">
        <v>44327</v>
      </c>
      <c r="C1223" s="56">
        <v>2021</v>
      </c>
      <c r="D1223" s="58" t="s">
        <v>237</v>
      </c>
      <c r="E1223" s="59">
        <v>13351.27</v>
      </c>
      <c r="F1223" s="60">
        <v>7.3328000000000004E-2</v>
      </c>
      <c r="G1223" s="60">
        <v>-4.9183999999999999E-2</v>
      </c>
      <c r="H1223" s="61">
        <v>0.87760000000000005</v>
      </c>
      <c r="I1223" s="69">
        <v>456.3</v>
      </c>
      <c r="J1223" s="70" t="s">
        <v>240</v>
      </c>
      <c r="K1223" s="63">
        <v>21.84</v>
      </c>
      <c r="L1223" s="56">
        <f t="shared" si="434"/>
        <v>100</v>
      </c>
      <c r="M1223" s="56">
        <f t="shared" si="435"/>
        <v>100</v>
      </c>
      <c r="N1223" s="56">
        <f t="shared" si="436"/>
        <v>100</v>
      </c>
      <c r="O1223" s="56">
        <f t="shared" si="437"/>
        <v>50</v>
      </c>
      <c r="P1223" s="56">
        <f t="shared" si="438"/>
        <v>50</v>
      </c>
      <c r="Q1223" s="63"/>
      <c r="R1223" s="56"/>
      <c r="S1223" s="60">
        <f t="shared" si="451"/>
        <v>-5.8462109666235218E-4</v>
      </c>
      <c r="T1223" s="64">
        <f t="shared" si="452"/>
        <v>0.11088504577823</v>
      </c>
      <c r="V1223" s="65"/>
      <c r="W1223" s="65"/>
      <c r="Y1223" s="15" t="str">
        <f t="shared" si="439"/>
        <v>EASY</v>
      </c>
      <c r="AA1223" s="66">
        <f t="shared" si="430"/>
        <v>7.5303442062573334E-2</v>
      </c>
      <c r="AB1223">
        <f>LOOKUP($B1223,'07_L1政策步階'!$A$4:$A$14,'07_L1政策步階'!$C$4:$C$14)</f>
        <v>1</v>
      </c>
      <c r="AC1223" s="65"/>
      <c r="AD1223" s="65"/>
      <c r="AE1223" s="65"/>
      <c r="AF1223" s="65"/>
      <c r="AG1223" s="65"/>
      <c r="AH1223" s="65"/>
      <c r="AI1223" s="65"/>
      <c r="AJ1223" s="65"/>
      <c r="AK1223" s="65"/>
      <c r="AL1223">
        <f t="shared" si="440"/>
        <v>100</v>
      </c>
      <c r="AM1223">
        <f t="shared" si="441"/>
        <v>100</v>
      </c>
      <c r="AN1223" t="str">
        <f t="shared" si="442"/>
        <v/>
      </c>
      <c r="AO1223" t="str">
        <f t="shared" si="443"/>
        <v/>
      </c>
      <c r="AP1223" t="str">
        <f t="shared" si="444"/>
        <v/>
      </c>
      <c r="AQ1223" t="str">
        <f t="shared" si="445"/>
        <v/>
      </c>
      <c r="AR1223" t="str">
        <f t="shared" si="446"/>
        <v/>
      </c>
      <c r="AS1223" t="str">
        <f t="shared" si="447"/>
        <v/>
      </c>
      <c r="AT1223" t="str">
        <f t="shared" si="448"/>
        <v/>
      </c>
      <c r="AU1223" t="str">
        <f t="shared" si="449"/>
        <v/>
      </c>
      <c r="AV1223" t="str">
        <f t="shared" si="450"/>
        <v/>
      </c>
      <c r="AW1223">
        <f>'01_指標庫'!$H$4*ISNUMBER($F1223)+'01_指標庫'!$H$5*ISNUMBER($AA1223)+'01_指標庫'!$H$6*ISNUMBER($G1223)+'01_指標庫'!$H$7*ISNUMBER($H1223)+'01_指標庫'!$H$8*ISNUMBER($AF1223)+'01_指標庫'!$H$9*ISNUMBER($AG1223)+'01_指標庫'!$H$10*ISNUMBER($AB1223)+'01_指標庫'!$H$11*ISNUMBER($AC1223)+'01_指標庫'!$H$12*ISNUMBER($AD1223)+'01_指標庫'!$H$13*ISNUMBER($AE1223)+'01_指標庫'!$H$14*ISNUMBER($I1223)+'01_指標庫'!$H$15*ISNUMBER($AH1223)+'01_指標庫'!$H$16*ISNUMBER($K1223)+'01_指標庫'!$H$17*ISNUMBER($AI1223)+'01_指標庫'!$H$18*ISNUMBER($AJ1223)+'01_指標庫'!$H$19*ISNUMBER($AK1223)+'01_指標庫'!$H$20*ISNUMBER($BB1223)+'01_指標庫'!$H$21*ISNUMBER($BC1223)</f>
        <v>51</v>
      </c>
      <c r="AX1223">
        <f>IF(AW1223=0,50,ROUND(('01_指標庫'!$H$4*IF(ISNUMBER($F1223),L1223,0)+'01_指標庫'!$H$5*IF(ISNUMBER($AA1223),AL1223,0)+'01_指標庫'!$H$6*IF(ISNUMBER($G1223),M1223,0)+'01_指標庫'!$H$7*IF(ISNUMBER($H1223),N1223,0)+'01_指標庫'!$H$8*IF(ISNUMBER($AF1223),AQ1223,0)+'01_指標庫'!$H$9*IF(ISNUMBER($AG1223),AR1223,0)+'01_指標庫'!$H$10*IF(ISNUMBER($AB1223),AM1223,0)+'01_指標庫'!$H$11*IF(ISNUMBER($AC1223),AN1223,0)+'01_指標庫'!$H$12*IF(ISNUMBER($AD1223),AO1223,0)+'01_指標庫'!$H$13*IF(ISNUMBER($AE1223),AP1223,0)+'01_指標庫'!$H$14*IF(ISNUMBER($I1223),O1223,0)+'01_指標庫'!$H$15*IF(ISNUMBER($AH1223),AS1223,0)+'01_指標庫'!$H$16*IF(ISNUMBER($K1223),P1223,0)+'01_指標庫'!$H$17*IF(ISNUMBER($AI1223),AT1223,0)+'01_指標庫'!$H$18*IF(ISNUMBER($AJ1223),AU1223,0)+'01_指標庫'!$H$19*IF(ISNUMBER($AK1223),AV1223,0)+'01_指標庫'!$H$20*IF(ISNUMBER($BB1223),BB1223,0)+'01_指標庫'!$H$21*IF(ISNUMBER($BC1223),BC1223,0))/AW1223,1))</f>
        <v>74.5</v>
      </c>
      <c r="AY1223" s="67"/>
      <c r="AZ1223" s="67"/>
      <c r="BA1223" s="66">
        <f t="shared" si="431"/>
        <v>-1.1197808877719373E-2</v>
      </c>
      <c r="BB1223">
        <f t="shared" si="432"/>
        <v>0</v>
      </c>
      <c r="BC1223" t="str">
        <f t="shared" si="433"/>
        <v/>
      </c>
    </row>
    <row r="1224" spans="1:55" ht="15" customHeight="1">
      <c r="A1224" s="56">
        <v>1220</v>
      </c>
      <c r="B1224" s="57">
        <v>44328</v>
      </c>
      <c r="C1224" s="56">
        <v>2021</v>
      </c>
      <c r="D1224" s="58" t="s">
        <v>238</v>
      </c>
      <c r="E1224" s="59">
        <v>13001.63</v>
      </c>
      <c r="F1224" s="60">
        <v>4.4242999999999998E-2</v>
      </c>
      <c r="G1224" s="60">
        <v>-7.4083999999999997E-2</v>
      </c>
      <c r="H1224" s="61">
        <v>0.79590000000000005</v>
      </c>
      <c r="I1224" s="69">
        <v>504.6</v>
      </c>
      <c r="J1224" s="70" t="s">
        <v>240</v>
      </c>
      <c r="K1224" s="63">
        <v>27.59</v>
      </c>
      <c r="L1224" s="56">
        <f t="shared" si="434"/>
        <v>100</v>
      </c>
      <c r="M1224" s="56">
        <f t="shared" si="435"/>
        <v>50</v>
      </c>
      <c r="N1224" s="56">
        <f t="shared" si="436"/>
        <v>100</v>
      </c>
      <c r="O1224" s="56">
        <f t="shared" si="437"/>
        <v>50</v>
      </c>
      <c r="P1224" s="56">
        <f t="shared" si="438"/>
        <v>0</v>
      </c>
      <c r="Q1224" s="63"/>
      <c r="R1224" s="56"/>
      <c r="S1224" s="60">
        <f t="shared" si="451"/>
        <v>-2.6187770901195284E-2</v>
      </c>
      <c r="T1224" s="64">
        <f t="shared" si="452"/>
        <v>0.26327838827838823</v>
      </c>
      <c r="V1224" s="65"/>
      <c r="W1224" s="65"/>
      <c r="Y1224" s="15" t="str">
        <f t="shared" si="439"/>
        <v>UNCERTAIN</v>
      </c>
      <c r="AA1224" s="66">
        <f t="shared" si="430"/>
        <v>7.4204803164977351E-2</v>
      </c>
      <c r="AB1224">
        <f>LOOKUP($B1224,'07_L1政策步階'!$A$4:$A$14,'07_L1政策步階'!$C$4:$C$14)</f>
        <v>1</v>
      </c>
      <c r="AC1224" s="65"/>
      <c r="AD1224" s="65"/>
      <c r="AE1224" s="65"/>
      <c r="AF1224" s="65"/>
      <c r="AG1224" s="65"/>
      <c r="AH1224" s="65"/>
      <c r="AI1224" s="65"/>
      <c r="AJ1224" s="65"/>
      <c r="AK1224" s="65"/>
      <c r="AL1224">
        <f t="shared" si="440"/>
        <v>100</v>
      </c>
      <c r="AM1224">
        <f t="shared" si="441"/>
        <v>100</v>
      </c>
      <c r="AN1224" t="str">
        <f t="shared" si="442"/>
        <v/>
      </c>
      <c r="AO1224" t="str">
        <f t="shared" si="443"/>
        <v/>
      </c>
      <c r="AP1224" t="str">
        <f t="shared" si="444"/>
        <v/>
      </c>
      <c r="AQ1224" t="str">
        <f t="shared" si="445"/>
        <v/>
      </c>
      <c r="AR1224" t="str">
        <f t="shared" si="446"/>
        <v/>
      </c>
      <c r="AS1224" t="str">
        <f t="shared" si="447"/>
        <v/>
      </c>
      <c r="AT1224" t="str">
        <f t="shared" si="448"/>
        <v/>
      </c>
      <c r="AU1224" t="str">
        <f t="shared" si="449"/>
        <v/>
      </c>
      <c r="AV1224" t="str">
        <f t="shared" si="450"/>
        <v/>
      </c>
      <c r="AW1224">
        <f>'01_指標庫'!$H$4*ISNUMBER($F1224)+'01_指標庫'!$H$5*ISNUMBER($AA1224)+'01_指標庫'!$H$6*ISNUMBER($G1224)+'01_指標庫'!$H$7*ISNUMBER($H1224)+'01_指標庫'!$H$8*ISNUMBER($AF1224)+'01_指標庫'!$H$9*ISNUMBER($AG1224)+'01_指標庫'!$H$10*ISNUMBER($AB1224)+'01_指標庫'!$H$11*ISNUMBER($AC1224)+'01_指標庫'!$H$12*ISNUMBER($AD1224)+'01_指標庫'!$H$13*ISNUMBER($AE1224)+'01_指標庫'!$H$14*ISNUMBER($I1224)+'01_指標庫'!$H$15*ISNUMBER($AH1224)+'01_指標庫'!$H$16*ISNUMBER($K1224)+'01_指標庫'!$H$17*ISNUMBER($AI1224)+'01_指標庫'!$H$18*ISNUMBER($AJ1224)+'01_指標庫'!$H$19*ISNUMBER($AK1224)+'01_指標庫'!$H$20*ISNUMBER($BB1224)+'01_指標庫'!$H$21*ISNUMBER($BC1224)</f>
        <v>51</v>
      </c>
      <c r="AX1224">
        <f>IF(AW1224=0,50,ROUND(('01_指標庫'!$H$4*IF(ISNUMBER($F1224),L1224,0)+'01_指標庫'!$H$5*IF(ISNUMBER($AA1224),AL1224,0)+'01_指標庫'!$H$6*IF(ISNUMBER($G1224),M1224,0)+'01_指標庫'!$H$7*IF(ISNUMBER($H1224),N1224,0)+'01_指標庫'!$H$8*IF(ISNUMBER($AF1224),AQ1224,0)+'01_指標庫'!$H$9*IF(ISNUMBER($AG1224),AR1224,0)+'01_指標庫'!$H$10*IF(ISNUMBER($AB1224),AM1224,0)+'01_指標庫'!$H$11*IF(ISNUMBER($AC1224),AN1224,0)+'01_指標庫'!$H$12*IF(ISNUMBER($AD1224),AO1224,0)+'01_指標庫'!$H$13*IF(ISNUMBER($AE1224),AP1224,0)+'01_指標庫'!$H$14*IF(ISNUMBER($I1224),O1224,0)+'01_指標庫'!$H$15*IF(ISNUMBER($AH1224),AS1224,0)+'01_指標庫'!$H$16*IF(ISNUMBER($K1224),P1224,0)+'01_指標庫'!$H$17*IF(ISNUMBER($AI1224),AT1224,0)+'01_指標庫'!$H$18*IF(ISNUMBER($AJ1224),AU1224,0)+'01_指標庫'!$H$19*IF(ISNUMBER($AK1224),AV1224,0)+'01_指標庫'!$H$20*IF(ISNUMBER($BB1224),BB1224,0)+'01_指標庫'!$H$21*IF(ISNUMBER($BC1224),BC1224,0))/AW1224,1))</f>
        <v>60.8</v>
      </c>
      <c r="AY1224" s="67"/>
      <c r="AZ1224" s="67"/>
      <c r="BA1224" s="66">
        <f t="shared" si="431"/>
        <v>-1.2034564836919559E-2</v>
      </c>
      <c r="BB1224">
        <f t="shared" si="432"/>
        <v>0</v>
      </c>
      <c r="BC1224" t="str">
        <f t="shared" si="433"/>
        <v/>
      </c>
    </row>
    <row r="1225" spans="1:55" ht="15" customHeight="1">
      <c r="A1225" s="56">
        <v>1221</v>
      </c>
      <c r="B1225" s="57">
        <v>44329</v>
      </c>
      <c r="C1225" s="56">
        <v>2021</v>
      </c>
      <c r="D1225" s="58" t="s">
        <v>239</v>
      </c>
      <c r="E1225" s="59">
        <v>13109.15</v>
      </c>
      <c r="F1225" s="60">
        <v>5.1790000000000003E-2</v>
      </c>
      <c r="G1225" s="60">
        <v>-6.6427E-2</v>
      </c>
      <c r="H1225" s="61">
        <v>0.77549999999999997</v>
      </c>
      <c r="I1225" s="69">
        <v>467.2</v>
      </c>
      <c r="J1225" s="70" t="s">
        <v>240</v>
      </c>
      <c r="K1225" s="63">
        <v>23.13</v>
      </c>
      <c r="L1225" s="56">
        <f t="shared" si="434"/>
        <v>100</v>
      </c>
      <c r="M1225" s="56">
        <f t="shared" si="435"/>
        <v>50</v>
      </c>
      <c r="N1225" s="56">
        <f t="shared" si="436"/>
        <v>100</v>
      </c>
      <c r="O1225" s="56">
        <f t="shared" si="437"/>
        <v>50</v>
      </c>
      <c r="P1225" s="56">
        <f t="shared" si="438"/>
        <v>50</v>
      </c>
      <c r="Q1225" s="63"/>
      <c r="R1225" s="56"/>
      <c r="S1225" s="60">
        <f t="shared" si="451"/>
        <v>8.2697323335612083E-3</v>
      </c>
      <c r="T1225" s="64">
        <f t="shared" si="452"/>
        <v>-0.16165277274374779</v>
      </c>
      <c r="V1225" s="65"/>
      <c r="W1225" s="65"/>
      <c r="Y1225" s="15" t="str">
        <f t="shared" si="439"/>
        <v>UNCERTAIN</v>
      </c>
      <c r="AA1225" s="66">
        <f t="shared" si="430"/>
        <v>7.377773341767746E-2</v>
      </c>
      <c r="AB1225">
        <f>LOOKUP($B1225,'07_L1政策步階'!$A$4:$A$14,'07_L1政策步階'!$C$4:$C$14)</f>
        <v>1</v>
      </c>
      <c r="AC1225" s="65"/>
      <c r="AD1225" s="65"/>
      <c r="AE1225" s="65"/>
      <c r="AF1225" s="65"/>
      <c r="AG1225" s="65"/>
      <c r="AH1225" s="65"/>
      <c r="AI1225" s="65"/>
      <c r="AJ1225" s="65"/>
      <c r="AK1225" s="65"/>
      <c r="AL1225">
        <f t="shared" si="440"/>
        <v>100</v>
      </c>
      <c r="AM1225">
        <f t="shared" si="441"/>
        <v>100</v>
      </c>
      <c r="AN1225" t="str">
        <f t="shared" si="442"/>
        <v/>
      </c>
      <c r="AO1225" t="str">
        <f t="shared" si="443"/>
        <v/>
      </c>
      <c r="AP1225" t="str">
        <f t="shared" si="444"/>
        <v/>
      </c>
      <c r="AQ1225" t="str">
        <f t="shared" si="445"/>
        <v/>
      </c>
      <c r="AR1225" t="str">
        <f t="shared" si="446"/>
        <v/>
      </c>
      <c r="AS1225" t="str">
        <f t="shared" si="447"/>
        <v/>
      </c>
      <c r="AT1225" t="str">
        <f t="shared" si="448"/>
        <v/>
      </c>
      <c r="AU1225" t="str">
        <f t="shared" si="449"/>
        <v/>
      </c>
      <c r="AV1225" t="str">
        <f t="shared" si="450"/>
        <v/>
      </c>
      <c r="AW1225">
        <f>'01_指標庫'!$H$4*ISNUMBER($F1225)+'01_指標庫'!$H$5*ISNUMBER($AA1225)+'01_指標庫'!$H$6*ISNUMBER($G1225)+'01_指標庫'!$H$7*ISNUMBER($H1225)+'01_指標庫'!$H$8*ISNUMBER($AF1225)+'01_指標庫'!$H$9*ISNUMBER($AG1225)+'01_指標庫'!$H$10*ISNUMBER($AB1225)+'01_指標庫'!$H$11*ISNUMBER($AC1225)+'01_指標庫'!$H$12*ISNUMBER($AD1225)+'01_指標庫'!$H$13*ISNUMBER($AE1225)+'01_指標庫'!$H$14*ISNUMBER($I1225)+'01_指標庫'!$H$15*ISNUMBER($AH1225)+'01_指標庫'!$H$16*ISNUMBER($K1225)+'01_指標庫'!$H$17*ISNUMBER($AI1225)+'01_指標庫'!$H$18*ISNUMBER($AJ1225)+'01_指標庫'!$H$19*ISNUMBER($AK1225)+'01_指標庫'!$H$20*ISNUMBER($BB1225)+'01_指標庫'!$H$21*ISNUMBER($BC1225)</f>
        <v>51</v>
      </c>
      <c r="AX1225">
        <f>IF(AW1225=0,50,ROUND(('01_指標庫'!$H$4*IF(ISNUMBER($F1225),L1225,0)+'01_指標庫'!$H$5*IF(ISNUMBER($AA1225),AL1225,0)+'01_指標庫'!$H$6*IF(ISNUMBER($G1225),M1225,0)+'01_指標庫'!$H$7*IF(ISNUMBER($H1225),N1225,0)+'01_指標庫'!$H$8*IF(ISNUMBER($AF1225),AQ1225,0)+'01_指標庫'!$H$9*IF(ISNUMBER($AG1225),AR1225,0)+'01_指標庫'!$H$10*IF(ISNUMBER($AB1225),AM1225,0)+'01_指標庫'!$H$11*IF(ISNUMBER($AC1225),AN1225,0)+'01_指標庫'!$H$12*IF(ISNUMBER($AD1225),AO1225,0)+'01_指標庫'!$H$13*IF(ISNUMBER($AE1225),AP1225,0)+'01_指標庫'!$H$14*IF(ISNUMBER($I1225),O1225,0)+'01_指標庫'!$H$15*IF(ISNUMBER($AH1225),AS1225,0)+'01_指標庫'!$H$16*IF(ISNUMBER($K1225),P1225,0)+'01_指標庫'!$H$17*IF(ISNUMBER($AI1225),AT1225,0)+'01_指標庫'!$H$18*IF(ISNUMBER($AJ1225),AU1225,0)+'01_指標庫'!$H$19*IF(ISNUMBER($AK1225),AV1225,0)+'01_指標庫'!$H$20*IF(ISNUMBER($BB1225),BB1225,0)+'01_指標庫'!$H$21*IF(ISNUMBER($BC1225),BC1225,0))/AW1225,1))</f>
        <v>66.7</v>
      </c>
      <c r="AY1225" s="67"/>
      <c r="AZ1225" s="67"/>
      <c r="BA1225" s="66">
        <f t="shared" si="431"/>
        <v>-1.3209626568471466E-2</v>
      </c>
      <c r="BB1225">
        <f t="shared" si="432"/>
        <v>0</v>
      </c>
      <c r="BC1225" t="str">
        <f t="shared" si="433"/>
        <v/>
      </c>
    </row>
    <row r="1226" spans="1:55" ht="15" customHeight="1">
      <c r="A1226" s="56">
        <v>1222</v>
      </c>
      <c r="B1226" s="57">
        <v>44330</v>
      </c>
      <c r="C1226" s="56">
        <v>2021</v>
      </c>
      <c r="D1226" s="58" t="s">
        <v>234</v>
      </c>
      <c r="E1226" s="59">
        <v>13393.12</v>
      </c>
      <c r="F1226" s="60">
        <v>7.3399000000000006E-2</v>
      </c>
      <c r="G1226" s="60">
        <v>-4.6204000000000002E-2</v>
      </c>
      <c r="H1226" s="61">
        <v>0.87760000000000005</v>
      </c>
      <c r="I1226" s="69">
        <v>430.9</v>
      </c>
      <c r="J1226" s="70" t="s">
        <v>240</v>
      </c>
      <c r="K1226" s="63">
        <v>18.809999999999999</v>
      </c>
      <c r="L1226" s="56">
        <f t="shared" si="434"/>
        <v>100</v>
      </c>
      <c r="M1226" s="56">
        <f t="shared" si="435"/>
        <v>100</v>
      </c>
      <c r="N1226" s="56">
        <f t="shared" si="436"/>
        <v>100</v>
      </c>
      <c r="O1226" s="56">
        <f t="shared" si="437"/>
        <v>50</v>
      </c>
      <c r="P1226" s="56">
        <f t="shared" si="438"/>
        <v>100</v>
      </c>
      <c r="Q1226" s="63"/>
      <c r="R1226" s="56"/>
      <c r="S1226" s="60">
        <f t="shared" si="451"/>
        <v>2.166196893009853E-2</v>
      </c>
      <c r="T1226" s="64">
        <f t="shared" si="452"/>
        <v>-0.1867704280155642</v>
      </c>
      <c r="V1226" s="65"/>
      <c r="W1226" s="65"/>
      <c r="Y1226" s="15" t="str">
        <f t="shared" si="439"/>
        <v>EASY</v>
      </c>
      <c r="AA1226" s="66">
        <f t="shared" si="430"/>
        <v>7.4092271114877928E-2</v>
      </c>
      <c r="AB1226">
        <f>LOOKUP($B1226,'07_L1政策步階'!$A$4:$A$14,'07_L1政策步階'!$C$4:$C$14)</f>
        <v>1</v>
      </c>
      <c r="AC1226" s="65"/>
      <c r="AD1226" s="65"/>
      <c r="AE1226" s="65"/>
      <c r="AF1226" s="65"/>
      <c r="AG1226" s="65"/>
      <c r="AH1226" s="65"/>
      <c r="AI1226" s="65"/>
      <c r="AJ1226" s="65"/>
      <c r="AK1226" s="65"/>
      <c r="AL1226">
        <f t="shared" si="440"/>
        <v>100</v>
      </c>
      <c r="AM1226">
        <f t="shared" si="441"/>
        <v>100</v>
      </c>
      <c r="AN1226" t="str">
        <f t="shared" si="442"/>
        <v/>
      </c>
      <c r="AO1226" t="str">
        <f t="shared" si="443"/>
        <v/>
      </c>
      <c r="AP1226" t="str">
        <f t="shared" si="444"/>
        <v/>
      </c>
      <c r="AQ1226" t="str">
        <f t="shared" si="445"/>
        <v/>
      </c>
      <c r="AR1226" t="str">
        <f t="shared" si="446"/>
        <v/>
      </c>
      <c r="AS1226" t="str">
        <f t="shared" si="447"/>
        <v/>
      </c>
      <c r="AT1226" t="str">
        <f t="shared" si="448"/>
        <v/>
      </c>
      <c r="AU1226" t="str">
        <f t="shared" si="449"/>
        <v/>
      </c>
      <c r="AV1226" t="str">
        <f t="shared" si="450"/>
        <v/>
      </c>
      <c r="AW1226">
        <f>'01_指標庫'!$H$4*ISNUMBER($F1226)+'01_指標庫'!$H$5*ISNUMBER($AA1226)+'01_指標庫'!$H$6*ISNUMBER($G1226)+'01_指標庫'!$H$7*ISNUMBER($H1226)+'01_指標庫'!$H$8*ISNUMBER($AF1226)+'01_指標庫'!$H$9*ISNUMBER($AG1226)+'01_指標庫'!$H$10*ISNUMBER($AB1226)+'01_指標庫'!$H$11*ISNUMBER($AC1226)+'01_指標庫'!$H$12*ISNUMBER($AD1226)+'01_指標庫'!$H$13*ISNUMBER($AE1226)+'01_指標庫'!$H$14*ISNUMBER($I1226)+'01_指標庫'!$H$15*ISNUMBER($AH1226)+'01_指標庫'!$H$16*ISNUMBER($K1226)+'01_指標庫'!$H$17*ISNUMBER($AI1226)+'01_指標庫'!$H$18*ISNUMBER($AJ1226)+'01_指標庫'!$H$19*ISNUMBER($AK1226)+'01_指標庫'!$H$20*ISNUMBER($BB1226)+'01_指標庫'!$H$21*ISNUMBER($BC1226)</f>
        <v>51</v>
      </c>
      <c r="AX1226">
        <f>IF(AW1226=0,50,ROUND(('01_指標庫'!$H$4*IF(ISNUMBER($F1226),L1226,0)+'01_指標庫'!$H$5*IF(ISNUMBER($AA1226),AL1226,0)+'01_指標庫'!$H$6*IF(ISNUMBER($G1226),M1226,0)+'01_指標庫'!$H$7*IF(ISNUMBER($H1226),N1226,0)+'01_指標庫'!$H$8*IF(ISNUMBER($AF1226),AQ1226,0)+'01_指標庫'!$H$9*IF(ISNUMBER($AG1226),AR1226,0)+'01_指標庫'!$H$10*IF(ISNUMBER($AB1226),AM1226,0)+'01_指標庫'!$H$11*IF(ISNUMBER($AC1226),AN1226,0)+'01_指標庫'!$H$12*IF(ISNUMBER($AD1226),AO1226,0)+'01_指標庫'!$H$13*IF(ISNUMBER($AE1226),AP1226,0)+'01_指標庫'!$H$14*IF(ISNUMBER($I1226),O1226,0)+'01_指標庫'!$H$15*IF(ISNUMBER($AH1226),AS1226,0)+'01_指標庫'!$H$16*IF(ISNUMBER($K1226),P1226,0)+'01_指標庫'!$H$17*IF(ISNUMBER($AI1226),AT1226,0)+'01_指標庫'!$H$18*IF(ISNUMBER($AJ1226),AU1226,0)+'01_指標庫'!$H$19*IF(ISNUMBER($AK1226),AV1226,0)+'01_指標庫'!$H$20*IF(ISNUMBER($BB1226),BB1226,0)+'01_指標庫'!$H$21*IF(ISNUMBER($BC1226),BC1226,0))/AW1226,1))</f>
        <v>80.400000000000006</v>
      </c>
      <c r="AY1226" s="67"/>
      <c r="AZ1226" s="67"/>
      <c r="BA1226" s="66">
        <f t="shared" si="431"/>
        <v>-1.4634953570201281E-2</v>
      </c>
      <c r="BB1226">
        <f t="shared" si="432"/>
        <v>0</v>
      </c>
      <c r="BC1226" t="str">
        <f t="shared" si="433"/>
        <v/>
      </c>
    </row>
    <row r="1227" spans="1:55" ht="15" customHeight="1">
      <c r="A1227" s="56">
        <v>1223</v>
      </c>
      <c r="B1227" s="57">
        <v>44333</v>
      </c>
      <c r="C1227" s="56">
        <v>2021</v>
      </c>
      <c r="D1227" s="58" t="s">
        <v>236</v>
      </c>
      <c r="E1227" s="59">
        <v>13312.91</v>
      </c>
      <c r="F1227" s="60">
        <v>6.5861000000000003E-2</v>
      </c>
      <c r="G1227" s="60">
        <v>-5.1915999999999997E-2</v>
      </c>
      <c r="H1227" s="61">
        <v>0.8367</v>
      </c>
      <c r="I1227" s="69">
        <v>438.6</v>
      </c>
      <c r="J1227" s="70" t="s">
        <v>240</v>
      </c>
      <c r="K1227" s="63">
        <v>19.72</v>
      </c>
      <c r="L1227" s="56">
        <f t="shared" si="434"/>
        <v>100</v>
      </c>
      <c r="M1227" s="56">
        <f t="shared" si="435"/>
        <v>100</v>
      </c>
      <c r="N1227" s="56">
        <f t="shared" si="436"/>
        <v>100</v>
      </c>
      <c r="O1227" s="56">
        <f t="shared" si="437"/>
        <v>50</v>
      </c>
      <c r="P1227" s="56">
        <f t="shared" si="438"/>
        <v>100</v>
      </c>
      <c r="Q1227" s="63"/>
      <c r="R1227" s="56"/>
      <c r="S1227" s="60">
        <f t="shared" si="451"/>
        <v>-5.988895791272042E-3</v>
      </c>
      <c r="T1227" s="64">
        <f t="shared" si="452"/>
        <v>4.8378522062732632E-2</v>
      </c>
      <c r="V1227" s="65"/>
      <c r="W1227" s="65"/>
      <c r="Y1227" s="15" t="str">
        <f t="shared" si="439"/>
        <v>EASY</v>
      </c>
      <c r="AA1227" s="66">
        <f t="shared" si="430"/>
        <v>7.4007306211202328E-2</v>
      </c>
      <c r="AB1227">
        <f>LOOKUP($B1227,'07_L1政策步階'!$A$4:$A$14,'07_L1政策步階'!$C$4:$C$14)</f>
        <v>1</v>
      </c>
      <c r="AC1227" s="65"/>
      <c r="AD1227" s="65"/>
      <c r="AE1227" s="65"/>
      <c r="AF1227" s="65"/>
      <c r="AG1227" s="65"/>
      <c r="AH1227" s="65"/>
      <c r="AI1227" s="65"/>
      <c r="AJ1227" s="65"/>
      <c r="AK1227" s="65"/>
      <c r="AL1227">
        <f t="shared" si="440"/>
        <v>100</v>
      </c>
      <c r="AM1227">
        <f t="shared" si="441"/>
        <v>100</v>
      </c>
      <c r="AN1227" t="str">
        <f t="shared" si="442"/>
        <v/>
      </c>
      <c r="AO1227" t="str">
        <f t="shared" si="443"/>
        <v/>
      </c>
      <c r="AP1227" t="str">
        <f t="shared" si="444"/>
        <v/>
      </c>
      <c r="AQ1227" t="str">
        <f t="shared" si="445"/>
        <v/>
      </c>
      <c r="AR1227" t="str">
        <f t="shared" si="446"/>
        <v/>
      </c>
      <c r="AS1227" t="str">
        <f t="shared" si="447"/>
        <v/>
      </c>
      <c r="AT1227" t="str">
        <f t="shared" si="448"/>
        <v/>
      </c>
      <c r="AU1227" t="str">
        <f t="shared" si="449"/>
        <v/>
      </c>
      <c r="AV1227" t="str">
        <f t="shared" si="450"/>
        <v/>
      </c>
      <c r="AW1227">
        <f>'01_指標庫'!$H$4*ISNUMBER($F1227)+'01_指標庫'!$H$5*ISNUMBER($AA1227)+'01_指標庫'!$H$6*ISNUMBER($G1227)+'01_指標庫'!$H$7*ISNUMBER($H1227)+'01_指標庫'!$H$8*ISNUMBER($AF1227)+'01_指標庫'!$H$9*ISNUMBER($AG1227)+'01_指標庫'!$H$10*ISNUMBER($AB1227)+'01_指標庫'!$H$11*ISNUMBER($AC1227)+'01_指標庫'!$H$12*ISNUMBER($AD1227)+'01_指標庫'!$H$13*ISNUMBER($AE1227)+'01_指標庫'!$H$14*ISNUMBER($I1227)+'01_指標庫'!$H$15*ISNUMBER($AH1227)+'01_指標庫'!$H$16*ISNUMBER($K1227)+'01_指標庫'!$H$17*ISNUMBER($AI1227)+'01_指標庫'!$H$18*ISNUMBER($AJ1227)+'01_指標庫'!$H$19*ISNUMBER($AK1227)+'01_指標庫'!$H$20*ISNUMBER($BB1227)+'01_指標庫'!$H$21*ISNUMBER($BC1227)</f>
        <v>51</v>
      </c>
      <c r="AX1227">
        <f>IF(AW1227=0,50,ROUND(('01_指標庫'!$H$4*IF(ISNUMBER($F1227),L1227,0)+'01_指標庫'!$H$5*IF(ISNUMBER($AA1227),AL1227,0)+'01_指標庫'!$H$6*IF(ISNUMBER($G1227),M1227,0)+'01_指標庫'!$H$7*IF(ISNUMBER($H1227),N1227,0)+'01_指標庫'!$H$8*IF(ISNUMBER($AF1227),AQ1227,0)+'01_指標庫'!$H$9*IF(ISNUMBER($AG1227),AR1227,0)+'01_指標庫'!$H$10*IF(ISNUMBER($AB1227),AM1227,0)+'01_指標庫'!$H$11*IF(ISNUMBER($AC1227),AN1227,0)+'01_指標庫'!$H$12*IF(ISNUMBER($AD1227),AO1227,0)+'01_指標庫'!$H$13*IF(ISNUMBER($AE1227),AP1227,0)+'01_指標庫'!$H$14*IF(ISNUMBER($I1227),O1227,0)+'01_指標庫'!$H$15*IF(ISNUMBER($AH1227),AS1227,0)+'01_指標庫'!$H$16*IF(ISNUMBER($K1227),P1227,0)+'01_指標庫'!$H$17*IF(ISNUMBER($AI1227),AT1227,0)+'01_指標庫'!$H$18*IF(ISNUMBER($AJ1227),AU1227,0)+'01_指標庫'!$H$19*IF(ISNUMBER($AK1227),AV1227,0)+'01_指標庫'!$H$20*IF(ISNUMBER($BB1227),BB1227,0)+'01_指標庫'!$H$21*IF(ISNUMBER($BC1227),BC1227,0))/AW1227,1))</f>
        <v>80.400000000000006</v>
      </c>
      <c r="AY1227" s="67"/>
      <c r="AZ1227" s="67"/>
      <c r="BA1227" s="66">
        <f t="shared" si="431"/>
        <v>-1.1742341191631089E-2</v>
      </c>
      <c r="BB1227">
        <f t="shared" si="432"/>
        <v>0</v>
      </c>
      <c r="BC1227" t="str">
        <f t="shared" si="433"/>
        <v/>
      </c>
    </row>
    <row r="1228" spans="1:55" ht="15" customHeight="1">
      <c r="A1228" s="56">
        <v>1224</v>
      </c>
      <c r="B1228" s="57">
        <v>44334</v>
      </c>
      <c r="C1228" s="56">
        <v>2021</v>
      </c>
      <c r="D1228" s="58" t="s">
        <v>237</v>
      </c>
      <c r="E1228" s="59">
        <v>13217.68</v>
      </c>
      <c r="F1228" s="60">
        <v>5.7258000000000003E-2</v>
      </c>
      <c r="G1228" s="60">
        <v>-5.8698E-2</v>
      </c>
      <c r="H1228" s="61">
        <v>0.81630000000000003</v>
      </c>
      <c r="I1228" s="69">
        <v>452.1</v>
      </c>
      <c r="J1228" s="70" t="s">
        <v>240</v>
      </c>
      <c r="K1228" s="63">
        <v>21.34</v>
      </c>
      <c r="L1228" s="56">
        <f t="shared" si="434"/>
        <v>100</v>
      </c>
      <c r="M1228" s="56">
        <f t="shared" si="435"/>
        <v>100</v>
      </c>
      <c r="N1228" s="56">
        <f t="shared" si="436"/>
        <v>100</v>
      </c>
      <c r="O1228" s="56">
        <f t="shared" si="437"/>
        <v>50</v>
      </c>
      <c r="P1228" s="56">
        <f t="shared" si="438"/>
        <v>50</v>
      </c>
      <c r="Q1228" s="63"/>
      <c r="R1228" s="56"/>
      <c r="S1228" s="60">
        <f t="shared" si="451"/>
        <v>-7.1532069247068897E-3</v>
      </c>
      <c r="T1228" s="64">
        <f t="shared" si="452"/>
        <v>8.2150101419878441E-2</v>
      </c>
      <c r="V1228" s="65"/>
      <c r="W1228" s="65"/>
      <c r="Y1228" s="15" t="str">
        <f t="shared" si="439"/>
        <v>EASY</v>
      </c>
      <c r="AA1228" s="66">
        <f t="shared" ref="AA1228:AA1291" si="453">IF($A1228&lt;200,"",AVERAGE($E1179:$E1228)/AVERAGE($E1029:$E1228)-1)</f>
        <v>7.4483839669018392E-2</v>
      </c>
      <c r="AB1228">
        <f>LOOKUP($B1228,'07_L1政策步階'!$A$4:$A$14,'07_L1政策步階'!$C$4:$C$14)</f>
        <v>1</v>
      </c>
      <c r="AC1228" s="65"/>
      <c r="AD1228" s="65"/>
      <c r="AE1228" s="65"/>
      <c r="AF1228" s="65"/>
      <c r="AG1228" s="65"/>
      <c r="AH1228" s="65"/>
      <c r="AI1228" s="65"/>
      <c r="AJ1228" s="65"/>
      <c r="AK1228" s="65"/>
      <c r="AL1228">
        <f t="shared" si="440"/>
        <v>100</v>
      </c>
      <c r="AM1228">
        <f t="shared" si="441"/>
        <v>100</v>
      </c>
      <c r="AN1228" t="str">
        <f t="shared" si="442"/>
        <v/>
      </c>
      <c r="AO1228" t="str">
        <f t="shared" si="443"/>
        <v/>
      </c>
      <c r="AP1228" t="str">
        <f t="shared" si="444"/>
        <v/>
      </c>
      <c r="AQ1228" t="str">
        <f t="shared" si="445"/>
        <v/>
      </c>
      <c r="AR1228" t="str">
        <f t="shared" si="446"/>
        <v/>
      </c>
      <c r="AS1228" t="str">
        <f t="shared" si="447"/>
        <v/>
      </c>
      <c r="AT1228" t="str">
        <f t="shared" si="448"/>
        <v/>
      </c>
      <c r="AU1228" t="str">
        <f t="shared" si="449"/>
        <v/>
      </c>
      <c r="AV1228" t="str">
        <f t="shared" si="450"/>
        <v/>
      </c>
      <c r="AW1228">
        <f>'01_指標庫'!$H$4*ISNUMBER($F1228)+'01_指標庫'!$H$5*ISNUMBER($AA1228)+'01_指標庫'!$H$6*ISNUMBER($G1228)+'01_指標庫'!$H$7*ISNUMBER($H1228)+'01_指標庫'!$H$8*ISNUMBER($AF1228)+'01_指標庫'!$H$9*ISNUMBER($AG1228)+'01_指標庫'!$H$10*ISNUMBER($AB1228)+'01_指標庫'!$H$11*ISNUMBER($AC1228)+'01_指標庫'!$H$12*ISNUMBER($AD1228)+'01_指標庫'!$H$13*ISNUMBER($AE1228)+'01_指標庫'!$H$14*ISNUMBER($I1228)+'01_指標庫'!$H$15*ISNUMBER($AH1228)+'01_指標庫'!$H$16*ISNUMBER($K1228)+'01_指標庫'!$H$17*ISNUMBER($AI1228)+'01_指標庫'!$H$18*ISNUMBER($AJ1228)+'01_指標庫'!$H$19*ISNUMBER($AK1228)+'01_指標庫'!$H$20*ISNUMBER($BB1228)+'01_指標庫'!$H$21*ISNUMBER($BC1228)</f>
        <v>51</v>
      </c>
      <c r="AX1228">
        <f>IF(AW1228=0,50,ROUND(('01_指標庫'!$H$4*IF(ISNUMBER($F1228),L1228,0)+'01_指標庫'!$H$5*IF(ISNUMBER($AA1228),AL1228,0)+'01_指標庫'!$H$6*IF(ISNUMBER($G1228),M1228,0)+'01_指標庫'!$H$7*IF(ISNUMBER($H1228),N1228,0)+'01_指標庫'!$H$8*IF(ISNUMBER($AF1228),AQ1228,0)+'01_指標庫'!$H$9*IF(ISNUMBER($AG1228),AR1228,0)+'01_指標庫'!$H$10*IF(ISNUMBER($AB1228),AM1228,0)+'01_指標庫'!$H$11*IF(ISNUMBER($AC1228),AN1228,0)+'01_指標庫'!$H$12*IF(ISNUMBER($AD1228),AO1228,0)+'01_指標庫'!$H$13*IF(ISNUMBER($AE1228),AP1228,0)+'01_指標庫'!$H$14*IF(ISNUMBER($I1228),O1228,0)+'01_指標庫'!$H$15*IF(ISNUMBER($AH1228),AS1228,0)+'01_指標庫'!$H$16*IF(ISNUMBER($K1228),P1228,0)+'01_指標庫'!$H$17*IF(ISNUMBER($AI1228),AT1228,0)+'01_指標庫'!$H$18*IF(ISNUMBER($AJ1228),AU1228,0)+'01_指標庫'!$H$19*IF(ISNUMBER($AK1228),AV1228,0)+'01_指標庫'!$H$20*IF(ISNUMBER($BB1228),BB1228,0)+'01_指標庫'!$H$21*IF(ISNUMBER($BC1228),BC1228,0))/AW1228,1))</f>
        <v>74.5</v>
      </c>
      <c r="AY1228" s="67"/>
      <c r="AZ1228" s="67"/>
      <c r="BA1228" s="66">
        <f t="shared" si="431"/>
        <v>-1.1323343482188775E-2</v>
      </c>
      <c r="BB1228">
        <f t="shared" si="432"/>
        <v>0</v>
      </c>
      <c r="BC1228" t="str">
        <f t="shared" si="433"/>
        <v/>
      </c>
    </row>
    <row r="1229" spans="1:55" ht="15" customHeight="1">
      <c r="A1229" s="56">
        <v>1225</v>
      </c>
      <c r="B1229" s="57">
        <v>44335</v>
      </c>
      <c r="C1229" s="56">
        <v>2021</v>
      </c>
      <c r="D1229" s="58" t="s">
        <v>238</v>
      </c>
      <c r="E1229" s="59">
        <v>13237.91</v>
      </c>
      <c r="F1229" s="60">
        <v>5.7952999999999998E-2</v>
      </c>
      <c r="G1229" s="60">
        <v>-5.7257000000000002E-2</v>
      </c>
      <c r="H1229" s="61">
        <v>0.8367</v>
      </c>
      <c r="I1229" s="69">
        <v>459.2</v>
      </c>
      <c r="J1229" s="70" t="s">
        <v>240</v>
      </c>
      <c r="K1229" s="63">
        <v>22.18</v>
      </c>
      <c r="L1229" s="56">
        <f t="shared" si="434"/>
        <v>100</v>
      </c>
      <c r="M1229" s="56">
        <f t="shared" si="435"/>
        <v>100</v>
      </c>
      <c r="N1229" s="56">
        <f t="shared" si="436"/>
        <v>100</v>
      </c>
      <c r="O1229" s="56">
        <f t="shared" si="437"/>
        <v>50</v>
      </c>
      <c r="P1229" s="56">
        <f t="shared" si="438"/>
        <v>50</v>
      </c>
      <c r="Q1229" s="63"/>
      <c r="R1229" s="56"/>
      <c r="S1229" s="60">
        <f t="shared" si="451"/>
        <v>1.5305257806210726E-3</v>
      </c>
      <c r="T1229" s="64">
        <f t="shared" si="452"/>
        <v>3.9362699156513692E-2</v>
      </c>
      <c r="V1229" s="65"/>
      <c r="W1229" s="65"/>
      <c r="Y1229" s="15" t="str">
        <f t="shared" si="439"/>
        <v>EASY</v>
      </c>
      <c r="AA1229" s="66">
        <f t="shared" si="453"/>
        <v>7.4255378723850018E-2</v>
      </c>
      <c r="AB1229">
        <f>LOOKUP($B1229,'07_L1政策步階'!$A$4:$A$14,'07_L1政策步階'!$C$4:$C$14)</f>
        <v>1</v>
      </c>
      <c r="AC1229" s="65"/>
      <c r="AD1229" s="65"/>
      <c r="AE1229" s="65"/>
      <c r="AF1229" s="65"/>
      <c r="AG1229" s="65"/>
      <c r="AH1229" s="65"/>
      <c r="AI1229" s="65"/>
      <c r="AJ1229" s="65"/>
      <c r="AK1229" s="65"/>
      <c r="AL1229">
        <f t="shared" si="440"/>
        <v>100</v>
      </c>
      <c r="AM1229">
        <f t="shared" si="441"/>
        <v>100</v>
      </c>
      <c r="AN1229" t="str">
        <f t="shared" si="442"/>
        <v/>
      </c>
      <c r="AO1229" t="str">
        <f t="shared" si="443"/>
        <v/>
      </c>
      <c r="AP1229" t="str">
        <f t="shared" si="444"/>
        <v/>
      </c>
      <c r="AQ1229" t="str">
        <f t="shared" si="445"/>
        <v/>
      </c>
      <c r="AR1229" t="str">
        <f t="shared" si="446"/>
        <v/>
      </c>
      <c r="AS1229" t="str">
        <f t="shared" si="447"/>
        <v/>
      </c>
      <c r="AT1229" t="str">
        <f t="shared" si="448"/>
        <v/>
      </c>
      <c r="AU1229" t="str">
        <f t="shared" si="449"/>
        <v/>
      </c>
      <c r="AV1229" t="str">
        <f t="shared" si="450"/>
        <v/>
      </c>
      <c r="AW1229">
        <f>'01_指標庫'!$H$4*ISNUMBER($F1229)+'01_指標庫'!$H$5*ISNUMBER($AA1229)+'01_指標庫'!$H$6*ISNUMBER($G1229)+'01_指標庫'!$H$7*ISNUMBER($H1229)+'01_指標庫'!$H$8*ISNUMBER($AF1229)+'01_指標庫'!$H$9*ISNUMBER($AG1229)+'01_指標庫'!$H$10*ISNUMBER($AB1229)+'01_指標庫'!$H$11*ISNUMBER($AC1229)+'01_指標庫'!$H$12*ISNUMBER($AD1229)+'01_指標庫'!$H$13*ISNUMBER($AE1229)+'01_指標庫'!$H$14*ISNUMBER($I1229)+'01_指標庫'!$H$15*ISNUMBER($AH1229)+'01_指標庫'!$H$16*ISNUMBER($K1229)+'01_指標庫'!$H$17*ISNUMBER($AI1229)+'01_指標庫'!$H$18*ISNUMBER($AJ1229)+'01_指標庫'!$H$19*ISNUMBER($AK1229)+'01_指標庫'!$H$20*ISNUMBER($BB1229)+'01_指標庫'!$H$21*ISNUMBER($BC1229)</f>
        <v>51</v>
      </c>
      <c r="AX1229">
        <f>IF(AW1229=0,50,ROUND(('01_指標庫'!$H$4*IF(ISNUMBER($F1229),L1229,0)+'01_指標庫'!$H$5*IF(ISNUMBER($AA1229),AL1229,0)+'01_指標庫'!$H$6*IF(ISNUMBER($G1229),M1229,0)+'01_指標庫'!$H$7*IF(ISNUMBER($H1229),N1229,0)+'01_指標庫'!$H$8*IF(ISNUMBER($AF1229),AQ1229,0)+'01_指標庫'!$H$9*IF(ISNUMBER($AG1229),AR1229,0)+'01_指標庫'!$H$10*IF(ISNUMBER($AB1229),AM1229,0)+'01_指標庫'!$H$11*IF(ISNUMBER($AC1229),AN1229,0)+'01_指標庫'!$H$12*IF(ISNUMBER($AD1229),AO1229,0)+'01_指標庫'!$H$13*IF(ISNUMBER($AE1229),AP1229,0)+'01_指標庫'!$H$14*IF(ISNUMBER($I1229),O1229,0)+'01_指標庫'!$H$15*IF(ISNUMBER($AH1229),AS1229,0)+'01_指標庫'!$H$16*IF(ISNUMBER($K1229),P1229,0)+'01_指標庫'!$H$17*IF(ISNUMBER($AI1229),AT1229,0)+'01_指標庫'!$H$18*IF(ISNUMBER($AJ1229),AU1229,0)+'01_指標庫'!$H$19*IF(ISNUMBER($AK1229),AV1229,0)+'01_指標庫'!$H$20*IF(ISNUMBER($BB1229),BB1229,0)+'01_指標庫'!$H$21*IF(ISNUMBER($BC1229),BC1229,0))/AW1229,1))</f>
        <v>74.5</v>
      </c>
      <c r="AY1229" s="67"/>
      <c r="AZ1229" s="67"/>
      <c r="BA1229" s="66">
        <f t="shared" si="431"/>
        <v>-5.8100255100452802E-3</v>
      </c>
      <c r="BB1229">
        <f t="shared" si="432"/>
        <v>0</v>
      </c>
      <c r="BC1229" t="str">
        <f t="shared" si="433"/>
        <v/>
      </c>
    </row>
    <row r="1230" spans="1:55" ht="15" customHeight="1">
      <c r="A1230" s="56">
        <v>1226</v>
      </c>
      <c r="B1230" s="57">
        <v>44336</v>
      </c>
      <c r="C1230" s="56">
        <v>2021</v>
      </c>
      <c r="D1230" s="58" t="s">
        <v>239</v>
      </c>
      <c r="E1230" s="59">
        <v>13494.09</v>
      </c>
      <c r="F1230" s="60">
        <v>7.7394000000000004E-2</v>
      </c>
      <c r="G1230" s="60">
        <v>-3.9012999999999999E-2</v>
      </c>
      <c r="H1230" s="61">
        <v>0.85709999999999997</v>
      </c>
      <c r="I1230" s="69">
        <v>446.5</v>
      </c>
      <c r="J1230" s="70" t="s">
        <v>240</v>
      </c>
      <c r="K1230" s="63">
        <v>20.67</v>
      </c>
      <c r="L1230" s="56">
        <f t="shared" si="434"/>
        <v>100</v>
      </c>
      <c r="M1230" s="56">
        <f t="shared" si="435"/>
        <v>100</v>
      </c>
      <c r="N1230" s="56">
        <f t="shared" si="436"/>
        <v>100</v>
      </c>
      <c r="O1230" s="56">
        <f t="shared" si="437"/>
        <v>50</v>
      </c>
      <c r="P1230" s="56">
        <f t="shared" si="438"/>
        <v>50</v>
      </c>
      <c r="Q1230" s="63"/>
      <c r="R1230" s="56"/>
      <c r="S1230" s="60">
        <f t="shared" si="451"/>
        <v>1.9351997407445864E-2</v>
      </c>
      <c r="T1230" s="64">
        <f t="shared" si="452"/>
        <v>-6.8079350766456215E-2</v>
      </c>
      <c r="V1230" s="65"/>
      <c r="W1230" s="65"/>
      <c r="Y1230" s="15" t="str">
        <f t="shared" si="439"/>
        <v>EASY</v>
      </c>
      <c r="AA1230" s="66">
        <f t="shared" si="453"/>
        <v>7.4412068068720583E-2</v>
      </c>
      <c r="AB1230">
        <f>LOOKUP($B1230,'07_L1政策步階'!$A$4:$A$14,'07_L1政策步階'!$C$4:$C$14)</f>
        <v>1</v>
      </c>
      <c r="AC1230" s="65"/>
      <c r="AD1230" s="65"/>
      <c r="AE1230" s="65"/>
      <c r="AF1230" s="65"/>
      <c r="AG1230" s="65"/>
      <c r="AH1230" s="65"/>
      <c r="AI1230" s="65"/>
      <c r="AJ1230" s="65"/>
      <c r="AK1230" s="65"/>
      <c r="AL1230">
        <f t="shared" si="440"/>
        <v>100</v>
      </c>
      <c r="AM1230">
        <f t="shared" si="441"/>
        <v>100</v>
      </c>
      <c r="AN1230" t="str">
        <f t="shared" si="442"/>
        <v/>
      </c>
      <c r="AO1230" t="str">
        <f t="shared" si="443"/>
        <v/>
      </c>
      <c r="AP1230" t="str">
        <f t="shared" si="444"/>
        <v/>
      </c>
      <c r="AQ1230" t="str">
        <f t="shared" si="445"/>
        <v/>
      </c>
      <c r="AR1230" t="str">
        <f t="shared" si="446"/>
        <v/>
      </c>
      <c r="AS1230" t="str">
        <f t="shared" si="447"/>
        <v/>
      </c>
      <c r="AT1230" t="str">
        <f t="shared" si="448"/>
        <v/>
      </c>
      <c r="AU1230" t="str">
        <f t="shared" si="449"/>
        <v/>
      </c>
      <c r="AV1230" t="str">
        <f t="shared" si="450"/>
        <v/>
      </c>
      <c r="AW1230">
        <f>'01_指標庫'!$H$4*ISNUMBER($F1230)+'01_指標庫'!$H$5*ISNUMBER($AA1230)+'01_指標庫'!$H$6*ISNUMBER($G1230)+'01_指標庫'!$H$7*ISNUMBER($H1230)+'01_指標庫'!$H$8*ISNUMBER($AF1230)+'01_指標庫'!$H$9*ISNUMBER($AG1230)+'01_指標庫'!$H$10*ISNUMBER($AB1230)+'01_指標庫'!$H$11*ISNUMBER($AC1230)+'01_指標庫'!$H$12*ISNUMBER($AD1230)+'01_指標庫'!$H$13*ISNUMBER($AE1230)+'01_指標庫'!$H$14*ISNUMBER($I1230)+'01_指標庫'!$H$15*ISNUMBER($AH1230)+'01_指標庫'!$H$16*ISNUMBER($K1230)+'01_指標庫'!$H$17*ISNUMBER($AI1230)+'01_指標庫'!$H$18*ISNUMBER($AJ1230)+'01_指標庫'!$H$19*ISNUMBER($AK1230)+'01_指標庫'!$H$20*ISNUMBER($BB1230)+'01_指標庫'!$H$21*ISNUMBER($BC1230)</f>
        <v>51</v>
      </c>
      <c r="AX1230">
        <f>IF(AW1230=0,50,ROUND(('01_指標庫'!$H$4*IF(ISNUMBER($F1230),L1230,0)+'01_指標庫'!$H$5*IF(ISNUMBER($AA1230),AL1230,0)+'01_指標庫'!$H$6*IF(ISNUMBER($G1230),M1230,0)+'01_指標庫'!$H$7*IF(ISNUMBER($H1230),N1230,0)+'01_指標庫'!$H$8*IF(ISNUMBER($AF1230),AQ1230,0)+'01_指標庫'!$H$9*IF(ISNUMBER($AG1230),AR1230,0)+'01_指標庫'!$H$10*IF(ISNUMBER($AB1230),AM1230,0)+'01_指標庫'!$H$11*IF(ISNUMBER($AC1230),AN1230,0)+'01_指標庫'!$H$12*IF(ISNUMBER($AD1230),AO1230,0)+'01_指標庫'!$H$13*IF(ISNUMBER($AE1230),AP1230,0)+'01_指標庫'!$H$14*IF(ISNUMBER($I1230),O1230,0)+'01_指標庫'!$H$15*IF(ISNUMBER($AH1230),AS1230,0)+'01_指標庫'!$H$16*IF(ISNUMBER($K1230),P1230,0)+'01_指標庫'!$H$17*IF(ISNUMBER($AI1230),AT1230,0)+'01_指標庫'!$H$18*IF(ISNUMBER($AJ1230),AU1230,0)+'01_指標庫'!$H$19*IF(ISNUMBER($AK1230),AV1230,0)+'01_指標庫'!$H$20*IF(ISNUMBER($BB1230),BB1230,0)+'01_指標庫'!$H$21*IF(ISNUMBER($BC1230),BC1230,0))/AW1230,1))</f>
        <v>80.400000000000006</v>
      </c>
      <c r="AY1230" s="67"/>
      <c r="AZ1230" s="67"/>
      <c r="BA1230" s="66">
        <f t="shared" ref="BA1230:BA1293" si="454">AVERAGE($E1226:$E1230)/AVERAGE($E1221:$E1230)-1</f>
        <v>8.6301085907125596E-4</v>
      </c>
      <c r="BB1230">
        <f t="shared" ref="BB1230:BB1293" si="455">IF(ISNUMBER($BA1230),IF(OR($S1230&lt;=-0.03,$BA1230&lt;-0.003),0,IF(OR($S1230&lt;=-0.02,$BA1230&lt;0.01),50,100)),"")</f>
        <v>50</v>
      </c>
      <c r="BC1230" t="str">
        <f t="shared" ref="BC1230:BC1293" si="456">IF(OR(COUNT($AZ1230)=0,COUNT($AZ1229)=0),"",IF(OR($AY1230/$AZ1229-1&lt;=-0.03,$AZ1230/$AZ1229-1&lt;=-0.045,IF(COUNT($AZ1221:$AZ1230)=10,AVERAGE($AZ1226:$AZ1230)/AVERAGE($AZ1221:$AZ1230)-1&lt;-0.01,FALSE())),0,IF(OR($AZ1230/$AZ1229-1&lt;=-0.02,IF(COUNT($AZ1221:$AZ1230)=10,AVERAGE($AZ1226:$AZ1230)/AVERAGE($AZ1221:$AZ1230)-1&lt;0.005,FALSE())),50,100)))</f>
        <v/>
      </c>
    </row>
    <row r="1231" spans="1:55" ht="15" customHeight="1">
      <c r="A1231" s="56">
        <v>1227</v>
      </c>
      <c r="B1231" s="57">
        <v>44337</v>
      </c>
      <c r="C1231" s="56">
        <v>2021</v>
      </c>
      <c r="D1231" s="58" t="s">
        <v>234</v>
      </c>
      <c r="E1231" s="59">
        <v>13411.74</v>
      </c>
      <c r="F1231" s="60">
        <v>6.9842000000000001E-2</v>
      </c>
      <c r="G1231" s="60">
        <v>-4.4878000000000001E-2</v>
      </c>
      <c r="H1231" s="61">
        <v>0.81630000000000003</v>
      </c>
      <c r="I1231" s="69">
        <v>442.2</v>
      </c>
      <c r="J1231" s="70" t="s">
        <v>240</v>
      </c>
      <c r="K1231" s="63">
        <v>20.149999999999999</v>
      </c>
      <c r="L1231" s="56">
        <f t="shared" si="434"/>
        <v>100</v>
      </c>
      <c r="M1231" s="56">
        <f t="shared" si="435"/>
        <v>100</v>
      </c>
      <c r="N1231" s="56">
        <f t="shared" si="436"/>
        <v>100</v>
      </c>
      <c r="O1231" s="56">
        <f t="shared" si="437"/>
        <v>50</v>
      </c>
      <c r="P1231" s="56">
        <f t="shared" si="438"/>
        <v>50</v>
      </c>
      <c r="Q1231" s="63"/>
      <c r="R1231" s="56"/>
      <c r="S1231" s="60">
        <f t="shared" si="451"/>
        <v>-6.102671614017674E-3</v>
      </c>
      <c r="T1231" s="64">
        <f t="shared" si="452"/>
        <v>-2.5157232704402621E-2</v>
      </c>
      <c r="V1231" s="65"/>
      <c r="W1231" s="65"/>
      <c r="Y1231" s="15" t="str">
        <f t="shared" si="439"/>
        <v>EASY</v>
      </c>
      <c r="AA1231" s="66">
        <f t="shared" si="453"/>
        <v>7.4004819577117242E-2</v>
      </c>
      <c r="AB1231">
        <f>LOOKUP($B1231,'07_L1政策步階'!$A$4:$A$14,'07_L1政策步階'!$C$4:$C$14)</f>
        <v>1</v>
      </c>
      <c r="AC1231" s="65"/>
      <c r="AD1231" s="65"/>
      <c r="AE1231" s="65"/>
      <c r="AF1231" s="65"/>
      <c r="AG1231" s="65"/>
      <c r="AH1231" s="65"/>
      <c r="AI1231" s="65"/>
      <c r="AJ1231" s="65"/>
      <c r="AK1231" s="65"/>
      <c r="AL1231">
        <f t="shared" si="440"/>
        <v>100</v>
      </c>
      <c r="AM1231">
        <f t="shared" si="441"/>
        <v>100</v>
      </c>
      <c r="AN1231" t="str">
        <f t="shared" si="442"/>
        <v/>
      </c>
      <c r="AO1231" t="str">
        <f t="shared" si="443"/>
        <v/>
      </c>
      <c r="AP1231" t="str">
        <f t="shared" si="444"/>
        <v/>
      </c>
      <c r="AQ1231" t="str">
        <f t="shared" si="445"/>
        <v/>
      </c>
      <c r="AR1231" t="str">
        <f t="shared" si="446"/>
        <v/>
      </c>
      <c r="AS1231" t="str">
        <f t="shared" si="447"/>
        <v/>
      </c>
      <c r="AT1231" t="str">
        <f t="shared" si="448"/>
        <v/>
      </c>
      <c r="AU1231" t="str">
        <f t="shared" si="449"/>
        <v/>
      </c>
      <c r="AV1231" t="str">
        <f t="shared" si="450"/>
        <v/>
      </c>
      <c r="AW1231">
        <f>'01_指標庫'!$H$4*ISNUMBER($F1231)+'01_指標庫'!$H$5*ISNUMBER($AA1231)+'01_指標庫'!$H$6*ISNUMBER($G1231)+'01_指標庫'!$H$7*ISNUMBER($H1231)+'01_指標庫'!$H$8*ISNUMBER($AF1231)+'01_指標庫'!$H$9*ISNUMBER($AG1231)+'01_指標庫'!$H$10*ISNUMBER($AB1231)+'01_指標庫'!$H$11*ISNUMBER($AC1231)+'01_指標庫'!$H$12*ISNUMBER($AD1231)+'01_指標庫'!$H$13*ISNUMBER($AE1231)+'01_指標庫'!$H$14*ISNUMBER($I1231)+'01_指標庫'!$H$15*ISNUMBER($AH1231)+'01_指標庫'!$H$16*ISNUMBER($K1231)+'01_指標庫'!$H$17*ISNUMBER($AI1231)+'01_指標庫'!$H$18*ISNUMBER($AJ1231)+'01_指標庫'!$H$19*ISNUMBER($AK1231)+'01_指標庫'!$H$20*ISNUMBER($BB1231)+'01_指標庫'!$H$21*ISNUMBER($BC1231)</f>
        <v>51</v>
      </c>
      <c r="AX1231">
        <f>IF(AW1231=0,50,ROUND(('01_指標庫'!$H$4*IF(ISNUMBER($F1231),L1231,0)+'01_指標庫'!$H$5*IF(ISNUMBER($AA1231),AL1231,0)+'01_指標庫'!$H$6*IF(ISNUMBER($G1231),M1231,0)+'01_指標庫'!$H$7*IF(ISNUMBER($H1231),N1231,0)+'01_指標庫'!$H$8*IF(ISNUMBER($AF1231),AQ1231,0)+'01_指標庫'!$H$9*IF(ISNUMBER($AG1231),AR1231,0)+'01_指標庫'!$H$10*IF(ISNUMBER($AB1231),AM1231,0)+'01_指標庫'!$H$11*IF(ISNUMBER($AC1231),AN1231,0)+'01_指標庫'!$H$12*IF(ISNUMBER($AD1231),AO1231,0)+'01_指標庫'!$H$13*IF(ISNUMBER($AE1231),AP1231,0)+'01_指標庫'!$H$14*IF(ISNUMBER($I1231),O1231,0)+'01_指標庫'!$H$15*IF(ISNUMBER($AH1231),AS1231,0)+'01_指標庫'!$H$16*IF(ISNUMBER($K1231),P1231,0)+'01_指標庫'!$H$17*IF(ISNUMBER($AI1231),AT1231,0)+'01_指標庫'!$H$18*IF(ISNUMBER($AJ1231),AU1231,0)+'01_指標庫'!$H$19*IF(ISNUMBER($AK1231),AV1231,0)+'01_指標庫'!$H$20*IF(ISNUMBER($BB1231),BB1231,0)+'01_指標庫'!$H$21*IF(ISNUMBER($BC1231),BC1231,0))/AW1231,1))</f>
        <v>80.400000000000006</v>
      </c>
      <c r="AY1231" s="67"/>
      <c r="AZ1231" s="67"/>
      <c r="BA1231" s="66">
        <f t="shared" si="454"/>
        <v>3.4621485156964837E-3</v>
      </c>
      <c r="BB1231">
        <f t="shared" si="455"/>
        <v>50</v>
      </c>
      <c r="BC1231" t="str">
        <f t="shared" si="456"/>
        <v/>
      </c>
    </row>
    <row r="1232" spans="1:55" ht="15" customHeight="1">
      <c r="A1232" s="56">
        <v>1228</v>
      </c>
      <c r="B1232" s="57">
        <v>44340</v>
      </c>
      <c r="C1232" s="56">
        <v>2021</v>
      </c>
      <c r="D1232" s="58" t="s">
        <v>236</v>
      </c>
      <c r="E1232" s="59">
        <v>13641.75</v>
      </c>
      <c r="F1232" s="60">
        <v>8.7160000000000001E-2</v>
      </c>
      <c r="G1232" s="60">
        <v>-2.8497999999999999E-2</v>
      </c>
      <c r="H1232" s="61">
        <v>0.87760000000000005</v>
      </c>
      <c r="I1232" s="69">
        <v>427.5</v>
      </c>
      <c r="J1232" s="70" t="s">
        <v>240</v>
      </c>
      <c r="K1232" s="63">
        <v>18.399999999999999</v>
      </c>
      <c r="L1232" s="56">
        <f t="shared" si="434"/>
        <v>100</v>
      </c>
      <c r="M1232" s="56">
        <f t="shared" si="435"/>
        <v>100</v>
      </c>
      <c r="N1232" s="56">
        <f t="shared" si="436"/>
        <v>100</v>
      </c>
      <c r="O1232" s="56">
        <f t="shared" si="437"/>
        <v>50</v>
      </c>
      <c r="P1232" s="56">
        <f t="shared" si="438"/>
        <v>100</v>
      </c>
      <c r="Q1232" s="63"/>
      <c r="R1232" s="56"/>
      <c r="S1232" s="60">
        <f t="shared" si="451"/>
        <v>1.7149900012973784E-2</v>
      </c>
      <c r="T1232" s="64">
        <f t="shared" si="452"/>
        <v>-8.6848635235732052E-2</v>
      </c>
      <c r="V1232" s="65"/>
      <c r="W1232" s="65"/>
      <c r="Y1232" s="15" t="str">
        <f t="shared" si="439"/>
        <v>EASY</v>
      </c>
      <c r="AA1232" s="66">
        <f t="shared" si="453"/>
        <v>7.4111383084178417E-2</v>
      </c>
      <c r="AB1232">
        <f>LOOKUP($B1232,'07_L1政策步階'!$A$4:$A$14,'07_L1政策步階'!$C$4:$C$14)</f>
        <v>1</v>
      </c>
      <c r="AC1232" s="65"/>
      <c r="AD1232" s="65"/>
      <c r="AE1232" s="65"/>
      <c r="AF1232" s="65"/>
      <c r="AG1232" s="65"/>
      <c r="AH1232" s="65"/>
      <c r="AI1232" s="65"/>
      <c r="AJ1232" s="65"/>
      <c r="AK1232" s="65"/>
      <c r="AL1232">
        <f t="shared" si="440"/>
        <v>100</v>
      </c>
      <c r="AM1232">
        <f t="shared" si="441"/>
        <v>100</v>
      </c>
      <c r="AN1232" t="str">
        <f t="shared" si="442"/>
        <v/>
      </c>
      <c r="AO1232" t="str">
        <f t="shared" si="443"/>
        <v/>
      </c>
      <c r="AP1232" t="str">
        <f t="shared" si="444"/>
        <v/>
      </c>
      <c r="AQ1232" t="str">
        <f t="shared" si="445"/>
        <v/>
      </c>
      <c r="AR1232" t="str">
        <f t="shared" si="446"/>
        <v/>
      </c>
      <c r="AS1232" t="str">
        <f t="shared" si="447"/>
        <v/>
      </c>
      <c r="AT1232" t="str">
        <f t="shared" si="448"/>
        <v/>
      </c>
      <c r="AU1232" t="str">
        <f t="shared" si="449"/>
        <v/>
      </c>
      <c r="AV1232" t="str">
        <f t="shared" si="450"/>
        <v/>
      </c>
      <c r="AW1232">
        <f>'01_指標庫'!$H$4*ISNUMBER($F1232)+'01_指標庫'!$H$5*ISNUMBER($AA1232)+'01_指標庫'!$H$6*ISNUMBER($G1232)+'01_指標庫'!$H$7*ISNUMBER($H1232)+'01_指標庫'!$H$8*ISNUMBER($AF1232)+'01_指標庫'!$H$9*ISNUMBER($AG1232)+'01_指標庫'!$H$10*ISNUMBER($AB1232)+'01_指標庫'!$H$11*ISNUMBER($AC1232)+'01_指標庫'!$H$12*ISNUMBER($AD1232)+'01_指標庫'!$H$13*ISNUMBER($AE1232)+'01_指標庫'!$H$14*ISNUMBER($I1232)+'01_指標庫'!$H$15*ISNUMBER($AH1232)+'01_指標庫'!$H$16*ISNUMBER($K1232)+'01_指標庫'!$H$17*ISNUMBER($AI1232)+'01_指標庫'!$H$18*ISNUMBER($AJ1232)+'01_指標庫'!$H$19*ISNUMBER($AK1232)+'01_指標庫'!$H$20*ISNUMBER($BB1232)+'01_指標庫'!$H$21*ISNUMBER($BC1232)</f>
        <v>51</v>
      </c>
      <c r="AX1232">
        <f>IF(AW1232=0,50,ROUND(('01_指標庫'!$H$4*IF(ISNUMBER($F1232),L1232,0)+'01_指標庫'!$H$5*IF(ISNUMBER($AA1232),AL1232,0)+'01_指標庫'!$H$6*IF(ISNUMBER($G1232),M1232,0)+'01_指標庫'!$H$7*IF(ISNUMBER($H1232),N1232,0)+'01_指標庫'!$H$8*IF(ISNUMBER($AF1232),AQ1232,0)+'01_指標庫'!$H$9*IF(ISNUMBER($AG1232),AR1232,0)+'01_指標庫'!$H$10*IF(ISNUMBER($AB1232),AM1232,0)+'01_指標庫'!$H$11*IF(ISNUMBER($AC1232),AN1232,0)+'01_指標庫'!$H$12*IF(ISNUMBER($AD1232),AO1232,0)+'01_指標庫'!$H$13*IF(ISNUMBER($AE1232),AP1232,0)+'01_指標庫'!$H$14*IF(ISNUMBER($I1232),O1232,0)+'01_指標庫'!$H$15*IF(ISNUMBER($AH1232),AS1232,0)+'01_指標庫'!$H$16*IF(ISNUMBER($K1232),P1232,0)+'01_指標庫'!$H$17*IF(ISNUMBER($AI1232),AT1232,0)+'01_指標庫'!$H$18*IF(ISNUMBER($AJ1232),AU1232,0)+'01_指標庫'!$H$19*IF(ISNUMBER($AK1232),AV1232,0)+'01_指標庫'!$H$20*IF(ISNUMBER($BB1232),BB1232,0)+'01_指標庫'!$H$21*IF(ISNUMBER($BC1232),BC1232,0))/AW1232,1))</f>
        <v>86.3</v>
      </c>
      <c r="AY1232" s="67"/>
      <c r="AZ1232" s="67"/>
      <c r="BA1232" s="66">
        <f t="shared" si="454"/>
        <v>6.2707979387441881E-3</v>
      </c>
      <c r="BB1232">
        <f t="shared" si="455"/>
        <v>50</v>
      </c>
      <c r="BC1232" t="str">
        <f t="shared" si="456"/>
        <v/>
      </c>
    </row>
    <row r="1233" spans="1:55" ht="15" customHeight="1">
      <c r="A1233" s="56">
        <v>1229</v>
      </c>
      <c r="B1233" s="57">
        <v>44341</v>
      </c>
      <c r="C1233" s="56">
        <v>2021</v>
      </c>
      <c r="D1233" s="58" t="s">
        <v>237</v>
      </c>
      <c r="E1233" s="59">
        <v>13657.73</v>
      </c>
      <c r="F1233" s="60">
        <v>8.7343000000000004E-2</v>
      </c>
      <c r="G1233" s="60">
        <v>-2.7359999999999999E-2</v>
      </c>
      <c r="H1233" s="61">
        <v>0.87760000000000005</v>
      </c>
      <c r="I1233" s="69">
        <v>431.2</v>
      </c>
      <c r="J1233" s="70" t="s">
        <v>240</v>
      </c>
      <c r="K1233" s="63">
        <v>18.84</v>
      </c>
      <c r="L1233" s="56">
        <f t="shared" si="434"/>
        <v>100</v>
      </c>
      <c r="M1233" s="56">
        <f t="shared" si="435"/>
        <v>100</v>
      </c>
      <c r="N1233" s="56">
        <f t="shared" si="436"/>
        <v>100</v>
      </c>
      <c r="O1233" s="56">
        <f t="shared" si="437"/>
        <v>50</v>
      </c>
      <c r="P1233" s="56">
        <f t="shared" si="438"/>
        <v>100</v>
      </c>
      <c r="Q1233" s="63"/>
      <c r="R1233" s="56"/>
      <c r="S1233" s="60">
        <f t="shared" si="451"/>
        <v>1.1714039621015804E-3</v>
      </c>
      <c r="T1233" s="64">
        <f t="shared" si="452"/>
        <v>2.3913043478260843E-2</v>
      </c>
      <c r="V1233" s="65"/>
      <c r="W1233" s="65"/>
      <c r="Y1233" s="15" t="str">
        <f t="shared" si="439"/>
        <v>EASY</v>
      </c>
      <c r="AA1233" s="66">
        <f t="shared" si="453"/>
        <v>7.3950476710680002E-2</v>
      </c>
      <c r="AB1233">
        <f>LOOKUP($B1233,'07_L1政策步階'!$A$4:$A$14,'07_L1政策步階'!$C$4:$C$14)</f>
        <v>1</v>
      </c>
      <c r="AC1233" s="65"/>
      <c r="AD1233" s="65"/>
      <c r="AE1233" s="65"/>
      <c r="AF1233" s="65"/>
      <c r="AG1233" s="65"/>
      <c r="AH1233" s="65"/>
      <c r="AI1233" s="65"/>
      <c r="AJ1233" s="65"/>
      <c r="AK1233" s="65"/>
      <c r="AL1233">
        <f t="shared" si="440"/>
        <v>100</v>
      </c>
      <c r="AM1233">
        <f t="shared" si="441"/>
        <v>100</v>
      </c>
      <c r="AN1233" t="str">
        <f t="shared" si="442"/>
        <v/>
      </c>
      <c r="AO1233" t="str">
        <f t="shared" si="443"/>
        <v/>
      </c>
      <c r="AP1233" t="str">
        <f t="shared" si="444"/>
        <v/>
      </c>
      <c r="AQ1233" t="str">
        <f t="shared" si="445"/>
        <v/>
      </c>
      <c r="AR1233" t="str">
        <f t="shared" si="446"/>
        <v/>
      </c>
      <c r="AS1233" t="str">
        <f t="shared" si="447"/>
        <v/>
      </c>
      <c r="AT1233" t="str">
        <f t="shared" si="448"/>
        <v/>
      </c>
      <c r="AU1233" t="str">
        <f t="shared" si="449"/>
        <v/>
      </c>
      <c r="AV1233" t="str">
        <f t="shared" si="450"/>
        <v/>
      </c>
      <c r="AW1233">
        <f>'01_指標庫'!$H$4*ISNUMBER($F1233)+'01_指標庫'!$H$5*ISNUMBER($AA1233)+'01_指標庫'!$H$6*ISNUMBER($G1233)+'01_指標庫'!$H$7*ISNUMBER($H1233)+'01_指標庫'!$H$8*ISNUMBER($AF1233)+'01_指標庫'!$H$9*ISNUMBER($AG1233)+'01_指標庫'!$H$10*ISNUMBER($AB1233)+'01_指標庫'!$H$11*ISNUMBER($AC1233)+'01_指標庫'!$H$12*ISNUMBER($AD1233)+'01_指標庫'!$H$13*ISNUMBER($AE1233)+'01_指標庫'!$H$14*ISNUMBER($I1233)+'01_指標庫'!$H$15*ISNUMBER($AH1233)+'01_指標庫'!$H$16*ISNUMBER($K1233)+'01_指標庫'!$H$17*ISNUMBER($AI1233)+'01_指標庫'!$H$18*ISNUMBER($AJ1233)+'01_指標庫'!$H$19*ISNUMBER($AK1233)+'01_指標庫'!$H$20*ISNUMBER($BB1233)+'01_指標庫'!$H$21*ISNUMBER($BC1233)</f>
        <v>51</v>
      </c>
      <c r="AX1233">
        <f>IF(AW1233=0,50,ROUND(('01_指標庫'!$H$4*IF(ISNUMBER($F1233),L1233,0)+'01_指標庫'!$H$5*IF(ISNUMBER($AA1233),AL1233,0)+'01_指標庫'!$H$6*IF(ISNUMBER($G1233),M1233,0)+'01_指標庫'!$H$7*IF(ISNUMBER($H1233),N1233,0)+'01_指標庫'!$H$8*IF(ISNUMBER($AF1233),AQ1233,0)+'01_指標庫'!$H$9*IF(ISNUMBER($AG1233),AR1233,0)+'01_指標庫'!$H$10*IF(ISNUMBER($AB1233),AM1233,0)+'01_指標庫'!$H$11*IF(ISNUMBER($AC1233),AN1233,0)+'01_指標庫'!$H$12*IF(ISNUMBER($AD1233),AO1233,0)+'01_指標庫'!$H$13*IF(ISNUMBER($AE1233),AP1233,0)+'01_指標庫'!$H$14*IF(ISNUMBER($I1233),O1233,0)+'01_指標庫'!$H$15*IF(ISNUMBER($AH1233),AS1233,0)+'01_指標庫'!$H$16*IF(ISNUMBER($K1233),P1233,0)+'01_指標庫'!$H$17*IF(ISNUMBER($AI1233),AT1233,0)+'01_指標庫'!$H$18*IF(ISNUMBER($AJ1233),AU1233,0)+'01_指標庫'!$H$19*IF(ISNUMBER($AK1233),AV1233,0)+'01_指標庫'!$H$20*IF(ISNUMBER($BB1233),BB1233,0)+'01_指標庫'!$H$21*IF(ISNUMBER($BC1233),BC1233,0))/AW1233,1))</f>
        <v>92.2</v>
      </c>
      <c r="AY1233" s="67"/>
      <c r="AZ1233" s="67"/>
      <c r="BA1233" s="66">
        <f t="shared" si="454"/>
        <v>1.0554046814258422E-2</v>
      </c>
      <c r="BB1233">
        <f t="shared" si="455"/>
        <v>100</v>
      </c>
      <c r="BC1233" t="str">
        <f t="shared" si="456"/>
        <v/>
      </c>
    </row>
    <row r="1234" spans="1:55" ht="15" customHeight="1">
      <c r="A1234" s="56">
        <v>1230</v>
      </c>
      <c r="B1234" s="57">
        <v>44342</v>
      </c>
      <c r="C1234" s="56">
        <v>2021</v>
      </c>
      <c r="D1234" s="58" t="s">
        <v>238</v>
      </c>
      <c r="E1234" s="59">
        <v>13702.74</v>
      </c>
      <c r="F1234" s="60">
        <v>8.9790999999999996E-2</v>
      </c>
      <c r="G1234" s="60">
        <v>-2.4153999999999998E-2</v>
      </c>
      <c r="H1234" s="61">
        <v>0.87760000000000005</v>
      </c>
      <c r="I1234" s="69">
        <v>418.8</v>
      </c>
      <c r="J1234" s="70" t="s">
        <v>240</v>
      </c>
      <c r="K1234" s="63">
        <v>17.36</v>
      </c>
      <c r="L1234" s="56">
        <f t="shared" si="434"/>
        <v>100</v>
      </c>
      <c r="M1234" s="56">
        <f t="shared" si="435"/>
        <v>100</v>
      </c>
      <c r="N1234" s="56">
        <f t="shared" si="436"/>
        <v>100</v>
      </c>
      <c r="O1234" s="56">
        <f t="shared" si="437"/>
        <v>50</v>
      </c>
      <c r="P1234" s="56">
        <f t="shared" si="438"/>
        <v>100</v>
      </c>
      <c r="Q1234" s="63"/>
      <c r="R1234" s="56"/>
      <c r="S1234" s="60">
        <f t="shared" si="451"/>
        <v>3.2955696151557579E-3</v>
      </c>
      <c r="T1234" s="64">
        <f t="shared" si="452"/>
        <v>-7.8556263269639048E-2</v>
      </c>
      <c r="V1234" s="65"/>
      <c r="W1234" s="65"/>
      <c r="Y1234" s="15" t="str">
        <f t="shared" si="439"/>
        <v>EASY</v>
      </c>
      <c r="AA1234" s="66">
        <f t="shared" si="453"/>
        <v>7.370818573151583E-2</v>
      </c>
      <c r="AB1234">
        <f>LOOKUP($B1234,'07_L1政策步階'!$A$4:$A$14,'07_L1政策步階'!$C$4:$C$14)</f>
        <v>1</v>
      </c>
      <c r="AC1234" s="65"/>
      <c r="AD1234" s="65"/>
      <c r="AE1234" s="65"/>
      <c r="AF1234" s="65"/>
      <c r="AG1234" s="65"/>
      <c r="AH1234" s="65"/>
      <c r="AI1234" s="65"/>
      <c r="AJ1234" s="65"/>
      <c r="AK1234" s="65"/>
      <c r="AL1234">
        <f t="shared" si="440"/>
        <v>100</v>
      </c>
      <c r="AM1234">
        <f t="shared" si="441"/>
        <v>100</v>
      </c>
      <c r="AN1234" t="str">
        <f t="shared" si="442"/>
        <v/>
      </c>
      <c r="AO1234" t="str">
        <f t="shared" si="443"/>
        <v/>
      </c>
      <c r="AP1234" t="str">
        <f t="shared" si="444"/>
        <v/>
      </c>
      <c r="AQ1234" t="str">
        <f t="shared" si="445"/>
        <v/>
      </c>
      <c r="AR1234" t="str">
        <f t="shared" si="446"/>
        <v/>
      </c>
      <c r="AS1234" t="str">
        <f t="shared" si="447"/>
        <v/>
      </c>
      <c r="AT1234" t="str">
        <f t="shared" si="448"/>
        <v/>
      </c>
      <c r="AU1234" t="str">
        <f t="shared" si="449"/>
        <v/>
      </c>
      <c r="AV1234" t="str">
        <f t="shared" si="450"/>
        <v/>
      </c>
      <c r="AW1234">
        <f>'01_指標庫'!$H$4*ISNUMBER($F1234)+'01_指標庫'!$H$5*ISNUMBER($AA1234)+'01_指標庫'!$H$6*ISNUMBER($G1234)+'01_指標庫'!$H$7*ISNUMBER($H1234)+'01_指標庫'!$H$8*ISNUMBER($AF1234)+'01_指標庫'!$H$9*ISNUMBER($AG1234)+'01_指標庫'!$H$10*ISNUMBER($AB1234)+'01_指標庫'!$H$11*ISNUMBER($AC1234)+'01_指標庫'!$H$12*ISNUMBER($AD1234)+'01_指標庫'!$H$13*ISNUMBER($AE1234)+'01_指標庫'!$H$14*ISNUMBER($I1234)+'01_指標庫'!$H$15*ISNUMBER($AH1234)+'01_指標庫'!$H$16*ISNUMBER($K1234)+'01_指標庫'!$H$17*ISNUMBER($AI1234)+'01_指標庫'!$H$18*ISNUMBER($AJ1234)+'01_指標庫'!$H$19*ISNUMBER($AK1234)+'01_指標庫'!$H$20*ISNUMBER($BB1234)+'01_指標庫'!$H$21*ISNUMBER($BC1234)</f>
        <v>51</v>
      </c>
      <c r="AX1234">
        <f>IF(AW1234=0,50,ROUND(('01_指標庫'!$H$4*IF(ISNUMBER($F1234),L1234,0)+'01_指標庫'!$H$5*IF(ISNUMBER($AA1234),AL1234,0)+'01_指標庫'!$H$6*IF(ISNUMBER($G1234),M1234,0)+'01_指標庫'!$H$7*IF(ISNUMBER($H1234),N1234,0)+'01_指標庫'!$H$8*IF(ISNUMBER($AF1234),AQ1234,0)+'01_指標庫'!$H$9*IF(ISNUMBER($AG1234),AR1234,0)+'01_指標庫'!$H$10*IF(ISNUMBER($AB1234),AM1234,0)+'01_指標庫'!$H$11*IF(ISNUMBER($AC1234),AN1234,0)+'01_指標庫'!$H$12*IF(ISNUMBER($AD1234),AO1234,0)+'01_指標庫'!$H$13*IF(ISNUMBER($AE1234),AP1234,0)+'01_指標庫'!$H$14*IF(ISNUMBER($I1234),O1234,0)+'01_指標庫'!$H$15*IF(ISNUMBER($AH1234),AS1234,0)+'01_指標庫'!$H$16*IF(ISNUMBER($K1234),P1234,0)+'01_指標庫'!$H$17*IF(ISNUMBER($AI1234),AT1234,0)+'01_指標庫'!$H$18*IF(ISNUMBER($AJ1234),AU1234,0)+'01_指標庫'!$H$19*IF(ISNUMBER($AK1234),AV1234,0)+'01_指標庫'!$H$20*IF(ISNUMBER($BB1234),BB1234,0)+'01_指標庫'!$H$21*IF(ISNUMBER($BC1234),BC1234,0))/AW1234,1))</f>
        <v>92.2</v>
      </c>
      <c r="AY1234" s="67"/>
      <c r="AZ1234" s="67"/>
      <c r="BA1234" s="66">
        <f t="shared" si="454"/>
        <v>1.2202223868118534E-2</v>
      </c>
      <c r="BB1234">
        <f t="shared" si="455"/>
        <v>100</v>
      </c>
      <c r="BC1234" t="str">
        <f t="shared" si="456"/>
        <v/>
      </c>
    </row>
    <row r="1235" spans="1:55" ht="15" customHeight="1">
      <c r="A1235" s="56">
        <v>1231</v>
      </c>
      <c r="B1235" s="57">
        <v>44343</v>
      </c>
      <c r="C1235" s="56">
        <v>2021</v>
      </c>
      <c r="D1235" s="58" t="s">
        <v>239</v>
      </c>
      <c r="E1235" s="59">
        <v>13657.85</v>
      </c>
      <c r="F1235" s="60">
        <v>8.5019999999999998E-2</v>
      </c>
      <c r="G1235" s="60">
        <v>-2.7351E-2</v>
      </c>
      <c r="H1235" s="61">
        <v>0.87760000000000005</v>
      </c>
      <c r="I1235" s="69">
        <v>413.6</v>
      </c>
      <c r="J1235" s="70" t="s">
        <v>240</v>
      </c>
      <c r="K1235" s="63">
        <v>16.739999999999998</v>
      </c>
      <c r="L1235" s="56">
        <f t="shared" si="434"/>
        <v>100</v>
      </c>
      <c r="M1235" s="56">
        <f t="shared" si="435"/>
        <v>100</v>
      </c>
      <c r="N1235" s="56">
        <f t="shared" si="436"/>
        <v>100</v>
      </c>
      <c r="O1235" s="56">
        <f t="shared" si="437"/>
        <v>50</v>
      </c>
      <c r="P1235" s="56">
        <f t="shared" si="438"/>
        <v>100</v>
      </c>
      <c r="Q1235" s="63"/>
      <c r="R1235" s="56"/>
      <c r="S1235" s="60">
        <f t="shared" si="451"/>
        <v>-3.2759871383387651E-3</v>
      </c>
      <c r="T1235" s="64">
        <f t="shared" si="452"/>
        <v>-3.5714285714285809E-2</v>
      </c>
      <c r="V1235" s="65"/>
      <c r="W1235" s="65"/>
      <c r="Y1235" s="15" t="str">
        <f t="shared" si="439"/>
        <v>EASY</v>
      </c>
      <c r="AA1235" s="66">
        <f t="shared" si="453"/>
        <v>7.3245458487126491E-2</v>
      </c>
      <c r="AB1235">
        <f>LOOKUP($B1235,'07_L1政策步階'!$A$4:$A$14,'07_L1政策步階'!$C$4:$C$14)</f>
        <v>1</v>
      </c>
      <c r="AC1235" s="65"/>
      <c r="AD1235" s="65"/>
      <c r="AE1235" s="65"/>
      <c r="AF1235" s="65"/>
      <c r="AG1235" s="65"/>
      <c r="AH1235" s="65"/>
      <c r="AI1235" s="65"/>
      <c r="AJ1235" s="65"/>
      <c r="AK1235" s="65"/>
      <c r="AL1235">
        <f t="shared" si="440"/>
        <v>100</v>
      </c>
      <c r="AM1235">
        <f t="shared" si="441"/>
        <v>100</v>
      </c>
      <c r="AN1235" t="str">
        <f t="shared" si="442"/>
        <v/>
      </c>
      <c r="AO1235" t="str">
        <f t="shared" si="443"/>
        <v/>
      </c>
      <c r="AP1235" t="str">
        <f t="shared" si="444"/>
        <v/>
      </c>
      <c r="AQ1235" t="str">
        <f t="shared" si="445"/>
        <v/>
      </c>
      <c r="AR1235" t="str">
        <f t="shared" si="446"/>
        <v/>
      </c>
      <c r="AS1235" t="str">
        <f t="shared" si="447"/>
        <v/>
      </c>
      <c r="AT1235" t="str">
        <f t="shared" si="448"/>
        <v/>
      </c>
      <c r="AU1235" t="str">
        <f t="shared" si="449"/>
        <v/>
      </c>
      <c r="AV1235" t="str">
        <f t="shared" si="450"/>
        <v/>
      </c>
      <c r="AW1235">
        <f>'01_指標庫'!$H$4*ISNUMBER($F1235)+'01_指標庫'!$H$5*ISNUMBER($AA1235)+'01_指標庫'!$H$6*ISNUMBER($G1235)+'01_指標庫'!$H$7*ISNUMBER($H1235)+'01_指標庫'!$H$8*ISNUMBER($AF1235)+'01_指標庫'!$H$9*ISNUMBER($AG1235)+'01_指標庫'!$H$10*ISNUMBER($AB1235)+'01_指標庫'!$H$11*ISNUMBER($AC1235)+'01_指標庫'!$H$12*ISNUMBER($AD1235)+'01_指標庫'!$H$13*ISNUMBER($AE1235)+'01_指標庫'!$H$14*ISNUMBER($I1235)+'01_指標庫'!$H$15*ISNUMBER($AH1235)+'01_指標庫'!$H$16*ISNUMBER($K1235)+'01_指標庫'!$H$17*ISNUMBER($AI1235)+'01_指標庫'!$H$18*ISNUMBER($AJ1235)+'01_指標庫'!$H$19*ISNUMBER($AK1235)+'01_指標庫'!$H$20*ISNUMBER($BB1235)+'01_指標庫'!$H$21*ISNUMBER($BC1235)</f>
        <v>51</v>
      </c>
      <c r="AX1235">
        <f>IF(AW1235=0,50,ROUND(('01_指標庫'!$H$4*IF(ISNUMBER($F1235),L1235,0)+'01_指標庫'!$H$5*IF(ISNUMBER($AA1235),AL1235,0)+'01_指標庫'!$H$6*IF(ISNUMBER($G1235),M1235,0)+'01_指標庫'!$H$7*IF(ISNUMBER($H1235),N1235,0)+'01_指標庫'!$H$8*IF(ISNUMBER($AF1235),AQ1235,0)+'01_指標庫'!$H$9*IF(ISNUMBER($AG1235),AR1235,0)+'01_指標庫'!$H$10*IF(ISNUMBER($AB1235),AM1235,0)+'01_指標庫'!$H$11*IF(ISNUMBER($AC1235),AN1235,0)+'01_指標庫'!$H$12*IF(ISNUMBER($AD1235),AO1235,0)+'01_指標庫'!$H$13*IF(ISNUMBER($AE1235),AP1235,0)+'01_指標庫'!$H$14*IF(ISNUMBER($I1235),O1235,0)+'01_指標庫'!$H$15*IF(ISNUMBER($AH1235),AS1235,0)+'01_指標庫'!$H$16*IF(ISNUMBER($K1235),P1235,0)+'01_指標庫'!$H$17*IF(ISNUMBER($AI1235),AT1235,0)+'01_指標庫'!$H$18*IF(ISNUMBER($AJ1235),AU1235,0)+'01_指標庫'!$H$19*IF(ISNUMBER($AK1235),AV1235,0)+'01_指標庫'!$H$20*IF(ISNUMBER($BB1235),BB1235,0)+'01_指標庫'!$H$21*IF(ISNUMBER($BC1235),BC1235,0))/AW1235,1))</f>
        <v>92.2</v>
      </c>
      <c r="AY1235" s="67"/>
      <c r="AZ1235" s="67"/>
      <c r="BA1235" s="66">
        <f t="shared" si="454"/>
        <v>1.0510844406547371E-2</v>
      </c>
      <c r="BB1235">
        <f t="shared" si="455"/>
        <v>100</v>
      </c>
      <c r="BC1235" t="str">
        <f t="shared" si="456"/>
        <v/>
      </c>
    </row>
    <row r="1236" spans="1:55" ht="15" customHeight="1">
      <c r="A1236" s="56">
        <v>1232</v>
      </c>
      <c r="B1236" s="57">
        <v>44344</v>
      </c>
      <c r="C1236" s="56">
        <v>2021</v>
      </c>
      <c r="D1236" s="58" t="s">
        <v>234</v>
      </c>
      <c r="E1236" s="59">
        <v>13686.51</v>
      </c>
      <c r="F1236" s="60">
        <v>8.6206000000000005E-2</v>
      </c>
      <c r="G1236" s="60">
        <v>-2.5309999999999999E-2</v>
      </c>
      <c r="H1236" s="61">
        <v>0.87760000000000005</v>
      </c>
      <c r="I1236" s="69">
        <v>413.7</v>
      </c>
      <c r="J1236" s="70" t="s">
        <v>240</v>
      </c>
      <c r="K1236" s="63">
        <v>16.760000000000002</v>
      </c>
      <c r="L1236" s="56">
        <f t="shared" si="434"/>
        <v>100</v>
      </c>
      <c r="M1236" s="56">
        <f t="shared" si="435"/>
        <v>100</v>
      </c>
      <c r="N1236" s="56">
        <f t="shared" si="436"/>
        <v>100</v>
      </c>
      <c r="O1236" s="56">
        <f t="shared" si="437"/>
        <v>50</v>
      </c>
      <c r="P1236" s="56">
        <f t="shared" si="438"/>
        <v>100</v>
      </c>
      <c r="Q1236" s="63"/>
      <c r="R1236" s="56"/>
      <c r="S1236" s="60">
        <f t="shared" si="451"/>
        <v>2.0984269119956878E-3</v>
      </c>
      <c r="T1236" s="64">
        <f t="shared" si="452"/>
        <v>1.1947431302272715E-3</v>
      </c>
      <c r="V1236" s="65"/>
      <c r="W1236" s="65"/>
      <c r="Y1236" s="15" t="str">
        <f t="shared" si="439"/>
        <v>EASY</v>
      </c>
      <c r="AA1236" s="66">
        <f t="shared" si="453"/>
        <v>7.3592858315931098E-2</v>
      </c>
      <c r="AB1236">
        <f>LOOKUP($B1236,'07_L1政策步階'!$A$4:$A$14,'07_L1政策步階'!$C$4:$C$14)</f>
        <v>1</v>
      </c>
      <c r="AC1236" s="65"/>
      <c r="AD1236" s="65"/>
      <c r="AE1236" s="65"/>
      <c r="AF1236" s="65"/>
      <c r="AG1236" s="65"/>
      <c r="AH1236" s="65"/>
      <c r="AI1236" s="65"/>
      <c r="AJ1236" s="65"/>
      <c r="AK1236" s="65"/>
      <c r="AL1236">
        <f t="shared" si="440"/>
        <v>100</v>
      </c>
      <c r="AM1236">
        <f t="shared" si="441"/>
        <v>100</v>
      </c>
      <c r="AN1236" t="str">
        <f t="shared" si="442"/>
        <v/>
      </c>
      <c r="AO1236" t="str">
        <f t="shared" si="443"/>
        <v/>
      </c>
      <c r="AP1236" t="str">
        <f t="shared" si="444"/>
        <v/>
      </c>
      <c r="AQ1236" t="str">
        <f t="shared" si="445"/>
        <v/>
      </c>
      <c r="AR1236" t="str">
        <f t="shared" si="446"/>
        <v/>
      </c>
      <c r="AS1236" t="str">
        <f t="shared" si="447"/>
        <v/>
      </c>
      <c r="AT1236" t="str">
        <f t="shared" si="448"/>
        <v/>
      </c>
      <c r="AU1236" t="str">
        <f t="shared" si="449"/>
        <v/>
      </c>
      <c r="AV1236" t="str">
        <f t="shared" si="450"/>
        <v/>
      </c>
      <c r="AW1236">
        <f>'01_指標庫'!$H$4*ISNUMBER($F1236)+'01_指標庫'!$H$5*ISNUMBER($AA1236)+'01_指標庫'!$H$6*ISNUMBER($G1236)+'01_指標庫'!$H$7*ISNUMBER($H1236)+'01_指標庫'!$H$8*ISNUMBER($AF1236)+'01_指標庫'!$H$9*ISNUMBER($AG1236)+'01_指標庫'!$H$10*ISNUMBER($AB1236)+'01_指標庫'!$H$11*ISNUMBER($AC1236)+'01_指標庫'!$H$12*ISNUMBER($AD1236)+'01_指標庫'!$H$13*ISNUMBER($AE1236)+'01_指標庫'!$H$14*ISNUMBER($I1236)+'01_指標庫'!$H$15*ISNUMBER($AH1236)+'01_指標庫'!$H$16*ISNUMBER($K1236)+'01_指標庫'!$H$17*ISNUMBER($AI1236)+'01_指標庫'!$H$18*ISNUMBER($AJ1236)+'01_指標庫'!$H$19*ISNUMBER($AK1236)+'01_指標庫'!$H$20*ISNUMBER($BB1236)+'01_指標庫'!$H$21*ISNUMBER($BC1236)</f>
        <v>51</v>
      </c>
      <c r="AX1236">
        <f>IF(AW1236=0,50,ROUND(('01_指標庫'!$H$4*IF(ISNUMBER($F1236),L1236,0)+'01_指標庫'!$H$5*IF(ISNUMBER($AA1236),AL1236,0)+'01_指標庫'!$H$6*IF(ISNUMBER($G1236),M1236,0)+'01_指標庫'!$H$7*IF(ISNUMBER($H1236),N1236,0)+'01_指標庫'!$H$8*IF(ISNUMBER($AF1236),AQ1236,0)+'01_指標庫'!$H$9*IF(ISNUMBER($AG1236),AR1236,0)+'01_指標庫'!$H$10*IF(ISNUMBER($AB1236),AM1236,0)+'01_指標庫'!$H$11*IF(ISNUMBER($AC1236),AN1236,0)+'01_指標庫'!$H$12*IF(ISNUMBER($AD1236),AO1236,0)+'01_指標庫'!$H$13*IF(ISNUMBER($AE1236),AP1236,0)+'01_指標庫'!$H$14*IF(ISNUMBER($I1236),O1236,0)+'01_指標庫'!$H$15*IF(ISNUMBER($AH1236),AS1236,0)+'01_指標庫'!$H$16*IF(ISNUMBER($K1236),P1236,0)+'01_指標庫'!$H$17*IF(ISNUMBER($AI1236),AT1236,0)+'01_指標庫'!$H$18*IF(ISNUMBER($AJ1236),AU1236,0)+'01_指標庫'!$H$19*IF(ISNUMBER($AK1236),AV1236,0)+'01_指標庫'!$H$20*IF(ISNUMBER($BB1236),BB1236,0)+'01_指標庫'!$H$21*IF(ISNUMBER($BC1236),BC1236,0))/AW1236,1))</f>
        <v>92.2</v>
      </c>
      <c r="AY1236" s="67"/>
      <c r="AZ1236" s="67"/>
      <c r="BA1236" s="66">
        <f t="shared" si="454"/>
        <v>1.2385118719759891E-2</v>
      </c>
      <c r="BB1236">
        <f t="shared" si="455"/>
        <v>100</v>
      </c>
      <c r="BC1236" t="str">
        <f t="shared" si="456"/>
        <v/>
      </c>
    </row>
    <row r="1237" spans="1:55" ht="15" customHeight="1">
      <c r="A1237" s="56">
        <v>1233</v>
      </c>
      <c r="B1237" s="57">
        <v>44348</v>
      </c>
      <c r="C1237" s="56">
        <v>2021</v>
      </c>
      <c r="D1237" s="58" t="s">
        <v>237</v>
      </c>
      <c r="E1237" s="59">
        <v>13654.59</v>
      </c>
      <c r="F1237" s="60">
        <v>8.2609000000000002E-2</v>
      </c>
      <c r="G1237" s="60">
        <v>-2.7583E-2</v>
      </c>
      <c r="H1237" s="61">
        <v>0.87760000000000005</v>
      </c>
      <c r="I1237" s="69">
        <v>423.3</v>
      </c>
      <c r="J1237" s="70" t="s">
        <v>240</v>
      </c>
      <c r="K1237" s="63">
        <v>17.899999999999999</v>
      </c>
      <c r="L1237" s="56">
        <f t="shared" si="434"/>
        <v>100</v>
      </c>
      <c r="M1237" s="56">
        <f t="shared" si="435"/>
        <v>100</v>
      </c>
      <c r="N1237" s="56">
        <f t="shared" si="436"/>
        <v>100</v>
      </c>
      <c r="O1237" s="56">
        <f t="shared" si="437"/>
        <v>50</v>
      </c>
      <c r="P1237" s="56">
        <f t="shared" si="438"/>
        <v>100</v>
      </c>
      <c r="Q1237" s="63"/>
      <c r="R1237" s="56"/>
      <c r="S1237" s="60">
        <f t="shared" si="451"/>
        <v>-2.332223481369633E-3</v>
      </c>
      <c r="T1237" s="64">
        <f t="shared" si="452"/>
        <v>6.8019093078758752E-2</v>
      </c>
      <c r="V1237" s="65"/>
      <c r="W1237" s="65"/>
      <c r="Y1237" s="15" t="str">
        <f t="shared" si="439"/>
        <v>EASY</v>
      </c>
      <c r="AA1237" s="66">
        <f t="shared" si="453"/>
        <v>7.3787879634190423E-2</v>
      </c>
      <c r="AB1237">
        <f>LOOKUP($B1237,'07_L1政策步階'!$A$4:$A$14,'07_L1政策步階'!$C$4:$C$14)</f>
        <v>1</v>
      </c>
      <c r="AC1237" s="65"/>
      <c r="AD1237" s="65"/>
      <c r="AE1237" s="65"/>
      <c r="AF1237" s="65"/>
      <c r="AG1237" s="65"/>
      <c r="AH1237" s="65"/>
      <c r="AI1237" s="65"/>
      <c r="AJ1237" s="65"/>
      <c r="AK1237" s="65"/>
      <c r="AL1237">
        <f t="shared" si="440"/>
        <v>100</v>
      </c>
      <c r="AM1237">
        <f t="shared" si="441"/>
        <v>100</v>
      </c>
      <c r="AN1237" t="str">
        <f t="shared" si="442"/>
        <v/>
      </c>
      <c r="AO1237" t="str">
        <f t="shared" si="443"/>
        <v/>
      </c>
      <c r="AP1237" t="str">
        <f t="shared" si="444"/>
        <v/>
      </c>
      <c r="AQ1237" t="str">
        <f t="shared" si="445"/>
        <v/>
      </c>
      <c r="AR1237" t="str">
        <f t="shared" si="446"/>
        <v/>
      </c>
      <c r="AS1237" t="str">
        <f t="shared" si="447"/>
        <v/>
      </c>
      <c r="AT1237" t="str">
        <f t="shared" si="448"/>
        <v/>
      </c>
      <c r="AU1237" t="str">
        <f t="shared" si="449"/>
        <v/>
      </c>
      <c r="AV1237" t="str">
        <f t="shared" si="450"/>
        <v/>
      </c>
      <c r="AW1237">
        <f>'01_指標庫'!$H$4*ISNUMBER($F1237)+'01_指標庫'!$H$5*ISNUMBER($AA1237)+'01_指標庫'!$H$6*ISNUMBER($G1237)+'01_指標庫'!$H$7*ISNUMBER($H1237)+'01_指標庫'!$H$8*ISNUMBER($AF1237)+'01_指標庫'!$H$9*ISNUMBER($AG1237)+'01_指標庫'!$H$10*ISNUMBER($AB1237)+'01_指標庫'!$H$11*ISNUMBER($AC1237)+'01_指標庫'!$H$12*ISNUMBER($AD1237)+'01_指標庫'!$H$13*ISNUMBER($AE1237)+'01_指標庫'!$H$14*ISNUMBER($I1237)+'01_指標庫'!$H$15*ISNUMBER($AH1237)+'01_指標庫'!$H$16*ISNUMBER($K1237)+'01_指標庫'!$H$17*ISNUMBER($AI1237)+'01_指標庫'!$H$18*ISNUMBER($AJ1237)+'01_指標庫'!$H$19*ISNUMBER($AK1237)+'01_指標庫'!$H$20*ISNUMBER($BB1237)+'01_指標庫'!$H$21*ISNUMBER($BC1237)</f>
        <v>51</v>
      </c>
      <c r="AX1237">
        <f>IF(AW1237=0,50,ROUND(('01_指標庫'!$H$4*IF(ISNUMBER($F1237),L1237,0)+'01_指標庫'!$H$5*IF(ISNUMBER($AA1237),AL1237,0)+'01_指標庫'!$H$6*IF(ISNUMBER($G1237),M1237,0)+'01_指標庫'!$H$7*IF(ISNUMBER($H1237),N1237,0)+'01_指標庫'!$H$8*IF(ISNUMBER($AF1237),AQ1237,0)+'01_指標庫'!$H$9*IF(ISNUMBER($AG1237),AR1237,0)+'01_指標庫'!$H$10*IF(ISNUMBER($AB1237),AM1237,0)+'01_指標庫'!$H$11*IF(ISNUMBER($AC1237),AN1237,0)+'01_指標庫'!$H$12*IF(ISNUMBER($AD1237),AO1237,0)+'01_指標庫'!$H$13*IF(ISNUMBER($AE1237),AP1237,0)+'01_指標庫'!$H$14*IF(ISNUMBER($I1237),O1237,0)+'01_指標庫'!$H$15*IF(ISNUMBER($AH1237),AS1237,0)+'01_指標庫'!$H$16*IF(ISNUMBER($K1237),P1237,0)+'01_指標庫'!$H$17*IF(ISNUMBER($AI1237),AT1237,0)+'01_指標庫'!$H$18*IF(ISNUMBER($AJ1237),AU1237,0)+'01_指標庫'!$H$19*IF(ISNUMBER($AK1237),AV1237,0)+'01_指標庫'!$H$20*IF(ISNUMBER($BB1237),BB1237,0)+'01_指標庫'!$H$21*IF(ISNUMBER($BC1237),BC1237,0))/AW1237,1))</f>
        <v>92.2</v>
      </c>
      <c r="AY1237" s="67"/>
      <c r="AZ1237" s="67"/>
      <c r="BA1237" s="66">
        <f t="shared" si="454"/>
        <v>1.001938571063099E-2</v>
      </c>
      <c r="BB1237">
        <f t="shared" si="455"/>
        <v>100</v>
      </c>
      <c r="BC1237" t="str">
        <f t="shared" si="456"/>
        <v/>
      </c>
    </row>
    <row r="1238" spans="1:55" ht="15" customHeight="1">
      <c r="A1238" s="56">
        <v>1234</v>
      </c>
      <c r="B1238" s="57">
        <v>44349</v>
      </c>
      <c r="C1238" s="56">
        <v>2021</v>
      </c>
      <c r="D1238" s="58" t="s">
        <v>238</v>
      </c>
      <c r="E1238" s="59">
        <v>13675.79</v>
      </c>
      <c r="F1238" s="60">
        <v>8.3210999999999993E-2</v>
      </c>
      <c r="G1238" s="60">
        <v>-2.6072999999999999E-2</v>
      </c>
      <c r="H1238" s="61">
        <v>0.87760000000000005</v>
      </c>
      <c r="I1238" s="69">
        <v>419.8</v>
      </c>
      <c r="J1238" s="70" t="s">
        <v>240</v>
      </c>
      <c r="K1238" s="63">
        <v>17.48</v>
      </c>
      <c r="L1238" s="56">
        <f t="shared" si="434"/>
        <v>100</v>
      </c>
      <c r="M1238" s="56">
        <f t="shared" si="435"/>
        <v>100</v>
      </c>
      <c r="N1238" s="56">
        <f t="shared" si="436"/>
        <v>100</v>
      </c>
      <c r="O1238" s="56">
        <f t="shared" si="437"/>
        <v>50</v>
      </c>
      <c r="P1238" s="56">
        <f t="shared" si="438"/>
        <v>100</v>
      </c>
      <c r="Q1238" s="63"/>
      <c r="R1238" s="56"/>
      <c r="S1238" s="60">
        <f t="shared" si="451"/>
        <v>1.5525914729039858E-3</v>
      </c>
      <c r="T1238" s="64">
        <f t="shared" si="452"/>
        <v>-2.3463687150837909E-2</v>
      </c>
      <c r="V1238" s="65"/>
      <c r="W1238" s="65"/>
      <c r="Y1238" s="15" t="str">
        <f t="shared" si="439"/>
        <v>EASY</v>
      </c>
      <c r="AA1238" s="66">
        <f t="shared" si="453"/>
        <v>7.3653416122714255E-2</v>
      </c>
      <c r="AB1238">
        <f>LOOKUP($B1238,'07_L1政策步階'!$A$4:$A$14,'07_L1政策步階'!$C$4:$C$14)</f>
        <v>1</v>
      </c>
      <c r="AC1238" s="65"/>
      <c r="AD1238" s="65"/>
      <c r="AE1238" s="65"/>
      <c r="AF1238" s="65"/>
      <c r="AG1238" s="65"/>
      <c r="AH1238" s="65"/>
      <c r="AI1238" s="65"/>
      <c r="AJ1238" s="65"/>
      <c r="AK1238" s="65"/>
      <c r="AL1238">
        <f t="shared" si="440"/>
        <v>100</v>
      </c>
      <c r="AM1238">
        <f t="shared" si="441"/>
        <v>100</v>
      </c>
      <c r="AN1238" t="str">
        <f t="shared" si="442"/>
        <v/>
      </c>
      <c r="AO1238" t="str">
        <f t="shared" si="443"/>
        <v/>
      </c>
      <c r="AP1238" t="str">
        <f t="shared" si="444"/>
        <v/>
      </c>
      <c r="AQ1238" t="str">
        <f t="shared" si="445"/>
        <v/>
      </c>
      <c r="AR1238" t="str">
        <f t="shared" si="446"/>
        <v/>
      </c>
      <c r="AS1238" t="str">
        <f t="shared" si="447"/>
        <v/>
      </c>
      <c r="AT1238" t="str">
        <f t="shared" si="448"/>
        <v/>
      </c>
      <c r="AU1238" t="str">
        <f t="shared" si="449"/>
        <v/>
      </c>
      <c r="AV1238" t="str">
        <f t="shared" si="450"/>
        <v/>
      </c>
      <c r="AW1238">
        <f>'01_指標庫'!$H$4*ISNUMBER($F1238)+'01_指標庫'!$H$5*ISNUMBER($AA1238)+'01_指標庫'!$H$6*ISNUMBER($G1238)+'01_指標庫'!$H$7*ISNUMBER($H1238)+'01_指標庫'!$H$8*ISNUMBER($AF1238)+'01_指標庫'!$H$9*ISNUMBER($AG1238)+'01_指標庫'!$H$10*ISNUMBER($AB1238)+'01_指標庫'!$H$11*ISNUMBER($AC1238)+'01_指標庫'!$H$12*ISNUMBER($AD1238)+'01_指標庫'!$H$13*ISNUMBER($AE1238)+'01_指標庫'!$H$14*ISNUMBER($I1238)+'01_指標庫'!$H$15*ISNUMBER($AH1238)+'01_指標庫'!$H$16*ISNUMBER($K1238)+'01_指標庫'!$H$17*ISNUMBER($AI1238)+'01_指標庫'!$H$18*ISNUMBER($AJ1238)+'01_指標庫'!$H$19*ISNUMBER($AK1238)+'01_指標庫'!$H$20*ISNUMBER($BB1238)+'01_指標庫'!$H$21*ISNUMBER($BC1238)</f>
        <v>51</v>
      </c>
      <c r="AX1238">
        <f>IF(AW1238=0,50,ROUND(('01_指標庫'!$H$4*IF(ISNUMBER($F1238),L1238,0)+'01_指標庫'!$H$5*IF(ISNUMBER($AA1238),AL1238,0)+'01_指標庫'!$H$6*IF(ISNUMBER($G1238),M1238,0)+'01_指標庫'!$H$7*IF(ISNUMBER($H1238),N1238,0)+'01_指標庫'!$H$8*IF(ISNUMBER($AF1238),AQ1238,0)+'01_指標庫'!$H$9*IF(ISNUMBER($AG1238),AR1238,0)+'01_指標庫'!$H$10*IF(ISNUMBER($AB1238),AM1238,0)+'01_指標庫'!$H$11*IF(ISNUMBER($AC1238),AN1238,0)+'01_指標庫'!$H$12*IF(ISNUMBER($AD1238),AO1238,0)+'01_指標庫'!$H$13*IF(ISNUMBER($AE1238),AP1238,0)+'01_指標庫'!$H$14*IF(ISNUMBER($I1238),O1238,0)+'01_指標庫'!$H$15*IF(ISNUMBER($AH1238),AS1238,0)+'01_指標庫'!$H$16*IF(ISNUMBER($K1238),P1238,0)+'01_指標庫'!$H$17*IF(ISNUMBER($AI1238),AT1238,0)+'01_指標庫'!$H$18*IF(ISNUMBER($AJ1238),AU1238,0)+'01_指標庫'!$H$19*IF(ISNUMBER($AK1238),AV1238,0)+'01_指標庫'!$H$20*IF(ISNUMBER($BB1238),BB1238,0)+'01_指標庫'!$H$21*IF(ISNUMBER($BC1238),BC1238,0))/AW1238,1))</f>
        <v>86.3</v>
      </c>
      <c r="AY1238" s="67"/>
      <c r="AZ1238" s="67"/>
      <c r="BA1238" s="66">
        <f t="shared" si="454"/>
        <v>6.8786274846177609E-3</v>
      </c>
      <c r="BB1238">
        <f t="shared" si="455"/>
        <v>50</v>
      </c>
      <c r="BC1238" t="str">
        <f t="shared" si="456"/>
        <v/>
      </c>
    </row>
    <row r="1239" spans="1:55" ht="15" customHeight="1">
      <c r="A1239" s="56">
        <v>1235</v>
      </c>
      <c r="B1239" s="57">
        <v>44350</v>
      </c>
      <c r="C1239" s="56">
        <v>2021</v>
      </c>
      <c r="D1239" s="58" t="s">
        <v>239</v>
      </c>
      <c r="E1239" s="59">
        <v>13529.68</v>
      </c>
      <c r="F1239" s="60">
        <v>7.0688000000000001E-2</v>
      </c>
      <c r="G1239" s="60">
        <v>-3.6478999999999998E-2</v>
      </c>
      <c r="H1239" s="61">
        <v>0.79590000000000005</v>
      </c>
      <c r="I1239" s="69">
        <v>424.5</v>
      </c>
      <c r="J1239" s="70" t="s">
        <v>240</v>
      </c>
      <c r="K1239" s="63">
        <v>18.04</v>
      </c>
      <c r="L1239" s="56">
        <f t="shared" si="434"/>
        <v>100</v>
      </c>
      <c r="M1239" s="56">
        <f t="shared" si="435"/>
        <v>100</v>
      </c>
      <c r="N1239" s="56">
        <f t="shared" si="436"/>
        <v>100</v>
      </c>
      <c r="O1239" s="56">
        <f t="shared" si="437"/>
        <v>50</v>
      </c>
      <c r="P1239" s="56">
        <f t="shared" si="438"/>
        <v>100</v>
      </c>
      <c r="Q1239" s="63"/>
      <c r="R1239" s="56"/>
      <c r="S1239" s="60">
        <f t="shared" si="451"/>
        <v>-1.068384349277085E-2</v>
      </c>
      <c r="T1239" s="64">
        <f t="shared" si="452"/>
        <v>3.203661327231111E-2</v>
      </c>
      <c r="V1239" s="65"/>
      <c r="W1239" s="65"/>
      <c r="Y1239" s="15" t="str">
        <f t="shared" si="439"/>
        <v>EASY</v>
      </c>
      <c r="AA1239" s="66">
        <f t="shared" si="453"/>
        <v>7.3511518706479428E-2</v>
      </c>
      <c r="AB1239">
        <f>LOOKUP($B1239,'07_L1政策步階'!$A$4:$A$14,'07_L1政策步階'!$C$4:$C$14)</f>
        <v>1</v>
      </c>
      <c r="AC1239" s="65"/>
      <c r="AD1239" s="65"/>
      <c r="AE1239" s="65"/>
      <c r="AF1239" s="65"/>
      <c r="AG1239" s="65"/>
      <c r="AH1239" s="65"/>
      <c r="AI1239" s="65"/>
      <c r="AJ1239" s="65"/>
      <c r="AK1239" s="65"/>
      <c r="AL1239">
        <f t="shared" si="440"/>
        <v>100</v>
      </c>
      <c r="AM1239">
        <f t="shared" si="441"/>
        <v>100</v>
      </c>
      <c r="AN1239" t="str">
        <f t="shared" si="442"/>
        <v/>
      </c>
      <c r="AO1239" t="str">
        <f t="shared" si="443"/>
        <v/>
      </c>
      <c r="AP1239" t="str">
        <f t="shared" si="444"/>
        <v/>
      </c>
      <c r="AQ1239" t="str">
        <f t="shared" si="445"/>
        <v/>
      </c>
      <c r="AR1239" t="str">
        <f t="shared" si="446"/>
        <v/>
      </c>
      <c r="AS1239" t="str">
        <f t="shared" si="447"/>
        <v/>
      </c>
      <c r="AT1239" t="str">
        <f t="shared" si="448"/>
        <v/>
      </c>
      <c r="AU1239" t="str">
        <f t="shared" si="449"/>
        <v/>
      </c>
      <c r="AV1239" t="str">
        <f t="shared" si="450"/>
        <v/>
      </c>
      <c r="AW1239">
        <f>'01_指標庫'!$H$4*ISNUMBER($F1239)+'01_指標庫'!$H$5*ISNUMBER($AA1239)+'01_指標庫'!$H$6*ISNUMBER($G1239)+'01_指標庫'!$H$7*ISNUMBER($H1239)+'01_指標庫'!$H$8*ISNUMBER($AF1239)+'01_指標庫'!$H$9*ISNUMBER($AG1239)+'01_指標庫'!$H$10*ISNUMBER($AB1239)+'01_指標庫'!$H$11*ISNUMBER($AC1239)+'01_指標庫'!$H$12*ISNUMBER($AD1239)+'01_指標庫'!$H$13*ISNUMBER($AE1239)+'01_指標庫'!$H$14*ISNUMBER($I1239)+'01_指標庫'!$H$15*ISNUMBER($AH1239)+'01_指標庫'!$H$16*ISNUMBER($K1239)+'01_指標庫'!$H$17*ISNUMBER($AI1239)+'01_指標庫'!$H$18*ISNUMBER($AJ1239)+'01_指標庫'!$H$19*ISNUMBER($AK1239)+'01_指標庫'!$H$20*ISNUMBER($BB1239)+'01_指標庫'!$H$21*ISNUMBER($BC1239)</f>
        <v>51</v>
      </c>
      <c r="AX1239">
        <f>IF(AW1239=0,50,ROUND(('01_指標庫'!$H$4*IF(ISNUMBER($F1239),L1239,0)+'01_指標庫'!$H$5*IF(ISNUMBER($AA1239),AL1239,0)+'01_指標庫'!$H$6*IF(ISNUMBER($G1239),M1239,0)+'01_指標庫'!$H$7*IF(ISNUMBER($H1239),N1239,0)+'01_指標庫'!$H$8*IF(ISNUMBER($AF1239),AQ1239,0)+'01_指標庫'!$H$9*IF(ISNUMBER($AG1239),AR1239,0)+'01_指標庫'!$H$10*IF(ISNUMBER($AB1239),AM1239,0)+'01_指標庫'!$H$11*IF(ISNUMBER($AC1239),AN1239,0)+'01_指標庫'!$H$12*IF(ISNUMBER($AD1239),AO1239,0)+'01_指標庫'!$H$13*IF(ISNUMBER($AE1239),AP1239,0)+'01_指標庫'!$H$14*IF(ISNUMBER($I1239),O1239,0)+'01_指標庫'!$H$15*IF(ISNUMBER($AH1239),AS1239,0)+'01_指標庫'!$H$16*IF(ISNUMBER($K1239),P1239,0)+'01_指標庫'!$H$17*IF(ISNUMBER($AI1239),AT1239,0)+'01_指標庫'!$H$18*IF(ISNUMBER($AJ1239),AU1239,0)+'01_指標庫'!$H$19*IF(ISNUMBER($AK1239),AV1239,0)+'01_指標庫'!$H$20*IF(ISNUMBER($BB1239),BB1239,0)+'01_指標庫'!$H$21*IF(ISNUMBER($BC1239),BC1239,0))/AW1239,1))</f>
        <v>86.3</v>
      </c>
      <c r="AY1239" s="67"/>
      <c r="AZ1239" s="67"/>
      <c r="BA1239" s="66">
        <f t="shared" si="454"/>
        <v>2.1773905065420873E-3</v>
      </c>
      <c r="BB1239">
        <f t="shared" si="455"/>
        <v>50</v>
      </c>
      <c r="BC1239" t="str">
        <f t="shared" si="456"/>
        <v/>
      </c>
    </row>
    <row r="1240" spans="1:55" ht="15" customHeight="1">
      <c r="A1240" s="56">
        <v>1236</v>
      </c>
      <c r="B1240" s="57">
        <v>44351</v>
      </c>
      <c r="C1240" s="56">
        <v>2021</v>
      </c>
      <c r="D1240" s="58" t="s">
        <v>234</v>
      </c>
      <c r="E1240" s="59">
        <v>13770.77</v>
      </c>
      <c r="F1240" s="60">
        <v>8.8746000000000005E-2</v>
      </c>
      <c r="G1240" s="60">
        <v>-1.9309E-2</v>
      </c>
      <c r="H1240" s="61">
        <v>0.8367</v>
      </c>
      <c r="I1240" s="69">
        <v>410.9</v>
      </c>
      <c r="J1240" s="70" t="s">
        <v>240</v>
      </c>
      <c r="K1240" s="63">
        <v>16.420000000000002</v>
      </c>
      <c r="L1240" s="56">
        <f t="shared" si="434"/>
        <v>100</v>
      </c>
      <c r="M1240" s="56">
        <f t="shared" si="435"/>
        <v>100</v>
      </c>
      <c r="N1240" s="56">
        <f t="shared" si="436"/>
        <v>100</v>
      </c>
      <c r="O1240" s="56">
        <f t="shared" si="437"/>
        <v>50</v>
      </c>
      <c r="P1240" s="56">
        <f t="shared" si="438"/>
        <v>100</v>
      </c>
      <c r="Q1240" s="63"/>
      <c r="R1240" s="56"/>
      <c r="S1240" s="60">
        <f t="shared" si="451"/>
        <v>1.7819342364342683E-2</v>
      </c>
      <c r="T1240" s="64">
        <f t="shared" si="452"/>
        <v>-8.9800443458979862E-2</v>
      </c>
      <c r="V1240" s="65"/>
      <c r="W1240" s="65"/>
      <c r="Y1240" s="15" t="str">
        <f t="shared" si="439"/>
        <v>EASY</v>
      </c>
      <c r="AA1240" s="66">
        <f t="shared" si="453"/>
        <v>7.4041815579411141E-2</v>
      </c>
      <c r="AB1240">
        <f>LOOKUP($B1240,'07_L1政策步階'!$A$4:$A$14,'07_L1政策步階'!$C$4:$C$14)</f>
        <v>1</v>
      </c>
      <c r="AC1240" s="65"/>
      <c r="AD1240" s="65"/>
      <c r="AE1240" s="65"/>
      <c r="AF1240" s="65"/>
      <c r="AG1240" s="65"/>
      <c r="AH1240" s="65"/>
      <c r="AI1240" s="65"/>
      <c r="AJ1240" s="65"/>
      <c r="AK1240" s="65"/>
      <c r="AL1240">
        <f t="shared" si="440"/>
        <v>100</v>
      </c>
      <c r="AM1240">
        <f t="shared" si="441"/>
        <v>100</v>
      </c>
      <c r="AN1240" t="str">
        <f t="shared" si="442"/>
        <v/>
      </c>
      <c r="AO1240" t="str">
        <f t="shared" si="443"/>
        <v/>
      </c>
      <c r="AP1240" t="str">
        <f t="shared" si="444"/>
        <v/>
      </c>
      <c r="AQ1240" t="str">
        <f t="shared" si="445"/>
        <v/>
      </c>
      <c r="AR1240" t="str">
        <f t="shared" si="446"/>
        <v/>
      </c>
      <c r="AS1240" t="str">
        <f t="shared" si="447"/>
        <v/>
      </c>
      <c r="AT1240" t="str">
        <f t="shared" si="448"/>
        <v/>
      </c>
      <c r="AU1240" t="str">
        <f t="shared" si="449"/>
        <v/>
      </c>
      <c r="AV1240" t="str">
        <f t="shared" si="450"/>
        <v/>
      </c>
      <c r="AW1240">
        <f>'01_指標庫'!$H$4*ISNUMBER($F1240)+'01_指標庫'!$H$5*ISNUMBER($AA1240)+'01_指標庫'!$H$6*ISNUMBER($G1240)+'01_指標庫'!$H$7*ISNUMBER($H1240)+'01_指標庫'!$H$8*ISNUMBER($AF1240)+'01_指標庫'!$H$9*ISNUMBER($AG1240)+'01_指標庫'!$H$10*ISNUMBER($AB1240)+'01_指標庫'!$H$11*ISNUMBER($AC1240)+'01_指標庫'!$H$12*ISNUMBER($AD1240)+'01_指標庫'!$H$13*ISNUMBER($AE1240)+'01_指標庫'!$H$14*ISNUMBER($I1240)+'01_指標庫'!$H$15*ISNUMBER($AH1240)+'01_指標庫'!$H$16*ISNUMBER($K1240)+'01_指標庫'!$H$17*ISNUMBER($AI1240)+'01_指標庫'!$H$18*ISNUMBER($AJ1240)+'01_指標庫'!$H$19*ISNUMBER($AK1240)+'01_指標庫'!$H$20*ISNUMBER($BB1240)+'01_指標庫'!$H$21*ISNUMBER($BC1240)</f>
        <v>51</v>
      </c>
      <c r="AX1240">
        <f>IF(AW1240=0,50,ROUND(('01_指標庫'!$H$4*IF(ISNUMBER($F1240),L1240,0)+'01_指標庫'!$H$5*IF(ISNUMBER($AA1240),AL1240,0)+'01_指標庫'!$H$6*IF(ISNUMBER($G1240),M1240,0)+'01_指標庫'!$H$7*IF(ISNUMBER($H1240),N1240,0)+'01_指標庫'!$H$8*IF(ISNUMBER($AF1240),AQ1240,0)+'01_指標庫'!$H$9*IF(ISNUMBER($AG1240),AR1240,0)+'01_指標庫'!$H$10*IF(ISNUMBER($AB1240),AM1240,0)+'01_指標庫'!$H$11*IF(ISNUMBER($AC1240),AN1240,0)+'01_指標庫'!$H$12*IF(ISNUMBER($AD1240),AO1240,0)+'01_指標庫'!$H$13*IF(ISNUMBER($AE1240),AP1240,0)+'01_指標庫'!$H$14*IF(ISNUMBER($I1240),O1240,0)+'01_指標庫'!$H$15*IF(ISNUMBER($AH1240),AS1240,0)+'01_指標庫'!$H$16*IF(ISNUMBER($K1240),P1240,0)+'01_指標庫'!$H$17*IF(ISNUMBER($AI1240),AT1240,0)+'01_指標庫'!$H$18*IF(ISNUMBER($AJ1240),AU1240,0)+'01_指標庫'!$H$19*IF(ISNUMBER($AK1240),AV1240,0)+'01_指標庫'!$H$20*IF(ISNUMBER($BB1240),BB1240,0)+'01_指標庫'!$H$21*IF(ISNUMBER($BC1240),BC1240,0))/AW1240,1))</f>
        <v>86.3</v>
      </c>
      <c r="AY1240" s="67"/>
      <c r="AZ1240" s="67"/>
      <c r="BA1240" s="66">
        <f t="shared" si="454"/>
        <v>1.8002165128239156E-3</v>
      </c>
      <c r="BB1240">
        <f t="shared" si="455"/>
        <v>50</v>
      </c>
      <c r="BC1240" t="str">
        <f t="shared" si="456"/>
        <v/>
      </c>
    </row>
    <row r="1241" spans="1:55" ht="15" customHeight="1">
      <c r="A1241" s="56">
        <v>1237</v>
      </c>
      <c r="B1241" s="57">
        <v>44354</v>
      </c>
      <c r="C1241" s="56">
        <v>2021</v>
      </c>
      <c r="D1241" s="58" t="s">
        <v>236</v>
      </c>
      <c r="E1241" s="59">
        <v>13802.89</v>
      </c>
      <c r="F1241" s="60">
        <v>9.0214000000000003E-2</v>
      </c>
      <c r="G1241" s="60">
        <v>-1.7021999999999999E-2</v>
      </c>
      <c r="H1241" s="61">
        <v>0.8367</v>
      </c>
      <c r="I1241" s="69">
        <v>410.9</v>
      </c>
      <c r="J1241" s="70" t="s">
        <v>240</v>
      </c>
      <c r="K1241" s="63">
        <v>16.420000000000002</v>
      </c>
      <c r="L1241" s="56">
        <f t="shared" si="434"/>
        <v>100</v>
      </c>
      <c r="M1241" s="56">
        <f t="shared" si="435"/>
        <v>100</v>
      </c>
      <c r="N1241" s="56">
        <f t="shared" si="436"/>
        <v>100</v>
      </c>
      <c r="O1241" s="56">
        <f t="shared" si="437"/>
        <v>50</v>
      </c>
      <c r="P1241" s="56">
        <f t="shared" si="438"/>
        <v>100</v>
      </c>
      <c r="Q1241" s="63"/>
      <c r="R1241" s="56"/>
      <c r="S1241" s="60">
        <f t="shared" si="451"/>
        <v>2.3324766879411207E-3</v>
      </c>
      <c r="T1241" s="64">
        <f t="shared" si="452"/>
        <v>0</v>
      </c>
      <c r="V1241" s="65"/>
      <c r="W1241" s="65"/>
      <c r="Y1241" s="15" t="str">
        <f t="shared" si="439"/>
        <v>EASY</v>
      </c>
      <c r="AA1241" s="66">
        <f t="shared" si="453"/>
        <v>7.4603131418712554E-2</v>
      </c>
      <c r="AB1241">
        <f>LOOKUP($B1241,'07_L1政策步階'!$A$4:$A$14,'07_L1政策步階'!$C$4:$C$14)</f>
        <v>1</v>
      </c>
      <c r="AC1241" s="65"/>
      <c r="AD1241" s="65"/>
      <c r="AE1241" s="65"/>
      <c r="AF1241" s="65"/>
      <c r="AG1241" s="65"/>
      <c r="AH1241" s="65"/>
      <c r="AI1241" s="65"/>
      <c r="AJ1241" s="65"/>
      <c r="AK1241" s="65"/>
      <c r="AL1241">
        <f t="shared" si="440"/>
        <v>100</v>
      </c>
      <c r="AM1241">
        <f t="shared" si="441"/>
        <v>100</v>
      </c>
      <c r="AN1241" t="str">
        <f t="shared" si="442"/>
        <v/>
      </c>
      <c r="AO1241" t="str">
        <f t="shared" si="443"/>
        <v/>
      </c>
      <c r="AP1241" t="str">
        <f t="shared" si="444"/>
        <v/>
      </c>
      <c r="AQ1241" t="str">
        <f t="shared" si="445"/>
        <v/>
      </c>
      <c r="AR1241" t="str">
        <f t="shared" si="446"/>
        <v/>
      </c>
      <c r="AS1241" t="str">
        <f t="shared" si="447"/>
        <v/>
      </c>
      <c r="AT1241" t="str">
        <f t="shared" si="448"/>
        <v/>
      </c>
      <c r="AU1241" t="str">
        <f t="shared" si="449"/>
        <v/>
      </c>
      <c r="AV1241" t="str">
        <f t="shared" si="450"/>
        <v/>
      </c>
      <c r="AW1241">
        <f>'01_指標庫'!$H$4*ISNUMBER($F1241)+'01_指標庫'!$H$5*ISNUMBER($AA1241)+'01_指標庫'!$H$6*ISNUMBER($G1241)+'01_指標庫'!$H$7*ISNUMBER($H1241)+'01_指標庫'!$H$8*ISNUMBER($AF1241)+'01_指標庫'!$H$9*ISNUMBER($AG1241)+'01_指標庫'!$H$10*ISNUMBER($AB1241)+'01_指標庫'!$H$11*ISNUMBER($AC1241)+'01_指標庫'!$H$12*ISNUMBER($AD1241)+'01_指標庫'!$H$13*ISNUMBER($AE1241)+'01_指標庫'!$H$14*ISNUMBER($I1241)+'01_指標庫'!$H$15*ISNUMBER($AH1241)+'01_指標庫'!$H$16*ISNUMBER($K1241)+'01_指標庫'!$H$17*ISNUMBER($AI1241)+'01_指標庫'!$H$18*ISNUMBER($AJ1241)+'01_指標庫'!$H$19*ISNUMBER($AK1241)+'01_指標庫'!$H$20*ISNUMBER($BB1241)+'01_指標庫'!$H$21*ISNUMBER($BC1241)</f>
        <v>51</v>
      </c>
      <c r="AX1241">
        <f>IF(AW1241=0,50,ROUND(('01_指標庫'!$H$4*IF(ISNUMBER($F1241),L1241,0)+'01_指標庫'!$H$5*IF(ISNUMBER($AA1241),AL1241,0)+'01_指標庫'!$H$6*IF(ISNUMBER($G1241),M1241,0)+'01_指標庫'!$H$7*IF(ISNUMBER($H1241),N1241,0)+'01_指標庫'!$H$8*IF(ISNUMBER($AF1241),AQ1241,0)+'01_指標庫'!$H$9*IF(ISNUMBER($AG1241),AR1241,0)+'01_指標庫'!$H$10*IF(ISNUMBER($AB1241),AM1241,0)+'01_指標庫'!$H$11*IF(ISNUMBER($AC1241),AN1241,0)+'01_指標庫'!$H$12*IF(ISNUMBER($AD1241),AO1241,0)+'01_指標庫'!$H$13*IF(ISNUMBER($AE1241),AP1241,0)+'01_指標庫'!$H$14*IF(ISNUMBER($I1241),O1241,0)+'01_指標庫'!$H$15*IF(ISNUMBER($AH1241),AS1241,0)+'01_指標庫'!$H$16*IF(ISNUMBER($K1241),P1241,0)+'01_指標庫'!$H$17*IF(ISNUMBER($AI1241),AT1241,0)+'01_指標庫'!$H$18*IF(ISNUMBER($AJ1241),AU1241,0)+'01_指標庫'!$H$19*IF(ISNUMBER($AK1241),AV1241,0)+'01_指標庫'!$H$20*IF(ISNUMBER($BB1241),BB1241,0)+'01_指標庫'!$H$21*IF(ISNUMBER($BC1241),BC1241,0))/AW1241,1))</f>
        <v>86.3</v>
      </c>
      <c r="AY1241" s="67"/>
      <c r="AZ1241" s="67"/>
      <c r="BA1241" s="66">
        <f t="shared" si="454"/>
        <v>6.3708004734608359E-4</v>
      </c>
      <c r="BB1241">
        <f t="shared" si="455"/>
        <v>50</v>
      </c>
      <c r="BC1241" t="str">
        <f t="shared" si="456"/>
        <v/>
      </c>
    </row>
    <row r="1242" spans="1:55" ht="15" customHeight="1">
      <c r="A1242" s="56">
        <v>1238</v>
      </c>
      <c r="B1242" s="57">
        <v>44355</v>
      </c>
      <c r="C1242" s="56">
        <v>2021</v>
      </c>
      <c r="D1242" s="58" t="s">
        <v>237</v>
      </c>
      <c r="E1242" s="59">
        <v>13810.86</v>
      </c>
      <c r="F1242" s="60">
        <v>8.9839000000000002E-2</v>
      </c>
      <c r="G1242" s="60">
        <v>-1.6454E-2</v>
      </c>
      <c r="H1242" s="61">
        <v>0.85709999999999997</v>
      </c>
      <c r="I1242" s="69">
        <v>416.3</v>
      </c>
      <c r="J1242" s="70" t="s">
        <v>240</v>
      </c>
      <c r="K1242" s="63">
        <v>17.07</v>
      </c>
      <c r="L1242" s="56">
        <f t="shared" si="434"/>
        <v>100</v>
      </c>
      <c r="M1242" s="56">
        <f t="shared" si="435"/>
        <v>100</v>
      </c>
      <c r="N1242" s="56">
        <f t="shared" si="436"/>
        <v>100</v>
      </c>
      <c r="O1242" s="56">
        <f t="shared" si="437"/>
        <v>50</v>
      </c>
      <c r="P1242" s="56">
        <f t="shared" si="438"/>
        <v>100</v>
      </c>
      <c r="Q1242" s="63"/>
      <c r="R1242" s="56"/>
      <c r="S1242" s="60">
        <f t="shared" si="451"/>
        <v>5.774153094026957E-4</v>
      </c>
      <c r="T1242" s="64">
        <f t="shared" si="452"/>
        <v>3.9585870889159436E-2</v>
      </c>
      <c r="V1242" s="65"/>
      <c r="W1242" s="65"/>
      <c r="Y1242" s="15" t="str">
        <f t="shared" si="439"/>
        <v>EASY</v>
      </c>
      <c r="AA1242" s="66">
        <f t="shared" si="453"/>
        <v>7.4926291080786633E-2</v>
      </c>
      <c r="AB1242">
        <f>LOOKUP($B1242,'07_L1政策步階'!$A$4:$A$14,'07_L1政策步階'!$C$4:$C$14)</f>
        <v>1</v>
      </c>
      <c r="AC1242" s="65"/>
      <c r="AD1242" s="65"/>
      <c r="AE1242" s="65"/>
      <c r="AF1242" s="65"/>
      <c r="AG1242" s="65"/>
      <c r="AH1242" s="65"/>
      <c r="AI1242" s="65"/>
      <c r="AJ1242" s="65"/>
      <c r="AK1242" s="65"/>
      <c r="AL1242">
        <f t="shared" si="440"/>
        <v>100</v>
      </c>
      <c r="AM1242">
        <f t="shared" si="441"/>
        <v>100</v>
      </c>
      <c r="AN1242" t="str">
        <f t="shared" si="442"/>
        <v/>
      </c>
      <c r="AO1242" t="str">
        <f t="shared" si="443"/>
        <v/>
      </c>
      <c r="AP1242" t="str">
        <f t="shared" si="444"/>
        <v/>
      </c>
      <c r="AQ1242" t="str">
        <f t="shared" si="445"/>
        <v/>
      </c>
      <c r="AR1242" t="str">
        <f t="shared" si="446"/>
        <v/>
      </c>
      <c r="AS1242" t="str">
        <f t="shared" si="447"/>
        <v/>
      </c>
      <c r="AT1242" t="str">
        <f t="shared" si="448"/>
        <v/>
      </c>
      <c r="AU1242" t="str">
        <f t="shared" si="449"/>
        <v/>
      </c>
      <c r="AV1242" t="str">
        <f t="shared" si="450"/>
        <v/>
      </c>
      <c r="AW1242">
        <f>'01_指標庫'!$H$4*ISNUMBER($F1242)+'01_指標庫'!$H$5*ISNUMBER($AA1242)+'01_指標庫'!$H$6*ISNUMBER($G1242)+'01_指標庫'!$H$7*ISNUMBER($H1242)+'01_指標庫'!$H$8*ISNUMBER($AF1242)+'01_指標庫'!$H$9*ISNUMBER($AG1242)+'01_指標庫'!$H$10*ISNUMBER($AB1242)+'01_指標庫'!$H$11*ISNUMBER($AC1242)+'01_指標庫'!$H$12*ISNUMBER($AD1242)+'01_指標庫'!$H$13*ISNUMBER($AE1242)+'01_指標庫'!$H$14*ISNUMBER($I1242)+'01_指標庫'!$H$15*ISNUMBER($AH1242)+'01_指標庫'!$H$16*ISNUMBER($K1242)+'01_指標庫'!$H$17*ISNUMBER($AI1242)+'01_指標庫'!$H$18*ISNUMBER($AJ1242)+'01_指標庫'!$H$19*ISNUMBER($AK1242)+'01_指標庫'!$H$20*ISNUMBER($BB1242)+'01_指標庫'!$H$21*ISNUMBER($BC1242)</f>
        <v>51</v>
      </c>
      <c r="AX1242">
        <f>IF(AW1242=0,50,ROUND(('01_指標庫'!$H$4*IF(ISNUMBER($F1242),L1242,0)+'01_指標庫'!$H$5*IF(ISNUMBER($AA1242),AL1242,0)+'01_指標庫'!$H$6*IF(ISNUMBER($G1242),M1242,0)+'01_指標庫'!$H$7*IF(ISNUMBER($H1242),N1242,0)+'01_指標庫'!$H$8*IF(ISNUMBER($AF1242),AQ1242,0)+'01_指標庫'!$H$9*IF(ISNUMBER($AG1242),AR1242,0)+'01_指標庫'!$H$10*IF(ISNUMBER($AB1242),AM1242,0)+'01_指標庫'!$H$11*IF(ISNUMBER($AC1242),AN1242,0)+'01_指標庫'!$H$12*IF(ISNUMBER($AD1242),AO1242,0)+'01_指標庫'!$H$13*IF(ISNUMBER($AE1242),AP1242,0)+'01_指標庫'!$H$14*IF(ISNUMBER($I1242),O1242,0)+'01_指標庫'!$H$15*IF(ISNUMBER($AH1242),AS1242,0)+'01_指標庫'!$H$16*IF(ISNUMBER($K1242),P1242,0)+'01_指標庫'!$H$17*IF(ISNUMBER($AI1242),AT1242,0)+'01_指標庫'!$H$18*IF(ISNUMBER($AJ1242),AU1242,0)+'01_指標庫'!$H$19*IF(ISNUMBER($AK1242),AV1242,0)+'01_指標庫'!$H$20*IF(ISNUMBER($BB1242),BB1242,0)+'01_指標庫'!$H$21*IF(ISNUMBER($BC1242),BC1242,0))/AW1242,1))</f>
        <v>86.3</v>
      </c>
      <c r="AY1242" s="67"/>
      <c r="AZ1242" s="67"/>
      <c r="BA1242" s="66">
        <f t="shared" si="454"/>
        <v>1.6836144091461058E-3</v>
      </c>
      <c r="BB1242">
        <f t="shared" si="455"/>
        <v>50</v>
      </c>
      <c r="BC1242" t="str">
        <f t="shared" si="456"/>
        <v/>
      </c>
    </row>
    <row r="1243" spans="1:55" ht="15" customHeight="1">
      <c r="A1243" s="56">
        <v>1239</v>
      </c>
      <c r="B1243" s="57">
        <v>44356</v>
      </c>
      <c r="C1243" s="56">
        <v>2021</v>
      </c>
      <c r="D1243" s="58" t="s">
        <v>238</v>
      </c>
      <c r="E1243" s="59">
        <v>13814.94</v>
      </c>
      <c r="F1243" s="60">
        <v>8.9190000000000005E-2</v>
      </c>
      <c r="G1243" s="60">
        <v>-1.6164000000000001E-2</v>
      </c>
      <c r="H1243" s="61">
        <v>0.87760000000000005</v>
      </c>
      <c r="I1243" s="69">
        <v>423.2</v>
      </c>
      <c r="J1243" s="70" t="s">
        <v>240</v>
      </c>
      <c r="K1243" s="63">
        <v>17.89</v>
      </c>
      <c r="L1243" s="56">
        <f t="shared" si="434"/>
        <v>100</v>
      </c>
      <c r="M1243" s="56">
        <f t="shared" si="435"/>
        <v>100</v>
      </c>
      <c r="N1243" s="56">
        <f t="shared" si="436"/>
        <v>100</v>
      </c>
      <c r="O1243" s="56">
        <f t="shared" si="437"/>
        <v>50</v>
      </c>
      <c r="P1243" s="56">
        <f t="shared" si="438"/>
        <v>100</v>
      </c>
      <c r="Q1243" s="63"/>
      <c r="R1243" s="56"/>
      <c r="S1243" s="60">
        <f t="shared" si="451"/>
        <v>2.9541969146018587E-4</v>
      </c>
      <c r="T1243" s="64">
        <f t="shared" si="452"/>
        <v>4.803749267721158E-2</v>
      </c>
      <c r="V1243" s="65"/>
      <c r="W1243" s="65"/>
      <c r="Y1243" s="15" t="str">
        <f t="shared" si="439"/>
        <v>EASY</v>
      </c>
      <c r="AA1243" s="66">
        <f t="shared" si="453"/>
        <v>7.5307766757088945E-2</v>
      </c>
      <c r="AB1243">
        <f>LOOKUP($B1243,'07_L1政策步階'!$A$4:$A$14,'07_L1政策步階'!$C$4:$C$14)</f>
        <v>1</v>
      </c>
      <c r="AC1243" s="65"/>
      <c r="AD1243" s="65"/>
      <c r="AE1243" s="65"/>
      <c r="AF1243" s="65"/>
      <c r="AG1243" s="65"/>
      <c r="AH1243" s="65"/>
      <c r="AI1243" s="65"/>
      <c r="AJ1243" s="65"/>
      <c r="AK1243" s="65"/>
      <c r="AL1243">
        <f t="shared" si="440"/>
        <v>100</v>
      </c>
      <c r="AM1243">
        <f t="shared" si="441"/>
        <v>100</v>
      </c>
      <c r="AN1243" t="str">
        <f t="shared" si="442"/>
        <v/>
      </c>
      <c r="AO1243" t="str">
        <f t="shared" si="443"/>
        <v/>
      </c>
      <c r="AP1243" t="str">
        <f t="shared" si="444"/>
        <v/>
      </c>
      <c r="AQ1243" t="str">
        <f t="shared" si="445"/>
        <v/>
      </c>
      <c r="AR1243" t="str">
        <f t="shared" si="446"/>
        <v/>
      </c>
      <c r="AS1243" t="str">
        <f t="shared" si="447"/>
        <v/>
      </c>
      <c r="AT1243" t="str">
        <f t="shared" si="448"/>
        <v/>
      </c>
      <c r="AU1243" t="str">
        <f t="shared" si="449"/>
        <v/>
      </c>
      <c r="AV1243" t="str">
        <f t="shared" si="450"/>
        <v/>
      </c>
      <c r="AW1243">
        <f>'01_指標庫'!$H$4*ISNUMBER($F1243)+'01_指標庫'!$H$5*ISNUMBER($AA1243)+'01_指標庫'!$H$6*ISNUMBER($G1243)+'01_指標庫'!$H$7*ISNUMBER($H1243)+'01_指標庫'!$H$8*ISNUMBER($AF1243)+'01_指標庫'!$H$9*ISNUMBER($AG1243)+'01_指標庫'!$H$10*ISNUMBER($AB1243)+'01_指標庫'!$H$11*ISNUMBER($AC1243)+'01_指標庫'!$H$12*ISNUMBER($AD1243)+'01_指標庫'!$H$13*ISNUMBER($AE1243)+'01_指標庫'!$H$14*ISNUMBER($I1243)+'01_指標庫'!$H$15*ISNUMBER($AH1243)+'01_指標庫'!$H$16*ISNUMBER($K1243)+'01_指標庫'!$H$17*ISNUMBER($AI1243)+'01_指標庫'!$H$18*ISNUMBER($AJ1243)+'01_指標庫'!$H$19*ISNUMBER($AK1243)+'01_指標庫'!$H$20*ISNUMBER($BB1243)+'01_指標庫'!$H$21*ISNUMBER($BC1243)</f>
        <v>51</v>
      </c>
      <c r="AX1243">
        <f>IF(AW1243=0,50,ROUND(('01_指標庫'!$H$4*IF(ISNUMBER($F1243),L1243,0)+'01_指標庫'!$H$5*IF(ISNUMBER($AA1243),AL1243,0)+'01_指標庫'!$H$6*IF(ISNUMBER($G1243),M1243,0)+'01_指標庫'!$H$7*IF(ISNUMBER($H1243),N1243,0)+'01_指標庫'!$H$8*IF(ISNUMBER($AF1243),AQ1243,0)+'01_指標庫'!$H$9*IF(ISNUMBER($AG1243),AR1243,0)+'01_指標庫'!$H$10*IF(ISNUMBER($AB1243),AM1243,0)+'01_指標庫'!$H$11*IF(ISNUMBER($AC1243),AN1243,0)+'01_指標庫'!$H$12*IF(ISNUMBER($AD1243),AO1243,0)+'01_指標庫'!$H$13*IF(ISNUMBER($AE1243),AP1243,0)+'01_指標庫'!$H$14*IF(ISNUMBER($I1243),O1243,0)+'01_指標庫'!$H$15*IF(ISNUMBER($AH1243),AS1243,0)+'01_指標庫'!$H$16*IF(ISNUMBER($K1243),P1243,0)+'01_指標庫'!$H$17*IF(ISNUMBER($AI1243),AT1243,0)+'01_指標庫'!$H$18*IF(ISNUMBER($AJ1243),AU1243,0)+'01_指標庫'!$H$19*IF(ISNUMBER($AK1243),AV1243,0)+'01_指標庫'!$H$20*IF(ISNUMBER($BB1243),BB1243,0)+'01_指標庫'!$H$21*IF(ISNUMBER($BC1243),BC1243,0))/AW1243,1))</f>
        <v>86.3</v>
      </c>
      <c r="AY1243" s="67"/>
      <c r="AZ1243" s="67"/>
      <c r="BA1243" s="66">
        <f t="shared" si="454"/>
        <v>2.5648652121976756E-3</v>
      </c>
      <c r="BB1243">
        <f t="shared" si="455"/>
        <v>50</v>
      </c>
      <c r="BC1243" t="str">
        <f t="shared" si="456"/>
        <v/>
      </c>
    </row>
    <row r="1244" spans="1:55" ht="15" customHeight="1">
      <c r="A1244" s="56">
        <v>1240</v>
      </c>
      <c r="B1244" s="57">
        <v>44357</v>
      </c>
      <c r="C1244" s="56">
        <v>2021</v>
      </c>
      <c r="D1244" s="58" t="s">
        <v>239</v>
      </c>
      <c r="E1244" s="59">
        <v>13960.35</v>
      </c>
      <c r="F1244" s="60">
        <v>9.9642999999999995E-2</v>
      </c>
      <c r="G1244" s="60">
        <v>-5.8079999999999998E-3</v>
      </c>
      <c r="H1244" s="61">
        <v>0.89800000000000002</v>
      </c>
      <c r="I1244" s="69">
        <v>408.2</v>
      </c>
      <c r="J1244" s="70" t="s">
        <v>240</v>
      </c>
      <c r="K1244" s="63">
        <v>16.100000000000001</v>
      </c>
      <c r="L1244" s="56">
        <f t="shared" si="434"/>
        <v>100</v>
      </c>
      <c r="M1244" s="56">
        <f t="shared" si="435"/>
        <v>100</v>
      </c>
      <c r="N1244" s="56">
        <f t="shared" si="436"/>
        <v>100</v>
      </c>
      <c r="O1244" s="56">
        <f t="shared" si="437"/>
        <v>50</v>
      </c>
      <c r="P1244" s="56">
        <f t="shared" si="438"/>
        <v>100</v>
      </c>
      <c r="Q1244" s="63"/>
      <c r="R1244" s="56"/>
      <c r="S1244" s="60">
        <f t="shared" si="451"/>
        <v>1.0525561457378707E-2</v>
      </c>
      <c r="T1244" s="64">
        <f t="shared" si="452"/>
        <v>-0.10005589714924534</v>
      </c>
      <c r="V1244" s="65"/>
      <c r="W1244" s="65"/>
      <c r="Y1244" s="15" t="str">
        <f t="shared" si="439"/>
        <v>EASY</v>
      </c>
      <c r="AA1244" s="66">
        <f t="shared" si="453"/>
        <v>7.5995151516373483E-2</v>
      </c>
      <c r="AB1244">
        <f>LOOKUP($B1244,'07_L1政策步階'!$A$4:$A$14,'07_L1政策步階'!$C$4:$C$14)</f>
        <v>1</v>
      </c>
      <c r="AC1244" s="65"/>
      <c r="AD1244" s="65"/>
      <c r="AE1244" s="65"/>
      <c r="AF1244" s="65"/>
      <c r="AG1244" s="65"/>
      <c r="AH1244" s="65"/>
      <c r="AI1244" s="65"/>
      <c r="AJ1244" s="65"/>
      <c r="AK1244" s="65"/>
      <c r="AL1244">
        <f t="shared" si="440"/>
        <v>100</v>
      </c>
      <c r="AM1244">
        <f t="shared" si="441"/>
        <v>100</v>
      </c>
      <c r="AN1244" t="str">
        <f t="shared" si="442"/>
        <v/>
      </c>
      <c r="AO1244" t="str">
        <f t="shared" si="443"/>
        <v/>
      </c>
      <c r="AP1244" t="str">
        <f t="shared" si="444"/>
        <v/>
      </c>
      <c r="AQ1244" t="str">
        <f t="shared" si="445"/>
        <v/>
      </c>
      <c r="AR1244" t="str">
        <f t="shared" si="446"/>
        <v/>
      </c>
      <c r="AS1244" t="str">
        <f t="shared" si="447"/>
        <v/>
      </c>
      <c r="AT1244" t="str">
        <f t="shared" si="448"/>
        <v/>
      </c>
      <c r="AU1244" t="str">
        <f t="shared" si="449"/>
        <v/>
      </c>
      <c r="AV1244" t="str">
        <f t="shared" si="450"/>
        <v/>
      </c>
      <c r="AW1244">
        <f>'01_指標庫'!$H$4*ISNUMBER($F1244)+'01_指標庫'!$H$5*ISNUMBER($AA1244)+'01_指標庫'!$H$6*ISNUMBER($G1244)+'01_指標庫'!$H$7*ISNUMBER($H1244)+'01_指標庫'!$H$8*ISNUMBER($AF1244)+'01_指標庫'!$H$9*ISNUMBER($AG1244)+'01_指標庫'!$H$10*ISNUMBER($AB1244)+'01_指標庫'!$H$11*ISNUMBER($AC1244)+'01_指標庫'!$H$12*ISNUMBER($AD1244)+'01_指標庫'!$H$13*ISNUMBER($AE1244)+'01_指標庫'!$H$14*ISNUMBER($I1244)+'01_指標庫'!$H$15*ISNUMBER($AH1244)+'01_指標庫'!$H$16*ISNUMBER($K1244)+'01_指標庫'!$H$17*ISNUMBER($AI1244)+'01_指標庫'!$H$18*ISNUMBER($AJ1244)+'01_指標庫'!$H$19*ISNUMBER($AK1244)+'01_指標庫'!$H$20*ISNUMBER($BB1244)+'01_指標庫'!$H$21*ISNUMBER($BC1244)</f>
        <v>51</v>
      </c>
      <c r="AX1244">
        <f>IF(AW1244=0,50,ROUND(('01_指標庫'!$H$4*IF(ISNUMBER($F1244),L1244,0)+'01_指標庫'!$H$5*IF(ISNUMBER($AA1244),AL1244,0)+'01_指標庫'!$H$6*IF(ISNUMBER($G1244),M1244,0)+'01_指標庫'!$H$7*IF(ISNUMBER($H1244),N1244,0)+'01_指標庫'!$H$8*IF(ISNUMBER($AF1244),AQ1244,0)+'01_指標庫'!$H$9*IF(ISNUMBER($AG1244),AR1244,0)+'01_指標庫'!$H$10*IF(ISNUMBER($AB1244),AM1244,0)+'01_指標庫'!$H$11*IF(ISNUMBER($AC1244),AN1244,0)+'01_指標庫'!$H$12*IF(ISNUMBER($AD1244),AO1244,0)+'01_指標庫'!$H$13*IF(ISNUMBER($AE1244),AP1244,0)+'01_指標庫'!$H$14*IF(ISNUMBER($I1244),O1244,0)+'01_指標庫'!$H$15*IF(ISNUMBER($AH1244),AS1244,0)+'01_指標庫'!$H$16*IF(ISNUMBER($K1244),P1244,0)+'01_指標庫'!$H$17*IF(ISNUMBER($AI1244),AT1244,0)+'01_指標庫'!$H$18*IF(ISNUMBER($AJ1244),AU1244,0)+'01_指標庫'!$H$19*IF(ISNUMBER($AK1244),AV1244,0)+'01_指標庫'!$H$20*IF(ISNUMBER($BB1244),BB1244,0)+'01_指標庫'!$H$21*IF(ISNUMBER($BC1244),BC1244,0))/AW1244,1))</f>
        <v>86.3</v>
      </c>
      <c r="AY1244" s="67"/>
      <c r="AZ1244" s="67"/>
      <c r="BA1244" s="66">
        <f t="shared" si="454"/>
        <v>6.9551585591098863E-3</v>
      </c>
      <c r="BB1244">
        <f t="shared" si="455"/>
        <v>50</v>
      </c>
      <c r="BC1244" t="str">
        <f t="shared" si="456"/>
        <v/>
      </c>
    </row>
    <row r="1245" spans="1:55" ht="15" customHeight="1">
      <c r="A1245" s="56">
        <v>1241</v>
      </c>
      <c r="B1245" s="57">
        <v>44358</v>
      </c>
      <c r="C1245" s="56">
        <v>2021</v>
      </c>
      <c r="D1245" s="58" t="s">
        <v>234</v>
      </c>
      <c r="E1245" s="59">
        <v>13998.3</v>
      </c>
      <c r="F1245" s="60">
        <v>0.101644</v>
      </c>
      <c r="G1245" s="60">
        <v>-3.1059999999999998E-3</v>
      </c>
      <c r="H1245" s="61">
        <v>0.89800000000000002</v>
      </c>
      <c r="I1245" s="69">
        <v>404.4</v>
      </c>
      <c r="J1245" s="70" t="s">
        <v>240</v>
      </c>
      <c r="K1245" s="63">
        <v>15.65</v>
      </c>
      <c r="L1245" s="56">
        <f t="shared" si="434"/>
        <v>100</v>
      </c>
      <c r="M1245" s="56">
        <f t="shared" si="435"/>
        <v>100</v>
      </c>
      <c r="N1245" s="56">
        <f t="shared" si="436"/>
        <v>100</v>
      </c>
      <c r="O1245" s="56">
        <f t="shared" si="437"/>
        <v>50</v>
      </c>
      <c r="P1245" s="56">
        <f t="shared" si="438"/>
        <v>100</v>
      </c>
      <c r="Q1245" s="63"/>
      <c r="R1245" s="56"/>
      <c r="S1245" s="60">
        <f t="shared" si="451"/>
        <v>2.7184132202988653E-3</v>
      </c>
      <c r="T1245" s="64">
        <f t="shared" si="452"/>
        <v>-2.7950310559006319E-2</v>
      </c>
      <c r="V1245" s="65"/>
      <c r="W1245" s="65"/>
      <c r="Y1245" s="15" t="str">
        <f t="shared" si="439"/>
        <v>EASY</v>
      </c>
      <c r="AA1245" s="66">
        <f t="shared" si="453"/>
        <v>7.6458664751293703E-2</v>
      </c>
      <c r="AB1245">
        <f>LOOKUP($B1245,'07_L1政策步階'!$A$4:$A$14,'07_L1政策步階'!$C$4:$C$14)</f>
        <v>1</v>
      </c>
      <c r="AC1245" s="65"/>
      <c r="AD1245" s="65"/>
      <c r="AE1245" s="65"/>
      <c r="AF1245" s="65"/>
      <c r="AG1245" s="65"/>
      <c r="AH1245" s="65"/>
      <c r="AI1245" s="65"/>
      <c r="AJ1245" s="65"/>
      <c r="AK1245" s="65"/>
      <c r="AL1245">
        <f t="shared" si="440"/>
        <v>100</v>
      </c>
      <c r="AM1245">
        <f t="shared" si="441"/>
        <v>100</v>
      </c>
      <c r="AN1245" t="str">
        <f t="shared" si="442"/>
        <v/>
      </c>
      <c r="AO1245" t="str">
        <f t="shared" si="443"/>
        <v/>
      </c>
      <c r="AP1245" t="str">
        <f t="shared" si="444"/>
        <v/>
      </c>
      <c r="AQ1245" t="str">
        <f t="shared" si="445"/>
        <v/>
      </c>
      <c r="AR1245" t="str">
        <f t="shared" si="446"/>
        <v/>
      </c>
      <c r="AS1245" t="str">
        <f t="shared" si="447"/>
        <v/>
      </c>
      <c r="AT1245" t="str">
        <f t="shared" si="448"/>
        <v/>
      </c>
      <c r="AU1245" t="str">
        <f t="shared" si="449"/>
        <v/>
      </c>
      <c r="AV1245" t="str">
        <f t="shared" si="450"/>
        <v/>
      </c>
      <c r="AW1245">
        <f>'01_指標庫'!$H$4*ISNUMBER($F1245)+'01_指標庫'!$H$5*ISNUMBER($AA1245)+'01_指標庫'!$H$6*ISNUMBER($G1245)+'01_指標庫'!$H$7*ISNUMBER($H1245)+'01_指標庫'!$H$8*ISNUMBER($AF1245)+'01_指標庫'!$H$9*ISNUMBER($AG1245)+'01_指標庫'!$H$10*ISNUMBER($AB1245)+'01_指標庫'!$H$11*ISNUMBER($AC1245)+'01_指標庫'!$H$12*ISNUMBER($AD1245)+'01_指標庫'!$H$13*ISNUMBER($AE1245)+'01_指標庫'!$H$14*ISNUMBER($I1245)+'01_指標庫'!$H$15*ISNUMBER($AH1245)+'01_指標庫'!$H$16*ISNUMBER($K1245)+'01_指標庫'!$H$17*ISNUMBER($AI1245)+'01_指標庫'!$H$18*ISNUMBER($AJ1245)+'01_指標庫'!$H$19*ISNUMBER($AK1245)+'01_指標庫'!$H$20*ISNUMBER($BB1245)+'01_指標庫'!$H$21*ISNUMBER($BC1245)</f>
        <v>51</v>
      </c>
      <c r="AX1245">
        <f>IF(AW1245=0,50,ROUND(('01_指標庫'!$H$4*IF(ISNUMBER($F1245),L1245,0)+'01_指標庫'!$H$5*IF(ISNUMBER($AA1245),AL1245,0)+'01_指標庫'!$H$6*IF(ISNUMBER($G1245),M1245,0)+'01_指標庫'!$H$7*IF(ISNUMBER($H1245),N1245,0)+'01_指標庫'!$H$8*IF(ISNUMBER($AF1245),AQ1245,0)+'01_指標庫'!$H$9*IF(ISNUMBER($AG1245),AR1245,0)+'01_指標庫'!$H$10*IF(ISNUMBER($AB1245),AM1245,0)+'01_指標庫'!$H$11*IF(ISNUMBER($AC1245),AN1245,0)+'01_指標庫'!$H$12*IF(ISNUMBER($AD1245),AO1245,0)+'01_指標庫'!$H$13*IF(ISNUMBER($AE1245),AP1245,0)+'01_指標庫'!$H$14*IF(ISNUMBER($I1245),O1245,0)+'01_指標庫'!$H$15*IF(ISNUMBER($AH1245),AS1245,0)+'01_指標庫'!$H$16*IF(ISNUMBER($K1245),P1245,0)+'01_指標庫'!$H$17*IF(ISNUMBER($AI1245),AT1245,0)+'01_指標庫'!$H$18*IF(ISNUMBER($AJ1245),AU1245,0)+'01_指標庫'!$H$19*IF(ISNUMBER($AK1245),AV1245,0)+'01_指標庫'!$H$20*IF(ISNUMBER($BB1245),BB1245,0)+'01_指標庫'!$H$21*IF(ISNUMBER($BC1245),BC1245,0))/AW1245,1))</f>
        <v>86.3</v>
      </c>
      <c r="AY1245" s="67"/>
      <c r="AZ1245" s="67"/>
      <c r="BA1245" s="66">
        <f t="shared" si="454"/>
        <v>7.7702515266728778E-3</v>
      </c>
      <c r="BB1245">
        <f t="shared" si="455"/>
        <v>50</v>
      </c>
      <c r="BC1245" t="str">
        <f t="shared" si="456"/>
        <v/>
      </c>
    </row>
    <row r="1246" spans="1:55" ht="15" customHeight="1">
      <c r="A1246" s="56">
        <v>1242</v>
      </c>
      <c r="B1246" s="57">
        <v>44361</v>
      </c>
      <c r="C1246" s="56">
        <v>2021</v>
      </c>
      <c r="D1246" s="58" t="s">
        <v>236</v>
      </c>
      <c r="E1246" s="59">
        <v>14128.2</v>
      </c>
      <c r="F1246" s="60">
        <v>0.110925</v>
      </c>
      <c r="G1246" s="60">
        <v>0</v>
      </c>
      <c r="H1246" s="61">
        <v>0.91839999999999999</v>
      </c>
      <c r="I1246" s="69">
        <v>410.6</v>
      </c>
      <c r="J1246" s="70" t="s">
        <v>240</v>
      </c>
      <c r="K1246" s="63">
        <v>16.39</v>
      </c>
      <c r="L1246" s="56">
        <f t="shared" si="434"/>
        <v>100</v>
      </c>
      <c r="M1246" s="56">
        <f t="shared" si="435"/>
        <v>100</v>
      </c>
      <c r="N1246" s="56">
        <f t="shared" si="436"/>
        <v>100</v>
      </c>
      <c r="O1246" s="56">
        <f t="shared" si="437"/>
        <v>50</v>
      </c>
      <c r="P1246" s="56">
        <f t="shared" si="438"/>
        <v>100</v>
      </c>
      <c r="Q1246" s="63"/>
      <c r="R1246" s="56"/>
      <c r="S1246" s="60">
        <f t="shared" si="451"/>
        <v>9.2796982490732649E-3</v>
      </c>
      <c r="T1246" s="64">
        <f t="shared" si="452"/>
        <v>4.7284345047923226E-2</v>
      </c>
      <c r="V1246" s="65"/>
      <c r="W1246" s="65"/>
      <c r="Y1246" s="15" t="str">
        <f t="shared" si="439"/>
        <v>EASY</v>
      </c>
      <c r="AA1246" s="66">
        <f t="shared" si="453"/>
        <v>7.6802126220505196E-2</v>
      </c>
      <c r="AB1246">
        <f>LOOKUP($B1246,'07_L1政策步階'!$A$4:$A$14,'07_L1政策步階'!$C$4:$C$14)</f>
        <v>1</v>
      </c>
      <c r="AC1246" s="65"/>
      <c r="AD1246" s="65"/>
      <c r="AE1246" s="65"/>
      <c r="AF1246" s="65"/>
      <c r="AG1246" s="65"/>
      <c r="AH1246" s="65"/>
      <c r="AI1246" s="65"/>
      <c r="AJ1246" s="65"/>
      <c r="AK1246" s="65"/>
      <c r="AL1246">
        <f t="shared" si="440"/>
        <v>100</v>
      </c>
      <c r="AM1246">
        <f t="shared" si="441"/>
        <v>100</v>
      </c>
      <c r="AN1246" t="str">
        <f t="shared" si="442"/>
        <v/>
      </c>
      <c r="AO1246" t="str">
        <f t="shared" si="443"/>
        <v/>
      </c>
      <c r="AP1246" t="str">
        <f t="shared" si="444"/>
        <v/>
      </c>
      <c r="AQ1246" t="str">
        <f t="shared" si="445"/>
        <v/>
      </c>
      <c r="AR1246" t="str">
        <f t="shared" si="446"/>
        <v/>
      </c>
      <c r="AS1246" t="str">
        <f t="shared" si="447"/>
        <v/>
      </c>
      <c r="AT1246" t="str">
        <f t="shared" si="448"/>
        <v/>
      </c>
      <c r="AU1246" t="str">
        <f t="shared" si="449"/>
        <v/>
      </c>
      <c r="AV1246" t="str">
        <f t="shared" si="450"/>
        <v/>
      </c>
      <c r="AW1246">
        <f>'01_指標庫'!$H$4*ISNUMBER($F1246)+'01_指標庫'!$H$5*ISNUMBER($AA1246)+'01_指標庫'!$H$6*ISNUMBER($G1246)+'01_指標庫'!$H$7*ISNUMBER($H1246)+'01_指標庫'!$H$8*ISNUMBER($AF1246)+'01_指標庫'!$H$9*ISNUMBER($AG1246)+'01_指標庫'!$H$10*ISNUMBER($AB1246)+'01_指標庫'!$H$11*ISNUMBER($AC1246)+'01_指標庫'!$H$12*ISNUMBER($AD1246)+'01_指標庫'!$H$13*ISNUMBER($AE1246)+'01_指標庫'!$H$14*ISNUMBER($I1246)+'01_指標庫'!$H$15*ISNUMBER($AH1246)+'01_指標庫'!$H$16*ISNUMBER($K1246)+'01_指標庫'!$H$17*ISNUMBER($AI1246)+'01_指標庫'!$H$18*ISNUMBER($AJ1246)+'01_指標庫'!$H$19*ISNUMBER($AK1246)+'01_指標庫'!$H$20*ISNUMBER($BB1246)+'01_指標庫'!$H$21*ISNUMBER($BC1246)</f>
        <v>51</v>
      </c>
      <c r="AX1246">
        <f>IF(AW1246=0,50,ROUND(('01_指標庫'!$H$4*IF(ISNUMBER($F1246),L1246,0)+'01_指標庫'!$H$5*IF(ISNUMBER($AA1246),AL1246,0)+'01_指標庫'!$H$6*IF(ISNUMBER($G1246),M1246,0)+'01_指標庫'!$H$7*IF(ISNUMBER($H1246),N1246,0)+'01_指標庫'!$H$8*IF(ISNUMBER($AF1246),AQ1246,0)+'01_指標庫'!$H$9*IF(ISNUMBER($AG1246),AR1246,0)+'01_指標庫'!$H$10*IF(ISNUMBER($AB1246),AM1246,0)+'01_指標庫'!$H$11*IF(ISNUMBER($AC1246),AN1246,0)+'01_指標庫'!$H$12*IF(ISNUMBER($AD1246),AO1246,0)+'01_指標庫'!$H$13*IF(ISNUMBER($AE1246),AP1246,0)+'01_指標庫'!$H$14*IF(ISNUMBER($I1246),O1246,0)+'01_指標庫'!$H$15*IF(ISNUMBER($AH1246),AS1246,0)+'01_指標庫'!$H$16*IF(ISNUMBER($K1246),P1246,0)+'01_指標庫'!$H$17*IF(ISNUMBER($AI1246),AT1246,0)+'01_指標庫'!$H$18*IF(ISNUMBER($AJ1246),AU1246,0)+'01_指標庫'!$H$19*IF(ISNUMBER($AK1246),AV1246,0)+'01_指標庫'!$H$20*IF(ISNUMBER($BB1246),BB1246,0)+'01_指標庫'!$H$21*IF(ISNUMBER($BC1246),BC1246,0))/AW1246,1))</f>
        <v>86.3</v>
      </c>
      <c r="AY1246" s="67"/>
      <c r="AZ1246" s="67"/>
      <c r="BA1246" s="66">
        <f t="shared" si="454"/>
        <v>9.2577894011978135E-3</v>
      </c>
      <c r="BB1246">
        <f t="shared" si="455"/>
        <v>50</v>
      </c>
      <c r="BC1246" t="str">
        <f t="shared" si="456"/>
        <v/>
      </c>
    </row>
    <row r="1247" spans="1:55" ht="15" customHeight="1">
      <c r="A1247" s="56">
        <v>1243</v>
      </c>
      <c r="B1247" s="57">
        <v>44362</v>
      </c>
      <c r="C1247" s="56">
        <v>2021</v>
      </c>
      <c r="D1247" s="58" t="s">
        <v>237</v>
      </c>
      <c r="E1247" s="59">
        <v>14030.41</v>
      </c>
      <c r="F1247" s="60">
        <v>0.102323</v>
      </c>
      <c r="G1247" s="60">
        <v>-6.9220000000000002E-3</v>
      </c>
      <c r="H1247" s="61">
        <v>0.87760000000000005</v>
      </c>
      <c r="I1247" s="69">
        <v>415.9</v>
      </c>
      <c r="J1247" s="70" t="s">
        <v>240</v>
      </c>
      <c r="K1247" s="63">
        <v>17.02</v>
      </c>
      <c r="L1247" s="56">
        <f t="shared" si="434"/>
        <v>100</v>
      </c>
      <c r="M1247" s="56">
        <f t="shared" si="435"/>
        <v>100</v>
      </c>
      <c r="N1247" s="56">
        <f t="shared" si="436"/>
        <v>100</v>
      </c>
      <c r="O1247" s="56">
        <f t="shared" si="437"/>
        <v>50</v>
      </c>
      <c r="P1247" s="56">
        <f t="shared" si="438"/>
        <v>100</v>
      </c>
      <c r="Q1247" s="63"/>
      <c r="R1247" s="56"/>
      <c r="S1247" s="60">
        <f t="shared" si="451"/>
        <v>-6.9216177573930837E-3</v>
      </c>
      <c r="T1247" s="64">
        <f t="shared" si="452"/>
        <v>3.843807199511895E-2</v>
      </c>
      <c r="V1247" s="65"/>
      <c r="W1247" s="65"/>
      <c r="Y1247" s="15" t="str">
        <f t="shared" si="439"/>
        <v>EASY</v>
      </c>
      <c r="AA1247" s="66">
        <f t="shared" si="453"/>
        <v>7.6591229234217018E-2</v>
      </c>
      <c r="AB1247">
        <f>LOOKUP($B1247,'07_L1政策步階'!$A$4:$A$14,'07_L1政策步階'!$C$4:$C$14)</f>
        <v>1</v>
      </c>
      <c r="AC1247" s="65"/>
      <c r="AD1247" s="65"/>
      <c r="AE1247" s="65"/>
      <c r="AF1247" s="65"/>
      <c r="AG1247" s="65"/>
      <c r="AH1247" s="65"/>
      <c r="AI1247" s="65"/>
      <c r="AJ1247" s="65"/>
      <c r="AK1247" s="65"/>
      <c r="AL1247">
        <f t="shared" si="440"/>
        <v>100</v>
      </c>
      <c r="AM1247">
        <f t="shared" si="441"/>
        <v>100</v>
      </c>
      <c r="AN1247" t="str">
        <f t="shared" si="442"/>
        <v/>
      </c>
      <c r="AO1247" t="str">
        <f t="shared" si="443"/>
        <v/>
      </c>
      <c r="AP1247" t="str">
        <f t="shared" si="444"/>
        <v/>
      </c>
      <c r="AQ1247" t="str">
        <f t="shared" si="445"/>
        <v/>
      </c>
      <c r="AR1247" t="str">
        <f t="shared" si="446"/>
        <v/>
      </c>
      <c r="AS1247" t="str">
        <f t="shared" si="447"/>
        <v/>
      </c>
      <c r="AT1247" t="str">
        <f t="shared" si="448"/>
        <v/>
      </c>
      <c r="AU1247" t="str">
        <f t="shared" si="449"/>
        <v/>
      </c>
      <c r="AV1247" t="str">
        <f t="shared" si="450"/>
        <v/>
      </c>
      <c r="AW1247">
        <f>'01_指標庫'!$H$4*ISNUMBER($F1247)+'01_指標庫'!$H$5*ISNUMBER($AA1247)+'01_指標庫'!$H$6*ISNUMBER($G1247)+'01_指標庫'!$H$7*ISNUMBER($H1247)+'01_指標庫'!$H$8*ISNUMBER($AF1247)+'01_指標庫'!$H$9*ISNUMBER($AG1247)+'01_指標庫'!$H$10*ISNUMBER($AB1247)+'01_指標庫'!$H$11*ISNUMBER($AC1247)+'01_指標庫'!$H$12*ISNUMBER($AD1247)+'01_指標庫'!$H$13*ISNUMBER($AE1247)+'01_指標庫'!$H$14*ISNUMBER($I1247)+'01_指標庫'!$H$15*ISNUMBER($AH1247)+'01_指標庫'!$H$16*ISNUMBER($K1247)+'01_指標庫'!$H$17*ISNUMBER($AI1247)+'01_指標庫'!$H$18*ISNUMBER($AJ1247)+'01_指標庫'!$H$19*ISNUMBER($AK1247)+'01_指標庫'!$H$20*ISNUMBER($BB1247)+'01_指標庫'!$H$21*ISNUMBER($BC1247)</f>
        <v>51</v>
      </c>
      <c r="AX1247">
        <f>IF(AW1247=0,50,ROUND(('01_指標庫'!$H$4*IF(ISNUMBER($F1247),L1247,0)+'01_指標庫'!$H$5*IF(ISNUMBER($AA1247),AL1247,0)+'01_指標庫'!$H$6*IF(ISNUMBER($G1247),M1247,0)+'01_指標庫'!$H$7*IF(ISNUMBER($H1247),N1247,0)+'01_指標庫'!$H$8*IF(ISNUMBER($AF1247),AQ1247,0)+'01_指標庫'!$H$9*IF(ISNUMBER($AG1247),AR1247,0)+'01_指標庫'!$H$10*IF(ISNUMBER($AB1247),AM1247,0)+'01_指標庫'!$H$11*IF(ISNUMBER($AC1247),AN1247,0)+'01_指標庫'!$H$12*IF(ISNUMBER($AD1247),AO1247,0)+'01_指標庫'!$H$13*IF(ISNUMBER($AE1247),AP1247,0)+'01_指標庫'!$H$14*IF(ISNUMBER($I1247),O1247,0)+'01_指標庫'!$H$15*IF(ISNUMBER($AH1247),AS1247,0)+'01_指標庫'!$H$16*IF(ISNUMBER($K1247),P1247,0)+'01_指標庫'!$H$17*IF(ISNUMBER($AI1247),AT1247,0)+'01_指標庫'!$H$18*IF(ISNUMBER($AJ1247),AU1247,0)+'01_指標庫'!$H$19*IF(ISNUMBER($AK1247),AV1247,0)+'01_指標庫'!$H$20*IF(ISNUMBER($BB1247),BB1247,0)+'01_指標庫'!$H$21*IF(ISNUMBER($BC1247),BC1247,0))/AW1247,1))</f>
        <v>86.3</v>
      </c>
      <c r="AY1247" s="67"/>
      <c r="AZ1247" s="67"/>
      <c r="BA1247" s="66">
        <f t="shared" si="454"/>
        <v>9.6894945134782251E-3</v>
      </c>
      <c r="BB1247">
        <f t="shared" si="455"/>
        <v>50</v>
      </c>
      <c r="BC1247" t="str">
        <f t="shared" si="456"/>
        <v/>
      </c>
    </row>
    <row r="1248" spans="1:55" ht="15" customHeight="1">
      <c r="A1248" s="56">
        <v>1244</v>
      </c>
      <c r="B1248" s="57">
        <v>44363</v>
      </c>
      <c r="C1248" s="56">
        <v>2021</v>
      </c>
      <c r="D1248" s="58" t="s">
        <v>238</v>
      </c>
      <c r="E1248" s="59">
        <v>13983.01</v>
      </c>
      <c r="F1248" s="60">
        <v>9.7741999999999996E-2</v>
      </c>
      <c r="G1248" s="60">
        <v>-1.0277E-2</v>
      </c>
      <c r="H1248" s="61">
        <v>0.87760000000000005</v>
      </c>
      <c r="I1248" s="69">
        <v>425.4</v>
      </c>
      <c r="J1248" s="70" t="s">
        <v>240</v>
      </c>
      <c r="K1248" s="63">
        <v>18.149999999999999</v>
      </c>
      <c r="L1248" s="56">
        <f t="shared" si="434"/>
        <v>100</v>
      </c>
      <c r="M1248" s="56">
        <f t="shared" si="435"/>
        <v>100</v>
      </c>
      <c r="N1248" s="56">
        <f t="shared" si="436"/>
        <v>100</v>
      </c>
      <c r="O1248" s="56">
        <f t="shared" si="437"/>
        <v>50</v>
      </c>
      <c r="P1248" s="56">
        <f t="shared" si="438"/>
        <v>100</v>
      </c>
      <c r="Q1248" s="63"/>
      <c r="R1248" s="56"/>
      <c r="S1248" s="60">
        <f t="shared" si="451"/>
        <v>-3.3783759704811844E-3</v>
      </c>
      <c r="T1248" s="64">
        <f t="shared" si="452"/>
        <v>6.6392479435957608E-2</v>
      </c>
      <c r="V1248" s="65"/>
      <c r="W1248" s="65"/>
      <c r="Y1248" s="15" t="str">
        <f t="shared" si="439"/>
        <v>EASY</v>
      </c>
      <c r="AA1248" s="66">
        <f t="shared" si="453"/>
        <v>7.6386660152285568E-2</v>
      </c>
      <c r="AB1248">
        <f>LOOKUP($B1248,'07_L1政策步階'!$A$4:$A$14,'07_L1政策步階'!$C$4:$C$14)</f>
        <v>1</v>
      </c>
      <c r="AC1248" s="65"/>
      <c r="AD1248" s="65"/>
      <c r="AE1248" s="65"/>
      <c r="AF1248" s="65"/>
      <c r="AG1248" s="65"/>
      <c r="AH1248" s="65"/>
      <c r="AI1248" s="65"/>
      <c r="AJ1248" s="65"/>
      <c r="AK1248" s="65"/>
      <c r="AL1248">
        <f t="shared" si="440"/>
        <v>100</v>
      </c>
      <c r="AM1248">
        <f t="shared" si="441"/>
        <v>100</v>
      </c>
      <c r="AN1248" t="str">
        <f t="shared" si="442"/>
        <v/>
      </c>
      <c r="AO1248" t="str">
        <f t="shared" si="443"/>
        <v/>
      </c>
      <c r="AP1248" t="str">
        <f t="shared" si="444"/>
        <v/>
      </c>
      <c r="AQ1248" t="str">
        <f t="shared" si="445"/>
        <v/>
      </c>
      <c r="AR1248" t="str">
        <f t="shared" si="446"/>
        <v/>
      </c>
      <c r="AS1248" t="str">
        <f t="shared" si="447"/>
        <v/>
      </c>
      <c r="AT1248" t="str">
        <f t="shared" si="448"/>
        <v/>
      </c>
      <c r="AU1248" t="str">
        <f t="shared" si="449"/>
        <v/>
      </c>
      <c r="AV1248" t="str">
        <f t="shared" si="450"/>
        <v/>
      </c>
      <c r="AW1248">
        <f>'01_指標庫'!$H$4*ISNUMBER($F1248)+'01_指標庫'!$H$5*ISNUMBER($AA1248)+'01_指標庫'!$H$6*ISNUMBER($G1248)+'01_指標庫'!$H$7*ISNUMBER($H1248)+'01_指標庫'!$H$8*ISNUMBER($AF1248)+'01_指標庫'!$H$9*ISNUMBER($AG1248)+'01_指標庫'!$H$10*ISNUMBER($AB1248)+'01_指標庫'!$H$11*ISNUMBER($AC1248)+'01_指標庫'!$H$12*ISNUMBER($AD1248)+'01_指標庫'!$H$13*ISNUMBER($AE1248)+'01_指標庫'!$H$14*ISNUMBER($I1248)+'01_指標庫'!$H$15*ISNUMBER($AH1248)+'01_指標庫'!$H$16*ISNUMBER($K1248)+'01_指標庫'!$H$17*ISNUMBER($AI1248)+'01_指標庫'!$H$18*ISNUMBER($AJ1248)+'01_指標庫'!$H$19*ISNUMBER($AK1248)+'01_指標庫'!$H$20*ISNUMBER($BB1248)+'01_指標庫'!$H$21*ISNUMBER($BC1248)</f>
        <v>51</v>
      </c>
      <c r="AX1248">
        <f>IF(AW1248=0,50,ROUND(('01_指標庫'!$H$4*IF(ISNUMBER($F1248),L1248,0)+'01_指標庫'!$H$5*IF(ISNUMBER($AA1248),AL1248,0)+'01_指標庫'!$H$6*IF(ISNUMBER($G1248),M1248,0)+'01_指標庫'!$H$7*IF(ISNUMBER($H1248),N1248,0)+'01_指標庫'!$H$8*IF(ISNUMBER($AF1248),AQ1248,0)+'01_指標庫'!$H$9*IF(ISNUMBER($AG1248),AR1248,0)+'01_指標庫'!$H$10*IF(ISNUMBER($AB1248),AM1248,0)+'01_指標庫'!$H$11*IF(ISNUMBER($AC1248),AN1248,0)+'01_指標庫'!$H$12*IF(ISNUMBER($AD1248),AO1248,0)+'01_指標庫'!$H$13*IF(ISNUMBER($AE1248),AP1248,0)+'01_指標庫'!$H$14*IF(ISNUMBER($I1248),O1248,0)+'01_指標庫'!$H$15*IF(ISNUMBER($AH1248),AS1248,0)+'01_指標庫'!$H$16*IF(ISNUMBER($K1248),P1248,0)+'01_指標庫'!$H$17*IF(ISNUMBER($AI1248),AT1248,0)+'01_指標庫'!$H$18*IF(ISNUMBER($AJ1248),AU1248,0)+'01_指標庫'!$H$19*IF(ISNUMBER($AK1248),AV1248,0)+'01_指標庫'!$H$20*IF(ISNUMBER($BB1248),BB1248,0)+'01_指標庫'!$H$21*IF(ISNUMBER($BC1248),BC1248,0))/AW1248,1))</f>
        <v>86.3</v>
      </c>
      <c r="AY1248" s="67"/>
      <c r="AZ1248" s="67"/>
      <c r="BA1248" s="66">
        <f t="shared" si="454"/>
        <v>9.8763655337870127E-3</v>
      </c>
      <c r="BB1248">
        <f t="shared" si="455"/>
        <v>50</v>
      </c>
      <c r="BC1248" t="str">
        <f t="shared" si="456"/>
        <v/>
      </c>
    </row>
    <row r="1249" spans="1:55" ht="15" customHeight="1">
      <c r="A1249" s="56">
        <v>1245</v>
      </c>
      <c r="B1249" s="57">
        <v>44364</v>
      </c>
      <c r="C1249" s="56">
        <v>2021</v>
      </c>
      <c r="D1249" s="58" t="s">
        <v>239</v>
      </c>
      <c r="E1249" s="59">
        <v>14163.81</v>
      </c>
      <c r="F1249" s="60">
        <v>0.111041</v>
      </c>
      <c r="G1249" s="60">
        <v>0</v>
      </c>
      <c r="H1249" s="61">
        <v>0.89800000000000002</v>
      </c>
      <c r="I1249" s="69">
        <v>422</v>
      </c>
      <c r="J1249" s="70" t="s">
        <v>240</v>
      </c>
      <c r="K1249" s="63">
        <v>17.75</v>
      </c>
      <c r="L1249" s="56">
        <f t="shared" si="434"/>
        <v>100</v>
      </c>
      <c r="M1249" s="56">
        <f t="shared" si="435"/>
        <v>100</v>
      </c>
      <c r="N1249" s="56">
        <f t="shared" si="436"/>
        <v>100</v>
      </c>
      <c r="O1249" s="56">
        <f t="shared" si="437"/>
        <v>50</v>
      </c>
      <c r="P1249" s="56">
        <f t="shared" si="438"/>
        <v>100</v>
      </c>
      <c r="Q1249" s="63"/>
      <c r="R1249" s="56"/>
      <c r="S1249" s="60">
        <f t="shared" si="451"/>
        <v>1.2929977165145434E-2</v>
      </c>
      <c r="T1249" s="64">
        <f t="shared" si="452"/>
        <v>-2.2038567493112837E-2</v>
      </c>
      <c r="V1249" s="65"/>
      <c r="W1249" s="65"/>
      <c r="Y1249" s="15" t="str">
        <f t="shared" si="439"/>
        <v>EASY</v>
      </c>
      <c r="AA1249" s="66">
        <f t="shared" si="453"/>
        <v>7.6378227529115605E-2</v>
      </c>
      <c r="AB1249">
        <f>LOOKUP($B1249,'07_L1政策步階'!$A$4:$A$14,'07_L1政策步階'!$C$4:$C$14)</f>
        <v>1</v>
      </c>
      <c r="AC1249" s="65"/>
      <c r="AD1249" s="65"/>
      <c r="AE1249" s="65"/>
      <c r="AF1249" s="65"/>
      <c r="AG1249" s="65"/>
      <c r="AH1249" s="65"/>
      <c r="AI1249" s="65"/>
      <c r="AJ1249" s="65"/>
      <c r="AK1249" s="65"/>
      <c r="AL1249">
        <f t="shared" si="440"/>
        <v>100</v>
      </c>
      <c r="AM1249">
        <f t="shared" si="441"/>
        <v>100</v>
      </c>
      <c r="AN1249" t="str">
        <f t="shared" si="442"/>
        <v/>
      </c>
      <c r="AO1249" t="str">
        <f t="shared" si="443"/>
        <v/>
      </c>
      <c r="AP1249" t="str">
        <f t="shared" si="444"/>
        <v/>
      </c>
      <c r="AQ1249" t="str">
        <f t="shared" si="445"/>
        <v/>
      </c>
      <c r="AR1249" t="str">
        <f t="shared" si="446"/>
        <v/>
      </c>
      <c r="AS1249" t="str">
        <f t="shared" si="447"/>
        <v/>
      </c>
      <c r="AT1249" t="str">
        <f t="shared" si="448"/>
        <v/>
      </c>
      <c r="AU1249" t="str">
        <f t="shared" si="449"/>
        <v/>
      </c>
      <c r="AV1249" t="str">
        <f t="shared" si="450"/>
        <v/>
      </c>
      <c r="AW1249">
        <f>'01_指標庫'!$H$4*ISNUMBER($F1249)+'01_指標庫'!$H$5*ISNUMBER($AA1249)+'01_指標庫'!$H$6*ISNUMBER($G1249)+'01_指標庫'!$H$7*ISNUMBER($H1249)+'01_指標庫'!$H$8*ISNUMBER($AF1249)+'01_指標庫'!$H$9*ISNUMBER($AG1249)+'01_指標庫'!$H$10*ISNUMBER($AB1249)+'01_指標庫'!$H$11*ISNUMBER($AC1249)+'01_指標庫'!$H$12*ISNUMBER($AD1249)+'01_指標庫'!$H$13*ISNUMBER($AE1249)+'01_指標庫'!$H$14*ISNUMBER($I1249)+'01_指標庫'!$H$15*ISNUMBER($AH1249)+'01_指標庫'!$H$16*ISNUMBER($K1249)+'01_指標庫'!$H$17*ISNUMBER($AI1249)+'01_指標庫'!$H$18*ISNUMBER($AJ1249)+'01_指標庫'!$H$19*ISNUMBER($AK1249)+'01_指標庫'!$H$20*ISNUMBER($BB1249)+'01_指標庫'!$H$21*ISNUMBER($BC1249)</f>
        <v>51</v>
      </c>
      <c r="AX1249">
        <f>IF(AW1249=0,50,ROUND(('01_指標庫'!$H$4*IF(ISNUMBER($F1249),L1249,0)+'01_指標庫'!$H$5*IF(ISNUMBER($AA1249),AL1249,0)+'01_指標庫'!$H$6*IF(ISNUMBER($G1249),M1249,0)+'01_指標庫'!$H$7*IF(ISNUMBER($H1249),N1249,0)+'01_指標庫'!$H$8*IF(ISNUMBER($AF1249),AQ1249,0)+'01_指標庫'!$H$9*IF(ISNUMBER($AG1249),AR1249,0)+'01_指標庫'!$H$10*IF(ISNUMBER($AB1249),AM1249,0)+'01_指標庫'!$H$11*IF(ISNUMBER($AC1249),AN1249,0)+'01_指標庫'!$H$12*IF(ISNUMBER($AD1249),AO1249,0)+'01_指標庫'!$H$13*IF(ISNUMBER($AE1249),AP1249,0)+'01_指標庫'!$H$14*IF(ISNUMBER($I1249),O1249,0)+'01_指標庫'!$H$15*IF(ISNUMBER($AH1249),AS1249,0)+'01_指標庫'!$H$16*IF(ISNUMBER($K1249),P1249,0)+'01_指標庫'!$H$17*IF(ISNUMBER($AI1249),AT1249,0)+'01_指標庫'!$H$18*IF(ISNUMBER($AJ1249),AU1249,0)+'01_指標庫'!$H$19*IF(ISNUMBER($AK1249),AV1249,0)+'01_指標庫'!$H$20*IF(ISNUMBER($BB1249),BB1249,0)+'01_指標庫'!$H$21*IF(ISNUMBER($BC1249),BC1249,0))/AW1249,1))</f>
        <v>86.3</v>
      </c>
      <c r="AY1249" s="67"/>
      <c r="AZ1249" s="67"/>
      <c r="BA1249" s="66">
        <f t="shared" si="454"/>
        <v>8.2022871354048288E-3</v>
      </c>
      <c r="BB1249">
        <f t="shared" si="455"/>
        <v>50</v>
      </c>
      <c r="BC1249" t="str">
        <f t="shared" si="456"/>
        <v/>
      </c>
    </row>
    <row r="1250" spans="1:55" ht="15" customHeight="1">
      <c r="A1250" s="56">
        <v>1246</v>
      </c>
      <c r="B1250" s="57">
        <v>44365</v>
      </c>
      <c r="C1250" s="56">
        <v>2021</v>
      </c>
      <c r="D1250" s="58" t="s">
        <v>234</v>
      </c>
      <c r="E1250" s="59">
        <v>14049.58</v>
      </c>
      <c r="F1250" s="60">
        <v>0.10132099999999999</v>
      </c>
      <c r="G1250" s="60">
        <v>-8.0649999999999993E-3</v>
      </c>
      <c r="H1250" s="61">
        <v>0.87760000000000005</v>
      </c>
      <c r="I1250" s="69">
        <v>446.8</v>
      </c>
      <c r="J1250" s="70" t="s">
        <v>240</v>
      </c>
      <c r="K1250" s="63">
        <v>20.7</v>
      </c>
      <c r="L1250" s="56">
        <f t="shared" si="434"/>
        <v>100</v>
      </c>
      <c r="M1250" s="56">
        <f t="shared" si="435"/>
        <v>100</v>
      </c>
      <c r="N1250" s="56">
        <f t="shared" si="436"/>
        <v>100</v>
      </c>
      <c r="O1250" s="56">
        <f t="shared" si="437"/>
        <v>50</v>
      </c>
      <c r="P1250" s="56">
        <f t="shared" si="438"/>
        <v>50</v>
      </c>
      <c r="Q1250" s="63"/>
      <c r="R1250" s="56"/>
      <c r="S1250" s="60">
        <f t="shared" si="451"/>
        <v>-8.0649203851222984E-3</v>
      </c>
      <c r="T1250" s="64">
        <f t="shared" si="452"/>
        <v>0.16619718309859155</v>
      </c>
      <c r="V1250" s="65"/>
      <c r="W1250" s="65"/>
      <c r="Y1250" s="15" t="str">
        <f t="shared" si="439"/>
        <v>EASY</v>
      </c>
      <c r="AA1250" s="66">
        <f t="shared" si="453"/>
        <v>7.6093437224310057E-2</v>
      </c>
      <c r="AB1250">
        <f>LOOKUP($B1250,'07_L1政策步階'!$A$4:$A$14,'07_L1政策步階'!$C$4:$C$14)</f>
        <v>1</v>
      </c>
      <c r="AC1250" s="65"/>
      <c r="AD1250" s="65"/>
      <c r="AE1250" s="65"/>
      <c r="AF1250" s="65"/>
      <c r="AG1250" s="65"/>
      <c r="AH1250" s="65"/>
      <c r="AI1250" s="65"/>
      <c r="AJ1250" s="65"/>
      <c r="AK1250" s="65"/>
      <c r="AL1250">
        <f t="shared" si="440"/>
        <v>100</v>
      </c>
      <c r="AM1250">
        <f t="shared" si="441"/>
        <v>100</v>
      </c>
      <c r="AN1250" t="str">
        <f t="shared" si="442"/>
        <v/>
      </c>
      <c r="AO1250" t="str">
        <f t="shared" si="443"/>
        <v/>
      </c>
      <c r="AP1250" t="str">
        <f t="shared" si="444"/>
        <v/>
      </c>
      <c r="AQ1250" t="str">
        <f t="shared" si="445"/>
        <v/>
      </c>
      <c r="AR1250" t="str">
        <f t="shared" si="446"/>
        <v/>
      </c>
      <c r="AS1250" t="str">
        <f t="shared" si="447"/>
        <v/>
      </c>
      <c r="AT1250" t="str">
        <f t="shared" si="448"/>
        <v/>
      </c>
      <c r="AU1250" t="str">
        <f t="shared" si="449"/>
        <v/>
      </c>
      <c r="AV1250" t="str">
        <f t="shared" si="450"/>
        <v/>
      </c>
      <c r="AW1250">
        <f>'01_指標庫'!$H$4*ISNUMBER($F1250)+'01_指標庫'!$H$5*ISNUMBER($AA1250)+'01_指標庫'!$H$6*ISNUMBER($G1250)+'01_指標庫'!$H$7*ISNUMBER($H1250)+'01_指標庫'!$H$8*ISNUMBER($AF1250)+'01_指標庫'!$H$9*ISNUMBER($AG1250)+'01_指標庫'!$H$10*ISNUMBER($AB1250)+'01_指標庫'!$H$11*ISNUMBER($AC1250)+'01_指標庫'!$H$12*ISNUMBER($AD1250)+'01_指標庫'!$H$13*ISNUMBER($AE1250)+'01_指標庫'!$H$14*ISNUMBER($I1250)+'01_指標庫'!$H$15*ISNUMBER($AH1250)+'01_指標庫'!$H$16*ISNUMBER($K1250)+'01_指標庫'!$H$17*ISNUMBER($AI1250)+'01_指標庫'!$H$18*ISNUMBER($AJ1250)+'01_指標庫'!$H$19*ISNUMBER($AK1250)+'01_指標庫'!$H$20*ISNUMBER($BB1250)+'01_指標庫'!$H$21*ISNUMBER($BC1250)</f>
        <v>51</v>
      </c>
      <c r="AX1250">
        <f>IF(AW1250=0,50,ROUND(('01_指標庫'!$H$4*IF(ISNUMBER($F1250),L1250,0)+'01_指標庫'!$H$5*IF(ISNUMBER($AA1250),AL1250,0)+'01_指標庫'!$H$6*IF(ISNUMBER($G1250),M1250,0)+'01_指標庫'!$H$7*IF(ISNUMBER($H1250),N1250,0)+'01_指標庫'!$H$8*IF(ISNUMBER($AF1250),AQ1250,0)+'01_指標庫'!$H$9*IF(ISNUMBER($AG1250),AR1250,0)+'01_指標庫'!$H$10*IF(ISNUMBER($AB1250),AM1250,0)+'01_指標庫'!$H$11*IF(ISNUMBER($AC1250),AN1250,0)+'01_指標庫'!$H$12*IF(ISNUMBER($AD1250),AO1250,0)+'01_指標庫'!$H$13*IF(ISNUMBER($AE1250),AP1250,0)+'01_指標庫'!$H$14*IF(ISNUMBER($I1250),O1250,0)+'01_指標庫'!$H$15*IF(ISNUMBER($AH1250),AS1250,0)+'01_指標庫'!$H$16*IF(ISNUMBER($K1250),P1250,0)+'01_指標庫'!$H$17*IF(ISNUMBER($AI1250),AT1250,0)+'01_指標庫'!$H$18*IF(ISNUMBER($AJ1250),AU1250,0)+'01_指標庫'!$H$19*IF(ISNUMBER($AK1250),AV1250,0)+'01_指標庫'!$H$20*IF(ISNUMBER($BB1250),BB1250,0)+'01_指標庫'!$H$21*IF(ISNUMBER($BC1250),BC1250,0))/AW1250,1))</f>
        <v>80.400000000000006</v>
      </c>
      <c r="AY1250" s="67"/>
      <c r="AZ1250" s="67"/>
      <c r="BA1250" s="66">
        <f t="shared" si="454"/>
        <v>6.9246724418190464E-3</v>
      </c>
      <c r="BB1250">
        <f t="shared" si="455"/>
        <v>50</v>
      </c>
      <c r="BC1250" t="str">
        <f t="shared" si="456"/>
        <v/>
      </c>
    </row>
    <row r="1251" spans="1:55" ht="15" customHeight="1">
      <c r="A1251" s="56">
        <v>1247</v>
      </c>
      <c r="B1251" s="57">
        <v>44368</v>
      </c>
      <c r="C1251" s="56">
        <v>2021</v>
      </c>
      <c r="D1251" s="58" t="s">
        <v>236</v>
      </c>
      <c r="E1251" s="59">
        <v>14137.23</v>
      </c>
      <c r="F1251" s="60">
        <v>0.107447</v>
      </c>
      <c r="G1251" s="60">
        <v>-1.877E-3</v>
      </c>
      <c r="H1251" s="61">
        <v>0.89800000000000002</v>
      </c>
      <c r="I1251" s="69">
        <v>423.2</v>
      </c>
      <c r="J1251" s="70" t="s">
        <v>240</v>
      </c>
      <c r="K1251" s="63">
        <v>17.89</v>
      </c>
      <c r="L1251" s="56">
        <f t="shared" si="434"/>
        <v>100</v>
      </c>
      <c r="M1251" s="56">
        <f t="shared" si="435"/>
        <v>100</v>
      </c>
      <c r="N1251" s="56">
        <f t="shared" si="436"/>
        <v>100</v>
      </c>
      <c r="O1251" s="56">
        <f t="shared" si="437"/>
        <v>50</v>
      </c>
      <c r="P1251" s="56">
        <f t="shared" si="438"/>
        <v>100</v>
      </c>
      <c r="Q1251" s="63"/>
      <c r="R1251" s="56"/>
      <c r="S1251" s="60">
        <f t="shared" si="451"/>
        <v>6.238620656275895E-3</v>
      </c>
      <c r="T1251" s="64">
        <f t="shared" si="452"/>
        <v>-0.13574879227053138</v>
      </c>
      <c r="V1251" s="65"/>
      <c r="W1251" s="65"/>
      <c r="Y1251" s="15" t="str">
        <f t="shared" si="439"/>
        <v>EASY</v>
      </c>
      <c r="AA1251" s="66">
        <f t="shared" si="453"/>
        <v>7.5827629653656636E-2</v>
      </c>
      <c r="AB1251">
        <f>LOOKUP($B1251,'07_L1政策步階'!$A$4:$A$14,'07_L1政策步階'!$C$4:$C$14)</f>
        <v>1</v>
      </c>
      <c r="AC1251" s="65"/>
      <c r="AD1251" s="65"/>
      <c r="AE1251" s="65"/>
      <c r="AF1251" s="65"/>
      <c r="AG1251" s="65"/>
      <c r="AH1251" s="65"/>
      <c r="AI1251" s="65"/>
      <c r="AJ1251" s="65"/>
      <c r="AK1251" s="65"/>
      <c r="AL1251">
        <f t="shared" si="440"/>
        <v>100</v>
      </c>
      <c r="AM1251">
        <f t="shared" si="441"/>
        <v>100</v>
      </c>
      <c r="AN1251" t="str">
        <f t="shared" si="442"/>
        <v/>
      </c>
      <c r="AO1251" t="str">
        <f t="shared" si="443"/>
        <v/>
      </c>
      <c r="AP1251" t="str">
        <f t="shared" si="444"/>
        <v/>
      </c>
      <c r="AQ1251" t="str">
        <f t="shared" si="445"/>
        <v/>
      </c>
      <c r="AR1251" t="str">
        <f t="shared" si="446"/>
        <v/>
      </c>
      <c r="AS1251" t="str">
        <f t="shared" si="447"/>
        <v/>
      </c>
      <c r="AT1251" t="str">
        <f t="shared" si="448"/>
        <v/>
      </c>
      <c r="AU1251" t="str">
        <f t="shared" si="449"/>
        <v/>
      </c>
      <c r="AV1251" t="str">
        <f t="shared" si="450"/>
        <v/>
      </c>
      <c r="AW1251">
        <f>'01_指標庫'!$H$4*ISNUMBER($F1251)+'01_指標庫'!$H$5*ISNUMBER($AA1251)+'01_指標庫'!$H$6*ISNUMBER($G1251)+'01_指標庫'!$H$7*ISNUMBER($H1251)+'01_指標庫'!$H$8*ISNUMBER($AF1251)+'01_指標庫'!$H$9*ISNUMBER($AG1251)+'01_指標庫'!$H$10*ISNUMBER($AB1251)+'01_指標庫'!$H$11*ISNUMBER($AC1251)+'01_指標庫'!$H$12*ISNUMBER($AD1251)+'01_指標庫'!$H$13*ISNUMBER($AE1251)+'01_指標庫'!$H$14*ISNUMBER($I1251)+'01_指標庫'!$H$15*ISNUMBER($AH1251)+'01_指標庫'!$H$16*ISNUMBER($K1251)+'01_指標庫'!$H$17*ISNUMBER($AI1251)+'01_指標庫'!$H$18*ISNUMBER($AJ1251)+'01_指標庫'!$H$19*ISNUMBER($AK1251)+'01_指標庫'!$H$20*ISNUMBER($BB1251)+'01_指標庫'!$H$21*ISNUMBER($BC1251)</f>
        <v>51</v>
      </c>
      <c r="AX1251">
        <f>IF(AW1251=0,50,ROUND(('01_指標庫'!$H$4*IF(ISNUMBER($F1251),L1251,0)+'01_指標庫'!$H$5*IF(ISNUMBER($AA1251),AL1251,0)+'01_指標庫'!$H$6*IF(ISNUMBER($G1251),M1251,0)+'01_指標庫'!$H$7*IF(ISNUMBER($H1251),N1251,0)+'01_指標庫'!$H$8*IF(ISNUMBER($AF1251),AQ1251,0)+'01_指標庫'!$H$9*IF(ISNUMBER($AG1251),AR1251,0)+'01_指標庫'!$H$10*IF(ISNUMBER($AB1251),AM1251,0)+'01_指標庫'!$H$11*IF(ISNUMBER($AC1251),AN1251,0)+'01_指標庫'!$H$12*IF(ISNUMBER($AD1251),AO1251,0)+'01_指標庫'!$H$13*IF(ISNUMBER($AE1251),AP1251,0)+'01_指標庫'!$H$14*IF(ISNUMBER($I1251),O1251,0)+'01_指標庫'!$H$15*IF(ISNUMBER($AH1251),AS1251,0)+'01_指標庫'!$H$16*IF(ISNUMBER($K1251),P1251,0)+'01_指標庫'!$H$17*IF(ISNUMBER($AI1251),AT1251,0)+'01_指標庫'!$H$18*IF(ISNUMBER($AJ1251),AU1251,0)+'01_指標庫'!$H$19*IF(ISNUMBER($AK1251),AV1251,0)+'01_指標庫'!$H$20*IF(ISNUMBER($BB1251),BB1251,0)+'01_指標庫'!$H$21*IF(ISNUMBER($BC1251),BC1251,0))/AW1251,1))</f>
        <v>86.3</v>
      </c>
      <c r="AY1251" s="67"/>
      <c r="AZ1251" s="67"/>
      <c r="BA1251" s="66">
        <f t="shared" si="454"/>
        <v>4.6502383801330094E-3</v>
      </c>
      <c r="BB1251">
        <f t="shared" si="455"/>
        <v>50</v>
      </c>
      <c r="BC1251" t="str">
        <f t="shared" si="456"/>
        <v/>
      </c>
    </row>
    <row r="1252" spans="1:55" ht="15" customHeight="1">
      <c r="A1252" s="56">
        <v>1248</v>
      </c>
      <c r="B1252" s="57">
        <v>44369</v>
      </c>
      <c r="C1252" s="56">
        <v>2021</v>
      </c>
      <c r="D1252" s="58" t="s">
        <v>237</v>
      </c>
      <c r="E1252" s="59">
        <v>14270.42</v>
      </c>
      <c r="F1252" s="60">
        <v>0.116787</v>
      </c>
      <c r="G1252" s="60">
        <v>0</v>
      </c>
      <c r="H1252" s="61">
        <v>0.89800000000000002</v>
      </c>
      <c r="I1252" s="69">
        <v>412.9</v>
      </c>
      <c r="J1252" s="70" t="s">
        <v>240</v>
      </c>
      <c r="K1252" s="63">
        <v>16.66</v>
      </c>
      <c r="L1252" s="56">
        <f t="shared" si="434"/>
        <v>100</v>
      </c>
      <c r="M1252" s="56">
        <f t="shared" si="435"/>
        <v>100</v>
      </c>
      <c r="N1252" s="56">
        <f t="shared" si="436"/>
        <v>100</v>
      </c>
      <c r="O1252" s="56">
        <f t="shared" si="437"/>
        <v>50</v>
      </c>
      <c r="P1252" s="56">
        <f t="shared" si="438"/>
        <v>100</v>
      </c>
      <c r="Q1252" s="63"/>
      <c r="R1252" s="56"/>
      <c r="S1252" s="60">
        <f t="shared" si="451"/>
        <v>9.4212232523627204E-3</v>
      </c>
      <c r="T1252" s="64">
        <f t="shared" si="452"/>
        <v>-6.8753493571827806E-2</v>
      </c>
      <c r="V1252" s="65"/>
      <c r="W1252" s="65"/>
      <c r="Y1252" s="15" t="str">
        <f t="shared" si="439"/>
        <v>EASY</v>
      </c>
      <c r="AA1252" s="66">
        <f t="shared" si="453"/>
        <v>7.548162082493115E-2</v>
      </c>
      <c r="AB1252">
        <f>LOOKUP($B1252,'07_L1政策步階'!$A$4:$A$14,'07_L1政策步階'!$C$4:$C$14)</f>
        <v>1</v>
      </c>
      <c r="AC1252" s="65"/>
      <c r="AD1252" s="65"/>
      <c r="AE1252" s="65"/>
      <c r="AF1252" s="65"/>
      <c r="AG1252" s="65"/>
      <c r="AH1252" s="65"/>
      <c r="AI1252" s="65"/>
      <c r="AJ1252" s="65"/>
      <c r="AK1252" s="65"/>
      <c r="AL1252">
        <f t="shared" si="440"/>
        <v>100</v>
      </c>
      <c r="AM1252">
        <f t="shared" si="441"/>
        <v>100</v>
      </c>
      <c r="AN1252" t="str">
        <f t="shared" si="442"/>
        <v/>
      </c>
      <c r="AO1252" t="str">
        <f t="shared" si="443"/>
        <v/>
      </c>
      <c r="AP1252" t="str">
        <f t="shared" si="444"/>
        <v/>
      </c>
      <c r="AQ1252" t="str">
        <f t="shared" si="445"/>
        <v/>
      </c>
      <c r="AR1252" t="str">
        <f t="shared" si="446"/>
        <v/>
      </c>
      <c r="AS1252" t="str">
        <f t="shared" si="447"/>
        <v/>
      </c>
      <c r="AT1252" t="str">
        <f t="shared" si="448"/>
        <v/>
      </c>
      <c r="AU1252" t="str">
        <f t="shared" si="449"/>
        <v/>
      </c>
      <c r="AV1252" t="str">
        <f t="shared" si="450"/>
        <v/>
      </c>
      <c r="AW1252">
        <f>'01_指標庫'!$H$4*ISNUMBER($F1252)+'01_指標庫'!$H$5*ISNUMBER($AA1252)+'01_指標庫'!$H$6*ISNUMBER($G1252)+'01_指標庫'!$H$7*ISNUMBER($H1252)+'01_指標庫'!$H$8*ISNUMBER($AF1252)+'01_指標庫'!$H$9*ISNUMBER($AG1252)+'01_指標庫'!$H$10*ISNUMBER($AB1252)+'01_指標庫'!$H$11*ISNUMBER($AC1252)+'01_指標庫'!$H$12*ISNUMBER($AD1252)+'01_指標庫'!$H$13*ISNUMBER($AE1252)+'01_指標庫'!$H$14*ISNUMBER($I1252)+'01_指標庫'!$H$15*ISNUMBER($AH1252)+'01_指標庫'!$H$16*ISNUMBER($K1252)+'01_指標庫'!$H$17*ISNUMBER($AI1252)+'01_指標庫'!$H$18*ISNUMBER($AJ1252)+'01_指標庫'!$H$19*ISNUMBER($AK1252)+'01_指標庫'!$H$20*ISNUMBER($BB1252)+'01_指標庫'!$H$21*ISNUMBER($BC1252)</f>
        <v>51</v>
      </c>
      <c r="AX1252">
        <f>IF(AW1252=0,50,ROUND(('01_指標庫'!$H$4*IF(ISNUMBER($F1252),L1252,0)+'01_指標庫'!$H$5*IF(ISNUMBER($AA1252),AL1252,0)+'01_指標庫'!$H$6*IF(ISNUMBER($G1252),M1252,0)+'01_指標庫'!$H$7*IF(ISNUMBER($H1252),N1252,0)+'01_指標庫'!$H$8*IF(ISNUMBER($AF1252),AQ1252,0)+'01_指標庫'!$H$9*IF(ISNUMBER($AG1252),AR1252,0)+'01_指標庫'!$H$10*IF(ISNUMBER($AB1252),AM1252,0)+'01_指標庫'!$H$11*IF(ISNUMBER($AC1252),AN1252,0)+'01_指標庫'!$H$12*IF(ISNUMBER($AD1252),AO1252,0)+'01_指標庫'!$H$13*IF(ISNUMBER($AE1252),AP1252,0)+'01_指標庫'!$H$14*IF(ISNUMBER($I1252),O1252,0)+'01_指標庫'!$H$15*IF(ISNUMBER($AH1252),AS1252,0)+'01_指標庫'!$H$16*IF(ISNUMBER($K1252),P1252,0)+'01_指標庫'!$H$17*IF(ISNUMBER($AI1252),AT1252,0)+'01_指標庫'!$H$18*IF(ISNUMBER($AJ1252),AU1252,0)+'01_指標庫'!$H$19*IF(ISNUMBER($AK1252),AV1252,0)+'01_指標庫'!$H$20*IF(ISNUMBER($BB1252),BB1252,0)+'01_指標庫'!$H$21*IF(ISNUMBER($BC1252),BC1252,0))/AW1252,1))</f>
        <v>86.3</v>
      </c>
      <c r="AY1252" s="67"/>
      <c r="AZ1252" s="67"/>
      <c r="BA1252" s="66">
        <f t="shared" si="454"/>
        <v>4.7806171005702058E-3</v>
      </c>
      <c r="BB1252">
        <f t="shared" si="455"/>
        <v>50</v>
      </c>
      <c r="BC1252" t="str">
        <f t="shared" si="456"/>
        <v/>
      </c>
    </row>
    <row r="1253" spans="1:55" ht="15" customHeight="1">
      <c r="A1253" s="56">
        <v>1249</v>
      </c>
      <c r="B1253" s="57">
        <v>44370</v>
      </c>
      <c r="C1253" s="56">
        <v>2021</v>
      </c>
      <c r="D1253" s="58" t="s">
        <v>238</v>
      </c>
      <c r="E1253" s="59">
        <v>14274.24</v>
      </c>
      <c r="F1253" s="60">
        <v>0.115928</v>
      </c>
      <c r="G1253" s="60">
        <v>0</v>
      </c>
      <c r="H1253" s="61">
        <v>0.89800000000000002</v>
      </c>
      <c r="I1253" s="69">
        <v>410</v>
      </c>
      <c r="J1253" s="70" t="s">
        <v>240</v>
      </c>
      <c r="K1253" s="63">
        <v>16.32</v>
      </c>
      <c r="L1253" s="56">
        <f t="shared" si="434"/>
        <v>100</v>
      </c>
      <c r="M1253" s="56">
        <f t="shared" si="435"/>
        <v>100</v>
      </c>
      <c r="N1253" s="56">
        <f t="shared" si="436"/>
        <v>100</v>
      </c>
      <c r="O1253" s="56">
        <f t="shared" si="437"/>
        <v>50</v>
      </c>
      <c r="P1253" s="56">
        <f t="shared" si="438"/>
        <v>100</v>
      </c>
      <c r="Q1253" s="63"/>
      <c r="R1253" s="56"/>
      <c r="S1253" s="60">
        <f t="shared" si="451"/>
        <v>2.6768658525821998E-4</v>
      </c>
      <c r="T1253" s="64">
        <f t="shared" si="452"/>
        <v>-2.0408163265306145E-2</v>
      </c>
      <c r="V1253" s="65"/>
      <c r="W1253" s="65"/>
      <c r="Y1253" s="15" t="str">
        <f t="shared" si="439"/>
        <v>EASY</v>
      </c>
      <c r="AA1253" s="66">
        <f t="shared" si="453"/>
        <v>7.4816603354268985E-2</v>
      </c>
      <c r="AB1253">
        <f>LOOKUP($B1253,'07_L1政策步階'!$A$4:$A$14,'07_L1政策步階'!$C$4:$C$14)</f>
        <v>1</v>
      </c>
      <c r="AC1253" s="65"/>
      <c r="AD1253" s="65"/>
      <c r="AE1253" s="65"/>
      <c r="AF1253" s="65"/>
      <c r="AG1253" s="65"/>
      <c r="AH1253" s="65"/>
      <c r="AI1253" s="65"/>
      <c r="AJ1253" s="65"/>
      <c r="AK1253" s="65"/>
      <c r="AL1253">
        <f t="shared" si="440"/>
        <v>100</v>
      </c>
      <c r="AM1253">
        <f t="shared" si="441"/>
        <v>100</v>
      </c>
      <c r="AN1253" t="str">
        <f t="shared" si="442"/>
        <v/>
      </c>
      <c r="AO1253" t="str">
        <f t="shared" si="443"/>
        <v/>
      </c>
      <c r="AP1253" t="str">
        <f t="shared" si="444"/>
        <v/>
      </c>
      <c r="AQ1253" t="str">
        <f t="shared" si="445"/>
        <v/>
      </c>
      <c r="AR1253" t="str">
        <f t="shared" si="446"/>
        <v/>
      </c>
      <c r="AS1253" t="str">
        <f t="shared" si="447"/>
        <v/>
      </c>
      <c r="AT1253" t="str">
        <f t="shared" si="448"/>
        <v/>
      </c>
      <c r="AU1253" t="str">
        <f t="shared" si="449"/>
        <v/>
      </c>
      <c r="AV1253" t="str">
        <f t="shared" si="450"/>
        <v/>
      </c>
      <c r="AW1253">
        <f>'01_指標庫'!$H$4*ISNUMBER($F1253)+'01_指標庫'!$H$5*ISNUMBER($AA1253)+'01_指標庫'!$H$6*ISNUMBER($G1253)+'01_指標庫'!$H$7*ISNUMBER($H1253)+'01_指標庫'!$H$8*ISNUMBER($AF1253)+'01_指標庫'!$H$9*ISNUMBER($AG1253)+'01_指標庫'!$H$10*ISNUMBER($AB1253)+'01_指標庫'!$H$11*ISNUMBER($AC1253)+'01_指標庫'!$H$12*ISNUMBER($AD1253)+'01_指標庫'!$H$13*ISNUMBER($AE1253)+'01_指標庫'!$H$14*ISNUMBER($I1253)+'01_指標庫'!$H$15*ISNUMBER($AH1253)+'01_指標庫'!$H$16*ISNUMBER($K1253)+'01_指標庫'!$H$17*ISNUMBER($AI1253)+'01_指標庫'!$H$18*ISNUMBER($AJ1253)+'01_指標庫'!$H$19*ISNUMBER($AK1253)+'01_指標庫'!$H$20*ISNUMBER($BB1253)+'01_指標庫'!$H$21*ISNUMBER($BC1253)</f>
        <v>51</v>
      </c>
      <c r="AX1253">
        <f>IF(AW1253=0,50,ROUND(('01_指標庫'!$H$4*IF(ISNUMBER($F1253),L1253,0)+'01_指標庫'!$H$5*IF(ISNUMBER($AA1253),AL1253,0)+'01_指標庫'!$H$6*IF(ISNUMBER($G1253),M1253,0)+'01_指標庫'!$H$7*IF(ISNUMBER($H1253),N1253,0)+'01_指標庫'!$H$8*IF(ISNUMBER($AF1253),AQ1253,0)+'01_指標庫'!$H$9*IF(ISNUMBER($AG1253),AR1253,0)+'01_指標庫'!$H$10*IF(ISNUMBER($AB1253),AM1253,0)+'01_指標庫'!$H$11*IF(ISNUMBER($AC1253),AN1253,0)+'01_指標庫'!$H$12*IF(ISNUMBER($AD1253),AO1253,0)+'01_指標庫'!$H$13*IF(ISNUMBER($AE1253),AP1253,0)+'01_指標庫'!$H$14*IF(ISNUMBER($I1253),O1253,0)+'01_指標庫'!$H$15*IF(ISNUMBER($AH1253),AS1253,0)+'01_指標庫'!$H$16*IF(ISNUMBER($K1253),P1253,0)+'01_指標庫'!$H$17*IF(ISNUMBER($AI1253),AT1253,0)+'01_指標庫'!$H$18*IF(ISNUMBER($AJ1253),AU1253,0)+'01_指標庫'!$H$19*IF(ISNUMBER($AK1253),AV1253,0)+'01_指標庫'!$H$20*IF(ISNUMBER($BB1253),BB1253,0)+'01_指標庫'!$H$21*IF(ISNUMBER($BC1253),BC1253,0))/AW1253,1))</f>
        <v>86.3</v>
      </c>
      <c r="AY1253" s="67"/>
      <c r="AZ1253" s="67"/>
      <c r="BA1253" s="66">
        <f t="shared" si="454"/>
        <v>5.638546748461426E-3</v>
      </c>
      <c r="BB1253">
        <f t="shared" si="455"/>
        <v>50</v>
      </c>
      <c r="BC1253" t="str">
        <f t="shared" si="456"/>
        <v/>
      </c>
    </row>
    <row r="1254" spans="1:55" ht="15" customHeight="1">
      <c r="A1254" s="56">
        <v>1250</v>
      </c>
      <c r="B1254" s="57">
        <v>44371</v>
      </c>
      <c r="C1254" s="56">
        <v>2021</v>
      </c>
      <c r="D1254" s="58" t="s">
        <v>239</v>
      </c>
      <c r="E1254" s="59">
        <v>14365.96</v>
      </c>
      <c r="F1254" s="60">
        <v>0.121653</v>
      </c>
      <c r="G1254" s="60">
        <v>0</v>
      </c>
      <c r="H1254" s="61">
        <v>0.93879999999999997</v>
      </c>
      <c r="I1254" s="69">
        <v>407.1</v>
      </c>
      <c r="J1254" s="70" t="s">
        <v>240</v>
      </c>
      <c r="K1254" s="63">
        <v>15.97</v>
      </c>
      <c r="L1254" s="56">
        <f t="shared" si="434"/>
        <v>100</v>
      </c>
      <c r="M1254" s="56">
        <f t="shared" si="435"/>
        <v>100</v>
      </c>
      <c r="N1254" s="56">
        <f t="shared" si="436"/>
        <v>100</v>
      </c>
      <c r="O1254" s="56">
        <f t="shared" si="437"/>
        <v>50</v>
      </c>
      <c r="P1254" s="56">
        <f t="shared" si="438"/>
        <v>100</v>
      </c>
      <c r="Q1254" s="63"/>
      <c r="R1254" s="56"/>
      <c r="S1254" s="60">
        <f t="shared" si="451"/>
        <v>6.4255610106036531E-3</v>
      </c>
      <c r="T1254" s="64">
        <f t="shared" si="452"/>
        <v>-2.1446078431372473E-2</v>
      </c>
      <c r="V1254" s="65"/>
      <c r="W1254" s="65"/>
      <c r="Y1254" s="15" t="str">
        <f t="shared" si="439"/>
        <v>EASY</v>
      </c>
      <c r="AA1254" s="66">
        <f t="shared" si="453"/>
        <v>7.4310576630497893E-2</v>
      </c>
      <c r="AB1254">
        <f>LOOKUP($B1254,'07_L1政策步階'!$A$4:$A$14,'07_L1政策步階'!$C$4:$C$14)</f>
        <v>1</v>
      </c>
      <c r="AC1254" s="65"/>
      <c r="AD1254" s="65"/>
      <c r="AE1254" s="65"/>
      <c r="AF1254" s="65"/>
      <c r="AG1254" s="65"/>
      <c r="AH1254" s="65"/>
      <c r="AI1254" s="65"/>
      <c r="AJ1254" s="65"/>
      <c r="AK1254" s="65"/>
      <c r="AL1254">
        <f t="shared" si="440"/>
        <v>100</v>
      </c>
      <c r="AM1254">
        <f t="shared" si="441"/>
        <v>100</v>
      </c>
      <c r="AN1254" t="str">
        <f t="shared" si="442"/>
        <v/>
      </c>
      <c r="AO1254" t="str">
        <f t="shared" si="443"/>
        <v/>
      </c>
      <c r="AP1254" t="str">
        <f t="shared" si="444"/>
        <v/>
      </c>
      <c r="AQ1254" t="str">
        <f t="shared" si="445"/>
        <v/>
      </c>
      <c r="AR1254" t="str">
        <f t="shared" si="446"/>
        <v/>
      </c>
      <c r="AS1254" t="str">
        <f t="shared" si="447"/>
        <v/>
      </c>
      <c r="AT1254" t="str">
        <f t="shared" si="448"/>
        <v/>
      </c>
      <c r="AU1254" t="str">
        <f t="shared" si="449"/>
        <v/>
      </c>
      <c r="AV1254" t="str">
        <f t="shared" si="450"/>
        <v/>
      </c>
      <c r="AW1254">
        <f>'01_指標庫'!$H$4*ISNUMBER($F1254)+'01_指標庫'!$H$5*ISNUMBER($AA1254)+'01_指標庫'!$H$6*ISNUMBER($G1254)+'01_指標庫'!$H$7*ISNUMBER($H1254)+'01_指標庫'!$H$8*ISNUMBER($AF1254)+'01_指標庫'!$H$9*ISNUMBER($AG1254)+'01_指標庫'!$H$10*ISNUMBER($AB1254)+'01_指標庫'!$H$11*ISNUMBER($AC1254)+'01_指標庫'!$H$12*ISNUMBER($AD1254)+'01_指標庫'!$H$13*ISNUMBER($AE1254)+'01_指標庫'!$H$14*ISNUMBER($I1254)+'01_指標庫'!$H$15*ISNUMBER($AH1254)+'01_指標庫'!$H$16*ISNUMBER($K1254)+'01_指標庫'!$H$17*ISNUMBER($AI1254)+'01_指標庫'!$H$18*ISNUMBER($AJ1254)+'01_指標庫'!$H$19*ISNUMBER($AK1254)+'01_指標庫'!$H$20*ISNUMBER($BB1254)+'01_指標庫'!$H$21*ISNUMBER($BC1254)</f>
        <v>51</v>
      </c>
      <c r="AX1254">
        <f>IF(AW1254=0,50,ROUND(('01_指標庫'!$H$4*IF(ISNUMBER($F1254),L1254,0)+'01_指標庫'!$H$5*IF(ISNUMBER($AA1254),AL1254,0)+'01_指標庫'!$H$6*IF(ISNUMBER($G1254),M1254,0)+'01_指標庫'!$H$7*IF(ISNUMBER($H1254),N1254,0)+'01_指標庫'!$H$8*IF(ISNUMBER($AF1254),AQ1254,0)+'01_指標庫'!$H$9*IF(ISNUMBER($AG1254),AR1254,0)+'01_指標庫'!$H$10*IF(ISNUMBER($AB1254),AM1254,0)+'01_指標庫'!$H$11*IF(ISNUMBER($AC1254),AN1254,0)+'01_指標庫'!$H$12*IF(ISNUMBER($AD1254),AO1254,0)+'01_指標庫'!$H$13*IF(ISNUMBER($AE1254),AP1254,0)+'01_指標庫'!$H$14*IF(ISNUMBER($I1254),O1254,0)+'01_指標庫'!$H$15*IF(ISNUMBER($AH1254),AS1254,0)+'01_指標庫'!$H$16*IF(ISNUMBER($K1254),P1254,0)+'01_指標庫'!$H$17*IF(ISNUMBER($AI1254),AT1254,0)+'01_指標庫'!$H$18*IF(ISNUMBER($AJ1254),AU1254,0)+'01_指標庫'!$H$19*IF(ISNUMBER($AK1254),AV1254,0)+'01_指標庫'!$H$20*IF(ISNUMBER($BB1254),BB1254,0)+'01_指標庫'!$H$21*IF(ISNUMBER($BC1254),BC1254,0))/AW1254,1))</f>
        <v>86.3</v>
      </c>
      <c r="AY1254" s="67"/>
      <c r="AZ1254" s="67"/>
      <c r="BA1254" s="66">
        <f t="shared" si="454"/>
        <v>5.6131081244310543E-3</v>
      </c>
      <c r="BB1254">
        <f t="shared" si="455"/>
        <v>50</v>
      </c>
      <c r="BC1254" t="str">
        <f t="shared" si="456"/>
        <v/>
      </c>
    </row>
    <row r="1255" spans="1:55" ht="15" customHeight="1">
      <c r="A1255" s="56">
        <v>1251</v>
      </c>
      <c r="B1255" s="57">
        <v>44372</v>
      </c>
      <c r="C1255" s="56">
        <v>2021</v>
      </c>
      <c r="D1255" s="58" t="s">
        <v>234</v>
      </c>
      <c r="E1255" s="59">
        <v>14345.18</v>
      </c>
      <c r="F1255" s="60">
        <v>0.118742</v>
      </c>
      <c r="G1255" s="60">
        <v>-1.446E-3</v>
      </c>
      <c r="H1255" s="61">
        <v>0.95920000000000005</v>
      </c>
      <c r="I1255" s="69">
        <v>404.2</v>
      </c>
      <c r="J1255" s="70" t="s">
        <v>240</v>
      </c>
      <c r="K1255" s="63">
        <v>15.62</v>
      </c>
      <c r="L1255" s="56">
        <f t="shared" si="434"/>
        <v>100</v>
      </c>
      <c r="M1255" s="56">
        <f t="shared" si="435"/>
        <v>100</v>
      </c>
      <c r="N1255" s="56">
        <f t="shared" si="436"/>
        <v>100</v>
      </c>
      <c r="O1255" s="56">
        <f t="shared" si="437"/>
        <v>50</v>
      </c>
      <c r="P1255" s="56">
        <f t="shared" si="438"/>
        <v>100</v>
      </c>
      <c r="Q1255" s="63"/>
      <c r="R1255" s="56"/>
      <c r="S1255" s="60">
        <f t="shared" si="451"/>
        <v>-1.4464748614083645E-3</v>
      </c>
      <c r="T1255" s="64">
        <f t="shared" si="452"/>
        <v>-2.1916092673763377E-2</v>
      </c>
      <c r="V1255" s="65"/>
      <c r="W1255" s="65"/>
      <c r="Y1255" s="15" t="str">
        <f t="shared" si="439"/>
        <v>EASY</v>
      </c>
      <c r="AA1255" s="66">
        <f t="shared" si="453"/>
        <v>7.3572607285917524E-2</v>
      </c>
      <c r="AB1255">
        <f>LOOKUP($B1255,'07_L1政策步階'!$A$4:$A$14,'07_L1政策步階'!$C$4:$C$14)</f>
        <v>1</v>
      </c>
      <c r="AC1255" s="65"/>
      <c r="AD1255" s="65"/>
      <c r="AE1255" s="65"/>
      <c r="AF1255" s="65"/>
      <c r="AG1255" s="65"/>
      <c r="AH1255" s="65"/>
      <c r="AI1255" s="65"/>
      <c r="AJ1255" s="65"/>
      <c r="AK1255" s="65"/>
      <c r="AL1255">
        <f t="shared" si="440"/>
        <v>100</v>
      </c>
      <c r="AM1255">
        <f t="shared" si="441"/>
        <v>100</v>
      </c>
      <c r="AN1255" t="str">
        <f t="shared" si="442"/>
        <v/>
      </c>
      <c r="AO1255" t="str">
        <f t="shared" si="443"/>
        <v/>
      </c>
      <c r="AP1255" t="str">
        <f t="shared" si="444"/>
        <v/>
      </c>
      <c r="AQ1255" t="str">
        <f t="shared" si="445"/>
        <v/>
      </c>
      <c r="AR1255" t="str">
        <f t="shared" si="446"/>
        <v/>
      </c>
      <c r="AS1255" t="str">
        <f t="shared" si="447"/>
        <v/>
      </c>
      <c r="AT1255" t="str">
        <f t="shared" si="448"/>
        <v/>
      </c>
      <c r="AU1255" t="str">
        <f t="shared" si="449"/>
        <v/>
      </c>
      <c r="AV1255" t="str">
        <f t="shared" si="450"/>
        <v/>
      </c>
      <c r="AW1255">
        <f>'01_指標庫'!$H$4*ISNUMBER($F1255)+'01_指標庫'!$H$5*ISNUMBER($AA1255)+'01_指標庫'!$H$6*ISNUMBER($G1255)+'01_指標庫'!$H$7*ISNUMBER($H1255)+'01_指標庫'!$H$8*ISNUMBER($AF1255)+'01_指標庫'!$H$9*ISNUMBER($AG1255)+'01_指標庫'!$H$10*ISNUMBER($AB1255)+'01_指標庫'!$H$11*ISNUMBER($AC1255)+'01_指標庫'!$H$12*ISNUMBER($AD1255)+'01_指標庫'!$H$13*ISNUMBER($AE1255)+'01_指標庫'!$H$14*ISNUMBER($I1255)+'01_指標庫'!$H$15*ISNUMBER($AH1255)+'01_指標庫'!$H$16*ISNUMBER($K1255)+'01_指標庫'!$H$17*ISNUMBER($AI1255)+'01_指標庫'!$H$18*ISNUMBER($AJ1255)+'01_指標庫'!$H$19*ISNUMBER($AK1255)+'01_指標庫'!$H$20*ISNUMBER($BB1255)+'01_指標庫'!$H$21*ISNUMBER($BC1255)</f>
        <v>51</v>
      </c>
      <c r="AX1255">
        <f>IF(AW1255=0,50,ROUND(('01_指標庫'!$H$4*IF(ISNUMBER($F1255),L1255,0)+'01_指標庫'!$H$5*IF(ISNUMBER($AA1255),AL1255,0)+'01_指標庫'!$H$6*IF(ISNUMBER($G1255),M1255,0)+'01_指標庫'!$H$7*IF(ISNUMBER($H1255),N1255,0)+'01_指標庫'!$H$8*IF(ISNUMBER($AF1255),AQ1255,0)+'01_指標庫'!$H$9*IF(ISNUMBER($AG1255),AR1255,0)+'01_指標庫'!$H$10*IF(ISNUMBER($AB1255),AM1255,0)+'01_指標庫'!$H$11*IF(ISNUMBER($AC1255),AN1255,0)+'01_指標庫'!$H$12*IF(ISNUMBER($AD1255),AO1255,0)+'01_指標庫'!$H$13*IF(ISNUMBER($AE1255),AP1255,0)+'01_指標庫'!$H$14*IF(ISNUMBER($I1255),O1255,0)+'01_指標庫'!$H$15*IF(ISNUMBER($AH1255),AS1255,0)+'01_指標庫'!$H$16*IF(ISNUMBER($K1255),P1255,0)+'01_指標庫'!$H$17*IF(ISNUMBER($AI1255),AT1255,0)+'01_指標庫'!$H$18*IF(ISNUMBER($AJ1255),AU1255,0)+'01_指標庫'!$H$19*IF(ISNUMBER($AK1255),AV1255,0)+'01_指標庫'!$H$20*IF(ISNUMBER($BB1255),BB1255,0)+'01_指標庫'!$H$21*IF(ISNUMBER($BC1255),BC1255,0))/AW1255,1))</f>
        <v>86.3</v>
      </c>
      <c r="AY1255" s="67"/>
      <c r="AZ1255" s="67"/>
      <c r="BA1255" s="66">
        <f t="shared" si="454"/>
        <v>7.3229936724346079E-3</v>
      </c>
      <c r="BB1255">
        <f t="shared" si="455"/>
        <v>50</v>
      </c>
      <c r="BC1255" t="str">
        <f t="shared" si="456"/>
        <v/>
      </c>
    </row>
    <row r="1256" spans="1:55" ht="15" customHeight="1">
      <c r="A1256" s="56">
        <v>1252</v>
      </c>
      <c r="B1256" s="57">
        <v>44375</v>
      </c>
      <c r="C1256" s="56">
        <v>2021</v>
      </c>
      <c r="D1256" s="58" t="s">
        <v>236</v>
      </c>
      <c r="E1256" s="59">
        <v>14524.98</v>
      </c>
      <c r="F1256" s="60">
        <v>0.13127800000000001</v>
      </c>
      <c r="G1256" s="60">
        <v>0</v>
      </c>
      <c r="H1256" s="61">
        <v>0.95920000000000005</v>
      </c>
      <c r="I1256" s="69">
        <v>405.3</v>
      </c>
      <c r="J1256" s="70" t="s">
        <v>240</v>
      </c>
      <c r="K1256" s="63">
        <v>15.76</v>
      </c>
      <c r="L1256" s="56">
        <f t="shared" si="434"/>
        <v>100</v>
      </c>
      <c r="M1256" s="56">
        <f t="shared" si="435"/>
        <v>100</v>
      </c>
      <c r="N1256" s="56">
        <f t="shared" si="436"/>
        <v>100</v>
      </c>
      <c r="O1256" s="56">
        <f t="shared" si="437"/>
        <v>50</v>
      </c>
      <c r="P1256" s="56">
        <f t="shared" si="438"/>
        <v>100</v>
      </c>
      <c r="Q1256" s="63"/>
      <c r="R1256" s="56"/>
      <c r="S1256" s="60">
        <f t="shared" si="451"/>
        <v>1.2533826693007732E-2</v>
      </c>
      <c r="T1256" s="64">
        <f t="shared" si="452"/>
        <v>8.9628681177977843E-3</v>
      </c>
      <c r="V1256" s="65"/>
      <c r="W1256" s="65"/>
      <c r="Y1256" s="15" t="str">
        <f t="shared" si="439"/>
        <v>EASY</v>
      </c>
      <c r="AA1256" s="66">
        <f t="shared" si="453"/>
        <v>7.2915810053800767E-2</v>
      </c>
      <c r="AB1256">
        <f>LOOKUP($B1256,'07_L1政策步階'!$A$4:$A$14,'07_L1政策步階'!$C$4:$C$14)</f>
        <v>1</v>
      </c>
      <c r="AC1256" s="65"/>
      <c r="AD1256" s="65"/>
      <c r="AE1256" s="65"/>
      <c r="AF1256" s="65"/>
      <c r="AG1256" s="65"/>
      <c r="AH1256" s="65"/>
      <c r="AI1256" s="65"/>
      <c r="AJ1256" s="65"/>
      <c r="AK1256" s="65"/>
      <c r="AL1256">
        <f t="shared" si="440"/>
        <v>100</v>
      </c>
      <c r="AM1256">
        <f t="shared" si="441"/>
        <v>100</v>
      </c>
      <c r="AN1256" t="str">
        <f t="shared" si="442"/>
        <v/>
      </c>
      <c r="AO1256" t="str">
        <f t="shared" si="443"/>
        <v/>
      </c>
      <c r="AP1256" t="str">
        <f t="shared" si="444"/>
        <v/>
      </c>
      <c r="AQ1256" t="str">
        <f t="shared" si="445"/>
        <v/>
      </c>
      <c r="AR1256" t="str">
        <f t="shared" si="446"/>
        <v/>
      </c>
      <c r="AS1256" t="str">
        <f t="shared" si="447"/>
        <v/>
      </c>
      <c r="AT1256" t="str">
        <f t="shared" si="448"/>
        <v/>
      </c>
      <c r="AU1256" t="str">
        <f t="shared" si="449"/>
        <v/>
      </c>
      <c r="AV1256" t="str">
        <f t="shared" si="450"/>
        <v/>
      </c>
      <c r="AW1256">
        <f>'01_指標庫'!$H$4*ISNUMBER($F1256)+'01_指標庫'!$H$5*ISNUMBER($AA1256)+'01_指標庫'!$H$6*ISNUMBER($G1256)+'01_指標庫'!$H$7*ISNUMBER($H1256)+'01_指標庫'!$H$8*ISNUMBER($AF1256)+'01_指標庫'!$H$9*ISNUMBER($AG1256)+'01_指標庫'!$H$10*ISNUMBER($AB1256)+'01_指標庫'!$H$11*ISNUMBER($AC1256)+'01_指標庫'!$H$12*ISNUMBER($AD1256)+'01_指標庫'!$H$13*ISNUMBER($AE1256)+'01_指標庫'!$H$14*ISNUMBER($I1256)+'01_指標庫'!$H$15*ISNUMBER($AH1256)+'01_指標庫'!$H$16*ISNUMBER($K1256)+'01_指標庫'!$H$17*ISNUMBER($AI1256)+'01_指標庫'!$H$18*ISNUMBER($AJ1256)+'01_指標庫'!$H$19*ISNUMBER($AK1256)+'01_指標庫'!$H$20*ISNUMBER($BB1256)+'01_指標庫'!$H$21*ISNUMBER($BC1256)</f>
        <v>51</v>
      </c>
      <c r="AX1256">
        <f>IF(AW1256=0,50,ROUND(('01_指標庫'!$H$4*IF(ISNUMBER($F1256),L1256,0)+'01_指標庫'!$H$5*IF(ISNUMBER($AA1256),AL1256,0)+'01_指標庫'!$H$6*IF(ISNUMBER($G1256),M1256,0)+'01_指標庫'!$H$7*IF(ISNUMBER($H1256),N1256,0)+'01_指標庫'!$H$8*IF(ISNUMBER($AF1256),AQ1256,0)+'01_指標庫'!$H$9*IF(ISNUMBER($AG1256),AR1256,0)+'01_指標庫'!$H$10*IF(ISNUMBER($AB1256),AM1256,0)+'01_指標庫'!$H$11*IF(ISNUMBER($AC1256),AN1256,0)+'01_指標庫'!$H$12*IF(ISNUMBER($AD1256),AO1256,0)+'01_指標庫'!$H$13*IF(ISNUMBER($AE1256),AP1256,0)+'01_指標庫'!$H$14*IF(ISNUMBER($I1256),O1256,0)+'01_指標庫'!$H$15*IF(ISNUMBER($AH1256),AS1256,0)+'01_指標庫'!$H$16*IF(ISNUMBER($K1256),P1256,0)+'01_指標庫'!$H$17*IF(ISNUMBER($AI1256),AT1256,0)+'01_指標庫'!$H$18*IF(ISNUMBER($AJ1256),AU1256,0)+'01_指標庫'!$H$19*IF(ISNUMBER($AK1256),AV1256,0)+'01_指標庫'!$H$20*IF(ISNUMBER($BB1256),BB1256,0)+'01_指標庫'!$H$21*IF(ISNUMBER($BC1256),BC1256,0))/AW1256,1))</f>
        <v>86.3</v>
      </c>
      <c r="AY1256" s="67"/>
      <c r="AZ1256" s="67"/>
      <c r="BA1256" s="66">
        <f t="shared" si="454"/>
        <v>9.9668774423153916E-3</v>
      </c>
      <c r="BB1256">
        <f t="shared" si="455"/>
        <v>50</v>
      </c>
      <c r="BC1256" t="str">
        <f t="shared" si="456"/>
        <v/>
      </c>
    </row>
    <row r="1257" spans="1:55" ht="15" customHeight="1">
      <c r="A1257" s="56">
        <v>1253</v>
      </c>
      <c r="B1257" s="57">
        <v>44376</v>
      </c>
      <c r="C1257" s="56">
        <v>2021</v>
      </c>
      <c r="D1257" s="58" t="s">
        <v>237</v>
      </c>
      <c r="E1257" s="59">
        <v>14572.75</v>
      </c>
      <c r="F1257" s="60">
        <v>0.13346</v>
      </c>
      <c r="G1257" s="60">
        <v>0</v>
      </c>
      <c r="H1257" s="61">
        <v>0.95920000000000005</v>
      </c>
      <c r="I1257" s="69">
        <v>407.5</v>
      </c>
      <c r="J1257" s="70" t="s">
        <v>240</v>
      </c>
      <c r="K1257" s="63">
        <v>16.02</v>
      </c>
      <c r="L1257" s="56">
        <f t="shared" si="434"/>
        <v>100</v>
      </c>
      <c r="M1257" s="56">
        <f t="shared" si="435"/>
        <v>100</v>
      </c>
      <c r="N1257" s="56">
        <f t="shared" si="436"/>
        <v>100</v>
      </c>
      <c r="O1257" s="56">
        <f t="shared" si="437"/>
        <v>50</v>
      </c>
      <c r="P1257" s="56">
        <f t="shared" si="438"/>
        <v>100</v>
      </c>
      <c r="Q1257" s="63"/>
      <c r="R1257" s="56"/>
      <c r="S1257" s="60">
        <f t="shared" si="451"/>
        <v>3.2888169209184248E-3</v>
      </c>
      <c r="T1257" s="64">
        <f t="shared" si="452"/>
        <v>1.6497461928933976E-2</v>
      </c>
      <c r="V1257" s="65"/>
      <c r="W1257" s="65"/>
      <c r="Y1257" s="15" t="str">
        <f t="shared" si="439"/>
        <v>EASY</v>
      </c>
      <c r="AA1257" s="66">
        <f t="shared" si="453"/>
        <v>7.2496125244607246E-2</v>
      </c>
      <c r="AB1257">
        <f>LOOKUP($B1257,'07_L1政策步階'!$A$4:$A$14,'07_L1政策步階'!$C$4:$C$14)</f>
        <v>1</v>
      </c>
      <c r="AC1257" s="65"/>
      <c r="AD1257" s="65"/>
      <c r="AE1257" s="65"/>
      <c r="AF1257" s="65"/>
      <c r="AG1257" s="65"/>
      <c r="AH1257" s="65"/>
      <c r="AI1257" s="65"/>
      <c r="AJ1257" s="65"/>
      <c r="AK1257" s="65"/>
      <c r="AL1257">
        <f t="shared" si="440"/>
        <v>100</v>
      </c>
      <c r="AM1257">
        <f t="shared" si="441"/>
        <v>100</v>
      </c>
      <c r="AN1257" t="str">
        <f t="shared" si="442"/>
        <v/>
      </c>
      <c r="AO1257" t="str">
        <f t="shared" si="443"/>
        <v/>
      </c>
      <c r="AP1257" t="str">
        <f t="shared" si="444"/>
        <v/>
      </c>
      <c r="AQ1257" t="str">
        <f t="shared" si="445"/>
        <v/>
      </c>
      <c r="AR1257" t="str">
        <f t="shared" si="446"/>
        <v/>
      </c>
      <c r="AS1257" t="str">
        <f t="shared" si="447"/>
        <v/>
      </c>
      <c r="AT1257" t="str">
        <f t="shared" si="448"/>
        <v/>
      </c>
      <c r="AU1257" t="str">
        <f t="shared" si="449"/>
        <v/>
      </c>
      <c r="AV1257" t="str">
        <f t="shared" si="450"/>
        <v/>
      </c>
      <c r="AW1257">
        <f>'01_指標庫'!$H$4*ISNUMBER($F1257)+'01_指標庫'!$H$5*ISNUMBER($AA1257)+'01_指標庫'!$H$6*ISNUMBER($G1257)+'01_指標庫'!$H$7*ISNUMBER($H1257)+'01_指標庫'!$H$8*ISNUMBER($AF1257)+'01_指標庫'!$H$9*ISNUMBER($AG1257)+'01_指標庫'!$H$10*ISNUMBER($AB1257)+'01_指標庫'!$H$11*ISNUMBER($AC1257)+'01_指標庫'!$H$12*ISNUMBER($AD1257)+'01_指標庫'!$H$13*ISNUMBER($AE1257)+'01_指標庫'!$H$14*ISNUMBER($I1257)+'01_指標庫'!$H$15*ISNUMBER($AH1257)+'01_指標庫'!$H$16*ISNUMBER($K1257)+'01_指標庫'!$H$17*ISNUMBER($AI1257)+'01_指標庫'!$H$18*ISNUMBER($AJ1257)+'01_指標庫'!$H$19*ISNUMBER($AK1257)+'01_指標庫'!$H$20*ISNUMBER($BB1257)+'01_指標庫'!$H$21*ISNUMBER($BC1257)</f>
        <v>51</v>
      </c>
      <c r="AX1257">
        <f>IF(AW1257=0,50,ROUND(('01_指標庫'!$H$4*IF(ISNUMBER($F1257),L1257,0)+'01_指標庫'!$H$5*IF(ISNUMBER($AA1257),AL1257,0)+'01_指標庫'!$H$6*IF(ISNUMBER($G1257),M1257,0)+'01_指標庫'!$H$7*IF(ISNUMBER($H1257),N1257,0)+'01_指標庫'!$H$8*IF(ISNUMBER($AF1257),AQ1257,0)+'01_指標庫'!$H$9*IF(ISNUMBER($AG1257),AR1257,0)+'01_指標庫'!$H$10*IF(ISNUMBER($AB1257),AM1257,0)+'01_指標庫'!$H$11*IF(ISNUMBER($AC1257),AN1257,0)+'01_指標庫'!$H$12*IF(ISNUMBER($AD1257),AO1257,0)+'01_指標庫'!$H$13*IF(ISNUMBER($AE1257),AP1257,0)+'01_指標庫'!$H$14*IF(ISNUMBER($I1257),O1257,0)+'01_指標庫'!$H$15*IF(ISNUMBER($AH1257),AS1257,0)+'01_指標庫'!$H$16*IF(ISNUMBER($K1257),P1257,0)+'01_指標庫'!$H$17*IF(ISNUMBER($AI1257),AT1257,0)+'01_指標庫'!$H$18*IF(ISNUMBER($AJ1257),AU1257,0)+'01_指標庫'!$H$19*IF(ISNUMBER($AK1257),AV1257,0)+'01_指標庫'!$H$20*IF(ISNUMBER($BB1257),BB1257,0)+'01_指標庫'!$H$21*IF(ISNUMBER($BC1257),BC1257,0))/AW1257,1))</f>
        <v>92.2</v>
      </c>
      <c r="AY1257" s="67"/>
      <c r="AZ1257" s="67"/>
      <c r="BA1257" s="66">
        <f t="shared" si="454"/>
        <v>1.0365754003373695E-2</v>
      </c>
      <c r="BB1257">
        <f t="shared" si="455"/>
        <v>100</v>
      </c>
      <c r="BC1257" t="str">
        <f t="shared" si="456"/>
        <v/>
      </c>
    </row>
    <row r="1258" spans="1:55" ht="15" customHeight="1">
      <c r="A1258" s="56">
        <v>1254</v>
      </c>
      <c r="B1258" s="57">
        <v>44377</v>
      </c>
      <c r="C1258" s="56">
        <v>2021</v>
      </c>
      <c r="D1258" s="58" t="s">
        <v>238</v>
      </c>
      <c r="E1258" s="59">
        <v>14554.8</v>
      </c>
      <c r="F1258" s="60">
        <v>0.13062299999999999</v>
      </c>
      <c r="G1258" s="60">
        <v>-1.232E-3</v>
      </c>
      <c r="H1258" s="61">
        <v>0.95920000000000005</v>
      </c>
      <c r="I1258" s="69">
        <v>405.9</v>
      </c>
      <c r="J1258" s="70" t="s">
        <v>240</v>
      </c>
      <c r="K1258" s="63">
        <v>15.83</v>
      </c>
      <c r="L1258" s="56">
        <f t="shared" si="434"/>
        <v>100</v>
      </c>
      <c r="M1258" s="56">
        <f t="shared" si="435"/>
        <v>100</v>
      </c>
      <c r="N1258" s="56">
        <f t="shared" si="436"/>
        <v>100</v>
      </c>
      <c r="O1258" s="56">
        <f t="shared" si="437"/>
        <v>50</v>
      </c>
      <c r="P1258" s="56">
        <f t="shared" si="438"/>
        <v>100</v>
      </c>
      <c r="Q1258" s="63"/>
      <c r="R1258" s="56"/>
      <c r="S1258" s="60">
        <f t="shared" si="451"/>
        <v>-1.2317510421849809E-3</v>
      </c>
      <c r="T1258" s="64">
        <f t="shared" si="452"/>
        <v>-1.1860174781523014E-2</v>
      </c>
      <c r="V1258" s="65"/>
      <c r="W1258" s="65"/>
      <c r="Y1258" s="15" t="str">
        <f t="shared" si="439"/>
        <v>EASY</v>
      </c>
      <c r="AA1258" s="66">
        <f t="shared" si="453"/>
        <v>7.2289257423835407E-2</v>
      </c>
      <c r="AB1258">
        <f>LOOKUP($B1258,'07_L1政策步階'!$A$4:$A$14,'07_L1政策步階'!$C$4:$C$14)</f>
        <v>1</v>
      </c>
      <c r="AC1258" s="65"/>
      <c r="AD1258" s="65"/>
      <c r="AE1258" s="65"/>
      <c r="AF1258" s="65"/>
      <c r="AG1258" s="65"/>
      <c r="AH1258" s="65"/>
      <c r="AI1258" s="65"/>
      <c r="AJ1258" s="65"/>
      <c r="AK1258" s="65"/>
      <c r="AL1258">
        <f t="shared" si="440"/>
        <v>100</v>
      </c>
      <c r="AM1258">
        <f t="shared" si="441"/>
        <v>100</v>
      </c>
      <c r="AN1258" t="str">
        <f t="shared" si="442"/>
        <v/>
      </c>
      <c r="AO1258" t="str">
        <f t="shared" si="443"/>
        <v/>
      </c>
      <c r="AP1258" t="str">
        <f t="shared" si="444"/>
        <v/>
      </c>
      <c r="AQ1258" t="str">
        <f t="shared" si="445"/>
        <v/>
      </c>
      <c r="AR1258" t="str">
        <f t="shared" si="446"/>
        <v/>
      </c>
      <c r="AS1258" t="str">
        <f t="shared" si="447"/>
        <v/>
      </c>
      <c r="AT1258" t="str">
        <f t="shared" si="448"/>
        <v/>
      </c>
      <c r="AU1258" t="str">
        <f t="shared" si="449"/>
        <v/>
      </c>
      <c r="AV1258" t="str">
        <f t="shared" si="450"/>
        <v/>
      </c>
      <c r="AW1258">
        <f>'01_指標庫'!$H$4*ISNUMBER($F1258)+'01_指標庫'!$H$5*ISNUMBER($AA1258)+'01_指標庫'!$H$6*ISNUMBER($G1258)+'01_指標庫'!$H$7*ISNUMBER($H1258)+'01_指標庫'!$H$8*ISNUMBER($AF1258)+'01_指標庫'!$H$9*ISNUMBER($AG1258)+'01_指標庫'!$H$10*ISNUMBER($AB1258)+'01_指標庫'!$H$11*ISNUMBER($AC1258)+'01_指標庫'!$H$12*ISNUMBER($AD1258)+'01_指標庫'!$H$13*ISNUMBER($AE1258)+'01_指標庫'!$H$14*ISNUMBER($I1258)+'01_指標庫'!$H$15*ISNUMBER($AH1258)+'01_指標庫'!$H$16*ISNUMBER($K1258)+'01_指標庫'!$H$17*ISNUMBER($AI1258)+'01_指標庫'!$H$18*ISNUMBER($AJ1258)+'01_指標庫'!$H$19*ISNUMBER($AK1258)+'01_指標庫'!$H$20*ISNUMBER($BB1258)+'01_指標庫'!$H$21*ISNUMBER($BC1258)</f>
        <v>51</v>
      </c>
      <c r="AX1258">
        <f>IF(AW1258=0,50,ROUND(('01_指標庫'!$H$4*IF(ISNUMBER($F1258),L1258,0)+'01_指標庫'!$H$5*IF(ISNUMBER($AA1258),AL1258,0)+'01_指標庫'!$H$6*IF(ISNUMBER($G1258),M1258,0)+'01_指標庫'!$H$7*IF(ISNUMBER($H1258),N1258,0)+'01_指標庫'!$H$8*IF(ISNUMBER($AF1258),AQ1258,0)+'01_指標庫'!$H$9*IF(ISNUMBER($AG1258),AR1258,0)+'01_指標庫'!$H$10*IF(ISNUMBER($AB1258),AM1258,0)+'01_指標庫'!$H$11*IF(ISNUMBER($AC1258),AN1258,0)+'01_指標庫'!$H$12*IF(ISNUMBER($AD1258),AO1258,0)+'01_指標庫'!$H$13*IF(ISNUMBER($AE1258),AP1258,0)+'01_指標庫'!$H$14*IF(ISNUMBER($I1258),O1258,0)+'01_指標庫'!$H$15*IF(ISNUMBER($AH1258),AS1258,0)+'01_指標庫'!$H$16*IF(ISNUMBER($K1258),P1258,0)+'01_指標庫'!$H$17*IF(ISNUMBER($AI1258),AT1258,0)+'01_指標庫'!$H$18*IF(ISNUMBER($AJ1258),AU1258,0)+'01_指標庫'!$H$19*IF(ISNUMBER($AK1258),AV1258,0)+'01_指標庫'!$H$20*IF(ISNUMBER($BB1258),BB1258,0)+'01_指標庫'!$H$21*IF(ISNUMBER($BC1258),BC1258,0))/AW1258,1))</f>
        <v>92.2</v>
      </c>
      <c r="AY1258" s="67"/>
      <c r="AZ1258" s="67"/>
      <c r="BA1258" s="66">
        <f t="shared" si="454"/>
        <v>1.0249900617029573E-2</v>
      </c>
      <c r="BB1258">
        <f t="shared" si="455"/>
        <v>100</v>
      </c>
      <c r="BC1258" t="str">
        <f t="shared" si="456"/>
        <v/>
      </c>
    </row>
    <row r="1259" spans="1:55" ht="15" customHeight="1">
      <c r="A1259" s="56">
        <v>1255</v>
      </c>
      <c r="B1259" s="57">
        <v>44378</v>
      </c>
      <c r="C1259" s="56">
        <v>2021</v>
      </c>
      <c r="D1259" s="58" t="s">
        <v>239</v>
      </c>
      <c r="E1259" s="59">
        <v>14560.05</v>
      </c>
      <c r="F1259" s="60">
        <v>0.129661</v>
      </c>
      <c r="G1259" s="60">
        <v>-8.7200000000000005E-4</v>
      </c>
      <c r="H1259" s="61">
        <v>0.95920000000000005</v>
      </c>
      <c r="I1259" s="69">
        <v>403</v>
      </c>
      <c r="J1259" s="70" t="s">
        <v>240</v>
      </c>
      <c r="K1259" s="63">
        <v>15.48</v>
      </c>
      <c r="L1259" s="56">
        <f t="shared" si="434"/>
        <v>100</v>
      </c>
      <c r="M1259" s="56">
        <f t="shared" si="435"/>
        <v>100</v>
      </c>
      <c r="N1259" s="56">
        <f t="shared" si="436"/>
        <v>100</v>
      </c>
      <c r="O1259" s="56">
        <f t="shared" si="437"/>
        <v>50</v>
      </c>
      <c r="P1259" s="56">
        <f t="shared" si="438"/>
        <v>100</v>
      </c>
      <c r="Q1259" s="63"/>
      <c r="R1259" s="56"/>
      <c r="S1259" s="60">
        <f t="shared" si="451"/>
        <v>3.6070574655777676E-4</v>
      </c>
      <c r="T1259" s="64">
        <f t="shared" si="452"/>
        <v>-2.2109917877447871E-2</v>
      </c>
      <c r="V1259" s="65"/>
      <c r="W1259" s="65"/>
      <c r="Y1259" s="15" t="str">
        <f t="shared" si="439"/>
        <v>EASY</v>
      </c>
      <c r="AA1259" s="66">
        <f t="shared" si="453"/>
        <v>7.1960598678524557E-2</v>
      </c>
      <c r="AB1259">
        <f>LOOKUP($B1259,'07_L1政策步階'!$A$4:$A$14,'07_L1政策步階'!$C$4:$C$14)</f>
        <v>1</v>
      </c>
      <c r="AC1259" s="65"/>
      <c r="AD1259" s="65"/>
      <c r="AE1259" s="65"/>
      <c r="AF1259" s="65"/>
      <c r="AG1259" s="65"/>
      <c r="AH1259" s="65"/>
      <c r="AI1259" s="65"/>
      <c r="AJ1259" s="65"/>
      <c r="AK1259" s="65"/>
      <c r="AL1259">
        <f t="shared" si="440"/>
        <v>100</v>
      </c>
      <c r="AM1259">
        <f t="shared" si="441"/>
        <v>100</v>
      </c>
      <c r="AN1259" t="str">
        <f t="shared" si="442"/>
        <v/>
      </c>
      <c r="AO1259" t="str">
        <f t="shared" si="443"/>
        <v/>
      </c>
      <c r="AP1259" t="str">
        <f t="shared" si="444"/>
        <v/>
      </c>
      <c r="AQ1259" t="str">
        <f t="shared" si="445"/>
        <v/>
      </c>
      <c r="AR1259" t="str">
        <f t="shared" si="446"/>
        <v/>
      </c>
      <c r="AS1259" t="str">
        <f t="shared" si="447"/>
        <v/>
      </c>
      <c r="AT1259" t="str">
        <f t="shared" si="448"/>
        <v/>
      </c>
      <c r="AU1259" t="str">
        <f t="shared" si="449"/>
        <v/>
      </c>
      <c r="AV1259" t="str">
        <f t="shared" si="450"/>
        <v/>
      </c>
      <c r="AW1259">
        <f>'01_指標庫'!$H$4*ISNUMBER($F1259)+'01_指標庫'!$H$5*ISNUMBER($AA1259)+'01_指標庫'!$H$6*ISNUMBER($G1259)+'01_指標庫'!$H$7*ISNUMBER($H1259)+'01_指標庫'!$H$8*ISNUMBER($AF1259)+'01_指標庫'!$H$9*ISNUMBER($AG1259)+'01_指標庫'!$H$10*ISNUMBER($AB1259)+'01_指標庫'!$H$11*ISNUMBER($AC1259)+'01_指標庫'!$H$12*ISNUMBER($AD1259)+'01_指標庫'!$H$13*ISNUMBER($AE1259)+'01_指標庫'!$H$14*ISNUMBER($I1259)+'01_指標庫'!$H$15*ISNUMBER($AH1259)+'01_指標庫'!$H$16*ISNUMBER($K1259)+'01_指標庫'!$H$17*ISNUMBER($AI1259)+'01_指標庫'!$H$18*ISNUMBER($AJ1259)+'01_指標庫'!$H$19*ISNUMBER($AK1259)+'01_指標庫'!$H$20*ISNUMBER($BB1259)+'01_指標庫'!$H$21*ISNUMBER($BC1259)</f>
        <v>51</v>
      </c>
      <c r="AX1259">
        <f>IF(AW1259=0,50,ROUND(('01_指標庫'!$H$4*IF(ISNUMBER($F1259),L1259,0)+'01_指標庫'!$H$5*IF(ISNUMBER($AA1259),AL1259,0)+'01_指標庫'!$H$6*IF(ISNUMBER($G1259),M1259,0)+'01_指標庫'!$H$7*IF(ISNUMBER($H1259),N1259,0)+'01_指標庫'!$H$8*IF(ISNUMBER($AF1259),AQ1259,0)+'01_指標庫'!$H$9*IF(ISNUMBER($AG1259),AR1259,0)+'01_指標庫'!$H$10*IF(ISNUMBER($AB1259),AM1259,0)+'01_指標庫'!$H$11*IF(ISNUMBER($AC1259),AN1259,0)+'01_指標庫'!$H$12*IF(ISNUMBER($AD1259),AO1259,0)+'01_指標庫'!$H$13*IF(ISNUMBER($AE1259),AP1259,0)+'01_指標庫'!$H$14*IF(ISNUMBER($I1259),O1259,0)+'01_指標庫'!$H$15*IF(ISNUMBER($AH1259),AS1259,0)+'01_指標庫'!$H$16*IF(ISNUMBER($K1259),P1259,0)+'01_指標庫'!$H$17*IF(ISNUMBER($AI1259),AT1259,0)+'01_指標庫'!$H$18*IF(ISNUMBER($AJ1259),AU1259,0)+'01_指標庫'!$H$19*IF(ISNUMBER($AK1259),AV1259,0)+'01_指標庫'!$H$20*IF(ISNUMBER($BB1259),BB1259,0)+'01_指標庫'!$H$21*IF(ISNUMBER($BC1259),BC1259,0))/AW1259,1))</f>
        <v>92.2</v>
      </c>
      <c r="AY1259" s="67"/>
      <c r="AZ1259" s="67"/>
      <c r="BA1259" s="66">
        <f t="shared" si="454"/>
        <v>1.0165522039266683E-2</v>
      </c>
      <c r="BB1259">
        <f t="shared" si="455"/>
        <v>100</v>
      </c>
      <c r="BC1259" t="str">
        <f t="shared" si="456"/>
        <v/>
      </c>
    </row>
    <row r="1260" spans="1:55" ht="15" customHeight="1">
      <c r="A1260" s="56">
        <v>1256</v>
      </c>
      <c r="B1260" s="57">
        <v>44379</v>
      </c>
      <c r="C1260" s="56">
        <v>2021</v>
      </c>
      <c r="D1260" s="58" t="s">
        <v>234</v>
      </c>
      <c r="E1260" s="59">
        <v>14727.63</v>
      </c>
      <c r="F1260" s="60">
        <v>0.141122</v>
      </c>
      <c r="G1260" s="60">
        <v>0</v>
      </c>
      <c r="H1260" s="61">
        <v>0.95920000000000005</v>
      </c>
      <c r="I1260" s="69">
        <v>399.6</v>
      </c>
      <c r="J1260" s="70" t="s">
        <v>240</v>
      </c>
      <c r="K1260" s="63">
        <v>15.07</v>
      </c>
      <c r="L1260" s="56">
        <f t="shared" si="434"/>
        <v>100</v>
      </c>
      <c r="M1260" s="56">
        <f t="shared" si="435"/>
        <v>100</v>
      </c>
      <c r="N1260" s="56">
        <f t="shared" si="436"/>
        <v>100</v>
      </c>
      <c r="O1260" s="56">
        <f t="shared" si="437"/>
        <v>50</v>
      </c>
      <c r="P1260" s="56">
        <f t="shared" si="438"/>
        <v>100</v>
      </c>
      <c r="Q1260" s="63"/>
      <c r="R1260" s="56"/>
      <c r="S1260" s="60">
        <f t="shared" si="451"/>
        <v>1.1509575859973031E-2</v>
      </c>
      <c r="T1260" s="64">
        <f t="shared" si="452"/>
        <v>-2.6485788113695063E-2</v>
      </c>
      <c r="V1260" s="65"/>
      <c r="W1260" s="65"/>
      <c r="Y1260" s="15" t="str">
        <f t="shared" si="439"/>
        <v>EASY</v>
      </c>
      <c r="AA1260" s="66">
        <f t="shared" si="453"/>
        <v>7.201120392101612E-2</v>
      </c>
      <c r="AB1260">
        <f>LOOKUP($B1260,'07_L1政策步階'!$A$4:$A$14,'07_L1政策步階'!$C$4:$C$14)</f>
        <v>1</v>
      </c>
      <c r="AC1260" s="65"/>
      <c r="AD1260" s="65"/>
      <c r="AE1260" s="65"/>
      <c r="AF1260" s="65"/>
      <c r="AG1260" s="65"/>
      <c r="AH1260" s="65"/>
      <c r="AI1260" s="65"/>
      <c r="AJ1260" s="65"/>
      <c r="AK1260" s="65"/>
      <c r="AL1260">
        <f t="shared" si="440"/>
        <v>100</v>
      </c>
      <c r="AM1260">
        <f t="shared" si="441"/>
        <v>100</v>
      </c>
      <c r="AN1260" t="str">
        <f t="shared" si="442"/>
        <v/>
      </c>
      <c r="AO1260" t="str">
        <f t="shared" si="443"/>
        <v/>
      </c>
      <c r="AP1260" t="str">
        <f t="shared" si="444"/>
        <v/>
      </c>
      <c r="AQ1260" t="str">
        <f t="shared" si="445"/>
        <v/>
      </c>
      <c r="AR1260" t="str">
        <f t="shared" si="446"/>
        <v/>
      </c>
      <c r="AS1260" t="str">
        <f t="shared" si="447"/>
        <v/>
      </c>
      <c r="AT1260" t="str">
        <f t="shared" si="448"/>
        <v/>
      </c>
      <c r="AU1260" t="str">
        <f t="shared" si="449"/>
        <v/>
      </c>
      <c r="AV1260" t="str">
        <f t="shared" si="450"/>
        <v/>
      </c>
      <c r="AW1260">
        <f>'01_指標庫'!$H$4*ISNUMBER($F1260)+'01_指標庫'!$H$5*ISNUMBER($AA1260)+'01_指標庫'!$H$6*ISNUMBER($G1260)+'01_指標庫'!$H$7*ISNUMBER($H1260)+'01_指標庫'!$H$8*ISNUMBER($AF1260)+'01_指標庫'!$H$9*ISNUMBER($AG1260)+'01_指標庫'!$H$10*ISNUMBER($AB1260)+'01_指標庫'!$H$11*ISNUMBER($AC1260)+'01_指標庫'!$H$12*ISNUMBER($AD1260)+'01_指標庫'!$H$13*ISNUMBER($AE1260)+'01_指標庫'!$H$14*ISNUMBER($I1260)+'01_指標庫'!$H$15*ISNUMBER($AH1260)+'01_指標庫'!$H$16*ISNUMBER($K1260)+'01_指標庫'!$H$17*ISNUMBER($AI1260)+'01_指標庫'!$H$18*ISNUMBER($AJ1260)+'01_指標庫'!$H$19*ISNUMBER($AK1260)+'01_指標庫'!$H$20*ISNUMBER($BB1260)+'01_指標庫'!$H$21*ISNUMBER($BC1260)</f>
        <v>51</v>
      </c>
      <c r="AX1260">
        <f>IF(AW1260=0,50,ROUND(('01_指標庫'!$H$4*IF(ISNUMBER($F1260),L1260,0)+'01_指標庫'!$H$5*IF(ISNUMBER($AA1260),AL1260,0)+'01_指標庫'!$H$6*IF(ISNUMBER($G1260),M1260,0)+'01_指標庫'!$H$7*IF(ISNUMBER($H1260),N1260,0)+'01_指標庫'!$H$8*IF(ISNUMBER($AF1260),AQ1260,0)+'01_指標庫'!$H$9*IF(ISNUMBER($AG1260),AR1260,0)+'01_指標庫'!$H$10*IF(ISNUMBER($AB1260),AM1260,0)+'01_指標庫'!$H$11*IF(ISNUMBER($AC1260),AN1260,0)+'01_指標庫'!$H$12*IF(ISNUMBER($AD1260),AO1260,0)+'01_指標庫'!$H$13*IF(ISNUMBER($AE1260),AP1260,0)+'01_指標庫'!$H$14*IF(ISNUMBER($I1260),O1260,0)+'01_指標庫'!$H$15*IF(ISNUMBER($AH1260),AS1260,0)+'01_指標庫'!$H$16*IF(ISNUMBER($K1260),P1260,0)+'01_指標庫'!$H$17*IF(ISNUMBER($AI1260),AT1260,0)+'01_指標庫'!$H$18*IF(ISNUMBER($AJ1260),AU1260,0)+'01_指標庫'!$H$19*IF(ISNUMBER($AK1260),AV1260,0)+'01_指標庫'!$H$20*IF(ISNUMBER($BB1260),BB1260,0)+'01_指標庫'!$H$21*IF(ISNUMBER($BC1260),BC1260,0))/AW1260,1))</f>
        <v>92.2</v>
      </c>
      <c r="AY1260" s="67"/>
      <c r="AZ1260" s="67"/>
      <c r="BA1260" s="66">
        <f t="shared" si="454"/>
        <v>1.0719498848636766E-2</v>
      </c>
      <c r="BB1260">
        <f t="shared" si="455"/>
        <v>100</v>
      </c>
      <c r="BC1260" t="str">
        <f t="shared" si="456"/>
        <v/>
      </c>
    </row>
    <row r="1261" spans="1:55" ht="15" customHeight="1">
      <c r="A1261" s="56">
        <v>1257</v>
      </c>
      <c r="B1261" s="57">
        <v>44383</v>
      </c>
      <c r="C1261" s="56">
        <v>2021</v>
      </c>
      <c r="D1261" s="58" t="s">
        <v>237</v>
      </c>
      <c r="E1261" s="59">
        <v>14786.36</v>
      </c>
      <c r="F1261" s="60">
        <v>0.14403099999999999</v>
      </c>
      <c r="G1261" s="60">
        <v>0</v>
      </c>
      <c r="H1261" s="61">
        <v>0.95920000000000005</v>
      </c>
      <c r="I1261" s="69">
        <v>411</v>
      </c>
      <c r="J1261" s="70" t="s">
        <v>240</v>
      </c>
      <c r="K1261" s="63">
        <v>16.440000000000001</v>
      </c>
      <c r="L1261" s="56">
        <f t="shared" si="434"/>
        <v>100</v>
      </c>
      <c r="M1261" s="56">
        <f t="shared" si="435"/>
        <v>100</v>
      </c>
      <c r="N1261" s="56">
        <f t="shared" si="436"/>
        <v>100</v>
      </c>
      <c r="O1261" s="56">
        <f t="shared" si="437"/>
        <v>50</v>
      </c>
      <c r="P1261" s="56">
        <f t="shared" si="438"/>
        <v>100</v>
      </c>
      <c r="Q1261" s="63"/>
      <c r="R1261" s="56"/>
      <c r="S1261" s="60">
        <f t="shared" si="451"/>
        <v>3.9877427664873899E-3</v>
      </c>
      <c r="T1261" s="64">
        <f t="shared" si="452"/>
        <v>9.090909090909105E-2</v>
      </c>
      <c r="V1261" s="65"/>
      <c r="W1261" s="65"/>
      <c r="Y1261" s="15" t="str">
        <f t="shared" si="439"/>
        <v>EASY</v>
      </c>
      <c r="AA1261" s="66">
        <f t="shared" si="453"/>
        <v>7.1781969700036363E-2</v>
      </c>
      <c r="AB1261">
        <f>LOOKUP($B1261,'07_L1政策步階'!$A$4:$A$14,'07_L1政策步階'!$C$4:$C$14)</f>
        <v>1</v>
      </c>
      <c r="AC1261" s="65"/>
      <c r="AD1261" s="65"/>
      <c r="AE1261" s="65"/>
      <c r="AF1261" s="65"/>
      <c r="AG1261" s="65"/>
      <c r="AH1261" s="65"/>
      <c r="AI1261" s="65"/>
      <c r="AJ1261" s="65"/>
      <c r="AK1261" s="65"/>
      <c r="AL1261">
        <f t="shared" si="440"/>
        <v>100</v>
      </c>
      <c r="AM1261">
        <f t="shared" si="441"/>
        <v>100</v>
      </c>
      <c r="AN1261" t="str">
        <f t="shared" si="442"/>
        <v/>
      </c>
      <c r="AO1261" t="str">
        <f t="shared" si="443"/>
        <v/>
      </c>
      <c r="AP1261" t="str">
        <f t="shared" si="444"/>
        <v/>
      </c>
      <c r="AQ1261" t="str">
        <f t="shared" si="445"/>
        <v/>
      </c>
      <c r="AR1261" t="str">
        <f t="shared" si="446"/>
        <v/>
      </c>
      <c r="AS1261" t="str">
        <f t="shared" si="447"/>
        <v/>
      </c>
      <c r="AT1261" t="str">
        <f t="shared" si="448"/>
        <v/>
      </c>
      <c r="AU1261" t="str">
        <f t="shared" si="449"/>
        <v/>
      </c>
      <c r="AV1261" t="str">
        <f t="shared" si="450"/>
        <v/>
      </c>
      <c r="AW1261">
        <f>'01_指標庫'!$H$4*ISNUMBER($F1261)+'01_指標庫'!$H$5*ISNUMBER($AA1261)+'01_指標庫'!$H$6*ISNUMBER($G1261)+'01_指標庫'!$H$7*ISNUMBER($H1261)+'01_指標庫'!$H$8*ISNUMBER($AF1261)+'01_指標庫'!$H$9*ISNUMBER($AG1261)+'01_指標庫'!$H$10*ISNUMBER($AB1261)+'01_指標庫'!$H$11*ISNUMBER($AC1261)+'01_指標庫'!$H$12*ISNUMBER($AD1261)+'01_指標庫'!$H$13*ISNUMBER($AE1261)+'01_指標庫'!$H$14*ISNUMBER($I1261)+'01_指標庫'!$H$15*ISNUMBER($AH1261)+'01_指標庫'!$H$16*ISNUMBER($K1261)+'01_指標庫'!$H$17*ISNUMBER($AI1261)+'01_指標庫'!$H$18*ISNUMBER($AJ1261)+'01_指標庫'!$H$19*ISNUMBER($AK1261)+'01_指標庫'!$H$20*ISNUMBER($BB1261)+'01_指標庫'!$H$21*ISNUMBER($BC1261)</f>
        <v>51</v>
      </c>
      <c r="AX1261">
        <f>IF(AW1261=0,50,ROUND(('01_指標庫'!$H$4*IF(ISNUMBER($F1261),L1261,0)+'01_指標庫'!$H$5*IF(ISNUMBER($AA1261),AL1261,0)+'01_指標庫'!$H$6*IF(ISNUMBER($G1261),M1261,0)+'01_指標庫'!$H$7*IF(ISNUMBER($H1261),N1261,0)+'01_指標庫'!$H$8*IF(ISNUMBER($AF1261),AQ1261,0)+'01_指標庫'!$H$9*IF(ISNUMBER($AG1261),AR1261,0)+'01_指標庫'!$H$10*IF(ISNUMBER($AB1261),AM1261,0)+'01_指標庫'!$H$11*IF(ISNUMBER($AC1261),AN1261,0)+'01_指標庫'!$H$12*IF(ISNUMBER($AD1261),AO1261,0)+'01_指標庫'!$H$13*IF(ISNUMBER($AE1261),AP1261,0)+'01_指標庫'!$H$14*IF(ISNUMBER($I1261),O1261,0)+'01_指標庫'!$H$15*IF(ISNUMBER($AH1261),AS1261,0)+'01_指標庫'!$H$16*IF(ISNUMBER($K1261),P1261,0)+'01_指標庫'!$H$17*IF(ISNUMBER($AI1261),AT1261,0)+'01_指標庫'!$H$18*IF(ISNUMBER($AJ1261),AU1261,0)+'01_指標庫'!$H$19*IF(ISNUMBER($AK1261),AV1261,0)+'01_指標庫'!$H$20*IF(ISNUMBER($BB1261),BB1261,0)+'01_指標庫'!$H$21*IF(ISNUMBER($BC1261),BC1261,0))/AW1261,1))</f>
        <v>86.3</v>
      </c>
      <c r="AY1261" s="67"/>
      <c r="AZ1261" s="67"/>
      <c r="BA1261" s="66">
        <f t="shared" si="454"/>
        <v>9.7998811855537493E-3</v>
      </c>
      <c r="BB1261">
        <f t="shared" si="455"/>
        <v>50</v>
      </c>
      <c r="BC1261" t="str">
        <f t="shared" si="456"/>
        <v/>
      </c>
    </row>
    <row r="1262" spans="1:55" ht="15" customHeight="1">
      <c r="A1262" s="56">
        <v>1258</v>
      </c>
      <c r="B1262" s="57">
        <v>44384</v>
      </c>
      <c r="C1262" s="56">
        <v>2021</v>
      </c>
      <c r="D1262" s="58" t="s">
        <v>238</v>
      </c>
      <c r="E1262" s="59">
        <v>14810.54</v>
      </c>
      <c r="F1262" s="60">
        <v>0.14418700000000001</v>
      </c>
      <c r="G1262" s="60">
        <v>0</v>
      </c>
      <c r="H1262" s="61">
        <v>0.95920000000000005</v>
      </c>
      <c r="I1262" s="69">
        <v>409</v>
      </c>
      <c r="J1262" s="70" t="s">
        <v>240</v>
      </c>
      <c r="K1262" s="63">
        <v>16.2</v>
      </c>
      <c r="L1262" s="56">
        <f t="shared" si="434"/>
        <v>100</v>
      </c>
      <c r="M1262" s="56">
        <f t="shared" si="435"/>
        <v>100</v>
      </c>
      <c r="N1262" s="56">
        <f t="shared" si="436"/>
        <v>100</v>
      </c>
      <c r="O1262" s="56">
        <f t="shared" si="437"/>
        <v>50</v>
      </c>
      <c r="P1262" s="56">
        <f t="shared" si="438"/>
        <v>100</v>
      </c>
      <c r="Q1262" s="63"/>
      <c r="R1262" s="56"/>
      <c r="S1262" s="60">
        <f t="shared" si="451"/>
        <v>1.6352909032377738E-3</v>
      </c>
      <c r="T1262" s="64">
        <f t="shared" si="452"/>
        <v>-1.4598540145985495E-2</v>
      </c>
      <c r="V1262" s="65"/>
      <c r="W1262" s="65"/>
      <c r="Y1262" s="15" t="str">
        <f t="shared" si="439"/>
        <v>EASY</v>
      </c>
      <c r="AA1262" s="66">
        <f t="shared" si="453"/>
        <v>7.1390251892857304E-2</v>
      </c>
      <c r="AB1262">
        <f>LOOKUP($B1262,'07_L1政策步階'!$A$4:$A$14,'07_L1政策步階'!$C$4:$C$14)</f>
        <v>1</v>
      </c>
      <c r="AC1262" s="65"/>
      <c r="AD1262" s="65"/>
      <c r="AE1262" s="65"/>
      <c r="AF1262" s="65"/>
      <c r="AG1262" s="65"/>
      <c r="AH1262" s="65"/>
      <c r="AI1262" s="65"/>
      <c r="AJ1262" s="65"/>
      <c r="AK1262" s="65"/>
      <c r="AL1262">
        <f t="shared" si="440"/>
        <v>100</v>
      </c>
      <c r="AM1262">
        <f t="shared" si="441"/>
        <v>100</v>
      </c>
      <c r="AN1262" t="str">
        <f t="shared" si="442"/>
        <v/>
      </c>
      <c r="AO1262" t="str">
        <f t="shared" si="443"/>
        <v/>
      </c>
      <c r="AP1262" t="str">
        <f t="shared" si="444"/>
        <v/>
      </c>
      <c r="AQ1262" t="str">
        <f t="shared" si="445"/>
        <v/>
      </c>
      <c r="AR1262" t="str">
        <f t="shared" si="446"/>
        <v/>
      </c>
      <c r="AS1262" t="str">
        <f t="shared" si="447"/>
        <v/>
      </c>
      <c r="AT1262" t="str">
        <f t="shared" si="448"/>
        <v/>
      </c>
      <c r="AU1262" t="str">
        <f t="shared" si="449"/>
        <v/>
      </c>
      <c r="AV1262" t="str">
        <f t="shared" si="450"/>
        <v/>
      </c>
      <c r="AW1262">
        <f>'01_指標庫'!$H$4*ISNUMBER($F1262)+'01_指標庫'!$H$5*ISNUMBER($AA1262)+'01_指標庫'!$H$6*ISNUMBER($G1262)+'01_指標庫'!$H$7*ISNUMBER($H1262)+'01_指標庫'!$H$8*ISNUMBER($AF1262)+'01_指標庫'!$H$9*ISNUMBER($AG1262)+'01_指標庫'!$H$10*ISNUMBER($AB1262)+'01_指標庫'!$H$11*ISNUMBER($AC1262)+'01_指標庫'!$H$12*ISNUMBER($AD1262)+'01_指標庫'!$H$13*ISNUMBER($AE1262)+'01_指標庫'!$H$14*ISNUMBER($I1262)+'01_指標庫'!$H$15*ISNUMBER($AH1262)+'01_指標庫'!$H$16*ISNUMBER($K1262)+'01_指標庫'!$H$17*ISNUMBER($AI1262)+'01_指標庫'!$H$18*ISNUMBER($AJ1262)+'01_指標庫'!$H$19*ISNUMBER($AK1262)+'01_指標庫'!$H$20*ISNUMBER($BB1262)+'01_指標庫'!$H$21*ISNUMBER($BC1262)</f>
        <v>51</v>
      </c>
      <c r="AX1262">
        <f>IF(AW1262=0,50,ROUND(('01_指標庫'!$H$4*IF(ISNUMBER($F1262),L1262,0)+'01_指標庫'!$H$5*IF(ISNUMBER($AA1262),AL1262,0)+'01_指標庫'!$H$6*IF(ISNUMBER($G1262),M1262,0)+'01_指標庫'!$H$7*IF(ISNUMBER($H1262),N1262,0)+'01_指標庫'!$H$8*IF(ISNUMBER($AF1262),AQ1262,0)+'01_指標庫'!$H$9*IF(ISNUMBER($AG1262),AR1262,0)+'01_指標庫'!$H$10*IF(ISNUMBER($AB1262),AM1262,0)+'01_指標庫'!$H$11*IF(ISNUMBER($AC1262),AN1262,0)+'01_指標庫'!$H$12*IF(ISNUMBER($AD1262),AO1262,0)+'01_指標庫'!$H$13*IF(ISNUMBER($AE1262),AP1262,0)+'01_指標庫'!$H$14*IF(ISNUMBER($I1262),O1262,0)+'01_指標庫'!$H$15*IF(ISNUMBER($AH1262),AS1262,0)+'01_指標庫'!$H$16*IF(ISNUMBER($K1262),P1262,0)+'01_指標庫'!$H$17*IF(ISNUMBER($AI1262),AT1262,0)+'01_指標庫'!$H$18*IF(ISNUMBER($AJ1262),AU1262,0)+'01_指標庫'!$H$19*IF(ISNUMBER($AK1262),AV1262,0)+'01_指標庫'!$H$20*IF(ISNUMBER($BB1262),BB1262,0)+'01_指標庫'!$H$21*IF(ISNUMBER($BC1262),BC1262,0))/AW1262,1))</f>
        <v>86.3</v>
      </c>
      <c r="AY1262" s="67"/>
      <c r="AZ1262" s="67"/>
      <c r="BA1262" s="66">
        <f t="shared" si="454"/>
        <v>9.3200027019877396E-3</v>
      </c>
      <c r="BB1262">
        <f t="shared" si="455"/>
        <v>50</v>
      </c>
      <c r="BC1262" t="str">
        <f t="shared" si="456"/>
        <v/>
      </c>
    </row>
    <row r="1263" spans="1:55" ht="15" customHeight="1">
      <c r="A1263" s="56">
        <v>1259</v>
      </c>
      <c r="B1263" s="57">
        <v>44385</v>
      </c>
      <c r="C1263" s="56">
        <v>2021</v>
      </c>
      <c r="D1263" s="58" t="s">
        <v>239</v>
      </c>
      <c r="E1263" s="59">
        <v>14722.14</v>
      </c>
      <c r="F1263" s="60">
        <v>0.135716</v>
      </c>
      <c r="G1263" s="60">
        <v>-5.9690000000000003E-3</v>
      </c>
      <c r="H1263" s="61">
        <v>0.95920000000000005</v>
      </c>
      <c r="I1263" s="69">
        <v>432.5</v>
      </c>
      <c r="J1263" s="70" t="s">
        <v>240</v>
      </c>
      <c r="K1263" s="63">
        <v>19</v>
      </c>
      <c r="L1263" s="56">
        <f t="shared" si="434"/>
        <v>100</v>
      </c>
      <c r="M1263" s="56">
        <f t="shared" si="435"/>
        <v>100</v>
      </c>
      <c r="N1263" s="56">
        <f t="shared" si="436"/>
        <v>100</v>
      </c>
      <c r="O1263" s="56">
        <f t="shared" si="437"/>
        <v>50</v>
      </c>
      <c r="P1263" s="56">
        <f t="shared" si="438"/>
        <v>100</v>
      </c>
      <c r="Q1263" s="63"/>
      <c r="R1263" s="56"/>
      <c r="S1263" s="60">
        <f t="shared" si="451"/>
        <v>-5.968722274812488E-3</v>
      </c>
      <c r="T1263" s="64">
        <f t="shared" si="452"/>
        <v>0.17283950617283961</v>
      </c>
      <c r="V1263" s="65"/>
      <c r="W1263" s="65"/>
      <c r="Y1263" s="15" t="str">
        <f t="shared" si="439"/>
        <v>EASY</v>
      </c>
      <c r="AA1263" s="66">
        <f t="shared" si="453"/>
        <v>7.1019340020010313E-2</v>
      </c>
      <c r="AB1263">
        <f>LOOKUP($B1263,'07_L1政策步階'!$A$4:$A$14,'07_L1政策步階'!$C$4:$C$14)</f>
        <v>1</v>
      </c>
      <c r="AC1263" s="65"/>
      <c r="AD1263" s="65"/>
      <c r="AE1263" s="65"/>
      <c r="AF1263" s="65"/>
      <c r="AG1263" s="65"/>
      <c r="AH1263" s="65"/>
      <c r="AI1263" s="65"/>
      <c r="AJ1263" s="65"/>
      <c r="AK1263" s="65"/>
      <c r="AL1263">
        <f t="shared" si="440"/>
        <v>100</v>
      </c>
      <c r="AM1263">
        <f t="shared" si="441"/>
        <v>100</v>
      </c>
      <c r="AN1263" t="str">
        <f t="shared" si="442"/>
        <v/>
      </c>
      <c r="AO1263" t="str">
        <f t="shared" si="443"/>
        <v/>
      </c>
      <c r="AP1263" t="str">
        <f t="shared" si="444"/>
        <v/>
      </c>
      <c r="AQ1263" t="str">
        <f t="shared" si="445"/>
        <v/>
      </c>
      <c r="AR1263" t="str">
        <f t="shared" si="446"/>
        <v/>
      </c>
      <c r="AS1263" t="str">
        <f t="shared" si="447"/>
        <v/>
      </c>
      <c r="AT1263" t="str">
        <f t="shared" si="448"/>
        <v/>
      </c>
      <c r="AU1263" t="str">
        <f t="shared" si="449"/>
        <v/>
      </c>
      <c r="AV1263" t="str">
        <f t="shared" si="450"/>
        <v/>
      </c>
      <c r="AW1263">
        <f>'01_指標庫'!$H$4*ISNUMBER($F1263)+'01_指標庫'!$H$5*ISNUMBER($AA1263)+'01_指標庫'!$H$6*ISNUMBER($G1263)+'01_指標庫'!$H$7*ISNUMBER($H1263)+'01_指標庫'!$H$8*ISNUMBER($AF1263)+'01_指標庫'!$H$9*ISNUMBER($AG1263)+'01_指標庫'!$H$10*ISNUMBER($AB1263)+'01_指標庫'!$H$11*ISNUMBER($AC1263)+'01_指標庫'!$H$12*ISNUMBER($AD1263)+'01_指標庫'!$H$13*ISNUMBER($AE1263)+'01_指標庫'!$H$14*ISNUMBER($I1263)+'01_指標庫'!$H$15*ISNUMBER($AH1263)+'01_指標庫'!$H$16*ISNUMBER($K1263)+'01_指標庫'!$H$17*ISNUMBER($AI1263)+'01_指標庫'!$H$18*ISNUMBER($AJ1263)+'01_指標庫'!$H$19*ISNUMBER($AK1263)+'01_指標庫'!$H$20*ISNUMBER($BB1263)+'01_指標庫'!$H$21*ISNUMBER($BC1263)</f>
        <v>51</v>
      </c>
      <c r="AX1263">
        <f>IF(AW1263=0,50,ROUND(('01_指標庫'!$H$4*IF(ISNUMBER($F1263),L1263,0)+'01_指標庫'!$H$5*IF(ISNUMBER($AA1263),AL1263,0)+'01_指標庫'!$H$6*IF(ISNUMBER($G1263),M1263,0)+'01_指標庫'!$H$7*IF(ISNUMBER($H1263),N1263,0)+'01_指標庫'!$H$8*IF(ISNUMBER($AF1263),AQ1263,0)+'01_指標庫'!$H$9*IF(ISNUMBER($AG1263),AR1263,0)+'01_指標庫'!$H$10*IF(ISNUMBER($AB1263),AM1263,0)+'01_指標庫'!$H$11*IF(ISNUMBER($AC1263),AN1263,0)+'01_指標庫'!$H$12*IF(ISNUMBER($AD1263),AO1263,0)+'01_指標庫'!$H$13*IF(ISNUMBER($AE1263),AP1263,0)+'01_指標庫'!$H$14*IF(ISNUMBER($I1263),O1263,0)+'01_指標庫'!$H$15*IF(ISNUMBER($AH1263),AS1263,0)+'01_指標庫'!$H$16*IF(ISNUMBER($K1263),P1263,0)+'01_指標庫'!$H$17*IF(ISNUMBER($AI1263),AT1263,0)+'01_指標庫'!$H$18*IF(ISNUMBER($AJ1263),AU1263,0)+'01_指標庫'!$H$19*IF(ISNUMBER($AK1263),AV1263,0)+'01_指標庫'!$H$20*IF(ISNUMBER($BB1263),BB1263,0)+'01_指標庫'!$H$21*IF(ISNUMBER($BC1263),BC1263,0))/AW1263,1))</f>
        <v>86.3</v>
      </c>
      <c r="AY1263" s="67"/>
      <c r="AZ1263" s="67"/>
      <c r="BA1263" s="66">
        <f t="shared" si="454"/>
        <v>8.515768163666726E-3</v>
      </c>
      <c r="BB1263">
        <f t="shared" si="455"/>
        <v>50</v>
      </c>
      <c r="BC1263" t="str">
        <f t="shared" si="456"/>
        <v/>
      </c>
    </row>
    <row r="1264" spans="1:55" ht="15" customHeight="1">
      <c r="A1264" s="56">
        <v>1260</v>
      </c>
      <c r="B1264" s="57">
        <v>44386</v>
      </c>
      <c r="C1264" s="56">
        <v>2021</v>
      </c>
      <c r="D1264" s="58" t="s">
        <v>234</v>
      </c>
      <c r="E1264" s="59">
        <v>14826.09</v>
      </c>
      <c r="F1264" s="60">
        <v>0.14213200000000001</v>
      </c>
      <c r="G1264" s="60">
        <v>0</v>
      </c>
      <c r="H1264" s="61">
        <v>0.95920000000000005</v>
      </c>
      <c r="I1264" s="69">
        <v>408.9</v>
      </c>
      <c r="J1264" s="70" t="s">
        <v>240</v>
      </c>
      <c r="K1264" s="63">
        <v>16.18</v>
      </c>
      <c r="L1264" s="56">
        <f t="shared" si="434"/>
        <v>100</v>
      </c>
      <c r="M1264" s="56">
        <f t="shared" si="435"/>
        <v>100</v>
      </c>
      <c r="N1264" s="56">
        <f t="shared" si="436"/>
        <v>100</v>
      </c>
      <c r="O1264" s="56">
        <f t="shared" si="437"/>
        <v>50</v>
      </c>
      <c r="P1264" s="56">
        <f t="shared" si="438"/>
        <v>100</v>
      </c>
      <c r="Q1264" s="63"/>
      <c r="R1264" s="56"/>
      <c r="S1264" s="60">
        <f t="shared" si="451"/>
        <v>7.0607941508504801E-3</v>
      </c>
      <c r="T1264" s="64">
        <f t="shared" si="452"/>
        <v>-0.14842105263157901</v>
      </c>
      <c r="V1264" s="65"/>
      <c r="W1264" s="65"/>
      <c r="Y1264" s="15" t="str">
        <f t="shared" si="439"/>
        <v>EASY</v>
      </c>
      <c r="AA1264" s="66">
        <f t="shared" si="453"/>
        <v>7.0942177464810685E-2</v>
      </c>
      <c r="AB1264">
        <f>LOOKUP($B1264,'07_L1政策步階'!$A$4:$A$14,'07_L1政策步階'!$C$4:$C$14)</f>
        <v>1</v>
      </c>
      <c r="AC1264" s="65"/>
      <c r="AD1264" s="65"/>
      <c r="AE1264" s="65"/>
      <c r="AF1264" s="65"/>
      <c r="AG1264" s="65"/>
      <c r="AH1264" s="65"/>
      <c r="AI1264" s="65"/>
      <c r="AJ1264" s="65"/>
      <c r="AK1264" s="65"/>
      <c r="AL1264">
        <f t="shared" si="440"/>
        <v>100</v>
      </c>
      <c r="AM1264">
        <f t="shared" si="441"/>
        <v>100</v>
      </c>
      <c r="AN1264" t="str">
        <f t="shared" si="442"/>
        <v/>
      </c>
      <c r="AO1264" t="str">
        <f t="shared" si="443"/>
        <v/>
      </c>
      <c r="AP1264" t="str">
        <f t="shared" si="444"/>
        <v/>
      </c>
      <c r="AQ1264" t="str">
        <f t="shared" si="445"/>
        <v/>
      </c>
      <c r="AR1264" t="str">
        <f t="shared" si="446"/>
        <v/>
      </c>
      <c r="AS1264" t="str">
        <f t="shared" si="447"/>
        <v/>
      </c>
      <c r="AT1264" t="str">
        <f t="shared" si="448"/>
        <v/>
      </c>
      <c r="AU1264" t="str">
        <f t="shared" si="449"/>
        <v/>
      </c>
      <c r="AV1264" t="str">
        <f t="shared" si="450"/>
        <v/>
      </c>
      <c r="AW1264">
        <f>'01_指標庫'!$H$4*ISNUMBER($F1264)+'01_指標庫'!$H$5*ISNUMBER($AA1264)+'01_指標庫'!$H$6*ISNUMBER($G1264)+'01_指標庫'!$H$7*ISNUMBER($H1264)+'01_指標庫'!$H$8*ISNUMBER($AF1264)+'01_指標庫'!$H$9*ISNUMBER($AG1264)+'01_指標庫'!$H$10*ISNUMBER($AB1264)+'01_指標庫'!$H$11*ISNUMBER($AC1264)+'01_指標庫'!$H$12*ISNUMBER($AD1264)+'01_指標庫'!$H$13*ISNUMBER($AE1264)+'01_指標庫'!$H$14*ISNUMBER($I1264)+'01_指標庫'!$H$15*ISNUMBER($AH1264)+'01_指標庫'!$H$16*ISNUMBER($K1264)+'01_指標庫'!$H$17*ISNUMBER($AI1264)+'01_指標庫'!$H$18*ISNUMBER($AJ1264)+'01_指標庫'!$H$19*ISNUMBER($AK1264)+'01_指標庫'!$H$20*ISNUMBER($BB1264)+'01_指標庫'!$H$21*ISNUMBER($BC1264)</f>
        <v>51</v>
      </c>
      <c r="AX1264">
        <f>IF(AW1264=0,50,ROUND(('01_指標庫'!$H$4*IF(ISNUMBER($F1264),L1264,0)+'01_指標庫'!$H$5*IF(ISNUMBER($AA1264),AL1264,0)+'01_指標庫'!$H$6*IF(ISNUMBER($G1264),M1264,0)+'01_指標庫'!$H$7*IF(ISNUMBER($H1264),N1264,0)+'01_指標庫'!$H$8*IF(ISNUMBER($AF1264),AQ1264,0)+'01_指標庫'!$H$9*IF(ISNUMBER($AG1264),AR1264,0)+'01_指標庫'!$H$10*IF(ISNUMBER($AB1264),AM1264,0)+'01_指標庫'!$H$11*IF(ISNUMBER($AC1264),AN1264,0)+'01_指標庫'!$H$12*IF(ISNUMBER($AD1264),AO1264,0)+'01_指標庫'!$H$13*IF(ISNUMBER($AE1264),AP1264,0)+'01_指標庫'!$H$14*IF(ISNUMBER($I1264),O1264,0)+'01_指標庫'!$H$15*IF(ISNUMBER($AH1264),AS1264,0)+'01_指標庫'!$H$16*IF(ISNUMBER($K1264),P1264,0)+'01_指標庫'!$H$17*IF(ISNUMBER($AI1264),AT1264,0)+'01_指標庫'!$H$18*IF(ISNUMBER($AJ1264),AU1264,0)+'01_指標庫'!$H$19*IF(ISNUMBER($AK1264),AV1264,0)+'01_指標庫'!$H$20*IF(ISNUMBER($BB1264),BB1264,0)+'01_指標庫'!$H$21*IF(ISNUMBER($BC1264),BC1264,0))/AW1264,1))</f>
        <v>86.3</v>
      </c>
      <c r="AY1264" s="67"/>
      <c r="AZ1264" s="67"/>
      <c r="BA1264" s="66">
        <f t="shared" si="454"/>
        <v>8.9803683002696033E-3</v>
      </c>
      <c r="BB1264">
        <f t="shared" si="455"/>
        <v>50</v>
      </c>
      <c r="BC1264" t="str">
        <f t="shared" si="456"/>
        <v/>
      </c>
    </row>
    <row r="1265" spans="1:55" ht="15" customHeight="1">
      <c r="A1265" s="56">
        <v>1261</v>
      </c>
      <c r="B1265" s="57">
        <v>44389</v>
      </c>
      <c r="C1265" s="56">
        <v>2021</v>
      </c>
      <c r="D1265" s="58" t="s">
        <v>236</v>
      </c>
      <c r="E1265" s="59">
        <v>14877.89</v>
      </c>
      <c r="F1265" s="60">
        <v>0.144339</v>
      </c>
      <c r="G1265" s="60">
        <v>0</v>
      </c>
      <c r="H1265" s="61">
        <v>0.95920000000000005</v>
      </c>
      <c r="I1265" s="69">
        <v>408.8</v>
      </c>
      <c r="J1265" s="70" t="s">
        <v>240</v>
      </c>
      <c r="K1265" s="63">
        <v>16.170000000000002</v>
      </c>
      <c r="L1265" s="56">
        <f t="shared" si="434"/>
        <v>100</v>
      </c>
      <c r="M1265" s="56">
        <f t="shared" si="435"/>
        <v>100</v>
      </c>
      <c r="N1265" s="56">
        <f t="shared" si="436"/>
        <v>100</v>
      </c>
      <c r="O1265" s="56">
        <f t="shared" si="437"/>
        <v>50</v>
      </c>
      <c r="P1265" s="56">
        <f t="shared" si="438"/>
        <v>100</v>
      </c>
      <c r="Q1265" s="63"/>
      <c r="R1265" s="56"/>
      <c r="S1265" s="60">
        <f t="shared" si="451"/>
        <v>3.4938409250180325E-3</v>
      </c>
      <c r="T1265" s="64">
        <f t="shared" si="452"/>
        <v>-6.180469715697523E-4</v>
      </c>
      <c r="V1265" s="65"/>
      <c r="W1265" s="65"/>
      <c r="Y1265" s="15" t="str">
        <f t="shared" si="439"/>
        <v>EASY</v>
      </c>
      <c r="AA1265" s="66">
        <f t="shared" si="453"/>
        <v>7.0672692774900625E-2</v>
      </c>
      <c r="AB1265">
        <f>LOOKUP($B1265,'07_L1政策步階'!$A$4:$A$14,'07_L1政策步階'!$C$4:$C$14)</f>
        <v>1</v>
      </c>
      <c r="AC1265" s="65"/>
      <c r="AD1265" s="65"/>
      <c r="AE1265" s="65"/>
      <c r="AF1265" s="65"/>
      <c r="AG1265" s="65"/>
      <c r="AH1265" s="65"/>
      <c r="AI1265" s="65"/>
      <c r="AJ1265" s="65"/>
      <c r="AK1265" s="65"/>
      <c r="AL1265">
        <f t="shared" si="440"/>
        <v>100</v>
      </c>
      <c r="AM1265">
        <f t="shared" si="441"/>
        <v>100</v>
      </c>
      <c r="AN1265" t="str">
        <f t="shared" si="442"/>
        <v/>
      </c>
      <c r="AO1265" t="str">
        <f t="shared" si="443"/>
        <v/>
      </c>
      <c r="AP1265" t="str">
        <f t="shared" si="444"/>
        <v/>
      </c>
      <c r="AQ1265" t="str">
        <f t="shared" si="445"/>
        <v/>
      </c>
      <c r="AR1265" t="str">
        <f t="shared" si="446"/>
        <v/>
      </c>
      <c r="AS1265" t="str">
        <f t="shared" si="447"/>
        <v/>
      </c>
      <c r="AT1265" t="str">
        <f t="shared" si="448"/>
        <v/>
      </c>
      <c r="AU1265" t="str">
        <f t="shared" si="449"/>
        <v/>
      </c>
      <c r="AV1265" t="str">
        <f t="shared" si="450"/>
        <v/>
      </c>
      <c r="AW1265">
        <f>'01_指標庫'!$H$4*ISNUMBER($F1265)+'01_指標庫'!$H$5*ISNUMBER($AA1265)+'01_指標庫'!$H$6*ISNUMBER($G1265)+'01_指標庫'!$H$7*ISNUMBER($H1265)+'01_指標庫'!$H$8*ISNUMBER($AF1265)+'01_指標庫'!$H$9*ISNUMBER($AG1265)+'01_指標庫'!$H$10*ISNUMBER($AB1265)+'01_指標庫'!$H$11*ISNUMBER($AC1265)+'01_指標庫'!$H$12*ISNUMBER($AD1265)+'01_指標庫'!$H$13*ISNUMBER($AE1265)+'01_指標庫'!$H$14*ISNUMBER($I1265)+'01_指標庫'!$H$15*ISNUMBER($AH1265)+'01_指標庫'!$H$16*ISNUMBER($K1265)+'01_指標庫'!$H$17*ISNUMBER($AI1265)+'01_指標庫'!$H$18*ISNUMBER($AJ1265)+'01_指標庫'!$H$19*ISNUMBER($AK1265)+'01_指標庫'!$H$20*ISNUMBER($BB1265)+'01_指標庫'!$H$21*ISNUMBER($BC1265)</f>
        <v>51</v>
      </c>
      <c r="AX1265">
        <f>IF(AW1265=0,50,ROUND(('01_指標庫'!$H$4*IF(ISNUMBER($F1265),L1265,0)+'01_指標庫'!$H$5*IF(ISNUMBER($AA1265),AL1265,0)+'01_指標庫'!$H$6*IF(ISNUMBER($G1265),M1265,0)+'01_指標庫'!$H$7*IF(ISNUMBER($H1265),N1265,0)+'01_指標庫'!$H$8*IF(ISNUMBER($AF1265),AQ1265,0)+'01_指標庫'!$H$9*IF(ISNUMBER($AG1265),AR1265,0)+'01_指標庫'!$H$10*IF(ISNUMBER($AB1265),AM1265,0)+'01_指標庫'!$H$11*IF(ISNUMBER($AC1265),AN1265,0)+'01_指標庫'!$H$12*IF(ISNUMBER($AD1265),AO1265,0)+'01_指標庫'!$H$13*IF(ISNUMBER($AE1265),AP1265,0)+'01_指標庫'!$H$14*IF(ISNUMBER($I1265),O1265,0)+'01_指標庫'!$H$15*IF(ISNUMBER($AH1265),AS1265,0)+'01_指標庫'!$H$16*IF(ISNUMBER($K1265),P1265,0)+'01_指標庫'!$H$17*IF(ISNUMBER($AI1265),AT1265,0)+'01_指標庫'!$H$18*IF(ISNUMBER($AJ1265),AU1265,0)+'01_指標庫'!$H$19*IF(ISNUMBER($AK1265),AV1265,0)+'01_指標庫'!$H$20*IF(ISNUMBER($BB1265),BB1265,0)+'01_指標庫'!$H$21*IF(ISNUMBER($BC1265),BC1265,0))/AW1265,1))</f>
        <v>86.3</v>
      </c>
      <c r="AY1265" s="67"/>
      <c r="AZ1265" s="67"/>
      <c r="BA1265" s="66">
        <f t="shared" si="454"/>
        <v>7.3678973985531471E-3</v>
      </c>
      <c r="BB1265">
        <f t="shared" si="455"/>
        <v>50</v>
      </c>
      <c r="BC1265" t="str">
        <f t="shared" si="456"/>
        <v/>
      </c>
    </row>
    <row r="1266" spans="1:55" ht="15" customHeight="1">
      <c r="A1266" s="56">
        <v>1262</v>
      </c>
      <c r="B1266" s="57">
        <v>44390</v>
      </c>
      <c r="C1266" s="56">
        <v>2021</v>
      </c>
      <c r="D1266" s="58" t="s">
        <v>237</v>
      </c>
      <c r="E1266" s="59">
        <v>14874.54</v>
      </c>
      <c r="F1266" s="60">
        <v>0.14233399999999999</v>
      </c>
      <c r="G1266" s="60">
        <v>-2.2499999999999999E-4</v>
      </c>
      <c r="H1266" s="61">
        <v>0.95920000000000005</v>
      </c>
      <c r="I1266" s="69">
        <v>416.7</v>
      </c>
      <c r="J1266" s="70" t="s">
        <v>240</v>
      </c>
      <c r="K1266" s="63">
        <v>17.12</v>
      </c>
      <c r="L1266" s="56">
        <f t="shared" si="434"/>
        <v>100</v>
      </c>
      <c r="M1266" s="56">
        <f t="shared" si="435"/>
        <v>100</v>
      </c>
      <c r="N1266" s="56">
        <f t="shared" si="436"/>
        <v>100</v>
      </c>
      <c r="O1266" s="56">
        <f t="shared" si="437"/>
        <v>50</v>
      </c>
      <c r="P1266" s="56">
        <f t="shared" si="438"/>
        <v>100</v>
      </c>
      <c r="Q1266" s="63"/>
      <c r="R1266" s="56"/>
      <c r="S1266" s="60">
        <f t="shared" si="451"/>
        <v>-2.251663374308599E-4</v>
      </c>
      <c r="T1266" s="64">
        <f t="shared" si="452"/>
        <v>5.8750773036487347E-2</v>
      </c>
      <c r="V1266" s="65"/>
      <c r="W1266" s="65"/>
      <c r="Y1266" s="15" t="str">
        <f t="shared" si="439"/>
        <v>EASY</v>
      </c>
      <c r="AA1266" s="66">
        <f t="shared" si="453"/>
        <v>7.0594323969882522E-2</v>
      </c>
      <c r="AB1266">
        <f>LOOKUP($B1266,'07_L1政策步階'!$A$4:$A$14,'07_L1政策步階'!$C$4:$C$14)</f>
        <v>1</v>
      </c>
      <c r="AC1266" s="65"/>
      <c r="AD1266" s="65"/>
      <c r="AE1266" s="65"/>
      <c r="AF1266" s="65"/>
      <c r="AG1266" s="65"/>
      <c r="AH1266" s="65"/>
      <c r="AI1266" s="65"/>
      <c r="AJ1266" s="65"/>
      <c r="AK1266" s="65"/>
      <c r="AL1266">
        <f t="shared" si="440"/>
        <v>100</v>
      </c>
      <c r="AM1266">
        <f t="shared" si="441"/>
        <v>100</v>
      </c>
      <c r="AN1266" t="str">
        <f t="shared" si="442"/>
        <v/>
      </c>
      <c r="AO1266" t="str">
        <f t="shared" si="443"/>
        <v/>
      </c>
      <c r="AP1266" t="str">
        <f t="shared" si="444"/>
        <v/>
      </c>
      <c r="AQ1266" t="str">
        <f t="shared" si="445"/>
        <v/>
      </c>
      <c r="AR1266" t="str">
        <f t="shared" si="446"/>
        <v/>
      </c>
      <c r="AS1266" t="str">
        <f t="shared" si="447"/>
        <v/>
      </c>
      <c r="AT1266" t="str">
        <f t="shared" si="448"/>
        <v/>
      </c>
      <c r="AU1266" t="str">
        <f t="shared" si="449"/>
        <v/>
      </c>
      <c r="AV1266" t="str">
        <f t="shared" si="450"/>
        <v/>
      </c>
      <c r="AW1266">
        <f>'01_指標庫'!$H$4*ISNUMBER($F1266)+'01_指標庫'!$H$5*ISNUMBER($AA1266)+'01_指標庫'!$H$6*ISNUMBER($G1266)+'01_指標庫'!$H$7*ISNUMBER($H1266)+'01_指標庫'!$H$8*ISNUMBER($AF1266)+'01_指標庫'!$H$9*ISNUMBER($AG1266)+'01_指標庫'!$H$10*ISNUMBER($AB1266)+'01_指標庫'!$H$11*ISNUMBER($AC1266)+'01_指標庫'!$H$12*ISNUMBER($AD1266)+'01_指標庫'!$H$13*ISNUMBER($AE1266)+'01_指標庫'!$H$14*ISNUMBER($I1266)+'01_指標庫'!$H$15*ISNUMBER($AH1266)+'01_指標庫'!$H$16*ISNUMBER($K1266)+'01_指標庫'!$H$17*ISNUMBER($AI1266)+'01_指標庫'!$H$18*ISNUMBER($AJ1266)+'01_指標庫'!$H$19*ISNUMBER($AK1266)+'01_指標庫'!$H$20*ISNUMBER($BB1266)+'01_指標庫'!$H$21*ISNUMBER($BC1266)</f>
        <v>51</v>
      </c>
      <c r="AX1266">
        <f>IF(AW1266=0,50,ROUND(('01_指標庫'!$H$4*IF(ISNUMBER($F1266),L1266,0)+'01_指標庫'!$H$5*IF(ISNUMBER($AA1266),AL1266,0)+'01_指標庫'!$H$6*IF(ISNUMBER($G1266),M1266,0)+'01_指標庫'!$H$7*IF(ISNUMBER($H1266),N1266,0)+'01_指標庫'!$H$8*IF(ISNUMBER($AF1266),AQ1266,0)+'01_指標庫'!$H$9*IF(ISNUMBER($AG1266),AR1266,0)+'01_指標庫'!$H$10*IF(ISNUMBER($AB1266),AM1266,0)+'01_指標庫'!$H$11*IF(ISNUMBER($AC1266),AN1266,0)+'01_指標庫'!$H$12*IF(ISNUMBER($AD1266),AO1266,0)+'01_指標庫'!$H$13*IF(ISNUMBER($AE1266),AP1266,0)+'01_指標庫'!$H$14*IF(ISNUMBER($I1266),O1266,0)+'01_指標庫'!$H$15*IF(ISNUMBER($AH1266),AS1266,0)+'01_指標庫'!$H$16*IF(ISNUMBER($K1266),P1266,0)+'01_指標庫'!$H$17*IF(ISNUMBER($AI1266),AT1266,0)+'01_指標庫'!$H$18*IF(ISNUMBER($AJ1266),AU1266,0)+'01_指標庫'!$H$19*IF(ISNUMBER($AK1266),AV1266,0)+'01_指標庫'!$H$20*IF(ISNUMBER($BB1266),BB1266,0)+'01_指標庫'!$H$21*IF(ISNUMBER($BC1266),BC1266,0))/AW1266,1))</f>
        <v>86.3</v>
      </c>
      <c r="AY1266" s="67"/>
      <c r="AZ1266" s="67"/>
      <c r="BA1266" s="66">
        <f t="shared" si="454"/>
        <v>6.1746844927721423E-3</v>
      </c>
      <c r="BB1266">
        <f t="shared" si="455"/>
        <v>50</v>
      </c>
      <c r="BC1266" t="str">
        <f t="shared" si="456"/>
        <v/>
      </c>
    </row>
    <row r="1267" spans="1:55" ht="15" customHeight="1">
      <c r="A1267" s="56">
        <v>1263</v>
      </c>
      <c r="B1267" s="57">
        <v>44391</v>
      </c>
      <c r="C1267" s="56">
        <v>2021</v>
      </c>
      <c r="D1267" s="58" t="s">
        <v>238</v>
      </c>
      <c r="E1267" s="59">
        <v>14900.44</v>
      </c>
      <c r="F1267" s="60">
        <v>0.142678</v>
      </c>
      <c r="G1267" s="60">
        <v>0</v>
      </c>
      <c r="H1267" s="61">
        <v>0.93879999999999997</v>
      </c>
      <c r="I1267" s="69">
        <v>410.1</v>
      </c>
      <c r="J1267" s="70" t="s">
        <v>240</v>
      </c>
      <c r="K1267" s="63">
        <v>16.329999999999998</v>
      </c>
      <c r="L1267" s="56">
        <f t="shared" si="434"/>
        <v>100</v>
      </c>
      <c r="M1267" s="56">
        <f t="shared" si="435"/>
        <v>100</v>
      </c>
      <c r="N1267" s="56">
        <f t="shared" si="436"/>
        <v>100</v>
      </c>
      <c r="O1267" s="56">
        <f t="shared" si="437"/>
        <v>50</v>
      </c>
      <c r="P1267" s="56">
        <f t="shared" si="438"/>
        <v>100</v>
      </c>
      <c r="Q1267" s="63"/>
      <c r="R1267" s="56"/>
      <c r="S1267" s="60">
        <f t="shared" si="451"/>
        <v>1.7412303170383225E-3</v>
      </c>
      <c r="T1267" s="64">
        <f t="shared" si="452"/>
        <v>-4.6144859813084249E-2</v>
      </c>
      <c r="V1267" s="65"/>
      <c r="W1267" s="65"/>
      <c r="Y1267" s="15" t="str">
        <f t="shared" si="439"/>
        <v>EASY</v>
      </c>
      <c r="AA1267" s="66">
        <f t="shared" si="453"/>
        <v>7.0743439031164979E-2</v>
      </c>
      <c r="AB1267">
        <f>LOOKUP($B1267,'07_L1政策步階'!$A$4:$A$14,'07_L1政策步階'!$C$4:$C$14)</f>
        <v>1</v>
      </c>
      <c r="AC1267" s="65"/>
      <c r="AD1267" s="65"/>
      <c r="AE1267" s="65"/>
      <c r="AF1267" s="65"/>
      <c r="AG1267" s="65"/>
      <c r="AH1267" s="65"/>
      <c r="AI1267" s="65"/>
      <c r="AJ1267" s="65"/>
      <c r="AK1267" s="65"/>
      <c r="AL1267">
        <f t="shared" si="440"/>
        <v>100</v>
      </c>
      <c r="AM1267">
        <f t="shared" si="441"/>
        <v>100</v>
      </c>
      <c r="AN1267" t="str">
        <f t="shared" si="442"/>
        <v/>
      </c>
      <c r="AO1267" t="str">
        <f t="shared" si="443"/>
        <v/>
      </c>
      <c r="AP1267" t="str">
        <f t="shared" si="444"/>
        <v/>
      </c>
      <c r="AQ1267" t="str">
        <f t="shared" si="445"/>
        <v/>
      </c>
      <c r="AR1267" t="str">
        <f t="shared" si="446"/>
        <v/>
      </c>
      <c r="AS1267" t="str">
        <f t="shared" si="447"/>
        <v/>
      </c>
      <c r="AT1267" t="str">
        <f t="shared" si="448"/>
        <v/>
      </c>
      <c r="AU1267" t="str">
        <f t="shared" si="449"/>
        <v/>
      </c>
      <c r="AV1267" t="str">
        <f t="shared" si="450"/>
        <v/>
      </c>
      <c r="AW1267">
        <f>'01_指標庫'!$H$4*ISNUMBER($F1267)+'01_指標庫'!$H$5*ISNUMBER($AA1267)+'01_指標庫'!$H$6*ISNUMBER($G1267)+'01_指標庫'!$H$7*ISNUMBER($H1267)+'01_指標庫'!$H$8*ISNUMBER($AF1267)+'01_指標庫'!$H$9*ISNUMBER($AG1267)+'01_指標庫'!$H$10*ISNUMBER($AB1267)+'01_指標庫'!$H$11*ISNUMBER($AC1267)+'01_指標庫'!$H$12*ISNUMBER($AD1267)+'01_指標庫'!$H$13*ISNUMBER($AE1267)+'01_指標庫'!$H$14*ISNUMBER($I1267)+'01_指標庫'!$H$15*ISNUMBER($AH1267)+'01_指標庫'!$H$16*ISNUMBER($K1267)+'01_指標庫'!$H$17*ISNUMBER($AI1267)+'01_指標庫'!$H$18*ISNUMBER($AJ1267)+'01_指標庫'!$H$19*ISNUMBER($AK1267)+'01_指標庫'!$H$20*ISNUMBER($BB1267)+'01_指標庫'!$H$21*ISNUMBER($BC1267)</f>
        <v>51</v>
      </c>
      <c r="AX1267">
        <f>IF(AW1267=0,50,ROUND(('01_指標庫'!$H$4*IF(ISNUMBER($F1267),L1267,0)+'01_指標庫'!$H$5*IF(ISNUMBER($AA1267),AL1267,0)+'01_指標庫'!$H$6*IF(ISNUMBER($G1267),M1267,0)+'01_指標庫'!$H$7*IF(ISNUMBER($H1267),N1267,0)+'01_指標庫'!$H$8*IF(ISNUMBER($AF1267),AQ1267,0)+'01_指標庫'!$H$9*IF(ISNUMBER($AG1267),AR1267,0)+'01_指標庫'!$H$10*IF(ISNUMBER($AB1267),AM1267,0)+'01_指標庫'!$H$11*IF(ISNUMBER($AC1267),AN1267,0)+'01_指標庫'!$H$12*IF(ISNUMBER($AD1267),AO1267,0)+'01_指標庫'!$H$13*IF(ISNUMBER($AE1267),AP1267,0)+'01_指標庫'!$H$14*IF(ISNUMBER($I1267),O1267,0)+'01_指標庫'!$H$15*IF(ISNUMBER($AH1267),AS1267,0)+'01_指標庫'!$H$16*IF(ISNUMBER($K1267),P1267,0)+'01_指標庫'!$H$17*IF(ISNUMBER($AI1267),AT1267,0)+'01_指標庫'!$H$18*IF(ISNUMBER($AJ1267),AU1267,0)+'01_指標庫'!$H$19*IF(ISNUMBER($AK1267),AV1267,0)+'01_指標庫'!$H$20*IF(ISNUMBER($BB1267),BB1267,0)+'01_指標庫'!$H$21*IF(ISNUMBER($BC1267),BC1267,0))/AW1267,1))</f>
        <v>86.3</v>
      </c>
      <c r="AY1267" s="67"/>
      <c r="AZ1267" s="67"/>
      <c r="BA1267" s="66">
        <f t="shared" si="454"/>
        <v>5.1592896473919847E-3</v>
      </c>
      <c r="BB1267">
        <f t="shared" si="455"/>
        <v>50</v>
      </c>
      <c r="BC1267" t="str">
        <f t="shared" si="456"/>
        <v/>
      </c>
    </row>
    <row r="1268" spans="1:55" ht="15" customHeight="1">
      <c r="A1268" s="56">
        <v>1264</v>
      </c>
      <c r="B1268" s="57">
        <v>44392</v>
      </c>
      <c r="C1268" s="56">
        <v>2021</v>
      </c>
      <c r="D1268" s="58" t="s">
        <v>239</v>
      </c>
      <c r="E1268" s="59">
        <v>14794.69</v>
      </c>
      <c r="F1268" s="60">
        <v>0.133078</v>
      </c>
      <c r="G1268" s="60">
        <v>-7.097E-3</v>
      </c>
      <c r="H1268" s="61">
        <v>0.93879999999999997</v>
      </c>
      <c r="I1268" s="69">
        <v>415.8</v>
      </c>
      <c r="J1268" s="70" t="s">
        <v>240</v>
      </c>
      <c r="K1268" s="63">
        <v>17.010000000000002</v>
      </c>
      <c r="L1268" s="56">
        <f t="shared" si="434"/>
        <v>100</v>
      </c>
      <c r="M1268" s="56">
        <f t="shared" si="435"/>
        <v>100</v>
      </c>
      <c r="N1268" s="56">
        <f t="shared" si="436"/>
        <v>100</v>
      </c>
      <c r="O1268" s="56">
        <f t="shared" si="437"/>
        <v>50</v>
      </c>
      <c r="P1268" s="56">
        <f t="shared" si="438"/>
        <v>100</v>
      </c>
      <c r="Q1268" s="63"/>
      <c r="R1268" s="56"/>
      <c r="S1268" s="60">
        <f t="shared" si="451"/>
        <v>-7.097105857276742E-3</v>
      </c>
      <c r="T1268" s="64">
        <f t="shared" si="452"/>
        <v>4.1641151255358499E-2</v>
      </c>
      <c r="V1268" s="65"/>
      <c r="W1268" s="65"/>
      <c r="Y1268" s="15" t="str">
        <f t="shared" si="439"/>
        <v>EASY</v>
      </c>
      <c r="AA1268" s="66">
        <f t="shared" si="453"/>
        <v>7.1251658668924911E-2</v>
      </c>
      <c r="AB1268">
        <f>LOOKUP($B1268,'07_L1政策步階'!$A$4:$A$14,'07_L1政策步階'!$C$4:$C$14)</f>
        <v>1</v>
      </c>
      <c r="AC1268" s="65"/>
      <c r="AD1268" s="65"/>
      <c r="AE1268" s="65"/>
      <c r="AF1268" s="65"/>
      <c r="AG1268" s="65"/>
      <c r="AH1268" s="65"/>
      <c r="AI1268" s="65"/>
      <c r="AJ1268" s="65"/>
      <c r="AK1268" s="65"/>
      <c r="AL1268">
        <f t="shared" si="440"/>
        <v>100</v>
      </c>
      <c r="AM1268">
        <f t="shared" si="441"/>
        <v>100</v>
      </c>
      <c r="AN1268" t="str">
        <f t="shared" si="442"/>
        <v/>
      </c>
      <c r="AO1268" t="str">
        <f t="shared" si="443"/>
        <v/>
      </c>
      <c r="AP1268" t="str">
        <f t="shared" si="444"/>
        <v/>
      </c>
      <c r="AQ1268" t="str">
        <f t="shared" si="445"/>
        <v/>
      </c>
      <c r="AR1268" t="str">
        <f t="shared" si="446"/>
        <v/>
      </c>
      <c r="AS1268" t="str">
        <f t="shared" si="447"/>
        <v/>
      </c>
      <c r="AT1268" t="str">
        <f t="shared" si="448"/>
        <v/>
      </c>
      <c r="AU1268" t="str">
        <f t="shared" si="449"/>
        <v/>
      </c>
      <c r="AV1268" t="str">
        <f t="shared" si="450"/>
        <v/>
      </c>
      <c r="AW1268">
        <f>'01_指標庫'!$H$4*ISNUMBER($F1268)+'01_指標庫'!$H$5*ISNUMBER($AA1268)+'01_指標庫'!$H$6*ISNUMBER($G1268)+'01_指標庫'!$H$7*ISNUMBER($H1268)+'01_指標庫'!$H$8*ISNUMBER($AF1268)+'01_指標庫'!$H$9*ISNUMBER($AG1268)+'01_指標庫'!$H$10*ISNUMBER($AB1268)+'01_指標庫'!$H$11*ISNUMBER($AC1268)+'01_指標庫'!$H$12*ISNUMBER($AD1268)+'01_指標庫'!$H$13*ISNUMBER($AE1268)+'01_指標庫'!$H$14*ISNUMBER($I1268)+'01_指標庫'!$H$15*ISNUMBER($AH1268)+'01_指標庫'!$H$16*ISNUMBER($K1268)+'01_指標庫'!$H$17*ISNUMBER($AI1268)+'01_指標庫'!$H$18*ISNUMBER($AJ1268)+'01_指標庫'!$H$19*ISNUMBER($AK1268)+'01_指標庫'!$H$20*ISNUMBER($BB1268)+'01_指標庫'!$H$21*ISNUMBER($BC1268)</f>
        <v>51</v>
      </c>
      <c r="AX1268">
        <f>IF(AW1268=0,50,ROUND(('01_指標庫'!$H$4*IF(ISNUMBER($F1268),L1268,0)+'01_指標庫'!$H$5*IF(ISNUMBER($AA1268),AL1268,0)+'01_指標庫'!$H$6*IF(ISNUMBER($G1268),M1268,0)+'01_指標庫'!$H$7*IF(ISNUMBER($H1268),N1268,0)+'01_指標庫'!$H$8*IF(ISNUMBER($AF1268),AQ1268,0)+'01_指標庫'!$H$9*IF(ISNUMBER($AG1268),AR1268,0)+'01_指標庫'!$H$10*IF(ISNUMBER($AB1268),AM1268,0)+'01_指標庫'!$H$11*IF(ISNUMBER($AC1268),AN1268,0)+'01_指標庫'!$H$12*IF(ISNUMBER($AD1268),AO1268,0)+'01_指標庫'!$H$13*IF(ISNUMBER($AE1268),AP1268,0)+'01_指標庫'!$H$14*IF(ISNUMBER($I1268),O1268,0)+'01_指標庫'!$H$15*IF(ISNUMBER($AH1268),AS1268,0)+'01_指標庫'!$H$16*IF(ISNUMBER($K1268),P1268,0)+'01_指標庫'!$H$17*IF(ISNUMBER($AI1268),AT1268,0)+'01_指標庫'!$H$18*IF(ISNUMBER($AJ1268),AU1268,0)+'01_指標庫'!$H$19*IF(ISNUMBER($AK1268),AV1268,0)+'01_指標庫'!$H$20*IF(ISNUMBER($BB1268),BB1268,0)+'01_指標庫'!$H$21*IF(ISNUMBER($BC1268),BC1268,0))/AW1268,1))</f>
        <v>86.3</v>
      </c>
      <c r="AY1268" s="67"/>
      <c r="AZ1268" s="67"/>
      <c r="BA1268" s="66">
        <f t="shared" si="454"/>
        <v>4.5099292083188303E-3</v>
      </c>
      <c r="BB1268">
        <f t="shared" si="455"/>
        <v>50</v>
      </c>
      <c r="BC1268" t="str">
        <f t="shared" si="456"/>
        <v/>
      </c>
    </row>
    <row r="1269" spans="1:55" ht="15" customHeight="1">
      <c r="A1269" s="56">
        <v>1265</v>
      </c>
      <c r="B1269" s="57">
        <v>44393</v>
      </c>
      <c r="C1269" s="56">
        <v>2021</v>
      </c>
      <c r="D1269" s="58" t="s">
        <v>234</v>
      </c>
      <c r="E1269" s="59">
        <v>14681.38</v>
      </c>
      <c r="F1269" s="60">
        <v>0.122956</v>
      </c>
      <c r="G1269" s="60">
        <v>-1.4702E-2</v>
      </c>
      <c r="H1269" s="61">
        <v>0.87760000000000005</v>
      </c>
      <c r="I1269" s="69">
        <v>427.9</v>
      </c>
      <c r="J1269" s="70" t="s">
        <v>240</v>
      </c>
      <c r="K1269" s="63">
        <v>18.45</v>
      </c>
      <c r="L1269" s="56">
        <f t="shared" si="434"/>
        <v>100</v>
      </c>
      <c r="M1269" s="56">
        <f t="shared" si="435"/>
        <v>100</v>
      </c>
      <c r="N1269" s="56">
        <f t="shared" si="436"/>
        <v>100</v>
      </c>
      <c r="O1269" s="56">
        <f t="shared" si="437"/>
        <v>50</v>
      </c>
      <c r="P1269" s="56">
        <f t="shared" si="438"/>
        <v>100</v>
      </c>
      <c r="Q1269" s="63"/>
      <c r="R1269" s="56"/>
      <c r="S1269" s="60">
        <f t="shared" si="451"/>
        <v>-7.6588289447092617E-3</v>
      </c>
      <c r="T1269" s="64">
        <f t="shared" si="452"/>
        <v>8.4656084656084429E-2</v>
      </c>
      <c r="V1269" s="65"/>
      <c r="W1269" s="65"/>
      <c r="Y1269" s="15" t="str">
        <f t="shared" si="439"/>
        <v>EASY</v>
      </c>
      <c r="AA1269" s="66">
        <f t="shared" si="453"/>
        <v>7.1677820164306683E-2</v>
      </c>
      <c r="AB1269">
        <f>LOOKUP($B1269,'07_L1政策步階'!$A$4:$A$14,'07_L1政策步階'!$C$4:$C$14)</f>
        <v>1</v>
      </c>
      <c r="AC1269" s="65"/>
      <c r="AD1269" s="65"/>
      <c r="AE1269" s="65"/>
      <c r="AF1269" s="65"/>
      <c r="AG1269" s="65"/>
      <c r="AH1269" s="65"/>
      <c r="AI1269" s="65"/>
      <c r="AJ1269" s="65"/>
      <c r="AK1269" s="65"/>
      <c r="AL1269">
        <f t="shared" si="440"/>
        <v>100</v>
      </c>
      <c r="AM1269">
        <f t="shared" si="441"/>
        <v>100</v>
      </c>
      <c r="AN1269" t="str">
        <f t="shared" si="442"/>
        <v/>
      </c>
      <c r="AO1269" t="str">
        <f t="shared" si="443"/>
        <v/>
      </c>
      <c r="AP1269" t="str">
        <f t="shared" si="444"/>
        <v/>
      </c>
      <c r="AQ1269" t="str">
        <f t="shared" si="445"/>
        <v/>
      </c>
      <c r="AR1269" t="str">
        <f t="shared" si="446"/>
        <v/>
      </c>
      <c r="AS1269" t="str">
        <f t="shared" si="447"/>
        <v/>
      </c>
      <c r="AT1269" t="str">
        <f t="shared" si="448"/>
        <v/>
      </c>
      <c r="AU1269" t="str">
        <f t="shared" si="449"/>
        <v/>
      </c>
      <c r="AV1269" t="str">
        <f t="shared" si="450"/>
        <v/>
      </c>
      <c r="AW1269">
        <f>'01_指標庫'!$H$4*ISNUMBER($F1269)+'01_指標庫'!$H$5*ISNUMBER($AA1269)+'01_指標庫'!$H$6*ISNUMBER($G1269)+'01_指標庫'!$H$7*ISNUMBER($H1269)+'01_指標庫'!$H$8*ISNUMBER($AF1269)+'01_指標庫'!$H$9*ISNUMBER($AG1269)+'01_指標庫'!$H$10*ISNUMBER($AB1269)+'01_指標庫'!$H$11*ISNUMBER($AC1269)+'01_指標庫'!$H$12*ISNUMBER($AD1269)+'01_指標庫'!$H$13*ISNUMBER($AE1269)+'01_指標庫'!$H$14*ISNUMBER($I1269)+'01_指標庫'!$H$15*ISNUMBER($AH1269)+'01_指標庫'!$H$16*ISNUMBER($K1269)+'01_指標庫'!$H$17*ISNUMBER($AI1269)+'01_指標庫'!$H$18*ISNUMBER($AJ1269)+'01_指標庫'!$H$19*ISNUMBER($AK1269)+'01_指標庫'!$H$20*ISNUMBER($BB1269)+'01_指標庫'!$H$21*ISNUMBER($BC1269)</f>
        <v>51</v>
      </c>
      <c r="AX1269">
        <f>IF(AW1269=0,50,ROUND(('01_指標庫'!$H$4*IF(ISNUMBER($F1269),L1269,0)+'01_指標庫'!$H$5*IF(ISNUMBER($AA1269),AL1269,0)+'01_指標庫'!$H$6*IF(ISNUMBER($G1269),M1269,0)+'01_指標庫'!$H$7*IF(ISNUMBER($H1269),N1269,0)+'01_指標庫'!$H$8*IF(ISNUMBER($AF1269),AQ1269,0)+'01_指標庫'!$H$9*IF(ISNUMBER($AG1269),AR1269,0)+'01_指標庫'!$H$10*IF(ISNUMBER($AB1269),AM1269,0)+'01_指標庫'!$H$11*IF(ISNUMBER($AC1269),AN1269,0)+'01_指標庫'!$H$12*IF(ISNUMBER($AD1269),AO1269,0)+'01_指標庫'!$H$13*IF(ISNUMBER($AE1269),AP1269,0)+'01_指標庫'!$H$14*IF(ISNUMBER($I1269),O1269,0)+'01_指標庫'!$H$15*IF(ISNUMBER($AH1269),AS1269,0)+'01_指標庫'!$H$16*IF(ISNUMBER($K1269),P1269,0)+'01_指標庫'!$H$17*IF(ISNUMBER($AI1269),AT1269,0)+'01_指標庫'!$H$18*IF(ISNUMBER($AJ1269),AU1269,0)+'01_指標庫'!$H$19*IF(ISNUMBER($AK1269),AV1269,0)+'01_指標庫'!$H$20*IF(ISNUMBER($BB1269),BB1269,0)+'01_指標庫'!$H$21*IF(ISNUMBER($BC1269),BC1269,0))/AW1269,1))</f>
        <v>86.3</v>
      </c>
      <c r="AY1269" s="67"/>
      <c r="AZ1269" s="67"/>
      <c r="BA1269" s="66">
        <f t="shared" si="454"/>
        <v>1.7309260636870771E-3</v>
      </c>
      <c r="BB1269">
        <f t="shared" si="455"/>
        <v>50</v>
      </c>
      <c r="BC1269" t="str">
        <f t="shared" si="456"/>
        <v/>
      </c>
    </row>
    <row r="1270" spans="1:55" ht="15" customHeight="1">
      <c r="A1270" s="56">
        <v>1266</v>
      </c>
      <c r="B1270" s="57">
        <v>44396</v>
      </c>
      <c r="C1270" s="56">
        <v>2021</v>
      </c>
      <c r="D1270" s="58" t="s">
        <v>236</v>
      </c>
      <c r="E1270" s="59">
        <v>14549.09</v>
      </c>
      <c r="F1270" s="60">
        <v>0.11150599999999999</v>
      </c>
      <c r="G1270" s="60">
        <v>-2.358E-2</v>
      </c>
      <c r="H1270" s="61">
        <v>0.8367</v>
      </c>
      <c r="I1270" s="69">
        <v>461.9</v>
      </c>
      <c r="J1270" s="70" t="s">
        <v>240</v>
      </c>
      <c r="K1270" s="63">
        <v>22.5</v>
      </c>
      <c r="L1270" s="56">
        <f t="shared" si="434"/>
        <v>100</v>
      </c>
      <c r="M1270" s="56">
        <f t="shared" si="435"/>
        <v>100</v>
      </c>
      <c r="N1270" s="56">
        <f t="shared" si="436"/>
        <v>100</v>
      </c>
      <c r="O1270" s="56">
        <f t="shared" si="437"/>
        <v>50</v>
      </c>
      <c r="P1270" s="56">
        <f t="shared" si="438"/>
        <v>50</v>
      </c>
      <c r="Q1270" s="63"/>
      <c r="R1270" s="56"/>
      <c r="S1270" s="60">
        <f t="shared" si="451"/>
        <v>-9.0107333234341613E-3</v>
      </c>
      <c r="T1270" s="64">
        <f t="shared" si="452"/>
        <v>0.21951219512195119</v>
      </c>
      <c r="V1270" s="65"/>
      <c r="W1270" s="65"/>
      <c r="Y1270" s="15" t="str">
        <f t="shared" si="439"/>
        <v>EASY</v>
      </c>
      <c r="AA1270" s="66">
        <f t="shared" si="453"/>
        <v>7.1825260384090539E-2</v>
      </c>
      <c r="AB1270">
        <f>LOOKUP($B1270,'07_L1政策步階'!$A$4:$A$14,'07_L1政策步階'!$C$4:$C$14)</f>
        <v>1</v>
      </c>
      <c r="AC1270" s="65"/>
      <c r="AD1270" s="65"/>
      <c r="AE1270" s="65"/>
      <c r="AF1270" s="65"/>
      <c r="AG1270" s="65"/>
      <c r="AH1270" s="65"/>
      <c r="AI1270" s="65"/>
      <c r="AJ1270" s="65"/>
      <c r="AK1270" s="65"/>
      <c r="AL1270">
        <f t="shared" si="440"/>
        <v>100</v>
      </c>
      <c r="AM1270">
        <f t="shared" si="441"/>
        <v>100</v>
      </c>
      <c r="AN1270" t="str">
        <f t="shared" si="442"/>
        <v/>
      </c>
      <c r="AO1270" t="str">
        <f t="shared" si="443"/>
        <v/>
      </c>
      <c r="AP1270" t="str">
        <f t="shared" si="444"/>
        <v/>
      </c>
      <c r="AQ1270" t="str">
        <f t="shared" si="445"/>
        <v/>
      </c>
      <c r="AR1270" t="str">
        <f t="shared" si="446"/>
        <v/>
      </c>
      <c r="AS1270" t="str">
        <f t="shared" si="447"/>
        <v/>
      </c>
      <c r="AT1270" t="str">
        <f t="shared" si="448"/>
        <v/>
      </c>
      <c r="AU1270" t="str">
        <f t="shared" si="449"/>
        <v/>
      </c>
      <c r="AV1270" t="str">
        <f t="shared" si="450"/>
        <v/>
      </c>
      <c r="AW1270">
        <f>'01_指標庫'!$H$4*ISNUMBER($F1270)+'01_指標庫'!$H$5*ISNUMBER($AA1270)+'01_指標庫'!$H$6*ISNUMBER($G1270)+'01_指標庫'!$H$7*ISNUMBER($H1270)+'01_指標庫'!$H$8*ISNUMBER($AF1270)+'01_指標庫'!$H$9*ISNUMBER($AG1270)+'01_指標庫'!$H$10*ISNUMBER($AB1270)+'01_指標庫'!$H$11*ISNUMBER($AC1270)+'01_指標庫'!$H$12*ISNUMBER($AD1270)+'01_指標庫'!$H$13*ISNUMBER($AE1270)+'01_指標庫'!$H$14*ISNUMBER($I1270)+'01_指標庫'!$H$15*ISNUMBER($AH1270)+'01_指標庫'!$H$16*ISNUMBER($K1270)+'01_指標庫'!$H$17*ISNUMBER($AI1270)+'01_指標庫'!$H$18*ISNUMBER($AJ1270)+'01_指標庫'!$H$19*ISNUMBER($AK1270)+'01_指標庫'!$H$20*ISNUMBER($BB1270)+'01_指標庫'!$H$21*ISNUMBER($BC1270)</f>
        <v>51</v>
      </c>
      <c r="AX1270">
        <f>IF(AW1270=0,50,ROUND(('01_指標庫'!$H$4*IF(ISNUMBER($F1270),L1270,0)+'01_指標庫'!$H$5*IF(ISNUMBER($AA1270),AL1270,0)+'01_指標庫'!$H$6*IF(ISNUMBER($G1270),M1270,0)+'01_指標庫'!$H$7*IF(ISNUMBER($H1270),N1270,0)+'01_指標庫'!$H$8*IF(ISNUMBER($AF1270),AQ1270,0)+'01_指標庫'!$H$9*IF(ISNUMBER($AG1270),AR1270,0)+'01_指標庫'!$H$10*IF(ISNUMBER($AB1270),AM1270,0)+'01_指標庫'!$H$11*IF(ISNUMBER($AC1270),AN1270,0)+'01_指標庫'!$H$12*IF(ISNUMBER($AD1270),AO1270,0)+'01_指標庫'!$H$13*IF(ISNUMBER($AE1270),AP1270,0)+'01_指標庫'!$H$14*IF(ISNUMBER($I1270),O1270,0)+'01_指標庫'!$H$15*IF(ISNUMBER($AH1270),AS1270,0)+'01_指標庫'!$H$16*IF(ISNUMBER($K1270),P1270,0)+'01_指標庫'!$H$17*IF(ISNUMBER($AI1270),AT1270,0)+'01_指標庫'!$H$18*IF(ISNUMBER($AJ1270),AU1270,0)+'01_指標庫'!$H$19*IF(ISNUMBER($AK1270),AV1270,0)+'01_指標庫'!$H$20*IF(ISNUMBER($BB1270),BB1270,0)+'01_指標庫'!$H$21*IF(ISNUMBER($BC1270),BC1270,0))/AW1270,1))</f>
        <v>80.400000000000006</v>
      </c>
      <c r="AY1270" s="67"/>
      <c r="AZ1270" s="67"/>
      <c r="BA1270" s="66">
        <f t="shared" si="454"/>
        <v>-1.5077475004593444E-3</v>
      </c>
      <c r="BB1270">
        <f t="shared" si="455"/>
        <v>50</v>
      </c>
      <c r="BC1270" t="str">
        <f t="shared" si="456"/>
        <v/>
      </c>
    </row>
    <row r="1271" spans="1:55" ht="15" customHeight="1">
      <c r="A1271" s="56">
        <v>1267</v>
      </c>
      <c r="B1271" s="57">
        <v>44397</v>
      </c>
      <c r="C1271" s="56">
        <v>2021</v>
      </c>
      <c r="D1271" s="58" t="s">
        <v>237</v>
      </c>
      <c r="E1271" s="59">
        <v>14728.21</v>
      </c>
      <c r="F1271" s="60">
        <v>0.12384000000000001</v>
      </c>
      <c r="G1271" s="60">
        <v>-1.1559E-2</v>
      </c>
      <c r="H1271" s="61">
        <v>0.89800000000000002</v>
      </c>
      <c r="I1271" s="69">
        <v>438.6</v>
      </c>
      <c r="J1271" s="70" t="s">
        <v>240</v>
      </c>
      <c r="K1271" s="63">
        <v>19.73</v>
      </c>
      <c r="L1271" s="56">
        <f t="shared" si="434"/>
        <v>100</v>
      </c>
      <c r="M1271" s="56">
        <f t="shared" si="435"/>
        <v>100</v>
      </c>
      <c r="N1271" s="56">
        <f t="shared" si="436"/>
        <v>100</v>
      </c>
      <c r="O1271" s="56">
        <f t="shared" si="437"/>
        <v>50</v>
      </c>
      <c r="P1271" s="56">
        <f t="shared" si="438"/>
        <v>100</v>
      </c>
      <c r="Q1271" s="63"/>
      <c r="R1271" s="56"/>
      <c r="S1271" s="60">
        <f t="shared" si="451"/>
        <v>1.2311422913735326E-2</v>
      </c>
      <c r="T1271" s="64">
        <f t="shared" si="452"/>
        <v>-0.12311111111111106</v>
      </c>
      <c r="V1271" s="65"/>
      <c r="W1271" s="65"/>
      <c r="Y1271" s="15" t="str">
        <f t="shared" si="439"/>
        <v>EASY</v>
      </c>
      <c r="AA1271" s="66">
        <f t="shared" si="453"/>
        <v>7.2078372172521998E-2</v>
      </c>
      <c r="AB1271">
        <f>LOOKUP($B1271,'07_L1政策步階'!$A$4:$A$14,'07_L1政策步階'!$C$4:$C$14)</f>
        <v>1</v>
      </c>
      <c r="AC1271" s="65"/>
      <c r="AD1271" s="65"/>
      <c r="AE1271" s="65"/>
      <c r="AF1271" s="65"/>
      <c r="AG1271" s="65"/>
      <c r="AH1271" s="65"/>
      <c r="AI1271" s="65"/>
      <c r="AJ1271" s="65"/>
      <c r="AK1271" s="65"/>
      <c r="AL1271">
        <f t="shared" si="440"/>
        <v>100</v>
      </c>
      <c r="AM1271">
        <f t="shared" si="441"/>
        <v>100</v>
      </c>
      <c r="AN1271" t="str">
        <f t="shared" si="442"/>
        <v/>
      </c>
      <c r="AO1271" t="str">
        <f t="shared" si="443"/>
        <v/>
      </c>
      <c r="AP1271" t="str">
        <f t="shared" si="444"/>
        <v/>
      </c>
      <c r="AQ1271" t="str">
        <f t="shared" si="445"/>
        <v/>
      </c>
      <c r="AR1271" t="str">
        <f t="shared" si="446"/>
        <v/>
      </c>
      <c r="AS1271" t="str">
        <f t="shared" si="447"/>
        <v/>
      </c>
      <c r="AT1271" t="str">
        <f t="shared" si="448"/>
        <v/>
      </c>
      <c r="AU1271" t="str">
        <f t="shared" si="449"/>
        <v/>
      </c>
      <c r="AV1271" t="str">
        <f t="shared" si="450"/>
        <v/>
      </c>
      <c r="AW1271">
        <f>'01_指標庫'!$H$4*ISNUMBER($F1271)+'01_指標庫'!$H$5*ISNUMBER($AA1271)+'01_指標庫'!$H$6*ISNUMBER($G1271)+'01_指標庫'!$H$7*ISNUMBER($H1271)+'01_指標庫'!$H$8*ISNUMBER($AF1271)+'01_指標庫'!$H$9*ISNUMBER($AG1271)+'01_指標庫'!$H$10*ISNUMBER($AB1271)+'01_指標庫'!$H$11*ISNUMBER($AC1271)+'01_指標庫'!$H$12*ISNUMBER($AD1271)+'01_指標庫'!$H$13*ISNUMBER($AE1271)+'01_指標庫'!$H$14*ISNUMBER($I1271)+'01_指標庫'!$H$15*ISNUMBER($AH1271)+'01_指標庫'!$H$16*ISNUMBER($K1271)+'01_指標庫'!$H$17*ISNUMBER($AI1271)+'01_指標庫'!$H$18*ISNUMBER($AJ1271)+'01_指標庫'!$H$19*ISNUMBER($AK1271)+'01_指標庫'!$H$20*ISNUMBER($BB1271)+'01_指標庫'!$H$21*ISNUMBER($BC1271)</f>
        <v>51</v>
      </c>
      <c r="AX1271">
        <f>IF(AW1271=0,50,ROUND(('01_指標庫'!$H$4*IF(ISNUMBER($F1271),L1271,0)+'01_指標庫'!$H$5*IF(ISNUMBER($AA1271),AL1271,0)+'01_指標庫'!$H$6*IF(ISNUMBER($G1271),M1271,0)+'01_指標庫'!$H$7*IF(ISNUMBER($H1271),N1271,0)+'01_指標庫'!$H$8*IF(ISNUMBER($AF1271),AQ1271,0)+'01_指標庫'!$H$9*IF(ISNUMBER($AG1271),AR1271,0)+'01_指標庫'!$H$10*IF(ISNUMBER($AB1271),AM1271,0)+'01_指標庫'!$H$11*IF(ISNUMBER($AC1271),AN1271,0)+'01_指標庫'!$H$12*IF(ISNUMBER($AD1271),AO1271,0)+'01_指標庫'!$H$13*IF(ISNUMBER($AE1271),AP1271,0)+'01_指標庫'!$H$14*IF(ISNUMBER($I1271),O1271,0)+'01_指標庫'!$H$15*IF(ISNUMBER($AH1271),AS1271,0)+'01_指標庫'!$H$16*IF(ISNUMBER($K1271),P1271,0)+'01_指標庫'!$H$17*IF(ISNUMBER($AI1271),AT1271,0)+'01_指標庫'!$H$18*IF(ISNUMBER($AJ1271),AU1271,0)+'01_指標庫'!$H$19*IF(ISNUMBER($AK1271),AV1271,0)+'01_指標庫'!$H$20*IF(ISNUMBER($BB1271),BB1271,0)+'01_指標庫'!$H$21*IF(ISNUMBER($BC1271),BC1271,0))/AW1271,1))</f>
        <v>80.400000000000006</v>
      </c>
      <c r="AY1271" s="67"/>
      <c r="AZ1271" s="67"/>
      <c r="BA1271" s="66">
        <f t="shared" si="454"/>
        <v>-3.0953877375977656E-3</v>
      </c>
      <c r="BB1271">
        <f t="shared" si="455"/>
        <v>0</v>
      </c>
      <c r="BC1271" t="str">
        <f t="shared" si="456"/>
        <v/>
      </c>
    </row>
    <row r="1272" spans="1:55" ht="15" customHeight="1">
      <c r="A1272" s="56">
        <v>1268</v>
      </c>
      <c r="B1272" s="57">
        <v>44398</v>
      </c>
      <c r="C1272" s="56">
        <v>2021</v>
      </c>
      <c r="D1272" s="58" t="s">
        <v>238</v>
      </c>
      <c r="E1272" s="59">
        <v>14842.63</v>
      </c>
      <c r="F1272" s="60">
        <v>0.131023</v>
      </c>
      <c r="G1272" s="60">
        <v>-3.8800000000000002E-3</v>
      </c>
      <c r="H1272" s="61">
        <v>0.93879999999999997</v>
      </c>
      <c r="I1272" s="69">
        <v>423.4</v>
      </c>
      <c r="J1272" s="70" t="s">
        <v>240</v>
      </c>
      <c r="K1272" s="63">
        <v>17.91</v>
      </c>
      <c r="L1272" s="56">
        <f t="shared" si="434"/>
        <v>100</v>
      </c>
      <c r="M1272" s="56">
        <f t="shared" si="435"/>
        <v>100</v>
      </c>
      <c r="N1272" s="56">
        <f t="shared" si="436"/>
        <v>100</v>
      </c>
      <c r="O1272" s="56">
        <f t="shared" si="437"/>
        <v>50</v>
      </c>
      <c r="P1272" s="56">
        <f t="shared" si="438"/>
        <v>100</v>
      </c>
      <c r="Q1272" s="63"/>
      <c r="R1272" s="56"/>
      <c r="S1272" s="60">
        <f t="shared" si="451"/>
        <v>7.7687648397191111E-3</v>
      </c>
      <c r="T1272" s="64">
        <f t="shared" si="452"/>
        <v>-9.224531170805883E-2</v>
      </c>
      <c r="V1272" s="65"/>
      <c r="W1272" s="65"/>
      <c r="Y1272" s="15" t="str">
        <f t="shared" si="439"/>
        <v>EASY</v>
      </c>
      <c r="AA1272" s="66">
        <f t="shared" si="453"/>
        <v>7.2874184572684353E-2</v>
      </c>
      <c r="AB1272">
        <f>LOOKUP($B1272,'07_L1政策步階'!$A$4:$A$14,'07_L1政策步階'!$C$4:$C$14)</f>
        <v>1</v>
      </c>
      <c r="AC1272" s="65"/>
      <c r="AD1272" s="65"/>
      <c r="AE1272" s="65"/>
      <c r="AF1272" s="65"/>
      <c r="AG1272" s="65"/>
      <c r="AH1272" s="65"/>
      <c r="AI1272" s="65"/>
      <c r="AJ1272" s="65"/>
      <c r="AK1272" s="65"/>
      <c r="AL1272">
        <f t="shared" si="440"/>
        <v>100</v>
      </c>
      <c r="AM1272">
        <f t="shared" si="441"/>
        <v>100</v>
      </c>
      <c r="AN1272" t="str">
        <f t="shared" si="442"/>
        <v/>
      </c>
      <c r="AO1272" t="str">
        <f t="shared" si="443"/>
        <v/>
      </c>
      <c r="AP1272" t="str">
        <f t="shared" si="444"/>
        <v/>
      </c>
      <c r="AQ1272" t="str">
        <f t="shared" si="445"/>
        <v/>
      </c>
      <c r="AR1272" t="str">
        <f t="shared" si="446"/>
        <v/>
      </c>
      <c r="AS1272" t="str">
        <f t="shared" si="447"/>
        <v/>
      </c>
      <c r="AT1272" t="str">
        <f t="shared" si="448"/>
        <v/>
      </c>
      <c r="AU1272" t="str">
        <f t="shared" si="449"/>
        <v/>
      </c>
      <c r="AV1272" t="str">
        <f t="shared" si="450"/>
        <v/>
      </c>
      <c r="AW1272">
        <f>'01_指標庫'!$H$4*ISNUMBER($F1272)+'01_指標庫'!$H$5*ISNUMBER($AA1272)+'01_指標庫'!$H$6*ISNUMBER($G1272)+'01_指標庫'!$H$7*ISNUMBER($H1272)+'01_指標庫'!$H$8*ISNUMBER($AF1272)+'01_指標庫'!$H$9*ISNUMBER($AG1272)+'01_指標庫'!$H$10*ISNUMBER($AB1272)+'01_指標庫'!$H$11*ISNUMBER($AC1272)+'01_指標庫'!$H$12*ISNUMBER($AD1272)+'01_指標庫'!$H$13*ISNUMBER($AE1272)+'01_指標庫'!$H$14*ISNUMBER($I1272)+'01_指標庫'!$H$15*ISNUMBER($AH1272)+'01_指標庫'!$H$16*ISNUMBER($K1272)+'01_指標庫'!$H$17*ISNUMBER($AI1272)+'01_指標庫'!$H$18*ISNUMBER($AJ1272)+'01_指標庫'!$H$19*ISNUMBER($AK1272)+'01_指標庫'!$H$20*ISNUMBER($BB1272)+'01_指標庫'!$H$21*ISNUMBER($BC1272)</f>
        <v>51</v>
      </c>
      <c r="AX1272">
        <f>IF(AW1272=0,50,ROUND(('01_指標庫'!$H$4*IF(ISNUMBER($F1272),L1272,0)+'01_指標庫'!$H$5*IF(ISNUMBER($AA1272),AL1272,0)+'01_指標庫'!$H$6*IF(ISNUMBER($G1272),M1272,0)+'01_指標庫'!$H$7*IF(ISNUMBER($H1272),N1272,0)+'01_指標庫'!$H$8*IF(ISNUMBER($AF1272),AQ1272,0)+'01_指標庫'!$H$9*IF(ISNUMBER($AG1272),AR1272,0)+'01_指標庫'!$H$10*IF(ISNUMBER($AB1272),AM1272,0)+'01_指標庫'!$H$11*IF(ISNUMBER($AC1272),AN1272,0)+'01_指標庫'!$H$12*IF(ISNUMBER($AD1272),AO1272,0)+'01_指標庫'!$H$13*IF(ISNUMBER($AE1272),AP1272,0)+'01_指標庫'!$H$14*IF(ISNUMBER($I1272),O1272,0)+'01_指標庫'!$H$15*IF(ISNUMBER($AH1272),AS1272,0)+'01_指標庫'!$H$16*IF(ISNUMBER($K1272),P1272,0)+'01_指標庫'!$H$17*IF(ISNUMBER($AI1272),AT1272,0)+'01_指標庫'!$H$18*IF(ISNUMBER($AJ1272),AU1272,0)+'01_指標庫'!$H$19*IF(ISNUMBER($AK1272),AV1272,0)+'01_指標庫'!$H$20*IF(ISNUMBER($BB1272),BB1272,0)+'01_指標庫'!$H$21*IF(ISNUMBER($BC1272),BC1272,0))/AW1272,1))</f>
        <v>80.400000000000006</v>
      </c>
      <c r="AY1272" s="67"/>
      <c r="AZ1272" s="67"/>
      <c r="BA1272" s="66">
        <f t="shared" si="454"/>
        <v>-4.094126339420745E-3</v>
      </c>
      <c r="BB1272">
        <f t="shared" si="455"/>
        <v>0</v>
      </c>
      <c r="BC1272" t="str">
        <f t="shared" si="456"/>
        <v/>
      </c>
    </row>
    <row r="1273" spans="1:55" ht="15" customHeight="1">
      <c r="A1273" s="56">
        <v>1269</v>
      </c>
      <c r="B1273" s="57">
        <v>44399</v>
      </c>
      <c r="C1273" s="56">
        <v>2021</v>
      </c>
      <c r="D1273" s="58" t="s">
        <v>239</v>
      </c>
      <c r="E1273" s="59">
        <v>14940.17</v>
      </c>
      <c r="F1273" s="60">
        <v>0.13696900000000001</v>
      </c>
      <c r="G1273" s="60">
        <v>0</v>
      </c>
      <c r="H1273" s="61">
        <v>0.91839999999999999</v>
      </c>
      <c r="I1273" s="69">
        <v>421.5</v>
      </c>
      <c r="J1273" s="70" t="s">
        <v>240</v>
      </c>
      <c r="K1273" s="63">
        <v>17.690000000000001</v>
      </c>
      <c r="L1273" s="56">
        <f t="shared" si="434"/>
        <v>100</v>
      </c>
      <c r="M1273" s="56">
        <f t="shared" si="435"/>
        <v>100</v>
      </c>
      <c r="N1273" s="56">
        <f t="shared" si="436"/>
        <v>100</v>
      </c>
      <c r="O1273" s="56">
        <f t="shared" si="437"/>
        <v>50</v>
      </c>
      <c r="P1273" s="56">
        <f t="shared" si="438"/>
        <v>100</v>
      </c>
      <c r="Q1273" s="63"/>
      <c r="R1273" s="56"/>
      <c r="S1273" s="60">
        <f t="shared" si="451"/>
        <v>6.5716116348653042E-3</v>
      </c>
      <c r="T1273" s="64">
        <f t="shared" si="452"/>
        <v>-1.2283640424343933E-2</v>
      </c>
      <c r="V1273" s="65"/>
      <c r="W1273" s="65"/>
      <c r="Y1273" s="15" t="str">
        <f t="shared" si="439"/>
        <v>EASY</v>
      </c>
      <c r="AA1273" s="66">
        <f t="shared" si="453"/>
        <v>7.389183322667825E-2</v>
      </c>
      <c r="AB1273">
        <f>LOOKUP($B1273,'07_L1政策步階'!$A$4:$A$14,'07_L1政策步階'!$C$4:$C$14)</f>
        <v>1</v>
      </c>
      <c r="AC1273" s="65"/>
      <c r="AD1273" s="65"/>
      <c r="AE1273" s="65"/>
      <c r="AF1273" s="65"/>
      <c r="AG1273" s="65"/>
      <c r="AH1273" s="65"/>
      <c r="AI1273" s="65"/>
      <c r="AJ1273" s="65"/>
      <c r="AK1273" s="65"/>
      <c r="AL1273">
        <f t="shared" si="440"/>
        <v>100</v>
      </c>
      <c r="AM1273">
        <f t="shared" si="441"/>
        <v>100</v>
      </c>
      <c r="AN1273" t="str">
        <f t="shared" si="442"/>
        <v/>
      </c>
      <c r="AO1273" t="str">
        <f t="shared" si="443"/>
        <v/>
      </c>
      <c r="AP1273" t="str">
        <f t="shared" si="444"/>
        <v/>
      </c>
      <c r="AQ1273" t="str">
        <f t="shared" si="445"/>
        <v/>
      </c>
      <c r="AR1273" t="str">
        <f t="shared" si="446"/>
        <v/>
      </c>
      <c r="AS1273" t="str">
        <f t="shared" si="447"/>
        <v/>
      </c>
      <c r="AT1273" t="str">
        <f t="shared" si="448"/>
        <v/>
      </c>
      <c r="AU1273" t="str">
        <f t="shared" si="449"/>
        <v/>
      </c>
      <c r="AV1273" t="str">
        <f t="shared" si="450"/>
        <v/>
      </c>
      <c r="AW1273">
        <f>'01_指標庫'!$H$4*ISNUMBER($F1273)+'01_指標庫'!$H$5*ISNUMBER($AA1273)+'01_指標庫'!$H$6*ISNUMBER($G1273)+'01_指標庫'!$H$7*ISNUMBER($H1273)+'01_指標庫'!$H$8*ISNUMBER($AF1273)+'01_指標庫'!$H$9*ISNUMBER($AG1273)+'01_指標庫'!$H$10*ISNUMBER($AB1273)+'01_指標庫'!$H$11*ISNUMBER($AC1273)+'01_指標庫'!$H$12*ISNUMBER($AD1273)+'01_指標庫'!$H$13*ISNUMBER($AE1273)+'01_指標庫'!$H$14*ISNUMBER($I1273)+'01_指標庫'!$H$15*ISNUMBER($AH1273)+'01_指標庫'!$H$16*ISNUMBER($K1273)+'01_指標庫'!$H$17*ISNUMBER($AI1273)+'01_指標庫'!$H$18*ISNUMBER($AJ1273)+'01_指標庫'!$H$19*ISNUMBER($AK1273)+'01_指標庫'!$H$20*ISNUMBER($BB1273)+'01_指標庫'!$H$21*ISNUMBER($BC1273)</f>
        <v>51</v>
      </c>
      <c r="AX1273">
        <f>IF(AW1273=0,50,ROUND(('01_指標庫'!$H$4*IF(ISNUMBER($F1273),L1273,0)+'01_指標庫'!$H$5*IF(ISNUMBER($AA1273),AL1273,0)+'01_指標庫'!$H$6*IF(ISNUMBER($G1273),M1273,0)+'01_指標庫'!$H$7*IF(ISNUMBER($H1273),N1273,0)+'01_指標庫'!$H$8*IF(ISNUMBER($AF1273),AQ1273,0)+'01_指標庫'!$H$9*IF(ISNUMBER($AG1273),AR1273,0)+'01_指標庫'!$H$10*IF(ISNUMBER($AB1273),AM1273,0)+'01_指標庫'!$H$11*IF(ISNUMBER($AC1273),AN1273,0)+'01_指標庫'!$H$12*IF(ISNUMBER($AD1273),AO1273,0)+'01_指標庫'!$H$13*IF(ISNUMBER($AE1273),AP1273,0)+'01_指標庫'!$H$14*IF(ISNUMBER($I1273),O1273,0)+'01_指標庫'!$H$15*IF(ISNUMBER($AH1273),AS1273,0)+'01_指標庫'!$H$16*IF(ISNUMBER($K1273),P1273,0)+'01_指標庫'!$H$17*IF(ISNUMBER($AI1273),AT1273,0)+'01_指標庫'!$H$18*IF(ISNUMBER($AJ1273),AU1273,0)+'01_指標庫'!$H$19*IF(ISNUMBER($AK1273),AV1273,0)+'01_指標庫'!$H$20*IF(ISNUMBER($BB1273),BB1273,0)+'01_指標庫'!$H$21*IF(ISNUMBER($BC1273),BC1273,0))/AW1273,1))</f>
        <v>80.400000000000006</v>
      </c>
      <c r="AY1273" s="67"/>
      <c r="AZ1273" s="67"/>
      <c r="BA1273" s="66">
        <f t="shared" si="454"/>
        <v>-3.5953756889585131E-3</v>
      </c>
      <c r="BB1273">
        <f t="shared" si="455"/>
        <v>0</v>
      </c>
      <c r="BC1273" t="str">
        <f t="shared" si="456"/>
        <v/>
      </c>
    </row>
    <row r="1274" spans="1:55" ht="15" customHeight="1">
      <c r="A1274" s="56">
        <v>1270</v>
      </c>
      <c r="B1274" s="57">
        <v>44400</v>
      </c>
      <c r="C1274" s="56">
        <v>2021</v>
      </c>
      <c r="D1274" s="58" t="s">
        <v>234</v>
      </c>
      <c r="E1274" s="59">
        <v>15111.79</v>
      </c>
      <c r="F1274" s="60">
        <v>0.14836099999999999</v>
      </c>
      <c r="G1274" s="60">
        <v>0</v>
      </c>
      <c r="H1274" s="61">
        <v>0.89800000000000002</v>
      </c>
      <c r="I1274" s="69">
        <v>417.4</v>
      </c>
      <c r="J1274" s="70" t="s">
        <v>240</v>
      </c>
      <c r="K1274" s="63">
        <v>17.2</v>
      </c>
      <c r="L1274" s="56">
        <f t="shared" si="434"/>
        <v>100</v>
      </c>
      <c r="M1274" s="56">
        <f t="shared" si="435"/>
        <v>100</v>
      </c>
      <c r="N1274" s="56">
        <f t="shared" si="436"/>
        <v>100</v>
      </c>
      <c r="O1274" s="56">
        <f t="shared" si="437"/>
        <v>50</v>
      </c>
      <c r="P1274" s="56">
        <f t="shared" si="438"/>
        <v>100</v>
      </c>
      <c r="Q1274" s="63"/>
      <c r="R1274" s="56"/>
      <c r="S1274" s="60">
        <f t="shared" si="451"/>
        <v>1.1487151752624047E-2</v>
      </c>
      <c r="T1274" s="64">
        <f t="shared" si="452"/>
        <v>-2.7699265121537753E-2</v>
      </c>
      <c r="V1274" s="65"/>
      <c r="W1274" s="65"/>
      <c r="Y1274" s="15" t="str">
        <f t="shared" si="439"/>
        <v>EASY</v>
      </c>
      <c r="AA1274" s="66">
        <f t="shared" si="453"/>
        <v>7.5540008464642039E-2</v>
      </c>
      <c r="AB1274">
        <f>LOOKUP($B1274,'07_L1政策步階'!$A$4:$A$14,'07_L1政策步階'!$C$4:$C$14)</f>
        <v>1</v>
      </c>
      <c r="AC1274" s="65"/>
      <c r="AD1274" s="65"/>
      <c r="AE1274" s="65"/>
      <c r="AF1274" s="65"/>
      <c r="AG1274" s="65"/>
      <c r="AH1274" s="65"/>
      <c r="AI1274" s="65"/>
      <c r="AJ1274" s="65"/>
      <c r="AK1274" s="65"/>
      <c r="AL1274">
        <f t="shared" si="440"/>
        <v>100</v>
      </c>
      <c r="AM1274">
        <f t="shared" si="441"/>
        <v>100</v>
      </c>
      <c r="AN1274" t="str">
        <f t="shared" si="442"/>
        <v/>
      </c>
      <c r="AO1274" t="str">
        <f t="shared" si="443"/>
        <v/>
      </c>
      <c r="AP1274" t="str">
        <f t="shared" si="444"/>
        <v/>
      </c>
      <c r="AQ1274" t="str">
        <f t="shared" si="445"/>
        <v/>
      </c>
      <c r="AR1274" t="str">
        <f t="shared" si="446"/>
        <v/>
      </c>
      <c r="AS1274" t="str">
        <f t="shared" si="447"/>
        <v/>
      </c>
      <c r="AT1274" t="str">
        <f t="shared" si="448"/>
        <v/>
      </c>
      <c r="AU1274" t="str">
        <f t="shared" si="449"/>
        <v/>
      </c>
      <c r="AV1274" t="str">
        <f t="shared" si="450"/>
        <v/>
      </c>
      <c r="AW1274">
        <f>'01_指標庫'!$H$4*ISNUMBER($F1274)+'01_指標庫'!$H$5*ISNUMBER($AA1274)+'01_指標庫'!$H$6*ISNUMBER($G1274)+'01_指標庫'!$H$7*ISNUMBER($H1274)+'01_指標庫'!$H$8*ISNUMBER($AF1274)+'01_指標庫'!$H$9*ISNUMBER($AG1274)+'01_指標庫'!$H$10*ISNUMBER($AB1274)+'01_指標庫'!$H$11*ISNUMBER($AC1274)+'01_指標庫'!$H$12*ISNUMBER($AD1274)+'01_指標庫'!$H$13*ISNUMBER($AE1274)+'01_指標庫'!$H$14*ISNUMBER($I1274)+'01_指標庫'!$H$15*ISNUMBER($AH1274)+'01_指標庫'!$H$16*ISNUMBER($K1274)+'01_指標庫'!$H$17*ISNUMBER($AI1274)+'01_指標庫'!$H$18*ISNUMBER($AJ1274)+'01_指標庫'!$H$19*ISNUMBER($AK1274)+'01_指標庫'!$H$20*ISNUMBER($BB1274)+'01_指標庫'!$H$21*ISNUMBER($BC1274)</f>
        <v>51</v>
      </c>
      <c r="AX1274">
        <f>IF(AW1274=0,50,ROUND(('01_指標庫'!$H$4*IF(ISNUMBER($F1274),L1274,0)+'01_指標庫'!$H$5*IF(ISNUMBER($AA1274),AL1274,0)+'01_指標庫'!$H$6*IF(ISNUMBER($G1274),M1274,0)+'01_指標庫'!$H$7*IF(ISNUMBER($H1274),N1274,0)+'01_指標庫'!$H$8*IF(ISNUMBER($AF1274),AQ1274,0)+'01_指標庫'!$H$9*IF(ISNUMBER($AG1274),AR1274,0)+'01_指標庫'!$H$10*IF(ISNUMBER($AB1274),AM1274,0)+'01_指標庫'!$H$11*IF(ISNUMBER($AC1274),AN1274,0)+'01_指標庫'!$H$12*IF(ISNUMBER($AD1274),AO1274,0)+'01_指標庫'!$H$13*IF(ISNUMBER($AE1274),AP1274,0)+'01_指標庫'!$H$14*IF(ISNUMBER($I1274),O1274,0)+'01_指標庫'!$H$15*IF(ISNUMBER($AH1274),AS1274,0)+'01_指標庫'!$H$16*IF(ISNUMBER($K1274),P1274,0)+'01_指標庫'!$H$17*IF(ISNUMBER($AI1274),AT1274,0)+'01_指標庫'!$H$18*IF(ISNUMBER($AJ1274),AU1274,0)+'01_指標庫'!$H$19*IF(ISNUMBER($AK1274),AV1274,0)+'01_指標庫'!$H$20*IF(ISNUMBER($BB1274),BB1274,0)+'01_指標庫'!$H$21*IF(ISNUMBER($BC1274),BC1274,0))/AW1274,1))</f>
        <v>86.3</v>
      </c>
      <c r="AY1274" s="67"/>
      <c r="AZ1274" s="67"/>
      <c r="BA1274" s="66">
        <f t="shared" si="454"/>
        <v>2.896140230637112E-4</v>
      </c>
      <c r="BB1274">
        <f t="shared" si="455"/>
        <v>50</v>
      </c>
      <c r="BC1274" t="str">
        <f t="shared" si="456"/>
        <v/>
      </c>
    </row>
    <row r="1275" spans="1:55" ht="15" customHeight="1">
      <c r="A1275" s="56">
        <v>1271</v>
      </c>
      <c r="B1275" s="57">
        <v>44403</v>
      </c>
      <c r="C1275" s="56">
        <v>2021</v>
      </c>
      <c r="D1275" s="58" t="s">
        <v>236</v>
      </c>
      <c r="E1275" s="59">
        <v>15125.95</v>
      </c>
      <c r="F1275" s="60">
        <v>0.14785699999999999</v>
      </c>
      <c r="G1275" s="60">
        <v>0</v>
      </c>
      <c r="H1275" s="61">
        <v>0.89800000000000002</v>
      </c>
      <c r="I1275" s="69">
        <v>420.6</v>
      </c>
      <c r="J1275" s="70" t="s">
        <v>240</v>
      </c>
      <c r="K1275" s="63">
        <v>17.579999999999998</v>
      </c>
      <c r="L1275" s="56">
        <f t="shared" si="434"/>
        <v>100</v>
      </c>
      <c r="M1275" s="56">
        <f t="shared" si="435"/>
        <v>100</v>
      </c>
      <c r="N1275" s="56">
        <f t="shared" si="436"/>
        <v>100</v>
      </c>
      <c r="O1275" s="56">
        <f t="shared" si="437"/>
        <v>50</v>
      </c>
      <c r="P1275" s="56">
        <f t="shared" si="438"/>
        <v>100</v>
      </c>
      <c r="Q1275" s="63"/>
      <c r="R1275" s="56"/>
      <c r="S1275" s="60">
        <f t="shared" si="451"/>
        <v>9.3701672667489966E-4</v>
      </c>
      <c r="T1275" s="64">
        <f t="shared" si="452"/>
        <v>2.209302325581386E-2</v>
      </c>
      <c r="V1275" s="65"/>
      <c r="W1275" s="65"/>
      <c r="Y1275" s="15" t="str">
        <f t="shared" si="439"/>
        <v>EASY</v>
      </c>
      <c r="AA1275" s="66">
        <f t="shared" si="453"/>
        <v>7.7122538380643979E-2</v>
      </c>
      <c r="AB1275">
        <f>LOOKUP($B1275,'07_L1政策步階'!$A$4:$A$14,'07_L1政策步階'!$C$4:$C$14)</f>
        <v>1</v>
      </c>
      <c r="AC1275" s="65"/>
      <c r="AD1275" s="65"/>
      <c r="AE1275" s="65"/>
      <c r="AF1275" s="65"/>
      <c r="AG1275" s="65"/>
      <c r="AH1275" s="65"/>
      <c r="AI1275" s="65"/>
      <c r="AJ1275" s="65"/>
      <c r="AK1275" s="65"/>
      <c r="AL1275">
        <f t="shared" si="440"/>
        <v>100</v>
      </c>
      <c r="AM1275">
        <f t="shared" si="441"/>
        <v>100</v>
      </c>
      <c r="AN1275" t="str">
        <f t="shared" si="442"/>
        <v/>
      </c>
      <c r="AO1275" t="str">
        <f t="shared" si="443"/>
        <v/>
      </c>
      <c r="AP1275" t="str">
        <f t="shared" si="444"/>
        <v/>
      </c>
      <c r="AQ1275" t="str">
        <f t="shared" si="445"/>
        <v/>
      </c>
      <c r="AR1275" t="str">
        <f t="shared" si="446"/>
        <v/>
      </c>
      <c r="AS1275" t="str">
        <f t="shared" si="447"/>
        <v/>
      </c>
      <c r="AT1275" t="str">
        <f t="shared" si="448"/>
        <v/>
      </c>
      <c r="AU1275" t="str">
        <f t="shared" si="449"/>
        <v/>
      </c>
      <c r="AV1275" t="str">
        <f t="shared" si="450"/>
        <v/>
      </c>
      <c r="AW1275">
        <f>'01_指標庫'!$H$4*ISNUMBER($F1275)+'01_指標庫'!$H$5*ISNUMBER($AA1275)+'01_指標庫'!$H$6*ISNUMBER($G1275)+'01_指標庫'!$H$7*ISNUMBER($H1275)+'01_指標庫'!$H$8*ISNUMBER($AF1275)+'01_指標庫'!$H$9*ISNUMBER($AG1275)+'01_指標庫'!$H$10*ISNUMBER($AB1275)+'01_指標庫'!$H$11*ISNUMBER($AC1275)+'01_指標庫'!$H$12*ISNUMBER($AD1275)+'01_指標庫'!$H$13*ISNUMBER($AE1275)+'01_指標庫'!$H$14*ISNUMBER($I1275)+'01_指標庫'!$H$15*ISNUMBER($AH1275)+'01_指標庫'!$H$16*ISNUMBER($K1275)+'01_指標庫'!$H$17*ISNUMBER($AI1275)+'01_指標庫'!$H$18*ISNUMBER($AJ1275)+'01_指標庫'!$H$19*ISNUMBER($AK1275)+'01_指標庫'!$H$20*ISNUMBER($BB1275)+'01_指標庫'!$H$21*ISNUMBER($BC1275)</f>
        <v>51</v>
      </c>
      <c r="AX1275">
        <f>IF(AW1275=0,50,ROUND(('01_指標庫'!$H$4*IF(ISNUMBER($F1275),L1275,0)+'01_指標庫'!$H$5*IF(ISNUMBER($AA1275),AL1275,0)+'01_指標庫'!$H$6*IF(ISNUMBER($G1275),M1275,0)+'01_指標庫'!$H$7*IF(ISNUMBER($H1275),N1275,0)+'01_指標庫'!$H$8*IF(ISNUMBER($AF1275),AQ1275,0)+'01_指標庫'!$H$9*IF(ISNUMBER($AG1275),AR1275,0)+'01_指標庫'!$H$10*IF(ISNUMBER($AB1275),AM1275,0)+'01_指標庫'!$H$11*IF(ISNUMBER($AC1275),AN1275,0)+'01_指標庫'!$H$12*IF(ISNUMBER($AD1275),AO1275,0)+'01_指標庫'!$H$13*IF(ISNUMBER($AE1275),AP1275,0)+'01_指標庫'!$H$14*IF(ISNUMBER($I1275),O1275,0)+'01_指標庫'!$H$15*IF(ISNUMBER($AH1275),AS1275,0)+'01_指標庫'!$H$16*IF(ISNUMBER($K1275),P1275,0)+'01_指標庫'!$H$17*IF(ISNUMBER($AI1275),AT1275,0)+'01_指標庫'!$H$18*IF(ISNUMBER($AJ1275),AU1275,0)+'01_指標庫'!$H$19*IF(ISNUMBER($AK1275),AV1275,0)+'01_指標庫'!$H$20*IF(ISNUMBER($BB1275),BB1275,0)+'01_指標庫'!$H$21*IF(ISNUMBER($BC1275),BC1275,0))/AW1275,1))</f>
        <v>86.3</v>
      </c>
      <c r="AY1275" s="67"/>
      <c r="AZ1275" s="67"/>
      <c r="BA1275" s="66">
        <f t="shared" si="454"/>
        <v>6.3858437447765759E-3</v>
      </c>
      <c r="BB1275">
        <f t="shared" si="455"/>
        <v>50</v>
      </c>
      <c r="BC1275" t="str">
        <f t="shared" si="456"/>
        <v/>
      </c>
    </row>
    <row r="1276" spans="1:55" ht="15" customHeight="1">
      <c r="A1276" s="56">
        <v>1272</v>
      </c>
      <c r="B1276" s="57">
        <v>44404</v>
      </c>
      <c r="C1276" s="56">
        <v>2021</v>
      </c>
      <c r="D1276" s="58" t="s">
        <v>237</v>
      </c>
      <c r="E1276" s="59">
        <v>14956.97</v>
      </c>
      <c r="F1276" s="60">
        <v>0.13356799999999999</v>
      </c>
      <c r="G1276" s="60">
        <v>-1.1172E-2</v>
      </c>
      <c r="H1276" s="61">
        <v>0.89800000000000002</v>
      </c>
      <c r="I1276" s="69">
        <v>435.5</v>
      </c>
      <c r="J1276" s="70" t="s">
        <v>240</v>
      </c>
      <c r="K1276" s="63">
        <v>19.36</v>
      </c>
      <c r="L1276" s="56">
        <f t="shared" si="434"/>
        <v>100</v>
      </c>
      <c r="M1276" s="56">
        <f t="shared" si="435"/>
        <v>100</v>
      </c>
      <c r="N1276" s="56">
        <f t="shared" si="436"/>
        <v>100</v>
      </c>
      <c r="O1276" s="56">
        <f t="shared" si="437"/>
        <v>50</v>
      </c>
      <c r="P1276" s="56">
        <f t="shared" si="438"/>
        <v>100</v>
      </c>
      <c r="Q1276" s="63"/>
      <c r="R1276" s="56"/>
      <c r="S1276" s="60">
        <f t="shared" si="451"/>
        <v>-1.1171529722100226E-2</v>
      </c>
      <c r="T1276" s="64">
        <f t="shared" si="452"/>
        <v>0.10125142207053472</v>
      </c>
      <c r="V1276" s="65"/>
      <c r="W1276" s="65"/>
      <c r="Y1276" s="15" t="str">
        <f t="shared" si="439"/>
        <v>EASY</v>
      </c>
      <c r="AA1276" s="66">
        <f t="shared" si="453"/>
        <v>7.8102746265989564E-2</v>
      </c>
      <c r="AB1276">
        <f>LOOKUP($B1276,'07_L1政策步階'!$A$4:$A$14,'07_L1政策步階'!$C$4:$C$14)</f>
        <v>1</v>
      </c>
      <c r="AC1276" s="65"/>
      <c r="AD1276" s="65"/>
      <c r="AE1276" s="65"/>
      <c r="AF1276" s="65"/>
      <c r="AG1276" s="65"/>
      <c r="AH1276" s="65"/>
      <c r="AI1276" s="65"/>
      <c r="AJ1276" s="65"/>
      <c r="AK1276" s="65"/>
      <c r="AL1276">
        <f t="shared" si="440"/>
        <v>100</v>
      </c>
      <c r="AM1276">
        <f t="shared" si="441"/>
        <v>100</v>
      </c>
      <c r="AN1276" t="str">
        <f t="shared" si="442"/>
        <v/>
      </c>
      <c r="AO1276" t="str">
        <f t="shared" si="443"/>
        <v/>
      </c>
      <c r="AP1276" t="str">
        <f t="shared" si="444"/>
        <v/>
      </c>
      <c r="AQ1276" t="str">
        <f t="shared" si="445"/>
        <v/>
      </c>
      <c r="AR1276" t="str">
        <f t="shared" si="446"/>
        <v/>
      </c>
      <c r="AS1276" t="str">
        <f t="shared" si="447"/>
        <v/>
      </c>
      <c r="AT1276" t="str">
        <f t="shared" si="448"/>
        <v/>
      </c>
      <c r="AU1276" t="str">
        <f t="shared" si="449"/>
        <v/>
      </c>
      <c r="AV1276" t="str">
        <f t="shared" si="450"/>
        <v/>
      </c>
      <c r="AW1276">
        <f>'01_指標庫'!$H$4*ISNUMBER($F1276)+'01_指標庫'!$H$5*ISNUMBER($AA1276)+'01_指標庫'!$H$6*ISNUMBER($G1276)+'01_指標庫'!$H$7*ISNUMBER($H1276)+'01_指標庫'!$H$8*ISNUMBER($AF1276)+'01_指標庫'!$H$9*ISNUMBER($AG1276)+'01_指標庫'!$H$10*ISNUMBER($AB1276)+'01_指標庫'!$H$11*ISNUMBER($AC1276)+'01_指標庫'!$H$12*ISNUMBER($AD1276)+'01_指標庫'!$H$13*ISNUMBER($AE1276)+'01_指標庫'!$H$14*ISNUMBER($I1276)+'01_指標庫'!$H$15*ISNUMBER($AH1276)+'01_指標庫'!$H$16*ISNUMBER($K1276)+'01_指標庫'!$H$17*ISNUMBER($AI1276)+'01_指標庫'!$H$18*ISNUMBER($AJ1276)+'01_指標庫'!$H$19*ISNUMBER($AK1276)+'01_指標庫'!$H$20*ISNUMBER($BB1276)+'01_指標庫'!$H$21*ISNUMBER($BC1276)</f>
        <v>51</v>
      </c>
      <c r="AX1276">
        <f>IF(AW1276=0,50,ROUND(('01_指標庫'!$H$4*IF(ISNUMBER($F1276),L1276,0)+'01_指標庫'!$H$5*IF(ISNUMBER($AA1276),AL1276,0)+'01_指標庫'!$H$6*IF(ISNUMBER($G1276),M1276,0)+'01_指標庫'!$H$7*IF(ISNUMBER($H1276),N1276,0)+'01_指標庫'!$H$8*IF(ISNUMBER($AF1276),AQ1276,0)+'01_指標庫'!$H$9*IF(ISNUMBER($AG1276),AR1276,0)+'01_指標庫'!$H$10*IF(ISNUMBER($AB1276),AM1276,0)+'01_指標庫'!$H$11*IF(ISNUMBER($AC1276),AN1276,0)+'01_指標庫'!$H$12*IF(ISNUMBER($AD1276),AO1276,0)+'01_指標庫'!$H$13*IF(ISNUMBER($AE1276),AP1276,0)+'01_指標庫'!$H$14*IF(ISNUMBER($I1276),O1276,0)+'01_指標庫'!$H$15*IF(ISNUMBER($AH1276),AS1276,0)+'01_指標庫'!$H$16*IF(ISNUMBER($K1276),P1276,0)+'01_指標庫'!$H$17*IF(ISNUMBER($AI1276),AT1276,0)+'01_指標庫'!$H$18*IF(ISNUMBER($AJ1276),AU1276,0)+'01_指標庫'!$H$19*IF(ISNUMBER($AK1276),AV1276,0)+'01_指標庫'!$H$20*IF(ISNUMBER($BB1276),BB1276,0)+'01_指標庫'!$H$21*IF(ISNUMBER($BC1276),BC1276,0))/AW1276,1))</f>
        <v>86.3</v>
      </c>
      <c r="AY1276" s="67"/>
      <c r="AZ1276" s="67"/>
      <c r="BA1276" s="66">
        <f t="shared" si="454"/>
        <v>8.9059291137290053E-3</v>
      </c>
      <c r="BB1276">
        <f t="shared" si="455"/>
        <v>50</v>
      </c>
      <c r="BC1276" t="str">
        <f t="shared" si="456"/>
        <v/>
      </c>
    </row>
    <row r="1277" spans="1:55" ht="15" customHeight="1">
      <c r="A1277" s="56">
        <v>1273</v>
      </c>
      <c r="B1277" s="57">
        <v>44405</v>
      </c>
      <c r="C1277" s="56">
        <v>2021</v>
      </c>
      <c r="D1277" s="58" t="s">
        <v>238</v>
      </c>
      <c r="E1277" s="59">
        <v>15018.1</v>
      </c>
      <c r="F1277" s="60">
        <v>0.13678299999999999</v>
      </c>
      <c r="G1277" s="60">
        <v>-7.1300000000000001E-3</v>
      </c>
      <c r="H1277" s="61">
        <v>0.91839999999999999</v>
      </c>
      <c r="I1277" s="69">
        <v>426.7</v>
      </c>
      <c r="J1277" s="70" t="s">
        <v>240</v>
      </c>
      <c r="K1277" s="63">
        <v>18.309999999999999</v>
      </c>
      <c r="L1277" s="56">
        <f t="shared" si="434"/>
        <v>100</v>
      </c>
      <c r="M1277" s="56">
        <f t="shared" si="435"/>
        <v>100</v>
      </c>
      <c r="N1277" s="56">
        <f t="shared" si="436"/>
        <v>100</v>
      </c>
      <c r="O1277" s="56">
        <f t="shared" si="437"/>
        <v>50</v>
      </c>
      <c r="P1277" s="56">
        <f t="shared" si="438"/>
        <v>100</v>
      </c>
      <c r="Q1277" s="63"/>
      <c r="R1277" s="56"/>
      <c r="S1277" s="60">
        <f t="shared" si="451"/>
        <v>4.0870577396359131E-3</v>
      </c>
      <c r="T1277" s="64">
        <f t="shared" si="452"/>
        <v>-5.4235537190082672E-2</v>
      </c>
      <c r="V1277" s="65"/>
      <c r="W1277" s="65"/>
      <c r="Y1277" s="15" t="str">
        <f t="shared" si="439"/>
        <v>EASY</v>
      </c>
      <c r="AA1277" s="66">
        <f t="shared" si="453"/>
        <v>7.9340867313387298E-2</v>
      </c>
      <c r="AB1277">
        <f>LOOKUP($B1277,'07_L1政策步階'!$A$4:$A$14,'07_L1政策步階'!$C$4:$C$14)</f>
        <v>1</v>
      </c>
      <c r="AC1277" s="65"/>
      <c r="AD1277" s="65"/>
      <c r="AE1277" s="65"/>
      <c r="AF1277" s="65"/>
      <c r="AG1277" s="65"/>
      <c r="AH1277" s="65"/>
      <c r="AI1277" s="65"/>
      <c r="AJ1277" s="65"/>
      <c r="AK1277" s="65"/>
      <c r="AL1277">
        <f t="shared" si="440"/>
        <v>100</v>
      </c>
      <c r="AM1277">
        <f t="shared" si="441"/>
        <v>100</v>
      </c>
      <c r="AN1277" t="str">
        <f t="shared" si="442"/>
        <v/>
      </c>
      <c r="AO1277" t="str">
        <f t="shared" si="443"/>
        <v/>
      </c>
      <c r="AP1277" t="str">
        <f t="shared" si="444"/>
        <v/>
      </c>
      <c r="AQ1277" t="str">
        <f t="shared" si="445"/>
        <v/>
      </c>
      <c r="AR1277" t="str">
        <f t="shared" si="446"/>
        <v/>
      </c>
      <c r="AS1277" t="str">
        <f t="shared" si="447"/>
        <v/>
      </c>
      <c r="AT1277" t="str">
        <f t="shared" si="448"/>
        <v/>
      </c>
      <c r="AU1277" t="str">
        <f t="shared" si="449"/>
        <v/>
      </c>
      <c r="AV1277" t="str">
        <f t="shared" si="450"/>
        <v/>
      </c>
      <c r="AW1277">
        <f>'01_指標庫'!$H$4*ISNUMBER($F1277)+'01_指標庫'!$H$5*ISNUMBER($AA1277)+'01_指標庫'!$H$6*ISNUMBER($G1277)+'01_指標庫'!$H$7*ISNUMBER($H1277)+'01_指標庫'!$H$8*ISNUMBER($AF1277)+'01_指標庫'!$H$9*ISNUMBER($AG1277)+'01_指標庫'!$H$10*ISNUMBER($AB1277)+'01_指標庫'!$H$11*ISNUMBER($AC1277)+'01_指標庫'!$H$12*ISNUMBER($AD1277)+'01_指標庫'!$H$13*ISNUMBER($AE1277)+'01_指標庫'!$H$14*ISNUMBER($I1277)+'01_指標庫'!$H$15*ISNUMBER($AH1277)+'01_指標庫'!$H$16*ISNUMBER($K1277)+'01_指標庫'!$H$17*ISNUMBER($AI1277)+'01_指標庫'!$H$18*ISNUMBER($AJ1277)+'01_指標庫'!$H$19*ISNUMBER($AK1277)+'01_指標庫'!$H$20*ISNUMBER($BB1277)+'01_指標庫'!$H$21*ISNUMBER($BC1277)</f>
        <v>51</v>
      </c>
      <c r="AX1277">
        <f>IF(AW1277=0,50,ROUND(('01_指標庫'!$H$4*IF(ISNUMBER($F1277),L1277,0)+'01_指標庫'!$H$5*IF(ISNUMBER($AA1277),AL1277,0)+'01_指標庫'!$H$6*IF(ISNUMBER($G1277),M1277,0)+'01_指標庫'!$H$7*IF(ISNUMBER($H1277),N1277,0)+'01_指標庫'!$H$8*IF(ISNUMBER($AF1277),AQ1277,0)+'01_指標庫'!$H$9*IF(ISNUMBER($AG1277),AR1277,0)+'01_指標庫'!$H$10*IF(ISNUMBER($AB1277),AM1277,0)+'01_指標庫'!$H$11*IF(ISNUMBER($AC1277),AN1277,0)+'01_指標庫'!$H$12*IF(ISNUMBER($AD1277),AO1277,0)+'01_指標庫'!$H$13*IF(ISNUMBER($AE1277),AP1277,0)+'01_指標庫'!$H$14*IF(ISNUMBER($I1277),O1277,0)+'01_指標庫'!$H$15*IF(ISNUMBER($AH1277),AS1277,0)+'01_指標庫'!$H$16*IF(ISNUMBER($K1277),P1277,0)+'01_指標庫'!$H$17*IF(ISNUMBER($AI1277),AT1277,0)+'01_指標庫'!$H$18*IF(ISNUMBER($AJ1277),AU1277,0)+'01_指標庫'!$H$19*IF(ISNUMBER($AK1277),AV1277,0)+'01_指標庫'!$H$20*IF(ISNUMBER($BB1277),BB1277,0)+'01_指標庫'!$H$21*IF(ISNUMBER($BC1277),BC1277,0))/AW1277,1))</f>
        <v>92.2</v>
      </c>
      <c r="AY1277" s="67"/>
      <c r="AZ1277" s="67"/>
      <c r="BA1277" s="66">
        <f t="shared" si="454"/>
        <v>1.0467164211815261E-2</v>
      </c>
      <c r="BB1277">
        <f t="shared" si="455"/>
        <v>100</v>
      </c>
      <c r="BC1277" t="str">
        <f t="shared" si="456"/>
        <v/>
      </c>
    </row>
    <row r="1278" spans="1:55" ht="15" customHeight="1">
      <c r="A1278" s="56">
        <v>1274</v>
      </c>
      <c r="B1278" s="57">
        <v>44406</v>
      </c>
      <c r="C1278" s="56">
        <v>2021</v>
      </c>
      <c r="D1278" s="58" t="s">
        <v>239</v>
      </c>
      <c r="E1278" s="59">
        <v>15048.36</v>
      </c>
      <c r="F1278" s="60">
        <v>0.137799</v>
      </c>
      <c r="G1278" s="60">
        <v>-5.13E-3</v>
      </c>
      <c r="H1278" s="61">
        <v>0.89800000000000002</v>
      </c>
      <c r="I1278" s="69">
        <v>421.6</v>
      </c>
      <c r="J1278" s="70" t="s">
        <v>240</v>
      </c>
      <c r="K1278" s="63">
        <v>17.7</v>
      </c>
      <c r="L1278" s="56">
        <f t="shared" si="434"/>
        <v>100</v>
      </c>
      <c r="M1278" s="56">
        <f t="shared" si="435"/>
        <v>100</v>
      </c>
      <c r="N1278" s="56">
        <f t="shared" si="436"/>
        <v>100</v>
      </c>
      <c r="O1278" s="56">
        <f t="shared" si="437"/>
        <v>50</v>
      </c>
      <c r="P1278" s="56">
        <f t="shared" si="438"/>
        <v>100</v>
      </c>
      <c r="Q1278" s="63"/>
      <c r="R1278" s="56"/>
      <c r="S1278" s="60">
        <f t="shared" si="451"/>
        <v>2.0149020182314015E-3</v>
      </c>
      <c r="T1278" s="64">
        <f t="shared" si="452"/>
        <v>-3.3315128345166589E-2</v>
      </c>
      <c r="V1278" s="65"/>
      <c r="W1278" s="65"/>
      <c r="Y1278" s="15" t="str">
        <f t="shared" si="439"/>
        <v>EASY</v>
      </c>
      <c r="AA1278" s="66">
        <f t="shared" si="453"/>
        <v>8.0901296426405533E-2</v>
      </c>
      <c r="AB1278">
        <f>LOOKUP($B1278,'07_L1政策步階'!$A$4:$A$14,'07_L1政策步階'!$C$4:$C$14)</f>
        <v>1</v>
      </c>
      <c r="AC1278" s="65"/>
      <c r="AD1278" s="65"/>
      <c r="AE1278" s="65"/>
      <c r="AF1278" s="65"/>
      <c r="AG1278" s="65"/>
      <c r="AH1278" s="65"/>
      <c r="AI1278" s="65"/>
      <c r="AJ1278" s="65"/>
      <c r="AK1278" s="65"/>
      <c r="AL1278">
        <f t="shared" si="440"/>
        <v>100</v>
      </c>
      <c r="AM1278">
        <f t="shared" si="441"/>
        <v>100</v>
      </c>
      <c r="AN1278" t="str">
        <f t="shared" si="442"/>
        <v/>
      </c>
      <c r="AO1278" t="str">
        <f t="shared" si="443"/>
        <v/>
      </c>
      <c r="AP1278" t="str">
        <f t="shared" si="444"/>
        <v/>
      </c>
      <c r="AQ1278" t="str">
        <f t="shared" si="445"/>
        <v/>
      </c>
      <c r="AR1278" t="str">
        <f t="shared" si="446"/>
        <v/>
      </c>
      <c r="AS1278" t="str">
        <f t="shared" si="447"/>
        <v/>
      </c>
      <c r="AT1278" t="str">
        <f t="shared" si="448"/>
        <v/>
      </c>
      <c r="AU1278" t="str">
        <f t="shared" si="449"/>
        <v/>
      </c>
      <c r="AV1278" t="str">
        <f t="shared" si="450"/>
        <v/>
      </c>
      <c r="AW1278">
        <f>'01_指標庫'!$H$4*ISNUMBER($F1278)+'01_指標庫'!$H$5*ISNUMBER($AA1278)+'01_指標庫'!$H$6*ISNUMBER($G1278)+'01_指標庫'!$H$7*ISNUMBER($H1278)+'01_指標庫'!$H$8*ISNUMBER($AF1278)+'01_指標庫'!$H$9*ISNUMBER($AG1278)+'01_指標庫'!$H$10*ISNUMBER($AB1278)+'01_指標庫'!$H$11*ISNUMBER($AC1278)+'01_指標庫'!$H$12*ISNUMBER($AD1278)+'01_指標庫'!$H$13*ISNUMBER($AE1278)+'01_指標庫'!$H$14*ISNUMBER($I1278)+'01_指標庫'!$H$15*ISNUMBER($AH1278)+'01_指標庫'!$H$16*ISNUMBER($K1278)+'01_指標庫'!$H$17*ISNUMBER($AI1278)+'01_指標庫'!$H$18*ISNUMBER($AJ1278)+'01_指標庫'!$H$19*ISNUMBER($AK1278)+'01_指標庫'!$H$20*ISNUMBER($BB1278)+'01_指標庫'!$H$21*ISNUMBER($BC1278)</f>
        <v>51</v>
      </c>
      <c r="AX1278">
        <f>IF(AW1278=0,50,ROUND(('01_指標庫'!$H$4*IF(ISNUMBER($F1278),L1278,0)+'01_指標庫'!$H$5*IF(ISNUMBER($AA1278),AL1278,0)+'01_指標庫'!$H$6*IF(ISNUMBER($G1278),M1278,0)+'01_指標庫'!$H$7*IF(ISNUMBER($H1278),N1278,0)+'01_指標庫'!$H$8*IF(ISNUMBER($AF1278),AQ1278,0)+'01_指標庫'!$H$9*IF(ISNUMBER($AG1278),AR1278,0)+'01_指標庫'!$H$10*IF(ISNUMBER($AB1278),AM1278,0)+'01_指標庫'!$H$11*IF(ISNUMBER($AC1278),AN1278,0)+'01_指標庫'!$H$12*IF(ISNUMBER($AD1278),AO1278,0)+'01_指標庫'!$H$13*IF(ISNUMBER($AE1278),AP1278,0)+'01_指標庫'!$H$14*IF(ISNUMBER($I1278),O1278,0)+'01_指標庫'!$H$15*IF(ISNUMBER($AH1278),AS1278,0)+'01_指標庫'!$H$16*IF(ISNUMBER($K1278),P1278,0)+'01_指標庫'!$H$17*IF(ISNUMBER($AI1278),AT1278,0)+'01_指標庫'!$H$18*IF(ISNUMBER($AJ1278),AU1278,0)+'01_指標庫'!$H$19*IF(ISNUMBER($AK1278),AV1278,0)+'01_指標庫'!$H$20*IF(ISNUMBER($BB1278),BB1278,0)+'01_指標庫'!$H$21*IF(ISNUMBER($BC1278),BC1278,0))/AW1278,1))</f>
        <v>92.2</v>
      </c>
      <c r="AY1278" s="67"/>
      <c r="AZ1278" s="67"/>
      <c r="BA1278" s="66">
        <f t="shared" si="454"/>
        <v>1.0199080351926959E-2</v>
      </c>
      <c r="BB1278">
        <f t="shared" si="455"/>
        <v>100</v>
      </c>
      <c r="BC1278" t="str">
        <f t="shared" si="456"/>
        <v/>
      </c>
    </row>
    <row r="1279" spans="1:55" ht="15" customHeight="1">
      <c r="A1279" s="56">
        <v>1275</v>
      </c>
      <c r="B1279" s="57">
        <v>44407</v>
      </c>
      <c r="C1279" s="56">
        <v>2021</v>
      </c>
      <c r="D1279" s="58" t="s">
        <v>234</v>
      </c>
      <c r="E1279" s="59">
        <v>14959.9</v>
      </c>
      <c r="F1279" s="60">
        <v>0.129882</v>
      </c>
      <c r="G1279" s="60">
        <v>-1.0978E-2</v>
      </c>
      <c r="H1279" s="61">
        <v>0.89800000000000002</v>
      </c>
      <c r="I1279" s="69">
        <v>426.1</v>
      </c>
      <c r="J1279" s="70" t="s">
        <v>240</v>
      </c>
      <c r="K1279" s="63">
        <v>18.239999999999998</v>
      </c>
      <c r="L1279" s="56">
        <f t="shared" si="434"/>
        <v>100</v>
      </c>
      <c r="M1279" s="56">
        <f t="shared" si="435"/>
        <v>100</v>
      </c>
      <c r="N1279" s="56">
        <f t="shared" si="436"/>
        <v>100</v>
      </c>
      <c r="O1279" s="56">
        <f t="shared" si="437"/>
        <v>50</v>
      </c>
      <c r="P1279" s="56">
        <f t="shared" si="438"/>
        <v>100</v>
      </c>
      <c r="Q1279" s="63"/>
      <c r="R1279" s="56"/>
      <c r="S1279" s="60">
        <f t="shared" si="451"/>
        <v>-5.8783814315979122E-3</v>
      </c>
      <c r="T1279" s="64">
        <f t="shared" si="452"/>
        <v>3.050847457627115E-2</v>
      </c>
      <c r="V1279" s="65"/>
      <c r="W1279" s="65"/>
      <c r="Y1279" s="15" t="str">
        <f t="shared" si="439"/>
        <v>EASY</v>
      </c>
      <c r="AA1279" s="66">
        <f t="shared" si="453"/>
        <v>8.2328196461383563E-2</v>
      </c>
      <c r="AB1279">
        <f>LOOKUP($B1279,'07_L1政策步階'!$A$4:$A$14,'07_L1政策步階'!$C$4:$C$14)</f>
        <v>1</v>
      </c>
      <c r="AC1279" s="65"/>
      <c r="AD1279" s="65"/>
      <c r="AE1279" s="65"/>
      <c r="AF1279" s="65"/>
      <c r="AG1279" s="65"/>
      <c r="AH1279" s="65"/>
      <c r="AI1279" s="65"/>
      <c r="AJ1279" s="65"/>
      <c r="AK1279" s="65"/>
      <c r="AL1279">
        <f t="shared" si="440"/>
        <v>100</v>
      </c>
      <c r="AM1279">
        <f t="shared" si="441"/>
        <v>100</v>
      </c>
      <c r="AN1279" t="str">
        <f t="shared" si="442"/>
        <v/>
      </c>
      <c r="AO1279" t="str">
        <f t="shared" si="443"/>
        <v/>
      </c>
      <c r="AP1279" t="str">
        <f t="shared" si="444"/>
        <v/>
      </c>
      <c r="AQ1279" t="str">
        <f t="shared" si="445"/>
        <v/>
      </c>
      <c r="AR1279" t="str">
        <f t="shared" si="446"/>
        <v/>
      </c>
      <c r="AS1279" t="str">
        <f t="shared" si="447"/>
        <v/>
      </c>
      <c r="AT1279" t="str">
        <f t="shared" si="448"/>
        <v/>
      </c>
      <c r="AU1279" t="str">
        <f t="shared" si="449"/>
        <v/>
      </c>
      <c r="AV1279" t="str">
        <f t="shared" si="450"/>
        <v/>
      </c>
      <c r="AW1279">
        <f>'01_指標庫'!$H$4*ISNUMBER($F1279)+'01_指標庫'!$H$5*ISNUMBER($AA1279)+'01_指標庫'!$H$6*ISNUMBER($G1279)+'01_指標庫'!$H$7*ISNUMBER($H1279)+'01_指標庫'!$H$8*ISNUMBER($AF1279)+'01_指標庫'!$H$9*ISNUMBER($AG1279)+'01_指標庫'!$H$10*ISNUMBER($AB1279)+'01_指標庫'!$H$11*ISNUMBER($AC1279)+'01_指標庫'!$H$12*ISNUMBER($AD1279)+'01_指標庫'!$H$13*ISNUMBER($AE1279)+'01_指標庫'!$H$14*ISNUMBER($I1279)+'01_指標庫'!$H$15*ISNUMBER($AH1279)+'01_指標庫'!$H$16*ISNUMBER($K1279)+'01_指標庫'!$H$17*ISNUMBER($AI1279)+'01_指標庫'!$H$18*ISNUMBER($AJ1279)+'01_指標庫'!$H$19*ISNUMBER($AK1279)+'01_指標庫'!$H$20*ISNUMBER($BB1279)+'01_指標庫'!$H$21*ISNUMBER($BC1279)</f>
        <v>51</v>
      </c>
      <c r="AX1279">
        <f>IF(AW1279=0,50,ROUND(('01_指標庫'!$H$4*IF(ISNUMBER($F1279),L1279,0)+'01_指標庫'!$H$5*IF(ISNUMBER($AA1279),AL1279,0)+'01_指標庫'!$H$6*IF(ISNUMBER($G1279),M1279,0)+'01_指標庫'!$H$7*IF(ISNUMBER($H1279),N1279,0)+'01_指標庫'!$H$8*IF(ISNUMBER($AF1279),AQ1279,0)+'01_指標庫'!$H$9*IF(ISNUMBER($AG1279),AR1279,0)+'01_指標庫'!$H$10*IF(ISNUMBER($AB1279),AM1279,0)+'01_指標庫'!$H$11*IF(ISNUMBER($AC1279),AN1279,0)+'01_指標庫'!$H$12*IF(ISNUMBER($AD1279),AO1279,0)+'01_指標庫'!$H$13*IF(ISNUMBER($AE1279),AP1279,0)+'01_指標庫'!$H$14*IF(ISNUMBER($I1279),O1279,0)+'01_指標庫'!$H$15*IF(ISNUMBER($AH1279),AS1279,0)+'01_指標庫'!$H$16*IF(ISNUMBER($K1279),P1279,0)+'01_指標庫'!$H$17*IF(ISNUMBER($AI1279),AT1279,0)+'01_指標庫'!$H$18*IF(ISNUMBER($AJ1279),AU1279,0)+'01_指標庫'!$H$19*IF(ISNUMBER($AK1279),AV1279,0)+'01_指標庫'!$H$20*IF(ISNUMBER($BB1279),BB1279,0)+'01_指標庫'!$H$21*IF(ISNUMBER($BC1279),BC1279,0))/AW1279,1))</f>
        <v>86.3</v>
      </c>
      <c r="AY1279" s="67"/>
      <c r="AZ1279" s="67"/>
      <c r="BA1279" s="66">
        <f t="shared" si="454"/>
        <v>6.2793586089924247E-3</v>
      </c>
      <c r="BB1279">
        <f t="shared" si="455"/>
        <v>50</v>
      </c>
      <c r="BC1279" t="str">
        <f t="shared" si="456"/>
        <v/>
      </c>
    </row>
    <row r="1280" spans="1:55" ht="15" customHeight="1">
      <c r="A1280" s="56">
        <v>1276</v>
      </c>
      <c r="B1280" s="57">
        <v>44410</v>
      </c>
      <c r="C1280" s="56">
        <v>2021</v>
      </c>
      <c r="D1280" s="58" t="s">
        <v>236</v>
      </c>
      <c r="E1280" s="59">
        <v>14963.62</v>
      </c>
      <c r="F1280" s="60">
        <v>0.12889300000000001</v>
      </c>
      <c r="G1280" s="60">
        <v>-1.0732E-2</v>
      </c>
      <c r="H1280" s="61">
        <v>0.87760000000000005</v>
      </c>
      <c r="I1280" s="69">
        <v>436.4</v>
      </c>
      <c r="J1280" s="70" t="s">
        <v>240</v>
      </c>
      <c r="K1280" s="63">
        <v>19.46</v>
      </c>
      <c r="L1280" s="56">
        <f t="shared" si="434"/>
        <v>100</v>
      </c>
      <c r="M1280" s="56">
        <f t="shared" si="435"/>
        <v>100</v>
      </c>
      <c r="N1280" s="56">
        <f t="shared" si="436"/>
        <v>100</v>
      </c>
      <c r="O1280" s="56">
        <f t="shared" si="437"/>
        <v>50</v>
      </c>
      <c r="P1280" s="56">
        <f t="shared" si="438"/>
        <v>100</v>
      </c>
      <c r="Q1280" s="63"/>
      <c r="R1280" s="56"/>
      <c r="S1280" s="60">
        <f t="shared" si="451"/>
        <v>2.4866476380203117E-4</v>
      </c>
      <c r="T1280" s="64">
        <f t="shared" si="452"/>
        <v>6.6885964912280826E-2</v>
      </c>
      <c r="V1280" s="65"/>
      <c r="W1280" s="65"/>
      <c r="Y1280" s="15" t="str">
        <f t="shared" si="439"/>
        <v>EASY</v>
      </c>
      <c r="AA1280" s="66">
        <f t="shared" si="453"/>
        <v>8.3329569381220381E-2</v>
      </c>
      <c r="AB1280">
        <f>LOOKUP($B1280,'07_L1政策步階'!$A$4:$A$14,'07_L1政策步階'!$C$4:$C$14)</f>
        <v>1</v>
      </c>
      <c r="AC1280" s="65"/>
      <c r="AD1280" s="65"/>
      <c r="AE1280" s="65"/>
      <c r="AF1280" s="65"/>
      <c r="AG1280" s="65"/>
      <c r="AH1280" s="65"/>
      <c r="AI1280" s="65"/>
      <c r="AJ1280" s="65"/>
      <c r="AK1280" s="65"/>
      <c r="AL1280">
        <f t="shared" si="440"/>
        <v>100</v>
      </c>
      <c r="AM1280">
        <f t="shared" si="441"/>
        <v>100</v>
      </c>
      <c r="AN1280" t="str">
        <f t="shared" si="442"/>
        <v/>
      </c>
      <c r="AO1280" t="str">
        <f t="shared" si="443"/>
        <v/>
      </c>
      <c r="AP1280" t="str">
        <f t="shared" si="444"/>
        <v/>
      </c>
      <c r="AQ1280" t="str">
        <f t="shared" si="445"/>
        <v/>
      </c>
      <c r="AR1280" t="str">
        <f t="shared" si="446"/>
        <v/>
      </c>
      <c r="AS1280" t="str">
        <f t="shared" si="447"/>
        <v/>
      </c>
      <c r="AT1280" t="str">
        <f t="shared" si="448"/>
        <v/>
      </c>
      <c r="AU1280" t="str">
        <f t="shared" si="449"/>
        <v/>
      </c>
      <c r="AV1280" t="str">
        <f t="shared" si="450"/>
        <v/>
      </c>
      <c r="AW1280">
        <f>'01_指標庫'!$H$4*ISNUMBER($F1280)+'01_指標庫'!$H$5*ISNUMBER($AA1280)+'01_指標庫'!$H$6*ISNUMBER($G1280)+'01_指標庫'!$H$7*ISNUMBER($H1280)+'01_指標庫'!$H$8*ISNUMBER($AF1280)+'01_指標庫'!$H$9*ISNUMBER($AG1280)+'01_指標庫'!$H$10*ISNUMBER($AB1280)+'01_指標庫'!$H$11*ISNUMBER($AC1280)+'01_指標庫'!$H$12*ISNUMBER($AD1280)+'01_指標庫'!$H$13*ISNUMBER($AE1280)+'01_指標庫'!$H$14*ISNUMBER($I1280)+'01_指標庫'!$H$15*ISNUMBER($AH1280)+'01_指標庫'!$H$16*ISNUMBER($K1280)+'01_指標庫'!$H$17*ISNUMBER($AI1280)+'01_指標庫'!$H$18*ISNUMBER($AJ1280)+'01_指標庫'!$H$19*ISNUMBER($AK1280)+'01_指標庫'!$H$20*ISNUMBER($BB1280)+'01_指標庫'!$H$21*ISNUMBER($BC1280)</f>
        <v>51</v>
      </c>
      <c r="AX1280">
        <f>IF(AW1280=0,50,ROUND(('01_指標庫'!$H$4*IF(ISNUMBER($F1280),L1280,0)+'01_指標庫'!$H$5*IF(ISNUMBER($AA1280),AL1280,0)+'01_指標庫'!$H$6*IF(ISNUMBER($G1280),M1280,0)+'01_指標庫'!$H$7*IF(ISNUMBER($H1280),N1280,0)+'01_指標庫'!$H$8*IF(ISNUMBER($AF1280),AQ1280,0)+'01_指標庫'!$H$9*IF(ISNUMBER($AG1280),AR1280,0)+'01_指標庫'!$H$10*IF(ISNUMBER($AB1280),AM1280,0)+'01_指標庫'!$H$11*IF(ISNUMBER($AC1280),AN1280,0)+'01_指標庫'!$H$12*IF(ISNUMBER($AD1280),AO1280,0)+'01_指標庫'!$H$13*IF(ISNUMBER($AE1280),AP1280,0)+'01_指標庫'!$H$14*IF(ISNUMBER($I1280),O1280,0)+'01_指標庫'!$H$15*IF(ISNUMBER($AH1280),AS1280,0)+'01_指標庫'!$H$16*IF(ISNUMBER($K1280),P1280,0)+'01_指標庫'!$H$17*IF(ISNUMBER($AI1280),AT1280,0)+'01_指標庫'!$H$18*IF(ISNUMBER($AJ1280),AU1280,0)+'01_指標庫'!$H$19*IF(ISNUMBER($AK1280),AV1280,0)+'01_指標庫'!$H$20*IF(ISNUMBER($BB1280),BB1280,0)+'01_指標庫'!$H$21*IF(ISNUMBER($BC1280),BC1280,0))/AW1280,1))</f>
        <v>86.3</v>
      </c>
      <c r="AY1280" s="67"/>
      <c r="AZ1280" s="67"/>
      <c r="BA1280" s="66">
        <f t="shared" si="454"/>
        <v>1.3240193272083811E-3</v>
      </c>
      <c r="BB1280">
        <f t="shared" si="455"/>
        <v>50</v>
      </c>
      <c r="BC1280" t="str">
        <f t="shared" si="456"/>
        <v/>
      </c>
    </row>
    <row r="1281" spans="1:55" ht="15" customHeight="1">
      <c r="A1281" s="56">
        <v>1277</v>
      </c>
      <c r="B1281" s="57">
        <v>44411</v>
      </c>
      <c r="C1281" s="56">
        <v>2021</v>
      </c>
      <c r="D1281" s="58" t="s">
        <v>237</v>
      </c>
      <c r="E1281" s="59">
        <v>15061.42</v>
      </c>
      <c r="F1281" s="60">
        <v>0.13491700000000001</v>
      </c>
      <c r="G1281" s="60">
        <v>-4.2659999999999998E-3</v>
      </c>
      <c r="H1281" s="61">
        <v>0.89800000000000002</v>
      </c>
      <c r="I1281" s="69">
        <v>424.5</v>
      </c>
      <c r="J1281" s="70" t="s">
        <v>240</v>
      </c>
      <c r="K1281" s="63">
        <v>18.04</v>
      </c>
      <c r="L1281" s="56">
        <f t="shared" si="434"/>
        <v>100</v>
      </c>
      <c r="M1281" s="56">
        <f t="shared" si="435"/>
        <v>100</v>
      </c>
      <c r="N1281" s="56">
        <f t="shared" si="436"/>
        <v>100</v>
      </c>
      <c r="O1281" s="56">
        <f t="shared" si="437"/>
        <v>50</v>
      </c>
      <c r="P1281" s="56">
        <f t="shared" si="438"/>
        <v>100</v>
      </c>
      <c r="Q1281" s="63"/>
      <c r="R1281" s="56"/>
      <c r="S1281" s="60">
        <f t="shared" si="451"/>
        <v>6.5358516187927762E-3</v>
      </c>
      <c r="T1281" s="64">
        <f t="shared" si="452"/>
        <v>-7.29701952723536E-2</v>
      </c>
      <c r="V1281" s="65"/>
      <c r="W1281" s="65"/>
      <c r="Y1281" s="15" t="str">
        <f t="shared" si="439"/>
        <v>EASY</v>
      </c>
      <c r="AA1281" s="66">
        <f t="shared" si="453"/>
        <v>8.4524778822881341E-2</v>
      </c>
      <c r="AB1281">
        <f>LOOKUP($B1281,'07_L1政策步階'!$A$4:$A$14,'07_L1政策步階'!$C$4:$C$14)</f>
        <v>1</v>
      </c>
      <c r="AC1281" s="65"/>
      <c r="AD1281" s="65"/>
      <c r="AE1281" s="65"/>
      <c r="AF1281" s="65"/>
      <c r="AG1281" s="65"/>
      <c r="AH1281" s="65"/>
      <c r="AI1281" s="65"/>
      <c r="AJ1281" s="65"/>
      <c r="AK1281" s="65"/>
      <c r="AL1281">
        <f t="shared" si="440"/>
        <v>100</v>
      </c>
      <c r="AM1281">
        <f t="shared" si="441"/>
        <v>100</v>
      </c>
      <c r="AN1281" t="str">
        <f t="shared" si="442"/>
        <v/>
      </c>
      <c r="AO1281" t="str">
        <f t="shared" si="443"/>
        <v/>
      </c>
      <c r="AP1281" t="str">
        <f t="shared" si="444"/>
        <v/>
      </c>
      <c r="AQ1281" t="str">
        <f t="shared" si="445"/>
        <v/>
      </c>
      <c r="AR1281" t="str">
        <f t="shared" si="446"/>
        <v/>
      </c>
      <c r="AS1281" t="str">
        <f t="shared" si="447"/>
        <v/>
      </c>
      <c r="AT1281" t="str">
        <f t="shared" si="448"/>
        <v/>
      </c>
      <c r="AU1281" t="str">
        <f t="shared" si="449"/>
        <v/>
      </c>
      <c r="AV1281" t="str">
        <f t="shared" si="450"/>
        <v/>
      </c>
      <c r="AW1281">
        <f>'01_指標庫'!$H$4*ISNUMBER($F1281)+'01_指標庫'!$H$5*ISNUMBER($AA1281)+'01_指標庫'!$H$6*ISNUMBER($G1281)+'01_指標庫'!$H$7*ISNUMBER($H1281)+'01_指標庫'!$H$8*ISNUMBER($AF1281)+'01_指標庫'!$H$9*ISNUMBER($AG1281)+'01_指標庫'!$H$10*ISNUMBER($AB1281)+'01_指標庫'!$H$11*ISNUMBER($AC1281)+'01_指標庫'!$H$12*ISNUMBER($AD1281)+'01_指標庫'!$H$13*ISNUMBER($AE1281)+'01_指標庫'!$H$14*ISNUMBER($I1281)+'01_指標庫'!$H$15*ISNUMBER($AH1281)+'01_指標庫'!$H$16*ISNUMBER($K1281)+'01_指標庫'!$H$17*ISNUMBER($AI1281)+'01_指標庫'!$H$18*ISNUMBER($AJ1281)+'01_指標庫'!$H$19*ISNUMBER($AK1281)+'01_指標庫'!$H$20*ISNUMBER($BB1281)+'01_指標庫'!$H$21*ISNUMBER($BC1281)</f>
        <v>51</v>
      </c>
      <c r="AX1281">
        <f>IF(AW1281=0,50,ROUND(('01_指標庫'!$H$4*IF(ISNUMBER($F1281),L1281,0)+'01_指標庫'!$H$5*IF(ISNUMBER($AA1281),AL1281,0)+'01_指標庫'!$H$6*IF(ISNUMBER($G1281),M1281,0)+'01_指標庫'!$H$7*IF(ISNUMBER($H1281),N1281,0)+'01_指標庫'!$H$8*IF(ISNUMBER($AF1281),AQ1281,0)+'01_指標庫'!$H$9*IF(ISNUMBER($AG1281),AR1281,0)+'01_指標庫'!$H$10*IF(ISNUMBER($AB1281),AM1281,0)+'01_指標庫'!$H$11*IF(ISNUMBER($AC1281),AN1281,0)+'01_指標庫'!$H$12*IF(ISNUMBER($AD1281),AO1281,0)+'01_指標庫'!$H$13*IF(ISNUMBER($AE1281),AP1281,0)+'01_指標庫'!$H$14*IF(ISNUMBER($I1281),O1281,0)+'01_指標庫'!$H$15*IF(ISNUMBER($AH1281),AS1281,0)+'01_指標庫'!$H$16*IF(ISNUMBER($K1281),P1281,0)+'01_指標庫'!$H$17*IF(ISNUMBER($AI1281),AT1281,0)+'01_指標庫'!$H$18*IF(ISNUMBER($AJ1281),AU1281,0)+'01_指標庫'!$H$19*IF(ISNUMBER($AK1281),AV1281,0)+'01_指標庫'!$H$20*IF(ISNUMBER($BB1281),BB1281,0)+'01_指標庫'!$H$21*IF(ISNUMBER($BC1281),BC1281,0))/AW1281,1))</f>
        <v>86.3</v>
      </c>
      <c r="AY1281" s="67"/>
      <c r="AZ1281" s="67"/>
      <c r="BA1281" s="66">
        <f t="shared" si="454"/>
        <v>4.9250507785481012E-4</v>
      </c>
      <c r="BB1281">
        <f t="shared" si="455"/>
        <v>50</v>
      </c>
      <c r="BC1281" t="str">
        <f t="shared" si="456"/>
        <v/>
      </c>
    </row>
    <row r="1282" spans="1:55" ht="15" customHeight="1">
      <c r="A1282" s="56">
        <v>1278</v>
      </c>
      <c r="B1282" s="57">
        <v>44412</v>
      </c>
      <c r="C1282" s="56">
        <v>2021</v>
      </c>
      <c r="D1282" s="58" t="s">
        <v>238</v>
      </c>
      <c r="E1282" s="59">
        <v>15083.39</v>
      </c>
      <c r="F1282" s="60">
        <v>0.13519100000000001</v>
      </c>
      <c r="G1282" s="60">
        <v>-2.8140000000000001E-3</v>
      </c>
      <c r="H1282" s="61">
        <v>0.91839999999999999</v>
      </c>
      <c r="I1282" s="69">
        <v>423.9</v>
      </c>
      <c r="J1282" s="70" t="s">
        <v>240</v>
      </c>
      <c r="K1282" s="63">
        <v>17.97</v>
      </c>
      <c r="L1282" s="56">
        <f t="shared" si="434"/>
        <v>100</v>
      </c>
      <c r="M1282" s="56">
        <f t="shared" si="435"/>
        <v>100</v>
      </c>
      <c r="N1282" s="56">
        <f t="shared" si="436"/>
        <v>100</v>
      </c>
      <c r="O1282" s="56">
        <f t="shared" si="437"/>
        <v>50</v>
      </c>
      <c r="P1282" s="56">
        <f t="shared" si="438"/>
        <v>100</v>
      </c>
      <c r="Q1282" s="63"/>
      <c r="R1282" s="56"/>
      <c r="S1282" s="60">
        <f t="shared" si="451"/>
        <v>1.4586938017795426E-3</v>
      </c>
      <c r="T1282" s="64">
        <f t="shared" si="452"/>
        <v>-3.8802660753880502E-3</v>
      </c>
      <c r="V1282" s="65"/>
      <c r="W1282" s="65"/>
      <c r="Y1282" s="15" t="str">
        <f t="shared" si="439"/>
        <v>EASY</v>
      </c>
      <c r="AA1282" s="66">
        <f t="shared" si="453"/>
        <v>8.5376063957380843E-2</v>
      </c>
      <c r="AB1282">
        <f>LOOKUP($B1282,'07_L1政策步階'!$A$4:$A$14,'07_L1政策步階'!$C$4:$C$14)</f>
        <v>1</v>
      </c>
      <c r="AC1282" s="65"/>
      <c r="AD1282" s="65"/>
      <c r="AE1282" s="65"/>
      <c r="AF1282" s="65"/>
      <c r="AG1282" s="65"/>
      <c r="AH1282" s="65"/>
      <c r="AI1282" s="65"/>
      <c r="AJ1282" s="65"/>
      <c r="AK1282" s="65"/>
      <c r="AL1282">
        <f t="shared" si="440"/>
        <v>100</v>
      </c>
      <c r="AM1282">
        <f t="shared" si="441"/>
        <v>100</v>
      </c>
      <c r="AN1282" t="str">
        <f t="shared" si="442"/>
        <v/>
      </c>
      <c r="AO1282" t="str">
        <f t="shared" si="443"/>
        <v/>
      </c>
      <c r="AP1282" t="str">
        <f t="shared" si="444"/>
        <v/>
      </c>
      <c r="AQ1282" t="str">
        <f t="shared" si="445"/>
        <v/>
      </c>
      <c r="AR1282" t="str">
        <f t="shared" si="446"/>
        <v/>
      </c>
      <c r="AS1282" t="str">
        <f t="shared" si="447"/>
        <v/>
      </c>
      <c r="AT1282" t="str">
        <f t="shared" si="448"/>
        <v/>
      </c>
      <c r="AU1282" t="str">
        <f t="shared" si="449"/>
        <v/>
      </c>
      <c r="AV1282" t="str">
        <f t="shared" si="450"/>
        <v/>
      </c>
      <c r="AW1282">
        <f>'01_指標庫'!$H$4*ISNUMBER($F1282)+'01_指標庫'!$H$5*ISNUMBER($AA1282)+'01_指標庫'!$H$6*ISNUMBER($G1282)+'01_指標庫'!$H$7*ISNUMBER($H1282)+'01_指標庫'!$H$8*ISNUMBER($AF1282)+'01_指標庫'!$H$9*ISNUMBER($AG1282)+'01_指標庫'!$H$10*ISNUMBER($AB1282)+'01_指標庫'!$H$11*ISNUMBER($AC1282)+'01_指標庫'!$H$12*ISNUMBER($AD1282)+'01_指標庫'!$H$13*ISNUMBER($AE1282)+'01_指標庫'!$H$14*ISNUMBER($I1282)+'01_指標庫'!$H$15*ISNUMBER($AH1282)+'01_指標庫'!$H$16*ISNUMBER($K1282)+'01_指標庫'!$H$17*ISNUMBER($AI1282)+'01_指標庫'!$H$18*ISNUMBER($AJ1282)+'01_指標庫'!$H$19*ISNUMBER($AK1282)+'01_指標庫'!$H$20*ISNUMBER($BB1282)+'01_指標庫'!$H$21*ISNUMBER($BC1282)</f>
        <v>51</v>
      </c>
      <c r="AX1282">
        <f>IF(AW1282=0,50,ROUND(('01_指標庫'!$H$4*IF(ISNUMBER($F1282),L1282,0)+'01_指標庫'!$H$5*IF(ISNUMBER($AA1282),AL1282,0)+'01_指標庫'!$H$6*IF(ISNUMBER($G1282),M1282,0)+'01_指標庫'!$H$7*IF(ISNUMBER($H1282),N1282,0)+'01_指標庫'!$H$8*IF(ISNUMBER($AF1282),AQ1282,0)+'01_指標庫'!$H$9*IF(ISNUMBER($AG1282),AR1282,0)+'01_指標庫'!$H$10*IF(ISNUMBER($AB1282),AM1282,0)+'01_指標庫'!$H$11*IF(ISNUMBER($AC1282),AN1282,0)+'01_指標庫'!$H$12*IF(ISNUMBER($AD1282),AO1282,0)+'01_指標庫'!$H$13*IF(ISNUMBER($AE1282),AP1282,0)+'01_指標庫'!$H$14*IF(ISNUMBER($I1282),O1282,0)+'01_指標庫'!$H$15*IF(ISNUMBER($AH1282),AS1282,0)+'01_指標庫'!$H$16*IF(ISNUMBER($K1282),P1282,0)+'01_指標庫'!$H$17*IF(ISNUMBER($AI1282),AT1282,0)+'01_指標庫'!$H$18*IF(ISNUMBER($AJ1282),AU1282,0)+'01_指標庫'!$H$19*IF(ISNUMBER($AK1282),AV1282,0)+'01_指標庫'!$H$20*IF(ISNUMBER($BB1282),BB1282,0)+'01_指標庫'!$H$21*IF(ISNUMBER($BC1282),BC1282,0))/AW1282,1))</f>
        <v>86.3</v>
      </c>
      <c r="AY1282" s="67"/>
      <c r="AZ1282" s="67"/>
      <c r="BA1282" s="66">
        <f t="shared" si="454"/>
        <v>-2.41499166132364E-4</v>
      </c>
      <c r="BB1282">
        <f t="shared" si="455"/>
        <v>50</v>
      </c>
      <c r="BC1282" t="str">
        <f t="shared" si="456"/>
        <v/>
      </c>
    </row>
    <row r="1283" spans="1:55" ht="15" customHeight="1">
      <c r="A1283" s="56">
        <v>1279</v>
      </c>
      <c r="B1283" s="57">
        <v>44413</v>
      </c>
      <c r="C1283" s="56">
        <v>2021</v>
      </c>
      <c r="D1283" s="58" t="s">
        <v>239</v>
      </c>
      <c r="E1283" s="59">
        <v>15181.64</v>
      </c>
      <c r="F1283" s="60">
        <v>0.14106199999999999</v>
      </c>
      <c r="G1283" s="60">
        <v>0</v>
      </c>
      <c r="H1283" s="61">
        <v>0.93879999999999997</v>
      </c>
      <c r="I1283" s="69">
        <v>418.1</v>
      </c>
      <c r="J1283" s="70" t="s">
        <v>240</v>
      </c>
      <c r="K1283" s="63">
        <v>17.28</v>
      </c>
      <c r="L1283" s="56">
        <f t="shared" si="434"/>
        <v>100</v>
      </c>
      <c r="M1283" s="56">
        <f t="shared" si="435"/>
        <v>100</v>
      </c>
      <c r="N1283" s="56">
        <f t="shared" si="436"/>
        <v>100</v>
      </c>
      <c r="O1283" s="56">
        <f t="shared" si="437"/>
        <v>50</v>
      </c>
      <c r="P1283" s="56">
        <f t="shared" si="438"/>
        <v>100</v>
      </c>
      <c r="Q1283" s="63"/>
      <c r="R1283" s="56"/>
      <c r="S1283" s="60">
        <f t="shared" si="451"/>
        <v>6.5137876830076991E-3</v>
      </c>
      <c r="T1283" s="64">
        <f t="shared" si="452"/>
        <v>-3.8397328881468962E-2</v>
      </c>
      <c r="V1283" s="65"/>
      <c r="W1283" s="65"/>
      <c r="Y1283" s="15" t="str">
        <f t="shared" si="439"/>
        <v>EASY</v>
      </c>
      <c r="AA1283" s="66">
        <f t="shared" si="453"/>
        <v>8.6219928760182585E-2</v>
      </c>
      <c r="AB1283">
        <f>LOOKUP($B1283,'07_L1政策步階'!$A$4:$A$14,'07_L1政策步階'!$C$4:$C$14)</f>
        <v>1</v>
      </c>
      <c r="AC1283" s="65"/>
      <c r="AD1283" s="65"/>
      <c r="AE1283" s="65"/>
      <c r="AF1283" s="65"/>
      <c r="AG1283" s="65"/>
      <c r="AH1283" s="65"/>
      <c r="AI1283" s="65"/>
      <c r="AJ1283" s="65"/>
      <c r="AK1283" s="65"/>
      <c r="AL1283">
        <f t="shared" si="440"/>
        <v>100</v>
      </c>
      <c r="AM1283">
        <f t="shared" si="441"/>
        <v>100</v>
      </c>
      <c r="AN1283" t="str">
        <f t="shared" si="442"/>
        <v/>
      </c>
      <c r="AO1283" t="str">
        <f t="shared" si="443"/>
        <v/>
      </c>
      <c r="AP1283" t="str">
        <f t="shared" si="444"/>
        <v/>
      </c>
      <c r="AQ1283" t="str">
        <f t="shared" si="445"/>
        <v/>
      </c>
      <c r="AR1283" t="str">
        <f t="shared" si="446"/>
        <v/>
      </c>
      <c r="AS1283" t="str">
        <f t="shared" si="447"/>
        <v/>
      </c>
      <c r="AT1283" t="str">
        <f t="shared" si="448"/>
        <v/>
      </c>
      <c r="AU1283" t="str">
        <f t="shared" si="449"/>
        <v/>
      </c>
      <c r="AV1283" t="str">
        <f t="shared" si="450"/>
        <v/>
      </c>
      <c r="AW1283">
        <f>'01_指標庫'!$H$4*ISNUMBER($F1283)+'01_指標庫'!$H$5*ISNUMBER($AA1283)+'01_指標庫'!$H$6*ISNUMBER($G1283)+'01_指標庫'!$H$7*ISNUMBER($H1283)+'01_指標庫'!$H$8*ISNUMBER($AF1283)+'01_指標庫'!$H$9*ISNUMBER($AG1283)+'01_指標庫'!$H$10*ISNUMBER($AB1283)+'01_指標庫'!$H$11*ISNUMBER($AC1283)+'01_指標庫'!$H$12*ISNUMBER($AD1283)+'01_指標庫'!$H$13*ISNUMBER($AE1283)+'01_指標庫'!$H$14*ISNUMBER($I1283)+'01_指標庫'!$H$15*ISNUMBER($AH1283)+'01_指標庫'!$H$16*ISNUMBER($K1283)+'01_指標庫'!$H$17*ISNUMBER($AI1283)+'01_指標庫'!$H$18*ISNUMBER($AJ1283)+'01_指標庫'!$H$19*ISNUMBER($AK1283)+'01_指標庫'!$H$20*ISNUMBER($BB1283)+'01_指標庫'!$H$21*ISNUMBER($BC1283)</f>
        <v>51</v>
      </c>
      <c r="AX1283">
        <f>IF(AW1283=0,50,ROUND(('01_指標庫'!$H$4*IF(ISNUMBER($F1283),L1283,0)+'01_指標庫'!$H$5*IF(ISNUMBER($AA1283),AL1283,0)+'01_指標庫'!$H$6*IF(ISNUMBER($G1283),M1283,0)+'01_指標庫'!$H$7*IF(ISNUMBER($H1283),N1283,0)+'01_指標庫'!$H$8*IF(ISNUMBER($AF1283),AQ1283,0)+'01_指標庫'!$H$9*IF(ISNUMBER($AG1283),AR1283,0)+'01_指標庫'!$H$10*IF(ISNUMBER($AB1283),AM1283,0)+'01_指標庫'!$H$11*IF(ISNUMBER($AC1283),AN1283,0)+'01_指標庫'!$H$12*IF(ISNUMBER($AD1283),AO1283,0)+'01_指標庫'!$H$13*IF(ISNUMBER($AE1283),AP1283,0)+'01_指標庫'!$H$14*IF(ISNUMBER($I1283),O1283,0)+'01_指標庫'!$H$15*IF(ISNUMBER($AH1283),AS1283,0)+'01_指標庫'!$H$16*IF(ISNUMBER($K1283),P1283,0)+'01_指標庫'!$H$17*IF(ISNUMBER($AI1283),AT1283,0)+'01_指標庫'!$H$18*IF(ISNUMBER($AJ1283),AU1283,0)+'01_指標庫'!$H$19*IF(ISNUMBER($AK1283),AV1283,0)+'01_指標庫'!$H$20*IF(ISNUMBER($BB1283),BB1283,0)+'01_指標庫'!$H$21*IF(ISNUMBER($BC1283),BC1283,0))/AW1283,1))</f>
        <v>86.3</v>
      </c>
      <c r="AY1283" s="67"/>
      <c r="AZ1283" s="67"/>
      <c r="BA1283" s="66">
        <f t="shared" si="454"/>
        <v>-7.4413096598724415E-5</v>
      </c>
      <c r="BB1283">
        <f t="shared" si="455"/>
        <v>50</v>
      </c>
      <c r="BC1283" t="str">
        <f t="shared" si="456"/>
        <v/>
      </c>
    </row>
    <row r="1284" spans="1:55" ht="15" customHeight="1">
      <c r="A1284" s="56">
        <v>1280</v>
      </c>
      <c r="B1284" s="57">
        <v>44414</v>
      </c>
      <c r="C1284" s="56">
        <v>2021</v>
      </c>
      <c r="D1284" s="58" t="s">
        <v>234</v>
      </c>
      <c r="E1284" s="59">
        <v>15109.36</v>
      </c>
      <c r="F1284" s="60">
        <v>0.13416700000000001</v>
      </c>
      <c r="G1284" s="60">
        <v>-4.7609999999999996E-3</v>
      </c>
      <c r="H1284" s="61">
        <v>0.91839999999999999</v>
      </c>
      <c r="I1284" s="69">
        <v>408.6</v>
      </c>
      <c r="J1284" s="70" t="s">
        <v>240</v>
      </c>
      <c r="K1284" s="63">
        <v>16.149999999999999</v>
      </c>
      <c r="L1284" s="56">
        <f t="shared" si="434"/>
        <v>100</v>
      </c>
      <c r="M1284" s="56">
        <f t="shared" si="435"/>
        <v>100</v>
      </c>
      <c r="N1284" s="56">
        <f t="shared" si="436"/>
        <v>100</v>
      </c>
      <c r="O1284" s="56">
        <f t="shared" si="437"/>
        <v>50</v>
      </c>
      <c r="P1284" s="56">
        <f t="shared" si="438"/>
        <v>100</v>
      </c>
      <c r="Q1284" s="63"/>
      <c r="R1284" s="56"/>
      <c r="S1284" s="60">
        <f t="shared" si="451"/>
        <v>-4.7610139616008906E-3</v>
      </c>
      <c r="T1284" s="64">
        <f t="shared" si="452"/>
        <v>-6.5393518518518712E-2</v>
      </c>
      <c r="V1284" s="65"/>
      <c r="W1284" s="65"/>
      <c r="Y1284" s="15" t="str">
        <f t="shared" si="439"/>
        <v>EASY</v>
      </c>
      <c r="AA1284" s="66">
        <f t="shared" si="453"/>
        <v>8.693269549480287E-2</v>
      </c>
      <c r="AB1284">
        <f>LOOKUP($B1284,'07_L1政策步階'!$A$4:$A$14,'07_L1政策步階'!$C$4:$C$14)</f>
        <v>1</v>
      </c>
      <c r="AC1284" s="65"/>
      <c r="AD1284" s="65"/>
      <c r="AE1284" s="65"/>
      <c r="AF1284" s="65"/>
      <c r="AG1284" s="65"/>
      <c r="AH1284" s="65"/>
      <c r="AI1284" s="65"/>
      <c r="AJ1284" s="65"/>
      <c r="AK1284" s="65"/>
      <c r="AL1284">
        <f t="shared" si="440"/>
        <v>100</v>
      </c>
      <c r="AM1284">
        <f t="shared" si="441"/>
        <v>100</v>
      </c>
      <c r="AN1284" t="str">
        <f t="shared" si="442"/>
        <v/>
      </c>
      <c r="AO1284" t="str">
        <f t="shared" si="443"/>
        <v/>
      </c>
      <c r="AP1284" t="str">
        <f t="shared" si="444"/>
        <v/>
      </c>
      <c r="AQ1284" t="str">
        <f t="shared" si="445"/>
        <v/>
      </c>
      <c r="AR1284" t="str">
        <f t="shared" si="446"/>
        <v/>
      </c>
      <c r="AS1284" t="str">
        <f t="shared" si="447"/>
        <v/>
      </c>
      <c r="AT1284" t="str">
        <f t="shared" si="448"/>
        <v/>
      </c>
      <c r="AU1284" t="str">
        <f t="shared" si="449"/>
        <v/>
      </c>
      <c r="AV1284" t="str">
        <f t="shared" si="450"/>
        <v/>
      </c>
      <c r="AW1284">
        <f>'01_指標庫'!$H$4*ISNUMBER($F1284)+'01_指標庫'!$H$5*ISNUMBER($AA1284)+'01_指標庫'!$H$6*ISNUMBER($G1284)+'01_指標庫'!$H$7*ISNUMBER($H1284)+'01_指標庫'!$H$8*ISNUMBER($AF1284)+'01_指標庫'!$H$9*ISNUMBER($AG1284)+'01_指標庫'!$H$10*ISNUMBER($AB1284)+'01_指標庫'!$H$11*ISNUMBER($AC1284)+'01_指標庫'!$H$12*ISNUMBER($AD1284)+'01_指標庫'!$H$13*ISNUMBER($AE1284)+'01_指標庫'!$H$14*ISNUMBER($I1284)+'01_指標庫'!$H$15*ISNUMBER($AH1284)+'01_指標庫'!$H$16*ISNUMBER($K1284)+'01_指標庫'!$H$17*ISNUMBER($AI1284)+'01_指標庫'!$H$18*ISNUMBER($AJ1284)+'01_指標庫'!$H$19*ISNUMBER($AK1284)+'01_指標庫'!$H$20*ISNUMBER($BB1284)+'01_指標庫'!$H$21*ISNUMBER($BC1284)</f>
        <v>51</v>
      </c>
      <c r="AX1284">
        <f>IF(AW1284=0,50,ROUND(('01_指標庫'!$H$4*IF(ISNUMBER($F1284),L1284,0)+'01_指標庫'!$H$5*IF(ISNUMBER($AA1284),AL1284,0)+'01_指標庫'!$H$6*IF(ISNUMBER($G1284),M1284,0)+'01_指標庫'!$H$7*IF(ISNUMBER($H1284),N1284,0)+'01_指標庫'!$H$8*IF(ISNUMBER($AF1284),AQ1284,0)+'01_指標庫'!$H$9*IF(ISNUMBER($AG1284),AR1284,0)+'01_指標庫'!$H$10*IF(ISNUMBER($AB1284),AM1284,0)+'01_指標庫'!$H$11*IF(ISNUMBER($AC1284),AN1284,0)+'01_指標庫'!$H$12*IF(ISNUMBER($AD1284),AO1284,0)+'01_指標庫'!$H$13*IF(ISNUMBER($AE1284),AP1284,0)+'01_指標庫'!$H$14*IF(ISNUMBER($I1284),O1284,0)+'01_指標庫'!$H$15*IF(ISNUMBER($AH1284),AS1284,0)+'01_指標庫'!$H$16*IF(ISNUMBER($K1284),P1284,0)+'01_指標庫'!$H$17*IF(ISNUMBER($AI1284),AT1284,0)+'01_指標庫'!$H$18*IF(ISNUMBER($AJ1284),AU1284,0)+'01_指標庫'!$H$19*IF(ISNUMBER($AK1284),AV1284,0)+'01_指標庫'!$H$20*IF(ISNUMBER($BB1284),BB1284,0)+'01_指標庫'!$H$21*IF(ISNUMBER($BC1284),BC1284,0))/AW1284,1))</f>
        <v>86.3</v>
      </c>
      <c r="AY1284" s="67"/>
      <c r="AZ1284" s="67"/>
      <c r="BA1284" s="66">
        <f t="shared" si="454"/>
        <v>1.9277954079868209E-3</v>
      </c>
      <c r="BB1284">
        <f t="shared" si="455"/>
        <v>50</v>
      </c>
      <c r="BC1284" t="str">
        <f t="shared" si="456"/>
        <v/>
      </c>
    </row>
    <row r="1285" spans="1:55" ht="15" customHeight="1">
      <c r="A1285" s="56">
        <v>1281</v>
      </c>
      <c r="B1285" s="57">
        <v>44417</v>
      </c>
      <c r="C1285" s="56">
        <v>2021</v>
      </c>
      <c r="D1285" s="58" t="s">
        <v>236</v>
      </c>
      <c r="E1285" s="59">
        <v>15133.11</v>
      </c>
      <c r="F1285" s="60">
        <v>0.13447300000000001</v>
      </c>
      <c r="G1285" s="60">
        <v>-3.1970000000000002E-3</v>
      </c>
      <c r="H1285" s="61">
        <v>0.91839999999999999</v>
      </c>
      <c r="I1285" s="69">
        <v>413.4</v>
      </c>
      <c r="J1285" s="70" t="s">
        <v>240</v>
      </c>
      <c r="K1285" s="63">
        <v>16.72</v>
      </c>
      <c r="L1285" s="56">
        <f t="shared" ref="L1285:L1348" si="457">IF(COUNT(F1285)=0,50,IF(F1285&gt;=0,100,IF(F1285&gt;=-0.02,50,0)))</f>
        <v>100</v>
      </c>
      <c r="M1285" s="56">
        <f t="shared" ref="M1285:M1348" si="458">IF(COUNT(G1285)=0,50,IF(G1285&gt;-0.06,100,IF(G1285&gt;-0.15,50,0)))</f>
        <v>100</v>
      </c>
      <c r="N1285" s="56">
        <f t="shared" ref="N1285:N1348" si="459">IF(COUNT(H1285)=0,50,IF(H1285&gt;=0.6,100,IF(H1285&gt;=0.4,50,0)))</f>
        <v>100</v>
      </c>
      <c r="O1285" s="56">
        <f t="shared" ref="O1285:O1348" si="460">IF(COUNT(I1285)=0,50,IF(J1285="proxy_vix",50,IF(I1285&lt;350,100,IF(I1285&lt;=450,50,0))))</f>
        <v>50</v>
      </c>
      <c r="P1285" s="56">
        <f t="shared" ref="P1285:P1348" si="461">IF(COUNT(K1285)=0,50,IF(K1285&lt;20,100,IF(K1285&lt;=25,50,0)))</f>
        <v>100</v>
      </c>
      <c r="Q1285" s="63"/>
      <c r="R1285" s="56"/>
      <c r="S1285" s="60">
        <f t="shared" si="451"/>
        <v>1.5718733288505593E-3</v>
      </c>
      <c r="T1285" s="64">
        <f t="shared" si="452"/>
        <v>3.529411764705892E-2</v>
      </c>
      <c r="V1285" s="65"/>
      <c r="W1285" s="65"/>
      <c r="Y1285" s="15" t="str">
        <f t="shared" ref="Y1285:Y1348" si="462">IF(AX1285&gt;=70,"EASY",IF(AX1285&gt;40,"UNCERTAIN","HARD"))</f>
        <v>EASY</v>
      </c>
      <c r="AA1285" s="66">
        <f t="shared" si="453"/>
        <v>8.7731776053837196E-2</v>
      </c>
      <c r="AB1285">
        <f>LOOKUP($B1285,'07_L1政策步階'!$A$4:$A$14,'07_L1政策步階'!$C$4:$C$14)</f>
        <v>1</v>
      </c>
      <c r="AC1285" s="65"/>
      <c r="AD1285" s="65"/>
      <c r="AE1285" s="65"/>
      <c r="AF1285" s="65"/>
      <c r="AG1285" s="65"/>
      <c r="AH1285" s="65"/>
      <c r="AI1285" s="65"/>
      <c r="AJ1285" s="65"/>
      <c r="AK1285" s="65"/>
      <c r="AL1285">
        <f t="shared" ref="AL1285:AL1348" si="463">IF(ISNUMBER($AA1285),IF($AA1285&gt;=0.005,100,IF($AA1285&gt;=-0.015,50,0)),"")</f>
        <v>100</v>
      </c>
      <c r="AM1285">
        <f t="shared" ref="AM1285:AM1348" si="464">IF(ISNUMBER($AB1285),IF($AB1285=1,100,IF($AB1285=0,50,0)),"")</f>
        <v>100</v>
      </c>
      <c r="AN1285" t="str">
        <f t="shared" ref="AN1285:AN1348" si="465">IF(ISNUMBER($AC1285),IF($AC1285&gt;=0.001,100,IF($AC1285&gt;=-0.003,50,0)),"")</f>
        <v/>
      </c>
      <c r="AO1285" t="str">
        <f t="shared" ref="AO1285:AO1348" si="466">IF(ISNUMBER($AD1285),IF($AD1285&gt;=0.04,100,IF($AD1285&gt;=0,50,0)),"")</f>
        <v/>
      </c>
      <c r="AP1285" t="str">
        <f t="shared" ref="AP1285:AP1348" si="467">IF(ISNUMBER($AE1285),IF($AE1285&gt;=25,100,IF($AE1285&gt;=-75,50,0)),"")</f>
        <v/>
      </c>
      <c r="AQ1285" t="str">
        <f t="shared" ref="AQ1285:AQ1348" si="468">IF(ISNUMBER($AF1285),IF($AF1285&gt;0,100,IF($AF1285&gt;=-50,50,0)),"")</f>
        <v/>
      </c>
      <c r="AR1285" t="str">
        <f t="shared" ref="AR1285:AR1348" si="469">IF(ISNUMBER($AG1285),IF($AG1285=1,100,IF($AG1285=0,50,0)),"")</f>
        <v/>
      </c>
      <c r="AS1285" t="str">
        <f t="shared" ref="AS1285:AS1348" si="470">IF(ISNUMBER($AH1285),IF($AH1285&lt;0,100,IF($AH1285&lt;=20,50,0)),"")</f>
        <v/>
      </c>
      <c r="AT1285" t="str">
        <f t="shared" ref="AT1285:AT1348" si="471">IF(ISNUMBER($AI1285),IF($AI1285&lt;0.95,100,IF($AI1285&lt;=1,50,0)),"")</f>
        <v/>
      </c>
      <c r="AU1285" t="str">
        <f t="shared" ref="AU1285:AU1348" si="472">IF(ISNUMBER($AJ1285),IF($AJ1285&lt;30,0,IF($AJ1285&lt;40,50,IF($AJ1285&lt;=90,100,50))),"")</f>
        <v/>
      </c>
      <c r="AV1285" t="str">
        <f t="shared" ref="AV1285:AV1348" si="473">IF(ISNUMBER($AK1285),IF($AK1285&gt;-0.2,100,IF($AK1285&gt;=-0.4,50,0)),"")</f>
        <v/>
      </c>
      <c r="AW1285">
        <f>'01_指標庫'!$H$4*ISNUMBER($F1285)+'01_指標庫'!$H$5*ISNUMBER($AA1285)+'01_指標庫'!$H$6*ISNUMBER($G1285)+'01_指標庫'!$H$7*ISNUMBER($H1285)+'01_指標庫'!$H$8*ISNUMBER($AF1285)+'01_指標庫'!$H$9*ISNUMBER($AG1285)+'01_指標庫'!$H$10*ISNUMBER($AB1285)+'01_指標庫'!$H$11*ISNUMBER($AC1285)+'01_指標庫'!$H$12*ISNUMBER($AD1285)+'01_指標庫'!$H$13*ISNUMBER($AE1285)+'01_指標庫'!$H$14*ISNUMBER($I1285)+'01_指標庫'!$H$15*ISNUMBER($AH1285)+'01_指標庫'!$H$16*ISNUMBER($K1285)+'01_指標庫'!$H$17*ISNUMBER($AI1285)+'01_指標庫'!$H$18*ISNUMBER($AJ1285)+'01_指標庫'!$H$19*ISNUMBER($AK1285)+'01_指標庫'!$H$20*ISNUMBER($BB1285)+'01_指標庫'!$H$21*ISNUMBER($BC1285)</f>
        <v>51</v>
      </c>
      <c r="AX1285">
        <f>IF(AW1285=0,50,ROUND(('01_指標庫'!$H$4*IF(ISNUMBER($F1285),L1285,0)+'01_指標庫'!$H$5*IF(ISNUMBER($AA1285),AL1285,0)+'01_指標庫'!$H$6*IF(ISNUMBER($G1285),M1285,0)+'01_指標庫'!$H$7*IF(ISNUMBER($H1285),N1285,0)+'01_指標庫'!$H$8*IF(ISNUMBER($AF1285),AQ1285,0)+'01_指標庫'!$H$9*IF(ISNUMBER($AG1285),AR1285,0)+'01_指標庫'!$H$10*IF(ISNUMBER($AB1285),AM1285,0)+'01_指標庫'!$H$11*IF(ISNUMBER($AC1285),AN1285,0)+'01_指標庫'!$H$12*IF(ISNUMBER($AD1285),AO1285,0)+'01_指標庫'!$H$13*IF(ISNUMBER($AE1285),AP1285,0)+'01_指標庫'!$H$14*IF(ISNUMBER($I1285),O1285,0)+'01_指標庫'!$H$15*IF(ISNUMBER($AH1285),AS1285,0)+'01_指標庫'!$H$16*IF(ISNUMBER($K1285),P1285,0)+'01_指標庫'!$H$17*IF(ISNUMBER($AI1285),AT1285,0)+'01_指標庫'!$H$18*IF(ISNUMBER($AJ1285),AU1285,0)+'01_指標庫'!$H$19*IF(ISNUMBER($AK1285),AV1285,0)+'01_指標庫'!$H$20*IF(ISNUMBER($BB1285),BB1285,0)+'01_指標庫'!$H$21*IF(ISNUMBER($BC1285),BC1285,0))/AW1285,1))</f>
        <v>86.3</v>
      </c>
      <c r="AY1285" s="67"/>
      <c r="AZ1285" s="67"/>
      <c r="BA1285" s="66">
        <f t="shared" si="454"/>
        <v>4.1322552897578024E-3</v>
      </c>
      <c r="BB1285">
        <f t="shared" si="455"/>
        <v>50</v>
      </c>
      <c r="BC1285" t="str">
        <f t="shared" si="456"/>
        <v/>
      </c>
    </row>
    <row r="1286" spans="1:55" ht="15" customHeight="1">
      <c r="A1286" s="56">
        <v>1282</v>
      </c>
      <c r="B1286" s="57">
        <v>44418</v>
      </c>
      <c r="C1286" s="56">
        <v>2021</v>
      </c>
      <c r="D1286" s="58" t="s">
        <v>237</v>
      </c>
      <c r="E1286" s="59">
        <v>15053.58</v>
      </c>
      <c r="F1286" s="60">
        <v>0.127078</v>
      </c>
      <c r="G1286" s="60">
        <v>-8.4349999999999998E-3</v>
      </c>
      <c r="H1286" s="61">
        <v>0.89800000000000002</v>
      </c>
      <c r="I1286" s="69">
        <v>414</v>
      </c>
      <c r="J1286" s="70" t="s">
        <v>240</v>
      </c>
      <c r="K1286" s="63">
        <v>16.79</v>
      </c>
      <c r="L1286" s="56">
        <f t="shared" si="457"/>
        <v>100</v>
      </c>
      <c r="M1286" s="56">
        <f t="shared" si="458"/>
        <v>100</v>
      </c>
      <c r="N1286" s="56">
        <f t="shared" si="459"/>
        <v>100</v>
      </c>
      <c r="O1286" s="56">
        <f t="shared" si="460"/>
        <v>50</v>
      </c>
      <c r="P1286" s="56">
        <f t="shared" si="461"/>
        <v>100</v>
      </c>
      <c r="Q1286" s="63"/>
      <c r="R1286" s="56"/>
      <c r="S1286" s="60">
        <f t="shared" ref="S1286:S1349" si="474">$E1286/$E1285-1</f>
        <v>-5.2553639007448805E-3</v>
      </c>
      <c r="T1286" s="64">
        <f t="shared" ref="T1286:T1349" si="475">$K1286/$K1285-1</f>
        <v>4.1866028708135161E-3</v>
      </c>
      <c r="V1286" s="65"/>
      <c r="W1286" s="65"/>
      <c r="Y1286" s="15" t="str">
        <f t="shared" si="462"/>
        <v>EASY</v>
      </c>
      <c r="AA1286" s="66">
        <f t="shared" si="453"/>
        <v>8.8398181639492313E-2</v>
      </c>
      <c r="AB1286">
        <f>LOOKUP($B1286,'07_L1政策步階'!$A$4:$A$14,'07_L1政策步階'!$C$4:$C$14)</f>
        <v>1</v>
      </c>
      <c r="AC1286" s="65"/>
      <c r="AD1286" s="65"/>
      <c r="AE1286" s="65"/>
      <c r="AF1286" s="65"/>
      <c r="AG1286" s="65"/>
      <c r="AH1286" s="65"/>
      <c r="AI1286" s="65"/>
      <c r="AJ1286" s="65"/>
      <c r="AK1286" s="65"/>
      <c r="AL1286">
        <f t="shared" si="463"/>
        <v>100</v>
      </c>
      <c r="AM1286">
        <f t="shared" si="464"/>
        <v>100</v>
      </c>
      <c r="AN1286" t="str">
        <f t="shared" si="465"/>
        <v/>
      </c>
      <c r="AO1286" t="str">
        <f t="shared" si="466"/>
        <v/>
      </c>
      <c r="AP1286" t="str">
        <f t="shared" si="467"/>
        <v/>
      </c>
      <c r="AQ1286" t="str">
        <f t="shared" si="468"/>
        <v/>
      </c>
      <c r="AR1286" t="str">
        <f t="shared" si="469"/>
        <v/>
      </c>
      <c r="AS1286" t="str">
        <f t="shared" si="470"/>
        <v/>
      </c>
      <c r="AT1286" t="str">
        <f t="shared" si="471"/>
        <v/>
      </c>
      <c r="AU1286" t="str">
        <f t="shared" si="472"/>
        <v/>
      </c>
      <c r="AV1286" t="str">
        <f t="shared" si="473"/>
        <v/>
      </c>
      <c r="AW1286">
        <f>'01_指標庫'!$H$4*ISNUMBER($F1286)+'01_指標庫'!$H$5*ISNUMBER($AA1286)+'01_指標庫'!$H$6*ISNUMBER($G1286)+'01_指標庫'!$H$7*ISNUMBER($H1286)+'01_指標庫'!$H$8*ISNUMBER($AF1286)+'01_指標庫'!$H$9*ISNUMBER($AG1286)+'01_指標庫'!$H$10*ISNUMBER($AB1286)+'01_指標庫'!$H$11*ISNUMBER($AC1286)+'01_指標庫'!$H$12*ISNUMBER($AD1286)+'01_指標庫'!$H$13*ISNUMBER($AE1286)+'01_指標庫'!$H$14*ISNUMBER($I1286)+'01_指標庫'!$H$15*ISNUMBER($AH1286)+'01_指標庫'!$H$16*ISNUMBER($K1286)+'01_指標庫'!$H$17*ISNUMBER($AI1286)+'01_指標庫'!$H$18*ISNUMBER($AJ1286)+'01_指標庫'!$H$19*ISNUMBER($AK1286)+'01_指標庫'!$H$20*ISNUMBER($BB1286)+'01_指標庫'!$H$21*ISNUMBER($BC1286)</f>
        <v>51</v>
      </c>
      <c r="AX1286">
        <f>IF(AW1286=0,50,ROUND(('01_指標庫'!$H$4*IF(ISNUMBER($F1286),L1286,0)+'01_指標庫'!$H$5*IF(ISNUMBER($AA1286),AL1286,0)+'01_指標庫'!$H$6*IF(ISNUMBER($G1286),M1286,0)+'01_指標庫'!$H$7*IF(ISNUMBER($H1286),N1286,0)+'01_指標庫'!$H$8*IF(ISNUMBER($AF1286),AQ1286,0)+'01_指標庫'!$H$9*IF(ISNUMBER($AG1286),AR1286,0)+'01_指標庫'!$H$10*IF(ISNUMBER($AB1286),AM1286,0)+'01_指標庫'!$H$11*IF(ISNUMBER($AC1286),AN1286,0)+'01_指標庫'!$H$12*IF(ISNUMBER($AD1286),AO1286,0)+'01_指標庫'!$H$13*IF(ISNUMBER($AE1286),AP1286,0)+'01_指標庫'!$H$14*IF(ISNUMBER($I1286),O1286,0)+'01_指標庫'!$H$15*IF(ISNUMBER($AH1286),AS1286,0)+'01_指標庫'!$H$16*IF(ISNUMBER($K1286),P1286,0)+'01_指標庫'!$H$17*IF(ISNUMBER($AI1286),AT1286,0)+'01_指標庫'!$H$18*IF(ISNUMBER($AJ1286),AU1286,0)+'01_指標庫'!$H$19*IF(ISNUMBER($AK1286),AV1286,0)+'01_指標庫'!$H$20*IF(ISNUMBER($BB1286),BB1286,0)+'01_指標庫'!$H$21*IF(ISNUMBER($BC1286),BC1286,0))/AW1286,1))</f>
        <v>86.3</v>
      </c>
      <c r="AY1286" s="67"/>
      <c r="AZ1286" s="67"/>
      <c r="BA1286" s="66">
        <f t="shared" si="454"/>
        <v>3.3840489181240496E-3</v>
      </c>
      <c r="BB1286">
        <f t="shared" si="455"/>
        <v>50</v>
      </c>
      <c r="BC1286" t="str">
        <f t="shared" si="456"/>
        <v/>
      </c>
    </row>
    <row r="1287" spans="1:55" ht="15" customHeight="1">
      <c r="A1287" s="56">
        <v>1283</v>
      </c>
      <c r="B1287" s="57">
        <v>44419</v>
      </c>
      <c r="C1287" s="56">
        <v>2021</v>
      </c>
      <c r="D1287" s="58" t="s">
        <v>238</v>
      </c>
      <c r="E1287" s="59">
        <v>15027.76</v>
      </c>
      <c r="F1287" s="60">
        <v>0.123742</v>
      </c>
      <c r="G1287" s="60">
        <v>-1.0135999999999999E-2</v>
      </c>
      <c r="H1287" s="61">
        <v>0.89800000000000002</v>
      </c>
      <c r="I1287" s="69">
        <v>408.8</v>
      </c>
      <c r="J1287" s="70" t="s">
        <v>240</v>
      </c>
      <c r="K1287" s="63">
        <v>16.170000000000002</v>
      </c>
      <c r="L1287" s="56">
        <f t="shared" si="457"/>
        <v>100</v>
      </c>
      <c r="M1287" s="56">
        <f t="shared" si="458"/>
        <v>100</v>
      </c>
      <c r="N1287" s="56">
        <f t="shared" si="459"/>
        <v>100</v>
      </c>
      <c r="O1287" s="56">
        <f t="shared" si="460"/>
        <v>50</v>
      </c>
      <c r="P1287" s="56">
        <f t="shared" si="461"/>
        <v>100</v>
      </c>
      <c r="Q1287" s="63"/>
      <c r="R1287" s="56"/>
      <c r="S1287" s="60">
        <f t="shared" si="474"/>
        <v>-1.715206615303444E-3</v>
      </c>
      <c r="T1287" s="64">
        <f t="shared" si="475"/>
        <v>-3.6926742108397748E-2</v>
      </c>
      <c r="V1287" s="65"/>
      <c r="W1287" s="65"/>
      <c r="Y1287" s="15" t="str">
        <f t="shared" si="462"/>
        <v>EASY</v>
      </c>
      <c r="AA1287" s="66">
        <f t="shared" si="453"/>
        <v>8.9094611310556848E-2</v>
      </c>
      <c r="AB1287">
        <f>LOOKUP($B1287,'07_L1政策步階'!$A$4:$A$14,'07_L1政策步階'!$C$4:$C$14)</f>
        <v>1</v>
      </c>
      <c r="AC1287" s="65"/>
      <c r="AD1287" s="65"/>
      <c r="AE1287" s="65"/>
      <c r="AF1287" s="65"/>
      <c r="AG1287" s="65"/>
      <c r="AH1287" s="65"/>
      <c r="AI1287" s="65"/>
      <c r="AJ1287" s="65"/>
      <c r="AK1287" s="65"/>
      <c r="AL1287">
        <f t="shared" si="463"/>
        <v>100</v>
      </c>
      <c r="AM1287">
        <f t="shared" si="464"/>
        <v>100</v>
      </c>
      <c r="AN1287" t="str">
        <f t="shared" si="465"/>
        <v/>
      </c>
      <c r="AO1287" t="str">
        <f t="shared" si="466"/>
        <v/>
      </c>
      <c r="AP1287" t="str">
        <f t="shared" si="467"/>
        <v/>
      </c>
      <c r="AQ1287" t="str">
        <f t="shared" si="468"/>
        <v/>
      </c>
      <c r="AR1287" t="str">
        <f t="shared" si="469"/>
        <v/>
      </c>
      <c r="AS1287" t="str">
        <f t="shared" si="470"/>
        <v/>
      </c>
      <c r="AT1287" t="str">
        <f t="shared" si="471"/>
        <v/>
      </c>
      <c r="AU1287" t="str">
        <f t="shared" si="472"/>
        <v/>
      </c>
      <c r="AV1287" t="str">
        <f t="shared" si="473"/>
        <v/>
      </c>
      <c r="AW1287">
        <f>'01_指標庫'!$H$4*ISNUMBER($F1287)+'01_指標庫'!$H$5*ISNUMBER($AA1287)+'01_指標庫'!$H$6*ISNUMBER($G1287)+'01_指標庫'!$H$7*ISNUMBER($H1287)+'01_指標庫'!$H$8*ISNUMBER($AF1287)+'01_指標庫'!$H$9*ISNUMBER($AG1287)+'01_指標庫'!$H$10*ISNUMBER($AB1287)+'01_指標庫'!$H$11*ISNUMBER($AC1287)+'01_指標庫'!$H$12*ISNUMBER($AD1287)+'01_指標庫'!$H$13*ISNUMBER($AE1287)+'01_指標庫'!$H$14*ISNUMBER($I1287)+'01_指標庫'!$H$15*ISNUMBER($AH1287)+'01_指標庫'!$H$16*ISNUMBER($K1287)+'01_指標庫'!$H$17*ISNUMBER($AI1287)+'01_指標庫'!$H$18*ISNUMBER($AJ1287)+'01_指標庫'!$H$19*ISNUMBER($AK1287)+'01_指標庫'!$H$20*ISNUMBER($BB1287)+'01_指標庫'!$H$21*ISNUMBER($BC1287)</f>
        <v>51</v>
      </c>
      <c r="AX1287">
        <f>IF(AW1287=0,50,ROUND(('01_指標庫'!$H$4*IF(ISNUMBER($F1287),L1287,0)+'01_指標庫'!$H$5*IF(ISNUMBER($AA1287),AL1287,0)+'01_指標庫'!$H$6*IF(ISNUMBER($G1287),M1287,0)+'01_指標庫'!$H$7*IF(ISNUMBER($H1287),N1287,0)+'01_指標庫'!$H$8*IF(ISNUMBER($AF1287),AQ1287,0)+'01_指標庫'!$H$9*IF(ISNUMBER($AG1287),AR1287,0)+'01_指標庫'!$H$10*IF(ISNUMBER($AB1287),AM1287,0)+'01_指標庫'!$H$11*IF(ISNUMBER($AC1287),AN1287,0)+'01_指標庫'!$H$12*IF(ISNUMBER($AD1287),AO1287,0)+'01_指標庫'!$H$13*IF(ISNUMBER($AE1287),AP1287,0)+'01_指標庫'!$H$14*IF(ISNUMBER($I1287),O1287,0)+'01_指標庫'!$H$15*IF(ISNUMBER($AH1287),AS1287,0)+'01_指標庫'!$H$16*IF(ISNUMBER($K1287),P1287,0)+'01_指標庫'!$H$17*IF(ISNUMBER($AI1287),AT1287,0)+'01_指標庫'!$H$18*IF(ISNUMBER($AJ1287),AU1287,0)+'01_指標庫'!$H$19*IF(ISNUMBER($AK1287),AV1287,0)+'01_指標庫'!$H$20*IF(ISNUMBER($BB1287),BB1287,0)+'01_指標庫'!$H$21*IF(ISNUMBER($BC1287),BC1287,0))/AW1287,1))</f>
        <v>86.3</v>
      </c>
      <c r="AY1287" s="67"/>
      <c r="AZ1287" s="67"/>
      <c r="BA1287" s="66">
        <f t="shared" si="454"/>
        <v>2.5810282605198687E-3</v>
      </c>
      <c r="BB1287">
        <f t="shared" si="455"/>
        <v>50</v>
      </c>
      <c r="BC1287" t="str">
        <f t="shared" si="456"/>
        <v/>
      </c>
    </row>
    <row r="1288" spans="1:55" ht="15" customHeight="1">
      <c r="A1288" s="56">
        <v>1284</v>
      </c>
      <c r="B1288" s="57">
        <v>44420</v>
      </c>
      <c r="C1288" s="56">
        <v>2021</v>
      </c>
      <c r="D1288" s="58" t="s">
        <v>239</v>
      </c>
      <c r="E1288" s="59">
        <v>15088.98</v>
      </c>
      <c r="F1288" s="60">
        <v>0.12681000000000001</v>
      </c>
      <c r="G1288" s="60">
        <v>-6.1029999999999999E-3</v>
      </c>
      <c r="H1288" s="61">
        <v>0.85709999999999997</v>
      </c>
      <c r="I1288" s="69">
        <v>403.9</v>
      </c>
      <c r="J1288" s="70" t="s">
        <v>240</v>
      </c>
      <c r="K1288" s="63">
        <v>15.59</v>
      </c>
      <c r="L1288" s="56">
        <f t="shared" si="457"/>
        <v>100</v>
      </c>
      <c r="M1288" s="56">
        <f t="shared" si="458"/>
        <v>100</v>
      </c>
      <c r="N1288" s="56">
        <f t="shared" si="459"/>
        <v>100</v>
      </c>
      <c r="O1288" s="56">
        <f t="shared" si="460"/>
        <v>50</v>
      </c>
      <c r="P1288" s="56">
        <f t="shared" si="461"/>
        <v>100</v>
      </c>
      <c r="Q1288" s="63"/>
      <c r="R1288" s="56"/>
      <c r="S1288" s="60">
        <f t="shared" si="474"/>
        <v>4.0737940983885945E-3</v>
      </c>
      <c r="T1288" s="64">
        <f t="shared" si="475"/>
        <v>-3.5868893011750225E-2</v>
      </c>
      <c r="V1288" s="65"/>
      <c r="W1288" s="65"/>
      <c r="Y1288" s="15" t="str">
        <f t="shared" si="462"/>
        <v>EASY</v>
      </c>
      <c r="AA1288" s="66">
        <f t="shared" si="453"/>
        <v>8.974764665624102E-2</v>
      </c>
      <c r="AB1288">
        <f>LOOKUP($B1288,'07_L1政策步階'!$A$4:$A$14,'07_L1政策步階'!$C$4:$C$14)</f>
        <v>1</v>
      </c>
      <c r="AC1288" s="65"/>
      <c r="AD1288" s="65"/>
      <c r="AE1288" s="65"/>
      <c r="AF1288" s="65"/>
      <c r="AG1288" s="65"/>
      <c r="AH1288" s="65"/>
      <c r="AI1288" s="65"/>
      <c r="AJ1288" s="65"/>
      <c r="AK1288" s="65"/>
      <c r="AL1288">
        <f t="shared" si="463"/>
        <v>100</v>
      </c>
      <c r="AM1288">
        <f t="shared" si="464"/>
        <v>100</v>
      </c>
      <c r="AN1288" t="str">
        <f t="shared" si="465"/>
        <v/>
      </c>
      <c r="AO1288" t="str">
        <f t="shared" si="466"/>
        <v/>
      </c>
      <c r="AP1288" t="str">
        <f t="shared" si="467"/>
        <v/>
      </c>
      <c r="AQ1288" t="str">
        <f t="shared" si="468"/>
        <v/>
      </c>
      <c r="AR1288" t="str">
        <f t="shared" si="469"/>
        <v/>
      </c>
      <c r="AS1288" t="str">
        <f t="shared" si="470"/>
        <v/>
      </c>
      <c r="AT1288" t="str">
        <f t="shared" si="471"/>
        <v/>
      </c>
      <c r="AU1288" t="str">
        <f t="shared" si="472"/>
        <v/>
      </c>
      <c r="AV1288" t="str">
        <f t="shared" si="473"/>
        <v/>
      </c>
      <c r="AW1288">
        <f>'01_指標庫'!$H$4*ISNUMBER($F1288)+'01_指標庫'!$H$5*ISNUMBER($AA1288)+'01_指標庫'!$H$6*ISNUMBER($G1288)+'01_指標庫'!$H$7*ISNUMBER($H1288)+'01_指標庫'!$H$8*ISNUMBER($AF1288)+'01_指標庫'!$H$9*ISNUMBER($AG1288)+'01_指標庫'!$H$10*ISNUMBER($AB1288)+'01_指標庫'!$H$11*ISNUMBER($AC1288)+'01_指標庫'!$H$12*ISNUMBER($AD1288)+'01_指標庫'!$H$13*ISNUMBER($AE1288)+'01_指標庫'!$H$14*ISNUMBER($I1288)+'01_指標庫'!$H$15*ISNUMBER($AH1288)+'01_指標庫'!$H$16*ISNUMBER($K1288)+'01_指標庫'!$H$17*ISNUMBER($AI1288)+'01_指標庫'!$H$18*ISNUMBER($AJ1288)+'01_指標庫'!$H$19*ISNUMBER($AK1288)+'01_指標庫'!$H$20*ISNUMBER($BB1288)+'01_指標庫'!$H$21*ISNUMBER($BC1288)</f>
        <v>51</v>
      </c>
      <c r="AX1288">
        <f>IF(AW1288=0,50,ROUND(('01_指標庫'!$H$4*IF(ISNUMBER($F1288),L1288,0)+'01_指標庫'!$H$5*IF(ISNUMBER($AA1288),AL1288,0)+'01_指標庫'!$H$6*IF(ISNUMBER($G1288),M1288,0)+'01_指標庫'!$H$7*IF(ISNUMBER($H1288),N1288,0)+'01_指標庫'!$H$8*IF(ISNUMBER($AF1288),AQ1288,0)+'01_指標庫'!$H$9*IF(ISNUMBER($AG1288),AR1288,0)+'01_指標庫'!$H$10*IF(ISNUMBER($AB1288),AM1288,0)+'01_指標庫'!$H$11*IF(ISNUMBER($AC1288),AN1288,0)+'01_指標庫'!$H$12*IF(ISNUMBER($AD1288),AO1288,0)+'01_指標庫'!$H$13*IF(ISNUMBER($AE1288),AP1288,0)+'01_指標庫'!$H$14*IF(ISNUMBER($I1288),O1288,0)+'01_指標庫'!$H$15*IF(ISNUMBER($AH1288),AS1288,0)+'01_指標庫'!$H$16*IF(ISNUMBER($K1288),P1288,0)+'01_指標庫'!$H$17*IF(ISNUMBER($AI1288),AT1288,0)+'01_指標庫'!$H$18*IF(ISNUMBER($AJ1288),AU1288,0)+'01_指標庫'!$H$19*IF(ISNUMBER($AK1288),AV1288,0)+'01_指標庫'!$H$20*IF(ISNUMBER($BB1288),BB1288,0)+'01_指標庫'!$H$21*IF(ISNUMBER($BC1288),BC1288,0))/AW1288,1))</f>
        <v>86.3</v>
      </c>
      <c r="AY1288" s="67"/>
      <c r="AZ1288" s="67"/>
      <c r="BA1288" s="66">
        <f t="shared" si="454"/>
        <v>1.0806917382901737E-3</v>
      </c>
      <c r="BB1288">
        <f t="shared" si="455"/>
        <v>50</v>
      </c>
      <c r="BC1288" t="str">
        <f t="shared" si="456"/>
        <v/>
      </c>
    </row>
    <row r="1289" spans="1:55" ht="15" customHeight="1">
      <c r="A1289" s="56">
        <v>1285</v>
      </c>
      <c r="B1289" s="57">
        <v>44421</v>
      </c>
      <c r="C1289" s="56">
        <v>2021</v>
      </c>
      <c r="D1289" s="58" t="s">
        <v>234</v>
      </c>
      <c r="E1289" s="59">
        <v>15136.68</v>
      </c>
      <c r="F1289" s="60">
        <v>0.128881</v>
      </c>
      <c r="G1289" s="60">
        <v>-2.9610000000000001E-3</v>
      </c>
      <c r="H1289" s="61">
        <v>0.85709999999999997</v>
      </c>
      <c r="I1289" s="69">
        <v>402.7</v>
      </c>
      <c r="J1289" s="70" t="s">
        <v>240</v>
      </c>
      <c r="K1289" s="63">
        <v>15.45</v>
      </c>
      <c r="L1289" s="56">
        <f t="shared" si="457"/>
        <v>100</v>
      </c>
      <c r="M1289" s="56">
        <f t="shared" si="458"/>
        <v>100</v>
      </c>
      <c r="N1289" s="56">
        <f t="shared" si="459"/>
        <v>100</v>
      </c>
      <c r="O1289" s="56">
        <f t="shared" si="460"/>
        <v>50</v>
      </c>
      <c r="P1289" s="56">
        <f t="shared" si="461"/>
        <v>100</v>
      </c>
      <c r="Q1289" s="63"/>
      <c r="R1289" s="56"/>
      <c r="S1289" s="60">
        <f t="shared" si="474"/>
        <v>3.1612474799489476E-3</v>
      </c>
      <c r="T1289" s="64">
        <f t="shared" si="475"/>
        <v>-8.9801154586273135E-3</v>
      </c>
      <c r="V1289" s="65"/>
      <c r="W1289" s="65"/>
      <c r="Y1289" s="15" t="str">
        <f t="shared" si="462"/>
        <v>EASY</v>
      </c>
      <c r="AA1289" s="66">
        <f t="shared" si="453"/>
        <v>9.0707020705133479E-2</v>
      </c>
      <c r="AB1289">
        <f>LOOKUP($B1289,'07_L1政策步階'!$A$4:$A$14,'07_L1政策步階'!$C$4:$C$14)</f>
        <v>1</v>
      </c>
      <c r="AC1289" s="65"/>
      <c r="AD1289" s="65"/>
      <c r="AE1289" s="65"/>
      <c r="AF1289" s="65"/>
      <c r="AG1289" s="65"/>
      <c r="AH1289" s="65"/>
      <c r="AI1289" s="65"/>
      <c r="AJ1289" s="65"/>
      <c r="AK1289" s="65"/>
      <c r="AL1289">
        <f t="shared" si="463"/>
        <v>100</v>
      </c>
      <c r="AM1289">
        <f t="shared" si="464"/>
        <v>100</v>
      </c>
      <c r="AN1289" t="str">
        <f t="shared" si="465"/>
        <v/>
      </c>
      <c r="AO1289" t="str">
        <f t="shared" si="466"/>
        <v/>
      </c>
      <c r="AP1289" t="str">
        <f t="shared" si="467"/>
        <v/>
      </c>
      <c r="AQ1289" t="str">
        <f t="shared" si="468"/>
        <v/>
      </c>
      <c r="AR1289" t="str">
        <f t="shared" si="469"/>
        <v/>
      </c>
      <c r="AS1289" t="str">
        <f t="shared" si="470"/>
        <v/>
      </c>
      <c r="AT1289" t="str">
        <f t="shared" si="471"/>
        <v/>
      </c>
      <c r="AU1289" t="str">
        <f t="shared" si="472"/>
        <v/>
      </c>
      <c r="AV1289" t="str">
        <f t="shared" si="473"/>
        <v/>
      </c>
      <c r="AW1289">
        <f>'01_指標庫'!$H$4*ISNUMBER($F1289)+'01_指標庫'!$H$5*ISNUMBER($AA1289)+'01_指標庫'!$H$6*ISNUMBER($G1289)+'01_指標庫'!$H$7*ISNUMBER($H1289)+'01_指標庫'!$H$8*ISNUMBER($AF1289)+'01_指標庫'!$H$9*ISNUMBER($AG1289)+'01_指標庫'!$H$10*ISNUMBER($AB1289)+'01_指標庫'!$H$11*ISNUMBER($AC1289)+'01_指標庫'!$H$12*ISNUMBER($AD1289)+'01_指標庫'!$H$13*ISNUMBER($AE1289)+'01_指標庫'!$H$14*ISNUMBER($I1289)+'01_指標庫'!$H$15*ISNUMBER($AH1289)+'01_指標庫'!$H$16*ISNUMBER($K1289)+'01_指標庫'!$H$17*ISNUMBER($AI1289)+'01_指標庫'!$H$18*ISNUMBER($AJ1289)+'01_指標庫'!$H$19*ISNUMBER($AK1289)+'01_指標庫'!$H$20*ISNUMBER($BB1289)+'01_指標庫'!$H$21*ISNUMBER($BC1289)</f>
        <v>51</v>
      </c>
      <c r="AX1289">
        <f>IF(AW1289=0,50,ROUND(('01_指標庫'!$H$4*IF(ISNUMBER($F1289),L1289,0)+'01_指標庫'!$H$5*IF(ISNUMBER($AA1289),AL1289,0)+'01_指標庫'!$H$6*IF(ISNUMBER($G1289),M1289,0)+'01_指標庫'!$H$7*IF(ISNUMBER($H1289),N1289,0)+'01_指標庫'!$H$8*IF(ISNUMBER($AF1289),AQ1289,0)+'01_指標庫'!$H$9*IF(ISNUMBER($AG1289),AR1289,0)+'01_指標庫'!$H$10*IF(ISNUMBER($AB1289),AM1289,0)+'01_指標庫'!$H$11*IF(ISNUMBER($AC1289),AN1289,0)+'01_指標庫'!$H$12*IF(ISNUMBER($AD1289),AO1289,0)+'01_指標庫'!$H$13*IF(ISNUMBER($AE1289),AP1289,0)+'01_指標庫'!$H$14*IF(ISNUMBER($I1289),O1289,0)+'01_指標庫'!$H$15*IF(ISNUMBER($AH1289),AS1289,0)+'01_指標庫'!$H$16*IF(ISNUMBER($K1289),P1289,0)+'01_指標庫'!$H$17*IF(ISNUMBER($AI1289),AT1289,0)+'01_指標庫'!$H$18*IF(ISNUMBER($AJ1289),AU1289,0)+'01_指標庫'!$H$19*IF(ISNUMBER($AK1289),AV1289,0)+'01_指標庫'!$H$20*IF(ISNUMBER($BB1289),BB1289,0)+'01_指標庫'!$H$21*IF(ISNUMBER($BC1289),BC1289,0))/AW1289,1))</f>
        <v>86.3</v>
      </c>
      <c r="AY1289" s="67"/>
      <c r="AZ1289" s="67"/>
      <c r="BA1289" s="66">
        <f t="shared" si="454"/>
        <v>2.6969055991576951E-4</v>
      </c>
      <c r="BB1289">
        <f t="shared" si="455"/>
        <v>50</v>
      </c>
      <c r="BC1289" t="str">
        <f t="shared" si="456"/>
        <v/>
      </c>
    </row>
    <row r="1290" spans="1:55" ht="15" customHeight="1">
      <c r="A1290" s="56">
        <v>1286</v>
      </c>
      <c r="B1290" s="57">
        <v>44424</v>
      </c>
      <c r="C1290" s="56">
        <v>2021</v>
      </c>
      <c r="D1290" s="58" t="s">
        <v>236</v>
      </c>
      <c r="E1290" s="59">
        <v>15140.77</v>
      </c>
      <c r="F1290" s="60">
        <v>0.12750500000000001</v>
      </c>
      <c r="G1290" s="60">
        <v>-2.6919999999999999E-3</v>
      </c>
      <c r="H1290" s="61">
        <v>0.87760000000000005</v>
      </c>
      <c r="I1290" s="69">
        <v>408.4</v>
      </c>
      <c r="J1290" s="70" t="s">
        <v>240</v>
      </c>
      <c r="K1290" s="63">
        <v>16.12</v>
      </c>
      <c r="L1290" s="56">
        <f t="shared" si="457"/>
        <v>100</v>
      </c>
      <c r="M1290" s="56">
        <f t="shared" si="458"/>
        <v>100</v>
      </c>
      <c r="N1290" s="56">
        <f t="shared" si="459"/>
        <v>100</v>
      </c>
      <c r="O1290" s="56">
        <f t="shared" si="460"/>
        <v>50</v>
      </c>
      <c r="P1290" s="56">
        <f t="shared" si="461"/>
        <v>100</v>
      </c>
      <c r="Q1290" s="63"/>
      <c r="R1290" s="56"/>
      <c r="S1290" s="60">
        <f t="shared" si="474"/>
        <v>2.702045626914451E-4</v>
      </c>
      <c r="T1290" s="64">
        <f t="shared" si="475"/>
        <v>4.3365695792880299E-2</v>
      </c>
      <c r="V1290" s="65"/>
      <c r="W1290" s="65"/>
      <c r="Y1290" s="15" t="str">
        <f t="shared" si="462"/>
        <v>EASY</v>
      </c>
      <c r="AA1290" s="66">
        <f t="shared" si="453"/>
        <v>9.1123797454013555E-2</v>
      </c>
      <c r="AB1290">
        <f>LOOKUP($B1290,'07_L1政策步階'!$A$4:$A$14,'07_L1政策步階'!$C$4:$C$14)</f>
        <v>1</v>
      </c>
      <c r="AC1290" s="65"/>
      <c r="AD1290" s="65"/>
      <c r="AE1290" s="65"/>
      <c r="AF1290" s="65"/>
      <c r="AG1290" s="65"/>
      <c r="AH1290" s="65"/>
      <c r="AI1290" s="65"/>
      <c r="AJ1290" s="65"/>
      <c r="AK1290" s="65"/>
      <c r="AL1290">
        <f t="shared" si="463"/>
        <v>100</v>
      </c>
      <c r="AM1290">
        <f t="shared" si="464"/>
        <v>100</v>
      </c>
      <c r="AN1290" t="str">
        <f t="shared" si="465"/>
        <v/>
      </c>
      <c r="AO1290" t="str">
        <f t="shared" si="466"/>
        <v/>
      </c>
      <c r="AP1290" t="str">
        <f t="shared" si="467"/>
        <v/>
      </c>
      <c r="AQ1290" t="str">
        <f t="shared" si="468"/>
        <v/>
      </c>
      <c r="AR1290" t="str">
        <f t="shared" si="469"/>
        <v/>
      </c>
      <c r="AS1290" t="str">
        <f t="shared" si="470"/>
        <v/>
      </c>
      <c r="AT1290" t="str">
        <f t="shared" si="471"/>
        <v/>
      </c>
      <c r="AU1290" t="str">
        <f t="shared" si="472"/>
        <v/>
      </c>
      <c r="AV1290" t="str">
        <f t="shared" si="473"/>
        <v/>
      </c>
      <c r="AW1290">
        <f>'01_指標庫'!$H$4*ISNUMBER($F1290)+'01_指標庫'!$H$5*ISNUMBER($AA1290)+'01_指標庫'!$H$6*ISNUMBER($G1290)+'01_指標庫'!$H$7*ISNUMBER($H1290)+'01_指標庫'!$H$8*ISNUMBER($AF1290)+'01_指標庫'!$H$9*ISNUMBER($AG1290)+'01_指標庫'!$H$10*ISNUMBER($AB1290)+'01_指標庫'!$H$11*ISNUMBER($AC1290)+'01_指標庫'!$H$12*ISNUMBER($AD1290)+'01_指標庫'!$H$13*ISNUMBER($AE1290)+'01_指標庫'!$H$14*ISNUMBER($I1290)+'01_指標庫'!$H$15*ISNUMBER($AH1290)+'01_指標庫'!$H$16*ISNUMBER($K1290)+'01_指標庫'!$H$17*ISNUMBER($AI1290)+'01_指標庫'!$H$18*ISNUMBER($AJ1290)+'01_指標庫'!$H$19*ISNUMBER($AK1290)+'01_指標庫'!$H$20*ISNUMBER($BB1290)+'01_指標庫'!$H$21*ISNUMBER($BC1290)</f>
        <v>51</v>
      </c>
      <c r="AX1290">
        <f>IF(AW1290=0,50,ROUND(('01_指標庫'!$H$4*IF(ISNUMBER($F1290),L1290,0)+'01_指標庫'!$H$5*IF(ISNUMBER($AA1290),AL1290,0)+'01_指標庫'!$H$6*IF(ISNUMBER($G1290),M1290,0)+'01_指標庫'!$H$7*IF(ISNUMBER($H1290),N1290,0)+'01_指標庫'!$H$8*IF(ISNUMBER($AF1290),AQ1290,0)+'01_指標庫'!$H$9*IF(ISNUMBER($AG1290),AR1290,0)+'01_指標庫'!$H$10*IF(ISNUMBER($AB1290),AM1290,0)+'01_指標庫'!$H$11*IF(ISNUMBER($AC1290),AN1290,0)+'01_指標庫'!$H$12*IF(ISNUMBER($AD1290),AO1290,0)+'01_指標庫'!$H$13*IF(ISNUMBER($AE1290),AP1290,0)+'01_指標庫'!$H$14*IF(ISNUMBER($I1290),O1290,0)+'01_指標庫'!$H$15*IF(ISNUMBER($AH1290),AS1290,0)+'01_指標庫'!$H$16*IF(ISNUMBER($K1290),P1290,0)+'01_指標庫'!$H$17*IF(ISNUMBER($AI1290),AT1290,0)+'01_指標庫'!$H$18*IF(ISNUMBER($AJ1290),AU1290,0)+'01_指標庫'!$H$19*IF(ISNUMBER($AK1290),AV1290,0)+'01_指標庫'!$H$20*IF(ISNUMBER($BB1290),BB1290,0)+'01_指標庫'!$H$21*IF(ISNUMBER($BC1290),BC1290,0))/AW1290,1))</f>
        <v>86.3</v>
      </c>
      <c r="AY1290" s="67"/>
      <c r="AZ1290" s="67"/>
      <c r="BA1290" s="66">
        <f t="shared" si="454"/>
        <v>-8.0222921055927987E-4</v>
      </c>
      <c r="BB1290">
        <f t="shared" si="455"/>
        <v>50</v>
      </c>
      <c r="BC1290" t="str">
        <f t="shared" si="456"/>
        <v/>
      </c>
    </row>
    <row r="1291" spans="1:55" ht="15" customHeight="1">
      <c r="A1291" s="56">
        <v>1287</v>
      </c>
      <c r="B1291" s="57">
        <v>44425</v>
      </c>
      <c r="C1291" s="56">
        <v>2021</v>
      </c>
      <c r="D1291" s="58" t="s">
        <v>237</v>
      </c>
      <c r="E1291" s="59">
        <v>15002.83</v>
      </c>
      <c r="F1291" s="60">
        <v>0.115716</v>
      </c>
      <c r="G1291" s="60">
        <v>-1.1778E-2</v>
      </c>
      <c r="H1291" s="61">
        <v>0.85709999999999997</v>
      </c>
      <c r="I1291" s="69">
        <v>423.4</v>
      </c>
      <c r="J1291" s="70" t="s">
        <v>240</v>
      </c>
      <c r="K1291" s="63">
        <v>17.91</v>
      </c>
      <c r="L1291" s="56">
        <f t="shared" si="457"/>
        <v>100</v>
      </c>
      <c r="M1291" s="56">
        <f t="shared" si="458"/>
        <v>100</v>
      </c>
      <c r="N1291" s="56">
        <f t="shared" si="459"/>
        <v>100</v>
      </c>
      <c r="O1291" s="56">
        <f t="shared" si="460"/>
        <v>50</v>
      </c>
      <c r="P1291" s="56">
        <f t="shared" si="461"/>
        <v>100</v>
      </c>
      <c r="Q1291" s="63"/>
      <c r="R1291" s="56"/>
      <c r="S1291" s="60">
        <f t="shared" si="474"/>
        <v>-9.1105009850885876E-3</v>
      </c>
      <c r="T1291" s="64">
        <f t="shared" si="475"/>
        <v>0.11104218362282881</v>
      </c>
      <c r="V1291" s="65"/>
      <c r="W1291" s="65"/>
      <c r="Y1291" s="15" t="str">
        <f t="shared" si="462"/>
        <v>EASY</v>
      </c>
      <c r="AA1291" s="66">
        <f t="shared" si="453"/>
        <v>9.1426797562777606E-2</v>
      </c>
      <c r="AB1291">
        <f>LOOKUP($B1291,'07_L1政策步階'!$A$4:$A$14,'07_L1政策步階'!$C$4:$C$14)</f>
        <v>1</v>
      </c>
      <c r="AC1291" s="65"/>
      <c r="AD1291" s="65"/>
      <c r="AE1291" s="65"/>
      <c r="AF1291" s="65"/>
      <c r="AG1291" s="65"/>
      <c r="AH1291" s="65"/>
      <c r="AI1291" s="65"/>
      <c r="AJ1291" s="65"/>
      <c r="AK1291" s="65"/>
      <c r="AL1291">
        <f t="shared" si="463"/>
        <v>100</v>
      </c>
      <c r="AM1291">
        <f t="shared" si="464"/>
        <v>100</v>
      </c>
      <c r="AN1291" t="str">
        <f t="shared" si="465"/>
        <v/>
      </c>
      <c r="AO1291" t="str">
        <f t="shared" si="466"/>
        <v/>
      </c>
      <c r="AP1291" t="str">
        <f t="shared" si="467"/>
        <v/>
      </c>
      <c r="AQ1291" t="str">
        <f t="shared" si="468"/>
        <v/>
      </c>
      <c r="AR1291" t="str">
        <f t="shared" si="469"/>
        <v/>
      </c>
      <c r="AS1291" t="str">
        <f t="shared" si="470"/>
        <v/>
      </c>
      <c r="AT1291" t="str">
        <f t="shared" si="471"/>
        <v/>
      </c>
      <c r="AU1291" t="str">
        <f t="shared" si="472"/>
        <v/>
      </c>
      <c r="AV1291" t="str">
        <f t="shared" si="473"/>
        <v/>
      </c>
      <c r="AW1291">
        <f>'01_指標庫'!$H$4*ISNUMBER($F1291)+'01_指標庫'!$H$5*ISNUMBER($AA1291)+'01_指標庫'!$H$6*ISNUMBER($G1291)+'01_指標庫'!$H$7*ISNUMBER($H1291)+'01_指標庫'!$H$8*ISNUMBER($AF1291)+'01_指標庫'!$H$9*ISNUMBER($AG1291)+'01_指標庫'!$H$10*ISNUMBER($AB1291)+'01_指標庫'!$H$11*ISNUMBER($AC1291)+'01_指標庫'!$H$12*ISNUMBER($AD1291)+'01_指標庫'!$H$13*ISNUMBER($AE1291)+'01_指標庫'!$H$14*ISNUMBER($I1291)+'01_指標庫'!$H$15*ISNUMBER($AH1291)+'01_指標庫'!$H$16*ISNUMBER($K1291)+'01_指標庫'!$H$17*ISNUMBER($AI1291)+'01_指標庫'!$H$18*ISNUMBER($AJ1291)+'01_指標庫'!$H$19*ISNUMBER($AK1291)+'01_指標庫'!$H$20*ISNUMBER($BB1291)+'01_指標庫'!$H$21*ISNUMBER($BC1291)</f>
        <v>51</v>
      </c>
      <c r="AX1291">
        <f>IF(AW1291=0,50,ROUND(('01_指標庫'!$H$4*IF(ISNUMBER($F1291),L1291,0)+'01_指標庫'!$H$5*IF(ISNUMBER($AA1291),AL1291,0)+'01_指標庫'!$H$6*IF(ISNUMBER($G1291),M1291,0)+'01_指標庫'!$H$7*IF(ISNUMBER($H1291),N1291,0)+'01_指標庫'!$H$8*IF(ISNUMBER($AF1291),AQ1291,0)+'01_指標庫'!$H$9*IF(ISNUMBER($AG1291),AR1291,0)+'01_指標庫'!$H$10*IF(ISNUMBER($AB1291),AM1291,0)+'01_指標庫'!$H$11*IF(ISNUMBER($AC1291),AN1291,0)+'01_指標庫'!$H$12*IF(ISNUMBER($AD1291),AO1291,0)+'01_指標庫'!$H$13*IF(ISNUMBER($AE1291),AP1291,0)+'01_指標庫'!$H$14*IF(ISNUMBER($I1291),O1291,0)+'01_指標庫'!$H$15*IF(ISNUMBER($AH1291),AS1291,0)+'01_指標庫'!$H$16*IF(ISNUMBER($K1291),P1291,0)+'01_指標庫'!$H$17*IF(ISNUMBER($AI1291),AT1291,0)+'01_指標庫'!$H$18*IF(ISNUMBER($AJ1291),AU1291,0)+'01_指標庫'!$H$19*IF(ISNUMBER($AK1291),AV1291,0)+'01_指標庫'!$H$20*IF(ISNUMBER($BB1291),BB1291,0)+'01_指標庫'!$H$21*IF(ISNUMBER($BC1291),BC1291,0))/AW1291,1))</f>
        <v>86.3</v>
      </c>
      <c r="AY1291" s="67"/>
      <c r="AZ1291" s="67"/>
      <c r="BA1291" s="66">
        <f t="shared" si="454"/>
        <v>-1.0867916329099225E-3</v>
      </c>
      <c r="BB1291">
        <f t="shared" si="455"/>
        <v>50</v>
      </c>
      <c r="BC1291" t="str">
        <f t="shared" si="456"/>
        <v/>
      </c>
    </row>
    <row r="1292" spans="1:55" ht="15" customHeight="1">
      <c r="A1292" s="56">
        <v>1288</v>
      </c>
      <c r="B1292" s="57">
        <v>44426</v>
      </c>
      <c r="C1292" s="56">
        <v>2021</v>
      </c>
      <c r="D1292" s="58" t="s">
        <v>238</v>
      </c>
      <c r="E1292" s="59">
        <v>14857.92</v>
      </c>
      <c r="F1292" s="60">
        <v>0.103378</v>
      </c>
      <c r="G1292" s="60">
        <v>-2.1323000000000002E-2</v>
      </c>
      <c r="H1292" s="61">
        <v>0.85709999999999997</v>
      </c>
      <c r="I1292" s="69">
        <v>454.1</v>
      </c>
      <c r="J1292" s="70" t="s">
        <v>240</v>
      </c>
      <c r="K1292" s="63">
        <v>21.57</v>
      </c>
      <c r="L1292" s="56">
        <f t="shared" si="457"/>
        <v>100</v>
      </c>
      <c r="M1292" s="56">
        <f t="shared" si="458"/>
        <v>100</v>
      </c>
      <c r="N1292" s="56">
        <f t="shared" si="459"/>
        <v>100</v>
      </c>
      <c r="O1292" s="56">
        <f t="shared" si="460"/>
        <v>50</v>
      </c>
      <c r="P1292" s="56">
        <f t="shared" si="461"/>
        <v>50</v>
      </c>
      <c r="Q1292" s="63"/>
      <c r="R1292" s="56"/>
      <c r="S1292" s="60">
        <f t="shared" si="474"/>
        <v>-9.6588443646965505E-3</v>
      </c>
      <c r="T1292" s="64">
        <f t="shared" si="475"/>
        <v>0.20435510887772201</v>
      </c>
      <c r="V1292" s="65"/>
      <c r="W1292" s="65"/>
      <c r="Y1292" s="15" t="str">
        <f t="shared" si="462"/>
        <v>EASY</v>
      </c>
      <c r="AA1292" s="66">
        <f t="shared" ref="AA1292:AA1355" si="476">IF($A1292&lt;200,"",AVERAGE($E1243:$E1292)/AVERAGE($E1093:$E1292)-1)</f>
        <v>9.1439939617313337E-2</v>
      </c>
      <c r="AB1292">
        <f>LOOKUP($B1292,'07_L1政策步階'!$A$4:$A$14,'07_L1政策步階'!$C$4:$C$14)</f>
        <v>1</v>
      </c>
      <c r="AC1292" s="65"/>
      <c r="AD1292" s="65"/>
      <c r="AE1292" s="65"/>
      <c r="AF1292" s="65"/>
      <c r="AG1292" s="65"/>
      <c r="AH1292" s="65"/>
      <c r="AI1292" s="65"/>
      <c r="AJ1292" s="65"/>
      <c r="AK1292" s="65"/>
      <c r="AL1292">
        <f t="shared" si="463"/>
        <v>100</v>
      </c>
      <c r="AM1292">
        <f t="shared" si="464"/>
        <v>100</v>
      </c>
      <c r="AN1292" t="str">
        <f t="shared" si="465"/>
        <v/>
      </c>
      <c r="AO1292" t="str">
        <f t="shared" si="466"/>
        <v/>
      </c>
      <c r="AP1292" t="str">
        <f t="shared" si="467"/>
        <v/>
      </c>
      <c r="AQ1292" t="str">
        <f t="shared" si="468"/>
        <v/>
      </c>
      <c r="AR1292" t="str">
        <f t="shared" si="469"/>
        <v/>
      </c>
      <c r="AS1292" t="str">
        <f t="shared" si="470"/>
        <v/>
      </c>
      <c r="AT1292" t="str">
        <f t="shared" si="471"/>
        <v/>
      </c>
      <c r="AU1292" t="str">
        <f t="shared" si="472"/>
        <v/>
      </c>
      <c r="AV1292" t="str">
        <f t="shared" si="473"/>
        <v/>
      </c>
      <c r="AW1292">
        <f>'01_指標庫'!$H$4*ISNUMBER($F1292)+'01_指標庫'!$H$5*ISNUMBER($AA1292)+'01_指標庫'!$H$6*ISNUMBER($G1292)+'01_指標庫'!$H$7*ISNUMBER($H1292)+'01_指標庫'!$H$8*ISNUMBER($AF1292)+'01_指標庫'!$H$9*ISNUMBER($AG1292)+'01_指標庫'!$H$10*ISNUMBER($AB1292)+'01_指標庫'!$H$11*ISNUMBER($AC1292)+'01_指標庫'!$H$12*ISNUMBER($AD1292)+'01_指標庫'!$H$13*ISNUMBER($AE1292)+'01_指標庫'!$H$14*ISNUMBER($I1292)+'01_指標庫'!$H$15*ISNUMBER($AH1292)+'01_指標庫'!$H$16*ISNUMBER($K1292)+'01_指標庫'!$H$17*ISNUMBER($AI1292)+'01_指標庫'!$H$18*ISNUMBER($AJ1292)+'01_指標庫'!$H$19*ISNUMBER($AK1292)+'01_指標庫'!$H$20*ISNUMBER($BB1292)+'01_指標庫'!$H$21*ISNUMBER($BC1292)</f>
        <v>51</v>
      </c>
      <c r="AX1292">
        <f>IF(AW1292=0,50,ROUND(('01_指標庫'!$H$4*IF(ISNUMBER($F1292),L1292,0)+'01_指標庫'!$H$5*IF(ISNUMBER($AA1292),AL1292,0)+'01_指標庫'!$H$6*IF(ISNUMBER($G1292),M1292,0)+'01_指標庫'!$H$7*IF(ISNUMBER($H1292),N1292,0)+'01_指標庫'!$H$8*IF(ISNUMBER($AF1292),AQ1292,0)+'01_指標庫'!$H$9*IF(ISNUMBER($AG1292),AR1292,0)+'01_指標庫'!$H$10*IF(ISNUMBER($AB1292),AM1292,0)+'01_指標庫'!$H$11*IF(ISNUMBER($AC1292),AN1292,0)+'01_指標庫'!$H$12*IF(ISNUMBER($AD1292),AO1292,0)+'01_指標庫'!$H$13*IF(ISNUMBER($AE1292),AP1292,0)+'01_指標庫'!$H$14*IF(ISNUMBER($I1292),O1292,0)+'01_指標庫'!$H$15*IF(ISNUMBER($AH1292),AS1292,0)+'01_指標庫'!$H$16*IF(ISNUMBER($K1292),P1292,0)+'01_指標庫'!$H$17*IF(ISNUMBER($AI1292),AT1292,0)+'01_指標庫'!$H$18*IF(ISNUMBER($AJ1292),AU1292,0)+'01_指標庫'!$H$19*IF(ISNUMBER($AK1292),AV1292,0)+'01_指標庫'!$H$20*IF(ISNUMBER($BB1292),BB1292,0)+'01_指標庫'!$H$21*IF(ISNUMBER($BC1292),BC1292,0))/AW1292,1))</f>
        <v>80.400000000000006</v>
      </c>
      <c r="AY1292" s="67"/>
      <c r="AZ1292" s="67"/>
      <c r="BA1292" s="66">
        <f t="shared" si="454"/>
        <v>-1.8461165309726635E-3</v>
      </c>
      <c r="BB1292">
        <f t="shared" si="455"/>
        <v>50</v>
      </c>
      <c r="BC1292" t="str">
        <f t="shared" si="456"/>
        <v/>
      </c>
    </row>
    <row r="1293" spans="1:55" ht="15" customHeight="1">
      <c r="A1293" s="56">
        <v>1289</v>
      </c>
      <c r="B1293" s="57">
        <v>44427</v>
      </c>
      <c r="C1293" s="56">
        <v>2021</v>
      </c>
      <c r="D1293" s="58" t="s">
        <v>239</v>
      </c>
      <c r="E1293" s="59">
        <v>14933.94</v>
      </c>
      <c r="F1293" s="60">
        <v>0.10744099999999999</v>
      </c>
      <c r="G1293" s="60">
        <v>-1.6316000000000001E-2</v>
      </c>
      <c r="H1293" s="61">
        <v>0.8367</v>
      </c>
      <c r="I1293" s="69">
        <v>454.9</v>
      </c>
      <c r="J1293" s="70" t="s">
        <v>240</v>
      </c>
      <c r="K1293" s="63">
        <v>21.67</v>
      </c>
      <c r="L1293" s="56">
        <f t="shared" si="457"/>
        <v>100</v>
      </c>
      <c r="M1293" s="56">
        <f t="shared" si="458"/>
        <v>100</v>
      </c>
      <c r="N1293" s="56">
        <f t="shared" si="459"/>
        <v>100</v>
      </c>
      <c r="O1293" s="56">
        <f t="shared" si="460"/>
        <v>50</v>
      </c>
      <c r="P1293" s="56">
        <f t="shared" si="461"/>
        <v>50</v>
      </c>
      <c r="Q1293" s="63"/>
      <c r="R1293" s="56"/>
      <c r="S1293" s="60">
        <f t="shared" si="474"/>
        <v>5.1164631388511683E-3</v>
      </c>
      <c r="T1293" s="64">
        <f t="shared" si="475"/>
        <v>4.6360686138156026E-3</v>
      </c>
      <c r="V1293" s="65"/>
      <c r="W1293" s="65"/>
      <c r="Y1293" s="15" t="str">
        <f t="shared" si="462"/>
        <v>EASY</v>
      </c>
      <c r="AA1293" s="66">
        <f t="shared" si="476"/>
        <v>9.1541848897217726E-2</v>
      </c>
      <c r="AB1293">
        <f>LOOKUP($B1293,'07_L1政策步階'!$A$4:$A$14,'07_L1政策步階'!$C$4:$C$14)</f>
        <v>1</v>
      </c>
      <c r="AC1293" s="65"/>
      <c r="AD1293" s="65"/>
      <c r="AE1293" s="65"/>
      <c r="AF1293" s="65"/>
      <c r="AG1293" s="65"/>
      <c r="AH1293" s="65"/>
      <c r="AI1293" s="65"/>
      <c r="AJ1293" s="65"/>
      <c r="AK1293" s="65"/>
      <c r="AL1293">
        <f t="shared" si="463"/>
        <v>100</v>
      </c>
      <c r="AM1293">
        <f t="shared" si="464"/>
        <v>100</v>
      </c>
      <c r="AN1293" t="str">
        <f t="shared" si="465"/>
        <v/>
      </c>
      <c r="AO1293" t="str">
        <f t="shared" si="466"/>
        <v/>
      </c>
      <c r="AP1293" t="str">
        <f t="shared" si="467"/>
        <v/>
      </c>
      <c r="AQ1293" t="str">
        <f t="shared" si="468"/>
        <v/>
      </c>
      <c r="AR1293" t="str">
        <f t="shared" si="469"/>
        <v/>
      </c>
      <c r="AS1293" t="str">
        <f t="shared" si="470"/>
        <v/>
      </c>
      <c r="AT1293" t="str">
        <f t="shared" si="471"/>
        <v/>
      </c>
      <c r="AU1293" t="str">
        <f t="shared" si="472"/>
        <v/>
      </c>
      <c r="AV1293" t="str">
        <f t="shared" si="473"/>
        <v/>
      </c>
      <c r="AW1293">
        <f>'01_指標庫'!$H$4*ISNUMBER($F1293)+'01_指標庫'!$H$5*ISNUMBER($AA1293)+'01_指標庫'!$H$6*ISNUMBER($G1293)+'01_指標庫'!$H$7*ISNUMBER($H1293)+'01_指標庫'!$H$8*ISNUMBER($AF1293)+'01_指標庫'!$H$9*ISNUMBER($AG1293)+'01_指標庫'!$H$10*ISNUMBER($AB1293)+'01_指標庫'!$H$11*ISNUMBER($AC1293)+'01_指標庫'!$H$12*ISNUMBER($AD1293)+'01_指標庫'!$H$13*ISNUMBER($AE1293)+'01_指標庫'!$H$14*ISNUMBER($I1293)+'01_指標庫'!$H$15*ISNUMBER($AH1293)+'01_指標庫'!$H$16*ISNUMBER($K1293)+'01_指標庫'!$H$17*ISNUMBER($AI1293)+'01_指標庫'!$H$18*ISNUMBER($AJ1293)+'01_指標庫'!$H$19*ISNUMBER($AK1293)+'01_指標庫'!$H$20*ISNUMBER($BB1293)+'01_指標庫'!$H$21*ISNUMBER($BC1293)</f>
        <v>51</v>
      </c>
      <c r="AX1293">
        <f>IF(AW1293=0,50,ROUND(('01_指標庫'!$H$4*IF(ISNUMBER($F1293),L1293,0)+'01_指標庫'!$H$5*IF(ISNUMBER($AA1293),AL1293,0)+'01_指標庫'!$H$6*IF(ISNUMBER($G1293),M1293,0)+'01_指標庫'!$H$7*IF(ISNUMBER($H1293),N1293,0)+'01_指標庫'!$H$8*IF(ISNUMBER($AF1293),AQ1293,0)+'01_指標庫'!$H$9*IF(ISNUMBER($AG1293),AR1293,0)+'01_指標庫'!$H$10*IF(ISNUMBER($AB1293),AM1293,0)+'01_指標庫'!$H$11*IF(ISNUMBER($AC1293),AN1293,0)+'01_指標庫'!$H$12*IF(ISNUMBER($AD1293),AO1293,0)+'01_指標庫'!$H$13*IF(ISNUMBER($AE1293),AP1293,0)+'01_指標庫'!$H$14*IF(ISNUMBER($I1293),O1293,0)+'01_指標庫'!$H$15*IF(ISNUMBER($AH1293),AS1293,0)+'01_指標庫'!$H$16*IF(ISNUMBER($K1293),P1293,0)+'01_指標庫'!$H$17*IF(ISNUMBER($AI1293),AT1293,0)+'01_指標庫'!$H$18*IF(ISNUMBER($AJ1293),AU1293,0)+'01_指標庫'!$H$19*IF(ISNUMBER($AK1293),AV1293,0)+'01_指標庫'!$H$20*IF(ISNUMBER($BB1293),BB1293,0)+'01_指標庫'!$H$21*IF(ISNUMBER($BC1293),BC1293,0))/AW1293,1))</f>
        <v>80.400000000000006</v>
      </c>
      <c r="AY1293" s="67"/>
      <c r="AZ1293" s="67"/>
      <c r="BA1293" s="66">
        <f t="shared" si="454"/>
        <v>-2.2636818185052254E-3</v>
      </c>
      <c r="BB1293">
        <f t="shared" si="455"/>
        <v>50</v>
      </c>
      <c r="BC1293" t="str">
        <f t="shared" si="456"/>
        <v/>
      </c>
    </row>
    <row r="1294" spans="1:55" ht="15" customHeight="1">
      <c r="A1294" s="56">
        <v>1290</v>
      </c>
      <c r="B1294" s="57">
        <v>44428</v>
      </c>
      <c r="C1294" s="56">
        <v>2021</v>
      </c>
      <c r="D1294" s="58" t="s">
        <v>234</v>
      </c>
      <c r="E1294" s="59">
        <v>15092.57</v>
      </c>
      <c r="F1294" s="60">
        <v>0.11762400000000001</v>
      </c>
      <c r="G1294" s="60">
        <v>-5.8669999999999998E-3</v>
      </c>
      <c r="H1294" s="61">
        <v>0.8367</v>
      </c>
      <c r="I1294" s="69">
        <v>428.8</v>
      </c>
      <c r="J1294" s="70" t="s">
        <v>240</v>
      </c>
      <c r="K1294" s="63">
        <v>18.559999999999999</v>
      </c>
      <c r="L1294" s="56">
        <f t="shared" si="457"/>
        <v>100</v>
      </c>
      <c r="M1294" s="56">
        <f t="shared" si="458"/>
        <v>100</v>
      </c>
      <c r="N1294" s="56">
        <f t="shared" si="459"/>
        <v>100</v>
      </c>
      <c r="O1294" s="56">
        <f t="shared" si="460"/>
        <v>50</v>
      </c>
      <c r="P1294" s="56">
        <f t="shared" si="461"/>
        <v>100</v>
      </c>
      <c r="Q1294" s="63"/>
      <c r="R1294" s="56"/>
      <c r="S1294" s="60">
        <f t="shared" si="474"/>
        <v>1.0622113119511667E-2</v>
      </c>
      <c r="T1294" s="64">
        <f t="shared" si="475"/>
        <v>-0.14351638209506246</v>
      </c>
      <c r="V1294" s="65"/>
      <c r="W1294" s="65"/>
      <c r="Y1294" s="15" t="str">
        <f t="shared" si="462"/>
        <v>EASY</v>
      </c>
      <c r="AA1294" s="66">
        <f t="shared" si="476"/>
        <v>9.1677807804913636E-2</v>
      </c>
      <c r="AB1294">
        <f>LOOKUP($B1294,'07_L1政策步階'!$A$4:$A$14,'07_L1政策步階'!$C$4:$C$14)</f>
        <v>1</v>
      </c>
      <c r="AC1294" s="65"/>
      <c r="AD1294" s="65"/>
      <c r="AE1294" s="65"/>
      <c r="AF1294" s="65"/>
      <c r="AG1294" s="65"/>
      <c r="AH1294" s="65"/>
      <c r="AI1294" s="65"/>
      <c r="AJ1294" s="65"/>
      <c r="AK1294" s="65"/>
      <c r="AL1294">
        <f t="shared" si="463"/>
        <v>100</v>
      </c>
      <c r="AM1294">
        <f t="shared" si="464"/>
        <v>100</v>
      </c>
      <c r="AN1294" t="str">
        <f t="shared" si="465"/>
        <v/>
      </c>
      <c r="AO1294" t="str">
        <f t="shared" si="466"/>
        <v/>
      </c>
      <c r="AP1294" t="str">
        <f t="shared" si="467"/>
        <v/>
      </c>
      <c r="AQ1294" t="str">
        <f t="shared" si="468"/>
        <v/>
      </c>
      <c r="AR1294" t="str">
        <f t="shared" si="469"/>
        <v/>
      </c>
      <c r="AS1294" t="str">
        <f t="shared" si="470"/>
        <v/>
      </c>
      <c r="AT1294" t="str">
        <f t="shared" si="471"/>
        <v/>
      </c>
      <c r="AU1294" t="str">
        <f t="shared" si="472"/>
        <v/>
      </c>
      <c r="AV1294" t="str">
        <f t="shared" si="473"/>
        <v/>
      </c>
      <c r="AW1294">
        <f>'01_指標庫'!$H$4*ISNUMBER($F1294)+'01_指標庫'!$H$5*ISNUMBER($AA1294)+'01_指標庫'!$H$6*ISNUMBER($G1294)+'01_指標庫'!$H$7*ISNUMBER($H1294)+'01_指標庫'!$H$8*ISNUMBER($AF1294)+'01_指標庫'!$H$9*ISNUMBER($AG1294)+'01_指標庫'!$H$10*ISNUMBER($AB1294)+'01_指標庫'!$H$11*ISNUMBER($AC1294)+'01_指標庫'!$H$12*ISNUMBER($AD1294)+'01_指標庫'!$H$13*ISNUMBER($AE1294)+'01_指標庫'!$H$14*ISNUMBER($I1294)+'01_指標庫'!$H$15*ISNUMBER($AH1294)+'01_指標庫'!$H$16*ISNUMBER($K1294)+'01_指標庫'!$H$17*ISNUMBER($AI1294)+'01_指標庫'!$H$18*ISNUMBER($AJ1294)+'01_指標庫'!$H$19*ISNUMBER($AK1294)+'01_指標庫'!$H$20*ISNUMBER($BB1294)+'01_指標庫'!$H$21*ISNUMBER($BC1294)</f>
        <v>51</v>
      </c>
      <c r="AX1294">
        <f>IF(AW1294=0,50,ROUND(('01_指標庫'!$H$4*IF(ISNUMBER($F1294),L1294,0)+'01_指標庫'!$H$5*IF(ISNUMBER($AA1294),AL1294,0)+'01_指標庫'!$H$6*IF(ISNUMBER($G1294),M1294,0)+'01_指標庫'!$H$7*IF(ISNUMBER($H1294),N1294,0)+'01_指標庫'!$H$8*IF(ISNUMBER($AF1294),AQ1294,0)+'01_指標庫'!$H$9*IF(ISNUMBER($AG1294),AR1294,0)+'01_指標庫'!$H$10*IF(ISNUMBER($AB1294),AM1294,0)+'01_指標庫'!$H$11*IF(ISNUMBER($AC1294),AN1294,0)+'01_指標庫'!$H$12*IF(ISNUMBER($AD1294),AO1294,0)+'01_指標庫'!$H$13*IF(ISNUMBER($AE1294),AP1294,0)+'01_指標庫'!$H$14*IF(ISNUMBER($I1294),O1294,0)+'01_指標庫'!$H$15*IF(ISNUMBER($AH1294),AS1294,0)+'01_指標庫'!$H$16*IF(ISNUMBER($K1294),P1294,0)+'01_指標庫'!$H$17*IF(ISNUMBER($AI1294),AT1294,0)+'01_指標庫'!$H$18*IF(ISNUMBER($AJ1294),AU1294,0)+'01_指標庫'!$H$19*IF(ISNUMBER($AK1294),AV1294,0)+'01_指標庫'!$H$20*IF(ISNUMBER($BB1294),BB1294,0)+'01_指標庫'!$H$21*IF(ISNUMBER($BC1294),BC1294,0))/AW1294,1))</f>
        <v>86.3</v>
      </c>
      <c r="AY1294" s="67"/>
      <c r="AZ1294" s="67"/>
      <c r="BA1294" s="66">
        <f t="shared" ref="BA1294:BA1357" si="477">AVERAGE($E1290:$E1294)/AVERAGE($E1285:$E1294)-1</f>
        <v>-2.7386528470414451E-3</v>
      </c>
      <c r="BB1294">
        <f t="shared" ref="BB1294:BB1357" si="478">IF(ISNUMBER($BA1294),IF(OR($S1294&lt;=-0.03,$BA1294&lt;-0.003),0,IF(OR($S1294&lt;=-0.02,$BA1294&lt;0.01),50,100)),"")</f>
        <v>50</v>
      </c>
      <c r="BC1294" t="str">
        <f t="shared" ref="BC1294:BC1357" si="479">IF(OR(COUNT($AZ1294)=0,COUNT($AZ1293)=0),"",IF(OR($AY1294/$AZ1293-1&lt;=-0.03,$AZ1294/$AZ1293-1&lt;=-0.045,IF(COUNT($AZ1285:$AZ1294)=10,AVERAGE($AZ1290:$AZ1294)/AVERAGE($AZ1285:$AZ1294)-1&lt;-0.01,FALSE())),0,IF(OR($AZ1294/$AZ1293-1&lt;=-0.02,IF(COUNT($AZ1285:$AZ1294)=10,AVERAGE($AZ1290:$AZ1294)/AVERAGE($AZ1285:$AZ1294)-1&lt;0.005,FALSE())),50,100)))</f>
        <v/>
      </c>
    </row>
    <row r="1295" spans="1:55" ht="15" customHeight="1">
      <c r="A1295" s="56">
        <v>1291</v>
      </c>
      <c r="B1295" s="57">
        <v>44431</v>
      </c>
      <c r="C1295" s="56">
        <v>2021</v>
      </c>
      <c r="D1295" s="58" t="s">
        <v>236</v>
      </c>
      <c r="E1295" s="59">
        <v>15312.82</v>
      </c>
      <c r="F1295" s="60">
        <v>0.13245100000000001</v>
      </c>
      <c r="G1295" s="60">
        <v>0</v>
      </c>
      <c r="H1295" s="61">
        <v>0.85709999999999997</v>
      </c>
      <c r="I1295" s="69">
        <v>417</v>
      </c>
      <c r="J1295" s="70" t="s">
        <v>240</v>
      </c>
      <c r="K1295" s="63">
        <v>17.149999999999999</v>
      </c>
      <c r="L1295" s="56">
        <f t="shared" si="457"/>
        <v>100</v>
      </c>
      <c r="M1295" s="56">
        <f t="shared" si="458"/>
        <v>100</v>
      </c>
      <c r="N1295" s="56">
        <f t="shared" si="459"/>
        <v>100</v>
      </c>
      <c r="O1295" s="56">
        <f t="shared" si="460"/>
        <v>50</v>
      </c>
      <c r="P1295" s="56">
        <f t="shared" si="461"/>
        <v>100</v>
      </c>
      <c r="Q1295" s="63"/>
      <c r="R1295" s="56"/>
      <c r="S1295" s="60">
        <f t="shared" si="474"/>
        <v>1.4593273378887828E-2</v>
      </c>
      <c r="T1295" s="64">
        <f t="shared" si="475"/>
        <v>-7.5969827586206962E-2</v>
      </c>
      <c r="V1295" s="65"/>
      <c r="W1295" s="65"/>
      <c r="Y1295" s="15" t="str">
        <f t="shared" si="462"/>
        <v>EASY</v>
      </c>
      <c r="AA1295" s="66">
        <f t="shared" si="476"/>
        <v>9.2194795931097362E-2</v>
      </c>
      <c r="AB1295">
        <f>LOOKUP($B1295,'07_L1政策步階'!$A$4:$A$14,'07_L1政策步階'!$C$4:$C$14)</f>
        <v>1</v>
      </c>
      <c r="AC1295" s="65"/>
      <c r="AD1295" s="65"/>
      <c r="AE1295" s="65"/>
      <c r="AF1295" s="65"/>
      <c r="AG1295" s="65"/>
      <c r="AH1295" s="65"/>
      <c r="AI1295" s="65"/>
      <c r="AJ1295" s="65"/>
      <c r="AK1295" s="65"/>
      <c r="AL1295">
        <f t="shared" si="463"/>
        <v>100</v>
      </c>
      <c r="AM1295">
        <f t="shared" si="464"/>
        <v>100</v>
      </c>
      <c r="AN1295" t="str">
        <f t="shared" si="465"/>
        <v/>
      </c>
      <c r="AO1295" t="str">
        <f t="shared" si="466"/>
        <v/>
      </c>
      <c r="AP1295" t="str">
        <f t="shared" si="467"/>
        <v/>
      </c>
      <c r="AQ1295" t="str">
        <f t="shared" si="468"/>
        <v/>
      </c>
      <c r="AR1295" t="str">
        <f t="shared" si="469"/>
        <v/>
      </c>
      <c r="AS1295" t="str">
        <f t="shared" si="470"/>
        <v/>
      </c>
      <c r="AT1295" t="str">
        <f t="shared" si="471"/>
        <v/>
      </c>
      <c r="AU1295" t="str">
        <f t="shared" si="472"/>
        <v/>
      </c>
      <c r="AV1295" t="str">
        <f t="shared" si="473"/>
        <v/>
      </c>
      <c r="AW1295">
        <f>'01_指標庫'!$H$4*ISNUMBER($F1295)+'01_指標庫'!$H$5*ISNUMBER($AA1295)+'01_指標庫'!$H$6*ISNUMBER($G1295)+'01_指標庫'!$H$7*ISNUMBER($H1295)+'01_指標庫'!$H$8*ISNUMBER($AF1295)+'01_指標庫'!$H$9*ISNUMBER($AG1295)+'01_指標庫'!$H$10*ISNUMBER($AB1295)+'01_指標庫'!$H$11*ISNUMBER($AC1295)+'01_指標庫'!$H$12*ISNUMBER($AD1295)+'01_指標庫'!$H$13*ISNUMBER($AE1295)+'01_指標庫'!$H$14*ISNUMBER($I1295)+'01_指標庫'!$H$15*ISNUMBER($AH1295)+'01_指標庫'!$H$16*ISNUMBER($K1295)+'01_指標庫'!$H$17*ISNUMBER($AI1295)+'01_指標庫'!$H$18*ISNUMBER($AJ1295)+'01_指標庫'!$H$19*ISNUMBER($AK1295)+'01_指標庫'!$H$20*ISNUMBER($BB1295)+'01_指標庫'!$H$21*ISNUMBER($BC1295)</f>
        <v>51</v>
      </c>
      <c r="AX1295">
        <f>IF(AW1295=0,50,ROUND(('01_指標庫'!$H$4*IF(ISNUMBER($F1295),L1295,0)+'01_指標庫'!$H$5*IF(ISNUMBER($AA1295),AL1295,0)+'01_指標庫'!$H$6*IF(ISNUMBER($G1295),M1295,0)+'01_指標庫'!$H$7*IF(ISNUMBER($H1295),N1295,0)+'01_指標庫'!$H$8*IF(ISNUMBER($AF1295),AQ1295,0)+'01_指標庫'!$H$9*IF(ISNUMBER($AG1295),AR1295,0)+'01_指標庫'!$H$10*IF(ISNUMBER($AB1295),AM1295,0)+'01_指標庫'!$H$11*IF(ISNUMBER($AC1295),AN1295,0)+'01_指標庫'!$H$12*IF(ISNUMBER($AD1295),AO1295,0)+'01_指標庫'!$H$13*IF(ISNUMBER($AE1295),AP1295,0)+'01_指標庫'!$H$14*IF(ISNUMBER($I1295),O1295,0)+'01_指標庫'!$H$15*IF(ISNUMBER($AH1295),AS1295,0)+'01_指標庫'!$H$16*IF(ISNUMBER($K1295),P1295,0)+'01_指標庫'!$H$17*IF(ISNUMBER($AI1295),AT1295,0)+'01_指標庫'!$H$18*IF(ISNUMBER($AJ1295),AU1295,0)+'01_指標庫'!$H$19*IF(ISNUMBER($AK1295),AV1295,0)+'01_指標庫'!$H$20*IF(ISNUMBER($BB1295),BB1295,0)+'01_指標庫'!$H$21*IF(ISNUMBER($BC1295),BC1295,0))/AW1295,1))</f>
        <v>86.3</v>
      </c>
      <c r="AY1295" s="67"/>
      <c r="AZ1295" s="67"/>
      <c r="BA1295" s="66">
        <f t="shared" si="477"/>
        <v>-1.6441655158039303E-3</v>
      </c>
      <c r="BB1295">
        <f t="shared" si="478"/>
        <v>50</v>
      </c>
      <c r="BC1295" t="str">
        <f t="shared" si="479"/>
        <v/>
      </c>
    </row>
    <row r="1296" spans="1:55" ht="15" customHeight="1">
      <c r="A1296" s="56">
        <v>1292</v>
      </c>
      <c r="B1296" s="57">
        <v>44432</v>
      </c>
      <c r="C1296" s="56">
        <v>2021</v>
      </c>
      <c r="D1296" s="58" t="s">
        <v>237</v>
      </c>
      <c r="E1296" s="59">
        <v>15357.68</v>
      </c>
      <c r="F1296" s="60">
        <v>0.13439300000000001</v>
      </c>
      <c r="G1296" s="60">
        <v>0</v>
      </c>
      <c r="H1296" s="61">
        <v>0.89800000000000002</v>
      </c>
      <c r="I1296" s="69">
        <v>417.6</v>
      </c>
      <c r="J1296" s="70" t="s">
        <v>240</v>
      </c>
      <c r="K1296" s="63">
        <v>17.22</v>
      </c>
      <c r="L1296" s="56">
        <f t="shared" si="457"/>
        <v>100</v>
      </c>
      <c r="M1296" s="56">
        <f t="shared" si="458"/>
        <v>100</v>
      </c>
      <c r="N1296" s="56">
        <f t="shared" si="459"/>
        <v>100</v>
      </c>
      <c r="O1296" s="56">
        <f t="shared" si="460"/>
        <v>50</v>
      </c>
      <c r="P1296" s="56">
        <f t="shared" si="461"/>
        <v>100</v>
      </c>
      <c r="Q1296" s="63"/>
      <c r="R1296" s="56"/>
      <c r="S1296" s="60">
        <f t="shared" si="474"/>
        <v>2.9295714309971466E-3</v>
      </c>
      <c r="T1296" s="64">
        <f t="shared" si="475"/>
        <v>4.0816326530612734E-3</v>
      </c>
      <c r="V1296" s="65"/>
      <c r="W1296" s="65"/>
      <c r="Y1296" s="15" t="str">
        <f t="shared" si="462"/>
        <v>EASY</v>
      </c>
      <c r="AA1296" s="66">
        <f t="shared" si="476"/>
        <v>9.2688193791851337E-2</v>
      </c>
      <c r="AB1296">
        <f>LOOKUP($B1296,'07_L1政策步階'!$A$4:$A$14,'07_L1政策步階'!$C$4:$C$14)</f>
        <v>1</v>
      </c>
      <c r="AC1296" s="65"/>
      <c r="AD1296" s="65"/>
      <c r="AE1296" s="65"/>
      <c r="AF1296" s="65"/>
      <c r="AG1296" s="65"/>
      <c r="AH1296" s="65"/>
      <c r="AI1296" s="65"/>
      <c r="AJ1296" s="65"/>
      <c r="AK1296" s="65"/>
      <c r="AL1296">
        <f t="shared" si="463"/>
        <v>100</v>
      </c>
      <c r="AM1296">
        <f t="shared" si="464"/>
        <v>100</v>
      </c>
      <c r="AN1296" t="str">
        <f t="shared" si="465"/>
        <v/>
      </c>
      <c r="AO1296" t="str">
        <f t="shared" si="466"/>
        <v/>
      </c>
      <c r="AP1296" t="str">
        <f t="shared" si="467"/>
        <v/>
      </c>
      <c r="AQ1296" t="str">
        <f t="shared" si="468"/>
        <v/>
      </c>
      <c r="AR1296" t="str">
        <f t="shared" si="469"/>
        <v/>
      </c>
      <c r="AS1296" t="str">
        <f t="shared" si="470"/>
        <v/>
      </c>
      <c r="AT1296" t="str">
        <f t="shared" si="471"/>
        <v/>
      </c>
      <c r="AU1296" t="str">
        <f t="shared" si="472"/>
        <v/>
      </c>
      <c r="AV1296" t="str">
        <f t="shared" si="473"/>
        <v/>
      </c>
      <c r="AW1296">
        <f>'01_指標庫'!$H$4*ISNUMBER($F1296)+'01_指標庫'!$H$5*ISNUMBER($AA1296)+'01_指標庫'!$H$6*ISNUMBER($G1296)+'01_指標庫'!$H$7*ISNUMBER($H1296)+'01_指標庫'!$H$8*ISNUMBER($AF1296)+'01_指標庫'!$H$9*ISNUMBER($AG1296)+'01_指標庫'!$H$10*ISNUMBER($AB1296)+'01_指標庫'!$H$11*ISNUMBER($AC1296)+'01_指標庫'!$H$12*ISNUMBER($AD1296)+'01_指標庫'!$H$13*ISNUMBER($AE1296)+'01_指標庫'!$H$14*ISNUMBER($I1296)+'01_指標庫'!$H$15*ISNUMBER($AH1296)+'01_指標庫'!$H$16*ISNUMBER($K1296)+'01_指標庫'!$H$17*ISNUMBER($AI1296)+'01_指標庫'!$H$18*ISNUMBER($AJ1296)+'01_指標庫'!$H$19*ISNUMBER($AK1296)+'01_指標庫'!$H$20*ISNUMBER($BB1296)+'01_指標庫'!$H$21*ISNUMBER($BC1296)</f>
        <v>51</v>
      </c>
      <c r="AX1296">
        <f>IF(AW1296=0,50,ROUND(('01_指標庫'!$H$4*IF(ISNUMBER($F1296),L1296,0)+'01_指標庫'!$H$5*IF(ISNUMBER($AA1296),AL1296,0)+'01_指標庫'!$H$6*IF(ISNUMBER($G1296),M1296,0)+'01_指標庫'!$H$7*IF(ISNUMBER($H1296),N1296,0)+'01_指標庫'!$H$8*IF(ISNUMBER($AF1296),AQ1296,0)+'01_指標庫'!$H$9*IF(ISNUMBER($AG1296),AR1296,0)+'01_指標庫'!$H$10*IF(ISNUMBER($AB1296),AM1296,0)+'01_指標庫'!$H$11*IF(ISNUMBER($AC1296),AN1296,0)+'01_指標庫'!$H$12*IF(ISNUMBER($AD1296),AO1296,0)+'01_指標庫'!$H$13*IF(ISNUMBER($AE1296),AP1296,0)+'01_指標庫'!$H$14*IF(ISNUMBER($I1296),O1296,0)+'01_指標庫'!$H$15*IF(ISNUMBER($AH1296),AS1296,0)+'01_指標庫'!$H$16*IF(ISNUMBER($K1296),P1296,0)+'01_指標庫'!$H$17*IF(ISNUMBER($AI1296),AT1296,0)+'01_指標庫'!$H$18*IF(ISNUMBER($AJ1296),AU1296,0)+'01_指標庫'!$H$19*IF(ISNUMBER($AK1296),AV1296,0)+'01_指標庫'!$H$20*IF(ISNUMBER($BB1296),BB1296,0)+'01_指標庫'!$H$21*IF(ISNUMBER($BC1296),BC1296,0))/AW1296,1))</f>
        <v>86.3</v>
      </c>
      <c r="AY1296" s="67"/>
      <c r="AZ1296" s="67"/>
      <c r="BA1296" s="66">
        <f t="shared" si="477"/>
        <v>1.0460944691339513E-3</v>
      </c>
      <c r="BB1296">
        <f t="shared" si="478"/>
        <v>50</v>
      </c>
      <c r="BC1296" t="str">
        <f t="shared" si="479"/>
        <v/>
      </c>
    </row>
    <row r="1297" spans="1:55" ht="15" customHeight="1">
      <c r="A1297" s="56">
        <v>1293</v>
      </c>
      <c r="B1297" s="57">
        <v>44433</v>
      </c>
      <c r="C1297" s="56">
        <v>2021</v>
      </c>
      <c r="D1297" s="58" t="s">
        <v>238</v>
      </c>
      <c r="E1297" s="59">
        <v>15368.92</v>
      </c>
      <c r="F1297" s="60">
        <v>0.133851</v>
      </c>
      <c r="G1297" s="60">
        <v>0</v>
      </c>
      <c r="H1297" s="61">
        <v>0.89800000000000002</v>
      </c>
      <c r="I1297" s="69">
        <v>414</v>
      </c>
      <c r="J1297" s="70" t="s">
        <v>240</v>
      </c>
      <c r="K1297" s="63">
        <v>16.79</v>
      </c>
      <c r="L1297" s="56">
        <f t="shared" si="457"/>
        <v>100</v>
      </c>
      <c r="M1297" s="56">
        <f t="shared" si="458"/>
        <v>100</v>
      </c>
      <c r="N1297" s="56">
        <f t="shared" si="459"/>
        <v>100</v>
      </c>
      <c r="O1297" s="56">
        <f t="shared" si="460"/>
        <v>50</v>
      </c>
      <c r="P1297" s="56">
        <f t="shared" si="461"/>
        <v>100</v>
      </c>
      <c r="Q1297" s="63"/>
      <c r="R1297" s="56"/>
      <c r="S1297" s="60">
        <f t="shared" si="474"/>
        <v>7.3188137791646568E-4</v>
      </c>
      <c r="T1297" s="64">
        <f t="shared" si="475"/>
        <v>-2.4970963995354256E-2</v>
      </c>
      <c r="V1297" s="65"/>
      <c r="W1297" s="65"/>
      <c r="Y1297" s="15" t="str">
        <f t="shared" si="462"/>
        <v>EASY</v>
      </c>
      <c r="AA1297" s="66">
        <f t="shared" si="476"/>
        <v>9.3342095511385503E-2</v>
      </c>
      <c r="AB1297">
        <f>LOOKUP($B1297,'07_L1政策步階'!$A$4:$A$14,'07_L1政策步階'!$C$4:$C$14)</f>
        <v>1</v>
      </c>
      <c r="AC1297" s="65"/>
      <c r="AD1297" s="65"/>
      <c r="AE1297" s="65"/>
      <c r="AF1297" s="65"/>
      <c r="AG1297" s="65"/>
      <c r="AH1297" s="65"/>
      <c r="AI1297" s="65"/>
      <c r="AJ1297" s="65"/>
      <c r="AK1297" s="65"/>
      <c r="AL1297">
        <f t="shared" si="463"/>
        <v>100</v>
      </c>
      <c r="AM1297">
        <f t="shared" si="464"/>
        <v>100</v>
      </c>
      <c r="AN1297" t="str">
        <f t="shared" si="465"/>
        <v/>
      </c>
      <c r="AO1297" t="str">
        <f t="shared" si="466"/>
        <v/>
      </c>
      <c r="AP1297" t="str">
        <f t="shared" si="467"/>
        <v/>
      </c>
      <c r="AQ1297" t="str">
        <f t="shared" si="468"/>
        <v/>
      </c>
      <c r="AR1297" t="str">
        <f t="shared" si="469"/>
        <v/>
      </c>
      <c r="AS1297" t="str">
        <f t="shared" si="470"/>
        <v/>
      </c>
      <c r="AT1297" t="str">
        <f t="shared" si="471"/>
        <v/>
      </c>
      <c r="AU1297" t="str">
        <f t="shared" si="472"/>
        <v/>
      </c>
      <c r="AV1297" t="str">
        <f t="shared" si="473"/>
        <v/>
      </c>
      <c r="AW1297">
        <f>'01_指標庫'!$H$4*ISNUMBER($F1297)+'01_指標庫'!$H$5*ISNUMBER($AA1297)+'01_指標庫'!$H$6*ISNUMBER($G1297)+'01_指標庫'!$H$7*ISNUMBER($H1297)+'01_指標庫'!$H$8*ISNUMBER($AF1297)+'01_指標庫'!$H$9*ISNUMBER($AG1297)+'01_指標庫'!$H$10*ISNUMBER($AB1297)+'01_指標庫'!$H$11*ISNUMBER($AC1297)+'01_指標庫'!$H$12*ISNUMBER($AD1297)+'01_指標庫'!$H$13*ISNUMBER($AE1297)+'01_指標庫'!$H$14*ISNUMBER($I1297)+'01_指標庫'!$H$15*ISNUMBER($AH1297)+'01_指標庫'!$H$16*ISNUMBER($K1297)+'01_指標庫'!$H$17*ISNUMBER($AI1297)+'01_指標庫'!$H$18*ISNUMBER($AJ1297)+'01_指標庫'!$H$19*ISNUMBER($AK1297)+'01_指標庫'!$H$20*ISNUMBER($BB1297)+'01_指標庫'!$H$21*ISNUMBER($BC1297)</f>
        <v>51</v>
      </c>
      <c r="AX1297">
        <f>IF(AW1297=0,50,ROUND(('01_指標庫'!$H$4*IF(ISNUMBER($F1297),L1297,0)+'01_指標庫'!$H$5*IF(ISNUMBER($AA1297),AL1297,0)+'01_指標庫'!$H$6*IF(ISNUMBER($G1297),M1297,0)+'01_指標庫'!$H$7*IF(ISNUMBER($H1297),N1297,0)+'01_指標庫'!$H$8*IF(ISNUMBER($AF1297),AQ1297,0)+'01_指標庫'!$H$9*IF(ISNUMBER($AG1297),AR1297,0)+'01_指標庫'!$H$10*IF(ISNUMBER($AB1297),AM1297,0)+'01_指標庫'!$H$11*IF(ISNUMBER($AC1297),AN1297,0)+'01_指標庫'!$H$12*IF(ISNUMBER($AD1297),AO1297,0)+'01_指標庫'!$H$13*IF(ISNUMBER($AE1297),AP1297,0)+'01_指標庫'!$H$14*IF(ISNUMBER($I1297),O1297,0)+'01_指標庫'!$H$15*IF(ISNUMBER($AH1297),AS1297,0)+'01_指標庫'!$H$16*IF(ISNUMBER($K1297),P1297,0)+'01_指標庫'!$H$17*IF(ISNUMBER($AI1297),AT1297,0)+'01_指標庫'!$H$18*IF(ISNUMBER($AJ1297),AU1297,0)+'01_指標庫'!$H$19*IF(ISNUMBER($AK1297),AV1297,0)+'01_指標庫'!$H$20*IF(ISNUMBER($BB1297),BB1297,0)+'01_指標庫'!$H$21*IF(ISNUMBER($BC1297),BC1297,0))/AW1297,1))</f>
        <v>86.3</v>
      </c>
      <c r="AY1297" s="67"/>
      <c r="AZ1297" s="67"/>
      <c r="BA1297" s="66">
        <f t="shared" si="477"/>
        <v>5.5438744037981103E-3</v>
      </c>
      <c r="BB1297">
        <f t="shared" si="478"/>
        <v>50</v>
      </c>
      <c r="BC1297" t="str">
        <f t="shared" si="479"/>
        <v/>
      </c>
    </row>
    <row r="1298" spans="1:55" ht="15" customHeight="1">
      <c r="A1298" s="56">
        <v>1294</v>
      </c>
      <c r="B1298" s="57">
        <v>44434</v>
      </c>
      <c r="C1298" s="56">
        <v>2021</v>
      </c>
      <c r="D1298" s="58" t="s">
        <v>239</v>
      </c>
      <c r="E1298" s="59">
        <v>15278.52</v>
      </c>
      <c r="F1298" s="60">
        <v>0.12575</v>
      </c>
      <c r="G1298" s="60">
        <v>-5.8820000000000001E-3</v>
      </c>
      <c r="H1298" s="61">
        <v>0.87760000000000005</v>
      </c>
      <c r="I1298" s="69">
        <v>431.2</v>
      </c>
      <c r="J1298" s="70" t="s">
        <v>240</v>
      </c>
      <c r="K1298" s="63">
        <v>18.84</v>
      </c>
      <c r="L1298" s="56">
        <f t="shared" si="457"/>
        <v>100</v>
      </c>
      <c r="M1298" s="56">
        <f t="shared" si="458"/>
        <v>100</v>
      </c>
      <c r="N1298" s="56">
        <f t="shared" si="459"/>
        <v>100</v>
      </c>
      <c r="O1298" s="56">
        <f t="shared" si="460"/>
        <v>50</v>
      </c>
      <c r="P1298" s="56">
        <f t="shared" si="461"/>
        <v>100</v>
      </c>
      <c r="Q1298" s="63"/>
      <c r="R1298" s="56"/>
      <c r="S1298" s="60">
        <f t="shared" si="474"/>
        <v>-5.882000817233668E-3</v>
      </c>
      <c r="T1298" s="64">
        <f t="shared" si="475"/>
        <v>0.12209648600357359</v>
      </c>
      <c r="V1298" s="65"/>
      <c r="W1298" s="65"/>
      <c r="Y1298" s="15" t="str">
        <f t="shared" si="462"/>
        <v>EASY</v>
      </c>
      <c r="AA1298" s="66">
        <f t="shared" si="476"/>
        <v>9.3862309461333338E-2</v>
      </c>
      <c r="AB1298">
        <f>LOOKUP($B1298,'07_L1政策步階'!$A$4:$A$14,'07_L1政策步階'!$C$4:$C$14)</f>
        <v>1</v>
      </c>
      <c r="AC1298" s="65"/>
      <c r="AD1298" s="65"/>
      <c r="AE1298" s="65"/>
      <c r="AF1298" s="65"/>
      <c r="AG1298" s="65"/>
      <c r="AH1298" s="65"/>
      <c r="AI1298" s="65"/>
      <c r="AJ1298" s="65"/>
      <c r="AK1298" s="65"/>
      <c r="AL1298">
        <f t="shared" si="463"/>
        <v>100</v>
      </c>
      <c r="AM1298">
        <f t="shared" si="464"/>
        <v>100</v>
      </c>
      <c r="AN1298" t="str">
        <f t="shared" si="465"/>
        <v/>
      </c>
      <c r="AO1298" t="str">
        <f t="shared" si="466"/>
        <v/>
      </c>
      <c r="AP1298" t="str">
        <f t="shared" si="467"/>
        <v/>
      </c>
      <c r="AQ1298" t="str">
        <f t="shared" si="468"/>
        <v/>
      </c>
      <c r="AR1298" t="str">
        <f t="shared" si="469"/>
        <v/>
      </c>
      <c r="AS1298" t="str">
        <f t="shared" si="470"/>
        <v/>
      </c>
      <c r="AT1298" t="str">
        <f t="shared" si="471"/>
        <v/>
      </c>
      <c r="AU1298" t="str">
        <f t="shared" si="472"/>
        <v/>
      </c>
      <c r="AV1298" t="str">
        <f t="shared" si="473"/>
        <v/>
      </c>
      <c r="AW1298">
        <f>'01_指標庫'!$H$4*ISNUMBER($F1298)+'01_指標庫'!$H$5*ISNUMBER($AA1298)+'01_指標庫'!$H$6*ISNUMBER($G1298)+'01_指標庫'!$H$7*ISNUMBER($H1298)+'01_指標庫'!$H$8*ISNUMBER($AF1298)+'01_指標庫'!$H$9*ISNUMBER($AG1298)+'01_指標庫'!$H$10*ISNUMBER($AB1298)+'01_指標庫'!$H$11*ISNUMBER($AC1298)+'01_指標庫'!$H$12*ISNUMBER($AD1298)+'01_指標庫'!$H$13*ISNUMBER($AE1298)+'01_指標庫'!$H$14*ISNUMBER($I1298)+'01_指標庫'!$H$15*ISNUMBER($AH1298)+'01_指標庫'!$H$16*ISNUMBER($K1298)+'01_指標庫'!$H$17*ISNUMBER($AI1298)+'01_指標庫'!$H$18*ISNUMBER($AJ1298)+'01_指標庫'!$H$19*ISNUMBER($AK1298)+'01_指標庫'!$H$20*ISNUMBER($BB1298)+'01_指標庫'!$H$21*ISNUMBER($BC1298)</f>
        <v>51</v>
      </c>
      <c r="AX1298">
        <f>IF(AW1298=0,50,ROUND(('01_指標庫'!$H$4*IF(ISNUMBER($F1298),L1298,0)+'01_指標庫'!$H$5*IF(ISNUMBER($AA1298),AL1298,0)+'01_指標庫'!$H$6*IF(ISNUMBER($G1298),M1298,0)+'01_指標庫'!$H$7*IF(ISNUMBER($H1298),N1298,0)+'01_指標庫'!$H$8*IF(ISNUMBER($AF1298),AQ1298,0)+'01_指標庫'!$H$9*IF(ISNUMBER($AG1298),AR1298,0)+'01_指標庫'!$H$10*IF(ISNUMBER($AB1298),AM1298,0)+'01_指標庫'!$H$11*IF(ISNUMBER($AC1298),AN1298,0)+'01_指標庫'!$H$12*IF(ISNUMBER($AD1298),AO1298,0)+'01_指標庫'!$H$13*IF(ISNUMBER($AE1298),AP1298,0)+'01_指標庫'!$H$14*IF(ISNUMBER($I1298),O1298,0)+'01_指標庫'!$H$15*IF(ISNUMBER($AH1298),AS1298,0)+'01_指標庫'!$H$16*IF(ISNUMBER($K1298),P1298,0)+'01_指標庫'!$H$17*IF(ISNUMBER($AI1298),AT1298,0)+'01_指標庫'!$H$18*IF(ISNUMBER($AJ1298),AU1298,0)+'01_指標庫'!$H$19*IF(ISNUMBER($AK1298),AV1298,0)+'01_指標庫'!$H$20*IF(ISNUMBER($BB1298),BB1298,0)+'01_指標庫'!$H$21*IF(ISNUMBER($BC1298),BC1298,0))/AW1298,1))</f>
        <v>86.3</v>
      </c>
      <c r="AY1298" s="67"/>
      <c r="AZ1298" s="67"/>
      <c r="BA1298" s="66">
        <f t="shared" si="477"/>
        <v>8.8351372252861715E-3</v>
      </c>
      <c r="BB1298">
        <f t="shared" si="478"/>
        <v>50</v>
      </c>
      <c r="BC1298" t="str">
        <f t="shared" si="479"/>
        <v/>
      </c>
    </row>
    <row r="1299" spans="1:55" ht="15" customHeight="1">
      <c r="A1299" s="56">
        <v>1295</v>
      </c>
      <c r="B1299" s="57">
        <v>44435</v>
      </c>
      <c r="C1299" s="56">
        <v>2021</v>
      </c>
      <c r="D1299" s="58" t="s">
        <v>234</v>
      </c>
      <c r="E1299" s="59">
        <v>15432.95</v>
      </c>
      <c r="F1299" s="60">
        <v>0.13553499999999999</v>
      </c>
      <c r="G1299" s="60">
        <v>0</v>
      </c>
      <c r="H1299" s="61">
        <v>0.87760000000000005</v>
      </c>
      <c r="I1299" s="69">
        <v>410.6</v>
      </c>
      <c r="J1299" s="70" t="s">
        <v>240</v>
      </c>
      <c r="K1299" s="63">
        <v>16.39</v>
      </c>
      <c r="L1299" s="56">
        <f t="shared" si="457"/>
        <v>100</v>
      </c>
      <c r="M1299" s="56">
        <f t="shared" si="458"/>
        <v>100</v>
      </c>
      <c r="N1299" s="56">
        <f t="shared" si="459"/>
        <v>100</v>
      </c>
      <c r="O1299" s="56">
        <f t="shared" si="460"/>
        <v>50</v>
      </c>
      <c r="P1299" s="56">
        <f t="shared" si="461"/>
        <v>100</v>
      </c>
      <c r="Q1299" s="63"/>
      <c r="R1299" s="56"/>
      <c r="S1299" s="60">
        <f t="shared" si="474"/>
        <v>1.0107654406316779E-2</v>
      </c>
      <c r="T1299" s="64">
        <f t="shared" si="475"/>
        <v>-0.13004246284501053</v>
      </c>
      <c r="V1299" s="65"/>
      <c r="W1299" s="65"/>
      <c r="Y1299" s="15" t="str">
        <f t="shared" si="462"/>
        <v>EASY</v>
      </c>
      <c r="AA1299" s="66">
        <f t="shared" si="476"/>
        <v>9.4197243154082955E-2</v>
      </c>
      <c r="AB1299">
        <f>LOOKUP($B1299,'07_L1政策步階'!$A$4:$A$14,'07_L1政策步階'!$C$4:$C$14)</f>
        <v>1</v>
      </c>
      <c r="AC1299" s="65"/>
      <c r="AD1299" s="65"/>
      <c r="AE1299" s="65"/>
      <c r="AF1299" s="65"/>
      <c r="AG1299" s="65"/>
      <c r="AH1299" s="65"/>
      <c r="AI1299" s="65"/>
      <c r="AJ1299" s="65"/>
      <c r="AK1299" s="65"/>
      <c r="AL1299">
        <f t="shared" si="463"/>
        <v>100</v>
      </c>
      <c r="AM1299">
        <f t="shared" si="464"/>
        <v>100</v>
      </c>
      <c r="AN1299" t="str">
        <f t="shared" si="465"/>
        <v/>
      </c>
      <c r="AO1299" t="str">
        <f t="shared" si="466"/>
        <v/>
      </c>
      <c r="AP1299" t="str">
        <f t="shared" si="467"/>
        <v/>
      </c>
      <c r="AQ1299" t="str">
        <f t="shared" si="468"/>
        <v/>
      </c>
      <c r="AR1299" t="str">
        <f t="shared" si="469"/>
        <v/>
      </c>
      <c r="AS1299" t="str">
        <f t="shared" si="470"/>
        <v/>
      </c>
      <c r="AT1299" t="str">
        <f t="shared" si="471"/>
        <v/>
      </c>
      <c r="AU1299" t="str">
        <f t="shared" si="472"/>
        <v/>
      </c>
      <c r="AV1299" t="str">
        <f t="shared" si="473"/>
        <v/>
      </c>
      <c r="AW1299">
        <f>'01_指標庫'!$H$4*ISNUMBER($F1299)+'01_指標庫'!$H$5*ISNUMBER($AA1299)+'01_指標庫'!$H$6*ISNUMBER($G1299)+'01_指標庫'!$H$7*ISNUMBER($H1299)+'01_指標庫'!$H$8*ISNUMBER($AF1299)+'01_指標庫'!$H$9*ISNUMBER($AG1299)+'01_指標庫'!$H$10*ISNUMBER($AB1299)+'01_指標庫'!$H$11*ISNUMBER($AC1299)+'01_指標庫'!$H$12*ISNUMBER($AD1299)+'01_指標庫'!$H$13*ISNUMBER($AE1299)+'01_指標庫'!$H$14*ISNUMBER($I1299)+'01_指標庫'!$H$15*ISNUMBER($AH1299)+'01_指標庫'!$H$16*ISNUMBER($K1299)+'01_指標庫'!$H$17*ISNUMBER($AI1299)+'01_指標庫'!$H$18*ISNUMBER($AJ1299)+'01_指標庫'!$H$19*ISNUMBER($AK1299)+'01_指標庫'!$H$20*ISNUMBER($BB1299)+'01_指標庫'!$H$21*ISNUMBER($BC1299)</f>
        <v>51</v>
      </c>
      <c r="AX1299">
        <f>IF(AW1299=0,50,ROUND(('01_指標庫'!$H$4*IF(ISNUMBER($F1299),L1299,0)+'01_指標庫'!$H$5*IF(ISNUMBER($AA1299),AL1299,0)+'01_指標庫'!$H$6*IF(ISNUMBER($G1299),M1299,0)+'01_指標庫'!$H$7*IF(ISNUMBER($H1299),N1299,0)+'01_指標庫'!$H$8*IF(ISNUMBER($AF1299),AQ1299,0)+'01_指標庫'!$H$9*IF(ISNUMBER($AG1299),AR1299,0)+'01_指標庫'!$H$10*IF(ISNUMBER($AB1299),AM1299,0)+'01_指標庫'!$H$11*IF(ISNUMBER($AC1299),AN1299,0)+'01_指標庫'!$H$12*IF(ISNUMBER($AD1299),AO1299,0)+'01_指標庫'!$H$13*IF(ISNUMBER($AE1299),AP1299,0)+'01_指標庫'!$H$14*IF(ISNUMBER($I1299),O1299,0)+'01_指標庫'!$H$15*IF(ISNUMBER($AH1299),AS1299,0)+'01_指標庫'!$H$16*IF(ISNUMBER($K1299),P1299,0)+'01_指標庫'!$H$17*IF(ISNUMBER($AI1299),AT1299,0)+'01_指標庫'!$H$18*IF(ISNUMBER($AJ1299),AU1299,0)+'01_指標庫'!$H$19*IF(ISNUMBER($AK1299),AV1299,0)+'01_指標庫'!$H$20*IF(ISNUMBER($BB1299),BB1299,0)+'01_指標庫'!$H$21*IF(ISNUMBER($BC1299),BC1299,0))/AW1299,1))</f>
        <v>92.2</v>
      </c>
      <c r="AY1299" s="67"/>
      <c r="AZ1299" s="67"/>
      <c r="BA1299" s="66">
        <f t="shared" si="477"/>
        <v>1.135111516144649E-2</v>
      </c>
      <c r="BB1299">
        <f t="shared" si="478"/>
        <v>100</v>
      </c>
      <c r="BC1299" t="str">
        <f t="shared" si="479"/>
        <v/>
      </c>
    </row>
    <row r="1300" spans="1:55" ht="15" customHeight="1">
      <c r="A1300" s="56">
        <v>1296</v>
      </c>
      <c r="B1300" s="57">
        <v>44438</v>
      </c>
      <c r="C1300" s="56">
        <v>2021</v>
      </c>
      <c r="D1300" s="58" t="s">
        <v>236</v>
      </c>
      <c r="E1300" s="59">
        <v>15605.09</v>
      </c>
      <c r="F1300" s="60">
        <v>0.14663499999999999</v>
      </c>
      <c r="G1300" s="60">
        <v>0</v>
      </c>
      <c r="H1300" s="61">
        <v>0.87760000000000005</v>
      </c>
      <c r="I1300" s="69">
        <v>408.9</v>
      </c>
      <c r="J1300" s="70" t="s">
        <v>240</v>
      </c>
      <c r="K1300" s="63">
        <v>16.190000000000001</v>
      </c>
      <c r="L1300" s="56">
        <f t="shared" si="457"/>
        <v>100</v>
      </c>
      <c r="M1300" s="56">
        <f t="shared" si="458"/>
        <v>100</v>
      </c>
      <c r="N1300" s="56">
        <f t="shared" si="459"/>
        <v>100</v>
      </c>
      <c r="O1300" s="56">
        <f t="shared" si="460"/>
        <v>50</v>
      </c>
      <c r="P1300" s="56">
        <f t="shared" si="461"/>
        <v>100</v>
      </c>
      <c r="Q1300" s="63"/>
      <c r="R1300" s="56"/>
      <c r="S1300" s="60">
        <f t="shared" si="474"/>
        <v>1.1154056742230134E-2</v>
      </c>
      <c r="T1300" s="64">
        <f t="shared" si="475"/>
        <v>-1.2202562538133011E-2</v>
      </c>
      <c r="V1300" s="65"/>
      <c r="W1300" s="65"/>
      <c r="Y1300" s="15" t="str">
        <f t="shared" si="462"/>
        <v>EASY</v>
      </c>
      <c r="AA1300" s="66">
        <f t="shared" si="476"/>
        <v>9.4990883716156826E-2</v>
      </c>
      <c r="AB1300">
        <f>LOOKUP($B1300,'07_L1政策步階'!$A$4:$A$14,'07_L1政策步階'!$C$4:$C$14)</f>
        <v>1</v>
      </c>
      <c r="AC1300" s="65"/>
      <c r="AD1300" s="65"/>
      <c r="AE1300" s="65"/>
      <c r="AF1300" s="65"/>
      <c r="AG1300" s="65"/>
      <c r="AH1300" s="65"/>
      <c r="AI1300" s="65"/>
      <c r="AJ1300" s="65"/>
      <c r="AK1300" s="65"/>
      <c r="AL1300">
        <f t="shared" si="463"/>
        <v>100</v>
      </c>
      <c r="AM1300">
        <f t="shared" si="464"/>
        <v>100</v>
      </c>
      <c r="AN1300" t="str">
        <f t="shared" si="465"/>
        <v/>
      </c>
      <c r="AO1300" t="str">
        <f t="shared" si="466"/>
        <v/>
      </c>
      <c r="AP1300" t="str">
        <f t="shared" si="467"/>
        <v/>
      </c>
      <c r="AQ1300" t="str">
        <f t="shared" si="468"/>
        <v/>
      </c>
      <c r="AR1300" t="str">
        <f t="shared" si="469"/>
        <v/>
      </c>
      <c r="AS1300" t="str">
        <f t="shared" si="470"/>
        <v/>
      </c>
      <c r="AT1300" t="str">
        <f t="shared" si="471"/>
        <v/>
      </c>
      <c r="AU1300" t="str">
        <f t="shared" si="472"/>
        <v/>
      </c>
      <c r="AV1300" t="str">
        <f t="shared" si="473"/>
        <v/>
      </c>
      <c r="AW1300">
        <f>'01_指標庫'!$H$4*ISNUMBER($F1300)+'01_指標庫'!$H$5*ISNUMBER($AA1300)+'01_指標庫'!$H$6*ISNUMBER($G1300)+'01_指標庫'!$H$7*ISNUMBER($H1300)+'01_指標庫'!$H$8*ISNUMBER($AF1300)+'01_指標庫'!$H$9*ISNUMBER($AG1300)+'01_指標庫'!$H$10*ISNUMBER($AB1300)+'01_指標庫'!$H$11*ISNUMBER($AC1300)+'01_指標庫'!$H$12*ISNUMBER($AD1300)+'01_指標庫'!$H$13*ISNUMBER($AE1300)+'01_指標庫'!$H$14*ISNUMBER($I1300)+'01_指標庫'!$H$15*ISNUMBER($AH1300)+'01_指標庫'!$H$16*ISNUMBER($K1300)+'01_指標庫'!$H$17*ISNUMBER($AI1300)+'01_指標庫'!$H$18*ISNUMBER($AJ1300)+'01_指標庫'!$H$19*ISNUMBER($AK1300)+'01_指標庫'!$H$20*ISNUMBER($BB1300)+'01_指標庫'!$H$21*ISNUMBER($BC1300)</f>
        <v>51</v>
      </c>
      <c r="AX1300">
        <f>IF(AW1300=0,50,ROUND(('01_指標庫'!$H$4*IF(ISNUMBER($F1300),L1300,0)+'01_指標庫'!$H$5*IF(ISNUMBER($AA1300),AL1300,0)+'01_指標庫'!$H$6*IF(ISNUMBER($G1300),M1300,0)+'01_指標庫'!$H$7*IF(ISNUMBER($H1300),N1300,0)+'01_指標庫'!$H$8*IF(ISNUMBER($AF1300),AQ1300,0)+'01_指標庫'!$H$9*IF(ISNUMBER($AG1300),AR1300,0)+'01_指標庫'!$H$10*IF(ISNUMBER($AB1300),AM1300,0)+'01_指標庫'!$H$11*IF(ISNUMBER($AC1300),AN1300,0)+'01_指標庫'!$H$12*IF(ISNUMBER($AD1300),AO1300,0)+'01_指標庫'!$H$13*IF(ISNUMBER($AE1300),AP1300,0)+'01_指標庫'!$H$14*IF(ISNUMBER($I1300),O1300,0)+'01_指標庫'!$H$15*IF(ISNUMBER($AH1300),AS1300,0)+'01_指標庫'!$H$16*IF(ISNUMBER($K1300),P1300,0)+'01_指標庫'!$H$17*IF(ISNUMBER($AI1300),AT1300,0)+'01_指標庫'!$H$18*IF(ISNUMBER($AJ1300),AU1300,0)+'01_指標庫'!$H$19*IF(ISNUMBER($AK1300),AV1300,0)+'01_指標庫'!$H$20*IF(ISNUMBER($BB1300),BB1300,0)+'01_指標庫'!$H$21*IF(ISNUMBER($BC1300),BC1300,0))/AW1300,1))</f>
        <v>92.2</v>
      </c>
      <c r="AY1300" s="67"/>
      <c r="AZ1300" s="67"/>
      <c r="BA1300" s="66">
        <f t="shared" si="477"/>
        <v>1.2106153284703769E-2</v>
      </c>
      <c r="BB1300">
        <f t="shared" si="478"/>
        <v>100</v>
      </c>
      <c r="BC1300" t="str">
        <f t="shared" si="479"/>
        <v/>
      </c>
    </row>
    <row r="1301" spans="1:55" ht="15" customHeight="1">
      <c r="A1301" s="56">
        <v>1297</v>
      </c>
      <c r="B1301" s="57">
        <v>44439</v>
      </c>
      <c r="C1301" s="56">
        <v>2021</v>
      </c>
      <c r="D1301" s="58" t="s">
        <v>237</v>
      </c>
      <c r="E1301" s="59">
        <v>15582.51</v>
      </c>
      <c r="F1301" s="60">
        <v>0.143398</v>
      </c>
      <c r="G1301" s="60">
        <v>-1.4469999999999999E-3</v>
      </c>
      <c r="H1301" s="61">
        <v>0.87760000000000005</v>
      </c>
      <c r="I1301" s="69">
        <v>411.4</v>
      </c>
      <c r="J1301" s="70" t="s">
        <v>240</v>
      </c>
      <c r="K1301" s="63">
        <v>16.48</v>
      </c>
      <c r="L1301" s="56">
        <f t="shared" si="457"/>
        <v>100</v>
      </c>
      <c r="M1301" s="56">
        <f t="shared" si="458"/>
        <v>100</v>
      </c>
      <c r="N1301" s="56">
        <f t="shared" si="459"/>
        <v>100</v>
      </c>
      <c r="O1301" s="56">
        <f t="shared" si="460"/>
        <v>50</v>
      </c>
      <c r="P1301" s="56">
        <f t="shared" si="461"/>
        <v>100</v>
      </c>
      <c r="Q1301" s="63"/>
      <c r="R1301" s="56"/>
      <c r="S1301" s="60">
        <f t="shared" si="474"/>
        <v>-1.4469637791258982E-3</v>
      </c>
      <c r="T1301" s="64">
        <f t="shared" si="475"/>
        <v>1.7912291537986347E-2</v>
      </c>
      <c r="V1301" s="65"/>
      <c r="W1301" s="65"/>
      <c r="Y1301" s="15" t="str">
        <f t="shared" si="462"/>
        <v>EASY</v>
      </c>
      <c r="AA1301" s="66">
        <f t="shared" si="476"/>
        <v>9.5603223902175793E-2</v>
      </c>
      <c r="AB1301">
        <f>LOOKUP($B1301,'07_L1政策步階'!$A$4:$A$14,'07_L1政策步階'!$C$4:$C$14)</f>
        <v>1</v>
      </c>
      <c r="AC1301" s="65"/>
      <c r="AD1301" s="65"/>
      <c r="AE1301" s="65"/>
      <c r="AF1301" s="65"/>
      <c r="AG1301" s="65"/>
      <c r="AH1301" s="65"/>
      <c r="AI1301" s="65"/>
      <c r="AJ1301" s="65"/>
      <c r="AK1301" s="65"/>
      <c r="AL1301">
        <f t="shared" si="463"/>
        <v>100</v>
      </c>
      <c r="AM1301">
        <f t="shared" si="464"/>
        <v>100</v>
      </c>
      <c r="AN1301" t="str">
        <f t="shared" si="465"/>
        <v/>
      </c>
      <c r="AO1301" t="str">
        <f t="shared" si="466"/>
        <v/>
      </c>
      <c r="AP1301" t="str">
        <f t="shared" si="467"/>
        <v/>
      </c>
      <c r="AQ1301" t="str">
        <f t="shared" si="468"/>
        <v/>
      </c>
      <c r="AR1301" t="str">
        <f t="shared" si="469"/>
        <v/>
      </c>
      <c r="AS1301" t="str">
        <f t="shared" si="470"/>
        <v/>
      </c>
      <c r="AT1301" t="str">
        <f t="shared" si="471"/>
        <v/>
      </c>
      <c r="AU1301" t="str">
        <f t="shared" si="472"/>
        <v/>
      </c>
      <c r="AV1301" t="str">
        <f t="shared" si="473"/>
        <v/>
      </c>
      <c r="AW1301">
        <f>'01_指標庫'!$H$4*ISNUMBER($F1301)+'01_指標庫'!$H$5*ISNUMBER($AA1301)+'01_指標庫'!$H$6*ISNUMBER($G1301)+'01_指標庫'!$H$7*ISNUMBER($H1301)+'01_指標庫'!$H$8*ISNUMBER($AF1301)+'01_指標庫'!$H$9*ISNUMBER($AG1301)+'01_指標庫'!$H$10*ISNUMBER($AB1301)+'01_指標庫'!$H$11*ISNUMBER($AC1301)+'01_指標庫'!$H$12*ISNUMBER($AD1301)+'01_指標庫'!$H$13*ISNUMBER($AE1301)+'01_指標庫'!$H$14*ISNUMBER($I1301)+'01_指標庫'!$H$15*ISNUMBER($AH1301)+'01_指標庫'!$H$16*ISNUMBER($K1301)+'01_指標庫'!$H$17*ISNUMBER($AI1301)+'01_指標庫'!$H$18*ISNUMBER($AJ1301)+'01_指標庫'!$H$19*ISNUMBER($AK1301)+'01_指標庫'!$H$20*ISNUMBER($BB1301)+'01_指標庫'!$H$21*ISNUMBER($BC1301)</f>
        <v>51</v>
      </c>
      <c r="AX1301">
        <f>IF(AW1301=0,50,ROUND(('01_指標庫'!$H$4*IF(ISNUMBER($F1301),L1301,0)+'01_指標庫'!$H$5*IF(ISNUMBER($AA1301),AL1301,0)+'01_指標庫'!$H$6*IF(ISNUMBER($G1301),M1301,0)+'01_指標庫'!$H$7*IF(ISNUMBER($H1301),N1301,0)+'01_指標庫'!$H$8*IF(ISNUMBER($AF1301),AQ1301,0)+'01_指標庫'!$H$9*IF(ISNUMBER($AG1301),AR1301,0)+'01_指標庫'!$H$10*IF(ISNUMBER($AB1301),AM1301,0)+'01_指標庫'!$H$11*IF(ISNUMBER($AC1301),AN1301,0)+'01_指標庫'!$H$12*IF(ISNUMBER($AD1301),AO1301,0)+'01_指標庫'!$H$13*IF(ISNUMBER($AE1301),AP1301,0)+'01_指標庫'!$H$14*IF(ISNUMBER($I1301),O1301,0)+'01_指標庫'!$H$15*IF(ISNUMBER($AH1301),AS1301,0)+'01_指標庫'!$H$16*IF(ISNUMBER($K1301),P1301,0)+'01_指標庫'!$H$17*IF(ISNUMBER($AI1301),AT1301,0)+'01_指標庫'!$H$18*IF(ISNUMBER($AJ1301),AU1301,0)+'01_指標庫'!$H$19*IF(ISNUMBER($AK1301),AV1301,0)+'01_指標庫'!$H$20*IF(ISNUMBER($BB1301),BB1301,0)+'01_指標庫'!$H$21*IF(ISNUMBER($BC1301),BC1301,0))/AW1301,1))</f>
        <v>92.2</v>
      </c>
      <c r="AY1301" s="67"/>
      <c r="AZ1301" s="67"/>
      <c r="BA1301" s="66">
        <f t="shared" si="477"/>
        <v>1.1209444237814337E-2</v>
      </c>
      <c r="BB1301">
        <f t="shared" si="478"/>
        <v>100</v>
      </c>
      <c r="BC1301" t="str">
        <f t="shared" si="479"/>
        <v/>
      </c>
    </row>
    <row r="1302" spans="1:55" ht="15" customHeight="1">
      <c r="A1302" s="56">
        <v>1298</v>
      </c>
      <c r="B1302" s="57">
        <v>44440</v>
      </c>
      <c r="C1302" s="56">
        <v>2021</v>
      </c>
      <c r="D1302" s="58" t="s">
        <v>238</v>
      </c>
      <c r="E1302" s="59">
        <v>15611.57</v>
      </c>
      <c r="F1302" s="60">
        <v>0.14398900000000001</v>
      </c>
      <c r="G1302" s="60">
        <v>0</v>
      </c>
      <c r="H1302" s="61">
        <v>0.87760000000000005</v>
      </c>
      <c r="I1302" s="69">
        <v>408.3</v>
      </c>
      <c r="J1302" s="70" t="s">
        <v>240</v>
      </c>
      <c r="K1302" s="63">
        <v>16.11</v>
      </c>
      <c r="L1302" s="56">
        <f t="shared" si="457"/>
        <v>100</v>
      </c>
      <c r="M1302" s="56">
        <f t="shared" si="458"/>
        <v>100</v>
      </c>
      <c r="N1302" s="56">
        <f t="shared" si="459"/>
        <v>100</v>
      </c>
      <c r="O1302" s="56">
        <f t="shared" si="460"/>
        <v>50</v>
      </c>
      <c r="P1302" s="56">
        <f t="shared" si="461"/>
        <v>100</v>
      </c>
      <c r="Q1302" s="63"/>
      <c r="R1302" s="56"/>
      <c r="S1302" s="60">
        <f t="shared" si="474"/>
        <v>1.8649113653705918E-3</v>
      </c>
      <c r="T1302" s="64">
        <f t="shared" si="475"/>
        <v>-2.2451456310679685E-2</v>
      </c>
      <c r="V1302" s="65"/>
      <c r="W1302" s="65"/>
      <c r="Y1302" s="15" t="str">
        <f t="shared" si="462"/>
        <v>EASY</v>
      </c>
      <c r="AA1302" s="66">
        <f t="shared" si="476"/>
        <v>9.6094059895508899E-2</v>
      </c>
      <c r="AB1302">
        <f>LOOKUP($B1302,'07_L1政策步階'!$A$4:$A$14,'07_L1政策步階'!$C$4:$C$14)</f>
        <v>1</v>
      </c>
      <c r="AC1302" s="65"/>
      <c r="AD1302" s="65"/>
      <c r="AE1302" s="65"/>
      <c r="AF1302" s="65"/>
      <c r="AG1302" s="65"/>
      <c r="AH1302" s="65"/>
      <c r="AI1302" s="65"/>
      <c r="AJ1302" s="65"/>
      <c r="AK1302" s="65"/>
      <c r="AL1302">
        <f t="shared" si="463"/>
        <v>100</v>
      </c>
      <c r="AM1302">
        <f t="shared" si="464"/>
        <v>100</v>
      </c>
      <c r="AN1302" t="str">
        <f t="shared" si="465"/>
        <v/>
      </c>
      <c r="AO1302" t="str">
        <f t="shared" si="466"/>
        <v/>
      </c>
      <c r="AP1302" t="str">
        <f t="shared" si="467"/>
        <v/>
      </c>
      <c r="AQ1302" t="str">
        <f t="shared" si="468"/>
        <v/>
      </c>
      <c r="AR1302" t="str">
        <f t="shared" si="469"/>
        <v/>
      </c>
      <c r="AS1302" t="str">
        <f t="shared" si="470"/>
        <v/>
      </c>
      <c r="AT1302" t="str">
        <f t="shared" si="471"/>
        <v/>
      </c>
      <c r="AU1302" t="str">
        <f t="shared" si="472"/>
        <v/>
      </c>
      <c r="AV1302" t="str">
        <f t="shared" si="473"/>
        <v/>
      </c>
      <c r="AW1302">
        <f>'01_指標庫'!$H$4*ISNUMBER($F1302)+'01_指標庫'!$H$5*ISNUMBER($AA1302)+'01_指標庫'!$H$6*ISNUMBER($G1302)+'01_指標庫'!$H$7*ISNUMBER($H1302)+'01_指標庫'!$H$8*ISNUMBER($AF1302)+'01_指標庫'!$H$9*ISNUMBER($AG1302)+'01_指標庫'!$H$10*ISNUMBER($AB1302)+'01_指標庫'!$H$11*ISNUMBER($AC1302)+'01_指標庫'!$H$12*ISNUMBER($AD1302)+'01_指標庫'!$H$13*ISNUMBER($AE1302)+'01_指標庫'!$H$14*ISNUMBER($I1302)+'01_指標庫'!$H$15*ISNUMBER($AH1302)+'01_指標庫'!$H$16*ISNUMBER($K1302)+'01_指標庫'!$H$17*ISNUMBER($AI1302)+'01_指標庫'!$H$18*ISNUMBER($AJ1302)+'01_指標庫'!$H$19*ISNUMBER($AK1302)+'01_指標庫'!$H$20*ISNUMBER($BB1302)+'01_指標庫'!$H$21*ISNUMBER($BC1302)</f>
        <v>51</v>
      </c>
      <c r="AX1302">
        <f>IF(AW1302=0,50,ROUND(('01_指標庫'!$H$4*IF(ISNUMBER($F1302),L1302,0)+'01_指標庫'!$H$5*IF(ISNUMBER($AA1302),AL1302,0)+'01_指標庫'!$H$6*IF(ISNUMBER($G1302),M1302,0)+'01_指標庫'!$H$7*IF(ISNUMBER($H1302),N1302,0)+'01_指標庫'!$H$8*IF(ISNUMBER($AF1302),AQ1302,0)+'01_指標庫'!$H$9*IF(ISNUMBER($AG1302),AR1302,0)+'01_指標庫'!$H$10*IF(ISNUMBER($AB1302),AM1302,0)+'01_指標庫'!$H$11*IF(ISNUMBER($AC1302),AN1302,0)+'01_指標庫'!$H$12*IF(ISNUMBER($AD1302),AO1302,0)+'01_指標庫'!$H$13*IF(ISNUMBER($AE1302),AP1302,0)+'01_指標庫'!$H$14*IF(ISNUMBER($I1302),O1302,0)+'01_指標庫'!$H$15*IF(ISNUMBER($AH1302),AS1302,0)+'01_指標庫'!$H$16*IF(ISNUMBER($K1302),P1302,0)+'01_指標庫'!$H$17*IF(ISNUMBER($AI1302),AT1302,0)+'01_指標庫'!$H$18*IF(ISNUMBER($AJ1302),AU1302,0)+'01_指標庫'!$H$19*IF(ISNUMBER($AK1302),AV1302,0)+'01_指標庫'!$H$20*IF(ISNUMBER($BB1302),BB1302,0)+'01_指標庫'!$H$21*IF(ISNUMBER($BC1302),BC1302,0))/AW1302,1))</f>
        <v>86.3</v>
      </c>
      <c r="AY1302" s="67"/>
      <c r="AZ1302" s="67"/>
      <c r="BA1302" s="66">
        <f t="shared" si="477"/>
        <v>9.4070990125640908E-3</v>
      </c>
      <c r="BB1302">
        <f t="shared" si="478"/>
        <v>50</v>
      </c>
      <c r="BC1302" t="str">
        <f t="shared" si="479"/>
        <v/>
      </c>
    </row>
    <row r="1303" spans="1:55" ht="15" customHeight="1">
      <c r="A1303" s="56">
        <v>1299</v>
      </c>
      <c r="B1303" s="57">
        <v>44441</v>
      </c>
      <c r="C1303" s="56">
        <v>2021</v>
      </c>
      <c r="D1303" s="58" t="s">
        <v>239</v>
      </c>
      <c r="E1303" s="59">
        <v>15604.25</v>
      </c>
      <c r="F1303" s="60">
        <v>0.14194999999999999</v>
      </c>
      <c r="G1303" s="60">
        <v>-4.6900000000000002E-4</v>
      </c>
      <c r="H1303" s="61">
        <v>0.87760000000000005</v>
      </c>
      <c r="I1303" s="69">
        <v>410.8</v>
      </c>
      <c r="J1303" s="70" t="s">
        <v>240</v>
      </c>
      <c r="K1303" s="63">
        <v>16.41</v>
      </c>
      <c r="L1303" s="56">
        <f t="shared" si="457"/>
        <v>100</v>
      </c>
      <c r="M1303" s="56">
        <f t="shared" si="458"/>
        <v>100</v>
      </c>
      <c r="N1303" s="56">
        <f t="shared" si="459"/>
        <v>100</v>
      </c>
      <c r="O1303" s="56">
        <f t="shared" si="460"/>
        <v>50</v>
      </c>
      <c r="P1303" s="56">
        <f t="shared" si="461"/>
        <v>100</v>
      </c>
      <c r="Q1303" s="63"/>
      <c r="R1303" s="56"/>
      <c r="S1303" s="60">
        <f t="shared" si="474"/>
        <v>-4.6888301432845836E-4</v>
      </c>
      <c r="T1303" s="64">
        <f t="shared" si="475"/>
        <v>1.862197392923659E-2</v>
      </c>
      <c r="V1303" s="65"/>
      <c r="W1303" s="65"/>
      <c r="Y1303" s="15" t="str">
        <f t="shared" si="462"/>
        <v>EASY</v>
      </c>
      <c r="AA1303" s="66">
        <f t="shared" si="476"/>
        <v>9.6600519008095187E-2</v>
      </c>
      <c r="AB1303">
        <f>LOOKUP($B1303,'07_L1政策步階'!$A$4:$A$14,'07_L1政策步階'!$C$4:$C$14)</f>
        <v>1</v>
      </c>
      <c r="AC1303" s="65"/>
      <c r="AD1303" s="65"/>
      <c r="AE1303" s="65"/>
      <c r="AF1303" s="65"/>
      <c r="AG1303" s="65"/>
      <c r="AH1303" s="65"/>
      <c r="AI1303" s="65"/>
      <c r="AJ1303" s="65"/>
      <c r="AK1303" s="65"/>
      <c r="AL1303">
        <f t="shared" si="463"/>
        <v>100</v>
      </c>
      <c r="AM1303">
        <f t="shared" si="464"/>
        <v>100</v>
      </c>
      <c r="AN1303" t="str">
        <f t="shared" si="465"/>
        <v/>
      </c>
      <c r="AO1303" t="str">
        <f t="shared" si="466"/>
        <v/>
      </c>
      <c r="AP1303" t="str">
        <f t="shared" si="467"/>
        <v/>
      </c>
      <c r="AQ1303" t="str">
        <f t="shared" si="468"/>
        <v/>
      </c>
      <c r="AR1303" t="str">
        <f t="shared" si="469"/>
        <v/>
      </c>
      <c r="AS1303" t="str">
        <f t="shared" si="470"/>
        <v/>
      </c>
      <c r="AT1303" t="str">
        <f t="shared" si="471"/>
        <v/>
      </c>
      <c r="AU1303" t="str">
        <f t="shared" si="472"/>
        <v/>
      </c>
      <c r="AV1303" t="str">
        <f t="shared" si="473"/>
        <v/>
      </c>
      <c r="AW1303">
        <f>'01_指標庫'!$H$4*ISNUMBER($F1303)+'01_指標庫'!$H$5*ISNUMBER($AA1303)+'01_指標庫'!$H$6*ISNUMBER($G1303)+'01_指標庫'!$H$7*ISNUMBER($H1303)+'01_指標庫'!$H$8*ISNUMBER($AF1303)+'01_指標庫'!$H$9*ISNUMBER($AG1303)+'01_指標庫'!$H$10*ISNUMBER($AB1303)+'01_指標庫'!$H$11*ISNUMBER($AC1303)+'01_指標庫'!$H$12*ISNUMBER($AD1303)+'01_指標庫'!$H$13*ISNUMBER($AE1303)+'01_指標庫'!$H$14*ISNUMBER($I1303)+'01_指標庫'!$H$15*ISNUMBER($AH1303)+'01_指標庫'!$H$16*ISNUMBER($K1303)+'01_指標庫'!$H$17*ISNUMBER($AI1303)+'01_指標庫'!$H$18*ISNUMBER($AJ1303)+'01_指標庫'!$H$19*ISNUMBER($AK1303)+'01_指標庫'!$H$20*ISNUMBER($BB1303)+'01_指標庫'!$H$21*ISNUMBER($BC1303)</f>
        <v>51</v>
      </c>
      <c r="AX1303">
        <f>IF(AW1303=0,50,ROUND(('01_指標庫'!$H$4*IF(ISNUMBER($F1303),L1303,0)+'01_指標庫'!$H$5*IF(ISNUMBER($AA1303),AL1303,0)+'01_指標庫'!$H$6*IF(ISNUMBER($G1303),M1303,0)+'01_指標庫'!$H$7*IF(ISNUMBER($H1303),N1303,0)+'01_指標庫'!$H$8*IF(ISNUMBER($AF1303),AQ1303,0)+'01_指標庫'!$H$9*IF(ISNUMBER($AG1303),AR1303,0)+'01_指標庫'!$H$10*IF(ISNUMBER($AB1303),AM1303,0)+'01_指標庫'!$H$11*IF(ISNUMBER($AC1303),AN1303,0)+'01_指標庫'!$H$12*IF(ISNUMBER($AD1303),AO1303,0)+'01_指標庫'!$H$13*IF(ISNUMBER($AE1303),AP1303,0)+'01_指標庫'!$H$14*IF(ISNUMBER($I1303),O1303,0)+'01_指標庫'!$H$15*IF(ISNUMBER($AH1303),AS1303,0)+'01_指標庫'!$H$16*IF(ISNUMBER($K1303),P1303,0)+'01_指標庫'!$H$17*IF(ISNUMBER($AI1303),AT1303,0)+'01_指標庫'!$H$18*IF(ISNUMBER($AJ1303),AU1303,0)+'01_指標庫'!$H$19*IF(ISNUMBER($AK1303),AV1303,0)+'01_指標庫'!$H$20*IF(ISNUMBER($BB1303),BB1303,0)+'01_指標庫'!$H$21*IF(ISNUMBER($BC1303),BC1303,0))/AW1303,1))</f>
        <v>86.3</v>
      </c>
      <c r="AY1303" s="67"/>
      <c r="AZ1303" s="67"/>
      <c r="BA1303" s="66">
        <f t="shared" si="477"/>
        <v>9.2440119372270146E-3</v>
      </c>
      <c r="BB1303">
        <f t="shared" si="478"/>
        <v>50</v>
      </c>
      <c r="BC1303" t="str">
        <f t="shared" si="479"/>
        <v/>
      </c>
    </row>
    <row r="1304" spans="1:55" ht="15" customHeight="1">
      <c r="A1304" s="56">
        <v>1300</v>
      </c>
      <c r="B1304" s="57">
        <v>44442</v>
      </c>
      <c r="C1304" s="56">
        <v>2021</v>
      </c>
      <c r="D1304" s="58" t="s">
        <v>234</v>
      </c>
      <c r="E1304" s="59">
        <v>15652.86</v>
      </c>
      <c r="F1304" s="60">
        <v>0.14396900000000001</v>
      </c>
      <c r="G1304" s="60">
        <v>0</v>
      </c>
      <c r="H1304" s="61">
        <v>0.87760000000000005</v>
      </c>
      <c r="I1304" s="69">
        <v>410.8</v>
      </c>
      <c r="J1304" s="70" t="s">
        <v>240</v>
      </c>
      <c r="K1304" s="63">
        <v>16.41</v>
      </c>
      <c r="L1304" s="56">
        <f t="shared" si="457"/>
        <v>100</v>
      </c>
      <c r="M1304" s="56">
        <f t="shared" si="458"/>
        <v>100</v>
      </c>
      <c r="N1304" s="56">
        <f t="shared" si="459"/>
        <v>100</v>
      </c>
      <c r="O1304" s="56">
        <f t="shared" si="460"/>
        <v>50</v>
      </c>
      <c r="P1304" s="56">
        <f t="shared" si="461"/>
        <v>100</v>
      </c>
      <c r="Q1304" s="63"/>
      <c r="R1304" s="56"/>
      <c r="S1304" s="60">
        <f t="shared" si="474"/>
        <v>3.1151769549961905E-3</v>
      </c>
      <c r="T1304" s="64">
        <f t="shared" si="475"/>
        <v>0</v>
      </c>
      <c r="V1304" s="65"/>
      <c r="W1304" s="65"/>
      <c r="Y1304" s="15" t="str">
        <f t="shared" si="462"/>
        <v>EASY</v>
      </c>
      <c r="AA1304" s="66">
        <f t="shared" si="476"/>
        <v>9.7008759917909915E-2</v>
      </c>
      <c r="AB1304">
        <f>LOOKUP($B1304,'07_L1政策步階'!$A$4:$A$14,'07_L1政策步階'!$C$4:$C$14)</f>
        <v>1</v>
      </c>
      <c r="AC1304" s="65"/>
      <c r="AD1304" s="65"/>
      <c r="AE1304" s="65"/>
      <c r="AF1304" s="65"/>
      <c r="AG1304" s="65"/>
      <c r="AH1304" s="65"/>
      <c r="AI1304" s="65"/>
      <c r="AJ1304" s="65"/>
      <c r="AK1304" s="65"/>
      <c r="AL1304">
        <f t="shared" si="463"/>
        <v>100</v>
      </c>
      <c r="AM1304">
        <f t="shared" si="464"/>
        <v>100</v>
      </c>
      <c r="AN1304" t="str">
        <f t="shared" si="465"/>
        <v/>
      </c>
      <c r="AO1304" t="str">
        <f t="shared" si="466"/>
        <v/>
      </c>
      <c r="AP1304" t="str">
        <f t="shared" si="467"/>
        <v/>
      </c>
      <c r="AQ1304" t="str">
        <f t="shared" si="468"/>
        <v/>
      </c>
      <c r="AR1304" t="str">
        <f t="shared" si="469"/>
        <v/>
      </c>
      <c r="AS1304" t="str">
        <f t="shared" si="470"/>
        <v/>
      </c>
      <c r="AT1304" t="str">
        <f t="shared" si="471"/>
        <v/>
      </c>
      <c r="AU1304" t="str">
        <f t="shared" si="472"/>
        <v/>
      </c>
      <c r="AV1304" t="str">
        <f t="shared" si="473"/>
        <v/>
      </c>
      <c r="AW1304">
        <f>'01_指標庫'!$H$4*ISNUMBER($F1304)+'01_指標庫'!$H$5*ISNUMBER($AA1304)+'01_指標庫'!$H$6*ISNUMBER($G1304)+'01_指標庫'!$H$7*ISNUMBER($H1304)+'01_指標庫'!$H$8*ISNUMBER($AF1304)+'01_指標庫'!$H$9*ISNUMBER($AG1304)+'01_指標庫'!$H$10*ISNUMBER($AB1304)+'01_指標庫'!$H$11*ISNUMBER($AC1304)+'01_指標庫'!$H$12*ISNUMBER($AD1304)+'01_指標庫'!$H$13*ISNUMBER($AE1304)+'01_指標庫'!$H$14*ISNUMBER($I1304)+'01_指標庫'!$H$15*ISNUMBER($AH1304)+'01_指標庫'!$H$16*ISNUMBER($K1304)+'01_指標庫'!$H$17*ISNUMBER($AI1304)+'01_指標庫'!$H$18*ISNUMBER($AJ1304)+'01_指標庫'!$H$19*ISNUMBER($AK1304)+'01_指標庫'!$H$20*ISNUMBER($BB1304)+'01_指標庫'!$H$21*ISNUMBER($BC1304)</f>
        <v>51</v>
      </c>
      <c r="AX1304">
        <f>IF(AW1304=0,50,ROUND(('01_指標庫'!$H$4*IF(ISNUMBER($F1304),L1304,0)+'01_指標庫'!$H$5*IF(ISNUMBER($AA1304),AL1304,0)+'01_指標庫'!$H$6*IF(ISNUMBER($G1304),M1304,0)+'01_指標庫'!$H$7*IF(ISNUMBER($H1304),N1304,0)+'01_指標庫'!$H$8*IF(ISNUMBER($AF1304),AQ1304,0)+'01_指標庫'!$H$9*IF(ISNUMBER($AG1304),AR1304,0)+'01_指標庫'!$H$10*IF(ISNUMBER($AB1304),AM1304,0)+'01_指標庫'!$H$11*IF(ISNUMBER($AC1304),AN1304,0)+'01_指標庫'!$H$12*IF(ISNUMBER($AD1304),AO1304,0)+'01_指標庫'!$H$13*IF(ISNUMBER($AE1304),AP1304,0)+'01_指標庫'!$H$14*IF(ISNUMBER($I1304),O1304,0)+'01_指標庫'!$H$15*IF(ISNUMBER($AH1304),AS1304,0)+'01_指標庫'!$H$16*IF(ISNUMBER($K1304),P1304,0)+'01_指標庫'!$H$17*IF(ISNUMBER($AI1304),AT1304,0)+'01_指標庫'!$H$18*IF(ISNUMBER($AJ1304),AU1304,0)+'01_指標庫'!$H$19*IF(ISNUMBER($AK1304),AV1304,0)+'01_指標庫'!$H$20*IF(ISNUMBER($BB1304),BB1304,0)+'01_指標庫'!$H$21*IF(ISNUMBER($BC1304),BC1304,0))/AW1304,1))</f>
        <v>86.3</v>
      </c>
      <c r="AY1304" s="67"/>
      <c r="AZ1304" s="67"/>
      <c r="BA1304" s="66">
        <f t="shared" si="477"/>
        <v>8.4323613693086941E-3</v>
      </c>
      <c r="BB1304">
        <f t="shared" si="478"/>
        <v>50</v>
      </c>
      <c r="BC1304" t="str">
        <f t="shared" si="479"/>
        <v/>
      </c>
    </row>
    <row r="1305" spans="1:55" ht="15" customHeight="1">
      <c r="A1305" s="56">
        <v>1301</v>
      </c>
      <c r="B1305" s="57">
        <v>44446</v>
      </c>
      <c r="C1305" s="56">
        <v>2021</v>
      </c>
      <c r="D1305" s="58" t="s">
        <v>237</v>
      </c>
      <c r="E1305" s="59">
        <v>15675.76</v>
      </c>
      <c r="F1305" s="60">
        <v>0.144062</v>
      </c>
      <c r="G1305" s="60">
        <v>0</v>
      </c>
      <c r="H1305" s="61">
        <v>0.8367</v>
      </c>
      <c r="I1305" s="69">
        <v>425.3</v>
      </c>
      <c r="J1305" s="70" t="s">
        <v>240</v>
      </c>
      <c r="K1305" s="63">
        <v>18.14</v>
      </c>
      <c r="L1305" s="56">
        <f t="shared" si="457"/>
        <v>100</v>
      </c>
      <c r="M1305" s="56">
        <f t="shared" si="458"/>
        <v>100</v>
      </c>
      <c r="N1305" s="56">
        <f t="shared" si="459"/>
        <v>100</v>
      </c>
      <c r="O1305" s="56">
        <f t="shared" si="460"/>
        <v>50</v>
      </c>
      <c r="P1305" s="56">
        <f t="shared" si="461"/>
        <v>100</v>
      </c>
      <c r="Q1305" s="63"/>
      <c r="R1305" s="56"/>
      <c r="S1305" s="60">
        <f t="shared" si="474"/>
        <v>1.4629914277646261E-3</v>
      </c>
      <c r="T1305" s="64">
        <f t="shared" si="475"/>
        <v>0.10542352224253504</v>
      </c>
      <c r="V1305" s="65"/>
      <c r="W1305" s="65"/>
      <c r="Y1305" s="15" t="str">
        <f t="shared" si="462"/>
        <v>EASY</v>
      </c>
      <c r="AA1305" s="66">
        <f t="shared" si="476"/>
        <v>9.743734264621895E-2</v>
      </c>
      <c r="AB1305">
        <f>LOOKUP($B1305,'07_L1政策步階'!$A$4:$A$14,'07_L1政策步階'!$C$4:$C$14)</f>
        <v>1</v>
      </c>
      <c r="AC1305" s="65"/>
      <c r="AD1305" s="65"/>
      <c r="AE1305" s="65"/>
      <c r="AF1305" s="65"/>
      <c r="AG1305" s="65"/>
      <c r="AH1305" s="65"/>
      <c r="AI1305" s="65"/>
      <c r="AJ1305" s="65"/>
      <c r="AK1305" s="65"/>
      <c r="AL1305">
        <f t="shared" si="463"/>
        <v>100</v>
      </c>
      <c r="AM1305">
        <f t="shared" si="464"/>
        <v>100</v>
      </c>
      <c r="AN1305" t="str">
        <f t="shared" si="465"/>
        <v/>
      </c>
      <c r="AO1305" t="str">
        <f t="shared" si="466"/>
        <v/>
      </c>
      <c r="AP1305" t="str">
        <f t="shared" si="467"/>
        <v/>
      </c>
      <c r="AQ1305" t="str">
        <f t="shared" si="468"/>
        <v/>
      </c>
      <c r="AR1305" t="str">
        <f t="shared" si="469"/>
        <v/>
      </c>
      <c r="AS1305" t="str">
        <f t="shared" si="470"/>
        <v/>
      </c>
      <c r="AT1305" t="str">
        <f t="shared" si="471"/>
        <v/>
      </c>
      <c r="AU1305" t="str">
        <f t="shared" si="472"/>
        <v/>
      </c>
      <c r="AV1305" t="str">
        <f t="shared" si="473"/>
        <v/>
      </c>
      <c r="AW1305">
        <f>'01_指標庫'!$H$4*ISNUMBER($F1305)+'01_指標庫'!$H$5*ISNUMBER($AA1305)+'01_指標庫'!$H$6*ISNUMBER($G1305)+'01_指標庫'!$H$7*ISNUMBER($H1305)+'01_指標庫'!$H$8*ISNUMBER($AF1305)+'01_指標庫'!$H$9*ISNUMBER($AG1305)+'01_指標庫'!$H$10*ISNUMBER($AB1305)+'01_指標庫'!$H$11*ISNUMBER($AC1305)+'01_指標庫'!$H$12*ISNUMBER($AD1305)+'01_指標庫'!$H$13*ISNUMBER($AE1305)+'01_指標庫'!$H$14*ISNUMBER($I1305)+'01_指標庫'!$H$15*ISNUMBER($AH1305)+'01_指標庫'!$H$16*ISNUMBER($K1305)+'01_指標庫'!$H$17*ISNUMBER($AI1305)+'01_指標庫'!$H$18*ISNUMBER($AJ1305)+'01_指標庫'!$H$19*ISNUMBER($AK1305)+'01_指標庫'!$H$20*ISNUMBER($BB1305)+'01_指標庫'!$H$21*ISNUMBER($BC1305)</f>
        <v>51</v>
      </c>
      <c r="AX1305">
        <f>IF(AW1305=0,50,ROUND(('01_指標庫'!$H$4*IF(ISNUMBER($F1305),L1305,0)+'01_指標庫'!$H$5*IF(ISNUMBER($AA1305),AL1305,0)+'01_指標庫'!$H$6*IF(ISNUMBER($G1305),M1305,0)+'01_指標庫'!$H$7*IF(ISNUMBER($H1305),N1305,0)+'01_指標庫'!$H$8*IF(ISNUMBER($AF1305),AQ1305,0)+'01_指標庫'!$H$9*IF(ISNUMBER($AG1305),AR1305,0)+'01_指標庫'!$H$10*IF(ISNUMBER($AB1305),AM1305,0)+'01_指標庫'!$H$11*IF(ISNUMBER($AC1305),AN1305,0)+'01_指標庫'!$H$12*IF(ISNUMBER($AD1305),AO1305,0)+'01_指標庫'!$H$13*IF(ISNUMBER($AE1305),AP1305,0)+'01_指標庫'!$H$14*IF(ISNUMBER($I1305),O1305,0)+'01_指標庫'!$H$15*IF(ISNUMBER($AH1305),AS1305,0)+'01_指標庫'!$H$16*IF(ISNUMBER($K1305),P1305,0)+'01_指標庫'!$H$17*IF(ISNUMBER($AI1305),AT1305,0)+'01_指標庫'!$H$18*IF(ISNUMBER($AJ1305),AU1305,0)+'01_指標庫'!$H$19*IF(ISNUMBER($AK1305),AV1305,0)+'01_指標庫'!$H$20*IF(ISNUMBER($BB1305),BB1305,0)+'01_指標庫'!$H$21*IF(ISNUMBER($BC1305),BC1305,0))/AW1305,1))</f>
        <v>86.3</v>
      </c>
      <c r="AY1305" s="67"/>
      <c r="AZ1305" s="67"/>
      <c r="BA1305" s="66">
        <f t="shared" si="477"/>
        <v>6.9845281414055993E-3</v>
      </c>
      <c r="BB1305">
        <f t="shared" si="478"/>
        <v>50</v>
      </c>
      <c r="BC1305" t="str">
        <f t="shared" si="479"/>
        <v/>
      </c>
    </row>
    <row r="1306" spans="1:55" ht="15" customHeight="1">
      <c r="A1306" s="56">
        <v>1302</v>
      </c>
      <c r="B1306" s="57">
        <v>44447</v>
      </c>
      <c r="C1306" s="56">
        <v>2021</v>
      </c>
      <c r="D1306" s="58" t="s">
        <v>238</v>
      </c>
      <c r="E1306" s="59">
        <v>15620.85</v>
      </c>
      <c r="F1306" s="60">
        <v>0.138544</v>
      </c>
      <c r="G1306" s="60">
        <v>-3.503E-3</v>
      </c>
      <c r="H1306" s="61">
        <v>0.85709999999999997</v>
      </c>
      <c r="I1306" s="69">
        <v>423.8</v>
      </c>
      <c r="J1306" s="70" t="s">
        <v>240</v>
      </c>
      <c r="K1306" s="63">
        <v>17.96</v>
      </c>
      <c r="L1306" s="56">
        <f t="shared" si="457"/>
        <v>100</v>
      </c>
      <c r="M1306" s="56">
        <f t="shared" si="458"/>
        <v>100</v>
      </c>
      <c r="N1306" s="56">
        <f t="shared" si="459"/>
        <v>100</v>
      </c>
      <c r="O1306" s="56">
        <f t="shared" si="460"/>
        <v>50</v>
      </c>
      <c r="P1306" s="56">
        <f t="shared" si="461"/>
        <v>100</v>
      </c>
      <c r="Q1306" s="63"/>
      <c r="R1306" s="56"/>
      <c r="S1306" s="60">
        <f t="shared" si="474"/>
        <v>-3.5028604673712493E-3</v>
      </c>
      <c r="T1306" s="64">
        <f t="shared" si="475"/>
        <v>-9.9228224917309316E-3</v>
      </c>
      <c r="V1306" s="65"/>
      <c r="W1306" s="65"/>
      <c r="Y1306" s="15" t="str">
        <f t="shared" si="462"/>
        <v>EASY</v>
      </c>
      <c r="AA1306" s="66">
        <f t="shared" si="476"/>
        <v>9.7580868022502987E-2</v>
      </c>
      <c r="AB1306">
        <f>LOOKUP($B1306,'07_L1政策步階'!$A$4:$A$14,'07_L1政策步階'!$C$4:$C$14)</f>
        <v>1</v>
      </c>
      <c r="AC1306" s="65"/>
      <c r="AD1306" s="65"/>
      <c r="AE1306" s="65"/>
      <c r="AF1306" s="65"/>
      <c r="AG1306" s="65"/>
      <c r="AH1306" s="65"/>
      <c r="AI1306" s="65"/>
      <c r="AJ1306" s="65"/>
      <c r="AK1306" s="65"/>
      <c r="AL1306">
        <f t="shared" si="463"/>
        <v>100</v>
      </c>
      <c r="AM1306">
        <f t="shared" si="464"/>
        <v>100</v>
      </c>
      <c r="AN1306" t="str">
        <f t="shared" si="465"/>
        <v/>
      </c>
      <c r="AO1306" t="str">
        <f t="shared" si="466"/>
        <v/>
      </c>
      <c r="AP1306" t="str">
        <f t="shared" si="467"/>
        <v/>
      </c>
      <c r="AQ1306" t="str">
        <f t="shared" si="468"/>
        <v/>
      </c>
      <c r="AR1306" t="str">
        <f t="shared" si="469"/>
        <v/>
      </c>
      <c r="AS1306" t="str">
        <f t="shared" si="470"/>
        <v/>
      </c>
      <c r="AT1306" t="str">
        <f t="shared" si="471"/>
        <v/>
      </c>
      <c r="AU1306" t="str">
        <f t="shared" si="472"/>
        <v/>
      </c>
      <c r="AV1306" t="str">
        <f t="shared" si="473"/>
        <v/>
      </c>
      <c r="AW1306">
        <f>'01_指標庫'!$H$4*ISNUMBER($F1306)+'01_指標庫'!$H$5*ISNUMBER($AA1306)+'01_指標庫'!$H$6*ISNUMBER($G1306)+'01_指標庫'!$H$7*ISNUMBER($H1306)+'01_指標庫'!$H$8*ISNUMBER($AF1306)+'01_指標庫'!$H$9*ISNUMBER($AG1306)+'01_指標庫'!$H$10*ISNUMBER($AB1306)+'01_指標庫'!$H$11*ISNUMBER($AC1306)+'01_指標庫'!$H$12*ISNUMBER($AD1306)+'01_指標庫'!$H$13*ISNUMBER($AE1306)+'01_指標庫'!$H$14*ISNUMBER($I1306)+'01_指標庫'!$H$15*ISNUMBER($AH1306)+'01_指標庫'!$H$16*ISNUMBER($K1306)+'01_指標庫'!$H$17*ISNUMBER($AI1306)+'01_指標庫'!$H$18*ISNUMBER($AJ1306)+'01_指標庫'!$H$19*ISNUMBER($AK1306)+'01_指標庫'!$H$20*ISNUMBER($BB1306)+'01_指標庫'!$H$21*ISNUMBER($BC1306)</f>
        <v>51</v>
      </c>
      <c r="AX1306">
        <f>IF(AW1306=0,50,ROUND(('01_指標庫'!$H$4*IF(ISNUMBER($F1306),L1306,0)+'01_指標庫'!$H$5*IF(ISNUMBER($AA1306),AL1306,0)+'01_指標庫'!$H$6*IF(ISNUMBER($G1306),M1306,0)+'01_指標庫'!$H$7*IF(ISNUMBER($H1306),N1306,0)+'01_指標庫'!$H$8*IF(ISNUMBER($AF1306),AQ1306,0)+'01_指標庫'!$H$9*IF(ISNUMBER($AG1306),AR1306,0)+'01_指標庫'!$H$10*IF(ISNUMBER($AB1306),AM1306,0)+'01_指標庫'!$H$11*IF(ISNUMBER($AC1306),AN1306,0)+'01_指標庫'!$H$12*IF(ISNUMBER($AD1306),AO1306,0)+'01_指標庫'!$H$13*IF(ISNUMBER($AE1306),AP1306,0)+'01_指標庫'!$H$14*IF(ISNUMBER($I1306),O1306,0)+'01_指標庫'!$H$15*IF(ISNUMBER($AH1306),AS1306,0)+'01_指標庫'!$H$16*IF(ISNUMBER($K1306),P1306,0)+'01_指標庫'!$H$17*IF(ISNUMBER($AI1306),AT1306,0)+'01_指標庫'!$H$18*IF(ISNUMBER($AJ1306),AU1306,0)+'01_指標庫'!$H$19*IF(ISNUMBER($AK1306),AV1306,0)+'01_指標庫'!$H$20*IF(ISNUMBER($BB1306),BB1306,0)+'01_指標庫'!$H$21*IF(ISNUMBER($BC1306),BC1306,0))/AW1306,1))</f>
        <v>86.3</v>
      </c>
      <c r="AY1306" s="67"/>
      <c r="AZ1306" s="67"/>
      <c r="BA1306" s="66">
        <f t="shared" si="477"/>
        <v>5.7728949681818964E-3</v>
      </c>
      <c r="BB1306">
        <f t="shared" si="478"/>
        <v>50</v>
      </c>
      <c r="BC1306" t="str">
        <f t="shared" si="479"/>
        <v/>
      </c>
    </row>
    <row r="1307" spans="1:55" ht="15" customHeight="1">
      <c r="A1307" s="56">
        <v>1303</v>
      </c>
      <c r="B1307" s="57">
        <v>44448</v>
      </c>
      <c r="C1307" s="56">
        <v>2021</v>
      </c>
      <c r="D1307" s="58" t="s">
        <v>239</v>
      </c>
      <c r="E1307" s="59">
        <v>15561.05</v>
      </c>
      <c r="F1307" s="60">
        <v>0.13267699999999999</v>
      </c>
      <c r="G1307" s="60">
        <v>-7.3179999999999999E-3</v>
      </c>
      <c r="H1307" s="61">
        <v>0.8367</v>
      </c>
      <c r="I1307" s="69">
        <v>430.8</v>
      </c>
      <c r="J1307" s="70" t="s">
        <v>240</v>
      </c>
      <c r="K1307" s="63">
        <v>18.8</v>
      </c>
      <c r="L1307" s="56">
        <f t="shared" si="457"/>
        <v>100</v>
      </c>
      <c r="M1307" s="56">
        <f t="shared" si="458"/>
        <v>100</v>
      </c>
      <c r="N1307" s="56">
        <f t="shared" si="459"/>
        <v>100</v>
      </c>
      <c r="O1307" s="56">
        <f t="shared" si="460"/>
        <v>50</v>
      </c>
      <c r="P1307" s="56">
        <f t="shared" si="461"/>
        <v>100</v>
      </c>
      <c r="Q1307" s="63"/>
      <c r="R1307" s="56"/>
      <c r="S1307" s="60">
        <f t="shared" si="474"/>
        <v>-3.8282167743753925E-3</v>
      </c>
      <c r="T1307" s="64">
        <f t="shared" si="475"/>
        <v>4.6770601336302953E-2</v>
      </c>
      <c r="V1307" s="65"/>
      <c r="W1307" s="65"/>
      <c r="Y1307" s="15" t="str">
        <f t="shared" si="462"/>
        <v>EASY</v>
      </c>
      <c r="AA1307" s="66">
        <f t="shared" si="476"/>
        <v>9.7559748223680742E-2</v>
      </c>
      <c r="AB1307">
        <f>LOOKUP($B1307,'07_L1政策步階'!$A$4:$A$14,'07_L1政策步階'!$C$4:$C$14)</f>
        <v>1</v>
      </c>
      <c r="AC1307" s="65"/>
      <c r="AD1307" s="65"/>
      <c r="AE1307" s="65"/>
      <c r="AF1307" s="65"/>
      <c r="AG1307" s="65"/>
      <c r="AH1307" s="65"/>
      <c r="AI1307" s="65"/>
      <c r="AJ1307" s="65"/>
      <c r="AK1307" s="65"/>
      <c r="AL1307">
        <f t="shared" si="463"/>
        <v>100</v>
      </c>
      <c r="AM1307">
        <f t="shared" si="464"/>
        <v>100</v>
      </c>
      <c r="AN1307" t="str">
        <f t="shared" si="465"/>
        <v/>
      </c>
      <c r="AO1307" t="str">
        <f t="shared" si="466"/>
        <v/>
      </c>
      <c r="AP1307" t="str">
        <f t="shared" si="467"/>
        <v/>
      </c>
      <c r="AQ1307" t="str">
        <f t="shared" si="468"/>
        <v/>
      </c>
      <c r="AR1307" t="str">
        <f t="shared" si="469"/>
        <v/>
      </c>
      <c r="AS1307" t="str">
        <f t="shared" si="470"/>
        <v/>
      </c>
      <c r="AT1307" t="str">
        <f t="shared" si="471"/>
        <v/>
      </c>
      <c r="AU1307" t="str">
        <f t="shared" si="472"/>
        <v/>
      </c>
      <c r="AV1307" t="str">
        <f t="shared" si="473"/>
        <v/>
      </c>
      <c r="AW1307">
        <f>'01_指標庫'!$H$4*ISNUMBER($F1307)+'01_指標庫'!$H$5*ISNUMBER($AA1307)+'01_指標庫'!$H$6*ISNUMBER($G1307)+'01_指標庫'!$H$7*ISNUMBER($H1307)+'01_指標庫'!$H$8*ISNUMBER($AF1307)+'01_指標庫'!$H$9*ISNUMBER($AG1307)+'01_指標庫'!$H$10*ISNUMBER($AB1307)+'01_指標庫'!$H$11*ISNUMBER($AC1307)+'01_指標庫'!$H$12*ISNUMBER($AD1307)+'01_指標庫'!$H$13*ISNUMBER($AE1307)+'01_指標庫'!$H$14*ISNUMBER($I1307)+'01_指標庫'!$H$15*ISNUMBER($AH1307)+'01_指標庫'!$H$16*ISNUMBER($K1307)+'01_指標庫'!$H$17*ISNUMBER($AI1307)+'01_指標庫'!$H$18*ISNUMBER($AJ1307)+'01_指標庫'!$H$19*ISNUMBER($AK1307)+'01_指標庫'!$H$20*ISNUMBER($BB1307)+'01_指標庫'!$H$21*ISNUMBER($BC1307)</f>
        <v>51</v>
      </c>
      <c r="AX1307">
        <f>IF(AW1307=0,50,ROUND(('01_指標庫'!$H$4*IF(ISNUMBER($F1307),L1307,0)+'01_指標庫'!$H$5*IF(ISNUMBER($AA1307),AL1307,0)+'01_指標庫'!$H$6*IF(ISNUMBER($G1307),M1307,0)+'01_指標庫'!$H$7*IF(ISNUMBER($H1307),N1307,0)+'01_指標庫'!$H$8*IF(ISNUMBER($AF1307),AQ1307,0)+'01_指標庫'!$H$9*IF(ISNUMBER($AG1307),AR1307,0)+'01_指標庫'!$H$10*IF(ISNUMBER($AB1307),AM1307,0)+'01_指標庫'!$H$11*IF(ISNUMBER($AC1307),AN1307,0)+'01_指標庫'!$H$12*IF(ISNUMBER($AD1307),AO1307,0)+'01_指標庫'!$H$13*IF(ISNUMBER($AE1307),AP1307,0)+'01_指標庫'!$H$14*IF(ISNUMBER($I1307),O1307,0)+'01_指標庫'!$H$15*IF(ISNUMBER($AH1307),AS1307,0)+'01_指標庫'!$H$16*IF(ISNUMBER($K1307),P1307,0)+'01_指標庫'!$H$17*IF(ISNUMBER($AI1307),AT1307,0)+'01_指標庫'!$H$18*IF(ISNUMBER($AJ1307),AU1307,0)+'01_指標庫'!$H$19*IF(ISNUMBER($AK1307),AV1307,0)+'01_指標庫'!$H$20*IF(ISNUMBER($BB1307),BB1307,0)+'01_指標庫'!$H$21*IF(ISNUMBER($BC1307),BC1307,0))/AW1307,1))</f>
        <v>86.3</v>
      </c>
      <c r="AY1307" s="67"/>
      <c r="AZ1307" s="67"/>
      <c r="BA1307" s="66">
        <f t="shared" si="477"/>
        <v>3.8819496122133312E-3</v>
      </c>
      <c r="BB1307">
        <f t="shared" si="478"/>
        <v>50</v>
      </c>
      <c r="BC1307" t="str">
        <f t="shared" si="479"/>
        <v/>
      </c>
    </row>
    <row r="1308" spans="1:55" ht="15" customHeight="1">
      <c r="A1308" s="56">
        <v>1304</v>
      </c>
      <c r="B1308" s="57">
        <v>44449</v>
      </c>
      <c r="C1308" s="56">
        <v>2021</v>
      </c>
      <c r="D1308" s="58" t="s">
        <v>234</v>
      </c>
      <c r="E1308" s="59">
        <v>15440.75</v>
      </c>
      <c r="F1308" s="60">
        <v>0.122476</v>
      </c>
      <c r="G1308" s="60">
        <v>-1.4992E-2</v>
      </c>
      <c r="H1308" s="61">
        <v>0.8367</v>
      </c>
      <c r="I1308" s="69">
        <v>448.9</v>
      </c>
      <c r="J1308" s="70" t="s">
        <v>240</v>
      </c>
      <c r="K1308" s="63">
        <v>20.95</v>
      </c>
      <c r="L1308" s="56">
        <f t="shared" si="457"/>
        <v>100</v>
      </c>
      <c r="M1308" s="56">
        <f t="shared" si="458"/>
        <v>100</v>
      </c>
      <c r="N1308" s="56">
        <f t="shared" si="459"/>
        <v>100</v>
      </c>
      <c r="O1308" s="56">
        <f t="shared" si="460"/>
        <v>50</v>
      </c>
      <c r="P1308" s="56">
        <f t="shared" si="461"/>
        <v>50</v>
      </c>
      <c r="Q1308" s="63"/>
      <c r="R1308" s="56"/>
      <c r="S1308" s="60">
        <f t="shared" si="474"/>
        <v>-7.7308407851655048E-3</v>
      </c>
      <c r="T1308" s="64">
        <f t="shared" si="475"/>
        <v>0.1143617021276595</v>
      </c>
      <c r="V1308" s="65"/>
      <c r="W1308" s="65"/>
      <c r="Y1308" s="15" t="str">
        <f t="shared" si="462"/>
        <v>EASY</v>
      </c>
      <c r="AA1308" s="66">
        <f t="shared" si="476"/>
        <v>9.7437668452296844E-2</v>
      </c>
      <c r="AB1308">
        <f>LOOKUP($B1308,'07_L1政策步階'!$A$4:$A$14,'07_L1政策步階'!$C$4:$C$14)</f>
        <v>1</v>
      </c>
      <c r="AC1308" s="65"/>
      <c r="AD1308" s="65"/>
      <c r="AE1308" s="65"/>
      <c r="AF1308" s="65"/>
      <c r="AG1308" s="65"/>
      <c r="AH1308" s="65"/>
      <c r="AI1308" s="65"/>
      <c r="AJ1308" s="65"/>
      <c r="AK1308" s="65"/>
      <c r="AL1308">
        <f t="shared" si="463"/>
        <v>100</v>
      </c>
      <c r="AM1308">
        <f t="shared" si="464"/>
        <v>100</v>
      </c>
      <c r="AN1308" t="str">
        <f t="shared" si="465"/>
        <v/>
      </c>
      <c r="AO1308" t="str">
        <f t="shared" si="466"/>
        <v/>
      </c>
      <c r="AP1308" t="str">
        <f t="shared" si="467"/>
        <v/>
      </c>
      <c r="AQ1308" t="str">
        <f t="shared" si="468"/>
        <v/>
      </c>
      <c r="AR1308" t="str">
        <f t="shared" si="469"/>
        <v/>
      </c>
      <c r="AS1308" t="str">
        <f t="shared" si="470"/>
        <v/>
      </c>
      <c r="AT1308" t="str">
        <f t="shared" si="471"/>
        <v/>
      </c>
      <c r="AU1308" t="str">
        <f t="shared" si="472"/>
        <v/>
      </c>
      <c r="AV1308" t="str">
        <f t="shared" si="473"/>
        <v/>
      </c>
      <c r="AW1308">
        <f>'01_指標庫'!$H$4*ISNUMBER($F1308)+'01_指標庫'!$H$5*ISNUMBER($AA1308)+'01_指標庫'!$H$6*ISNUMBER($G1308)+'01_指標庫'!$H$7*ISNUMBER($H1308)+'01_指標庫'!$H$8*ISNUMBER($AF1308)+'01_指標庫'!$H$9*ISNUMBER($AG1308)+'01_指標庫'!$H$10*ISNUMBER($AB1308)+'01_指標庫'!$H$11*ISNUMBER($AC1308)+'01_指標庫'!$H$12*ISNUMBER($AD1308)+'01_指標庫'!$H$13*ISNUMBER($AE1308)+'01_指標庫'!$H$14*ISNUMBER($I1308)+'01_指標庫'!$H$15*ISNUMBER($AH1308)+'01_指標庫'!$H$16*ISNUMBER($K1308)+'01_指標庫'!$H$17*ISNUMBER($AI1308)+'01_指標庫'!$H$18*ISNUMBER($AJ1308)+'01_指標庫'!$H$19*ISNUMBER($AK1308)+'01_指標庫'!$H$20*ISNUMBER($BB1308)+'01_指標庫'!$H$21*ISNUMBER($BC1308)</f>
        <v>51</v>
      </c>
      <c r="AX1308">
        <f>IF(AW1308=0,50,ROUND(('01_指標庫'!$H$4*IF(ISNUMBER($F1308),L1308,0)+'01_指標庫'!$H$5*IF(ISNUMBER($AA1308),AL1308,0)+'01_指標庫'!$H$6*IF(ISNUMBER($G1308),M1308,0)+'01_指標庫'!$H$7*IF(ISNUMBER($H1308),N1308,0)+'01_指標庫'!$H$8*IF(ISNUMBER($AF1308),AQ1308,0)+'01_指標庫'!$H$9*IF(ISNUMBER($AG1308),AR1308,0)+'01_指標庫'!$H$10*IF(ISNUMBER($AB1308),AM1308,0)+'01_指標庫'!$H$11*IF(ISNUMBER($AC1308),AN1308,0)+'01_指標庫'!$H$12*IF(ISNUMBER($AD1308),AO1308,0)+'01_指標庫'!$H$13*IF(ISNUMBER($AE1308),AP1308,0)+'01_指標庫'!$H$14*IF(ISNUMBER($I1308),O1308,0)+'01_指標庫'!$H$15*IF(ISNUMBER($AH1308),AS1308,0)+'01_指標庫'!$H$16*IF(ISNUMBER($K1308),P1308,0)+'01_指標庫'!$H$17*IF(ISNUMBER($AI1308),AT1308,0)+'01_指標庫'!$H$18*IF(ISNUMBER($AJ1308),AU1308,0)+'01_指標庫'!$H$19*IF(ISNUMBER($AK1308),AV1308,0)+'01_指標庫'!$H$20*IF(ISNUMBER($BB1308),BB1308,0)+'01_指標庫'!$H$21*IF(ISNUMBER($BC1308),BC1308,0))/AW1308,1))</f>
        <v>80.400000000000006</v>
      </c>
      <c r="AY1308" s="67"/>
      <c r="AZ1308" s="67"/>
      <c r="BA1308" s="66">
        <f t="shared" si="477"/>
        <v>7.3754246485813191E-4</v>
      </c>
      <c r="BB1308">
        <f t="shared" si="478"/>
        <v>50</v>
      </c>
      <c r="BC1308" t="str">
        <f t="shared" si="479"/>
        <v/>
      </c>
    </row>
    <row r="1309" spans="1:55" ht="15" customHeight="1">
      <c r="A1309" s="56">
        <v>1305</v>
      </c>
      <c r="B1309" s="57">
        <v>44452</v>
      </c>
      <c r="C1309" s="56">
        <v>2021</v>
      </c>
      <c r="D1309" s="58" t="s">
        <v>236</v>
      </c>
      <c r="E1309" s="59">
        <v>15434.5</v>
      </c>
      <c r="F1309" s="60">
        <v>0.120655</v>
      </c>
      <c r="G1309" s="60">
        <v>-1.5391E-2</v>
      </c>
      <c r="H1309" s="61">
        <v>0.85709999999999997</v>
      </c>
      <c r="I1309" s="69">
        <v>435.6</v>
      </c>
      <c r="J1309" s="70" t="s">
        <v>240</v>
      </c>
      <c r="K1309" s="63">
        <v>19.37</v>
      </c>
      <c r="L1309" s="56">
        <f t="shared" si="457"/>
        <v>100</v>
      </c>
      <c r="M1309" s="56">
        <f t="shared" si="458"/>
        <v>100</v>
      </c>
      <c r="N1309" s="56">
        <f t="shared" si="459"/>
        <v>100</v>
      </c>
      <c r="O1309" s="56">
        <f t="shared" si="460"/>
        <v>50</v>
      </c>
      <c r="P1309" s="56">
        <f t="shared" si="461"/>
        <v>100</v>
      </c>
      <c r="Q1309" s="63"/>
      <c r="R1309" s="56"/>
      <c r="S1309" s="60">
        <f t="shared" si="474"/>
        <v>-4.0477308420894254E-4</v>
      </c>
      <c r="T1309" s="64">
        <f t="shared" si="475"/>
        <v>-7.5417661097851973E-2</v>
      </c>
      <c r="V1309" s="65"/>
      <c r="W1309" s="65"/>
      <c r="Y1309" s="15" t="str">
        <f t="shared" si="462"/>
        <v>EASY</v>
      </c>
      <c r="AA1309" s="66">
        <f t="shared" si="476"/>
        <v>9.7370955835707651E-2</v>
      </c>
      <c r="AB1309">
        <f>LOOKUP($B1309,'07_L1政策步階'!$A$4:$A$14,'07_L1政策步階'!$C$4:$C$14)</f>
        <v>1</v>
      </c>
      <c r="AC1309" s="65"/>
      <c r="AD1309" s="65"/>
      <c r="AE1309" s="65"/>
      <c r="AF1309" s="65"/>
      <c r="AG1309" s="65"/>
      <c r="AH1309" s="65"/>
      <c r="AI1309" s="65"/>
      <c r="AJ1309" s="65"/>
      <c r="AK1309" s="65"/>
      <c r="AL1309">
        <f t="shared" si="463"/>
        <v>100</v>
      </c>
      <c r="AM1309">
        <f t="shared" si="464"/>
        <v>100</v>
      </c>
      <c r="AN1309" t="str">
        <f t="shared" si="465"/>
        <v/>
      </c>
      <c r="AO1309" t="str">
        <f t="shared" si="466"/>
        <v/>
      </c>
      <c r="AP1309" t="str">
        <f t="shared" si="467"/>
        <v/>
      </c>
      <c r="AQ1309" t="str">
        <f t="shared" si="468"/>
        <v/>
      </c>
      <c r="AR1309" t="str">
        <f t="shared" si="469"/>
        <v/>
      </c>
      <c r="AS1309" t="str">
        <f t="shared" si="470"/>
        <v/>
      </c>
      <c r="AT1309" t="str">
        <f t="shared" si="471"/>
        <v/>
      </c>
      <c r="AU1309" t="str">
        <f t="shared" si="472"/>
        <v/>
      </c>
      <c r="AV1309" t="str">
        <f t="shared" si="473"/>
        <v/>
      </c>
      <c r="AW1309">
        <f>'01_指標庫'!$H$4*ISNUMBER($F1309)+'01_指標庫'!$H$5*ISNUMBER($AA1309)+'01_指標庫'!$H$6*ISNUMBER($G1309)+'01_指標庫'!$H$7*ISNUMBER($H1309)+'01_指標庫'!$H$8*ISNUMBER($AF1309)+'01_指標庫'!$H$9*ISNUMBER($AG1309)+'01_指標庫'!$H$10*ISNUMBER($AB1309)+'01_指標庫'!$H$11*ISNUMBER($AC1309)+'01_指標庫'!$H$12*ISNUMBER($AD1309)+'01_指標庫'!$H$13*ISNUMBER($AE1309)+'01_指標庫'!$H$14*ISNUMBER($I1309)+'01_指標庫'!$H$15*ISNUMBER($AH1309)+'01_指標庫'!$H$16*ISNUMBER($K1309)+'01_指標庫'!$H$17*ISNUMBER($AI1309)+'01_指標庫'!$H$18*ISNUMBER($AJ1309)+'01_指標庫'!$H$19*ISNUMBER($AK1309)+'01_指標庫'!$H$20*ISNUMBER($BB1309)+'01_指標庫'!$H$21*ISNUMBER($BC1309)</f>
        <v>51</v>
      </c>
      <c r="AX1309">
        <f>IF(AW1309=0,50,ROUND(('01_指標庫'!$H$4*IF(ISNUMBER($F1309),L1309,0)+'01_指標庫'!$H$5*IF(ISNUMBER($AA1309),AL1309,0)+'01_指標庫'!$H$6*IF(ISNUMBER($G1309),M1309,0)+'01_指標庫'!$H$7*IF(ISNUMBER($H1309),N1309,0)+'01_指標庫'!$H$8*IF(ISNUMBER($AF1309),AQ1309,0)+'01_指標庫'!$H$9*IF(ISNUMBER($AG1309),AR1309,0)+'01_指標庫'!$H$10*IF(ISNUMBER($AB1309),AM1309,0)+'01_指標庫'!$H$11*IF(ISNUMBER($AC1309),AN1309,0)+'01_指標庫'!$H$12*IF(ISNUMBER($AD1309),AO1309,0)+'01_指標庫'!$H$13*IF(ISNUMBER($AE1309),AP1309,0)+'01_指標庫'!$H$14*IF(ISNUMBER($I1309),O1309,0)+'01_指標庫'!$H$15*IF(ISNUMBER($AH1309),AS1309,0)+'01_指標庫'!$H$16*IF(ISNUMBER($K1309),P1309,0)+'01_指標庫'!$H$17*IF(ISNUMBER($AI1309),AT1309,0)+'01_指標庫'!$H$18*IF(ISNUMBER($AJ1309),AU1309,0)+'01_指標庫'!$H$19*IF(ISNUMBER($AK1309),AV1309,0)+'01_指標庫'!$H$20*IF(ISNUMBER($BB1309),BB1309,0)+'01_指標庫'!$H$21*IF(ISNUMBER($BC1309),BC1309,0))/AW1309,1))</f>
        <v>86.3</v>
      </c>
      <c r="AY1309" s="67"/>
      <c r="AZ1309" s="67"/>
      <c r="BA1309" s="66">
        <f t="shared" si="477"/>
        <v>-2.0756895905292838E-3</v>
      </c>
      <c r="BB1309">
        <f t="shared" si="478"/>
        <v>50</v>
      </c>
      <c r="BC1309" t="str">
        <f t="shared" si="479"/>
        <v/>
      </c>
    </row>
    <row r="1310" spans="1:55" ht="15" customHeight="1">
      <c r="A1310" s="56">
        <v>1306</v>
      </c>
      <c r="B1310" s="57">
        <v>44453</v>
      </c>
      <c r="C1310" s="56">
        <v>2021</v>
      </c>
      <c r="D1310" s="58" t="s">
        <v>237</v>
      </c>
      <c r="E1310" s="59">
        <v>15382.9</v>
      </c>
      <c r="F1310" s="60">
        <v>0.11559999999999999</v>
      </c>
      <c r="G1310" s="60">
        <v>-1.8682000000000001E-2</v>
      </c>
      <c r="H1310" s="61">
        <v>0.85709999999999997</v>
      </c>
      <c r="I1310" s="69">
        <v>436.4</v>
      </c>
      <c r="J1310" s="70" t="s">
        <v>240</v>
      </c>
      <c r="K1310" s="63">
        <v>19.46</v>
      </c>
      <c r="L1310" s="56">
        <f t="shared" si="457"/>
        <v>100</v>
      </c>
      <c r="M1310" s="56">
        <f t="shared" si="458"/>
        <v>100</v>
      </c>
      <c r="N1310" s="56">
        <f t="shared" si="459"/>
        <v>100</v>
      </c>
      <c r="O1310" s="56">
        <f t="shared" si="460"/>
        <v>50</v>
      </c>
      <c r="P1310" s="56">
        <f t="shared" si="461"/>
        <v>100</v>
      </c>
      <c r="Q1310" s="63"/>
      <c r="R1310" s="56"/>
      <c r="S1310" s="60">
        <f t="shared" si="474"/>
        <v>-3.3431598043344168E-3</v>
      </c>
      <c r="T1310" s="64">
        <f t="shared" si="475"/>
        <v>4.6463603510582541E-3</v>
      </c>
      <c r="V1310" s="65"/>
      <c r="W1310" s="65"/>
      <c r="Y1310" s="15" t="str">
        <f t="shared" si="462"/>
        <v>EASY</v>
      </c>
      <c r="AA1310" s="66">
        <f t="shared" si="476"/>
        <v>9.7035840451781041E-2</v>
      </c>
      <c r="AB1310">
        <f>LOOKUP($B1310,'07_L1政策步階'!$A$4:$A$14,'07_L1政策步階'!$C$4:$C$14)</f>
        <v>1</v>
      </c>
      <c r="AC1310" s="65"/>
      <c r="AD1310" s="65"/>
      <c r="AE1310" s="65"/>
      <c r="AF1310" s="65"/>
      <c r="AG1310" s="65"/>
      <c r="AH1310" s="65"/>
      <c r="AI1310" s="65"/>
      <c r="AJ1310" s="65"/>
      <c r="AK1310" s="65"/>
      <c r="AL1310">
        <f t="shared" si="463"/>
        <v>100</v>
      </c>
      <c r="AM1310">
        <f t="shared" si="464"/>
        <v>100</v>
      </c>
      <c r="AN1310" t="str">
        <f t="shared" si="465"/>
        <v/>
      </c>
      <c r="AO1310" t="str">
        <f t="shared" si="466"/>
        <v/>
      </c>
      <c r="AP1310" t="str">
        <f t="shared" si="467"/>
        <v/>
      </c>
      <c r="AQ1310" t="str">
        <f t="shared" si="468"/>
        <v/>
      </c>
      <c r="AR1310" t="str">
        <f t="shared" si="469"/>
        <v/>
      </c>
      <c r="AS1310" t="str">
        <f t="shared" si="470"/>
        <v/>
      </c>
      <c r="AT1310" t="str">
        <f t="shared" si="471"/>
        <v/>
      </c>
      <c r="AU1310" t="str">
        <f t="shared" si="472"/>
        <v/>
      </c>
      <c r="AV1310" t="str">
        <f t="shared" si="473"/>
        <v/>
      </c>
      <c r="AW1310">
        <f>'01_指標庫'!$H$4*ISNUMBER($F1310)+'01_指標庫'!$H$5*ISNUMBER($AA1310)+'01_指標庫'!$H$6*ISNUMBER($G1310)+'01_指標庫'!$H$7*ISNUMBER($H1310)+'01_指標庫'!$H$8*ISNUMBER($AF1310)+'01_指標庫'!$H$9*ISNUMBER($AG1310)+'01_指標庫'!$H$10*ISNUMBER($AB1310)+'01_指標庫'!$H$11*ISNUMBER($AC1310)+'01_指標庫'!$H$12*ISNUMBER($AD1310)+'01_指標庫'!$H$13*ISNUMBER($AE1310)+'01_指標庫'!$H$14*ISNUMBER($I1310)+'01_指標庫'!$H$15*ISNUMBER($AH1310)+'01_指標庫'!$H$16*ISNUMBER($K1310)+'01_指標庫'!$H$17*ISNUMBER($AI1310)+'01_指標庫'!$H$18*ISNUMBER($AJ1310)+'01_指標庫'!$H$19*ISNUMBER($AK1310)+'01_指標庫'!$H$20*ISNUMBER($BB1310)+'01_指標庫'!$H$21*ISNUMBER($BC1310)</f>
        <v>51</v>
      </c>
      <c r="AX1310">
        <f>IF(AW1310=0,50,ROUND(('01_指標庫'!$H$4*IF(ISNUMBER($F1310),L1310,0)+'01_指標庫'!$H$5*IF(ISNUMBER($AA1310),AL1310,0)+'01_指標庫'!$H$6*IF(ISNUMBER($G1310),M1310,0)+'01_指標庫'!$H$7*IF(ISNUMBER($H1310),N1310,0)+'01_指標庫'!$H$8*IF(ISNUMBER($AF1310),AQ1310,0)+'01_指標庫'!$H$9*IF(ISNUMBER($AG1310),AR1310,0)+'01_指標庫'!$H$10*IF(ISNUMBER($AB1310),AM1310,0)+'01_指標庫'!$H$11*IF(ISNUMBER($AC1310),AN1310,0)+'01_指標庫'!$H$12*IF(ISNUMBER($AD1310),AO1310,0)+'01_指標庫'!$H$13*IF(ISNUMBER($AE1310),AP1310,0)+'01_指標庫'!$H$14*IF(ISNUMBER($I1310),O1310,0)+'01_指標庫'!$H$15*IF(ISNUMBER($AH1310),AS1310,0)+'01_指標庫'!$H$16*IF(ISNUMBER($K1310),P1310,0)+'01_指標庫'!$H$17*IF(ISNUMBER($AI1310),AT1310,0)+'01_指標庫'!$H$18*IF(ISNUMBER($AJ1310),AU1310,0)+'01_指標庫'!$H$19*IF(ISNUMBER($AK1310),AV1310,0)+'01_指標庫'!$H$20*IF(ISNUMBER($BB1310),BB1310,0)+'01_指標庫'!$H$21*IF(ISNUMBER($BC1310),BC1310,0))/AW1310,1))</f>
        <v>80.400000000000006</v>
      </c>
      <c r="AY1310" s="67"/>
      <c r="AZ1310" s="67"/>
      <c r="BA1310" s="66">
        <f t="shared" si="477"/>
        <v>-4.4154608625223135E-3</v>
      </c>
      <c r="BB1310">
        <f t="shared" si="478"/>
        <v>0</v>
      </c>
      <c r="BC1310" t="str">
        <f t="shared" si="479"/>
        <v/>
      </c>
    </row>
    <row r="1311" spans="1:55" ht="15" customHeight="1">
      <c r="A1311" s="56">
        <v>1307</v>
      </c>
      <c r="B1311" s="57">
        <v>44454</v>
      </c>
      <c r="C1311" s="56">
        <v>2021</v>
      </c>
      <c r="D1311" s="58" t="s">
        <v>238</v>
      </c>
      <c r="E1311" s="59">
        <v>15503.53</v>
      </c>
      <c r="F1311" s="60">
        <v>0.123027</v>
      </c>
      <c r="G1311" s="60">
        <v>-1.0987E-2</v>
      </c>
      <c r="H1311" s="61">
        <v>0.8367</v>
      </c>
      <c r="I1311" s="69">
        <v>425.6</v>
      </c>
      <c r="J1311" s="70" t="s">
        <v>240</v>
      </c>
      <c r="K1311" s="63">
        <v>18.18</v>
      </c>
      <c r="L1311" s="56">
        <f t="shared" si="457"/>
        <v>100</v>
      </c>
      <c r="M1311" s="56">
        <f t="shared" si="458"/>
        <v>100</v>
      </c>
      <c r="N1311" s="56">
        <f t="shared" si="459"/>
        <v>100</v>
      </c>
      <c r="O1311" s="56">
        <f t="shared" si="460"/>
        <v>50</v>
      </c>
      <c r="P1311" s="56">
        <f t="shared" si="461"/>
        <v>100</v>
      </c>
      <c r="Q1311" s="63"/>
      <c r="R1311" s="56"/>
      <c r="S1311" s="60">
        <f t="shared" si="474"/>
        <v>7.8418243634166274E-3</v>
      </c>
      <c r="T1311" s="64">
        <f t="shared" si="475"/>
        <v>-6.5775950668037098E-2</v>
      </c>
      <c r="V1311" s="65"/>
      <c r="W1311" s="65"/>
      <c r="Y1311" s="15" t="str">
        <f t="shared" si="462"/>
        <v>EASY</v>
      </c>
      <c r="AA1311" s="66">
        <f t="shared" si="476"/>
        <v>9.6785371024220801E-2</v>
      </c>
      <c r="AB1311">
        <f>LOOKUP($B1311,'07_L1政策步階'!$A$4:$A$14,'07_L1政策步階'!$C$4:$C$14)</f>
        <v>1</v>
      </c>
      <c r="AC1311" s="65"/>
      <c r="AD1311" s="65"/>
      <c r="AE1311" s="65"/>
      <c r="AF1311" s="65"/>
      <c r="AG1311" s="65"/>
      <c r="AH1311" s="65"/>
      <c r="AI1311" s="65"/>
      <c r="AJ1311" s="65"/>
      <c r="AK1311" s="65"/>
      <c r="AL1311">
        <f t="shared" si="463"/>
        <v>100</v>
      </c>
      <c r="AM1311">
        <f t="shared" si="464"/>
        <v>100</v>
      </c>
      <c r="AN1311" t="str">
        <f t="shared" si="465"/>
        <v/>
      </c>
      <c r="AO1311" t="str">
        <f t="shared" si="466"/>
        <v/>
      </c>
      <c r="AP1311" t="str">
        <f t="shared" si="467"/>
        <v/>
      </c>
      <c r="AQ1311" t="str">
        <f t="shared" si="468"/>
        <v/>
      </c>
      <c r="AR1311" t="str">
        <f t="shared" si="469"/>
        <v/>
      </c>
      <c r="AS1311" t="str">
        <f t="shared" si="470"/>
        <v/>
      </c>
      <c r="AT1311" t="str">
        <f t="shared" si="471"/>
        <v/>
      </c>
      <c r="AU1311" t="str">
        <f t="shared" si="472"/>
        <v/>
      </c>
      <c r="AV1311" t="str">
        <f t="shared" si="473"/>
        <v/>
      </c>
      <c r="AW1311">
        <f>'01_指標庫'!$H$4*ISNUMBER($F1311)+'01_指標庫'!$H$5*ISNUMBER($AA1311)+'01_指標庫'!$H$6*ISNUMBER($G1311)+'01_指標庫'!$H$7*ISNUMBER($H1311)+'01_指標庫'!$H$8*ISNUMBER($AF1311)+'01_指標庫'!$H$9*ISNUMBER($AG1311)+'01_指標庫'!$H$10*ISNUMBER($AB1311)+'01_指標庫'!$H$11*ISNUMBER($AC1311)+'01_指標庫'!$H$12*ISNUMBER($AD1311)+'01_指標庫'!$H$13*ISNUMBER($AE1311)+'01_指標庫'!$H$14*ISNUMBER($I1311)+'01_指標庫'!$H$15*ISNUMBER($AH1311)+'01_指標庫'!$H$16*ISNUMBER($K1311)+'01_指標庫'!$H$17*ISNUMBER($AI1311)+'01_指標庫'!$H$18*ISNUMBER($AJ1311)+'01_指標庫'!$H$19*ISNUMBER($AK1311)+'01_指標庫'!$H$20*ISNUMBER($BB1311)+'01_指標庫'!$H$21*ISNUMBER($BC1311)</f>
        <v>51</v>
      </c>
      <c r="AX1311">
        <f>IF(AW1311=0,50,ROUND(('01_指標庫'!$H$4*IF(ISNUMBER($F1311),L1311,0)+'01_指標庫'!$H$5*IF(ISNUMBER($AA1311),AL1311,0)+'01_指標庫'!$H$6*IF(ISNUMBER($G1311),M1311,0)+'01_指標庫'!$H$7*IF(ISNUMBER($H1311),N1311,0)+'01_指標庫'!$H$8*IF(ISNUMBER($AF1311),AQ1311,0)+'01_指標庫'!$H$9*IF(ISNUMBER($AG1311),AR1311,0)+'01_指標庫'!$H$10*IF(ISNUMBER($AB1311),AM1311,0)+'01_指標庫'!$H$11*IF(ISNUMBER($AC1311),AN1311,0)+'01_指標庫'!$H$12*IF(ISNUMBER($AD1311),AO1311,0)+'01_指標庫'!$H$13*IF(ISNUMBER($AE1311),AP1311,0)+'01_指標庫'!$H$14*IF(ISNUMBER($I1311),O1311,0)+'01_指標庫'!$H$15*IF(ISNUMBER($AH1311),AS1311,0)+'01_指標庫'!$H$16*IF(ISNUMBER($K1311),P1311,0)+'01_指標庫'!$H$17*IF(ISNUMBER($AI1311),AT1311,0)+'01_指標庫'!$H$18*IF(ISNUMBER($AJ1311),AU1311,0)+'01_指標庫'!$H$19*IF(ISNUMBER($AK1311),AV1311,0)+'01_指標庫'!$H$20*IF(ISNUMBER($BB1311),BB1311,0)+'01_指標庫'!$H$21*IF(ISNUMBER($BC1311),BC1311,0))/AW1311,1))</f>
        <v>80.400000000000006</v>
      </c>
      <c r="AY1311" s="67"/>
      <c r="AZ1311" s="67"/>
      <c r="BA1311" s="66">
        <f t="shared" si="477"/>
        <v>-5.4188097578192762E-3</v>
      </c>
      <c r="BB1311">
        <f t="shared" si="478"/>
        <v>0</v>
      </c>
      <c r="BC1311" t="str">
        <f t="shared" si="479"/>
        <v/>
      </c>
    </row>
    <row r="1312" spans="1:55" ht="15" customHeight="1">
      <c r="A1312" s="56">
        <v>1308</v>
      </c>
      <c r="B1312" s="57">
        <v>44455</v>
      </c>
      <c r="C1312" s="56">
        <v>2021</v>
      </c>
      <c r="D1312" s="58" t="s">
        <v>239</v>
      </c>
      <c r="E1312" s="59">
        <v>15515.91</v>
      </c>
      <c r="F1312" s="60">
        <v>0.122603</v>
      </c>
      <c r="G1312" s="60">
        <v>-1.0196999999999999E-2</v>
      </c>
      <c r="H1312" s="61">
        <v>0.8367</v>
      </c>
      <c r="I1312" s="69">
        <v>429.9</v>
      </c>
      <c r="J1312" s="70" t="s">
        <v>240</v>
      </c>
      <c r="K1312" s="63">
        <v>18.690000000000001</v>
      </c>
      <c r="L1312" s="56">
        <f t="shared" si="457"/>
        <v>100</v>
      </c>
      <c r="M1312" s="56">
        <f t="shared" si="458"/>
        <v>100</v>
      </c>
      <c r="N1312" s="56">
        <f t="shared" si="459"/>
        <v>100</v>
      </c>
      <c r="O1312" s="56">
        <f t="shared" si="460"/>
        <v>50</v>
      </c>
      <c r="P1312" s="56">
        <f t="shared" si="461"/>
        <v>100</v>
      </c>
      <c r="Q1312" s="63"/>
      <c r="R1312" s="56"/>
      <c r="S1312" s="60">
        <f t="shared" si="474"/>
        <v>7.9852781914824256E-4</v>
      </c>
      <c r="T1312" s="64">
        <f t="shared" si="475"/>
        <v>2.8052805280528226E-2</v>
      </c>
      <c r="V1312" s="65"/>
      <c r="W1312" s="65"/>
      <c r="Y1312" s="15" t="str">
        <f t="shared" si="462"/>
        <v>EASY</v>
      </c>
      <c r="AA1312" s="66">
        <f t="shared" si="476"/>
        <v>9.6517514227794532E-2</v>
      </c>
      <c r="AB1312">
        <f>LOOKUP($B1312,'07_L1政策步階'!$A$4:$A$14,'07_L1政策步階'!$C$4:$C$14)</f>
        <v>1</v>
      </c>
      <c r="AC1312" s="65"/>
      <c r="AD1312" s="65"/>
      <c r="AE1312" s="65"/>
      <c r="AF1312" s="65"/>
      <c r="AG1312" s="65"/>
      <c r="AH1312" s="65"/>
      <c r="AI1312" s="65"/>
      <c r="AJ1312" s="65"/>
      <c r="AK1312" s="65"/>
      <c r="AL1312">
        <f t="shared" si="463"/>
        <v>100</v>
      </c>
      <c r="AM1312">
        <f t="shared" si="464"/>
        <v>100</v>
      </c>
      <c r="AN1312" t="str">
        <f t="shared" si="465"/>
        <v/>
      </c>
      <c r="AO1312" t="str">
        <f t="shared" si="466"/>
        <v/>
      </c>
      <c r="AP1312" t="str">
        <f t="shared" si="467"/>
        <v/>
      </c>
      <c r="AQ1312" t="str">
        <f t="shared" si="468"/>
        <v/>
      </c>
      <c r="AR1312" t="str">
        <f t="shared" si="469"/>
        <v/>
      </c>
      <c r="AS1312" t="str">
        <f t="shared" si="470"/>
        <v/>
      </c>
      <c r="AT1312" t="str">
        <f t="shared" si="471"/>
        <v/>
      </c>
      <c r="AU1312" t="str">
        <f t="shared" si="472"/>
        <v/>
      </c>
      <c r="AV1312" t="str">
        <f t="shared" si="473"/>
        <v/>
      </c>
      <c r="AW1312">
        <f>'01_指標庫'!$H$4*ISNUMBER($F1312)+'01_指標庫'!$H$5*ISNUMBER($AA1312)+'01_指標庫'!$H$6*ISNUMBER($G1312)+'01_指標庫'!$H$7*ISNUMBER($H1312)+'01_指標庫'!$H$8*ISNUMBER($AF1312)+'01_指標庫'!$H$9*ISNUMBER($AG1312)+'01_指標庫'!$H$10*ISNUMBER($AB1312)+'01_指標庫'!$H$11*ISNUMBER($AC1312)+'01_指標庫'!$H$12*ISNUMBER($AD1312)+'01_指標庫'!$H$13*ISNUMBER($AE1312)+'01_指標庫'!$H$14*ISNUMBER($I1312)+'01_指標庫'!$H$15*ISNUMBER($AH1312)+'01_指標庫'!$H$16*ISNUMBER($K1312)+'01_指標庫'!$H$17*ISNUMBER($AI1312)+'01_指標庫'!$H$18*ISNUMBER($AJ1312)+'01_指標庫'!$H$19*ISNUMBER($AK1312)+'01_指標庫'!$H$20*ISNUMBER($BB1312)+'01_指標庫'!$H$21*ISNUMBER($BC1312)</f>
        <v>51</v>
      </c>
      <c r="AX1312">
        <f>IF(AW1312=0,50,ROUND(('01_指標庫'!$H$4*IF(ISNUMBER($F1312),L1312,0)+'01_指標庫'!$H$5*IF(ISNUMBER($AA1312),AL1312,0)+'01_指標庫'!$H$6*IF(ISNUMBER($G1312),M1312,0)+'01_指標庫'!$H$7*IF(ISNUMBER($H1312),N1312,0)+'01_指標庫'!$H$8*IF(ISNUMBER($AF1312),AQ1312,0)+'01_指標庫'!$H$9*IF(ISNUMBER($AG1312),AR1312,0)+'01_指標庫'!$H$10*IF(ISNUMBER($AB1312),AM1312,0)+'01_指標庫'!$H$11*IF(ISNUMBER($AC1312),AN1312,0)+'01_指標庫'!$H$12*IF(ISNUMBER($AD1312),AO1312,0)+'01_指標庫'!$H$13*IF(ISNUMBER($AE1312),AP1312,0)+'01_指標庫'!$H$14*IF(ISNUMBER($I1312),O1312,0)+'01_指標庫'!$H$15*IF(ISNUMBER($AH1312),AS1312,0)+'01_指標庫'!$H$16*IF(ISNUMBER($K1312),P1312,0)+'01_指標庫'!$H$17*IF(ISNUMBER($AI1312),AT1312,0)+'01_指標庫'!$H$18*IF(ISNUMBER($AJ1312),AU1312,0)+'01_指標庫'!$H$19*IF(ISNUMBER($AK1312),AV1312,0)+'01_指標庫'!$H$20*IF(ISNUMBER($BB1312),BB1312,0)+'01_指標庫'!$H$21*IF(ISNUMBER($BC1312),BC1312,0))/AW1312,1))</f>
        <v>80.400000000000006</v>
      </c>
      <c r="AY1312" s="67"/>
      <c r="AZ1312" s="67"/>
      <c r="BA1312" s="66">
        <f t="shared" si="477"/>
        <v>-5.3875235564991852E-3</v>
      </c>
      <c r="BB1312">
        <f t="shared" si="478"/>
        <v>0</v>
      </c>
      <c r="BC1312" t="str">
        <f t="shared" si="479"/>
        <v/>
      </c>
    </row>
    <row r="1313" spans="1:55" ht="15" customHeight="1">
      <c r="A1313" s="56">
        <v>1309</v>
      </c>
      <c r="B1313" s="57">
        <v>44456</v>
      </c>
      <c r="C1313" s="56">
        <v>2021</v>
      </c>
      <c r="D1313" s="58" t="s">
        <v>234</v>
      </c>
      <c r="E1313" s="59">
        <v>15333.47</v>
      </c>
      <c r="F1313" s="60">
        <v>0.10825</v>
      </c>
      <c r="G1313" s="60">
        <v>-2.1836000000000001E-2</v>
      </c>
      <c r="H1313" s="61">
        <v>0.8367</v>
      </c>
      <c r="I1313" s="69">
        <v>447.7</v>
      </c>
      <c r="J1313" s="70" t="s">
        <v>240</v>
      </c>
      <c r="K1313" s="63">
        <v>20.81</v>
      </c>
      <c r="L1313" s="56">
        <f t="shared" si="457"/>
        <v>100</v>
      </c>
      <c r="M1313" s="56">
        <f t="shared" si="458"/>
        <v>100</v>
      </c>
      <c r="N1313" s="56">
        <f t="shared" si="459"/>
        <v>100</v>
      </c>
      <c r="O1313" s="56">
        <f t="shared" si="460"/>
        <v>50</v>
      </c>
      <c r="P1313" s="56">
        <f t="shared" si="461"/>
        <v>50</v>
      </c>
      <c r="Q1313" s="63"/>
      <c r="R1313" s="56"/>
      <c r="S1313" s="60">
        <f t="shared" si="474"/>
        <v>-1.1758253302577848E-2</v>
      </c>
      <c r="T1313" s="64">
        <f t="shared" si="475"/>
        <v>0.11342964151952906</v>
      </c>
      <c r="V1313" s="65"/>
      <c r="W1313" s="65"/>
      <c r="Y1313" s="15" t="str">
        <f t="shared" si="462"/>
        <v>EASY</v>
      </c>
      <c r="AA1313" s="66">
        <f t="shared" si="476"/>
        <v>9.6260711839645685E-2</v>
      </c>
      <c r="AB1313">
        <f>LOOKUP($B1313,'07_L1政策步階'!$A$4:$A$14,'07_L1政策步階'!$C$4:$C$14)</f>
        <v>1</v>
      </c>
      <c r="AC1313" s="65"/>
      <c r="AD1313" s="65"/>
      <c r="AE1313" s="65"/>
      <c r="AF1313" s="65"/>
      <c r="AG1313" s="65"/>
      <c r="AH1313" s="65"/>
      <c r="AI1313" s="65"/>
      <c r="AJ1313" s="65"/>
      <c r="AK1313" s="65"/>
      <c r="AL1313">
        <f t="shared" si="463"/>
        <v>100</v>
      </c>
      <c r="AM1313">
        <f t="shared" si="464"/>
        <v>100</v>
      </c>
      <c r="AN1313" t="str">
        <f t="shared" si="465"/>
        <v/>
      </c>
      <c r="AO1313" t="str">
        <f t="shared" si="466"/>
        <v/>
      </c>
      <c r="AP1313" t="str">
        <f t="shared" si="467"/>
        <v/>
      </c>
      <c r="AQ1313" t="str">
        <f t="shared" si="468"/>
        <v/>
      </c>
      <c r="AR1313" t="str">
        <f t="shared" si="469"/>
        <v/>
      </c>
      <c r="AS1313" t="str">
        <f t="shared" si="470"/>
        <v/>
      </c>
      <c r="AT1313" t="str">
        <f t="shared" si="471"/>
        <v/>
      </c>
      <c r="AU1313" t="str">
        <f t="shared" si="472"/>
        <v/>
      </c>
      <c r="AV1313" t="str">
        <f t="shared" si="473"/>
        <v/>
      </c>
      <c r="AW1313">
        <f>'01_指標庫'!$H$4*ISNUMBER($F1313)+'01_指標庫'!$H$5*ISNUMBER($AA1313)+'01_指標庫'!$H$6*ISNUMBER($G1313)+'01_指標庫'!$H$7*ISNUMBER($H1313)+'01_指標庫'!$H$8*ISNUMBER($AF1313)+'01_指標庫'!$H$9*ISNUMBER($AG1313)+'01_指標庫'!$H$10*ISNUMBER($AB1313)+'01_指標庫'!$H$11*ISNUMBER($AC1313)+'01_指標庫'!$H$12*ISNUMBER($AD1313)+'01_指標庫'!$H$13*ISNUMBER($AE1313)+'01_指標庫'!$H$14*ISNUMBER($I1313)+'01_指標庫'!$H$15*ISNUMBER($AH1313)+'01_指標庫'!$H$16*ISNUMBER($K1313)+'01_指標庫'!$H$17*ISNUMBER($AI1313)+'01_指標庫'!$H$18*ISNUMBER($AJ1313)+'01_指標庫'!$H$19*ISNUMBER($AK1313)+'01_指標庫'!$H$20*ISNUMBER($BB1313)+'01_指標庫'!$H$21*ISNUMBER($BC1313)</f>
        <v>51</v>
      </c>
      <c r="AX1313">
        <f>IF(AW1313=0,50,ROUND(('01_指標庫'!$H$4*IF(ISNUMBER($F1313),L1313,0)+'01_指標庫'!$H$5*IF(ISNUMBER($AA1313),AL1313,0)+'01_指標庫'!$H$6*IF(ISNUMBER($G1313),M1313,0)+'01_指標庫'!$H$7*IF(ISNUMBER($H1313),N1313,0)+'01_指標庫'!$H$8*IF(ISNUMBER($AF1313),AQ1313,0)+'01_指標庫'!$H$9*IF(ISNUMBER($AG1313),AR1313,0)+'01_指標庫'!$H$10*IF(ISNUMBER($AB1313),AM1313,0)+'01_指標庫'!$H$11*IF(ISNUMBER($AC1313),AN1313,0)+'01_指標庫'!$H$12*IF(ISNUMBER($AD1313),AO1313,0)+'01_指標庫'!$H$13*IF(ISNUMBER($AE1313),AP1313,0)+'01_指標庫'!$H$14*IF(ISNUMBER($I1313),O1313,0)+'01_指標庫'!$H$15*IF(ISNUMBER($AH1313),AS1313,0)+'01_指標庫'!$H$16*IF(ISNUMBER($K1313),P1313,0)+'01_指標庫'!$H$17*IF(ISNUMBER($AI1313),AT1313,0)+'01_指標庫'!$H$18*IF(ISNUMBER($AJ1313),AU1313,0)+'01_指標庫'!$H$19*IF(ISNUMBER($AK1313),AV1313,0)+'01_指標庫'!$H$20*IF(ISNUMBER($BB1313),BB1313,0)+'01_指標庫'!$H$21*IF(ISNUMBER($BC1313),BC1313,0))/AW1313,1))</f>
        <v>74.5</v>
      </c>
      <c r="AY1313" s="67"/>
      <c r="AZ1313" s="67"/>
      <c r="BA1313" s="66">
        <f t="shared" si="477"/>
        <v>-5.0345026140140581E-3</v>
      </c>
      <c r="BB1313">
        <f t="shared" si="478"/>
        <v>0</v>
      </c>
      <c r="BC1313" t="str">
        <f t="shared" si="479"/>
        <v/>
      </c>
    </row>
    <row r="1314" spans="1:55" ht="15" customHeight="1">
      <c r="A1314" s="56">
        <v>1310</v>
      </c>
      <c r="B1314" s="57">
        <v>44459</v>
      </c>
      <c r="C1314" s="56">
        <v>2021</v>
      </c>
      <c r="D1314" s="58" t="s">
        <v>236</v>
      </c>
      <c r="E1314" s="59">
        <v>15012.19</v>
      </c>
      <c r="F1314" s="60">
        <v>8.4028000000000005E-2</v>
      </c>
      <c r="G1314" s="60">
        <v>-4.2331000000000001E-2</v>
      </c>
      <c r="H1314" s="61">
        <v>0.79590000000000005</v>
      </c>
      <c r="I1314" s="69">
        <v>488.8</v>
      </c>
      <c r="J1314" s="70" t="s">
        <v>240</v>
      </c>
      <c r="K1314" s="63">
        <v>25.71</v>
      </c>
      <c r="L1314" s="56">
        <f t="shared" si="457"/>
        <v>100</v>
      </c>
      <c r="M1314" s="56">
        <f t="shared" si="458"/>
        <v>100</v>
      </c>
      <c r="N1314" s="56">
        <f t="shared" si="459"/>
        <v>100</v>
      </c>
      <c r="O1314" s="56">
        <f t="shared" si="460"/>
        <v>50</v>
      </c>
      <c r="P1314" s="56">
        <f t="shared" si="461"/>
        <v>0</v>
      </c>
      <c r="Q1314" s="63"/>
      <c r="R1314" s="56"/>
      <c r="S1314" s="60">
        <f t="shared" si="474"/>
        <v>-2.0952856724537838E-2</v>
      </c>
      <c r="T1314" s="64">
        <f t="shared" si="475"/>
        <v>0.23546371936568966</v>
      </c>
      <c r="V1314" s="65"/>
      <c r="W1314" s="65"/>
      <c r="Y1314" s="15" t="str">
        <f t="shared" si="462"/>
        <v>UNCERTAIN</v>
      </c>
      <c r="AA1314" s="66">
        <f t="shared" si="476"/>
        <v>9.5517889021686786E-2</v>
      </c>
      <c r="AB1314">
        <f>LOOKUP($B1314,'07_L1政策步階'!$A$4:$A$14,'07_L1政策步階'!$C$4:$C$14)</f>
        <v>1</v>
      </c>
      <c r="AC1314" s="65"/>
      <c r="AD1314" s="65"/>
      <c r="AE1314" s="65"/>
      <c r="AF1314" s="65"/>
      <c r="AG1314" s="65"/>
      <c r="AH1314" s="65"/>
      <c r="AI1314" s="65"/>
      <c r="AJ1314" s="65"/>
      <c r="AK1314" s="65"/>
      <c r="AL1314">
        <f t="shared" si="463"/>
        <v>100</v>
      </c>
      <c r="AM1314">
        <f t="shared" si="464"/>
        <v>100</v>
      </c>
      <c r="AN1314" t="str">
        <f t="shared" si="465"/>
        <v/>
      </c>
      <c r="AO1314" t="str">
        <f t="shared" si="466"/>
        <v/>
      </c>
      <c r="AP1314" t="str">
        <f t="shared" si="467"/>
        <v/>
      </c>
      <c r="AQ1314" t="str">
        <f t="shared" si="468"/>
        <v/>
      </c>
      <c r="AR1314" t="str">
        <f t="shared" si="469"/>
        <v/>
      </c>
      <c r="AS1314" t="str">
        <f t="shared" si="470"/>
        <v/>
      </c>
      <c r="AT1314" t="str">
        <f t="shared" si="471"/>
        <v/>
      </c>
      <c r="AU1314" t="str">
        <f t="shared" si="472"/>
        <v/>
      </c>
      <c r="AV1314" t="str">
        <f t="shared" si="473"/>
        <v/>
      </c>
      <c r="AW1314">
        <f>'01_指標庫'!$H$4*ISNUMBER($F1314)+'01_指標庫'!$H$5*ISNUMBER($AA1314)+'01_指標庫'!$H$6*ISNUMBER($G1314)+'01_指標庫'!$H$7*ISNUMBER($H1314)+'01_指標庫'!$H$8*ISNUMBER($AF1314)+'01_指標庫'!$H$9*ISNUMBER($AG1314)+'01_指標庫'!$H$10*ISNUMBER($AB1314)+'01_指標庫'!$H$11*ISNUMBER($AC1314)+'01_指標庫'!$H$12*ISNUMBER($AD1314)+'01_指標庫'!$H$13*ISNUMBER($AE1314)+'01_指標庫'!$H$14*ISNUMBER($I1314)+'01_指標庫'!$H$15*ISNUMBER($AH1314)+'01_指標庫'!$H$16*ISNUMBER($K1314)+'01_指標庫'!$H$17*ISNUMBER($AI1314)+'01_指標庫'!$H$18*ISNUMBER($AJ1314)+'01_指標庫'!$H$19*ISNUMBER($AK1314)+'01_指標庫'!$H$20*ISNUMBER($BB1314)+'01_指標庫'!$H$21*ISNUMBER($BC1314)</f>
        <v>51</v>
      </c>
      <c r="AX1314">
        <f>IF(AW1314=0,50,ROUND(('01_指標庫'!$H$4*IF(ISNUMBER($F1314),L1314,0)+'01_指標庫'!$H$5*IF(ISNUMBER($AA1314),AL1314,0)+'01_指標庫'!$H$6*IF(ISNUMBER($G1314),M1314,0)+'01_指標庫'!$H$7*IF(ISNUMBER($H1314),N1314,0)+'01_指標庫'!$H$8*IF(ISNUMBER($AF1314),AQ1314,0)+'01_指標庫'!$H$9*IF(ISNUMBER($AG1314),AR1314,0)+'01_指標庫'!$H$10*IF(ISNUMBER($AB1314),AM1314,0)+'01_指標庫'!$H$11*IF(ISNUMBER($AC1314),AN1314,0)+'01_指標庫'!$H$12*IF(ISNUMBER($AD1314),AO1314,0)+'01_指標庫'!$H$13*IF(ISNUMBER($AE1314),AP1314,0)+'01_指標庫'!$H$14*IF(ISNUMBER($I1314),O1314,0)+'01_指標庫'!$H$15*IF(ISNUMBER($AH1314),AS1314,0)+'01_指標庫'!$H$16*IF(ISNUMBER($K1314),P1314,0)+'01_指標庫'!$H$17*IF(ISNUMBER($AI1314),AT1314,0)+'01_指標庫'!$H$18*IF(ISNUMBER($AJ1314),AU1314,0)+'01_指標庫'!$H$19*IF(ISNUMBER($AK1314),AV1314,0)+'01_指標庫'!$H$20*IF(ISNUMBER($BB1314),BB1314,0)+'01_指標庫'!$H$21*IF(ISNUMBER($BC1314),BC1314,0))/AW1314,1))</f>
        <v>68.599999999999994</v>
      </c>
      <c r="AY1314" s="67"/>
      <c r="AZ1314" s="67"/>
      <c r="BA1314" s="66">
        <f t="shared" si="477"/>
        <v>-6.3756097759910535E-3</v>
      </c>
      <c r="BB1314">
        <f t="shared" si="478"/>
        <v>0</v>
      </c>
      <c r="BC1314" t="str">
        <f t="shared" si="479"/>
        <v/>
      </c>
    </row>
    <row r="1315" spans="1:55" ht="15" customHeight="1">
      <c r="A1315" s="56">
        <v>1311</v>
      </c>
      <c r="B1315" s="57">
        <v>44460</v>
      </c>
      <c r="C1315" s="56">
        <v>2021</v>
      </c>
      <c r="D1315" s="58" t="s">
        <v>237</v>
      </c>
      <c r="E1315" s="59">
        <v>15027.77</v>
      </c>
      <c r="F1315" s="60">
        <v>8.4150000000000003E-2</v>
      </c>
      <c r="G1315" s="60">
        <v>-4.1336999999999999E-2</v>
      </c>
      <c r="H1315" s="61">
        <v>0.79590000000000005</v>
      </c>
      <c r="I1315" s="69">
        <v>477.5</v>
      </c>
      <c r="J1315" s="70" t="s">
        <v>240</v>
      </c>
      <c r="K1315" s="63">
        <v>24.36</v>
      </c>
      <c r="L1315" s="56">
        <f t="shared" si="457"/>
        <v>100</v>
      </c>
      <c r="M1315" s="56">
        <f t="shared" si="458"/>
        <v>100</v>
      </c>
      <c r="N1315" s="56">
        <f t="shared" si="459"/>
        <v>100</v>
      </c>
      <c r="O1315" s="56">
        <f t="shared" si="460"/>
        <v>50</v>
      </c>
      <c r="P1315" s="56">
        <f t="shared" si="461"/>
        <v>50</v>
      </c>
      <c r="Q1315" s="63"/>
      <c r="R1315" s="56"/>
      <c r="S1315" s="60">
        <f t="shared" si="474"/>
        <v>1.0378232622954009E-3</v>
      </c>
      <c r="T1315" s="64">
        <f t="shared" si="475"/>
        <v>-5.2508751458576475E-2</v>
      </c>
      <c r="V1315" s="65"/>
      <c r="W1315" s="65"/>
      <c r="Y1315" s="15" t="str">
        <f t="shared" si="462"/>
        <v>EASY</v>
      </c>
      <c r="AA1315" s="66">
        <f t="shared" si="476"/>
        <v>9.4722256133496829E-2</v>
      </c>
      <c r="AB1315">
        <f>LOOKUP($B1315,'07_L1政策步階'!$A$4:$A$14,'07_L1政策步階'!$C$4:$C$14)</f>
        <v>1</v>
      </c>
      <c r="AC1315" s="65"/>
      <c r="AD1315" s="65"/>
      <c r="AE1315" s="65"/>
      <c r="AF1315" s="65"/>
      <c r="AG1315" s="65"/>
      <c r="AH1315" s="65"/>
      <c r="AI1315" s="65"/>
      <c r="AJ1315" s="65"/>
      <c r="AK1315" s="65"/>
      <c r="AL1315">
        <f t="shared" si="463"/>
        <v>100</v>
      </c>
      <c r="AM1315">
        <f t="shared" si="464"/>
        <v>100</v>
      </c>
      <c r="AN1315" t="str">
        <f t="shared" si="465"/>
        <v/>
      </c>
      <c r="AO1315" t="str">
        <f t="shared" si="466"/>
        <v/>
      </c>
      <c r="AP1315" t="str">
        <f t="shared" si="467"/>
        <v/>
      </c>
      <c r="AQ1315" t="str">
        <f t="shared" si="468"/>
        <v/>
      </c>
      <c r="AR1315" t="str">
        <f t="shared" si="469"/>
        <v/>
      </c>
      <c r="AS1315" t="str">
        <f t="shared" si="470"/>
        <v/>
      </c>
      <c r="AT1315" t="str">
        <f t="shared" si="471"/>
        <v/>
      </c>
      <c r="AU1315" t="str">
        <f t="shared" si="472"/>
        <v/>
      </c>
      <c r="AV1315" t="str">
        <f t="shared" si="473"/>
        <v/>
      </c>
      <c r="AW1315">
        <f>'01_指標庫'!$H$4*ISNUMBER($F1315)+'01_指標庫'!$H$5*ISNUMBER($AA1315)+'01_指標庫'!$H$6*ISNUMBER($G1315)+'01_指標庫'!$H$7*ISNUMBER($H1315)+'01_指標庫'!$H$8*ISNUMBER($AF1315)+'01_指標庫'!$H$9*ISNUMBER($AG1315)+'01_指標庫'!$H$10*ISNUMBER($AB1315)+'01_指標庫'!$H$11*ISNUMBER($AC1315)+'01_指標庫'!$H$12*ISNUMBER($AD1315)+'01_指標庫'!$H$13*ISNUMBER($AE1315)+'01_指標庫'!$H$14*ISNUMBER($I1315)+'01_指標庫'!$H$15*ISNUMBER($AH1315)+'01_指標庫'!$H$16*ISNUMBER($K1315)+'01_指標庫'!$H$17*ISNUMBER($AI1315)+'01_指標庫'!$H$18*ISNUMBER($AJ1315)+'01_指標庫'!$H$19*ISNUMBER($AK1315)+'01_指標庫'!$H$20*ISNUMBER($BB1315)+'01_指標庫'!$H$21*ISNUMBER($BC1315)</f>
        <v>51</v>
      </c>
      <c r="AX1315">
        <f>IF(AW1315=0,50,ROUND(('01_指標庫'!$H$4*IF(ISNUMBER($F1315),L1315,0)+'01_指標庫'!$H$5*IF(ISNUMBER($AA1315),AL1315,0)+'01_指標庫'!$H$6*IF(ISNUMBER($G1315),M1315,0)+'01_指標庫'!$H$7*IF(ISNUMBER($H1315),N1315,0)+'01_指標庫'!$H$8*IF(ISNUMBER($AF1315),AQ1315,0)+'01_指標庫'!$H$9*IF(ISNUMBER($AG1315),AR1315,0)+'01_指標庫'!$H$10*IF(ISNUMBER($AB1315),AM1315,0)+'01_指標庫'!$H$11*IF(ISNUMBER($AC1315),AN1315,0)+'01_指標庫'!$H$12*IF(ISNUMBER($AD1315),AO1315,0)+'01_指標庫'!$H$13*IF(ISNUMBER($AE1315),AP1315,0)+'01_指標庫'!$H$14*IF(ISNUMBER($I1315),O1315,0)+'01_指標庫'!$H$15*IF(ISNUMBER($AH1315),AS1315,0)+'01_指標庫'!$H$16*IF(ISNUMBER($K1315),P1315,0)+'01_指標庫'!$H$17*IF(ISNUMBER($AI1315),AT1315,0)+'01_指標庫'!$H$18*IF(ISNUMBER($AJ1315),AU1315,0)+'01_指標庫'!$H$19*IF(ISNUMBER($AK1315),AV1315,0)+'01_指標庫'!$H$20*IF(ISNUMBER($BB1315),BB1315,0)+'01_指標庫'!$H$21*IF(ISNUMBER($BC1315),BC1315,0))/AW1315,1))</f>
        <v>74.5</v>
      </c>
      <c r="AY1315" s="67"/>
      <c r="AZ1315" s="67"/>
      <c r="BA1315" s="66">
        <f t="shared" si="477"/>
        <v>-6.8072555601229601E-3</v>
      </c>
      <c r="BB1315">
        <f t="shared" si="478"/>
        <v>0</v>
      </c>
      <c r="BC1315" t="str">
        <f t="shared" si="479"/>
        <v/>
      </c>
    </row>
    <row r="1316" spans="1:55" ht="15" customHeight="1">
      <c r="A1316" s="56">
        <v>1312</v>
      </c>
      <c r="B1316" s="57">
        <v>44461</v>
      </c>
      <c r="C1316" s="56">
        <v>2021</v>
      </c>
      <c r="D1316" s="58" t="s">
        <v>238</v>
      </c>
      <c r="E1316" s="59">
        <v>15176.51</v>
      </c>
      <c r="F1316" s="60">
        <v>9.3836000000000003E-2</v>
      </c>
      <c r="G1316" s="60">
        <v>-3.1849000000000002E-2</v>
      </c>
      <c r="H1316" s="61">
        <v>0.79590000000000005</v>
      </c>
      <c r="I1316" s="69">
        <v>448.2</v>
      </c>
      <c r="J1316" s="70" t="s">
        <v>240</v>
      </c>
      <c r="K1316" s="63">
        <v>20.87</v>
      </c>
      <c r="L1316" s="56">
        <f t="shared" si="457"/>
        <v>100</v>
      </c>
      <c r="M1316" s="56">
        <f t="shared" si="458"/>
        <v>100</v>
      </c>
      <c r="N1316" s="56">
        <f t="shared" si="459"/>
        <v>100</v>
      </c>
      <c r="O1316" s="56">
        <f t="shared" si="460"/>
        <v>50</v>
      </c>
      <c r="P1316" s="56">
        <f t="shared" si="461"/>
        <v>50</v>
      </c>
      <c r="Q1316" s="63"/>
      <c r="R1316" s="56"/>
      <c r="S1316" s="60">
        <f t="shared" si="474"/>
        <v>9.8976761023092941E-3</v>
      </c>
      <c r="T1316" s="64">
        <f t="shared" si="475"/>
        <v>-0.14326765188834145</v>
      </c>
      <c r="V1316" s="65"/>
      <c r="W1316" s="65"/>
      <c r="Y1316" s="15" t="str">
        <f t="shared" si="462"/>
        <v>EASY</v>
      </c>
      <c r="AA1316" s="66">
        <f t="shared" si="476"/>
        <v>9.411287629298748E-2</v>
      </c>
      <c r="AB1316">
        <f>LOOKUP($B1316,'07_L1政策步階'!$A$4:$A$14,'07_L1政策步階'!$C$4:$C$14)</f>
        <v>1</v>
      </c>
      <c r="AC1316" s="65"/>
      <c r="AD1316" s="65"/>
      <c r="AE1316" s="65"/>
      <c r="AF1316" s="65"/>
      <c r="AG1316" s="65"/>
      <c r="AH1316" s="65"/>
      <c r="AI1316" s="65"/>
      <c r="AJ1316" s="65"/>
      <c r="AK1316" s="65"/>
      <c r="AL1316">
        <f t="shared" si="463"/>
        <v>100</v>
      </c>
      <c r="AM1316">
        <f t="shared" si="464"/>
        <v>100</v>
      </c>
      <c r="AN1316" t="str">
        <f t="shared" si="465"/>
        <v/>
      </c>
      <c r="AO1316" t="str">
        <f t="shared" si="466"/>
        <v/>
      </c>
      <c r="AP1316" t="str">
        <f t="shared" si="467"/>
        <v/>
      </c>
      <c r="AQ1316" t="str">
        <f t="shared" si="468"/>
        <v/>
      </c>
      <c r="AR1316" t="str">
        <f t="shared" si="469"/>
        <v/>
      </c>
      <c r="AS1316" t="str">
        <f t="shared" si="470"/>
        <v/>
      </c>
      <c r="AT1316" t="str">
        <f t="shared" si="471"/>
        <v/>
      </c>
      <c r="AU1316" t="str">
        <f t="shared" si="472"/>
        <v/>
      </c>
      <c r="AV1316" t="str">
        <f t="shared" si="473"/>
        <v/>
      </c>
      <c r="AW1316">
        <f>'01_指標庫'!$H$4*ISNUMBER($F1316)+'01_指標庫'!$H$5*ISNUMBER($AA1316)+'01_指標庫'!$H$6*ISNUMBER($G1316)+'01_指標庫'!$H$7*ISNUMBER($H1316)+'01_指標庫'!$H$8*ISNUMBER($AF1316)+'01_指標庫'!$H$9*ISNUMBER($AG1316)+'01_指標庫'!$H$10*ISNUMBER($AB1316)+'01_指標庫'!$H$11*ISNUMBER($AC1316)+'01_指標庫'!$H$12*ISNUMBER($AD1316)+'01_指標庫'!$H$13*ISNUMBER($AE1316)+'01_指標庫'!$H$14*ISNUMBER($I1316)+'01_指標庫'!$H$15*ISNUMBER($AH1316)+'01_指標庫'!$H$16*ISNUMBER($K1316)+'01_指標庫'!$H$17*ISNUMBER($AI1316)+'01_指標庫'!$H$18*ISNUMBER($AJ1316)+'01_指標庫'!$H$19*ISNUMBER($AK1316)+'01_指標庫'!$H$20*ISNUMBER($BB1316)+'01_指標庫'!$H$21*ISNUMBER($BC1316)</f>
        <v>51</v>
      </c>
      <c r="AX1316">
        <f>IF(AW1316=0,50,ROUND(('01_指標庫'!$H$4*IF(ISNUMBER($F1316),L1316,0)+'01_指標庫'!$H$5*IF(ISNUMBER($AA1316),AL1316,0)+'01_指標庫'!$H$6*IF(ISNUMBER($G1316),M1316,0)+'01_指標庫'!$H$7*IF(ISNUMBER($H1316),N1316,0)+'01_指標庫'!$H$8*IF(ISNUMBER($AF1316),AQ1316,0)+'01_指標庫'!$H$9*IF(ISNUMBER($AG1316),AR1316,0)+'01_指標庫'!$H$10*IF(ISNUMBER($AB1316),AM1316,0)+'01_指標庫'!$H$11*IF(ISNUMBER($AC1316),AN1316,0)+'01_指標庫'!$H$12*IF(ISNUMBER($AD1316),AO1316,0)+'01_指標庫'!$H$13*IF(ISNUMBER($AE1316),AP1316,0)+'01_指標庫'!$H$14*IF(ISNUMBER($I1316),O1316,0)+'01_指標庫'!$H$15*IF(ISNUMBER($AH1316),AS1316,0)+'01_指標庫'!$H$16*IF(ISNUMBER($K1316),P1316,0)+'01_指標庫'!$H$17*IF(ISNUMBER($AI1316),AT1316,0)+'01_指標庫'!$H$18*IF(ISNUMBER($AJ1316),AU1316,0)+'01_指標庫'!$H$19*IF(ISNUMBER($AK1316),AV1316,0)+'01_指標庫'!$H$20*IF(ISNUMBER($BB1316),BB1316,0)+'01_指標庫'!$H$21*IF(ISNUMBER($BC1316),BC1316,0))/AW1316,1))</f>
        <v>74.5</v>
      </c>
      <c r="AY1316" s="67"/>
      <c r="AZ1316" s="67"/>
      <c r="BA1316" s="66">
        <f t="shared" si="477"/>
        <v>-8.1940911116070714E-3</v>
      </c>
      <c r="BB1316">
        <f t="shared" si="478"/>
        <v>0</v>
      </c>
      <c r="BC1316" t="str">
        <f t="shared" si="479"/>
        <v/>
      </c>
    </row>
    <row r="1317" spans="1:55" ht="15" customHeight="1">
      <c r="A1317" s="56">
        <v>1313</v>
      </c>
      <c r="B1317" s="57">
        <v>44462</v>
      </c>
      <c r="C1317" s="56">
        <v>2021</v>
      </c>
      <c r="D1317" s="58" t="s">
        <v>239</v>
      </c>
      <c r="E1317" s="59">
        <v>15316.58</v>
      </c>
      <c r="F1317" s="60">
        <v>0.10285</v>
      </c>
      <c r="G1317" s="60">
        <v>-2.2912999999999999E-2</v>
      </c>
      <c r="H1317" s="61">
        <v>0.81630000000000003</v>
      </c>
      <c r="I1317" s="69">
        <v>429.4</v>
      </c>
      <c r="J1317" s="70" t="s">
        <v>240</v>
      </c>
      <c r="K1317" s="63">
        <v>18.63</v>
      </c>
      <c r="L1317" s="56">
        <f t="shared" si="457"/>
        <v>100</v>
      </c>
      <c r="M1317" s="56">
        <f t="shared" si="458"/>
        <v>100</v>
      </c>
      <c r="N1317" s="56">
        <f t="shared" si="459"/>
        <v>100</v>
      </c>
      <c r="O1317" s="56">
        <f t="shared" si="460"/>
        <v>50</v>
      </c>
      <c r="P1317" s="56">
        <f t="shared" si="461"/>
        <v>100</v>
      </c>
      <c r="Q1317" s="63"/>
      <c r="R1317" s="56"/>
      <c r="S1317" s="60">
        <f t="shared" si="474"/>
        <v>9.2293946368433577E-3</v>
      </c>
      <c r="T1317" s="64">
        <f t="shared" si="475"/>
        <v>-0.10733109726880696</v>
      </c>
      <c r="V1317" s="65"/>
      <c r="W1317" s="65"/>
      <c r="Y1317" s="15" t="str">
        <f t="shared" si="462"/>
        <v>EASY</v>
      </c>
      <c r="AA1317" s="66">
        <f t="shared" si="476"/>
        <v>9.3640695018529341E-2</v>
      </c>
      <c r="AB1317">
        <f>LOOKUP($B1317,'07_L1政策步階'!$A$4:$A$14,'07_L1政策步階'!$C$4:$C$14)</f>
        <v>1</v>
      </c>
      <c r="AC1317" s="65"/>
      <c r="AD1317" s="65"/>
      <c r="AE1317" s="65"/>
      <c r="AF1317" s="65"/>
      <c r="AG1317" s="65"/>
      <c r="AH1317" s="65"/>
      <c r="AI1317" s="65"/>
      <c r="AJ1317" s="65"/>
      <c r="AK1317" s="65"/>
      <c r="AL1317">
        <f t="shared" si="463"/>
        <v>100</v>
      </c>
      <c r="AM1317">
        <f t="shared" si="464"/>
        <v>100</v>
      </c>
      <c r="AN1317" t="str">
        <f t="shared" si="465"/>
        <v/>
      </c>
      <c r="AO1317" t="str">
        <f t="shared" si="466"/>
        <v/>
      </c>
      <c r="AP1317" t="str">
        <f t="shared" si="467"/>
        <v/>
      </c>
      <c r="AQ1317" t="str">
        <f t="shared" si="468"/>
        <v/>
      </c>
      <c r="AR1317" t="str">
        <f t="shared" si="469"/>
        <v/>
      </c>
      <c r="AS1317" t="str">
        <f t="shared" si="470"/>
        <v/>
      </c>
      <c r="AT1317" t="str">
        <f t="shared" si="471"/>
        <v/>
      </c>
      <c r="AU1317" t="str">
        <f t="shared" si="472"/>
        <v/>
      </c>
      <c r="AV1317" t="str">
        <f t="shared" si="473"/>
        <v/>
      </c>
      <c r="AW1317">
        <f>'01_指標庫'!$H$4*ISNUMBER($F1317)+'01_指標庫'!$H$5*ISNUMBER($AA1317)+'01_指標庫'!$H$6*ISNUMBER($G1317)+'01_指標庫'!$H$7*ISNUMBER($H1317)+'01_指標庫'!$H$8*ISNUMBER($AF1317)+'01_指標庫'!$H$9*ISNUMBER($AG1317)+'01_指標庫'!$H$10*ISNUMBER($AB1317)+'01_指標庫'!$H$11*ISNUMBER($AC1317)+'01_指標庫'!$H$12*ISNUMBER($AD1317)+'01_指標庫'!$H$13*ISNUMBER($AE1317)+'01_指標庫'!$H$14*ISNUMBER($I1317)+'01_指標庫'!$H$15*ISNUMBER($AH1317)+'01_指標庫'!$H$16*ISNUMBER($K1317)+'01_指標庫'!$H$17*ISNUMBER($AI1317)+'01_指標庫'!$H$18*ISNUMBER($AJ1317)+'01_指標庫'!$H$19*ISNUMBER($AK1317)+'01_指標庫'!$H$20*ISNUMBER($BB1317)+'01_指標庫'!$H$21*ISNUMBER($BC1317)</f>
        <v>51</v>
      </c>
      <c r="AX1317">
        <f>IF(AW1317=0,50,ROUND(('01_指標庫'!$H$4*IF(ISNUMBER($F1317),L1317,0)+'01_指標庫'!$H$5*IF(ISNUMBER($AA1317),AL1317,0)+'01_指標庫'!$H$6*IF(ISNUMBER($G1317),M1317,0)+'01_指標庫'!$H$7*IF(ISNUMBER($H1317),N1317,0)+'01_指標庫'!$H$8*IF(ISNUMBER($AF1317),AQ1317,0)+'01_指標庫'!$H$9*IF(ISNUMBER($AG1317),AR1317,0)+'01_指標庫'!$H$10*IF(ISNUMBER($AB1317),AM1317,0)+'01_指標庫'!$H$11*IF(ISNUMBER($AC1317),AN1317,0)+'01_指標庫'!$H$12*IF(ISNUMBER($AD1317),AO1317,0)+'01_指標庫'!$H$13*IF(ISNUMBER($AE1317),AP1317,0)+'01_指標庫'!$H$14*IF(ISNUMBER($I1317),O1317,0)+'01_指標庫'!$H$15*IF(ISNUMBER($AH1317),AS1317,0)+'01_指標庫'!$H$16*IF(ISNUMBER($K1317),P1317,0)+'01_指標庫'!$H$17*IF(ISNUMBER($AI1317),AT1317,0)+'01_指標庫'!$H$18*IF(ISNUMBER($AJ1317),AU1317,0)+'01_指標庫'!$H$19*IF(ISNUMBER($AK1317),AV1317,0)+'01_指標庫'!$H$20*IF(ISNUMBER($BB1317),BB1317,0)+'01_指標庫'!$H$21*IF(ISNUMBER($BC1317),BC1317,0))/AW1317,1))</f>
        <v>80.400000000000006</v>
      </c>
      <c r="AY1317" s="67"/>
      <c r="AZ1317" s="67"/>
      <c r="BA1317" s="66">
        <f t="shared" si="477"/>
        <v>-9.2140011130691368E-3</v>
      </c>
      <c r="BB1317">
        <f t="shared" si="478"/>
        <v>0</v>
      </c>
      <c r="BC1317" t="str">
        <f t="shared" si="479"/>
        <v/>
      </c>
    </row>
    <row r="1318" spans="1:55" ht="15" customHeight="1">
      <c r="A1318" s="56">
        <v>1314</v>
      </c>
      <c r="B1318" s="57">
        <v>44463</v>
      </c>
      <c r="C1318" s="56">
        <v>2021</v>
      </c>
      <c r="D1318" s="58" t="s">
        <v>234</v>
      </c>
      <c r="E1318" s="59">
        <v>15329.68</v>
      </c>
      <c r="F1318" s="60">
        <v>0.102724</v>
      </c>
      <c r="G1318" s="60">
        <v>-2.2076999999999999E-2</v>
      </c>
      <c r="H1318" s="61">
        <v>0.81630000000000003</v>
      </c>
      <c r="I1318" s="69">
        <v>422</v>
      </c>
      <c r="J1318" s="70" t="s">
        <v>240</v>
      </c>
      <c r="K1318" s="63">
        <v>17.75</v>
      </c>
      <c r="L1318" s="56">
        <f t="shared" si="457"/>
        <v>100</v>
      </c>
      <c r="M1318" s="56">
        <f t="shared" si="458"/>
        <v>100</v>
      </c>
      <c r="N1318" s="56">
        <f t="shared" si="459"/>
        <v>100</v>
      </c>
      <c r="O1318" s="56">
        <f t="shared" si="460"/>
        <v>50</v>
      </c>
      <c r="P1318" s="56">
        <f t="shared" si="461"/>
        <v>100</v>
      </c>
      <c r="Q1318" s="63"/>
      <c r="R1318" s="56"/>
      <c r="S1318" s="60">
        <f t="shared" si="474"/>
        <v>8.5528231498166463E-4</v>
      </c>
      <c r="T1318" s="64">
        <f t="shared" si="475"/>
        <v>-4.7235641438539977E-2</v>
      </c>
      <c r="V1318" s="65"/>
      <c r="W1318" s="65"/>
      <c r="Y1318" s="15" t="str">
        <f t="shared" si="462"/>
        <v>EASY</v>
      </c>
      <c r="AA1318" s="66">
        <f t="shared" si="476"/>
        <v>9.3350706239735848E-2</v>
      </c>
      <c r="AB1318">
        <f>LOOKUP($B1318,'07_L1政策步階'!$A$4:$A$14,'07_L1政策步階'!$C$4:$C$14)</f>
        <v>1</v>
      </c>
      <c r="AC1318" s="65"/>
      <c r="AD1318" s="65"/>
      <c r="AE1318" s="65"/>
      <c r="AF1318" s="65"/>
      <c r="AG1318" s="65"/>
      <c r="AH1318" s="65"/>
      <c r="AI1318" s="65"/>
      <c r="AJ1318" s="65"/>
      <c r="AK1318" s="65"/>
      <c r="AL1318">
        <f t="shared" si="463"/>
        <v>100</v>
      </c>
      <c r="AM1318">
        <f t="shared" si="464"/>
        <v>100</v>
      </c>
      <c r="AN1318" t="str">
        <f t="shared" si="465"/>
        <v/>
      </c>
      <c r="AO1318" t="str">
        <f t="shared" si="466"/>
        <v/>
      </c>
      <c r="AP1318" t="str">
        <f t="shared" si="467"/>
        <v/>
      </c>
      <c r="AQ1318" t="str">
        <f t="shared" si="468"/>
        <v/>
      </c>
      <c r="AR1318" t="str">
        <f t="shared" si="469"/>
        <v/>
      </c>
      <c r="AS1318" t="str">
        <f t="shared" si="470"/>
        <v/>
      </c>
      <c r="AT1318" t="str">
        <f t="shared" si="471"/>
        <v/>
      </c>
      <c r="AU1318" t="str">
        <f t="shared" si="472"/>
        <v/>
      </c>
      <c r="AV1318" t="str">
        <f t="shared" si="473"/>
        <v/>
      </c>
      <c r="AW1318">
        <f>'01_指標庫'!$H$4*ISNUMBER($F1318)+'01_指標庫'!$H$5*ISNUMBER($AA1318)+'01_指標庫'!$H$6*ISNUMBER($G1318)+'01_指標庫'!$H$7*ISNUMBER($H1318)+'01_指標庫'!$H$8*ISNUMBER($AF1318)+'01_指標庫'!$H$9*ISNUMBER($AG1318)+'01_指標庫'!$H$10*ISNUMBER($AB1318)+'01_指標庫'!$H$11*ISNUMBER($AC1318)+'01_指標庫'!$H$12*ISNUMBER($AD1318)+'01_指標庫'!$H$13*ISNUMBER($AE1318)+'01_指標庫'!$H$14*ISNUMBER($I1318)+'01_指標庫'!$H$15*ISNUMBER($AH1318)+'01_指標庫'!$H$16*ISNUMBER($K1318)+'01_指標庫'!$H$17*ISNUMBER($AI1318)+'01_指標庫'!$H$18*ISNUMBER($AJ1318)+'01_指標庫'!$H$19*ISNUMBER($AK1318)+'01_指標庫'!$H$20*ISNUMBER($BB1318)+'01_指標庫'!$H$21*ISNUMBER($BC1318)</f>
        <v>51</v>
      </c>
      <c r="AX1318">
        <f>IF(AW1318=0,50,ROUND(('01_指標庫'!$H$4*IF(ISNUMBER($F1318),L1318,0)+'01_指標庫'!$H$5*IF(ISNUMBER($AA1318),AL1318,0)+'01_指標庫'!$H$6*IF(ISNUMBER($G1318),M1318,0)+'01_指標庫'!$H$7*IF(ISNUMBER($H1318),N1318,0)+'01_指標庫'!$H$8*IF(ISNUMBER($AF1318),AQ1318,0)+'01_指標庫'!$H$9*IF(ISNUMBER($AG1318),AR1318,0)+'01_指標庫'!$H$10*IF(ISNUMBER($AB1318),AM1318,0)+'01_指標庫'!$H$11*IF(ISNUMBER($AC1318),AN1318,0)+'01_指標庫'!$H$12*IF(ISNUMBER($AD1318),AO1318,0)+'01_指標庫'!$H$13*IF(ISNUMBER($AE1318),AP1318,0)+'01_指標庫'!$H$14*IF(ISNUMBER($I1318),O1318,0)+'01_指標庫'!$H$15*IF(ISNUMBER($AH1318),AS1318,0)+'01_指標庫'!$H$16*IF(ISNUMBER($K1318),P1318,0)+'01_指標庫'!$H$17*IF(ISNUMBER($AI1318),AT1318,0)+'01_指標庫'!$H$18*IF(ISNUMBER($AJ1318),AU1318,0)+'01_指標庫'!$H$19*IF(ISNUMBER($AK1318),AV1318,0)+'01_指標庫'!$H$20*IF(ISNUMBER($BB1318),BB1318,0)+'01_指標庫'!$H$21*IF(ISNUMBER($BC1318),BC1318,0))/AW1318,1))</f>
        <v>80.400000000000006</v>
      </c>
      <c r="AY1318" s="67"/>
      <c r="AZ1318" s="67"/>
      <c r="BA1318" s="66">
        <f t="shared" si="477"/>
        <v>-8.5444293598294641E-3</v>
      </c>
      <c r="BB1318">
        <f t="shared" si="478"/>
        <v>0</v>
      </c>
      <c r="BC1318" t="str">
        <f t="shared" si="479"/>
        <v/>
      </c>
    </row>
    <row r="1319" spans="1:55" ht="15" customHeight="1">
      <c r="A1319" s="56">
        <v>1315</v>
      </c>
      <c r="B1319" s="57">
        <v>44466</v>
      </c>
      <c r="C1319" s="56">
        <v>2021</v>
      </c>
      <c r="D1319" s="58" t="s">
        <v>236</v>
      </c>
      <c r="E1319" s="59">
        <v>15204.82</v>
      </c>
      <c r="F1319" s="60">
        <v>9.2626E-2</v>
      </c>
      <c r="G1319" s="60">
        <v>-3.0043E-2</v>
      </c>
      <c r="H1319" s="61">
        <v>0.81630000000000003</v>
      </c>
      <c r="I1319" s="69">
        <v>430.5</v>
      </c>
      <c r="J1319" s="70" t="s">
        <v>240</v>
      </c>
      <c r="K1319" s="63">
        <v>18.760000000000002</v>
      </c>
      <c r="L1319" s="56">
        <f t="shared" si="457"/>
        <v>100</v>
      </c>
      <c r="M1319" s="56">
        <f t="shared" si="458"/>
        <v>100</v>
      </c>
      <c r="N1319" s="56">
        <f t="shared" si="459"/>
        <v>100</v>
      </c>
      <c r="O1319" s="56">
        <f t="shared" si="460"/>
        <v>50</v>
      </c>
      <c r="P1319" s="56">
        <f t="shared" si="461"/>
        <v>100</v>
      </c>
      <c r="Q1319" s="63"/>
      <c r="R1319" s="56"/>
      <c r="S1319" s="60">
        <f t="shared" si="474"/>
        <v>-8.1449841092573472E-3</v>
      </c>
      <c r="T1319" s="64">
        <f t="shared" si="475"/>
        <v>5.6901408450704238E-2</v>
      </c>
      <c r="V1319" s="65"/>
      <c r="W1319" s="65"/>
      <c r="Y1319" s="15" t="str">
        <f t="shared" si="462"/>
        <v>EASY</v>
      </c>
      <c r="AA1319" s="66">
        <f t="shared" si="476"/>
        <v>9.2987252691306477E-2</v>
      </c>
      <c r="AB1319">
        <f>LOOKUP($B1319,'07_L1政策步階'!$A$4:$A$14,'07_L1政策步階'!$C$4:$C$14)</f>
        <v>1</v>
      </c>
      <c r="AC1319" s="65"/>
      <c r="AD1319" s="65"/>
      <c r="AE1319" s="65"/>
      <c r="AF1319" s="65"/>
      <c r="AG1319" s="65"/>
      <c r="AH1319" s="65"/>
      <c r="AI1319" s="65"/>
      <c r="AJ1319" s="65"/>
      <c r="AK1319" s="65"/>
      <c r="AL1319">
        <f t="shared" si="463"/>
        <v>100</v>
      </c>
      <c r="AM1319">
        <f t="shared" si="464"/>
        <v>100</v>
      </c>
      <c r="AN1319" t="str">
        <f t="shared" si="465"/>
        <v/>
      </c>
      <c r="AO1319" t="str">
        <f t="shared" si="466"/>
        <v/>
      </c>
      <c r="AP1319" t="str">
        <f t="shared" si="467"/>
        <v/>
      </c>
      <c r="AQ1319" t="str">
        <f t="shared" si="468"/>
        <v/>
      </c>
      <c r="AR1319" t="str">
        <f t="shared" si="469"/>
        <v/>
      </c>
      <c r="AS1319" t="str">
        <f t="shared" si="470"/>
        <v/>
      </c>
      <c r="AT1319" t="str">
        <f t="shared" si="471"/>
        <v/>
      </c>
      <c r="AU1319" t="str">
        <f t="shared" si="472"/>
        <v/>
      </c>
      <c r="AV1319" t="str">
        <f t="shared" si="473"/>
        <v/>
      </c>
      <c r="AW1319">
        <f>'01_指標庫'!$H$4*ISNUMBER($F1319)+'01_指標庫'!$H$5*ISNUMBER($AA1319)+'01_指標庫'!$H$6*ISNUMBER($G1319)+'01_指標庫'!$H$7*ISNUMBER($H1319)+'01_指標庫'!$H$8*ISNUMBER($AF1319)+'01_指標庫'!$H$9*ISNUMBER($AG1319)+'01_指標庫'!$H$10*ISNUMBER($AB1319)+'01_指標庫'!$H$11*ISNUMBER($AC1319)+'01_指標庫'!$H$12*ISNUMBER($AD1319)+'01_指標庫'!$H$13*ISNUMBER($AE1319)+'01_指標庫'!$H$14*ISNUMBER($I1319)+'01_指標庫'!$H$15*ISNUMBER($AH1319)+'01_指標庫'!$H$16*ISNUMBER($K1319)+'01_指標庫'!$H$17*ISNUMBER($AI1319)+'01_指標庫'!$H$18*ISNUMBER($AJ1319)+'01_指標庫'!$H$19*ISNUMBER($AK1319)+'01_指標庫'!$H$20*ISNUMBER($BB1319)+'01_指標庫'!$H$21*ISNUMBER($BC1319)</f>
        <v>51</v>
      </c>
      <c r="AX1319">
        <f>IF(AW1319=0,50,ROUND(('01_指標庫'!$H$4*IF(ISNUMBER($F1319),L1319,0)+'01_指標庫'!$H$5*IF(ISNUMBER($AA1319),AL1319,0)+'01_指標庫'!$H$6*IF(ISNUMBER($G1319),M1319,0)+'01_指標庫'!$H$7*IF(ISNUMBER($H1319),N1319,0)+'01_指標庫'!$H$8*IF(ISNUMBER($AF1319),AQ1319,0)+'01_指標庫'!$H$9*IF(ISNUMBER($AG1319),AR1319,0)+'01_指標庫'!$H$10*IF(ISNUMBER($AB1319),AM1319,0)+'01_指標庫'!$H$11*IF(ISNUMBER($AC1319),AN1319,0)+'01_指標庫'!$H$12*IF(ISNUMBER($AD1319),AO1319,0)+'01_指標庫'!$H$13*IF(ISNUMBER($AE1319),AP1319,0)+'01_指標庫'!$H$14*IF(ISNUMBER($I1319),O1319,0)+'01_指標庫'!$H$15*IF(ISNUMBER($AH1319),AS1319,0)+'01_指標庫'!$H$16*IF(ISNUMBER($K1319),P1319,0)+'01_指標庫'!$H$17*IF(ISNUMBER($AI1319),AT1319,0)+'01_指標庫'!$H$18*IF(ISNUMBER($AJ1319),AU1319,0)+'01_指標庫'!$H$19*IF(ISNUMBER($AK1319),AV1319,0)+'01_指標庫'!$H$20*IF(ISNUMBER($BB1319),BB1319,0)+'01_指標庫'!$H$21*IF(ISNUMBER($BC1319),BC1319,0))/AW1319,1))</f>
        <v>80.400000000000006</v>
      </c>
      <c r="AY1319" s="67"/>
      <c r="AZ1319" s="67"/>
      <c r="BA1319" s="66">
        <f t="shared" si="477"/>
        <v>-4.5328846171969195E-3</v>
      </c>
      <c r="BB1319">
        <f t="shared" si="478"/>
        <v>0</v>
      </c>
      <c r="BC1319" t="str">
        <f t="shared" si="479"/>
        <v/>
      </c>
    </row>
    <row r="1320" spans="1:55" ht="15" customHeight="1">
      <c r="A1320" s="56">
        <v>1316</v>
      </c>
      <c r="B1320" s="57">
        <v>44467</v>
      </c>
      <c r="C1320" s="56">
        <v>2021</v>
      </c>
      <c r="D1320" s="58" t="s">
        <v>237</v>
      </c>
      <c r="E1320" s="59">
        <v>14770.3</v>
      </c>
      <c r="F1320" s="60">
        <v>6.0498999999999997E-2</v>
      </c>
      <c r="G1320" s="60">
        <v>-5.7762000000000001E-2</v>
      </c>
      <c r="H1320" s="61">
        <v>0.77549999999999997</v>
      </c>
      <c r="I1320" s="69">
        <v>468.2</v>
      </c>
      <c r="J1320" s="70" t="s">
        <v>240</v>
      </c>
      <c r="K1320" s="63">
        <v>23.25</v>
      </c>
      <c r="L1320" s="56">
        <f t="shared" si="457"/>
        <v>100</v>
      </c>
      <c r="M1320" s="56">
        <f t="shared" si="458"/>
        <v>100</v>
      </c>
      <c r="N1320" s="56">
        <f t="shared" si="459"/>
        <v>100</v>
      </c>
      <c r="O1320" s="56">
        <f t="shared" si="460"/>
        <v>50</v>
      </c>
      <c r="P1320" s="56">
        <f t="shared" si="461"/>
        <v>50</v>
      </c>
      <c r="Q1320" s="63"/>
      <c r="R1320" s="56"/>
      <c r="S1320" s="60">
        <f t="shared" si="474"/>
        <v>-2.8577779940834547E-2</v>
      </c>
      <c r="T1320" s="64">
        <f t="shared" si="475"/>
        <v>0.2393390191897653</v>
      </c>
      <c r="V1320" s="65"/>
      <c r="W1320" s="65"/>
      <c r="Y1320" s="15" t="str">
        <f t="shared" si="462"/>
        <v>EASY</v>
      </c>
      <c r="AA1320" s="66">
        <f t="shared" si="476"/>
        <v>9.2375533918403807E-2</v>
      </c>
      <c r="AB1320">
        <f>LOOKUP($B1320,'07_L1政策步階'!$A$4:$A$14,'07_L1政策步階'!$C$4:$C$14)</f>
        <v>1</v>
      </c>
      <c r="AC1320" s="65"/>
      <c r="AD1320" s="65"/>
      <c r="AE1320" s="65"/>
      <c r="AF1320" s="65"/>
      <c r="AG1320" s="65"/>
      <c r="AH1320" s="65"/>
      <c r="AI1320" s="65"/>
      <c r="AJ1320" s="65"/>
      <c r="AK1320" s="65"/>
      <c r="AL1320">
        <f t="shared" si="463"/>
        <v>100</v>
      </c>
      <c r="AM1320">
        <f t="shared" si="464"/>
        <v>100</v>
      </c>
      <c r="AN1320" t="str">
        <f t="shared" si="465"/>
        <v/>
      </c>
      <c r="AO1320" t="str">
        <f t="shared" si="466"/>
        <v/>
      </c>
      <c r="AP1320" t="str">
        <f t="shared" si="467"/>
        <v/>
      </c>
      <c r="AQ1320" t="str">
        <f t="shared" si="468"/>
        <v/>
      </c>
      <c r="AR1320" t="str">
        <f t="shared" si="469"/>
        <v/>
      </c>
      <c r="AS1320" t="str">
        <f t="shared" si="470"/>
        <v/>
      </c>
      <c r="AT1320" t="str">
        <f t="shared" si="471"/>
        <v/>
      </c>
      <c r="AU1320" t="str">
        <f t="shared" si="472"/>
        <v/>
      </c>
      <c r="AV1320" t="str">
        <f t="shared" si="473"/>
        <v/>
      </c>
      <c r="AW1320">
        <f>'01_指標庫'!$H$4*ISNUMBER($F1320)+'01_指標庫'!$H$5*ISNUMBER($AA1320)+'01_指標庫'!$H$6*ISNUMBER($G1320)+'01_指標庫'!$H$7*ISNUMBER($H1320)+'01_指標庫'!$H$8*ISNUMBER($AF1320)+'01_指標庫'!$H$9*ISNUMBER($AG1320)+'01_指標庫'!$H$10*ISNUMBER($AB1320)+'01_指標庫'!$H$11*ISNUMBER($AC1320)+'01_指標庫'!$H$12*ISNUMBER($AD1320)+'01_指標庫'!$H$13*ISNUMBER($AE1320)+'01_指標庫'!$H$14*ISNUMBER($I1320)+'01_指標庫'!$H$15*ISNUMBER($AH1320)+'01_指標庫'!$H$16*ISNUMBER($K1320)+'01_指標庫'!$H$17*ISNUMBER($AI1320)+'01_指標庫'!$H$18*ISNUMBER($AJ1320)+'01_指標庫'!$H$19*ISNUMBER($AK1320)+'01_指標庫'!$H$20*ISNUMBER($BB1320)+'01_指標庫'!$H$21*ISNUMBER($BC1320)</f>
        <v>51</v>
      </c>
      <c r="AX1320">
        <f>IF(AW1320=0,50,ROUND(('01_指標庫'!$H$4*IF(ISNUMBER($F1320),L1320,0)+'01_指標庫'!$H$5*IF(ISNUMBER($AA1320),AL1320,0)+'01_指標庫'!$H$6*IF(ISNUMBER($G1320),M1320,0)+'01_指標庫'!$H$7*IF(ISNUMBER($H1320),N1320,0)+'01_指標庫'!$H$8*IF(ISNUMBER($AF1320),AQ1320,0)+'01_指標庫'!$H$9*IF(ISNUMBER($AG1320),AR1320,0)+'01_指標庫'!$H$10*IF(ISNUMBER($AB1320),AM1320,0)+'01_指標庫'!$H$11*IF(ISNUMBER($AC1320),AN1320,0)+'01_指標庫'!$H$12*IF(ISNUMBER($AD1320),AO1320,0)+'01_指標庫'!$H$13*IF(ISNUMBER($AE1320),AP1320,0)+'01_指標庫'!$H$14*IF(ISNUMBER($I1320),O1320,0)+'01_指標庫'!$H$15*IF(ISNUMBER($AH1320),AS1320,0)+'01_指標庫'!$H$16*IF(ISNUMBER($K1320),P1320,0)+'01_指標庫'!$H$17*IF(ISNUMBER($AI1320),AT1320,0)+'01_指標庫'!$H$18*IF(ISNUMBER($AJ1320),AU1320,0)+'01_指標庫'!$H$19*IF(ISNUMBER($AK1320),AV1320,0)+'01_指標庫'!$H$20*IF(ISNUMBER($BB1320),BB1320,0)+'01_指標庫'!$H$21*IF(ISNUMBER($BC1320),BC1320,0))/AW1320,1))</f>
        <v>74.5</v>
      </c>
      <c r="AY1320" s="67"/>
      <c r="AZ1320" s="67"/>
      <c r="BA1320" s="66">
        <f t="shared" si="477"/>
        <v>-3.909435763380209E-3</v>
      </c>
      <c r="BB1320">
        <f t="shared" si="478"/>
        <v>0</v>
      </c>
      <c r="BC1320" t="str">
        <f t="shared" si="479"/>
        <v/>
      </c>
    </row>
    <row r="1321" spans="1:55" ht="15" customHeight="1">
      <c r="A1321" s="56">
        <v>1317</v>
      </c>
      <c r="B1321" s="57">
        <v>44468</v>
      </c>
      <c r="C1321" s="56">
        <v>2021</v>
      </c>
      <c r="D1321" s="58" t="s">
        <v>238</v>
      </c>
      <c r="E1321" s="59">
        <v>14752.89</v>
      </c>
      <c r="F1321" s="60">
        <v>5.8346000000000002E-2</v>
      </c>
      <c r="G1321" s="60">
        <v>-5.8872000000000001E-2</v>
      </c>
      <c r="H1321" s="61">
        <v>0.75509999999999999</v>
      </c>
      <c r="I1321" s="69">
        <v>462.4</v>
      </c>
      <c r="J1321" s="70" t="s">
        <v>240</v>
      </c>
      <c r="K1321" s="63">
        <v>22.56</v>
      </c>
      <c r="L1321" s="56">
        <f t="shared" si="457"/>
        <v>100</v>
      </c>
      <c r="M1321" s="56">
        <f t="shared" si="458"/>
        <v>100</v>
      </c>
      <c r="N1321" s="56">
        <f t="shared" si="459"/>
        <v>100</v>
      </c>
      <c r="O1321" s="56">
        <f t="shared" si="460"/>
        <v>50</v>
      </c>
      <c r="P1321" s="56">
        <f t="shared" si="461"/>
        <v>50</v>
      </c>
      <c r="Q1321" s="63"/>
      <c r="R1321" s="56"/>
      <c r="S1321" s="60">
        <f t="shared" si="474"/>
        <v>-1.1787167491520423E-3</v>
      </c>
      <c r="T1321" s="64">
        <f t="shared" si="475"/>
        <v>-2.9677419354838808E-2</v>
      </c>
      <c r="V1321" s="65"/>
      <c r="W1321" s="65"/>
      <c r="Y1321" s="15" t="str">
        <f t="shared" si="462"/>
        <v>EASY</v>
      </c>
      <c r="AA1321" s="66">
        <f t="shared" si="476"/>
        <v>9.1479387316290905E-2</v>
      </c>
      <c r="AB1321">
        <f>LOOKUP($B1321,'07_L1政策步階'!$A$4:$A$14,'07_L1政策步階'!$C$4:$C$14)</f>
        <v>1</v>
      </c>
      <c r="AC1321" s="65"/>
      <c r="AD1321" s="65"/>
      <c r="AE1321" s="65"/>
      <c r="AF1321" s="65"/>
      <c r="AG1321" s="65"/>
      <c r="AH1321" s="65"/>
      <c r="AI1321" s="65"/>
      <c r="AJ1321" s="65"/>
      <c r="AK1321" s="65"/>
      <c r="AL1321">
        <f t="shared" si="463"/>
        <v>100</v>
      </c>
      <c r="AM1321">
        <f t="shared" si="464"/>
        <v>100</v>
      </c>
      <c r="AN1321" t="str">
        <f t="shared" si="465"/>
        <v/>
      </c>
      <c r="AO1321" t="str">
        <f t="shared" si="466"/>
        <v/>
      </c>
      <c r="AP1321" t="str">
        <f t="shared" si="467"/>
        <v/>
      </c>
      <c r="AQ1321" t="str">
        <f t="shared" si="468"/>
        <v/>
      </c>
      <c r="AR1321" t="str">
        <f t="shared" si="469"/>
        <v/>
      </c>
      <c r="AS1321" t="str">
        <f t="shared" si="470"/>
        <v/>
      </c>
      <c r="AT1321" t="str">
        <f t="shared" si="471"/>
        <v/>
      </c>
      <c r="AU1321" t="str">
        <f t="shared" si="472"/>
        <v/>
      </c>
      <c r="AV1321" t="str">
        <f t="shared" si="473"/>
        <v/>
      </c>
      <c r="AW1321">
        <f>'01_指標庫'!$H$4*ISNUMBER($F1321)+'01_指標庫'!$H$5*ISNUMBER($AA1321)+'01_指標庫'!$H$6*ISNUMBER($G1321)+'01_指標庫'!$H$7*ISNUMBER($H1321)+'01_指標庫'!$H$8*ISNUMBER($AF1321)+'01_指標庫'!$H$9*ISNUMBER($AG1321)+'01_指標庫'!$H$10*ISNUMBER($AB1321)+'01_指標庫'!$H$11*ISNUMBER($AC1321)+'01_指標庫'!$H$12*ISNUMBER($AD1321)+'01_指標庫'!$H$13*ISNUMBER($AE1321)+'01_指標庫'!$H$14*ISNUMBER($I1321)+'01_指標庫'!$H$15*ISNUMBER($AH1321)+'01_指標庫'!$H$16*ISNUMBER($K1321)+'01_指標庫'!$H$17*ISNUMBER($AI1321)+'01_指標庫'!$H$18*ISNUMBER($AJ1321)+'01_指標庫'!$H$19*ISNUMBER($AK1321)+'01_指標庫'!$H$20*ISNUMBER($BB1321)+'01_指標庫'!$H$21*ISNUMBER($BC1321)</f>
        <v>51</v>
      </c>
      <c r="AX1321">
        <f>IF(AW1321=0,50,ROUND(('01_指標庫'!$H$4*IF(ISNUMBER($F1321),L1321,0)+'01_指標庫'!$H$5*IF(ISNUMBER($AA1321),AL1321,0)+'01_指標庫'!$H$6*IF(ISNUMBER($G1321),M1321,0)+'01_指標庫'!$H$7*IF(ISNUMBER($H1321),N1321,0)+'01_指標庫'!$H$8*IF(ISNUMBER($AF1321),AQ1321,0)+'01_指標庫'!$H$9*IF(ISNUMBER($AG1321),AR1321,0)+'01_指標庫'!$H$10*IF(ISNUMBER($AB1321),AM1321,0)+'01_指標庫'!$H$11*IF(ISNUMBER($AC1321),AN1321,0)+'01_指標庫'!$H$12*IF(ISNUMBER($AD1321),AO1321,0)+'01_指標庫'!$H$13*IF(ISNUMBER($AE1321),AP1321,0)+'01_指標庫'!$H$14*IF(ISNUMBER($I1321),O1321,0)+'01_指標庫'!$H$15*IF(ISNUMBER($AH1321),AS1321,0)+'01_指標庫'!$H$16*IF(ISNUMBER($K1321),P1321,0)+'01_指標庫'!$H$17*IF(ISNUMBER($AI1321),AT1321,0)+'01_指標庫'!$H$18*IF(ISNUMBER($AJ1321),AU1321,0)+'01_指標庫'!$H$19*IF(ISNUMBER($AK1321),AV1321,0)+'01_指標庫'!$H$20*IF(ISNUMBER($BB1321),BB1321,0)+'01_指標庫'!$H$21*IF(ISNUMBER($BC1321),BC1321,0))/AW1321,1))</f>
        <v>74.5</v>
      </c>
      <c r="AY1321" s="67"/>
      <c r="AZ1321" s="67"/>
      <c r="BA1321" s="66">
        <f t="shared" si="477"/>
        <v>-4.5666894611545716E-3</v>
      </c>
      <c r="BB1321">
        <f t="shared" si="478"/>
        <v>0</v>
      </c>
      <c r="BC1321" t="str">
        <f t="shared" si="479"/>
        <v/>
      </c>
    </row>
    <row r="1322" spans="1:55" ht="15" customHeight="1">
      <c r="A1322" s="56">
        <v>1318</v>
      </c>
      <c r="B1322" s="57">
        <v>44469</v>
      </c>
      <c r="C1322" s="56">
        <v>2021</v>
      </c>
      <c r="D1322" s="58" t="s">
        <v>239</v>
      </c>
      <c r="E1322" s="59">
        <v>14689.62</v>
      </c>
      <c r="F1322" s="60">
        <v>5.2964999999999998E-2</v>
      </c>
      <c r="G1322" s="60">
        <v>-6.2909000000000007E-2</v>
      </c>
      <c r="H1322" s="61">
        <v>0.73470000000000002</v>
      </c>
      <c r="I1322" s="69">
        <v>467.2</v>
      </c>
      <c r="J1322" s="70" t="s">
        <v>240</v>
      </c>
      <c r="K1322" s="63">
        <v>23.14</v>
      </c>
      <c r="L1322" s="56">
        <f t="shared" si="457"/>
        <v>100</v>
      </c>
      <c r="M1322" s="56">
        <f t="shared" si="458"/>
        <v>50</v>
      </c>
      <c r="N1322" s="56">
        <f t="shared" si="459"/>
        <v>100</v>
      </c>
      <c r="O1322" s="56">
        <f t="shared" si="460"/>
        <v>50</v>
      </c>
      <c r="P1322" s="56">
        <f t="shared" si="461"/>
        <v>50</v>
      </c>
      <c r="Q1322" s="63"/>
      <c r="R1322" s="56"/>
      <c r="S1322" s="60">
        <f t="shared" si="474"/>
        <v>-4.2886512405364563E-3</v>
      </c>
      <c r="T1322" s="64">
        <f t="shared" si="475"/>
        <v>2.5709219858156107E-2</v>
      </c>
      <c r="V1322" s="65"/>
      <c r="W1322" s="65"/>
      <c r="Y1322" s="15" t="str">
        <f t="shared" si="462"/>
        <v>UNCERTAIN</v>
      </c>
      <c r="AA1322" s="66">
        <f t="shared" si="476"/>
        <v>9.0388686150766562E-2</v>
      </c>
      <c r="AB1322">
        <f>LOOKUP($B1322,'07_L1政策步階'!$A$4:$A$14,'07_L1政策步階'!$C$4:$C$14)</f>
        <v>1</v>
      </c>
      <c r="AC1322" s="65"/>
      <c r="AD1322" s="65"/>
      <c r="AE1322" s="65"/>
      <c r="AF1322" s="65"/>
      <c r="AG1322" s="65"/>
      <c r="AH1322" s="65"/>
      <c r="AI1322" s="65"/>
      <c r="AJ1322" s="65"/>
      <c r="AK1322" s="65"/>
      <c r="AL1322">
        <f t="shared" si="463"/>
        <v>100</v>
      </c>
      <c r="AM1322">
        <f t="shared" si="464"/>
        <v>100</v>
      </c>
      <c r="AN1322" t="str">
        <f t="shared" si="465"/>
        <v/>
      </c>
      <c r="AO1322" t="str">
        <f t="shared" si="466"/>
        <v/>
      </c>
      <c r="AP1322" t="str">
        <f t="shared" si="467"/>
        <v/>
      </c>
      <c r="AQ1322" t="str">
        <f t="shared" si="468"/>
        <v/>
      </c>
      <c r="AR1322" t="str">
        <f t="shared" si="469"/>
        <v/>
      </c>
      <c r="AS1322" t="str">
        <f t="shared" si="470"/>
        <v/>
      </c>
      <c r="AT1322" t="str">
        <f t="shared" si="471"/>
        <v/>
      </c>
      <c r="AU1322" t="str">
        <f t="shared" si="472"/>
        <v/>
      </c>
      <c r="AV1322" t="str">
        <f t="shared" si="473"/>
        <v/>
      </c>
      <c r="AW1322">
        <f>'01_指標庫'!$H$4*ISNUMBER($F1322)+'01_指標庫'!$H$5*ISNUMBER($AA1322)+'01_指標庫'!$H$6*ISNUMBER($G1322)+'01_指標庫'!$H$7*ISNUMBER($H1322)+'01_指標庫'!$H$8*ISNUMBER($AF1322)+'01_指標庫'!$H$9*ISNUMBER($AG1322)+'01_指標庫'!$H$10*ISNUMBER($AB1322)+'01_指標庫'!$H$11*ISNUMBER($AC1322)+'01_指標庫'!$H$12*ISNUMBER($AD1322)+'01_指標庫'!$H$13*ISNUMBER($AE1322)+'01_指標庫'!$H$14*ISNUMBER($I1322)+'01_指標庫'!$H$15*ISNUMBER($AH1322)+'01_指標庫'!$H$16*ISNUMBER($K1322)+'01_指標庫'!$H$17*ISNUMBER($AI1322)+'01_指標庫'!$H$18*ISNUMBER($AJ1322)+'01_指標庫'!$H$19*ISNUMBER($AK1322)+'01_指標庫'!$H$20*ISNUMBER($BB1322)+'01_指標庫'!$H$21*ISNUMBER($BC1322)</f>
        <v>51</v>
      </c>
      <c r="AX1322">
        <f>IF(AW1322=0,50,ROUND(('01_指標庫'!$H$4*IF(ISNUMBER($F1322),L1322,0)+'01_指標庫'!$H$5*IF(ISNUMBER($AA1322),AL1322,0)+'01_指標庫'!$H$6*IF(ISNUMBER($G1322),M1322,0)+'01_指標庫'!$H$7*IF(ISNUMBER($H1322),N1322,0)+'01_指標庫'!$H$8*IF(ISNUMBER($AF1322),AQ1322,0)+'01_指標庫'!$H$9*IF(ISNUMBER($AG1322),AR1322,0)+'01_指標庫'!$H$10*IF(ISNUMBER($AB1322),AM1322,0)+'01_指標庫'!$H$11*IF(ISNUMBER($AC1322),AN1322,0)+'01_指標庫'!$H$12*IF(ISNUMBER($AD1322),AO1322,0)+'01_指標庫'!$H$13*IF(ISNUMBER($AE1322),AP1322,0)+'01_指標庫'!$H$14*IF(ISNUMBER($I1322),O1322,0)+'01_指標庫'!$H$15*IF(ISNUMBER($AH1322),AS1322,0)+'01_指標庫'!$H$16*IF(ISNUMBER($K1322),P1322,0)+'01_指標庫'!$H$17*IF(ISNUMBER($AI1322),AT1322,0)+'01_指標庫'!$H$18*IF(ISNUMBER($AJ1322),AU1322,0)+'01_指標庫'!$H$19*IF(ISNUMBER($AK1322),AV1322,0)+'01_指標庫'!$H$20*IF(ISNUMBER($BB1322),BB1322,0)+'01_指標庫'!$H$21*IF(ISNUMBER($BC1322),BC1322,0))/AW1322,1))</f>
        <v>66.7</v>
      </c>
      <c r="AY1322" s="67"/>
      <c r="AZ1322" s="67"/>
      <c r="BA1322" s="66">
        <f t="shared" si="477"/>
        <v>-7.4309908990430884E-3</v>
      </c>
      <c r="BB1322">
        <f t="shared" si="478"/>
        <v>0</v>
      </c>
      <c r="BC1322" t="str">
        <f t="shared" si="479"/>
        <v/>
      </c>
    </row>
    <row r="1323" spans="1:55" ht="15" customHeight="1">
      <c r="A1323" s="56">
        <v>1319</v>
      </c>
      <c r="B1323" s="57">
        <v>44470</v>
      </c>
      <c r="C1323" s="56">
        <v>2021</v>
      </c>
      <c r="D1323" s="58" t="s">
        <v>234</v>
      </c>
      <c r="E1323" s="59">
        <v>14791.87</v>
      </c>
      <c r="F1323" s="60">
        <v>5.9461E-2</v>
      </c>
      <c r="G1323" s="60">
        <v>-5.6385999999999999E-2</v>
      </c>
      <c r="H1323" s="61">
        <v>0.73470000000000002</v>
      </c>
      <c r="I1323" s="69">
        <v>450.1</v>
      </c>
      <c r="J1323" s="70" t="s">
        <v>240</v>
      </c>
      <c r="K1323" s="63">
        <v>21.1</v>
      </c>
      <c r="L1323" s="56">
        <f t="shared" si="457"/>
        <v>100</v>
      </c>
      <c r="M1323" s="56">
        <f t="shared" si="458"/>
        <v>100</v>
      </c>
      <c r="N1323" s="56">
        <f t="shared" si="459"/>
        <v>100</v>
      </c>
      <c r="O1323" s="56">
        <f t="shared" si="460"/>
        <v>50</v>
      </c>
      <c r="P1323" s="56">
        <f t="shared" si="461"/>
        <v>50</v>
      </c>
      <c r="Q1323" s="63"/>
      <c r="R1323" s="56"/>
      <c r="S1323" s="60">
        <f t="shared" si="474"/>
        <v>6.9606974176323888E-3</v>
      </c>
      <c r="T1323" s="64">
        <f t="shared" si="475"/>
        <v>-8.8159031979256675E-2</v>
      </c>
      <c r="V1323" s="65"/>
      <c r="W1323" s="65"/>
      <c r="Y1323" s="15" t="str">
        <f t="shared" si="462"/>
        <v>EASY</v>
      </c>
      <c r="AA1323" s="66">
        <f t="shared" si="476"/>
        <v>8.9318744712229226E-2</v>
      </c>
      <c r="AB1323">
        <f>LOOKUP($B1323,'07_L1政策步階'!$A$4:$A$14,'07_L1政策步階'!$C$4:$C$14)</f>
        <v>1</v>
      </c>
      <c r="AC1323" s="65"/>
      <c r="AD1323" s="65"/>
      <c r="AE1323" s="65"/>
      <c r="AF1323" s="65"/>
      <c r="AG1323" s="65"/>
      <c r="AH1323" s="65"/>
      <c r="AI1323" s="65"/>
      <c r="AJ1323" s="65"/>
      <c r="AK1323" s="65"/>
      <c r="AL1323">
        <f t="shared" si="463"/>
        <v>100</v>
      </c>
      <c r="AM1323">
        <f t="shared" si="464"/>
        <v>100</v>
      </c>
      <c r="AN1323" t="str">
        <f t="shared" si="465"/>
        <v/>
      </c>
      <c r="AO1323" t="str">
        <f t="shared" si="466"/>
        <v/>
      </c>
      <c r="AP1323" t="str">
        <f t="shared" si="467"/>
        <v/>
      </c>
      <c r="AQ1323" t="str">
        <f t="shared" si="468"/>
        <v/>
      </c>
      <c r="AR1323" t="str">
        <f t="shared" si="469"/>
        <v/>
      </c>
      <c r="AS1323" t="str">
        <f t="shared" si="470"/>
        <v/>
      </c>
      <c r="AT1323" t="str">
        <f t="shared" si="471"/>
        <v/>
      </c>
      <c r="AU1323" t="str">
        <f t="shared" si="472"/>
        <v/>
      </c>
      <c r="AV1323" t="str">
        <f t="shared" si="473"/>
        <v/>
      </c>
      <c r="AW1323">
        <f>'01_指標庫'!$H$4*ISNUMBER($F1323)+'01_指標庫'!$H$5*ISNUMBER($AA1323)+'01_指標庫'!$H$6*ISNUMBER($G1323)+'01_指標庫'!$H$7*ISNUMBER($H1323)+'01_指標庫'!$H$8*ISNUMBER($AF1323)+'01_指標庫'!$H$9*ISNUMBER($AG1323)+'01_指標庫'!$H$10*ISNUMBER($AB1323)+'01_指標庫'!$H$11*ISNUMBER($AC1323)+'01_指標庫'!$H$12*ISNUMBER($AD1323)+'01_指標庫'!$H$13*ISNUMBER($AE1323)+'01_指標庫'!$H$14*ISNUMBER($I1323)+'01_指標庫'!$H$15*ISNUMBER($AH1323)+'01_指標庫'!$H$16*ISNUMBER($K1323)+'01_指標庫'!$H$17*ISNUMBER($AI1323)+'01_指標庫'!$H$18*ISNUMBER($AJ1323)+'01_指標庫'!$H$19*ISNUMBER($AK1323)+'01_指標庫'!$H$20*ISNUMBER($BB1323)+'01_指標庫'!$H$21*ISNUMBER($BC1323)</f>
        <v>51</v>
      </c>
      <c r="AX1323">
        <f>IF(AW1323=0,50,ROUND(('01_指標庫'!$H$4*IF(ISNUMBER($F1323),L1323,0)+'01_指標庫'!$H$5*IF(ISNUMBER($AA1323),AL1323,0)+'01_指標庫'!$H$6*IF(ISNUMBER($G1323),M1323,0)+'01_指標庫'!$H$7*IF(ISNUMBER($H1323),N1323,0)+'01_指標庫'!$H$8*IF(ISNUMBER($AF1323),AQ1323,0)+'01_指標庫'!$H$9*IF(ISNUMBER($AG1323),AR1323,0)+'01_指標庫'!$H$10*IF(ISNUMBER($AB1323),AM1323,0)+'01_指標庫'!$H$11*IF(ISNUMBER($AC1323),AN1323,0)+'01_指標庫'!$H$12*IF(ISNUMBER($AD1323),AO1323,0)+'01_指標庫'!$H$13*IF(ISNUMBER($AE1323),AP1323,0)+'01_指標庫'!$H$14*IF(ISNUMBER($I1323),O1323,0)+'01_指標庫'!$H$15*IF(ISNUMBER($AH1323),AS1323,0)+'01_指標庫'!$H$16*IF(ISNUMBER($K1323),P1323,0)+'01_指標庫'!$H$17*IF(ISNUMBER($AI1323),AT1323,0)+'01_指標庫'!$H$18*IF(ISNUMBER($AJ1323),AU1323,0)+'01_指標庫'!$H$19*IF(ISNUMBER($AK1323),AV1323,0)+'01_指標庫'!$H$20*IF(ISNUMBER($BB1323),BB1323,0)+'01_指標庫'!$H$21*IF(ISNUMBER($BC1323),BC1323,0))/AW1323,1))</f>
        <v>74.5</v>
      </c>
      <c r="AY1323" s="67"/>
      <c r="AZ1323" s="67"/>
      <c r="BA1323" s="66">
        <f t="shared" si="477"/>
        <v>-1.1016228652029891E-2</v>
      </c>
      <c r="BB1323">
        <f t="shared" si="478"/>
        <v>0</v>
      </c>
      <c r="BC1323" t="str">
        <f t="shared" si="479"/>
        <v/>
      </c>
    </row>
    <row r="1324" spans="1:55" ht="15" customHeight="1">
      <c r="A1324" s="56">
        <v>1320</v>
      </c>
      <c r="B1324" s="57">
        <v>44473</v>
      </c>
      <c r="C1324" s="56">
        <v>2021</v>
      </c>
      <c r="D1324" s="58" t="s">
        <v>236</v>
      </c>
      <c r="E1324" s="59">
        <v>14472.12</v>
      </c>
      <c r="F1324" s="60">
        <v>3.5889999999999998E-2</v>
      </c>
      <c r="G1324" s="60">
        <v>-7.6783000000000004E-2</v>
      </c>
      <c r="H1324" s="61">
        <v>0.71430000000000005</v>
      </c>
      <c r="I1324" s="69">
        <v>465.7</v>
      </c>
      <c r="J1324" s="70" t="s">
        <v>240</v>
      </c>
      <c r="K1324" s="63">
        <v>22.96</v>
      </c>
      <c r="L1324" s="56">
        <f t="shared" si="457"/>
        <v>100</v>
      </c>
      <c r="M1324" s="56">
        <f t="shared" si="458"/>
        <v>50</v>
      </c>
      <c r="N1324" s="56">
        <f t="shared" si="459"/>
        <v>100</v>
      </c>
      <c r="O1324" s="56">
        <f t="shared" si="460"/>
        <v>50</v>
      </c>
      <c r="P1324" s="56">
        <f t="shared" si="461"/>
        <v>50</v>
      </c>
      <c r="Q1324" s="63"/>
      <c r="R1324" s="56"/>
      <c r="S1324" s="60">
        <f t="shared" si="474"/>
        <v>-2.1616604256256999E-2</v>
      </c>
      <c r="T1324" s="64">
        <f t="shared" si="475"/>
        <v>8.8151658767772423E-2</v>
      </c>
      <c r="V1324" s="65"/>
      <c r="W1324" s="65"/>
      <c r="Y1324" s="15" t="str">
        <f t="shared" si="462"/>
        <v>UNCERTAIN</v>
      </c>
      <c r="AA1324" s="66">
        <f t="shared" si="476"/>
        <v>8.7699726728355243E-2</v>
      </c>
      <c r="AB1324">
        <f>LOOKUP($B1324,'07_L1政策步階'!$A$4:$A$14,'07_L1政策步階'!$C$4:$C$14)</f>
        <v>1</v>
      </c>
      <c r="AC1324" s="65"/>
      <c r="AD1324" s="65"/>
      <c r="AE1324" s="65"/>
      <c r="AF1324" s="65"/>
      <c r="AG1324" s="65"/>
      <c r="AH1324" s="65"/>
      <c r="AI1324" s="65"/>
      <c r="AJ1324" s="65"/>
      <c r="AK1324" s="65"/>
      <c r="AL1324">
        <f t="shared" si="463"/>
        <v>100</v>
      </c>
      <c r="AM1324">
        <f t="shared" si="464"/>
        <v>100</v>
      </c>
      <c r="AN1324" t="str">
        <f t="shared" si="465"/>
        <v/>
      </c>
      <c r="AO1324" t="str">
        <f t="shared" si="466"/>
        <v/>
      </c>
      <c r="AP1324" t="str">
        <f t="shared" si="467"/>
        <v/>
      </c>
      <c r="AQ1324" t="str">
        <f t="shared" si="468"/>
        <v/>
      </c>
      <c r="AR1324" t="str">
        <f t="shared" si="469"/>
        <v/>
      </c>
      <c r="AS1324" t="str">
        <f t="shared" si="470"/>
        <v/>
      </c>
      <c r="AT1324" t="str">
        <f t="shared" si="471"/>
        <v/>
      </c>
      <c r="AU1324" t="str">
        <f t="shared" si="472"/>
        <v/>
      </c>
      <c r="AV1324" t="str">
        <f t="shared" si="473"/>
        <v/>
      </c>
      <c r="AW1324">
        <f>'01_指標庫'!$H$4*ISNUMBER($F1324)+'01_指標庫'!$H$5*ISNUMBER($AA1324)+'01_指標庫'!$H$6*ISNUMBER($G1324)+'01_指標庫'!$H$7*ISNUMBER($H1324)+'01_指標庫'!$H$8*ISNUMBER($AF1324)+'01_指標庫'!$H$9*ISNUMBER($AG1324)+'01_指標庫'!$H$10*ISNUMBER($AB1324)+'01_指標庫'!$H$11*ISNUMBER($AC1324)+'01_指標庫'!$H$12*ISNUMBER($AD1324)+'01_指標庫'!$H$13*ISNUMBER($AE1324)+'01_指標庫'!$H$14*ISNUMBER($I1324)+'01_指標庫'!$H$15*ISNUMBER($AH1324)+'01_指標庫'!$H$16*ISNUMBER($K1324)+'01_指標庫'!$H$17*ISNUMBER($AI1324)+'01_指標庫'!$H$18*ISNUMBER($AJ1324)+'01_指標庫'!$H$19*ISNUMBER($AK1324)+'01_指標庫'!$H$20*ISNUMBER($BB1324)+'01_指標庫'!$H$21*ISNUMBER($BC1324)</f>
        <v>51</v>
      </c>
      <c r="AX1324">
        <f>IF(AW1324=0,50,ROUND(('01_指標庫'!$H$4*IF(ISNUMBER($F1324),L1324,0)+'01_指標庫'!$H$5*IF(ISNUMBER($AA1324),AL1324,0)+'01_指標庫'!$H$6*IF(ISNUMBER($G1324),M1324,0)+'01_指標庫'!$H$7*IF(ISNUMBER($H1324),N1324,0)+'01_指標庫'!$H$8*IF(ISNUMBER($AF1324),AQ1324,0)+'01_指標庫'!$H$9*IF(ISNUMBER($AG1324),AR1324,0)+'01_指標庫'!$H$10*IF(ISNUMBER($AB1324),AM1324,0)+'01_指標庫'!$H$11*IF(ISNUMBER($AC1324),AN1324,0)+'01_指標庫'!$H$12*IF(ISNUMBER($AD1324),AO1324,0)+'01_指標庫'!$H$13*IF(ISNUMBER($AE1324),AP1324,0)+'01_指標庫'!$H$14*IF(ISNUMBER($I1324),O1324,0)+'01_指標庫'!$H$15*IF(ISNUMBER($AH1324),AS1324,0)+'01_指標庫'!$H$16*IF(ISNUMBER($K1324),P1324,0)+'01_指標庫'!$H$17*IF(ISNUMBER($AI1324),AT1324,0)+'01_指標庫'!$H$18*IF(ISNUMBER($AJ1324),AU1324,0)+'01_指標庫'!$H$19*IF(ISNUMBER($AK1324),AV1324,0)+'01_指標庫'!$H$20*IF(ISNUMBER($BB1324),BB1324,0)+'01_指標庫'!$H$21*IF(ISNUMBER($BC1324),BC1324,0))/AW1324,1))</f>
        <v>66.7</v>
      </c>
      <c r="AY1324" s="67"/>
      <c r="AZ1324" s="67"/>
      <c r="BA1324" s="66">
        <f t="shared" si="477"/>
        <v>-1.724418345859513E-2</v>
      </c>
      <c r="BB1324">
        <f t="shared" si="478"/>
        <v>0</v>
      </c>
      <c r="BC1324" t="str">
        <f t="shared" si="479"/>
        <v/>
      </c>
    </row>
    <row r="1325" spans="1:55" ht="15" customHeight="1">
      <c r="A1325" s="56">
        <v>1321</v>
      </c>
      <c r="B1325" s="57">
        <v>44474</v>
      </c>
      <c r="C1325" s="56">
        <v>2021</v>
      </c>
      <c r="D1325" s="58" t="s">
        <v>237</v>
      </c>
      <c r="E1325" s="59">
        <v>14674.15</v>
      </c>
      <c r="F1325" s="60">
        <v>4.9629E-2</v>
      </c>
      <c r="G1325" s="60">
        <v>-6.3894999999999993E-2</v>
      </c>
      <c r="H1325" s="61">
        <v>0.71430000000000005</v>
      </c>
      <c r="I1325" s="69">
        <v>451.8</v>
      </c>
      <c r="J1325" s="70" t="s">
        <v>240</v>
      </c>
      <c r="K1325" s="63">
        <v>21.3</v>
      </c>
      <c r="L1325" s="56">
        <f t="shared" si="457"/>
        <v>100</v>
      </c>
      <c r="M1325" s="56">
        <f t="shared" si="458"/>
        <v>50</v>
      </c>
      <c r="N1325" s="56">
        <f t="shared" si="459"/>
        <v>100</v>
      </c>
      <c r="O1325" s="56">
        <f t="shared" si="460"/>
        <v>50</v>
      </c>
      <c r="P1325" s="56">
        <f t="shared" si="461"/>
        <v>50</v>
      </c>
      <c r="Q1325" s="63"/>
      <c r="R1325" s="56"/>
      <c r="S1325" s="60">
        <f t="shared" si="474"/>
        <v>1.3959945052970824E-2</v>
      </c>
      <c r="T1325" s="64">
        <f t="shared" si="475"/>
        <v>-7.2299651567944268E-2</v>
      </c>
      <c r="V1325" s="65"/>
      <c r="W1325" s="65"/>
      <c r="Y1325" s="15" t="str">
        <f t="shared" si="462"/>
        <v>UNCERTAIN</v>
      </c>
      <c r="AA1325" s="66">
        <f t="shared" si="476"/>
        <v>8.630567583143689E-2</v>
      </c>
      <c r="AB1325">
        <f>LOOKUP($B1325,'07_L1政策步階'!$A$4:$A$14,'07_L1政策步階'!$C$4:$C$14)</f>
        <v>1</v>
      </c>
      <c r="AC1325" s="65"/>
      <c r="AD1325" s="65"/>
      <c r="AE1325" s="65"/>
      <c r="AF1325" s="65"/>
      <c r="AG1325" s="65"/>
      <c r="AH1325" s="65"/>
      <c r="AI1325" s="65"/>
      <c r="AJ1325" s="65"/>
      <c r="AK1325" s="65"/>
      <c r="AL1325">
        <f t="shared" si="463"/>
        <v>100</v>
      </c>
      <c r="AM1325">
        <f t="shared" si="464"/>
        <v>100</v>
      </c>
      <c r="AN1325" t="str">
        <f t="shared" si="465"/>
        <v/>
      </c>
      <c r="AO1325" t="str">
        <f t="shared" si="466"/>
        <v/>
      </c>
      <c r="AP1325" t="str">
        <f t="shared" si="467"/>
        <v/>
      </c>
      <c r="AQ1325" t="str">
        <f t="shared" si="468"/>
        <v/>
      </c>
      <c r="AR1325" t="str">
        <f t="shared" si="469"/>
        <v/>
      </c>
      <c r="AS1325" t="str">
        <f t="shared" si="470"/>
        <v/>
      </c>
      <c r="AT1325" t="str">
        <f t="shared" si="471"/>
        <v/>
      </c>
      <c r="AU1325" t="str">
        <f t="shared" si="472"/>
        <v/>
      </c>
      <c r="AV1325" t="str">
        <f t="shared" si="473"/>
        <v/>
      </c>
      <c r="AW1325">
        <f>'01_指標庫'!$H$4*ISNUMBER($F1325)+'01_指標庫'!$H$5*ISNUMBER($AA1325)+'01_指標庫'!$H$6*ISNUMBER($G1325)+'01_指標庫'!$H$7*ISNUMBER($H1325)+'01_指標庫'!$H$8*ISNUMBER($AF1325)+'01_指標庫'!$H$9*ISNUMBER($AG1325)+'01_指標庫'!$H$10*ISNUMBER($AB1325)+'01_指標庫'!$H$11*ISNUMBER($AC1325)+'01_指標庫'!$H$12*ISNUMBER($AD1325)+'01_指標庫'!$H$13*ISNUMBER($AE1325)+'01_指標庫'!$H$14*ISNUMBER($I1325)+'01_指標庫'!$H$15*ISNUMBER($AH1325)+'01_指標庫'!$H$16*ISNUMBER($K1325)+'01_指標庫'!$H$17*ISNUMBER($AI1325)+'01_指標庫'!$H$18*ISNUMBER($AJ1325)+'01_指標庫'!$H$19*ISNUMBER($AK1325)+'01_指標庫'!$H$20*ISNUMBER($BB1325)+'01_指標庫'!$H$21*ISNUMBER($BC1325)</f>
        <v>51</v>
      </c>
      <c r="AX1325">
        <f>IF(AW1325=0,50,ROUND(('01_指標庫'!$H$4*IF(ISNUMBER($F1325),L1325,0)+'01_指標庫'!$H$5*IF(ISNUMBER($AA1325),AL1325,0)+'01_指標庫'!$H$6*IF(ISNUMBER($G1325),M1325,0)+'01_指標庫'!$H$7*IF(ISNUMBER($H1325),N1325,0)+'01_指標庫'!$H$8*IF(ISNUMBER($AF1325),AQ1325,0)+'01_指標庫'!$H$9*IF(ISNUMBER($AG1325),AR1325,0)+'01_指標庫'!$H$10*IF(ISNUMBER($AB1325),AM1325,0)+'01_指標庫'!$H$11*IF(ISNUMBER($AC1325),AN1325,0)+'01_指標庫'!$H$12*IF(ISNUMBER($AD1325),AO1325,0)+'01_指標庫'!$H$13*IF(ISNUMBER($AE1325),AP1325,0)+'01_指標庫'!$H$14*IF(ISNUMBER($I1325),O1325,0)+'01_指標庫'!$H$15*IF(ISNUMBER($AH1325),AS1325,0)+'01_指標庫'!$H$16*IF(ISNUMBER($K1325),P1325,0)+'01_指標庫'!$H$17*IF(ISNUMBER($AI1325),AT1325,0)+'01_指標庫'!$H$18*IF(ISNUMBER($AJ1325),AU1325,0)+'01_指標庫'!$H$19*IF(ISNUMBER($AK1325),AV1325,0)+'01_指標庫'!$H$20*IF(ISNUMBER($BB1325),BB1325,0)+'01_指標庫'!$H$21*IF(ISNUMBER($BC1325),BC1325,0))/AW1325,1))</f>
        <v>66.7</v>
      </c>
      <c r="AY1325" s="67"/>
      <c r="AZ1325" s="67"/>
      <c r="BA1325" s="66">
        <f t="shared" si="477"/>
        <v>-1.6203671117842822E-2</v>
      </c>
      <c r="BB1325">
        <f t="shared" si="478"/>
        <v>0</v>
      </c>
      <c r="BC1325" t="str">
        <f t="shared" si="479"/>
        <v/>
      </c>
    </row>
    <row r="1326" spans="1:55" ht="15" customHeight="1">
      <c r="A1326" s="56">
        <v>1322</v>
      </c>
      <c r="B1326" s="57">
        <v>44475</v>
      </c>
      <c r="C1326" s="56">
        <v>2021</v>
      </c>
      <c r="D1326" s="58" t="s">
        <v>238</v>
      </c>
      <c r="E1326" s="59">
        <v>14766.75</v>
      </c>
      <c r="F1326" s="60">
        <v>5.5487000000000002E-2</v>
      </c>
      <c r="G1326" s="60">
        <v>-5.7987999999999998E-2</v>
      </c>
      <c r="H1326" s="61">
        <v>0.75509999999999999</v>
      </c>
      <c r="I1326" s="69">
        <v>449.3</v>
      </c>
      <c r="J1326" s="70" t="s">
        <v>240</v>
      </c>
      <c r="K1326" s="63">
        <v>21</v>
      </c>
      <c r="L1326" s="56">
        <f t="shared" si="457"/>
        <v>100</v>
      </c>
      <c r="M1326" s="56">
        <f t="shared" si="458"/>
        <v>100</v>
      </c>
      <c r="N1326" s="56">
        <f t="shared" si="459"/>
        <v>100</v>
      </c>
      <c r="O1326" s="56">
        <f t="shared" si="460"/>
        <v>50</v>
      </c>
      <c r="P1326" s="56">
        <f t="shared" si="461"/>
        <v>50</v>
      </c>
      <c r="Q1326" s="63"/>
      <c r="R1326" s="56"/>
      <c r="S1326" s="60">
        <f t="shared" si="474"/>
        <v>6.3104166169760667E-3</v>
      </c>
      <c r="T1326" s="64">
        <f t="shared" si="475"/>
        <v>-1.4084507042253502E-2</v>
      </c>
      <c r="V1326" s="65"/>
      <c r="W1326" s="65"/>
      <c r="Y1326" s="15" t="str">
        <f t="shared" si="462"/>
        <v>EASY</v>
      </c>
      <c r="AA1326" s="66">
        <f t="shared" si="476"/>
        <v>8.5246194742902404E-2</v>
      </c>
      <c r="AB1326">
        <f>LOOKUP($B1326,'07_L1政策步階'!$A$4:$A$14,'07_L1政策步階'!$C$4:$C$14)</f>
        <v>1</v>
      </c>
      <c r="AC1326" s="65"/>
      <c r="AD1326" s="65"/>
      <c r="AE1326" s="65"/>
      <c r="AF1326" s="65"/>
      <c r="AG1326" s="65"/>
      <c r="AH1326" s="65"/>
      <c r="AI1326" s="65"/>
      <c r="AJ1326" s="65"/>
      <c r="AK1326" s="65"/>
      <c r="AL1326">
        <f t="shared" si="463"/>
        <v>100</v>
      </c>
      <c r="AM1326">
        <f t="shared" si="464"/>
        <v>100</v>
      </c>
      <c r="AN1326" t="str">
        <f t="shared" si="465"/>
        <v/>
      </c>
      <c r="AO1326" t="str">
        <f t="shared" si="466"/>
        <v/>
      </c>
      <c r="AP1326" t="str">
        <f t="shared" si="467"/>
        <v/>
      </c>
      <c r="AQ1326" t="str">
        <f t="shared" si="468"/>
        <v/>
      </c>
      <c r="AR1326" t="str">
        <f t="shared" si="469"/>
        <v/>
      </c>
      <c r="AS1326" t="str">
        <f t="shared" si="470"/>
        <v/>
      </c>
      <c r="AT1326" t="str">
        <f t="shared" si="471"/>
        <v/>
      </c>
      <c r="AU1326" t="str">
        <f t="shared" si="472"/>
        <v/>
      </c>
      <c r="AV1326" t="str">
        <f t="shared" si="473"/>
        <v/>
      </c>
      <c r="AW1326">
        <f>'01_指標庫'!$H$4*ISNUMBER($F1326)+'01_指標庫'!$H$5*ISNUMBER($AA1326)+'01_指標庫'!$H$6*ISNUMBER($G1326)+'01_指標庫'!$H$7*ISNUMBER($H1326)+'01_指標庫'!$H$8*ISNUMBER($AF1326)+'01_指標庫'!$H$9*ISNUMBER($AG1326)+'01_指標庫'!$H$10*ISNUMBER($AB1326)+'01_指標庫'!$H$11*ISNUMBER($AC1326)+'01_指標庫'!$H$12*ISNUMBER($AD1326)+'01_指標庫'!$H$13*ISNUMBER($AE1326)+'01_指標庫'!$H$14*ISNUMBER($I1326)+'01_指標庫'!$H$15*ISNUMBER($AH1326)+'01_指標庫'!$H$16*ISNUMBER($K1326)+'01_指標庫'!$H$17*ISNUMBER($AI1326)+'01_指標庫'!$H$18*ISNUMBER($AJ1326)+'01_指標庫'!$H$19*ISNUMBER($AK1326)+'01_指標庫'!$H$20*ISNUMBER($BB1326)+'01_指標庫'!$H$21*ISNUMBER($BC1326)</f>
        <v>51</v>
      </c>
      <c r="AX1326">
        <f>IF(AW1326=0,50,ROUND(('01_指標庫'!$H$4*IF(ISNUMBER($F1326),L1326,0)+'01_指標庫'!$H$5*IF(ISNUMBER($AA1326),AL1326,0)+'01_指標庫'!$H$6*IF(ISNUMBER($G1326),M1326,0)+'01_指標庫'!$H$7*IF(ISNUMBER($H1326),N1326,0)+'01_指標庫'!$H$8*IF(ISNUMBER($AF1326),AQ1326,0)+'01_指標庫'!$H$9*IF(ISNUMBER($AG1326),AR1326,0)+'01_指標庫'!$H$10*IF(ISNUMBER($AB1326),AM1326,0)+'01_指標庫'!$H$11*IF(ISNUMBER($AC1326),AN1326,0)+'01_指標庫'!$H$12*IF(ISNUMBER($AD1326),AO1326,0)+'01_指標庫'!$H$13*IF(ISNUMBER($AE1326),AP1326,0)+'01_指標庫'!$H$14*IF(ISNUMBER($I1326),O1326,0)+'01_指標庫'!$H$15*IF(ISNUMBER($AH1326),AS1326,0)+'01_指標庫'!$H$16*IF(ISNUMBER($K1326),P1326,0)+'01_指標庫'!$H$17*IF(ISNUMBER($AI1326),AT1326,0)+'01_指標庫'!$H$18*IF(ISNUMBER($AJ1326),AU1326,0)+'01_指標庫'!$H$19*IF(ISNUMBER($AK1326),AV1326,0)+'01_指標庫'!$H$20*IF(ISNUMBER($BB1326),BB1326,0)+'01_指標庫'!$H$21*IF(ISNUMBER($BC1326),BC1326,0))/AW1326,1))</f>
        <v>74.5</v>
      </c>
      <c r="AY1326" s="67"/>
      <c r="AZ1326" s="67"/>
      <c r="BA1326" s="66">
        <f t="shared" si="477"/>
        <v>-1.3307630808022997E-2</v>
      </c>
      <c r="BB1326">
        <f t="shared" si="478"/>
        <v>0</v>
      </c>
      <c r="BC1326" t="str">
        <f t="shared" si="479"/>
        <v/>
      </c>
    </row>
    <row r="1327" spans="1:55" ht="15" customHeight="1">
      <c r="A1327" s="56">
        <v>1323</v>
      </c>
      <c r="B1327" s="57">
        <v>44476</v>
      </c>
      <c r="C1327" s="56">
        <v>2021</v>
      </c>
      <c r="D1327" s="58" t="s">
        <v>239</v>
      </c>
      <c r="E1327" s="59">
        <v>14897.13</v>
      </c>
      <c r="F1327" s="60">
        <v>6.3966999999999996E-2</v>
      </c>
      <c r="G1327" s="60">
        <v>-4.9671E-2</v>
      </c>
      <c r="H1327" s="61">
        <v>0.77549999999999997</v>
      </c>
      <c r="I1327" s="69">
        <v>437</v>
      </c>
      <c r="J1327" s="70" t="s">
        <v>240</v>
      </c>
      <c r="K1327" s="63">
        <v>19.54</v>
      </c>
      <c r="L1327" s="56">
        <f t="shared" si="457"/>
        <v>100</v>
      </c>
      <c r="M1327" s="56">
        <f t="shared" si="458"/>
        <v>100</v>
      </c>
      <c r="N1327" s="56">
        <f t="shared" si="459"/>
        <v>100</v>
      </c>
      <c r="O1327" s="56">
        <f t="shared" si="460"/>
        <v>50</v>
      </c>
      <c r="P1327" s="56">
        <f t="shared" si="461"/>
        <v>100</v>
      </c>
      <c r="Q1327" s="63"/>
      <c r="R1327" s="56"/>
      <c r="S1327" s="60">
        <f t="shared" si="474"/>
        <v>8.8292955457360822E-3</v>
      </c>
      <c r="T1327" s="64">
        <f t="shared" si="475"/>
        <v>-6.9523809523809543E-2</v>
      </c>
      <c r="V1327" s="65"/>
      <c r="W1327" s="65"/>
      <c r="Y1327" s="15" t="str">
        <f t="shared" si="462"/>
        <v>EASY</v>
      </c>
      <c r="AA1327" s="66">
        <f t="shared" si="476"/>
        <v>8.4218134559874924E-2</v>
      </c>
      <c r="AB1327">
        <f>LOOKUP($B1327,'07_L1政策步階'!$A$4:$A$14,'07_L1政策步階'!$C$4:$C$14)</f>
        <v>1</v>
      </c>
      <c r="AC1327" s="65"/>
      <c r="AD1327" s="65"/>
      <c r="AE1327" s="65"/>
      <c r="AF1327" s="65"/>
      <c r="AG1327" s="65"/>
      <c r="AH1327" s="65"/>
      <c r="AI1327" s="65"/>
      <c r="AJ1327" s="65"/>
      <c r="AK1327" s="65"/>
      <c r="AL1327">
        <f t="shared" si="463"/>
        <v>100</v>
      </c>
      <c r="AM1327">
        <f t="shared" si="464"/>
        <v>100</v>
      </c>
      <c r="AN1327" t="str">
        <f t="shared" si="465"/>
        <v/>
      </c>
      <c r="AO1327" t="str">
        <f t="shared" si="466"/>
        <v/>
      </c>
      <c r="AP1327" t="str">
        <f t="shared" si="467"/>
        <v/>
      </c>
      <c r="AQ1327" t="str">
        <f t="shared" si="468"/>
        <v/>
      </c>
      <c r="AR1327" t="str">
        <f t="shared" si="469"/>
        <v/>
      </c>
      <c r="AS1327" t="str">
        <f t="shared" si="470"/>
        <v/>
      </c>
      <c r="AT1327" t="str">
        <f t="shared" si="471"/>
        <v/>
      </c>
      <c r="AU1327" t="str">
        <f t="shared" si="472"/>
        <v/>
      </c>
      <c r="AV1327" t="str">
        <f t="shared" si="473"/>
        <v/>
      </c>
      <c r="AW1327">
        <f>'01_指標庫'!$H$4*ISNUMBER($F1327)+'01_指標庫'!$H$5*ISNUMBER($AA1327)+'01_指標庫'!$H$6*ISNUMBER($G1327)+'01_指標庫'!$H$7*ISNUMBER($H1327)+'01_指標庫'!$H$8*ISNUMBER($AF1327)+'01_指標庫'!$H$9*ISNUMBER($AG1327)+'01_指標庫'!$H$10*ISNUMBER($AB1327)+'01_指標庫'!$H$11*ISNUMBER($AC1327)+'01_指標庫'!$H$12*ISNUMBER($AD1327)+'01_指標庫'!$H$13*ISNUMBER($AE1327)+'01_指標庫'!$H$14*ISNUMBER($I1327)+'01_指標庫'!$H$15*ISNUMBER($AH1327)+'01_指標庫'!$H$16*ISNUMBER($K1327)+'01_指標庫'!$H$17*ISNUMBER($AI1327)+'01_指標庫'!$H$18*ISNUMBER($AJ1327)+'01_指標庫'!$H$19*ISNUMBER($AK1327)+'01_指標庫'!$H$20*ISNUMBER($BB1327)+'01_指標庫'!$H$21*ISNUMBER($BC1327)</f>
        <v>51</v>
      </c>
      <c r="AX1327">
        <f>IF(AW1327=0,50,ROUND(('01_指標庫'!$H$4*IF(ISNUMBER($F1327),L1327,0)+'01_指標庫'!$H$5*IF(ISNUMBER($AA1327),AL1327,0)+'01_指標庫'!$H$6*IF(ISNUMBER($G1327),M1327,0)+'01_指標庫'!$H$7*IF(ISNUMBER($H1327),N1327,0)+'01_指標庫'!$H$8*IF(ISNUMBER($AF1327),AQ1327,0)+'01_指標庫'!$H$9*IF(ISNUMBER($AG1327),AR1327,0)+'01_指標庫'!$H$10*IF(ISNUMBER($AB1327),AM1327,0)+'01_指標庫'!$H$11*IF(ISNUMBER($AC1327),AN1327,0)+'01_指標庫'!$H$12*IF(ISNUMBER($AD1327),AO1327,0)+'01_指標庫'!$H$13*IF(ISNUMBER($AE1327),AP1327,0)+'01_指標庫'!$H$14*IF(ISNUMBER($I1327),O1327,0)+'01_指標庫'!$H$15*IF(ISNUMBER($AH1327),AS1327,0)+'01_指標庫'!$H$16*IF(ISNUMBER($K1327),P1327,0)+'01_指標庫'!$H$17*IF(ISNUMBER($AI1327),AT1327,0)+'01_指標庫'!$H$18*IF(ISNUMBER($AJ1327),AU1327,0)+'01_指標庫'!$H$19*IF(ISNUMBER($AK1327),AV1327,0)+'01_指標庫'!$H$20*IF(ISNUMBER($BB1327),BB1327,0)+'01_指標庫'!$H$21*IF(ISNUMBER($BC1327),BC1327,0))/AW1327,1))</f>
        <v>80.400000000000006</v>
      </c>
      <c r="AY1327" s="67"/>
      <c r="AZ1327" s="67"/>
      <c r="BA1327" s="66">
        <f t="shared" si="477"/>
        <v>-7.7202236100425425E-3</v>
      </c>
      <c r="BB1327">
        <f t="shared" si="478"/>
        <v>0</v>
      </c>
      <c r="BC1327" t="str">
        <f t="shared" si="479"/>
        <v/>
      </c>
    </row>
    <row r="1328" spans="1:55" ht="15" customHeight="1">
      <c r="A1328" s="56">
        <v>1324</v>
      </c>
      <c r="B1328" s="57">
        <v>44477</v>
      </c>
      <c r="C1328" s="56">
        <v>2021</v>
      </c>
      <c r="D1328" s="58" t="s">
        <v>234</v>
      </c>
      <c r="E1328" s="59">
        <v>14820.75</v>
      </c>
      <c r="F1328" s="60">
        <v>5.7716999999999997E-2</v>
      </c>
      <c r="G1328" s="60">
        <v>-5.4543000000000001E-2</v>
      </c>
      <c r="H1328" s="61">
        <v>0.71430000000000005</v>
      </c>
      <c r="I1328" s="69">
        <v>430.6</v>
      </c>
      <c r="J1328" s="70" t="s">
        <v>240</v>
      </c>
      <c r="K1328" s="63">
        <v>18.77</v>
      </c>
      <c r="L1328" s="56">
        <f t="shared" si="457"/>
        <v>100</v>
      </c>
      <c r="M1328" s="56">
        <f t="shared" si="458"/>
        <v>100</v>
      </c>
      <c r="N1328" s="56">
        <f t="shared" si="459"/>
        <v>100</v>
      </c>
      <c r="O1328" s="56">
        <f t="shared" si="460"/>
        <v>50</v>
      </c>
      <c r="P1328" s="56">
        <f t="shared" si="461"/>
        <v>100</v>
      </c>
      <c r="Q1328" s="63"/>
      <c r="R1328" s="56"/>
      <c r="S1328" s="60">
        <f t="shared" si="474"/>
        <v>-5.1271620775276139E-3</v>
      </c>
      <c r="T1328" s="64">
        <f t="shared" si="475"/>
        <v>-3.9406345957011202E-2</v>
      </c>
      <c r="V1328" s="65"/>
      <c r="W1328" s="65"/>
      <c r="Y1328" s="15" t="str">
        <f t="shared" si="462"/>
        <v>EASY</v>
      </c>
      <c r="AA1328" s="66">
        <f t="shared" si="476"/>
        <v>8.3079555937755289E-2</v>
      </c>
      <c r="AB1328">
        <f>LOOKUP($B1328,'07_L1政策步階'!$A$4:$A$14,'07_L1政策步階'!$C$4:$C$14)</f>
        <v>1</v>
      </c>
      <c r="AC1328" s="65"/>
      <c r="AD1328" s="65"/>
      <c r="AE1328" s="65"/>
      <c r="AF1328" s="65"/>
      <c r="AG1328" s="65"/>
      <c r="AH1328" s="65"/>
      <c r="AI1328" s="65"/>
      <c r="AJ1328" s="65"/>
      <c r="AK1328" s="65"/>
      <c r="AL1328">
        <f t="shared" si="463"/>
        <v>100</v>
      </c>
      <c r="AM1328">
        <f t="shared" si="464"/>
        <v>100</v>
      </c>
      <c r="AN1328" t="str">
        <f t="shared" si="465"/>
        <v/>
      </c>
      <c r="AO1328" t="str">
        <f t="shared" si="466"/>
        <v/>
      </c>
      <c r="AP1328" t="str">
        <f t="shared" si="467"/>
        <v/>
      </c>
      <c r="AQ1328" t="str">
        <f t="shared" si="468"/>
        <v/>
      </c>
      <c r="AR1328" t="str">
        <f t="shared" si="469"/>
        <v/>
      </c>
      <c r="AS1328" t="str">
        <f t="shared" si="470"/>
        <v/>
      </c>
      <c r="AT1328" t="str">
        <f t="shared" si="471"/>
        <v/>
      </c>
      <c r="AU1328" t="str">
        <f t="shared" si="472"/>
        <v/>
      </c>
      <c r="AV1328" t="str">
        <f t="shared" si="473"/>
        <v/>
      </c>
      <c r="AW1328">
        <f>'01_指標庫'!$H$4*ISNUMBER($F1328)+'01_指標庫'!$H$5*ISNUMBER($AA1328)+'01_指標庫'!$H$6*ISNUMBER($G1328)+'01_指標庫'!$H$7*ISNUMBER($H1328)+'01_指標庫'!$H$8*ISNUMBER($AF1328)+'01_指標庫'!$H$9*ISNUMBER($AG1328)+'01_指標庫'!$H$10*ISNUMBER($AB1328)+'01_指標庫'!$H$11*ISNUMBER($AC1328)+'01_指標庫'!$H$12*ISNUMBER($AD1328)+'01_指標庫'!$H$13*ISNUMBER($AE1328)+'01_指標庫'!$H$14*ISNUMBER($I1328)+'01_指標庫'!$H$15*ISNUMBER($AH1328)+'01_指標庫'!$H$16*ISNUMBER($K1328)+'01_指標庫'!$H$17*ISNUMBER($AI1328)+'01_指標庫'!$H$18*ISNUMBER($AJ1328)+'01_指標庫'!$H$19*ISNUMBER($AK1328)+'01_指標庫'!$H$20*ISNUMBER($BB1328)+'01_指標庫'!$H$21*ISNUMBER($BC1328)</f>
        <v>51</v>
      </c>
      <c r="AX1328">
        <f>IF(AW1328=0,50,ROUND(('01_指標庫'!$H$4*IF(ISNUMBER($F1328),L1328,0)+'01_指標庫'!$H$5*IF(ISNUMBER($AA1328),AL1328,0)+'01_指標庫'!$H$6*IF(ISNUMBER($G1328),M1328,0)+'01_指標庫'!$H$7*IF(ISNUMBER($H1328),N1328,0)+'01_指標庫'!$H$8*IF(ISNUMBER($AF1328),AQ1328,0)+'01_指標庫'!$H$9*IF(ISNUMBER($AG1328),AR1328,0)+'01_指標庫'!$H$10*IF(ISNUMBER($AB1328),AM1328,0)+'01_指標庫'!$H$11*IF(ISNUMBER($AC1328),AN1328,0)+'01_指標庫'!$H$12*IF(ISNUMBER($AD1328),AO1328,0)+'01_指標庫'!$H$13*IF(ISNUMBER($AE1328),AP1328,0)+'01_指標庫'!$H$14*IF(ISNUMBER($I1328),O1328,0)+'01_指標庫'!$H$15*IF(ISNUMBER($AH1328),AS1328,0)+'01_指標庫'!$H$16*IF(ISNUMBER($K1328),P1328,0)+'01_指標庫'!$H$17*IF(ISNUMBER($AI1328),AT1328,0)+'01_指標庫'!$H$18*IF(ISNUMBER($AJ1328),AU1328,0)+'01_指標庫'!$H$19*IF(ISNUMBER($AK1328),AV1328,0)+'01_指標庫'!$H$20*IF(ISNUMBER($BB1328),BB1328,0)+'01_指標庫'!$H$21*IF(ISNUMBER($BC1328),BC1328,0))/AW1328,1))</f>
        <v>80.400000000000006</v>
      </c>
      <c r="AY1328" s="67"/>
      <c r="AZ1328" s="67"/>
      <c r="BA1328" s="66">
        <f t="shared" si="477"/>
        <v>-3.9136798872297929E-3</v>
      </c>
      <c r="BB1328">
        <f t="shared" si="478"/>
        <v>0</v>
      </c>
      <c r="BC1328" t="str">
        <f t="shared" si="479"/>
        <v/>
      </c>
    </row>
    <row r="1329" spans="1:55" ht="15" customHeight="1">
      <c r="A1329" s="56">
        <v>1325</v>
      </c>
      <c r="B1329" s="57">
        <v>44480</v>
      </c>
      <c r="C1329" s="56">
        <v>2021</v>
      </c>
      <c r="D1329" s="58" t="s">
        <v>236</v>
      </c>
      <c r="E1329" s="59">
        <v>14713.73</v>
      </c>
      <c r="F1329" s="60">
        <v>4.9307999999999998E-2</v>
      </c>
      <c r="G1329" s="60">
        <v>-6.1371000000000002E-2</v>
      </c>
      <c r="H1329" s="61">
        <v>0.69389999999999996</v>
      </c>
      <c r="I1329" s="69">
        <v>440.9</v>
      </c>
      <c r="J1329" s="70" t="s">
        <v>240</v>
      </c>
      <c r="K1329" s="63">
        <v>20</v>
      </c>
      <c r="L1329" s="56">
        <f t="shared" si="457"/>
        <v>100</v>
      </c>
      <c r="M1329" s="56">
        <f t="shared" si="458"/>
        <v>50</v>
      </c>
      <c r="N1329" s="56">
        <f t="shared" si="459"/>
        <v>100</v>
      </c>
      <c r="O1329" s="56">
        <f t="shared" si="460"/>
        <v>50</v>
      </c>
      <c r="P1329" s="56">
        <f t="shared" si="461"/>
        <v>50</v>
      </c>
      <c r="Q1329" s="63"/>
      <c r="R1329" s="56"/>
      <c r="S1329" s="60">
        <f t="shared" si="474"/>
        <v>-7.2209571040602327E-3</v>
      </c>
      <c r="T1329" s="64">
        <f t="shared" si="475"/>
        <v>6.5530101225359738E-2</v>
      </c>
      <c r="V1329" s="65"/>
      <c r="W1329" s="65"/>
      <c r="Y1329" s="15" t="str">
        <f t="shared" si="462"/>
        <v>EASY</v>
      </c>
      <c r="AA1329" s="66">
        <f t="shared" si="476"/>
        <v>8.1932647731406183E-2</v>
      </c>
      <c r="AB1329">
        <f>LOOKUP($B1329,'07_L1政策步階'!$A$4:$A$14,'07_L1政策步階'!$C$4:$C$14)</f>
        <v>1</v>
      </c>
      <c r="AC1329" s="65"/>
      <c r="AD1329" s="65"/>
      <c r="AE1329" s="65"/>
      <c r="AF1329" s="65"/>
      <c r="AG1329" s="65"/>
      <c r="AH1329" s="65"/>
      <c r="AI1329" s="65"/>
      <c r="AJ1329" s="65"/>
      <c r="AK1329" s="65"/>
      <c r="AL1329">
        <f t="shared" si="463"/>
        <v>100</v>
      </c>
      <c r="AM1329">
        <f t="shared" si="464"/>
        <v>100</v>
      </c>
      <c r="AN1329" t="str">
        <f t="shared" si="465"/>
        <v/>
      </c>
      <c r="AO1329" t="str">
        <f t="shared" si="466"/>
        <v/>
      </c>
      <c r="AP1329" t="str">
        <f t="shared" si="467"/>
        <v/>
      </c>
      <c r="AQ1329" t="str">
        <f t="shared" si="468"/>
        <v/>
      </c>
      <c r="AR1329" t="str">
        <f t="shared" si="469"/>
        <v/>
      </c>
      <c r="AS1329" t="str">
        <f t="shared" si="470"/>
        <v/>
      </c>
      <c r="AT1329" t="str">
        <f t="shared" si="471"/>
        <v/>
      </c>
      <c r="AU1329" t="str">
        <f t="shared" si="472"/>
        <v/>
      </c>
      <c r="AV1329" t="str">
        <f t="shared" si="473"/>
        <v/>
      </c>
      <c r="AW1329">
        <f>'01_指標庫'!$H$4*ISNUMBER($F1329)+'01_指標庫'!$H$5*ISNUMBER($AA1329)+'01_指標庫'!$H$6*ISNUMBER($G1329)+'01_指標庫'!$H$7*ISNUMBER($H1329)+'01_指標庫'!$H$8*ISNUMBER($AF1329)+'01_指標庫'!$H$9*ISNUMBER($AG1329)+'01_指標庫'!$H$10*ISNUMBER($AB1329)+'01_指標庫'!$H$11*ISNUMBER($AC1329)+'01_指標庫'!$H$12*ISNUMBER($AD1329)+'01_指標庫'!$H$13*ISNUMBER($AE1329)+'01_指標庫'!$H$14*ISNUMBER($I1329)+'01_指標庫'!$H$15*ISNUMBER($AH1329)+'01_指標庫'!$H$16*ISNUMBER($K1329)+'01_指標庫'!$H$17*ISNUMBER($AI1329)+'01_指標庫'!$H$18*ISNUMBER($AJ1329)+'01_指標庫'!$H$19*ISNUMBER($AK1329)+'01_指標庫'!$H$20*ISNUMBER($BB1329)+'01_指標庫'!$H$21*ISNUMBER($BC1329)</f>
        <v>51</v>
      </c>
      <c r="AX1329">
        <f>IF(AW1329=0,50,ROUND(('01_指標庫'!$H$4*IF(ISNUMBER($F1329),L1329,0)+'01_指標庫'!$H$5*IF(ISNUMBER($AA1329),AL1329,0)+'01_指標庫'!$H$6*IF(ISNUMBER($G1329),M1329,0)+'01_指標庫'!$H$7*IF(ISNUMBER($H1329),N1329,0)+'01_指標庫'!$H$8*IF(ISNUMBER($AF1329),AQ1329,0)+'01_指標庫'!$H$9*IF(ISNUMBER($AG1329),AR1329,0)+'01_指標庫'!$H$10*IF(ISNUMBER($AB1329),AM1329,0)+'01_指標庫'!$H$11*IF(ISNUMBER($AC1329),AN1329,0)+'01_指標庫'!$H$12*IF(ISNUMBER($AD1329),AO1329,0)+'01_指標庫'!$H$13*IF(ISNUMBER($AE1329),AP1329,0)+'01_指標庫'!$H$14*IF(ISNUMBER($I1329),O1329,0)+'01_指標庫'!$H$15*IF(ISNUMBER($AH1329),AS1329,0)+'01_指標庫'!$H$16*IF(ISNUMBER($K1329),P1329,0)+'01_指標庫'!$H$17*IF(ISNUMBER($AI1329),AT1329,0)+'01_指標庫'!$H$18*IF(ISNUMBER($AJ1329),AU1329,0)+'01_指標庫'!$H$19*IF(ISNUMBER($AK1329),AV1329,0)+'01_指標庫'!$H$20*IF(ISNUMBER($BB1329),BB1329,0)+'01_指標庫'!$H$21*IF(ISNUMBER($BC1329),BC1329,0))/AW1329,1))</f>
        <v>72.5</v>
      </c>
      <c r="AY1329" s="67"/>
      <c r="AZ1329" s="67"/>
      <c r="BA1329" s="66">
        <f t="shared" si="477"/>
        <v>2.6855232644114047E-3</v>
      </c>
      <c r="BB1329">
        <f t="shared" si="478"/>
        <v>50</v>
      </c>
      <c r="BC1329" t="str">
        <f t="shared" si="479"/>
        <v/>
      </c>
    </row>
    <row r="1330" spans="1:55" ht="15" customHeight="1">
      <c r="A1330" s="56">
        <v>1326</v>
      </c>
      <c r="B1330" s="57">
        <v>44481</v>
      </c>
      <c r="C1330" s="56">
        <v>2021</v>
      </c>
      <c r="D1330" s="58" t="s">
        <v>237</v>
      </c>
      <c r="E1330" s="59">
        <v>14662.11</v>
      </c>
      <c r="F1330" s="60">
        <v>4.4900000000000002E-2</v>
      </c>
      <c r="G1330" s="60">
        <v>-6.4662999999999998E-2</v>
      </c>
      <c r="H1330" s="61">
        <v>0.69389999999999996</v>
      </c>
      <c r="I1330" s="69">
        <v>439.6</v>
      </c>
      <c r="J1330" s="70" t="s">
        <v>240</v>
      </c>
      <c r="K1330" s="63">
        <v>19.850000000000001</v>
      </c>
      <c r="L1330" s="56">
        <f t="shared" si="457"/>
        <v>100</v>
      </c>
      <c r="M1330" s="56">
        <f t="shared" si="458"/>
        <v>50</v>
      </c>
      <c r="N1330" s="56">
        <f t="shared" si="459"/>
        <v>100</v>
      </c>
      <c r="O1330" s="56">
        <f t="shared" si="460"/>
        <v>50</v>
      </c>
      <c r="P1330" s="56">
        <f t="shared" si="461"/>
        <v>100</v>
      </c>
      <c r="Q1330" s="63"/>
      <c r="R1330" s="56"/>
      <c r="S1330" s="60">
        <f t="shared" si="474"/>
        <v>-3.5082878372784121E-3</v>
      </c>
      <c r="T1330" s="64">
        <f t="shared" si="475"/>
        <v>-7.4999999999999512E-3</v>
      </c>
      <c r="V1330" s="65"/>
      <c r="W1330" s="65"/>
      <c r="Y1330" s="15" t="str">
        <f t="shared" si="462"/>
        <v>EASY</v>
      </c>
      <c r="AA1330" s="66">
        <f t="shared" si="476"/>
        <v>8.0750713291638077E-2</v>
      </c>
      <c r="AB1330">
        <f>LOOKUP($B1330,'07_L1政策步階'!$A$4:$A$14,'07_L1政策步階'!$C$4:$C$14)</f>
        <v>1</v>
      </c>
      <c r="AC1330" s="65"/>
      <c r="AD1330" s="65"/>
      <c r="AE1330" s="65"/>
      <c r="AF1330" s="65"/>
      <c r="AG1330" s="65"/>
      <c r="AH1330" s="65"/>
      <c r="AI1330" s="65"/>
      <c r="AJ1330" s="65"/>
      <c r="AK1330" s="65"/>
      <c r="AL1330">
        <f t="shared" si="463"/>
        <v>100</v>
      </c>
      <c r="AM1330">
        <f t="shared" si="464"/>
        <v>100</v>
      </c>
      <c r="AN1330" t="str">
        <f t="shared" si="465"/>
        <v/>
      </c>
      <c r="AO1330" t="str">
        <f t="shared" si="466"/>
        <v/>
      </c>
      <c r="AP1330" t="str">
        <f t="shared" si="467"/>
        <v/>
      </c>
      <c r="AQ1330" t="str">
        <f t="shared" si="468"/>
        <v/>
      </c>
      <c r="AR1330" t="str">
        <f t="shared" si="469"/>
        <v/>
      </c>
      <c r="AS1330" t="str">
        <f t="shared" si="470"/>
        <v/>
      </c>
      <c r="AT1330" t="str">
        <f t="shared" si="471"/>
        <v/>
      </c>
      <c r="AU1330" t="str">
        <f t="shared" si="472"/>
        <v/>
      </c>
      <c r="AV1330" t="str">
        <f t="shared" si="473"/>
        <v/>
      </c>
      <c r="AW1330">
        <f>'01_指標庫'!$H$4*ISNUMBER($F1330)+'01_指標庫'!$H$5*ISNUMBER($AA1330)+'01_指標庫'!$H$6*ISNUMBER($G1330)+'01_指標庫'!$H$7*ISNUMBER($H1330)+'01_指標庫'!$H$8*ISNUMBER($AF1330)+'01_指標庫'!$H$9*ISNUMBER($AG1330)+'01_指標庫'!$H$10*ISNUMBER($AB1330)+'01_指標庫'!$H$11*ISNUMBER($AC1330)+'01_指標庫'!$H$12*ISNUMBER($AD1330)+'01_指標庫'!$H$13*ISNUMBER($AE1330)+'01_指標庫'!$H$14*ISNUMBER($I1330)+'01_指標庫'!$H$15*ISNUMBER($AH1330)+'01_指標庫'!$H$16*ISNUMBER($K1330)+'01_指標庫'!$H$17*ISNUMBER($AI1330)+'01_指標庫'!$H$18*ISNUMBER($AJ1330)+'01_指標庫'!$H$19*ISNUMBER($AK1330)+'01_指標庫'!$H$20*ISNUMBER($BB1330)+'01_指標庫'!$H$21*ISNUMBER($BC1330)</f>
        <v>51</v>
      </c>
      <c r="AX1330">
        <f>IF(AW1330=0,50,ROUND(('01_指標庫'!$H$4*IF(ISNUMBER($F1330),L1330,0)+'01_指標庫'!$H$5*IF(ISNUMBER($AA1330),AL1330,0)+'01_指標庫'!$H$6*IF(ISNUMBER($G1330),M1330,0)+'01_指標庫'!$H$7*IF(ISNUMBER($H1330),N1330,0)+'01_指標庫'!$H$8*IF(ISNUMBER($AF1330),AQ1330,0)+'01_指標庫'!$H$9*IF(ISNUMBER($AG1330),AR1330,0)+'01_指標庫'!$H$10*IF(ISNUMBER($AB1330),AM1330,0)+'01_指標庫'!$H$11*IF(ISNUMBER($AC1330),AN1330,0)+'01_指標庫'!$H$12*IF(ISNUMBER($AD1330),AO1330,0)+'01_指標庫'!$H$13*IF(ISNUMBER($AE1330),AP1330,0)+'01_指標庫'!$H$14*IF(ISNUMBER($I1330),O1330,0)+'01_指標庫'!$H$15*IF(ISNUMBER($AH1330),AS1330,0)+'01_指標庫'!$H$16*IF(ISNUMBER($K1330),P1330,0)+'01_指標庫'!$H$17*IF(ISNUMBER($AI1330),AT1330,0)+'01_指標庫'!$H$18*IF(ISNUMBER($AJ1330),AU1330,0)+'01_指標庫'!$H$19*IF(ISNUMBER($AK1330),AV1330,0)+'01_指標庫'!$H$20*IF(ISNUMBER($BB1330),BB1330,0)+'01_指標庫'!$H$21*IF(ISNUMBER($BC1330),BC1330,0))/AW1330,1))</f>
        <v>78.400000000000006</v>
      </c>
      <c r="AY1330" s="67"/>
      <c r="AZ1330" s="67"/>
      <c r="BA1330" s="66">
        <f t="shared" si="477"/>
        <v>3.2587364181964062E-3</v>
      </c>
      <c r="BB1330">
        <f t="shared" si="478"/>
        <v>50</v>
      </c>
      <c r="BC1330" t="str">
        <f t="shared" si="479"/>
        <v/>
      </c>
    </row>
    <row r="1331" spans="1:55" ht="15" customHeight="1">
      <c r="A1331" s="56">
        <v>1327</v>
      </c>
      <c r="B1331" s="57">
        <v>44482</v>
      </c>
      <c r="C1331" s="56">
        <v>2021</v>
      </c>
      <c r="D1331" s="58" t="s">
        <v>238</v>
      </c>
      <c r="E1331" s="59">
        <v>14774.6</v>
      </c>
      <c r="F1331" s="60">
        <v>5.219E-2</v>
      </c>
      <c r="G1331" s="60">
        <v>-5.7487000000000003E-2</v>
      </c>
      <c r="H1331" s="61">
        <v>0.69389999999999996</v>
      </c>
      <c r="I1331" s="69">
        <v>429.5</v>
      </c>
      <c r="J1331" s="70" t="s">
        <v>240</v>
      </c>
      <c r="K1331" s="63">
        <v>18.64</v>
      </c>
      <c r="L1331" s="56">
        <f t="shared" si="457"/>
        <v>100</v>
      </c>
      <c r="M1331" s="56">
        <f t="shared" si="458"/>
        <v>100</v>
      </c>
      <c r="N1331" s="56">
        <f t="shared" si="459"/>
        <v>100</v>
      </c>
      <c r="O1331" s="56">
        <f t="shared" si="460"/>
        <v>50</v>
      </c>
      <c r="P1331" s="56">
        <f t="shared" si="461"/>
        <v>100</v>
      </c>
      <c r="Q1331" s="63"/>
      <c r="R1331" s="56"/>
      <c r="S1331" s="60">
        <f t="shared" si="474"/>
        <v>7.6721563267496684E-3</v>
      </c>
      <c r="T1331" s="64">
        <f t="shared" si="475"/>
        <v>-6.0957178841309911E-2</v>
      </c>
      <c r="V1331" s="65"/>
      <c r="W1331" s="65"/>
      <c r="Y1331" s="15" t="str">
        <f t="shared" si="462"/>
        <v>EASY</v>
      </c>
      <c r="AA1331" s="66">
        <f t="shared" si="476"/>
        <v>7.9597249054646158E-2</v>
      </c>
      <c r="AB1331">
        <f>LOOKUP($B1331,'07_L1政策步階'!$A$4:$A$14,'07_L1政策步階'!$C$4:$C$14)</f>
        <v>1</v>
      </c>
      <c r="AC1331" s="65"/>
      <c r="AD1331" s="65"/>
      <c r="AE1331" s="65"/>
      <c r="AF1331" s="65"/>
      <c r="AG1331" s="65"/>
      <c r="AH1331" s="65"/>
      <c r="AI1331" s="65"/>
      <c r="AJ1331" s="65"/>
      <c r="AK1331" s="65"/>
      <c r="AL1331">
        <f t="shared" si="463"/>
        <v>100</v>
      </c>
      <c r="AM1331">
        <f t="shared" si="464"/>
        <v>100</v>
      </c>
      <c r="AN1331" t="str">
        <f t="shared" si="465"/>
        <v/>
      </c>
      <c r="AO1331" t="str">
        <f t="shared" si="466"/>
        <v/>
      </c>
      <c r="AP1331" t="str">
        <f t="shared" si="467"/>
        <v/>
      </c>
      <c r="AQ1331" t="str">
        <f t="shared" si="468"/>
        <v/>
      </c>
      <c r="AR1331" t="str">
        <f t="shared" si="469"/>
        <v/>
      </c>
      <c r="AS1331" t="str">
        <f t="shared" si="470"/>
        <v/>
      </c>
      <c r="AT1331" t="str">
        <f t="shared" si="471"/>
        <v/>
      </c>
      <c r="AU1331" t="str">
        <f t="shared" si="472"/>
        <v/>
      </c>
      <c r="AV1331" t="str">
        <f t="shared" si="473"/>
        <v/>
      </c>
      <c r="AW1331">
        <f>'01_指標庫'!$H$4*ISNUMBER($F1331)+'01_指標庫'!$H$5*ISNUMBER($AA1331)+'01_指標庫'!$H$6*ISNUMBER($G1331)+'01_指標庫'!$H$7*ISNUMBER($H1331)+'01_指標庫'!$H$8*ISNUMBER($AF1331)+'01_指標庫'!$H$9*ISNUMBER($AG1331)+'01_指標庫'!$H$10*ISNUMBER($AB1331)+'01_指標庫'!$H$11*ISNUMBER($AC1331)+'01_指標庫'!$H$12*ISNUMBER($AD1331)+'01_指標庫'!$H$13*ISNUMBER($AE1331)+'01_指標庫'!$H$14*ISNUMBER($I1331)+'01_指標庫'!$H$15*ISNUMBER($AH1331)+'01_指標庫'!$H$16*ISNUMBER($K1331)+'01_指標庫'!$H$17*ISNUMBER($AI1331)+'01_指標庫'!$H$18*ISNUMBER($AJ1331)+'01_指標庫'!$H$19*ISNUMBER($AK1331)+'01_指標庫'!$H$20*ISNUMBER($BB1331)+'01_指標庫'!$H$21*ISNUMBER($BC1331)</f>
        <v>51</v>
      </c>
      <c r="AX1331">
        <f>IF(AW1331=0,50,ROUND(('01_指標庫'!$H$4*IF(ISNUMBER($F1331),L1331,0)+'01_指標庫'!$H$5*IF(ISNUMBER($AA1331),AL1331,0)+'01_指標庫'!$H$6*IF(ISNUMBER($G1331),M1331,0)+'01_指標庫'!$H$7*IF(ISNUMBER($H1331),N1331,0)+'01_指標庫'!$H$8*IF(ISNUMBER($AF1331),AQ1331,0)+'01_指標庫'!$H$9*IF(ISNUMBER($AG1331),AR1331,0)+'01_指標庫'!$H$10*IF(ISNUMBER($AB1331),AM1331,0)+'01_指標庫'!$H$11*IF(ISNUMBER($AC1331),AN1331,0)+'01_指標庫'!$H$12*IF(ISNUMBER($AD1331),AO1331,0)+'01_指標庫'!$H$13*IF(ISNUMBER($AE1331),AP1331,0)+'01_指標庫'!$H$14*IF(ISNUMBER($I1331),O1331,0)+'01_指標庫'!$H$15*IF(ISNUMBER($AH1331),AS1331,0)+'01_指標庫'!$H$16*IF(ISNUMBER($K1331),P1331,0)+'01_指標庫'!$H$17*IF(ISNUMBER($AI1331),AT1331,0)+'01_指標庫'!$H$18*IF(ISNUMBER($AJ1331),AU1331,0)+'01_指標庫'!$H$19*IF(ISNUMBER($AK1331),AV1331,0)+'01_指標庫'!$H$20*IF(ISNUMBER($BB1331),BB1331,0)+'01_指標庫'!$H$21*IF(ISNUMBER($BC1331),BC1331,0))/AW1331,1))</f>
        <v>86.3</v>
      </c>
      <c r="AY1331" s="67"/>
      <c r="AZ1331" s="67"/>
      <c r="BA1331" s="66">
        <f t="shared" si="477"/>
        <v>3.2174446192565487E-3</v>
      </c>
      <c r="BB1331">
        <f t="shared" si="478"/>
        <v>50</v>
      </c>
      <c r="BC1331" t="str">
        <f t="shared" si="479"/>
        <v/>
      </c>
    </row>
    <row r="1332" spans="1:55" ht="15" customHeight="1">
      <c r="A1332" s="56">
        <v>1328</v>
      </c>
      <c r="B1332" s="57">
        <v>44483</v>
      </c>
      <c r="C1332" s="56">
        <v>2021</v>
      </c>
      <c r="D1332" s="58" t="s">
        <v>239</v>
      </c>
      <c r="E1332" s="59">
        <v>15052.42</v>
      </c>
      <c r="F1332" s="60">
        <v>7.1133000000000002E-2</v>
      </c>
      <c r="G1332" s="60">
        <v>-3.9765000000000002E-2</v>
      </c>
      <c r="H1332" s="61">
        <v>0.75509999999999999</v>
      </c>
      <c r="I1332" s="69">
        <v>414.6</v>
      </c>
      <c r="J1332" s="70" t="s">
        <v>240</v>
      </c>
      <c r="K1332" s="63">
        <v>16.86</v>
      </c>
      <c r="L1332" s="56">
        <f t="shared" si="457"/>
        <v>100</v>
      </c>
      <c r="M1332" s="56">
        <f t="shared" si="458"/>
        <v>100</v>
      </c>
      <c r="N1332" s="56">
        <f t="shared" si="459"/>
        <v>100</v>
      </c>
      <c r="O1332" s="56">
        <f t="shared" si="460"/>
        <v>50</v>
      </c>
      <c r="P1332" s="56">
        <f t="shared" si="461"/>
        <v>100</v>
      </c>
      <c r="Q1332" s="63"/>
      <c r="R1332" s="56"/>
      <c r="S1332" s="60">
        <f t="shared" si="474"/>
        <v>1.8803893168004571E-2</v>
      </c>
      <c r="T1332" s="64">
        <f t="shared" si="475"/>
        <v>-9.5493562231759754E-2</v>
      </c>
      <c r="V1332" s="65"/>
      <c r="W1332" s="65"/>
      <c r="Y1332" s="15" t="str">
        <f t="shared" si="462"/>
        <v>EASY</v>
      </c>
      <c r="AA1332" s="66">
        <f t="shared" si="476"/>
        <v>7.8704674315639211E-2</v>
      </c>
      <c r="AB1332">
        <f>LOOKUP($B1332,'07_L1政策步階'!$A$4:$A$14,'07_L1政策步階'!$C$4:$C$14)</f>
        <v>1</v>
      </c>
      <c r="AC1332" s="65"/>
      <c r="AD1332" s="65"/>
      <c r="AE1332" s="65"/>
      <c r="AF1332" s="65"/>
      <c r="AG1332" s="65"/>
      <c r="AH1332" s="65"/>
      <c r="AI1332" s="65"/>
      <c r="AJ1332" s="65"/>
      <c r="AK1332" s="65"/>
      <c r="AL1332">
        <f t="shared" si="463"/>
        <v>100</v>
      </c>
      <c r="AM1332">
        <f t="shared" si="464"/>
        <v>100</v>
      </c>
      <c r="AN1332" t="str">
        <f t="shared" si="465"/>
        <v/>
      </c>
      <c r="AO1332" t="str">
        <f t="shared" si="466"/>
        <v/>
      </c>
      <c r="AP1332" t="str">
        <f t="shared" si="467"/>
        <v/>
      </c>
      <c r="AQ1332" t="str">
        <f t="shared" si="468"/>
        <v/>
      </c>
      <c r="AR1332" t="str">
        <f t="shared" si="469"/>
        <v/>
      </c>
      <c r="AS1332" t="str">
        <f t="shared" si="470"/>
        <v/>
      </c>
      <c r="AT1332" t="str">
        <f t="shared" si="471"/>
        <v/>
      </c>
      <c r="AU1332" t="str">
        <f t="shared" si="472"/>
        <v/>
      </c>
      <c r="AV1332" t="str">
        <f t="shared" si="473"/>
        <v/>
      </c>
      <c r="AW1332">
        <f>'01_指標庫'!$H$4*ISNUMBER($F1332)+'01_指標庫'!$H$5*ISNUMBER($AA1332)+'01_指標庫'!$H$6*ISNUMBER($G1332)+'01_指標庫'!$H$7*ISNUMBER($H1332)+'01_指標庫'!$H$8*ISNUMBER($AF1332)+'01_指標庫'!$H$9*ISNUMBER($AG1332)+'01_指標庫'!$H$10*ISNUMBER($AB1332)+'01_指標庫'!$H$11*ISNUMBER($AC1332)+'01_指標庫'!$H$12*ISNUMBER($AD1332)+'01_指標庫'!$H$13*ISNUMBER($AE1332)+'01_指標庫'!$H$14*ISNUMBER($I1332)+'01_指標庫'!$H$15*ISNUMBER($AH1332)+'01_指標庫'!$H$16*ISNUMBER($K1332)+'01_指標庫'!$H$17*ISNUMBER($AI1332)+'01_指標庫'!$H$18*ISNUMBER($AJ1332)+'01_指標庫'!$H$19*ISNUMBER($AK1332)+'01_指標庫'!$H$20*ISNUMBER($BB1332)+'01_指標庫'!$H$21*ISNUMBER($BC1332)</f>
        <v>51</v>
      </c>
      <c r="AX1332">
        <f>IF(AW1332=0,50,ROUND(('01_指標庫'!$H$4*IF(ISNUMBER($F1332),L1332,0)+'01_指標庫'!$H$5*IF(ISNUMBER($AA1332),AL1332,0)+'01_指標庫'!$H$6*IF(ISNUMBER($G1332),M1332,0)+'01_指標庫'!$H$7*IF(ISNUMBER($H1332),N1332,0)+'01_指標庫'!$H$8*IF(ISNUMBER($AF1332),AQ1332,0)+'01_指標庫'!$H$9*IF(ISNUMBER($AG1332),AR1332,0)+'01_指標庫'!$H$10*IF(ISNUMBER($AB1332),AM1332,0)+'01_指標庫'!$H$11*IF(ISNUMBER($AC1332),AN1332,0)+'01_指標庫'!$H$12*IF(ISNUMBER($AD1332),AO1332,0)+'01_指標庫'!$H$13*IF(ISNUMBER($AE1332),AP1332,0)+'01_指標庫'!$H$14*IF(ISNUMBER($I1332),O1332,0)+'01_指標庫'!$H$15*IF(ISNUMBER($AH1332),AS1332,0)+'01_指標庫'!$H$16*IF(ISNUMBER($K1332),P1332,0)+'01_指標庫'!$H$17*IF(ISNUMBER($AI1332),AT1332,0)+'01_指標庫'!$H$18*IF(ISNUMBER($AJ1332),AU1332,0)+'01_指標庫'!$H$19*IF(ISNUMBER($AK1332),AV1332,0)+'01_指標庫'!$H$20*IF(ISNUMBER($BB1332),BB1332,0)+'01_指標庫'!$H$21*IF(ISNUMBER($BC1332),BC1332,0))/AW1332,1))</f>
        <v>86.3</v>
      </c>
      <c r="AY1332" s="67"/>
      <c r="AZ1332" s="67"/>
      <c r="BA1332" s="66">
        <f t="shared" si="477"/>
        <v>2.8558049168019295E-3</v>
      </c>
      <c r="BB1332">
        <f t="shared" si="478"/>
        <v>50</v>
      </c>
      <c r="BC1332" t="str">
        <f t="shared" si="479"/>
        <v/>
      </c>
    </row>
    <row r="1333" spans="1:55" ht="15" customHeight="1">
      <c r="A1333" s="56">
        <v>1329</v>
      </c>
      <c r="B1333" s="57">
        <v>44484</v>
      </c>
      <c r="C1333" s="56">
        <v>2021</v>
      </c>
      <c r="D1333" s="58" t="s">
        <v>234</v>
      </c>
      <c r="E1333" s="59">
        <v>15146.92</v>
      </c>
      <c r="F1333" s="60">
        <v>7.6976000000000003E-2</v>
      </c>
      <c r="G1333" s="60">
        <v>-3.3736000000000002E-2</v>
      </c>
      <c r="H1333" s="61">
        <v>0.75509999999999999</v>
      </c>
      <c r="I1333" s="69">
        <v>409.9</v>
      </c>
      <c r="J1333" s="70" t="s">
        <v>240</v>
      </c>
      <c r="K1333" s="63">
        <v>16.3</v>
      </c>
      <c r="L1333" s="56">
        <f t="shared" si="457"/>
        <v>100</v>
      </c>
      <c r="M1333" s="56">
        <f t="shared" si="458"/>
        <v>100</v>
      </c>
      <c r="N1333" s="56">
        <f t="shared" si="459"/>
        <v>100</v>
      </c>
      <c r="O1333" s="56">
        <f t="shared" si="460"/>
        <v>50</v>
      </c>
      <c r="P1333" s="56">
        <f t="shared" si="461"/>
        <v>100</v>
      </c>
      <c r="Q1333" s="63"/>
      <c r="R1333" s="56"/>
      <c r="S1333" s="60">
        <f t="shared" si="474"/>
        <v>6.2780602720360346E-3</v>
      </c>
      <c r="T1333" s="64">
        <f t="shared" si="475"/>
        <v>-3.3214709371292894E-2</v>
      </c>
      <c r="V1333" s="65"/>
      <c r="W1333" s="65"/>
      <c r="Y1333" s="15" t="str">
        <f t="shared" si="462"/>
        <v>EASY</v>
      </c>
      <c r="AA1333" s="66">
        <f t="shared" si="476"/>
        <v>7.7772675500149324E-2</v>
      </c>
      <c r="AB1333">
        <f>LOOKUP($B1333,'07_L1政策步階'!$A$4:$A$14,'07_L1政策步階'!$C$4:$C$14)</f>
        <v>1</v>
      </c>
      <c r="AC1333" s="65"/>
      <c r="AD1333" s="65"/>
      <c r="AE1333" s="65"/>
      <c r="AF1333" s="65"/>
      <c r="AG1333" s="65"/>
      <c r="AH1333" s="65"/>
      <c r="AI1333" s="65"/>
      <c r="AJ1333" s="65"/>
      <c r="AK1333" s="65"/>
      <c r="AL1333">
        <f t="shared" si="463"/>
        <v>100</v>
      </c>
      <c r="AM1333">
        <f t="shared" si="464"/>
        <v>100</v>
      </c>
      <c r="AN1333" t="str">
        <f t="shared" si="465"/>
        <v/>
      </c>
      <c r="AO1333" t="str">
        <f t="shared" si="466"/>
        <v/>
      </c>
      <c r="AP1333" t="str">
        <f t="shared" si="467"/>
        <v/>
      </c>
      <c r="AQ1333" t="str">
        <f t="shared" si="468"/>
        <v/>
      </c>
      <c r="AR1333" t="str">
        <f t="shared" si="469"/>
        <v/>
      </c>
      <c r="AS1333" t="str">
        <f t="shared" si="470"/>
        <v/>
      </c>
      <c r="AT1333" t="str">
        <f t="shared" si="471"/>
        <v/>
      </c>
      <c r="AU1333" t="str">
        <f t="shared" si="472"/>
        <v/>
      </c>
      <c r="AV1333" t="str">
        <f t="shared" si="473"/>
        <v/>
      </c>
      <c r="AW1333">
        <f>'01_指標庫'!$H$4*ISNUMBER($F1333)+'01_指標庫'!$H$5*ISNUMBER($AA1333)+'01_指標庫'!$H$6*ISNUMBER($G1333)+'01_指標庫'!$H$7*ISNUMBER($H1333)+'01_指標庫'!$H$8*ISNUMBER($AF1333)+'01_指標庫'!$H$9*ISNUMBER($AG1333)+'01_指標庫'!$H$10*ISNUMBER($AB1333)+'01_指標庫'!$H$11*ISNUMBER($AC1333)+'01_指標庫'!$H$12*ISNUMBER($AD1333)+'01_指標庫'!$H$13*ISNUMBER($AE1333)+'01_指標庫'!$H$14*ISNUMBER($I1333)+'01_指標庫'!$H$15*ISNUMBER($AH1333)+'01_指標庫'!$H$16*ISNUMBER($K1333)+'01_指標庫'!$H$17*ISNUMBER($AI1333)+'01_指標庫'!$H$18*ISNUMBER($AJ1333)+'01_指標庫'!$H$19*ISNUMBER($AK1333)+'01_指標庫'!$H$20*ISNUMBER($BB1333)+'01_指標庫'!$H$21*ISNUMBER($BC1333)</f>
        <v>51</v>
      </c>
      <c r="AX1333">
        <f>IF(AW1333=0,50,ROUND(('01_指標庫'!$H$4*IF(ISNUMBER($F1333),L1333,0)+'01_指標庫'!$H$5*IF(ISNUMBER($AA1333),AL1333,0)+'01_指標庫'!$H$6*IF(ISNUMBER($G1333),M1333,0)+'01_指標庫'!$H$7*IF(ISNUMBER($H1333),N1333,0)+'01_指標庫'!$H$8*IF(ISNUMBER($AF1333),AQ1333,0)+'01_指標庫'!$H$9*IF(ISNUMBER($AG1333),AR1333,0)+'01_指標庫'!$H$10*IF(ISNUMBER($AB1333),AM1333,0)+'01_指標庫'!$H$11*IF(ISNUMBER($AC1333),AN1333,0)+'01_指標庫'!$H$12*IF(ISNUMBER($AD1333),AO1333,0)+'01_指標庫'!$H$13*IF(ISNUMBER($AE1333),AP1333,0)+'01_指標庫'!$H$14*IF(ISNUMBER($I1333),O1333,0)+'01_指標庫'!$H$15*IF(ISNUMBER($AH1333),AS1333,0)+'01_指標庫'!$H$16*IF(ISNUMBER($K1333),P1333,0)+'01_指標庫'!$H$17*IF(ISNUMBER($AI1333),AT1333,0)+'01_指標庫'!$H$18*IF(ISNUMBER($AJ1333),AU1333,0)+'01_指標庫'!$H$19*IF(ISNUMBER($AK1333),AV1333,0)+'01_指標庫'!$H$20*IF(ISNUMBER($BB1333),BB1333,0)+'01_指標庫'!$H$21*IF(ISNUMBER($BC1333),BC1333,0))/AW1333,1))</f>
        <v>86.3</v>
      </c>
      <c r="AY1333" s="67"/>
      <c r="AZ1333" s="67"/>
      <c r="BA1333" s="66">
        <f t="shared" si="477"/>
        <v>4.8579314542951391E-3</v>
      </c>
      <c r="BB1333">
        <f t="shared" si="478"/>
        <v>50</v>
      </c>
      <c r="BC1333" t="str">
        <f t="shared" si="479"/>
        <v/>
      </c>
    </row>
    <row r="1334" spans="1:55" ht="15" customHeight="1">
      <c r="A1334" s="56">
        <v>1330</v>
      </c>
      <c r="B1334" s="57">
        <v>44487</v>
      </c>
      <c r="C1334" s="56">
        <v>2021</v>
      </c>
      <c r="D1334" s="58" t="s">
        <v>236</v>
      </c>
      <c r="E1334" s="59">
        <v>15300.89</v>
      </c>
      <c r="F1334" s="60">
        <v>8.6990999999999999E-2</v>
      </c>
      <c r="G1334" s="60">
        <v>-2.3914000000000001E-2</v>
      </c>
      <c r="H1334" s="61">
        <v>0.73470000000000002</v>
      </c>
      <c r="I1334" s="69">
        <v>410</v>
      </c>
      <c r="J1334" s="70" t="s">
        <v>240</v>
      </c>
      <c r="K1334" s="63">
        <v>16.309999999999999</v>
      </c>
      <c r="L1334" s="56">
        <f t="shared" si="457"/>
        <v>100</v>
      </c>
      <c r="M1334" s="56">
        <f t="shared" si="458"/>
        <v>100</v>
      </c>
      <c r="N1334" s="56">
        <f t="shared" si="459"/>
        <v>100</v>
      </c>
      <c r="O1334" s="56">
        <f t="shared" si="460"/>
        <v>50</v>
      </c>
      <c r="P1334" s="56">
        <f t="shared" si="461"/>
        <v>100</v>
      </c>
      <c r="Q1334" s="63"/>
      <c r="R1334" s="56"/>
      <c r="S1334" s="60">
        <f t="shared" si="474"/>
        <v>1.0165102872399023E-2</v>
      </c>
      <c r="T1334" s="64">
        <f t="shared" si="475"/>
        <v>6.1349693251511184E-4</v>
      </c>
      <c r="V1334" s="65"/>
      <c r="W1334" s="65"/>
      <c r="Y1334" s="15" t="str">
        <f t="shared" si="462"/>
        <v>EASY</v>
      </c>
      <c r="AA1334" s="66">
        <f t="shared" si="476"/>
        <v>7.7121184703138113E-2</v>
      </c>
      <c r="AB1334">
        <f>LOOKUP($B1334,'07_L1政策步階'!$A$4:$A$14,'07_L1政策步階'!$C$4:$C$14)</f>
        <v>1</v>
      </c>
      <c r="AC1334" s="65"/>
      <c r="AD1334" s="65"/>
      <c r="AE1334" s="65"/>
      <c r="AF1334" s="65"/>
      <c r="AG1334" s="65"/>
      <c r="AH1334" s="65"/>
      <c r="AI1334" s="65"/>
      <c r="AJ1334" s="65"/>
      <c r="AK1334" s="65"/>
      <c r="AL1334">
        <f t="shared" si="463"/>
        <v>100</v>
      </c>
      <c r="AM1334">
        <f t="shared" si="464"/>
        <v>100</v>
      </c>
      <c r="AN1334" t="str">
        <f t="shared" si="465"/>
        <v/>
      </c>
      <c r="AO1334" t="str">
        <f t="shared" si="466"/>
        <v/>
      </c>
      <c r="AP1334" t="str">
        <f t="shared" si="467"/>
        <v/>
      </c>
      <c r="AQ1334" t="str">
        <f t="shared" si="468"/>
        <v/>
      </c>
      <c r="AR1334" t="str">
        <f t="shared" si="469"/>
        <v/>
      </c>
      <c r="AS1334" t="str">
        <f t="shared" si="470"/>
        <v/>
      </c>
      <c r="AT1334" t="str">
        <f t="shared" si="471"/>
        <v/>
      </c>
      <c r="AU1334" t="str">
        <f t="shared" si="472"/>
        <v/>
      </c>
      <c r="AV1334" t="str">
        <f t="shared" si="473"/>
        <v/>
      </c>
      <c r="AW1334">
        <f>'01_指標庫'!$H$4*ISNUMBER($F1334)+'01_指標庫'!$H$5*ISNUMBER($AA1334)+'01_指標庫'!$H$6*ISNUMBER($G1334)+'01_指標庫'!$H$7*ISNUMBER($H1334)+'01_指標庫'!$H$8*ISNUMBER($AF1334)+'01_指標庫'!$H$9*ISNUMBER($AG1334)+'01_指標庫'!$H$10*ISNUMBER($AB1334)+'01_指標庫'!$H$11*ISNUMBER($AC1334)+'01_指標庫'!$H$12*ISNUMBER($AD1334)+'01_指標庫'!$H$13*ISNUMBER($AE1334)+'01_指標庫'!$H$14*ISNUMBER($I1334)+'01_指標庫'!$H$15*ISNUMBER($AH1334)+'01_指標庫'!$H$16*ISNUMBER($K1334)+'01_指標庫'!$H$17*ISNUMBER($AI1334)+'01_指標庫'!$H$18*ISNUMBER($AJ1334)+'01_指標庫'!$H$19*ISNUMBER($AK1334)+'01_指標庫'!$H$20*ISNUMBER($BB1334)+'01_指標庫'!$H$21*ISNUMBER($BC1334)</f>
        <v>51</v>
      </c>
      <c r="AX1334">
        <f>IF(AW1334=0,50,ROUND(('01_指標庫'!$H$4*IF(ISNUMBER($F1334),L1334,0)+'01_指標庫'!$H$5*IF(ISNUMBER($AA1334),AL1334,0)+'01_指標庫'!$H$6*IF(ISNUMBER($G1334),M1334,0)+'01_指標庫'!$H$7*IF(ISNUMBER($H1334),N1334,0)+'01_指標庫'!$H$8*IF(ISNUMBER($AF1334),AQ1334,0)+'01_指標庫'!$H$9*IF(ISNUMBER($AG1334),AR1334,0)+'01_指標庫'!$H$10*IF(ISNUMBER($AB1334),AM1334,0)+'01_指標庫'!$H$11*IF(ISNUMBER($AC1334),AN1334,0)+'01_指標庫'!$H$12*IF(ISNUMBER($AD1334),AO1334,0)+'01_指標庫'!$H$13*IF(ISNUMBER($AE1334),AP1334,0)+'01_指標庫'!$H$14*IF(ISNUMBER($I1334),O1334,0)+'01_指標庫'!$H$15*IF(ISNUMBER($AH1334),AS1334,0)+'01_指標庫'!$H$16*IF(ISNUMBER($K1334),P1334,0)+'01_指標庫'!$H$17*IF(ISNUMBER($AI1334),AT1334,0)+'01_指標庫'!$H$18*IF(ISNUMBER($AJ1334),AU1334,0)+'01_指標庫'!$H$19*IF(ISNUMBER($AK1334),AV1334,0)+'01_指標庫'!$H$20*IF(ISNUMBER($BB1334),BB1334,0)+'01_指標庫'!$H$21*IF(ISNUMBER($BC1334),BC1334,0))/AW1334,1))</f>
        <v>86.3</v>
      </c>
      <c r="AY1334" s="67"/>
      <c r="AZ1334" s="67"/>
      <c r="BA1334" s="66">
        <f t="shared" si="477"/>
        <v>7.1529731478745529E-3</v>
      </c>
      <c r="BB1334">
        <f t="shared" si="478"/>
        <v>50</v>
      </c>
      <c r="BC1334" t="str">
        <f t="shared" si="479"/>
        <v/>
      </c>
    </row>
    <row r="1335" spans="1:55" ht="15" customHeight="1">
      <c r="A1335" s="56">
        <v>1331</v>
      </c>
      <c r="B1335" s="57">
        <v>44488</v>
      </c>
      <c r="C1335" s="56">
        <v>2021</v>
      </c>
      <c r="D1335" s="58" t="s">
        <v>237</v>
      </c>
      <c r="E1335" s="59">
        <v>15410.72</v>
      </c>
      <c r="F1335" s="60">
        <v>9.3738000000000002E-2</v>
      </c>
      <c r="G1335" s="60">
        <v>-1.6907999999999999E-2</v>
      </c>
      <c r="H1335" s="61">
        <v>0.79590000000000005</v>
      </c>
      <c r="I1335" s="69">
        <v>404.8</v>
      </c>
      <c r="J1335" s="70" t="s">
        <v>240</v>
      </c>
      <c r="K1335" s="63">
        <v>15.7</v>
      </c>
      <c r="L1335" s="56">
        <f t="shared" si="457"/>
        <v>100</v>
      </c>
      <c r="M1335" s="56">
        <f t="shared" si="458"/>
        <v>100</v>
      </c>
      <c r="N1335" s="56">
        <f t="shared" si="459"/>
        <v>100</v>
      </c>
      <c r="O1335" s="56">
        <f t="shared" si="460"/>
        <v>50</v>
      </c>
      <c r="P1335" s="56">
        <f t="shared" si="461"/>
        <v>100</v>
      </c>
      <c r="Q1335" s="63"/>
      <c r="R1335" s="56"/>
      <c r="S1335" s="60">
        <f t="shared" si="474"/>
        <v>7.1780138279537997E-3</v>
      </c>
      <c r="T1335" s="64">
        <f t="shared" si="475"/>
        <v>-3.7400367872470808E-2</v>
      </c>
      <c r="V1335" s="65"/>
      <c r="W1335" s="65"/>
      <c r="Y1335" s="15" t="str">
        <f t="shared" si="462"/>
        <v>EASY</v>
      </c>
      <c r="AA1335" s="66">
        <f t="shared" si="476"/>
        <v>7.6477078196701243E-2</v>
      </c>
      <c r="AB1335">
        <f>LOOKUP($B1335,'07_L1政策步階'!$A$4:$A$14,'07_L1政策步階'!$C$4:$C$14)</f>
        <v>1</v>
      </c>
      <c r="AC1335" s="65"/>
      <c r="AD1335" s="65"/>
      <c r="AE1335" s="65"/>
      <c r="AF1335" s="65"/>
      <c r="AG1335" s="65"/>
      <c r="AH1335" s="65"/>
      <c r="AI1335" s="65"/>
      <c r="AJ1335" s="65"/>
      <c r="AK1335" s="65"/>
      <c r="AL1335">
        <f t="shared" si="463"/>
        <v>100</v>
      </c>
      <c r="AM1335">
        <f t="shared" si="464"/>
        <v>100</v>
      </c>
      <c r="AN1335" t="str">
        <f t="shared" si="465"/>
        <v/>
      </c>
      <c r="AO1335" t="str">
        <f t="shared" si="466"/>
        <v/>
      </c>
      <c r="AP1335" t="str">
        <f t="shared" si="467"/>
        <v/>
      </c>
      <c r="AQ1335" t="str">
        <f t="shared" si="468"/>
        <v/>
      </c>
      <c r="AR1335" t="str">
        <f t="shared" si="469"/>
        <v/>
      </c>
      <c r="AS1335" t="str">
        <f t="shared" si="470"/>
        <v/>
      </c>
      <c r="AT1335" t="str">
        <f t="shared" si="471"/>
        <v/>
      </c>
      <c r="AU1335" t="str">
        <f t="shared" si="472"/>
        <v/>
      </c>
      <c r="AV1335" t="str">
        <f t="shared" si="473"/>
        <v/>
      </c>
      <c r="AW1335">
        <f>'01_指標庫'!$H$4*ISNUMBER($F1335)+'01_指標庫'!$H$5*ISNUMBER($AA1335)+'01_指標庫'!$H$6*ISNUMBER($G1335)+'01_指標庫'!$H$7*ISNUMBER($H1335)+'01_指標庫'!$H$8*ISNUMBER($AF1335)+'01_指標庫'!$H$9*ISNUMBER($AG1335)+'01_指標庫'!$H$10*ISNUMBER($AB1335)+'01_指標庫'!$H$11*ISNUMBER($AC1335)+'01_指標庫'!$H$12*ISNUMBER($AD1335)+'01_指標庫'!$H$13*ISNUMBER($AE1335)+'01_指標庫'!$H$14*ISNUMBER($I1335)+'01_指標庫'!$H$15*ISNUMBER($AH1335)+'01_指標庫'!$H$16*ISNUMBER($K1335)+'01_指標庫'!$H$17*ISNUMBER($AI1335)+'01_指標庫'!$H$18*ISNUMBER($AJ1335)+'01_指標庫'!$H$19*ISNUMBER($AK1335)+'01_指標庫'!$H$20*ISNUMBER($BB1335)+'01_指標庫'!$H$21*ISNUMBER($BC1335)</f>
        <v>51</v>
      </c>
      <c r="AX1335">
        <f>IF(AW1335=0,50,ROUND(('01_指標庫'!$H$4*IF(ISNUMBER($F1335),L1335,0)+'01_指標庫'!$H$5*IF(ISNUMBER($AA1335),AL1335,0)+'01_指標庫'!$H$6*IF(ISNUMBER($G1335),M1335,0)+'01_指標庫'!$H$7*IF(ISNUMBER($H1335),N1335,0)+'01_指標庫'!$H$8*IF(ISNUMBER($AF1335),AQ1335,0)+'01_指標庫'!$H$9*IF(ISNUMBER($AG1335),AR1335,0)+'01_指標庫'!$H$10*IF(ISNUMBER($AB1335),AM1335,0)+'01_指標庫'!$H$11*IF(ISNUMBER($AC1335),AN1335,0)+'01_指標庫'!$H$12*IF(ISNUMBER($AD1335),AO1335,0)+'01_指標庫'!$H$13*IF(ISNUMBER($AE1335),AP1335,0)+'01_指標庫'!$H$14*IF(ISNUMBER($I1335),O1335,0)+'01_指標庫'!$H$15*IF(ISNUMBER($AH1335),AS1335,0)+'01_指標庫'!$H$16*IF(ISNUMBER($K1335),P1335,0)+'01_指標庫'!$H$17*IF(ISNUMBER($AI1335),AT1335,0)+'01_指標庫'!$H$18*IF(ISNUMBER($AJ1335),AU1335,0)+'01_指標庫'!$H$19*IF(ISNUMBER($AK1335),AV1335,0)+'01_指標庫'!$H$20*IF(ISNUMBER($BB1335),BB1335,0)+'01_指標庫'!$H$21*IF(ISNUMBER($BC1335),BC1335,0))/AW1335,1))</f>
        <v>92.2</v>
      </c>
      <c r="AY1335" s="67"/>
      <c r="AZ1335" s="67"/>
      <c r="BA1335" s="66">
        <f t="shared" si="477"/>
        <v>1.2204136225089979E-2</v>
      </c>
      <c r="BB1335">
        <f t="shared" si="478"/>
        <v>100</v>
      </c>
      <c r="BC1335" t="str">
        <f t="shared" si="479"/>
        <v/>
      </c>
    </row>
    <row r="1336" spans="1:55" ht="15" customHeight="1">
      <c r="A1336" s="56">
        <v>1332</v>
      </c>
      <c r="B1336" s="57">
        <v>44489</v>
      </c>
      <c r="C1336" s="56">
        <v>2021</v>
      </c>
      <c r="D1336" s="58" t="s">
        <v>238</v>
      </c>
      <c r="E1336" s="59">
        <v>15388.71</v>
      </c>
      <c r="F1336" s="60">
        <v>9.1175000000000006E-2</v>
      </c>
      <c r="G1336" s="60">
        <v>-1.8311999999999998E-2</v>
      </c>
      <c r="H1336" s="61">
        <v>0.79590000000000005</v>
      </c>
      <c r="I1336" s="69">
        <v>403.1</v>
      </c>
      <c r="J1336" s="70" t="s">
        <v>240</v>
      </c>
      <c r="K1336" s="63">
        <v>15.49</v>
      </c>
      <c r="L1336" s="56">
        <f t="shared" si="457"/>
        <v>100</v>
      </c>
      <c r="M1336" s="56">
        <f t="shared" si="458"/>
        <v>100</v>
      </c>
      <c r="N1336" s="56">
        <f t="shared" si="459"/>
        <v>100</v>
      </c>
      <c r="O1336" s="56">
        <f t="shared" si="460"/>
        <v>50</v>
      </c>
      <c r="P1336" s="56">
        <f t="shared" si="461"/>
        <v>100</v>
      </c>
      <c r="Q1336" s="63"/>
      <c r="R1336" s="56"/>
      <c r="S1336" s="60">
        <f t="shared" si="474"/>
        <v>-1.42822658513031E-3</v>
      </c>
      <c r="T1336" s="64">
        <f t="shared" si="475"/>
        <v>-1.3375796178343946E-2</v>
      </c>
      <c r="V1336" s="65"/>
      <c r="W1336" s="65"/>
      <c r="Y1336" s="15" t="str">
        <f t="shared" si="462"/>
        <v>EASY</v>
      </c>
      <c r="AA1336" s="66">
        <f t="shared" si="476"/>
        <v>7.5965266163820599E-2</v>
      </c>
      <c r="AB1336">
        <f>LOOKUP($B1336,'07_L1政策步階'!$A$4:$A$14,'07_L1政策步階'!$C$4:$C$14)</f>
        <v>1</v>
      </c>
      <c r="AC1336" s="65"/>
      <c r="AD1336" s="65"/>
      <c r="AE1336" s="65"/>
      <c r="AF1336" s="65"/>
      <c r="AG1336" s="65"/>
      <c r="AH1336" s="65"/>
      <c r="AI1336" s="65"/>
      <c r="AJ1336" s="65"/>
      <c r="AK1336" s="65"/>
      <c r="AL1336">
        <f t="shared" si="463"/>
        <v>100</v>
      </c>
      <c r="AM1336">
        <f t="shared" si="464"/>
        <v>100</v>
      </c>
      <c r="AN1336" t="str">
        <f t="shared" si="465"/>
        <v/>
      </c>
      <c r="AO1336" t="str">
        <f t="shared" si="466"/>
        <v/>
      </c>
      <c r="AP1336" t="str">
        <f t="shared" si="467"/>
        <v/>
      </c>
      <c r="AQ1336" t="str">
        <f t="shared" si="468"/>
        <v/>
      </c>
      <c r="AR1336" t="str">
        <f t="shared" si="469"/>
        <v/>
      </c>
      <c r="AS1336" t="str">
        <f t="shared" si="470"/>
        <v/>
      </c>
      <c r="AT1336" t="str">
        <f t="shared" si="471"/>
        <v/>
      </c>
      <c r="AU1336" t="str">
        <f t="shared" si="472"/>
        <v/>
      </c>
      <c r="AV1336" t="str">
        <f t="shared" si="473"/>
        <v/>
      </c>
      <c r="AW1336">
        <f>'01_指標庫'!$H$4*ISNUMBER($F1336)+'01_指標庫'!$H$5*ISNUMBER($AA1336)+'01_指標庫'!$H$6*ISNUMBER($G1336)+'01_指標庫'!$H$7*ISNUMBER($H1336)+'01_指標庫'!$H$8*ISNUMBER($AF1336)+'01_指標庫'!$H$9*ISNUMBER($AG1336)+'01_指標庫'!$H$10*ISNUMBER($AB1336)+'01_指標庫'!$H$11*ISNUMBER($AC1336)+'01_指標庫'!$H$12*ISNUMBER($AD1336)+'01_指標庫'!$H$13*ISNUMBER($AE1336)+'01_指標庫'!$H$14*ISNUMBER($I1336)+'01_指標庫'!$H$15*ISNUMBER($AH1336)+'01_指標庫'!$H$16*ISNUMBER($K1336)+'01_指標庫'!$H$17*ISNUMBER($AI1336)+'01_指標庫'!$H$18*ISNUMBER($AJ1336)+'01_指標庫'!$H$19*ISNUMBER($AK1336)+'01_指標庫'!$H$20*ISNUMBER($BB1336)+'01_指標庫'!$H$21*ISNUMBER($BC1336)</f>
        <v>51</v>
      </c>
      <c r="AX1336">
        <f>IF(AW1336=0,50,ROUND(('01_指標庫'!$H$4*IF(ISNUMBER($F1336),L1336,0)+'01_指標庫'!$H$5*IF(ISNUMBER($AA1336),AL1336,0)+'01_指標庫'!$H$6*IF(ISNUMBER($G1336),M1336,0)+'01_指標庫'!$H$7*IF(ISNUMBER($H1336),N1336,0)+'01_指標庫'!$H$8*IF(ISNUMBER($AF1336),AQ1336,0)+'01_指標庫'!$H$9*IF(ISNUMBER($AG1336),AR1336,0)+'01_指標庫'!$H$10*IF(ISNUMBER($AB1336),AM1336,0)+'01_指標庫'!$H$11*IF(ISNUMBER($AC1336),AN1336,0)+'01_指標庫'!$H$12*IF(ISNUMBER($AD1336),AO1336,0)+'01_指標庫'!$H$13*IF(ISNUMBER($AE1336),AP1336,0)+'01_指標庫'!$H$14*IF(ISNUMBER($I1336),O1336,0)+'01_指標庫'!$H$15*IF(ISNUMBER($AH1336),AS1336,0)+'01_指標庫'!$H$16*IF(ISNUMBER($K1336),P1336,0)+'01_指標庫'!$H$17*IF(ISNUMBER($AI1336),AT1336,0)+'01_指標庫'!$H$18*IF(ISNUMBER($AJ1336),AU1336,0)+'01_指標庫'!$H$19*IF(ISNUMBER($AK1336),AV1336,0)+'01_指標庫'!$H$20*IF(ISNUMBER($BB1336),BB1336,0)+'01_指標庫'!$H$21*IF(ISNUMBER($BC1336),BC1336,0))/AW1336,1))</f>
        <v>92.2</v>
      </c>
      <c r="AY1336" s="67"/>
      <c r="AZ1336" s="67"/>
      <c r="BA1336" s="66">
        <f t="shared" si="477"/>
        <v>1.6190801794097709E-2</v>
      </c>
      <c r="BB1336">
        <f t="shared" si="478"/>
        <v>100</v>
      </c>
      <c r="BC1336" t="str">
        <f t="shared" si="479"/>
        <v/>
      </c>
    </row>
    <row r="1337" spans="1:55" ht="15" customHeight="1">
      <c r="A1337" s="56">
        <v>1333</v>
      </c>
      <c r="B1337" s="57">
        <v>44490</v>
      </c>
      <c r="C1337" s="56">
        <v>2021</v>
      </c>
      <c r="D1337" s="58" t="s">
        <v>239</v>
      </c>
      <c r="E1337" s="59">
        <v>15489.59</v>
      </c>
      <c r="F1337" s="60">
        <v>9.7212999999999994E-2</v>
      </c>
      <c r="G1337" s="60">
        <v>-1.1875999999999999E-2</v>
      </c>
      <c r="H1337" s="61">
        <v>0.79590000000000005</v>
      </c>
      <c r="I1337" s="69">
        <v>399.1</v>
      </c>
      <c r="J1337" s="70" t="s">
        <v>240</v>
      </c>
      <c r="K1337" s="63">
        <v>15.01</v>
      </c>
      <c r="L1337" s="56">
        <f t="shared" si="457"/>
        <v>100</v>
      </c>
      <c r="M1337" s="56">
        <f t="shared" si="458"/>
        <v>100</v>
      </c>
      <c r="N1337" s="56">
        <f t="shared" si="459"/>
        <v>100</v>
      </c>
      <c r="O1337" s="56">
        <f t="shared" si="460"/>
        <v>50</v>
      </c>
      <c r="P1337" s="56">
        <f t="shared" si="461"/>
        <v>100</v>
      </c>
      <c r="Q1337" s="63"/>
      <c r="R1337" s="56"/>
      <c r="S1337" s="60">
        <f t="shared" si="474"/>
        <v>6.5554552655811005E-3</v>
      </c>
      <c r="T1337" s="64">
        <f t="shared" si="475"/>
        <v>-3.0987734021949653E-2</v>
      </c>
      <c r="V1337" s="65"/>
      <c r="W1337" s="65"/>
      <c r="Y1337" s="15" t="str">
        <f t="shared" si="462"/>
        <v>EASY</v>
      </c>
      <c r="AA1337" s="66">
        <f t="shared" si="476"/>
        <v>7.5527270842276062E-2</v>
      </c>
      <c r="AB1337">
        <f>LOOKUP($B1337,'07_L1政策步階'!$A$4:$A$14,'07_L1政策步階'!$C$4:$C$14)</f>
        <v>1</v>
      </c>
      <c r="AC1337" s="65"/>
      <c r="AD1337" s="65"/>
      <c r="AE1337" s="65"/>
      <c r="AF1337" s="65"/>
      <c r="AG1337" s="65"/>
      <c r="AH1337" s="65"/>
      <c r="AI1337" s="65"/>
      <c r="AJ1337" s="65"/>
      <c r="AK1337" s="65"/>
      <c r="AL1337">
        <f t="shared" si="463"/>
        <v>100</v>
      </c>
      <c r="AM1337">
        <f t="shared" si="464"/>
        <v>100</v>
      </c>
      <c r="AN1337" t="str">
        <f t="shared" si="465"/>
        <v/>
      </c>
      <c r="AO1337" t="str">
        <f t="shared" si="466"/>
        <v/>
      </c>
      <c r="AP1337" t="str">
        <f t="shared" si="467"/>
        <v/>
      </c>
      <c r="AQ1337" t="str">
        <f t="shared" si="468"/>
        <v/>
      </c>
      <c r="AR1337" t="str">
        <f t="shared" si="469"/>
        <v/>
      </c>
      <c r="AS1337" t="str">
        <f t="shared" si="470"/>
        <v/>
      </c>
      <c r="AT1337" t="str">
        <f t="shared" si="471"/>
        <v/>
      </c>
      <c r="AU1337" t="str">
        <f t="shared" si="472"/>
        <v/>
      </c>
      <c r="AV1337" t="str">
        <f t="shared" si="473"/>
        <v/>
      </c>
      <c r="AW1337">
        <f>'01_指標庫'!$H$4*ISNUMBER($F1337)+'01_指標庫'!$H$5*ISNUMBER($AA1337)+'01_指標庫'!$H$6*ISNUMBER($G1337)+'01_指標庫'!$H$7*ISNUMBER($H1337)+'01_指標庫'!$H$8*ISNUMBER($AF1337)+'01_指標庫'!$H$9*ISNUMBER($AG1337)+'01_指標庫'!$H$10*ISNUMBER($AB1337)+'01_指標庫'!$H$11*ISNUMBER($AC1337)+'01_指標庫'!$H$12*ISNUMBER($AD1337)+'01_指標庫'!$H$13*ISNUMBER($AE1337)+'01_指標庫'!$H$14*ISNUMBER($I1337)+'01_指標庫'!$H$15*ISNUMBER($AH1337)+'01_指標庫'!$H$16*ISNUMBER($K1337)+'01_指標庫'!$H$17*ISNUMBER($AI1337)+'01_指標庫'!$H$18*ISNUMBER($AJ1337)+'01_指標庫'!$H$19*ISNUMBER($AK1337)+'01_指標庫'!$H$20*ISNUMBER($BB1337)+'01_指標庫'!$H$21*ISNUMBER($BC1337)</f>
        <v>51</v>
      </c>
      <c r="AX1337">
        <f>IF(AW1337=0,50,ROUND(('01_指標庫'!$H$4*IF(ISNUMBER($F1337),L1337,0)+'01_指標庫'!$H$5*IF(ISNUMBER($AA1337),AL1337,0)+'01_指標庫'!$H$6*IF(ISNUMBER($G1337),M1337,0)+'01_指標庫'!$H$7*IF(ISNUMBER($H1337),N1337,0)+'01_指標庫'!$H$8*IF(ISNUMBER($AF1337),AQ1337,0)+'01_指標庫'!$H$9*IF(ISNUMBER($AG1337),AR1337,0)+'01_指標庫'!$H$10*IF(ISNUMBER($AB1337),AM1337,0)+'01_指標庫'!$H$11*IF(ISNUMBER($AC1337),AN1337,0)+'01_指標庫'!$H$12*IF(ISNUMBER($AD1337),AO1337,0)+'01_指標庫'!$H$13*IF(ISNUMBER($AE1337),AP1337,0)+'01_指標庫'!$H$14*IF(ISNUMBER($I1337),O1337,0)+'01_指標庫'!$H$15*IF(ISNUMBER($AH1337),AS1337,0)+'01_指標庫'!$H$16*IF(ISNUMBER($K1337),P1337,0)+'01_指標庫'!$H$17*IF(ISNUMBER($AI1337),AT1337,0)+'01_指標庫'!$H$18*IF(ISNUMBER($AJ1337),AU1337,0)+'01_指標庫'!$H$19*IF(ISNUMBER($AK1337),AV1337,0)+'01_指標庫'!$H$20*IF(ISNUMBER($BB1337),BB1337,0)+'01_指標庫'!$H$21*IF(ISNUMBER($BC1337),BC1337,0))/AW1337,1))</f>
        <v>92.2</v>
      </c>
      <c r="AY1337" s="67"/>
      <c r="AZ1337" s="67"/>
      <c r="BA1337" s="66">
        <f t="shared" si="477"/>
        <v>1.7996896268013041E-2</v>
      </c>
      <c r="BB1337">
        <f t="shared" si="478"/>
        <v>100</v>
      </c>
      <c r="BC1337" t="str">
        <f t="shared" si="479"/>
        <v/>
      </c>
    </row>
    <row r="1338" spans="1:55" ht="15" customHeight="1">
      <c r="A1338" s="56">
        <v>1334</v>
      </c>
      <c r="B1338" s="57">
        <v>44491</v>
      </c>
      <c r="C1338" s="56">
        <v>2021</v>
      </c>
      <c r="D1338" s="58" t="s">
        <v>234</v>
      </c>
      <c r="E1338" s="59">
        <v>15355.07</v>
      </c>
      <c r="F1338" s="60">
        <v>8.6753999999999998E-2</v>
      </c>
      <c r="G1338" s="60">
        <v>-2.0458E-2</v>
      </c>
      <c r="H1338" s="61">
        <v>0.77549999999999997</v>
      </c>
      <c r="I1338" s="69">
        <v>402.6</v>
      </c>
      <c r="J1338" s="70" t="s">
        <v>240</v>
      </c>
      <c r="K1338" s="63">
        <v>15.43</v>
      </c>
      <c r="L1338" s="56">
        <f t="shared" si="457"/>
        <v>100</v>
      </c>
      <c r="M1338" s="56">
        <f t="shared" si="458"/>
        <v>100</v>
      </c>
      <c r="N1338" s="56">
        <f t="shared" si="459"/>
        <v>100</v>
      </c>
      <c r="O1338" s="56">
        <f t="shared" si="460"/>
        <v>50</v>
      </c>
      <c r="P1338" s="56">
        <f t="shared" si="461"/>
        <v>100</v>
      </c>
      <c r="Q1338" s="63"/>
      <c r="R1338" s="56"/>
      <c r="S1338" s="60">
        <f t="shared" si="474"/>
        <v>-8.68454232810556E-3</v>
      </c>
      <c r="T1338" s="64">
        <f t="shared" si="475"/>
        <v>2.7981345769487076E-2</v>
      </c>
      <c r="V1338" s="65"/>
      <c r="W1338" s="65"/>
      <c r="Y1338" s="15" t="str">
        <f t="shared" si="462"/>
        <v>EASY</v>
      </c>
      <c r="AA1338" s="66">
        <f t="shared" si="476"/>
        <v>7.4984576897628274E-2</v>
      </c>
      <c r="AB1338">
        <f>LOOKUP($B1338,'07_L1政策步階'!$A$4:$A$14,'07_L1政策步階'!$C$4:$C$14)</f>
        <v>1</v>
      </c>
      <c r="AC1338" s="65"/>
      <c r="AD1338" s="65"/>
      <c r="AE1338" s="65"/>
      <c r="AF1338" s="65"/>
      <c r="AG1338" s="65"/>
      <c r="AH1338" s="65"/>
      <c r="AI1338" s="65"/>
      <c r="AJ1338" s="65"/>
      <c r="AK1338" s="65"/>
      <c r="AL1338">
        <f t="shared" si="463"/>
        <v>100</v>
      </c>
      <c r="AM1338">
        <f t="shared" si="464"/>
        <v>100</v>
      </c>
      <c r="AN1338" t="str">
        <f t="shared" si="465"/>
        <v/>
      </c>
      <c r="AO1338" t="str">
        <f t="shared" si="466"/>
        <v/>
      </c>
      <c r="AP1338" t="str">
        <f t="shared" si="467"/>
        <v/>
      </c>
      <c r="AQ1338" t="str">
        <f t="shared" si="468"/>
        <v/>
      </c>
      <c r="AR1338" t="str">
        <f t="shared" si="469"/>
        <v/>
      </c>
      <c r="AS1338" t="str">
        <f t="shared" si="470"/>
        <v/>
      </c>
      <c r="AT1338" t="str">
        <f t="shared" si="471"/>
        <v/>
      </c>
      <c r="AU1338" t="str">
        <f t="shared" si="472"/>
        <v/>
      </c>
      <c r="AV1338" t="str">
        <f t="shared" si="473"/>
        <v/>
      </c>
      <c r="AW1338">
        <f>'01_指標庫'!$H$4*ISNUMBER($F1338)+'01_指標庫'!$H$5*ISNUMBER($AA1338)+'01_指標庫'!$H$6*ISNUMBER($G1338)+'01_指標庫'!$H$7*ISNUMBER($H1338)+'01_指標庫'!$H$8*ISNUMBER($AF1338)+'01_指標庫'!$H$9*ISNUMBER($AG1338)+'01_指標庫'!$H$10*ISNUMBER($AB1338)+'01_指標庫'!$H$11*ISNUMBER($AC1338)+'01_指標庫'!$H$12*ISNUMBER($AD1338)+'01_指標庫'!$H$13*ISNUMBER($AE1338)+'01_指標庫'!$H$14*ISNUMBER($I1338)+'01_指標庫'!$H$15*ISNUMBER($AH1338)+'01_指標庫'!$H$16*ISNUMBER($K1338)+'01_指標庫'!$H$17*ISNUMBER($AI1338)+'01_指標庫'!$H$18*ISNUMBER($AJ1338)+'01_指標庫'!$H$19*ISNUMBER($AK1338)+'01_指標庫'!$H$20*ISNUMBER($BB1338)+'01_指標庫'!$H$21*ISNUMBER($BC1338)</f>
        <v>51</v>
      </c>
      <c r="AX1338">
        <f>IF(AW1338=0,50,ROUND(('01_指標庫'!$H$4*IF(ISNUMBER($F1338),L1338,0)+'01_指標庫'!$H$5*IF(ISNUMBER($AA1338),AL1338,0)+'01_指標庫'!$H$6*IF(ISNUMBER($G1338),M1338,0)+'01_指標庫'!$H$7*IF(ISNUMBER($H1338),N1338,0)+'01_指標庫'!$H$8*IF(ISNUMBER($AF1338),AQ1338,0)+'01_指標庫'!$H$9*IF(ISNUMBER($AG1338),AR1338,0)+'01_指標庫'!$H$10*IF(ISNUMBER($AB1338),AM1338,0)+'01_指標庫'!$H$11*IF(ISNUMBER($AC1338),AN1338,0)+'01_指標庫'!$H$12*IF(ISNUMBER($AD1338),AO1338,0)+'01_指標庫'!$H$13*IF(ISNUMBER($AE1338),AP1338,0)+'01_指標庫'!$H$14*IF(ISNUMBER($I1338),O1338,0)+'01_指標庫'!$H$15*IF(ISNUMBER($AH1338),AS1338,0)+'01_指標庫'!$H$16*IF(ISNUMBER($K1338),P1338,0)+'01_指標庫'!$H$17*IF(ISNUMBER($AI1338),AT1338,0)+'01_指標庫'!$H$18*IF(ISNUMBER($AJ1338),AU1338,0)+'01_指標庫'!$H$19*IF(ISNUMBER($AK1338),AV1338,0)+'01_指標庫'!$H$20*IF(ISNUMBER($BB1338),BB1338,0)+'01_指標庫'!$H$21*IF(ISNUMBER($BC1338),BC1338,0))/AW1338,1))</f>
        <v>92.2</v>
      </c>
      <c r="AY1338" s="67"/>
      <c r="AZ1338" s="67"/>
      <c r="BA1338" s="66">
        <f t="shared" si="477"/>
        <v>1.715327087336016E-2</v>
      </c>
      <c r="BB1338">
        <f t="shared" si="478"/>
        <v>100</v>
      </c>
      <c r="BC1338" t="str">
        <f t="shared" si="479"/>
        <v/>
      </c>
    </row>
    <row r="1339" spans="1:55" ht="15" customHeight="1">
      <c r="A1339" s="56">
        <v>1335</v>
      </c>
      <c r="B1339" s="57">
        <v>44494</v>
      </c>
      <c r="C1339" s="56">
        <v>2021</v>
      </c>
      <c r="D1339" s="58" t="s">
        <v>236</v>
      </c>
      <c r="E1339" s="59">
        <v>15514.19</v>
      </c>
      <c r="F1339" s="60">
        <v>9.7081000000000001E-2</v>
      </c>
      <c r="G1339" s="60">
        <v>-1.0307E-2</v>
      </c>
      <c r="H1339" s="61">
        <v>0.75509999999999999</v>
      </c>
      <c r="I1339" s="69">
        <v>401</v>
      </c>
      <c r="J1339" s="70" t="s">
        <v>240</v>
      </c>
      <c r="K1339" s="63">
        <v>15.24</v>
      </c>
      <c r="L1339" s="56">
        <f t="shared" si="457"/>
        <v>100</v>
      </c>
      <c r="M1339" s="56">
        <f t="shared" si="458"/>
        <v>100</v>
      </c>
      <c r="N1339" s="56">
        <f t="shared" si="459"/>
        <v>100</v>
      </c>
      <c r="O1339" s="56">
        <f t="shared" si="460"/>
        <v>50</v>
      </c>
      <c r="P1339" s="56">
        <f t="shared" si="461"/>
        <v>100</v>
      </c>
      <c r="Q1339" s="63"/>
      <c r="R1339" s="56"/>
      <c r="S1339" s="60">
        <f t="shared" si="474"/>
        <v>1.0362701049229983E-2</v>
      </c>
      <c r="T1339" s="64">
        <f t="shared" si="475"/>
        <v>-1.2313674659753748E-2</v>
      </c>
      <c r="V1339" s="65"/>
      <c r="W1339" s="65"/>
      <c r="Y1339" s="15" t="str">
        <f t="shared" si="462"/>
        <v>EASY</v>
      </c>
      <c r="AA1339" s="66">
        <f t="shared" si="476"/>
        <v>7.4602863632575955E-2</v>
      </c>
      <c r="AB1339">
        <f>LOOKUP($B1339,'07_L1政策步階'!$A$4:$A$14,'07_L1政策步階'!$C$4:$C$14)</f>
        <v>1</v>
      </c>
      <c r="AC1339" s="65"/>
      <c r="AD1339" s="65"/>
      <c r="AE1339" s="65"/>
      <c r="AF1339" s="65"/>
      <c r="AG1339" s="65"/>
      <c r="AH1339" s="65"/>
      <c r="AI1339" s="65"/>
      <c r="AJ1339" s="65"/>
      <c r="AK1339" s="65"/>
      <c r="AL1339">
        <f t="shared" si="463"/>
        <v>100</v>
      </c>
      <c r="AM1339">
        <f t="shared" si="464"/>
        <v>100</v>
      </c>
      <c r="AN1339" t="str">
        <f t="shared" si="465"/>
        <v/>
      </c>
      <c r="AO1339" t="str">
        <f t="shared" si="466"/>
        <v/>
      </c>
      <c r="AP1339" t="str">
        <f t="shared" si="467"/>
        <v/>
      </c>
      <c r="AQ1339" t="str">
        <f t="shared" si="468"/>
        <v/>
      </c>
      <c r="AR1339" t="str">
        <f t="shared" si="469"/>
        <v/>
      </c>
      <c r="AS1339" t="str">
        <f t="shared" si="470"/>
        <v/>
      </c>
      <c r="AT1339" t="str">
        <f t="shared" si="471"/>
        <v/>
      </c>
      <c r="AU1339" t="str">
        <f t="shared" si="472"/>
        <v/>
      </c>
      <c r="AV1339" t="str">
        <f t="shared" si="473"/>
        <v/>
      </c>
      <c r="AW1339">
        <f>'01_指標庫'!$H$4*ISNUMBER($F1339)+'01_指標庫'!$H$5*ISNUMBER($AA1339)+'01_指標庫'!$H$6*ISNUMBER($G1339)+'01_指標庫'!$H$7*ISNUMBER($H1339)+'01_指標庫'!$H$8*ISNUMBER($AF1339)+'01_指標庫'!$H$9*ISNUMBER($AG1339)+'01_指標庫'!$H$10*ISNUMBER($AB1339)+'01_指標庫'!$H$11*ISNUMBER($AC1339)+'01_指標庫'!$H$12*ISNUMBER($AD1339)+'01_指標庫'!$H$13*ISNUMBER($AE1339)+'01_指標庫'!$H$14*ISNUMBER($I1339)+'01_指標庫'!$H$15*ISNUMBER($AH1339)+'01_指標庫'!$H$16*ISNUMBER($K1339)+'01_指標庫'!$H$17*ISNUMBER($AI1339)+'01_指標庫'!$H$18*ISNUMBER($AJ1339)+'01_指標庫'!$H$19*ISNUMBER($AK1339)+'01_指標庫'!$H$20*ISNUMBER($BB1339)+'01_指標庫'!$H$21*ISNUMBER($BC1339)</f>
        <v>51</v>
      </c>
      <c r="AX1339">
        <f>IF(AW1339=0,50,ROUND(('01_指標庫'!$H$4*IF(ISNUMBER($F1339),L1339,0)+'01_指標庫'!$H$5*IF(ISNUMBER($AA1339),AL1339,0)+'01_指標庫'!$H$6*IF(ISNUMBER($G1339),M1339,0)+'01_指標庫'!$H$7*IF(ISNUMBER($H1339),N1339,0)+'01_指標庫'!$H$8*IF(ISNUMBER($AF1339),AQ1339,0)+'01_指標庫'!$H$9*IF(ISNUMBER($AG1339),AR1339,0)+'01_指標庫'!$H$10*IF(ISNUMBER($AB1339),AM1339,0)+'01_指標庫'!$H$11*IF(ISNUMBER($AC1339),AN1339,0)+'01_指標庫'!$H$12*IF(ISNUMBER($AD1339),AO1339,0)+'01_指標庫'!$H$13*IF(ISNUMBER($AE1339),AP1339,0)+'01_指標庫'!$H$14*IF(ISNUMBER($I1339),O1339,0)+'01_指標庫'!$H$15*IF(ISNUMBER($AH1339),AS1339,0)+'01_指標庫'!$H$16*IF(ISNUMBER($K1339),P1339,0)+'01_指標庫'!$H$17*IF(ISNUMBER($AI1339),AT1339,0)+'01_指標庫'!$H$18*IF(ISNUMBER($AJ1339),AU1339,0)+'01_指標庫'!$H$19*IF(ISNUMBER($AK1339),AV1339,0)+'01_指標庫'!$H$20*IF(ISNUMBER($BB1339),BB1339,0)+'01_指標庫'!$H$21*IF(ISNUMBER($BC1339),BC1339,0))/AW1339,1))</f>
        <v>92.2</v>
      </c>
      <c r="AY1339" s="67"/>
      <c r="AZ1339" s="67"/>
      <c r="BA1339" s="66">
        <f t="shared" si="477"/>
        <v>1.4604929727574545E-2</v>
      </c>
      <c r="BB1339">
        <f t="shared" si="478"/>
        <v>100</v>
      </c>
      <c r="BC1339" t="str">
        <f t="shared" si="479"/>
        <v/>
      </c>
    </row>
    <row r="1340" spans="1:55" ht="15" customHeight="1">
      <c r="A1340" s="56">
        <v>1336</v>
      </c>
      <c r="B1340" s="57">
        <v>44495</v>
      </c>
      <c r="C1340" s="56">
        <v>2021</v>
      </c>
      <c r="D1340" s="58" t="s">
        <v>237</v>
      </c>
      <c r="E1340" s="59">
        <v>15559.49</v>
      </c>
      <c r="F1340" s="60">
        <v>9.9252000000000007E-2</v>
      </c>
      <c r="G1340" s="60">
        <v>-7.417E-3</v>
      </c>
      <c r="H1340" s="61">
        <v>0.73470000000000002</v>
      </c>
      <c r="I1340" s="69">
        <v>407.2</v>
      </c>
      <c r="J1340" s="70" t="s">
        <v>240</v>
      </c>
      <c r="K1340" s="63">
        <v>15.98</v>
      </c>
      <c r="L1340" s="56">
        <f t="shared" si="457"/>
        <v>100</v>
      </c>
      <c r="M1340" s="56">
        <f t="shared" si="458"/>
        <v>100</v>
      </c>
      <c r="N1340" s="56">
        <f t="shared" si="459"/>
        <v>100</v>
      </c>
      <c r="O1340" s="56">
        <f t="shared" si="460"/>
        <v>50</v>
      </c>
      <c r="P1340" s="56">
        <f t="shared" si="461"/>
        <v>100</v>
      </c>
      <c r="Q1340" s="63"/>
      <c r="R1340" s="56"/>
      <c r="S1340" s="60">
        <f t="shared" si="474"/>
        <v>2.9199075169248356E-3</v>
      </c>
      <c r="T1340" s="64">
        <f t="shared" si="475"/>
        <v>4.8556430446194287E-2</v>
      </c>
      <c r="V1340" s="65"/>
      <c r="W1340" s="65"/>
      <c r="Y1340" s="15" t="str">
        <f t="shared" si="462"/>
        <v>EASY</v>
      </c>
      <c r="AA1340" s="66">
        <f t="shared" si="476"/>
        <v>7.4185918586438415E-2</v>
      </c>
      <c r="AB1340">
        <f>LOOKUP($B1340,'07_L1政策步階'!$A$4:$A$14,'07_L1政策步階'!$C$4:$C$14)</f>
        <v>1</v>
      </c>
      <c r="AC1340" s="65"/>
      <c r="AD1340" s="65"/>
      <c r="AE1340" s="65"/>
      <c r="AF1340" s="65"/>
      <c r="AG1340" s="65"/>
      <c r="AH1340" s="65"/>
      <c r="AI1340" s="65"/>
      <c r="AJ1340" s="65"/>
      <c r="AK1340" s="65"/>
      <c r="AL1340">
        <f t="shared" si="463"/>
        <v>100</v>
      </c>
      <c r="AM1340">
        <f t="shared" si="464"/>
        <v>100</v>
      </c>
      <c r="AN1340" t="str">
        <f t="shared" si="465"/>
        <v/>
      </c>
      <c r="AO1340" t="str">
        <f t="shared" si="466"/>
        <v/>
      </c>
      <c r="AP1340" t="str">
        <f t="shared" si="467"/>
        <v/>
      </c>
      <c r="AQ1340" t="str">
        <f t="shared" si="468"/>
        <v/>
      </c>
      <c r="AR1340" t="str">
        <f t="shared" si="469"/>
        <v/>
      </c>
      <c r="AS1340" t="str">
        <f t="shared" si="470"/>
        <v/>
      </c>
      <c r="AT1340" t="str">
        <f t="shared" si="471"/>
        <v/>
      </c>
      <c r="AU1340" t="str">
        <f t="shared" si="472"/>
        <v/>
      </c>
      <c r="AV1340" t="str">
        <f t="shared" si="473"/>
        <v/>
      </c>
      <c r="AW1340">
        <f>'01_指標庫'!$H$4*ISNUMBER($F1340)+'01_指標庫'!$H$5*ISNUMBER($AA1340)+'01_指標庫'!$H$6*ISNUMBER($G1340)+'01_指標庫'!$H$7*ISNUMBER($H1340)+'01_指標庫'!$H$8*ISNUMBER($AF1340)+'01_指標庫'!$H$9*ISNUMBER($AG1340)+'01_指標庫'!$H$10*ISNUMBER($AB1340)+'01_指標庫'!$H$11*ISNUMBER($AC1340)+'01_指標庫'!$H$12*ISNUMBER($AD1340)+'01_指標庫'!$H$13*ISNUMBER($AE1340)+'01_指標庫'!$H$14*ISNUMBER($I1340)+'01_指標庫'!$H$15*ISNUMBER($AH1340)+'01_指標庫'!$H$16*ISNUMBER($K1340)+'01_指標庫'!$H$17*ISNUMBER($AI1340)+'01_指標庫'!$H$18*ISNUMBER($AJ1340)+'01_指標庫'!$H$19*ISNUMBER($AK1340)+'01_指標庫'!$H$20*ISNUMBER($BB1340)+'01_指標庫'!$H$21*ISNUMBER($BC1340)</f>
        <v>51</v>
      </c>
      <c r="AX1340">
        <f>IF(AW1340=0,50,ROUND(('01_指標庫'!$H$4*IF(ISNUMBER($F1340),L1340,0)+'01_指標庫'!$H$5*IF(ISNUMBER($AA1340),AL1340,0)+'01_指標庫'!$H$6*IF(ISNUMBER($G1340),M1340,0)+'01_指標庫'!$H$7*IF(ISNUMBER($H1340),N1340,0)+'01_指標庫'!$H$8*IF(ISNUMBER($AF1340),AQ1340,0)+'01_指標庫'!$H$9*IF(ISNUMBER($AG1340),AR1340,0)+'01_指標庫'!$H$10*IF(ISNUMBER($AB1340),AM1340,0)+'01_指標庫'!$H$11*IF(ISNUMBER($AC1340),AN1340,0)+'01_指標庫'!$H$12*IF(ISNUMBER($AD1340),AO1340,0)+'01_指標庫'!$H$13*IF(ISNUMBER($AE1340),AP1340,0)+'01_指標庫'!$H$14*IF(ISNUMBER($I1340),O1340,0)+'01_指標庫'!$H$15*IF(ISNUMBER($AH1340),AS1340,0)+'01_指標庫'!$H$16*IF(ISNUMBER($K1340),P1340,0)+'01_指標庫'!$H$17*IF(ISNUMBER($AI1340),AT1340,0)+'01_指標庫'!$H$18*IF(ISNUMBER($AJ1340),AU1340,0)+'01_指標庫'!$H$19*IF(ISNUMBER($AK1340),AV1340,0)+'01_指標庫'!$H$20*IF(ISNUMBER($BB1340),BB1340,0)+'01_指標庫'!$H$21*IF(ISNUMBER($BC1340),BC1340,0))/AW1340,1))</f>
        <v>92.2</v>
      </c>
      <c r="AY1340" s="67"/>
      <c r="AZ1340" s="67"/>
      <c r="BA1340" s="66">
        <f t="shared" si="477"/>
        <v>1.0598551825382385E-2</v>
      </c>
      <c r="BB1340">
        <f t="shared" si="478"/>
        <v>100</v>
      </c>
      <c r="BC1340" t="str">
        <f t="shared" si="479"/>
        <v/>
      </c>
    </row>
    <row r="1341" spans="1:55" ht="15" customHeight="1">
      <c r="A1341" s="56">
        <v>1337</v>
      </c>
      <c r="B1341" s="57">
        <v>44496</v>
      </c>
      <c r="C1341" s="56">
        <v>2021</v>
      </c>
      <c r="D1341" s="58" t="s">
        <v>238</v>
      </c>
      <c r="E1341" s="59">
        <v>15598.39</v>
      </c>
      <c r="F1341" s="60">
        <v>0.100947</v>
      </c>
      <c r="G1341" s="60">
        <v>-4.9360000000000003E-3</v>
      </c>
      <c r="H1341" s="61">
        <v>0.73470000000000002</v>
      </c>
      <c r="I1341" s="69">
        <v>415.6</v>
      </c>
      <c r="J1341" s="70" t="s">
        <v>240</v>
      </c>
      <c r="K1341" s="63">
        <v>16.98</v>
      </c>
      <c r="L1341" s="56">
        <f t="shared" si="457"/>
        <v>100</v>
      </c>
      <c r="M1341" s="56">
        <f t="shared" si="458"/>
        <v>100</v>
      </c>
      <c r="N1341" s="56">
        <f t="shared" si="459"/>
        <v>100</v>
      </c>
      <c r="O1341" s="56">
        <f t="shared" si="460"/>
        <v>50</v>
      </c>
      <c r="P1341" s="56">
        <f t="shared" si="461"/>
        <v>100</v>
      </c>
      <c r="Q1341" s="63"/>
      <c r="R1341" s="56"/>
      <c r="S1341" s="60">
        <f t="shared" si="474"/>
        <v>2.5000819435598842E-3</v>
      </c>
      <c r="T1341" s="64">
        <f t="shared" si="475"/>
        <v>6.2578222778473025E-2</v>
      </c>
      <c r="V1341" s="65"/>
      <c r="W1341" s="65"/>
      <c r="Y1341" s="15" t="str">
        <f t="shared" si="462"/>
        <v>EASY</v>
      </c>
      <c r="AA1341" s="66">
        <f t="shared" si="476"/>
        <v>7.4000704121451877E-2</v>
      </c>
      <c r="AB1341">
        <f>LOOKUP($B1341,'07_L1政策步階'!$A$4:$A$14,'07_L1政策步階'!$C$4:$C$14)</f>
        <v>1</v>
      </c>
      <c r="AC1341" s="65"/>
      <c r="AD1341" s="65"/>
      <c r="AE1341" s="65"/>
      <c r="AF1341" s="65"/>
      <c r="AG1341" s="65"/>
      <c r="AH1341" s="65"/>
      <c r="AI1341" s="65"/>
      <c r="AJ1341" s="65"/>
      <c r="AK1341" s="65"/>
      <c r="AL1341">
        <f t="shared" si="463"/>
        <v>100</v>
      </c>
      <c r="AM1341">
        <f t="shared" si="464"/>
        <v>100</v>
      </c>
      <c r="AN1341" t="str">
        <f t="shared" si="465"/>
        <v/>
      </c>
      <c r="AO1341" t="str">
        <f t="shared" si="466"/>
        <v/>
      </c>
      <c r="AP1341" t="str">
        <f t="shared" si="467"/>
        <v/>
      </c>
      <c r="AQ1341" t="str">
        <f t="shared" si="468"/>
        <v/>
      </c>
      <c r="AR1341" t="str">
        <f t="shared" si="469"/>
        <v/>
      </c>
      <c r="AS1341" t="str">
        <f t="shared" si="470"/>
        <v/>
      </c>
      <c r="AT1341" t="str">
        <f t="shared" si="471"/>
        <v/>
      </c>
      <c r="AU1341" t="str">
        <f t="shared" si="472"/>
        <v/>
      </c>
      <c r="AV1341" t="str">
        <f t="shared" si="473"/>
        <v/>
      </c>
      <c r="AW1341">
        <f>'01_指標庫'!$H$4*ISNUMBER($F1341)+'01_指標庫'!$H$5*ISNUMBER($AA1341)+'01_指標庫'!$H$6*ISNUMBER($G1341)+'01_指標庫'!$H$7*ISNUMBER($H1341)+'01_指標庫'!$H$8*ISNUMBER($AF1341)+'01_指標庫'!$H$9*ISNUMBER($AG1341)+'01_指標庫'!$H$10*ISNUMBER($AB1341)+'01_指標庫'!$H$11*ISNUMBER($AC1341)+'01_指標庫'!$H$12*ISNUMBER($AD1341)+'01_指標庫'!$H$13*ISNUMBER($AE1341)+'01_指標庫'!$H$14*ISNUMBER($I1341)+'01_指標庫'!$H$15*ISNUMBER($AH1341)+'01_指標庫'!$H$16*ISNUMBER($K1341)+'01_指標庫'!$H$17*ISNUMBER($AI1341)+'01_指標庫'!$H$18*ISNUMBER($AJ1341)+'01_指標庫'!$H$19*ISNUMBER($AK1341)+'01_指標庫'!$H$20*ISNUMBER($BB1341)+'01_指標庫'!$H$21*ISNUMBER($BC1341)</f>
        <v>51</v>
      </c>
      <c r="AX1341">
        <f>IF(AW1341=0,50,ROUND(('01_指標庫'!$H$4*IF(ISNUMBER($F1341),L1341,0)+'01_指標庫'!$H$5*IF(ISNUMBER($AA1341),AL1341,0)+'01_指標庫'!$H$6*IF(ISNUMBER($G1341),M1341,0)+'01_指標庫'!$H$7*IF(ISNUMBER($H1341),N1341,0)+'01_指標庫'!$H$8*IF(ISNUMBER($AF1341),AQ1341,0)+'01_指標庫'!$H$9*IF(ISNUMBER($AG1341),AR1341,0)+'01_指標庫'!$H$10*IF(ISNUMBER($AB1341),AM1341,0)+'01_指標庫'!$H$11*IF(ISNUMBER($AC1341),AN1341,0)+'01_指標庫'!$H$12*IF(ISNUMBER($AD1341),AO1341,0)+'01_指標庫'!$H$13*IF(ISNUMBER($AE1341),AP1341,0)+'01_指標庫'!$H$14*IF(ISNUMBER($I1341),O1341,0)+'01_指標庫'!$H$15*IF(ISNUMBER($AH1341),AS1341,0)+'01_指標庫'!$H$16*IF(ISNUMBER($K1341),P1341,0)+'01_指標庫'!$H$17*IF(ISNUMBER($AI1341),AT1341,0)+'01_指標庫'!$H$18*IF(ISNUMBER($AJ1341),AU1341,0)+'01_指標庫'!$H$19*IF(ISNUMBER($AK1341),AV1341,0)+'01_指標庫'!$H$20*IF(ISNUMBER($BB1341),BB1341,0)+'01_指標庫'!$H$21*IF(ISNUMBER($BC1341),BC1341,0))/AW1341,1))</f>
        <v>86.3</v>
      </c>
      <c r="AY1341" s="67"/>
      <c r="AZ1341" s="67"/>
      <c r="BA1341" s="66">
        <f t="shared" si="477"/>
        <v>7.9124857890631173E-3</v>
      </c>
      <c r="BB1341">
        <f t="shared" si="478"/>
        <v>50</v>
      </c>
      <c r="BC1341" t="str">
        <f t="shared" si="479"/>
        <v/>
      </c>
    </row>
    <row r="1342" spans="1:55" ht="15" customHeight="1">
      <c r="A1342" s="56">
        <v>1338</v>
      </c>
      <c r="B1342" s="57">
        <v>44497</v>
      </c>
      <c r="C1342" s="56">
        <v>2021</v>
      </c>
      <c r="D1342" s="58" t="s">
        <v>239</v>
      </c>
      <c r="E1342" s="59">
        <v>15778.16</v>
      </c>
      <c r="F1342" s="60">
        <v>0.112535</v>
      </c>
      <c r="G1342" s="60">
        <v>0</v>
      </c>
      <c r="H1342" s="61">
        <v>0.77549999999999997</v>
      </c>
      <c r="I1342" s="69">
        <v>411.8</v>
      </c>
      <c r="J1342" s="70" t="s">
        <v>240</v>
      </c>
      <c r="K1342" s="63">
        <v>16.53</v>
      </c>
      <c r="L1342" s="56">
        <f t="shared" si="457"/>
        <v>100</v>
      </c>
      <c r="M1342" s="56">
        <f t="shared" si="458"/>
        <v>100</v>
      </c>
      <c r="N1342" s="56">
        <f t="shared" si="459"/>
        <v>100</v>
      </c>
      <c r="O1342" s="56">
        <f t="shared" si="460"/>
        <v>50</v>
      </c>
      <c r="P1342" s="56">
        <f t="shared" si="461"/>
        <v>100</v>
      </c>
      <c r="Q1342" s="63"/>
      <c r="R1342" s="56"/>
      <c r="S1342" s="60">
        <f t="shared" si="474"/>
        <v>1.1524907378261506E-2</v>
      </c>
      <c r="T1342" s="64">
        <f t="shared" si="475"/>
        <v>-2.6501766784452263E-2</v>
      </c>
      <c r="V1342" s="65"/>
      <c r="W1342" s="65"/>
      <c r="Y1342" s="15" t="str">
        <f t="shared" si="462"/>
        <v>EASY</v>
      </c>
      <c r="AA1342" s="66">
        <f t="shared" si="476"/>
        <v>7.4236525779720175E-2</v>
      </c>
      <c r="AB1342">
        <f>LOOKUP($B1342,'07_L1政策步階'!$A$4:$A$14,'07_L1政策步階'!$C$4:$C$14)</f>
        <v>1</v>
      </c>
      <c r="AC1342" s="65"/>
      <c r="AD1342" s="65"/>
      <c r="AE1342" s="65"/>
      <c r="AF1342" s="65"/>
      <c r="AG1342" s="65"/>
      <c r="AH1342" s="65"/>
      <c r="AI1342" s="65"/>
      <c r="AJ1342" s="65"/>
      <c r="AK1342" s="65"/>
      <c r="AL1342">
        <f t="shared" si="463"/>
        <v>100</v>
      </c>
      <c r="AM1342">
        <f t="shared" si="464"/>
        <v>100</v>
      </c>
      <c r="AN1342" t="str">
        <f t="shared" si="465"/>
        <v/>
      </c>
      <c r="AO1342" t="str">
        <f t="shared" si="466"/>
        <v/>
      </c>
      <c r="AP1342" t="str">
        <f t="shared" si="467"/>
        <v/>
      </c>
      <c r="AQ1342" t="str">
        <f t="shared" si="468"/>
        <v/>
      </c>
      <c r="AR1342" t="str">
        <f t="shared" si="469"/>
        <v/>
      </c>
      <c r="AS1342" t="str">
        <f t="shared" si="470"/>
        <v/>
      </c>
      <c r="AT1342" t="str">
        <f t="shared" si="471"/>
        <v/>
      </c>
      <c r="AU1342" t="str">
        <f t="shared" si="472"/>
        <v/>
      </c>
      <c r="AV1342" t="str">
        <f t="shared" si="473"/>
        <v/>
      </c>
      <c r="AW1342">
        <f>'01_指標庫'!$H$4*ISNUMBER($F1342)+'01_指標庫'!$H$5*ISNUMBER($AA1342)+'01_指標庫'!$H$6*ISNUMBER($G1342)+'01_指標庫'!$H$7*ISNUMBER($H1342)+'01_指標庫'!$H$8*ISNUMBER($AF1342)+'01_指標庫'!$H$9*ISNUMBER($AG1342)+'01_指標庫'!$H$10*ISNUMBER($AB1342)+'01_指標庫'!$H$11*ISNUMBER($AC1342)+'01_指標庫'!$H$12*ISNUMBER($AD1342)+'01_指標庫'!$H$13*ISNUMBER($AE1342)+'01_指標庫'!$H$14*ISNUMBER($I1342)+'01_指標庫'!$H$15*ISNUMBER($AH1342)+'01_指標庫'!$H$16*ISNUMBER($K1342)+'01_指標庫'!$H$17*ISNUMBER($AI1342)+'01_指標庫'!$H$18*ISNUMBER($AJ1342)+'01_指標庫'!$H$19*ISNUMBER($AK1342)+'01_指標庫'!$H$20*ISNUMBER($BB1342)+'01_指標庫'!$H$21*ISNUMBER($BC1342)</f>
        <v>51</v>
      </c>
      <c r="AX1342">
        <f>IF(AW1342=0,50,ROUND(('01_指標庫'!$H$4*IF(ISNUMBER($F1342),L1342,0)+'01_指標庫'!$H$5*IF(ISNUMBER($AA1342),AL1342,0)+'01_指標庫'!$H$6*IF(ISNUMBER($G1342),M1342,0)+'01_指標庫'!$H$7*IF(ISNUMBER($H1342),N1342,0)+'01_指標庫'!$H$8*IF(ISNUMBER($AF1342),AQ1342,0)+'01_指標庫'!$H$9*IF(ISNUMBER($AG1342),AR1342,0)+'01_指標庫'!$H$10*IF(ISNUMBER($AB1342),AM1342,0)+'01_指標庫'!$H$11*IF(ISNUMBER($AC1342),AN1342,0)+'01_指標庫'!$H$12*IF(ISNUMBER($AD1342),AO1342,0)+'01_指標庫'!$H$13*IF(ISNUMBER($AE1342),AP1342,0)+'01_指標庫'!$H$14*IF(ISNUMBER($I1342),O1342,0)+'01_指標庫'!$H$15*IF(ISNUMBER($AH1342),AS1342,0)+'01_指標庫'!$H$16*IF(ISNUMBER($K1342),P1342,0)+'01_指標庫'!$H$17*IF(ISNUMBER($AI1342),AT1342,0)+'01_指標庫'!$H$18*IF(ISNUMBER($AJ1342),AU1342,0)+'01_指標庫'!$H$19*IF(ISNUMBER($AK1342),AV1342,0)+'01_指標庫'!$H$20*IF(ISNUMBER($BB1342),BB1342,0)+'01_指標庫'!$H$21*IF(ISNUMBER($BC1342),BC1342,0))/AW1342,1))</f>
        <v>86.3</v>
      </c>
      <c r="AY1342" s="67"/>
      <c r="AZ1342" s="67"/>
      <c r="BA1342" s="66">
        <f t="shared" si="477"/>
        <v>6.9137781393333597E-3</v>
      </c>
      <c r="BB1342">
        <f t="shared" si="478"/>
        <v>50</v>
      </c>
      <c r="BC1342" t="str">
        <f t="shared" si="479"/>
        <v/>
      </c>
    </row>
    <row r="1343" spans="1:55" ht="15" customHeight="1">
      <c r="A1343" s="56">
        <v>1339</v>
      </c>
      <c r="B1343" s="57">
        <v>44498</v>
      </c>
      <c r="C1343" s="56">
        <v>2021</v>
      </c>
      <c r="D1343" s="58" t="s">
        <v>234</v>
      </c>
      <c r="E1343" s="59">
        <v>15850.47</v>
      </c>
      <c r="F1343" s="60">
        <v>0.11647100000000001</v>
      </c>
      <c r="G1343" s="60">
        <v>0</v>
      </c>
      <c r="H1343" s="61">
        <v>0.77549999999999997</v>
      </c>
      <c r="I1343" s="69">
        <v>409.5</v>
      </c>
      <c r="J1343" s="70" t="s">
        <v>240</v>
      </c>
      <c r="K1343" s="63">
        <v>16.260000000000002</v>
      </c>
      <c r="L1343" s="56">
        <f t="shared" si="457"/>
        <v>100</v>
      </c>
      <c r="M1343" s="56">
        <f t="shared" si="458"/>
        <v>100</v>
      </c>
      <c r="N1343" s="56">
        <f t="shared" si="459"/>
        <v>100</v>
      </c>
      <c r="O1343" s="56">
        <f t="shared" si="460"/>
        <v>50</v>
      </c>
      <c r="P1343" s="56">
        <f t="shared" si="461"/>
        <v>100</v>
      </c>
      <c r="Q1343" s="63"/>
      <c r="R1343" s="56"/>
      <c r="S1343" s="60">
        <f t="shared" si="474"/>
        <v>4.5829171462323792E-3</v>
      </c>
      <c r="T1343" s="64">
        <f t="shared" si="475"/>
        <v>-1.6333938294010864E-2</v>
      </c>
      <c r="V1343" s="65"/>
      <c r="W1343" s="65"/>
      <c r="Y1343" s="15" t="str">
        <f t="shared" si="462"/>
        <v>EASY</v>
      </c>
      <c r="AA1343" s="66">
        <f t="shared" si="476"/>
        <v>7.4410933194525963E-2</v>
      </c>
      <c r="AB1343">
        <f>LOOKUP($B1343,'07_L1政策步階'!$A$4:$A$14,'07_L1政策步階'!$C$4:$C$14)</f>
        <v>1</v>
      </c>
      <c r="AC1343" s="65"/>
      <c r="AD1343" s="65"/>
      <c r="AE1343" s="65"/>
      <c r="AF1343" s="65"/>
      <c r="AG1343" s="65"/>
      <c r="AH1343" s="65"/>
      <c r="AI1343" s="65"/>
      <c r="AJ1343" s="65"/>
      <c r="AK1343" s="65"/>
      <c r="AL1343">
        <f t="shared" si="463"/>
        <v>100</v>
      </c>
      <c r="AM1343">
        <f t="shared" si="464"/>
        <v>100</v>
      </c>
      <c r="AN1343" t="str">
        <f t="shared" si="465"/>
        <v/>
      </c>
      <c r="AO1343" t="str">
        <f t="shared" si="466"/>
        <v/>
      </c>
      <c r="AP1343" t="str">
        <f t="shared" si="467"/>
        <v/>
      </c>
      <c r="AQ1343" t="str">
        <f t="shared" si="468"/>
        <v/>
      </c>
      <c r="AR1343" t="str">
        <f t="shared" si="469"/>
        <v/>
      </c>
      <c r="AS1343" t="str">
        <f t="shared" si="470"/>
        <v/>
      </c>
      <c r="AT1343" t="str">
        <f t="shared" si="471"/>
        <v/>
      </c>
      <c r="AU1343" t="str">
        <f t="shared" si="472"/>
        <v/>
      </c>
      <c r="AV1343" t="str">
        <f t="shared" si="473"/>
        <v/>
      </c>
      <c r="AW1343">
        <f>'01_指標庫'!$H$4*ISNUMBER($F1343)+'01_指標庫'!$H$5*ISNUMBER($AA1343)+'01_指標庫'!$H$6*ISNUMBER($G1343)+'01_指標庫'!$H$7*ISNUMBER($H1343)+'01_指標庫'!$H$8*ISNUMBER($AF1343)+'01_指標庫'!$H$9*ISNUMBER($AG1343)+'01_指標庫'!$H$10*ISNUMBER($AB1343)+'01_指標庫'!$H$11*ISNUMBER($AC1343)+'01_指標庫'!$H$12*ISNUMBER($AD1343)+'01_指標庫'!$H$13*ISNUMBER($AE1343)+'01_指標庫'!$H$14*ISNUMBER($I1343)+'01_指標庫'!$H$15*ISNUMBER($AH1343)+'01_指標庫'!$H$16*ISNUMBER($K1343)+'01_指標庫'!$H$17*ISNUMBER($AI1343)+'01_指標庫'!$H$18*ISNUMBER($AJ1343)+'01_指標庫'!$H$19*ISNUMBER($AK1343)+'01_指標庫'!$H$20*ISNUMBER($BB1343)+'01_指標庫'!$H$21*ISNUMBER($BC1343)</f>
        <v>51</v>
      </c>
      <c r="AX1343">
        <f>IF(AW1343=0,50,ROUND(('01_指標庫'!$H$4*IF(ISNUMBER($F1343),L1343,0)+'01_指標庫'!$H$5*IF(ISNUMBER($AA1343),AL1343,0)+'01_指標庫'!$H$6*IF(ISNUMBER($G1343),M1343,0)+'01_指標庫'!$H$7*IF(ISNUMBER($H1343),N1343,0)+'01_指標庫'!$H$8*IF(ISNUMBER($AF1343),AQ1343,0)+'01_指標庫'!$H$9*IF(ISNUMBER($AG1343),AR1343,0)+'01_指標庫'!$H$10*IF(ISNUMBER($AB1343),AM1343,0)+'01_指標庫'!$H$11*IF(ISNUMBER($AC1343),AN1343,0)+'01_指標庫'!$H$12*IF(ISNUMBER($AD1343),AO1343,0)+'01_指標庫'!$H$13*IF(ISNUMBER($AE1343),AP1343,0)+'01_指標庫'!$H$14*IF(ISNUMBER($I1343),O1343,0)+'01_指標庫'!$H$15*IF(ISNUMBER($AH1343),AS1343,0)+'01_指標庫'!$H$16*IF(ISNUMBER($K1343),P1343,0)+'01_指標庫'!$H$17*IF(ISNUMBER($AI1343),AT1343,0)+'01_指標庫'!$H$18*IF(ISNUMBER($AJ1343),AU1343,0)+'01_指標庫'!$H$19*IF(ISNUMBER($AK1343),AV1343,0)+'01_指標庫'!$H$20*IF(ISNUMBER($BB1343),BB1343,0)+'01_指標庫'!$H$21*IF(ISNUMBER($BC1343),BC1343,0))/AW1343,1))</f>
        <v>86.3</v>
      </c>
      <c r="AY1343" s="67"/>
      <c r="AZ1343" s="67"/>
      <c r="BA1343" s="66">
        <f t="shared" si="477"/>
        <v>8.7327389721889581E-3</v>
      </c>
      <c r="BB1343">
        <f t="shared" si="478"/>
        <v>50</v>
      </c>
      <c r="BC1343" t="str">
        <f t="shared" si="479"/>
        <v/>
      </c>
    </row>
    <row r="1344" spans="1:55" ht="15" customHeight="1">
      <c r="A1344" s="56">
        <v>1340</v>
      </c>
      <c r="B1344" s="57">
        <v>44501</v>
      </c>
      <c r="C1344" s="56">
        <v>2021</v>
      </c>
      <c r="D1344" s="58" t="s">
        <v>236</v>
      </c>
      <c r="E1344" s="59">
        <v>15905.28</v>
      </c>
      <c r="F1344" s="60">
        <v>0.11910999999999999</v>
      </c>
      <c r="G1344" s="60">
        <v>0</v>
      </c>
      <c r="H1344" s="61">
        <v>0.75509999999999999</v>
      </c>
      <c r="I1344" s="69">
        <v>410.8</v>
      </c>
      <c r="J1344" s="70" t="s">
        <v>240</v>
      </c>
      <c r="K1344" s="63">
        <v>16.41</v>
      </c>
      <c r="L1344" s="56">
        <f t="shared" si="457"/>
        <v>100</v>
      </c>
      <c r="M1344" s="56">
        <f t="shared" si="458"/>
        <v>100</v>
      </c>
      <c r="N1344" s="56">
        <f t="shared" si="459"/>
        <v>100</v>
      </c>
      <c r="O1344" s="56">
        <f t="shared" si="460"/>
        <v>50</v>
      </c>
      <c r="P1344" s="56">
        <f t="shared" si="461"/>
        <v>100</v>
      </c>
      <c r="Q1344" s="63"/>
      <c r="R1344" s="56"/>
      <c r="S1344" s="60">
        <f t="shared" si="474"/>
        <v>3.4579416257058959E-3</v>
      </c>
      <c r="T1344" s="64">
        <f t="shared" si="475"/>
        <v>9.2250922509224953E-3</v>
      </c>
      <c r="V1344" s="65"/>
      <c r="W1344" s="65"/>
      <c r="Y1344" s="15" t="str">
        <f t="shared" si="462"/>
        <v>EASY</v>
      </c>
      <c r="AA1344" s="66">
        <f t="shared" si="476"/>
        <v>7.4382336998536802E-2</v>
      </c>
      <c r="AB1344">
        <f>LOOKUP($B1344,'07_L1政策步階'!$A$4:$A$14,'07_L1政策步階'!$C$4:$C$14)</f>
        <v>1</v>
      </c>
      <c r="AC1344" s="65"/>
      <c r="AD1344" s="65"/>
      <c r="AE1344" s="65"/>
      <c r="AF1344" s="65"/>
      <c r="AG1344" s="65"/>
      <c r="AH1344" s="65"/>
      <c r="AI1344" s="65"/>
      <c r="AJ1344" s="65"/>
      <c r="AK1344" s="65"/>
      <c r="AL1344">
        <f t="shared" si="463"/>
        <v>100</v>
      </c>
      <c r="AM1344">
        <f t="shared" si="464"/>
        <v>100</v>
      </c>
      <c r="AN1344" t="str">
        <f t="shared" si="465"/>
        <v/>
      </c>
      <c r="AO1344" t="str">
        <f t="shared" si="466"/>
        <v/>
      </c>
      <c r="AP1344" t="str">
        <f t="shared" si="467"/>
        <v/>
      </c>
      <c r="AQ1344" t="str">
        <f t="shared" si="468"/>
        <v/>
      </c>
      <c r="AR1344" t="str">
        <f t="shared" si="469"/>
        <v/>
      </c>
      <c r="AS1344" t="str">
        <f t="shared" si="470"/>
        <v/>
      </c>
      <c r="AT1344" t="str">
        <f t="shared" si="471"/>
        <v/>
      </c>
      <c r="AU1344" t="str">
        <f t="shared" si="472"/>
        <v/>
      </c>
      <c r="AV1344" t="str">
        <f t="shared" si="473"/>
        <v/>
      </c>
      <c r="AW1344">
        <f>'01_指標庫'!$H$4*ISNUMBER($F1344)+'01_指標庫'!$H$5*ISNUMBER($AA1344)+'01_指標庫'!$H$6*ISNUMBER($G1344)+'01_指標庫'!$H$7*ISNUMBER($H1344)+'01_指標庫'!$H$8*ISNUMBER($AF1344)+'01_指標庫'!$H$9*ISNUMBER($AG1344)+'01_指標庫'!$H$10*ISNUMBER($AB1344)+'01_指標庫'!$H$11*ISNUMBER($AC1344)+'01_指標庫'!$H$12*ISNUMBER($AD1344)+'01_指標庫'!$H$13*ISNUMBER($AE1344)+'01_指標庫'!$H$14*ISNUMBER($I1344)+'01_指標庫'!$H$15*ISNUMBER($AH1344)+'01_指標庫'!$H$16*ISNUMBER($K1344)+'01_指標庫'!$H$17*ISNUMBER($AI1344)+'01_指標庫'!$H$18*ISNUMBER($AJ1344)+'01_指標庫'!$H$19*ISNUMBER($AK1344)+'01_指標庫'!$H$20*ISNUMBER($BB1344)+'01_指標庫'!$H$21*ISNUMBER($BC1344)</f>
        <v>51</v>
      </c>
      <c r="AX1344">
        <f>IF(AW1344=0,50,ROUND(('01_指標庫'!$H$4*IF(ISNUMBER($F1344),L1344,0)+'01_指標庫'!$H$5*IF(ISNUMBER($AA1344),AL1344,0)+'01_指標庫'!$H$6*IF(ISNUMBER($G1344),M1344,0)+'01_指標庫'!$H$7*IF(ISNUMBER($H1344),N1344,0)+'01_指標庫'!$H$8*IF(ISNUMBER($AF1344),AQ1344,0)+'01_指標庫'!$H$9*IF(ISNUMBER($AG1344),AR1344,0)+'01_指標庫'!$H$10*IF(ISNUMBER($AB1344),AM1344,0)+'01_指標庫'!$H$11*IF(ISNUMBER($AC1344),AN1344,0)+'01_指標庫'!$H$12*IF(ISNUMBER($AD1344),AO1344,0)+'01_指標庫'!$H$13*IF(ISNUMBER($AE1344),AP1344,0)+'01_指標庫'!$H$14*IF(ISNUMBER($I1344),O1344,0)+'01_指標庫'!$H$15*IF(ISNUMBER($AH1344),AS1344,0)+'01_指標庫'!$H$16*IF(ISNUMBER($K1344),P1344,0)+'01_指標庫'!$H$17*IF(ISNUMBER($AI1344),AT1344,0)+'01_指標庫'!$H$18*IF(ISNUMBER($AJ1344),AU1344,0)+'01_指標庫'!$H$19*IF(ISNUMBER($AK1344),AV1344,0)+'01_指標庫'!$H$20*IF(ISNUMBER($BB1344),BB1344,0)+'01_指標庫'!$H$21*IF(ISNUMBER($BC1344),BC1344,0))/AW1344,1))</f>
        <v>86.3</v>
      </c>
      <c r="AY1344" s="67"/>
      <c r="AZ1344" s="67"/>
      <c r="BA1344" s="66">
        <f t="shared" si="477"/>
        <v>9.8396490935164227E-3</v>
      </c>
      <c r="BB1344">
        <f t="shared" si="478"/>
        <v>50</v>
      </c>
      <c r="BC1344" t="str">
        <f t="shared" si="479"/>
        <v/>
      </c>
    </row>
    <row r="1345" spans="1:55" ht="15" customHeight="1">
      <c r="A1345" s="56">
        <v>1341</v>
      </c>
      <c r="B1345" s="57">
        <v>44502</v>
      </c>
      <c r="C1345" s="56">
        <v>2021</v>
      </c>
      <c r="D1345" s="58" t="s">
        <v>237</v>
      </c>
      <c r="E1345" s="59">
        <v>15972.49</v>
      </c>
      <c r="F1345" s="60">
        <v>0.12266299999999999</v>
      </c>
      <c r="G1345" s="60">
        <v>0</v>
      </c>
      <c r="H1345" s="61">
        <v>0.75509999999999999</v>
      </c>
      <c r="I1345" s="69">
        <v>407.6</v>
      </c>
      <c r="J1345" s="70" t="s">
        <v>240</v>
      </c>
      <c r="K1345" s="63">
        <v>16.03</v>
      </c>
      <c r="L1345" s="56">
        <f t="shared" si="457"/>
        <v>100</v>
      </c>
      <c r="M1345" s="56">
        <f t="shared" si="458"/>
        <v>100</v>
      </c>
      <c r="N1345" s="56">
        <f t="shared" si="459"/>
        <v>100</v>
      </c>
      <c r="O1345" s="56">
        <f t="shared" si="460"/>
        <v>50</v>
      </c>
      <c r="P1345" s="56">
        <f t="shared" si="461"/>
        <v>100</v>
      </c>
      <c r="Q1345" s="63"/>
      <c r="R1345" s="56"/>
      <c r="S1345" s="60">
        <f t="shared" si="474"/>
        <v>4.2256407934975204E-3</v>
      </c>
      <c r="T1345" s="64">
        <f t="shared" si="475"/>
        <v>-2.3156611822059636E-2</v>
      </c>
      <c r="V1345" s="65"/>
      <c r="W1345" s="65"/>
      <c r="Y1345" s="15" t="str">
        <f t="shared" si="462"/>
        <v>EASY</v>
      </c>
      <c r="AA1345" s="66">
        <f t="shared" si="476"/>
        <v>7.4186014676382639E-2</v>
      </c>
      <c r="AB1345">
        <f>LOOKUP($B1345,'07_L1政策步階'!$A$4:$A$14,'07_L1政策步階'!$C$4:$C$14)</f>
        <v>1</v>
      </c>
      <c r="AC1345" s="65"/>
      <c r="AD1345" s="65"/>
      <c r="AE1345" s="65"/>
      <c r="AF1345" s="65"/>
      <c r="AG1345" s="65"/>
      <c r="AH1345" s="65"/>
      <c r="AI1345" s="65"/>
      <c r="AJ1345" s="65"/>
      <c r="AK1345" s="65"/>
      <c r="AL1345">
        <f t="shared" si="463"/>
        <v>100</v>
      </c>
      <c r="AM1345">
        <f t="shared" si="464"/>
        <v>100</v>
      </c>
      <c r="AN1345" t="str">
        <f t="shared" si="465"/>
        <v/>
      </c>
      <c r="AO1345" t="str">
        <f t="shared" si="466"/>
        <v/>
      </c>
      <c r="AP1345" t="str">
        <f t="shared" si="467"/>
        <v/>
      </c>
      <c r="AQ1345" t="str">
        <f t="shared" si="468"/>
        <v/>
      </c>
      <c r="AR1345" t="str">
        <f t="shared" si="469"/>
        <v/>
      </c>
      <c r="AS1345" t="str">
        <f t="shared" si="470"/>
        <v/>
      </c>
      <c r="AT1345" t="str">
        <f t="shared" si="471"/>
        <v/>
      </c>
      <c r="AU1345" t="str">
        <f t="shared" si="472"/>
        <v/>
      </c>
      <c r="AV1345" t="str">
        <f t="shared" si="473"/>
        <v/>
      </c>
      <c r="AW1345">
        <f>'01_指標庫'!$H$4*ISNUMBER($F1345)+'01_指標庫'!$H$5*ISNUMBER($AA1345)+'01_指標庫'!$H$6*ISNUMBER($G1345)+'01_指標庫'!$H$7*ISNUMBER($H1345)+'01_指標庫'!$H$8*ISNUMBER($AF1345)+'01_指標庫'!$H$9*ISNUMBER($AG1345)+'01_指標庫'!$H$10*ISNUMBER($AB1345)+'01_指標庫'!$H$11*ISNUMBER($AC1345)+'01_指標庫'!$H$12*ISNUMBER($AD1345)+'01_指標庫'!$H$13*ISNUMBER($AE1345)+'01_指標庫'!$H$14*ISNUMBER($I1345)+'01_指標庫'!$H$15*ISNUMBER($AH1345)+'01_指標庫'!$H$16*ISNUMBER($K1345)+'01_指標庫'!$H$17*ISNUMBER($AI1345)+'01_指標庫'!$H$18*ISNUMBER($AJ1345)+'01_指標庫'!$H$19*ISNUMBER($AK1345)+'01_指標庫'!$H$20*ISNUMBER($BB1345)+'01_指標庫'!$H$21*ISNUMBER($BC1345)</f>
        <v>51</v>
      </c>
      <c r="AX1345">
        <f>IF(AW1345=0,50,ROUND(('01_指標庫'!$H$4*IF(ISNUMBER($F1345),L1345,0)+'01_指標庫'!$H$5*IF(ISNUMBER($AA1345),AL1345,0)+'01_指標庫'!$H$6*IF(ISNUMBER($G1345),M1345,0)+'01_指標庫'!$H$7*IF(ISNUMBER($H1345),N1345,0)+'01_指標庫'!$H$8*IF(ISNUMBER($AF1345),AQ1345,0)+'01_指標庫'!$H$9*IF(ISNUMBER($AG1345),AR1345,0)+'01_指標庫'!$H$10*IF(ISNUMBER($AB1345),AM1345,0)+'01_指標庫'!$H$11*IF(ISNUMBER($AC1345),AN1345,0)+'01_指標庫'!$H$12*IF(ISNUMBER($AD1345),AO1345,0)+'01_指標庫'!$H$13*IF(ISNUMBER($AE1345),AP1345,0)+'01_指標庫'!$H$14*IF(ISNUMBER($I1345),O1345,0)+'01_指標庫'!$H$15*IF(ISNUMBER($AH1345),AS1345,0)+'01_指標庫'!$H$16*IF(ISNUMBER($K1345),P1345,0)+'01_指標庫'!$H$17*IF(ISNUMBER($AI1345),AT1345,0)+'01_指標庫'!$H$18*IF(ISNUMBER($AJ1345),AU1345,0)+'01_指標庫'!$H$19*IF(ISNUMBER($AK1345),AV1345,0)+'01_指標庫'!$H$20*IF(ISNUMBER($BB1345),BB1345,0)+'01_指標庫'!$H$21*IF(ISNUMBER($BC1345),BC1345,0))/AW1345,1))</f>
        <v>92.2</v>
      </c>
      <c r="AY1345" s="67"/>
      <c r="AZ1345" s="67"/>
      <c r="BA1345" s="66">
        <f t="shared" si="477"/>
        <v>1.1493631172678542E-2</v>
      </c>
      <c r="BB1345">
        <f t="shared" si="478"/>
        <v>100</v>
      </c>
      <c r="BC1345" t="str">
        <f t="shared" si="479"/>
        <v/>
      </c>
    </row>
    <row r="1346" spans="1:55" ht="15" customHeight="1">
      <c r="A1346" s="56">
        <v>1342</v>
      </c>
      <c r="B1346" s="57">
        <v>44503</v>
      </c>
      <c r="C1346" s="56">
        <v>2021</v>
      </c>
      <c r="D1346" s="58" t="s">
        <v>238</v>
      </c>
      <c r="E1346" s="59">
        <v>16144.5</v>
      </c>
      <c r="F1346" s="60">
        <v>0.13361899999999999</v>
      </c>
      <c r="G1346" s="60">
        <v>0</v>
      </c>
      <c r="H1346" s="61">
        <v>0.8367</v>
      </c>
      <c r="I1346" s="69">
        <v>399.8</v>
      </c>
      <c r="J1346" s="70" t="s">
        <v>240</v>
      </c>
      <c r="K1346" s="63">
        <v>15.1</v>
      </c>
      <c r="L1346" s="56">
        <f t="shared" si="457"/>
        <v>100</v>
      </c>
      <c r="M1346" s="56">
        <f t="shared" si="458"/>
        <v>100</v>
      </c>
      <c r="N1346" s="56">
        <f t="shared" si="459"/>
        <v>100</v>
      </c>
      <c r="O1346" s="56">
        <f t="shared" si="460"/>
        <v>50</v>
      </c>
      <c r="P1346" s="56">
        <f t="shared" si="461"/>
        <v>100</v>
      </c>
      <c r="Q1346" s="63"/>
      <c r="R1346" s="56"/>
      <c r="S1346" s="60">
        <f t="shared" si="474"/>
        <v>1.0769141192137344E-2</v>
      </c>
      <c r="T1346" s="64">
        <f t="shared" si="475"/>
        <v>-5.8016219588272078E-2</v>
      </c>
      <c r="V1346" s="65"/>
      <c r="W1346" s="65"/>
      <c r="Y1346" s="15" t="str">
        <f t="shared" si="462"/>
        <v>EASY</v>
      </c>
      <c r="AA1346" s="66">
        <f t="shared" si="476"/>
        <v>7.4216890688872716E-2</v>
      </c>
      <c r="AB1346">
        <f>LOOKUP($B1346,'07_L1政策步階'!$A$4:$A$14,'07_L1政策步階'!$C$4:$C$14)</f>
        <v>0</v>
      </c>
      <c r="AC1346" s="65"/>
      <c r="AD1346" s="65"/>
      <c r="AE1346" s="65"/>
      <c r="AF1346" s="65"/>
      <c r="AG1346" s="65"/>
      <c r="AH1346" s="65"/>
      <c r="AI1346" s="65"/>
      <c r="AJ1346" s="65"/>
      <c r="AK1346" s="65"/>
      <c r="AL1346">
        <f t="shared" si="463"/>
        <v>100</v>
      </c>
      <c r="AM1346">
        <f t="shared" si="464"/>
        <v>50</v>
      </c>
      <c r="AN1346" t="str">
        <f t="shared" si="465"/>
        <v/>
      </c>
      <c r="AO1346" t="str">
        <f t="shared" si="466"/>
        <v/>
      </c>
      <c r="AP1346" t="str">
        <f t="shared" si="467"/>
        <v/>
      </c>
      <c r="AQ1346" t="str">
        <f t="shared" si="468"/>
        <v/>
      </c>
      <c r="AR1346" t="str">
        <f t="shared" si="469"/>
        <v/>
      </c>
      <c r="AS1346" t="str">
        <f t="shared" si="470"/>
        <v/>
      </c>
      <c r="AT1346" t="str">
        <f t="shared" si="471"/>
        <v/>
      </c>
      <c r="AU1346" t="str">
        <f t="shared" si="472"/>
        <v/>
      </c>
      <c r="AV1346" t="str">
        <f t="shared" si="473"/>
        <v/>
      </c>
      <c r="AW1346">
        <f>'01_指標庫'!$H$4*ISNUMBER($F1346)+'01_指標庫'!$H$5*ISNUMBER($AA1346)+'01_指標庫'!$H$6*ISNUMBER($G1346)+'01_指標庫'!$H$7*ISNUMBER($H1346)+'01_指標庫'!$H$8*ISNUMBER($AF1346)+'01_指標庫'!$H$9*ISNUMBER($AG1346)+'01_指標庫'!$H$10*ISNUMBER($AB1346)+'01_指標庫'!$H$11*ISNUMBER($AC1346)+'01_指標庫'!$H$12*ISNUMBER($AD1346)+'01_指標庫'!$H$13*ISNUMBER($AE1346)+'01_指標庫'!$H$14*ISNUMBER($I1346)+'01_指標庫'!$H$15*ISNUMBER($AH1346)+'01_指標庫'!$H$16*ISNUMBER($K1346)+'01_指標庫'!$H$17*ISNUMBER($AI1346)+'01_指標庫'!$H$18*ISNUMBER($AJ1346)+'01_指標庫'!$H$19*ISNUMBER($AK1346)+'01_指標庫'!$H$20*ISNUMBER($BB1346)+'01_指標庫'!$H$21*ISNUMBER($BC1346)</f>
        <v>51</v>
      </c>
      <c r="AX1346">
        <f>IF(AW1346=0,50,ROUND(('01_指標庫'!$H$4*IF(ISNUMBER($F1346),L1346,0)+'01_指標庫'!$H$5*IF(ISNUMBER($AA1346),AL1346,0)+'01_指標庫'!$H$6*IF(ISNUMBER($G1346),M1346,0)+'01_指標庫'!$H$7*IF(ISNUMBER($H1346),N1346,0)+'01_指標庫'!$H$8*IF(ISNUMBER($AF1346),AQ1346,0)+'01_指標庫'!$H$9*IF(ISNUMBER($AG1346),AR1346,0)+'01_指標庫'!$H$10*IF(ISNUMBER($AB1346),AM1346,0)+'01_指標庫'!$H$11*IF(ISNUMBER($AC1346),AN1346,0)+'01_指標庫'!$H$12*IF(ISNUMBER($AD1346),AO1346,0)+'01_指標庫'!$H$13*IF(ISNUMBER($AE1346),AP1346,0)+'01_指標庫'!$H$14*IF(ISNUMBER($I1346),O1346,0)+'01_指標庫'!$H$15*IF(ISNUMBER($AH1346),AS1346,0)+'01_指標庫'!$H$16*IF(ISNUMBER($K1346),P1346,0)+'01_指標庫'!$H$17*IF(ISNUMBER($AI1346),AT1346,0)+'01_指標庫'!$H$18*IF(ISNUMBER($AJ1346),AU1346,0)+'01_指標庫'!$H$19*IF(ISNUMBER($AK1346),AV1346,0)+'01_指標庫'!$H$20*IF(ISNUMBER($BB1346),BB1346,0)+'01_指標庫'!$H$21*IF(ISNUMBER($BC1346),BC1346,0))/AW1346,1))</f>
        <v>87.3</v>
      </c>
      <c r="AY1346" s="67"/>
      <c r="AZ1346" s="67"/>
      <c r="BA1346" s="66">
        <f t="shared" si="477"/>
        <v>1.3578941159830382E-2</v>
      </c>
      <c r="BB1346">
        <f t="shared" si="478"/>
        <v>100</v>
      </c>
      <c r="BC1346" t="str">
        <f t="shared" si="479"/>
        <v/>
      </c>
    </row>
    <row r="1347" spans="1:55" ht="15" customHeight="1">
      <c r="A1347" s="56">
        <v>1343</v>
      </c>
      <c r="B1347" s="57">
        <v>44504</v>
      </c>
      <c r="C1347" s="56">
        <v>2021</v>
      </c>
      <c r="D1347" s="58" t="s">
        <v>239</v>
      </c>
      <c r="E1347" s="59">
        <v>16346.24</v>
      </c>
      <c r="F1347" s="60">
        <v>0.14660000000000001</v>
      </c>
      <c r="G1347" s="60">
        <v>0</v>
      </c>
      <c r="H1347" s="61">
        <v>0.81630000000000003</v>
      </c>
      <c r="I1347" s="69">
        <v>402.7</v>
      </c>
      <c r="J1347" s="70" t="s">
        <v>240</v>
      </c>
      <c r="K1347" s="63">
        <v>15.44</v>
      </c>
      <c r="L1347" s="56">
        <f t="shared" si="457"/>
        <v>100</v>
      </c>
      <c r="M1347" s="56">
        <f t="shared" si="458"/>
        <v>100</v>
      </c>
      <c r="N1347" s="56">
        <f t="shared" si="459"/>
        <v>100</v>
      </c>
      <c r="O1347" s="56">
        <f t="shared" si="460"/>
        <v>50</v>
      </c>
      <c r="P1347" s="56">
        <f t="shared" si="461"/>
        <v>100</v>
      </c>
      <c r="Q1347" s="63"/>
      <c r="R1347" s="56"/>
      <c r="S1347" s="60">
        <f t="shared" si="474"/>
        <v>1.2495896435318565E-2</v>
      </c>
      <c r="T1347" s="64">
        <f t="shared" si="475"/>
        <v>2.251655629139071E-2</v>
      </c>
      <c r="V1347" s="65"/>
      <c r="W1347" s="65"/>
      <c r="Y1347" s="15" t="str">
        <f t="shared" si="462"/>
        <v>EASY</v>
      </c>
      <c r="AA1347" s="66">
        <f t="shared" si="476"/>
        <v>7.4479841563572347E-2</v>
      </c>
      <c r="AB1347">
        <f>LOOKUP($B1347,'07_L1政策步階'!$A$4:$A$14,'07_L1政策步階'!$C$4:$C$14)</f>
        <v>0</v>
      </c>
      <c r="AC1347" s="65"/>
      <c r="AD1347" s="65"/>
      <c r="AE1347" s="65"/>
      <c r="AF1347" s="65"/>
      <c r="AG1347" s="65"/>
      <c r="AH1347" s="65"/>
      <c r="AI1347" s="65"/>
      <c r="AJ1347" s="65"/>
      <c r="AK1347" s="65"/>
      <c r="AL1347">
        <f t="shared" si="463"/>
        <v>100</v>
      </c>
      <c r="AM1347">
        <f t="shared" si="464"/>
        <v>50</v>
      </c>
      <c r="AN1347" t="str">
        <f t="shared" si="465"/>
        <v/>
      </c>
      <c r="AO1347" t="str">
        <f t="shared" si="466"/>
        <v/>
      </c>
      <c r="AP1347" t="str">
        <f t="shared" si="467"/>
        <v/>
      </c>
      <c r="AQ1347" t="str">
        <f t="shared" si="468"/>
        <v/>
      </c>
      <c r="AR1347" t="str">
        <f t="shared" si="469"/>
        <v/>
      </c>
      <c r="AS1347" t="str">
        <f t="shared" si="470"/>
        <v/>
      </c>
      <c r="AT1347" t="str">
        <f t="shared" si="471"/>
        <v/>
      </c>
      <c r="AU1347" t="str">
        <f t="shared" si="472"/>
        <v/>
      </c>
      <c r="AV1347" t="str">
        <f t="shared" si="473"/>
        <v/>
      </c>
      <c r="AW1347">
        <f>'01_指標庫'!$H$4*ISNUMBER($F1347)+'01_指標庫'!$H$5*ISNUMBER($AA1347)+'01_指標庫'!$H$6*ISNUMBER($G1347)+'01_指標庫'!$H$7*ISNUMBER($H1347)+'01_指標庫'!$H$8*ISNUMBER($AF1347)+'01_指標庫'!$H$9*ISNUMBER($AG1347)+'01_指標庫'!$H$10*ISNUMBER($AB1347)+'01_指標庫'!$H$11*ISNUMBER($AC1347)+'01_指標庫'!$H$12*ISNUMBER($AD1347)+'01_指標庫'!$H$13*ISNUMBER($AE1347)+'01_指標庫'!$H$14*ISNUMBER($I1347)+'01_指標庫'!$H$15*ISNUMBER($AH1347)+'01_指標庫'!$H$16*ISNUMBER($K1347)+'01_指標庫'!$H$17*ISNUMBER($AI1347)+'01_指標庫'!$H$18*ISNUMBER($AJ1347)+'01_指標庫'!$H$19*ISNUMBER($AK1347)+'01_指標庫'!$H$20*ISNUMBER($BB1347)+'01_指標庫'!$H$21*ISNUMBER($BC1347)</f>
        <v>51</v>
      </c>
      <c r="AX1347">
        <f>IF(AW1347=0,50,ROUND(('01_指標庫'!$H$4*IF(ISNUMBER($F1347),L1347,0)+'01_指標庫'!$H$5*IF(ISNUMBER($AA1347),AL1347,0)+'01_指標庫'!$H$6*IF(ISNUMBER($G1347),M1347,0)+'01_指標庫'!$H$7*IF(ISNUMBER($H1347),N1347,0)+'01_指標庫'!$H$8*IF(ISNUMBER($AF1347),AQ1347,0)+'01_指標庫'!$H$9*IF(ISNUMBER($AG1347),AR1347,0)+'01_指標庫'!$H$10*IF(ISNUMBER($AB1347),AM1347,0)+'01_指標庫'!$H$11*IF(ISNUMBER($AC1347),AN1347,0)+'01_指標庫'!$H$12*IF(ISNUMBER($AD1347),AO1347,0)+'01_指標庫'!$H$13*IF(ISNUMBER($AE1347),AP1347,0)+'01_指標庫'!$H$14*IF(ISNUMBER($I1347),O1347,0)+'01_指標庫'!$H$15*IF(ISNUMBER($AH1347),AS1347,0)+'01_指標庫'!$H$16*IF(ISNUMBER($K1347),P1347,0)+'01_指標庫'!$H$17*IF(ISNUMBER($AI1347),AT1347,0)+'01_指標庫'!$H$18*IF(ISNUMBER($AJ1347),AU1347,0)+'01_指標庫'!$H$19*IF(ISNUMBER($AK1347),AV1347,0)+'01_指標庫'!$H$20*IF(ISNUMBER($BB1347),BB1347,0)+'01_指標庫'!$H$21*IF(ISNUMBER($BC1347),BC1347,0))/AW1347,1))</f>
        <v>87.3</v>
      </c>
      <c r="AY1347" s="67"/>
      <c r="AZ1347" s="67"/>
      <c r="BA1347" s="66">
        <f t="shared" si="477"/>
        <v>1.5274108510413553E-2</v>
      </c>
      <c r="BB1347">
        <f t="shared" si="478"/>
        <v>100</v>
      </c>
      <c r="BC1347" t="str">
        <f t="shared" si="479"/>
        <v/>
      </c>
    </row>
    <row r="1348" spans="1:55" ht="15" customHeight="1">
      <c r="A1348" s="56">
        <v>1344</v>
      </c>
      <c r="B1348" s="57">
        <v>44505</v>
      </c>
      <c r="C1348" s="56">
        <v>2021</v>
      </c>
      <c r="D1348" s="58" t="s">
        <v>234</v>
      </c>
      <c r="E1348" s="59">
        <v>16359.38</v>
      </c>
      <c r="F1348" s="60">
        <v>0.146319</v>
      </c>
      <c r="G1348" s="60">
        <v>0</v>
      </c>
      <c r="H1348" s="61">
        <v>0.87760000000000005</v>
      </c>
      <c r="I1348" s="69">
        <v>411.4</v>
      </c>
      <c r="J1348" s="70" t="s">
        <v>240</v>
      </c>
      <c r="K1348" s="63">
        <v>16.48</v>
      </c>
      <c r="L1348" s="56">
        <f t="shared" si="457"/>
        <v>100</v>
      </c>
      <c r="M1348" s="56">
        <f t="shared" si="458"/>
        <v>100</v>
      </c>
      <c r="N1348" s="56">
        <f t="shared" si="459"/>
        <v>100</v>
      </c>
      <c r="O1348" s="56">
        <f t="shared" si="460"/>
        <v>50</v>
      </c>
      <c r="P1348" s="56">
        <f t="shared" si="461"/>
        <v>100</v>
      </c>
      <c r="Q1348" s="63"/>
      <c r="R1348" s="56"/>
      <c r="S1348" s="60">
        <f t="shared" si="474"/>
        <v>8.0385458674281374E-4</v>
      </c>
      <c r="T1348" s="64">
        <f t="shared" si="475"/>
        <v>6.7357512953367893E-2</v>
      </c>
      <c r="V1348" s="65"/>
      <c r="W1348" s="65"/>
      <c r="Y1348" s="15" t="str">
        <f t="shared" si="462"/>
        <v>EASY</v>
      </c>
      <c r="AA1348" s="66">
        <f t="shared" si="476"/>
        <v>7.4867875105216752E-2</v>
      </c>
      <c r="AB1348">
        <f>LOOKUP($B1348,'07_L1政策步階'!$A$4:$A$14,'07_L1政策步階'!$C$4:$C$14)</f>
        <v>0</v>
      </c>
      <c r="AC1348" s="65"/>
      <c r="AD1348" s="65"/>
      <c r="AE1348" s="65"/>
      <c r="AF1348" s="65"/>
      <c r="AG1348" s="65"/>
      <c r="AH1348" s="65"/>
      <c r="AI1348" s="65"/>
      <c r="AJ1348" s="65"/>
      <c r="AK1348" s="65"/>
      <c r="AL1348">
        <f t="shared" si="463"/>
        <v>100</v>
      </c>
      <c r="AM1348">
        <f t="shared" si="464"/>
        <v>50</v>
      </c>
      <c r="AN1348" t="str">
        <f t="shared" si="465"/>
        <v/>
      </c>
      <c r="AO1348" t="str">
        <f t="shared" si="466"/>
        <v/>
      </c>
      <c r="AP1348" t="str">
        <f t="shared" si="467"/>
        <v/>
      </c>
      <c r="AQ1348" t="str">
        <f t="shared" si="468"/>
        <v/>
      </c>
      <c r="AR1348" t="str">
        <f t="shared" si="469"/>
        <v/>
      </c>
      <c r="AS1348" t="str">
        <f t="shared" si="470"/>
        <v/>
      </c>
      <c r="AT1348" t="str">
        <f t="shared" si="471"/>
        <v/>
      </c>
      <c r="AU1348" t="str">
        <f t="shared" si="472"/>
        <v/>
      </c>
      <c r="AV1348" t="str">
        <f t="shared" si="473"/>
        <v/>
      </c>
      <c r="AW1348">
        <f>'01_指標庫'!$H$4*ISNUMBER($F1348)+'01_指標庫'!$H$5*ISNUMBER($AA1348)+'01_指標庫'!$H$6*ISNUMBER($G1348)+'01_指標庫'!$H$7*ISNUMBER($H1348)+'01_指標庫'!$H$8*ISNUMBER($AF1348)+'01_指標庫'!$H$9*ISNUMBER($AG1348)+'01_指標庫'!$H$10*ISNUMBER($AB1348)+'01_指標庫'!$H$11*ISNUMBER($AC1348)+'01_指標庫'!$H$12*ISNUMBER($AD1348)+'01_指標庫'!$H$13*ISNUMBER($AE1348)+'01_指標庫'!$H$14*ISNUMBER($I1348)+'01_指標庫'!$H$15*ISNUMBER($AH1348)+'01_指標庫'!$H$16*ISNUMBER($K1348)+'01_指標庫'!$H$17*ISNUMBER($AI1348)+'01_指標庫'!$H$18*ISNUMBER($AJ1348)+'01_指標庫'!$H$19*ISNUMBER($AK1348)+'01_指標庫'!$H$20*ISNUMBER($BB1348)+'01_指標庫'!$H$21*ISNUMBER($BC1348)</f>
        <v>51</v>
      </c>
      <c r="AX1348">
        <f>IF(AW1348=0,50,ROUND(('01_指標庫'!$H$4*IF(ISNUMBER($F1348),L1348,0)+'01_指標庫'!$H$5*IF(ISNUMBER($AA1348),AL1348,0)+'01_指標庫'!$H$6*IF(ISNUMBER($G1348),M1348,0)+'01_指標庫'!$H$7*IF(ISNUMBER($H1348),N1348,0)+'01_指標庫'!$H$8*IF(ISNUMBER($AF1348),AQ1348,0)+'01_指標庫'!$H$9*IF(ISNUMBER($AG1348),AR1348,0)+'01_指標庫'!$H$10*IF(ISNUMBER($AB1348),AM1348,0)+'01_指標庫'!$H$11*IF(ISNUMBER($AC1348),AN1348,0)+'01_指標庫'!$H$12*IF(ISNUMBER($AD1348),AO1348,0)+'01_指標庫'!$H$13*IF(ISNUMBER($AE1348),AP1348,0)+'01_指標庫'!$H$14*IF(ISNUMBER($I1348),O1348,0)+'01_指標庫'!$H$15*IF(ISNUMBER($AH1348),AS1348,0)+'01_指標庫'!$H$16*IF(ISNUMBER($K1348),P1348,0)+'01_指標庫'!$H$17*IF(ISNUMBER($AI1348),AT1348,0)+'01_指標庫'!$H$18*IF(ISNUMBER($AJ1348),AU1348,0)+'01_指標庫'!$H$19*IF(ISNUMBER($AK1348),AV1348,0)+'01_指標庫'!$H$20*IF(ISNUMBER($BB1348),BB1348,0)+'01_指標庫'!$H$21*IF(ISNUMBER($BC1348),BC1348,0))/AW1348,1))</f>
        <v>87.3</v>
      </c>
      <c r="AY1348" s="67"/>
      <c r="AZ1348" s="67"/>
      <c r="BA1348" s="66">
        <f t="shared" si="477"/>
        <v>1.5262601523411634E-2</v>
      </c>
      <c r="BB1348">
        <f t="shared" si="478"/>
        <v>100</v>
      </c>
      <c r="BC1348" t="str">
        <f t="shared" si="479"/>
        <v/>
      </c>
    </row>
    <row r="1349" spans="1:55" ht="15" customHeight="1">
      <c r="A1349" s="56">
        <v>1345</v>
      </c>
      <c r="B1349" s="57">
        <v>44508</v>
      </c>
      <c r="C1349" s="56">
        <v>2021</v>
      </c>
      <c r="D1349" s="58" t="s">
        <v>236</v>
      </c>
      <c r="E1349" s="59">
        <v>16336.03</v>
      </c>
      <c r="F1349" s="60">
        <v>0.14354</v>
      </c>
      <c r="G1349" s="60">
        <v>-1.4270000000000001E-3</v>
      </c>
      <c r="H1349" s="61">
        <v>0.8367</v>
      </c>
      <c r="I1349" s="69">
        <v>417.6</v>
      </c>
      <c r="J1349" s="70" t="s">
        <v>240</v>
      </c>
      <c r="K1349" s="63">
        <v>17.22</v>
      </c>
      <c r="L1349" s="56">
        <f t="shared" ref="L1349:L1412" si="480">IF(COUNT(F1349)=0,50,IF(F1349&gt;=0,100,IF(F1349&gt;=-0.02,50,0)))</f>
        <v>100</v>
      </c>
      <c r="M1349" s="56">
        <f t="shared" ref="M1349:M1412" si="481">IF(COUNT(G1349)=0,50,IF(G1349&gt;-0.06,100,IF(G1349&gt;-0.15,50,0)))</f>
        <v>100</v>
      </c>
      <c r="N1349" s="56">
        <f t="shared" ref="N1349:N1412" si="482">IF(COUNT(H1349)=0,50,IF(H1349&gt;=0.6,100,IF(H1349&gt;=0.4,50,0)))</f>
        <v>100</v>
      </c>
      <c r="O1349" s="56">
        <f t="shared" ref="O1349:O1412" si="483">IF(COUNT(I1349)=0,50,IF(J1349="proxy_vix",50,IF(I1349&lt;350,100,IF(I1349&lt;=450,50,0))))</f>
        <v>50</v>
      </c>
      <c r="P1349" s="56">
        <f t="shared" ref="P1349:P1412" si="484">IF(COUNT(K1349)=0,50,IF(K1349&lt;20,100,IF(K1349&lt;=25,50,0)))</f>
        <v>100</v>
      </c>
      <c r="Q1349" s="63"/>
      <c r="R1349" s="56"/>
      <c r="S1349" s="60">
        <f t="shared" si="474"/>
        <v>-1.4273157051183372E-3</v>
      </c>
      <c r="T1349" s="64">
        <f t="shared" si="475"/>
        <v>4.4902912621359148E-2</v>
      </c>
      <c r="V1349" s="65"/>
      <c r="W1349" s="65"/>
      <c r="Y1349" s="15" t="str">
        <f t="shared" ref="Y1349:Y1412" si="485">IF(AX1349&gt;=70,"EASY",IF(AX1349&gt;40,"UNCERTAIN","HARD"))</f>
        <v>EASY</v>
      </c>
      <c r="AA1349" s="66">
        <f t="shared" si="476"/>
        <v>7.5058978528256048E-2</v>
      </c>
      <c r="AB1349">
        <f>LOOKUP($B1349,'07_L1政策步階'!$A$4:$A$14,'07_L1政策步階'!$C$4:$C$14)</f>
        <v>0</v>
      </c>
      <c r="AC1349" s="65"/>
      <c r="AD1349" s="65"/>
      <c r="AE1349" s="65"/>
      <c r="AF1349" s="65"/>
      <c r="AG1349" s="65"/>
      <c r="AH1349" s="65"/>
      <c r="AI1349" s="65"/>
      <c r="AJ1349" s="65"/>
      <c r="AK1349" s="65"/>
      <c r="AL1349">
        <f t="shared" ref="AL1349:AL1412" si="486">IF(ISNUMBER($AA1349),IF($AA1349&gt;=0.005,100,IF($AA1349&gt;=-0.015,50,0)),"")</f>
        <v>100</v>
      </c>
      <c r="AM1349">
        <f t="shared" ref="AM1349:AM1412" si="487">IF(ISNUMBER($AB1349),IF($AB1349=1,100,IF($AB1349=0,50,0)),"")</f>
        <v>50</v>
      </c>
      <c r="AN1349" t="str">
        <f t="shared" ref="AN1349:AN1412" si="488">IF(ISNUMBER($AC1349),IF($AC1349&gt;=0.001,100,IF($AC1349&gt;=-0.003,50,0)),"")</f>
        <v/>
      </c>
      <c r="AO1349" t="str">
        <f t="shared" ref="AO1349:AO1412" si="489">IF(ISNUMBER($AD1349),IF($AD1349&gt;=0.04,100,IF($AD1349&gt;=0,50,0)),"")</f>
        <v/>
      </c>
      <c r="AP1349" t="str">
        <f t="shared" ref="AP1349:AP1412" si="490">IF(ISNUMBER($AE1349),IF($AE1349&gt;=25,100,IF($AE1349&gt;=-75,50,0)),"")</f>
        <v/>
      </c>
      <c r="AQ1349" t="str">
        <f t="shared" ref="AQ1349:AQ1412" si="491">IF(ISNUMBER($AF1349),IF($AF1349&gt;0,100,IF($AF1349&gt;=-50,50,0)),"")</f>
        <v/>
      </c>
      <c r="AR1349" t="str">
        <f t="shared" ref="AR1349:AR1412" si="492">IF(ISNUMBER($AG1349),IF($AG1349=1,100,IF($AG1349=0,50,0)),"")</f>
        <v/>
      </c>
      <c r="AS1349" t="str">
        <f t="shared" ref="AS1349:AS1412" si="493">IF(ISNUMBER($AH1349),IF($AH1349&lt;0,100,IF($AH1349&lt;=20,50,0)),"")</f>
        <v/>
      </c>
      <c r="AT1349" t="str">
        <f t="shared" ref="AT1349:AT1412" si="494">IF(ISNUMBER($AI1349),IF($AI1349&lt;0.95,100,IF($AI1349&lt;=1,50,0)),"")</f>
        <v/>
      </c>
      <c r="AU1349" t="str">
        <f t="shared" ref="AU1349:AU1412" si="495">IF(ISNUMBER($AJ1349),IF($AJ1349&lt;30,0,IF($AJ1349&lt;40,50,IF($AJ1349&lt;=90,100,50))),"")</f>
        <v/>
      </c>
      <c r="AV1349" t="str">
        <f t="shared" ref="AV1349:AV1412" si="496">IF(ISNUMBER($AK1349),IF($AK1349&gt;-0.2,100,IF($AK1349&gt;=-0.4,50,0)),"")</f>
        <v/>
      </c>
      <c r="AW1349">
        <f>'01_指標庫'!$H$4*ISNUMBER($F1349)+'01_指標庫'!$H$5*ISNUMBER($AA1349)+'01_指標庫'!$H$6*ISNUMBER($G1349)+'01_指標庫'!$H$7*ISNUMBER($H1349)+'01_指標庫'!$H$8*ISNUMBER($AF1349)+'01_指標庫'!$H$9*ISNUMBER($AG1349)+'01_指標庫'!$H$10*ISNUMBER($AB1349)+'01_指標庫'!$H$11*ISNUMBER($AC1349)+'01_指標庫'!$H$12*ISNUMBER($AD1349)+'01_指標庫'!$H$13*ISNUMBER($AE1349)+'01_指標庫'!$H$14*ISNUMBER($I1349)+'01_指標庫'!$H$15*ISNUMBER($AH1349)+'01_指標庫'!$H$16*ISNUMBER($K1349)+'01_指標庫'!$H$17*ISNUMBER($AI1349)+'01_指標庫'!$H$18*ISNUMBER($AJ1349)+'01_指標庫'!$H$19*ISNUMBER($AK1349)+'01_指標庫'!$H$20*ISNUMBER($BB1349)+'01_指標庫'!$H$21*ISNUMBER($BC1349)</f>
        <v>51</v>
      </c>
      <c r="AX1349">
        <f>IF(AW1349=0,50,ROUND(('01_指標庫'!$H$4*IF(ISNUMBER($F1349),L1349,0)+'01_指標庫'!$H$5*IF(ISNUMBER($AA1349),AL1349,0)+'01_指標庫'!$H$6*IF(ISNUMBER($G1349),M1349,0)+'01_指標庫'!$H$7*IF(ISNUMBER($H1349),N1349,0)+'01_指標庫'!$H$8*IF(ISNUMBER($AF1349),AQ1349,0)+'01_指標庫'!$H$9*IF(ISNUMBER($AG1349),AR1349,0)+'01_指標庫'!$H$10*IF(ISNUMBER($AB1349),AM1349,0)+'01_指標庫'!$H$11*IF(ISNUMBER($AC1349),AN1349,0)+'01_指標庫'!$H$12*IF(ISNUMBER($AD1349),AO1349,0)+'01_指標庫'!$H$13*IF(ISNUMBER($AE1349),AP1349,0)+'01_指標庫'!$H$14*IF(ISNUMBER($I1349),O1349,0)+'01_指標庫'!$H$15*IF(ISNUMBER($AH1349),AS1349,0)+'01_指標庫'!$H$16*IF(ISNUMBER($K1349),P1349,0)+'01_指標庫'!$H$17*IF(ISNUMBER($AI1349),AT1349,0)+'01_指標庫'!$H$18*IF(ISNUMBER($AJ1349),AU1349,0)+'01_指標庫'!$H$19*IF(ISNUMBER($AK1349),AV1349,0)+'01_指標庫'!$H$20*IF(ISNUMBER($BB1349),BB1349,0)+'01_指標庫'!$H$21*IF(ISNUMBER($BC1349),BC1349,0))/AW1349,1))</f>
        <v>87.3</v>
      </c>
      <c r="AY1349" s="67"/>
      <c r="AZ1349" s="67"/>
      <c r="BA1349" s="66">
        <f t="shared" si="477"/>
        <v>1.5432238749686134E-2</v>
      </c>
      <c r="BB1349">
        <f t="shared" si="478"/>
        <v>100</v>
      </c>
      <c r="BC1349" t="str">
        <f t="shared" si="479"/>
        <v/>
      </c>
    </row>
    <row r="1350" spans="1:55" ht="15" customHeight="1">
      <c r="A1350" s="56">
        <v>1346</v>
      </c>
      <c r="B1350" s="57">
        <v>44509</v>
      </c>
      <c r="C1350" s="56">
        <v>2021</v>
      </c>
      <c r="D1350" s="58" t="s">
        <v>237</v>
      </c>
      <c r="E1350" s="59">
        <v>16219.94</v>
      </c>
      <c r="F1350" s="60">
        <v>0.134329</v>
      </c>
      <c r="G1350" s="60">
        <v>-8.5240000000000003E-3</v>
      </c>
      <c r="H1350" s="61">
        <v>0.81630000000000003</v>
      </c>
      <c r="I1350" s="69">
        <v>422.3</v>
      </c>
      <c r="J1350" s="70" t="s">
        <v>240</v>
      </c>
      <c r="K1350" s="63">
        <v>17.78</v>
      </c>
      <c r="L1350" s="56">
        <f t="shared" si="480"/>
        <v>100</v>
      </c>
      <c r="M1350" s="56">
        <f t="shared" si="481"/>
        <v>100</v>
      </c>
      <c r="N1350" s="56">
        <f t="shared" si="482"/>
        <v>100</v>
      </c>
      <c r="O1350" s="56">
        <f t="shared" si="483"/>
        <v>50</v>
      </c>
      <c r="P1350" s="56">
        <f t="shared" si="484"/>
        <v>100</v>
      </c>
      <c r="Q1350" s="63"/>
      <c r="R1350" s="56"/>
      <c r="S1350" s="60">
        <f t="shared" ref="S1350:S1413" si="497">$E1350/$E1349-1</f>
        <v>-7.1063777429399844E-3</v>
      </c>
      <c r="T1350" s="64">
        <f t="shared" ref="T1350:T1413" si="498">$K1350/$K1349-1</f>
        <v>3.2520325203252209E-2</v>
      </c>
      <c r="V1350" s="65"/>
      <c r="W1350" s="65"/>
      <c r="Y1350" s="15" t="str">
        <f t="shared" si="485"/>
        <v>EASY</v>
      </c>
      <c r="AA1350" s="66">
        <f t="shared" si="476"/>
        <v>7.4892799965983858E-2</v>
      </c>
      <c r="AB1350">
        <f>LOOKUP($B1350,'07_L1政策步階'!$A$4:$A$14,'07_L1政策步階'!$C$4:$C$14)</f>
        <v>0</v>
      </c>
      <c r="AC1350" s="65"/>
      <c r="AD1350" s="65"/>
      <c r="AE1350" s="65"/>
      <c r="AF1350" s="65"/>
      <c r="AG1350" s="65"/>
      <c r="AH1350" s="65"/>
      <c r="AI1350" s="65"/>
      <c r="AJ1350" s="65"/>
      <c r="AK1350" s="65"/>
      <c r="AL1350">
        <f t="shared" si="486"/>
        <v>100</v>
      </c>
      <c r="AM1350">
        <f t="shared" si="487"/>
        <v>50</v>
      </c>
      <c r="AN1350" t="str">
        <f t="shared" si="488"/>
        <v/>
      </c>
      <c r="AO1350" t="str">
        <f t="shared" si="489"/>
        <v/>
      </c>
      <c r="AP1350" t="str">
        <f t="shared" si="490"/>
        <v/>
      </c>
      <c r="AQ1350" t="str">
        <f t="shared" si="491"/>
        <v/>
      </c>
      <c r="AR1350" t="str">
        <f t="shared" si="492"/>
        <v/>
      </c>
      <c r="AS1350" t="str">
        <f t="shared" si="493"/>
        <v/>
      </c>
      <c r="AT1350" t="str">
        <f t="shared" si="494"/>
        <v/>
      </c>
      <c r="AU1350" t="str">
        <f t="shared" si="495"/>
        <v/>
      </c>
      <c r="AV1350" t="str">
        <f t="shared" si="496"/>
        <v/>
      </c>
      <c r="AW1350">
        <f>'01_指標庫'!$H$4*ISNUMBER($F1350)+'01_指標庫'!$H$5*ISNUMBER($AA1350)+'01_指標庫'!$H$6*ISNUMBER($G1350)+'01_指標庫'!$H$7*ISNUMBER($H1350)+'01_指標庫'!$H$8*ISNUMBER($AF1350)+'01_指標庫'!$H$9*ISNUMBER($AG1350)+'01_指標庫'!$H$10*ISNUMBER($AB1350)+'01_指標庫'!$H$11*ISNUMBER($AC1350)+'01_指標庫'!$H$12*ISNUMBER($AD1350)+'01_指標庫'!$H$13*ISNUMBER($AE1350)+'01_指標庫'!$H$14*ISNUMBER($I1350)+'01_指標庫'!$H$15*ISNUMBER($AH1350)+'01_指標庫'!$H$16*ISNUMBER($K1350)+'01_指標庫'!$H$17*ISNUMBER($AI1350)+'01_指標庫'!$H$18*ISNUMBER($AJ1350)+'01_指標庫'!$H$19*ISNUMBER($AK1350)+'01_指標庫'!$H$20*ISNUMBER($BB1350)+'01_指標庫'!$H$21*ISNUMBER($BC1350)</f>
        <v>51</v>
      </c>
      <c r="AX1350">
        <f>IF(AW1350=0,50,ROUND(('01_指標庫'!$H$4*IF(ISNUMBER($F1350),L1350,0)+'01_指標庫'!$H$5*IF(ISNUMBER($AA1350),AL1350,0)+'01_指標庫'!$H$6*IF(ISNUMBER($G1350),M1350,0)+'01_指標庫'!$H$7*IF(ISNUMBER($H1350),N1350,0)+'01_指標庫'!$H$8*IF(ISNUMBER($AF1350),AQ1350,0)+'01_指標庫'!$H$9*IF(ISNUMBER($AG1350),AR1350,0)+'01_指標庫'!$H$10*IF(ISNUMBER($AB1350),AM1350,0)+'01_指標庫'!$H$11*IF(ISNUMBER($AC1350),AN1350,0)+'01_指標庫'!$H$12*IF(ISNUMBER($AD1350),AO1350,0)+'01_指標庫'!$H$13*IF(ISNUMBER($AE1350),AP1350,0)+'01_指標庫'!$H$14*IF(ISNUMBER($I1350),O1350,0)+'01_指標庫'!$H$15*IF(ISNUMBER($AH1350),AS1350,0)+'01_指標庫'!$H$16*IF(ISNUMBER($K1350),P1350,0)+'01_指標庫'!$H$17*IF(ISNUMBER($AI1350),AT1350,0)+'01_指標庫'!$H$18*IF(ISNUMBER($AJ1350),AU1350,0)+'01_指標庫'!$H$19*IF(ISNUMBER($AK1350),AV1350,0)+'01_指標庫'!$H$20*IF(ISNUMBER($BB1350),BB1350,0)+'01_指標庫'!$H$21*IF(ISNUMBER($BC1350),BC1350,0))/AW1350,1))</f>
        <v>87.3</v>
      </c>
      <c r="AY1350" s="67"/>
      <c r="AZ1350" s="67"/>
      <c r="BA1350" s="66">
        <f t="shared" si="477"/>
        <v>1.4337345854686045E-2</v>
      </c>
      <c r="BB1350">
        <f t="shared" si="478"/>
        <v>100</v>
      </c>
      <c r="BC1350" t="str">
        <f t="shared" si="479"/>
        <v/>
      </c>
    </row>
    <row r="1351" spans="1:55" ht="15" customHeight="1">
      <c r="A1351" s="56">
        <v>1347</v>
      </c>
      <c r="B1351" s="57">
        <v>44510</v>
      </c>
      <c r="C1351" s="56">
        <v>2021</v>
      </c>
      <c r="D1351" s="58" t="s">
        <v>238</v>
      </c>
      <c r="E1351" s="59">
        <v>15985.57</v>
      </c>
      <c r="F1351" s="60">
        <v>0.116817</v>
      </c>
      <c r="G1351" s="60">
        <v>-2.2849999999999999E-2</v>
      </c>
      <c r="H1351" s="61">
        <v>0.85709999999999997</v>
      </c>
      <c r="I1351" s="69">
        <v>430.3</v>
      </c>
      <c r="J1351" s="70" t="s">
        <v>240</v>
      </c>
      <c r="K1351" s="63">
        <v>18.73</v>
      </c>
      <c r="L1351" s="56">
        <f t="shared" si="480"/>
        <v>100</v>
      </c>
      <c r="M1351" s="56">
        <f t="shared" si="481"/>
        <v>100</v>
      </c>
      <c r="N1351" s="56">
        <f t="shared" si="482"/>
        <v>100</v>
      </c>
      <c r="O1351" s="56">
        <f t="shared" si="483"/>
        <v>50</v>
      </c>
      <c r="P1351" s="56">
        <f t="shared" si="484"/>
        <v>100</v>
      </c>
      <c r="Q1351" s="63"/>
      <c r="R1351" s="56"/>
      <c r="S1351" s="60">
        <f t="shared" si="497"/>
        <v>-1.4449498580142772E-2</v>
      </c>
      <c r="T1351" s="64">
        <f t="shared" si="498"/>
        <v>5.3430821147356644E-2</v>
      </c>
      <c r="V1351" s="65"/>
      <c r="W1351" s="65"/>
      <c r="Y1351" s="15" t="str">
        <f t="shared" si="485"/>
        <v>EASY</v>
      </c>
      <c r="AA1351" s="66">
        <f t="shared" si="476"/>
        <v>7.4377258655203615E-2</v>
      </c>
      <c r="AB1351">
        <f>LOOKUP($B1351,'07_L1政策步階'!$A$4:$A$14,'07_L1政策步階'!$C$4:$C$14)</f>
        <v>0</v>
      </c>
      <c r="AC1351" s="65"/>
      <c r="AD1351" s="65"/>
      <c r="AE1351" s="65"/>
      <c r="AF1351" s="65"/>
      <c r="AG1351" s="65"/>
      <c r="AH1351" s="65"/>
      <c r="AI1351" s="65"/>
      <c r="AJ1351" s="65"/>
      <c r="AK1351" s="65"/>
      <c r="AL1351">
        <f t="shared" si="486"/>
        <v>100</v>
      </c>
      <c r="AM1351">
        <f t="shared" si="487"/>
        <v>50</v>
      </c>
      <c r="AN1351" t="str">
        <f t="shared" si="488"/>
        <v/>
      </c>
      <c r="AO1351" t="str">
        <f t="shared" si="489"/>
        <v/>
      </c>
      <c r="AP1351" t="str">
        <f t="shared" si="490"/>
        <v/>
      </c>
      <c r="AQ1351" t="str">
        <f t="shared" si="491"/>
        <v/>
      </c>
      <c r="AR1351" t="str">
        <f t="shared" si="492"/>
        <v/>
      </c>
      <c r="AS1351" t="str">
        <f t="shared" si="493"/>
        <v/>
      </c>
      <c r="AT1351" t="str">
        <f t="shared" si="494"/>
        <v/>
      </c>
      <c r="AU1351" t="str">
        <f t="shared" si="495"/>
        <v/>
      </c>
      <c r="AV1351" t="str">
        <f t="shared" si="496"/>
        <v/>
      </c>
      <c r="AW1351">
        <f>'01_指標庫'!$H$4*ISNUMBER($F1351)+'01_指標庫'!$H$5*ISNUMBER($AA1351)+'01_指標庫'!$H$6*ISNUMBER($G1351)+'01_指標庫'!$H$7*ISNUMBER($H1351)+'01_指標庫'!$H$8*ISNUMBER($AF1351)+'01_指標庫'!$H$9*ISNUMBER($AG1351)+'01_指標庫'!$H$10*ISNUMBER($AB1351)+'01_指標庫'!$H$11*ISNUMBER($AC1351)+'01_指標庫'!$H$12*ISNUMBER($AD1351)+'01_指標庫'!$H$13*ISNUMBER($AE1351)+'01_指標庫'!$H$14*ISNUMBER($I1351)+'01_指標庫'!$H$15*ISNUMBER($AH1351)+'01_指標庫'!$H$16*ISNUMBER($K1351)+'01_指標庫'!$H$17*ISNUMBER($AI1351)+'01_指標庫'!$H$18*ISNUMBER($AJ1351)+'01_指標庫'!$H$19*ISNUMBER($AK1351)+'01_指標庫'!$H$20*ISNUMBER($BB1351)+'01_指標庫'!$H$21*ISNUMBER($BC1351)</f>
        <v>51</v>
      </c>
      <c r="AX1351">
        <f>IF(AW1351=0,50,ROUND(('01_指標庫'!$H$4*IF(ISNUMBER($F1351),L1351,0)+'01_指標庫'!$H$5*IF(ISNUMBER($AA1351),AL1351,0)+'01_指標庫'!$H$6*IF(ISNUMBER($G1351),M1351,0)+'01_指標庫'!$H$7*IF(ISNUMBER($H1351),N1351,0)+'01_指標庫'!$H$8*IF(ISNUMBER($AF1351),AQ1351,0)+'01_指標庫'!$H$9*IF(ISNUMBER($AG1351),AR1351,0)+'01_指標庫'!$H$10*IF(ISNUMBER($AB1351),AM1351,0)+'01_指標庫'!$H$11*IF(ISNUMBER($AC1351),AN1351,0)+'01_指標庫'!$H$12*IF(ISNUMBER($AD1351),AO1351,0)+'01_指標庫'!$H$13*IF(ISNUMBER($AE1351),AP1351,0)+'01_指標庫'!$H$14*IF(ISNUMBER($I1351),O1351,0)+'01_指標庫'!$H$15*IF(ISNUMBER($AH1351),AS1351,0)+'01_指標庫'!$H$16*IF(ISNUMBER($K1351),P1351,0)+'01_指標庫'!$H$17*IF(ISNUMBER($AI1351),AT1351,0)+'01_指標庫'!$H$18*IF(ISNUMBER($AJ1351),AU1351,0)+'01_指標庫'!$H$19*IF(ISNUMBER($AK1351),AV1351,0)+'01_指標庫'!$H$20*IF(ISNUMBER($BB1351),BB1351,0)+'01_指標庫'!$H$21*IF(ISNUMBER($BC1351),BC1351,0))/AW1351,1))</f>
        <v>81.400000000000006</v>
      </c>
      <c r="AY1351" s="67"/>
      <c r="AZ1351" s="67"/>
      <c r="BA1351" s="66">
        <f t="shared" si="477"/>
        <v>9.9209400038757778E-3</v>
      </c>
      <c r="BB1351">
        <f t="shared" si="478"/>
        <v>50</v>
      </c>
      <c r="BC1351" t="str">
        <f t="shared" si="479"/>
        <v/>
      </c>
    </row>
    <row r="1352" spans="1:55" ht="15" customHeight="1">
      <c r="A1352" s="56">
        <v>1348</v>
      </c>
      <c r="B1352" s="57">
        <v>44511</v>
      </c>
      <c r="C1352" s="56">
        <v>2021</v>
      </c>
      <c r="D1352" s="58" t="s">
        <v>239</v>
      </c>
      <c r="E1352" s="59">
        <v>16032.47</v>
      </c>
      <c r="F1352" s="60">
        <v>0.118987</v>
      </c>
      <c r="G1352" s="60">
        <v>-1.9983000000000001E-2</v>
      </c>
      <c r="H1352" s="61">
        <v>0.81630000000000003</v>
      </c>
      <c r="I1352" s="69">
        <v>421.3</v>
      </c>
      <c r="J1352" s="70" t="s">
        <v>240</v>
      </c>
      <c r="K1352" s="63">
        <v>17.66</v>
      </c>
      <c r="L1352" s="56">
        <f t="shared" si="480"/>
        <v>100</v>
      </c>
      <c r="M1352" s="56">
        <f t="shared" si="481"/>
        <v>100</v>
      </c>
      <c r="N1352" s="56">
        <f t="shared" si="482"/>
        <v>100</v>
      </c>
      <c r="O1352" s="56">
        <f t="shared" si="483"/>
        <v>50</v>
      </c>
      <c r="P1352" s="56">
        <f t="shared" si="484"/>
        <v>100</v>
      </c>
      <c r="Q1352" s="63"/>
      <c r="R1352" s="56"/>
      <c r="S1352" s="60">
        <f t="shared" si="497"/>
        <v>2.9338960074616338E-3</v>
      </c>
      <c r="T1352" s="64">
        <f t="shared" si="498"/>
        <v>-5.7127602776294695E-2</v>
      </c>
      <c r="V1352" s="65"/>
      <c r="W1352" s="65"/>
      <c r="Y1352" s="15" t="str">
        <f t="shared" si="485"/>
        <v>EASY</v>
      </c>
      <c r="AA1352" s="66">
        <f t="shared" si="476"/>
        <v>7.3903386012996952E-2</v>
      </c>
      <c r="AB1352">
        <f>LOOKUP($B1352,'07_L1政策步階'!$A$4:$A$14,'07_L1政策步階'!$C$4:$C$14)</f>
        <v>0</v>
      </c>
      <c r="AC1352" s="65"/>
      <c r="AD1352" s="65"/>
      <c r="AE1352" s="65"/>
      <c r="AF1352" s="65"/>
      <c r="AG1352" s="65"/>
      <c r="AH1352" s="65"/>
      <c r="AI1352" s="65"/>
      <c r="AJ1352" s="65"/>
      <c r="AK1352" s="65"/>
      <c r="AL1352">
        <f t="shared" si="486"/>
        <v>100</v>
      </c>
      <c r="AM1352">
        <f t="shared" si="487"/>
        <v>50</v>
      </c>
      <c r="AN1352" t="str">
        <f t="shared" si="488"/>
        <v/>
      </c>
      <c r="AO1352" t="str">
        <f t="shared" si="489"/>
        <v/>
      </c>
      <c r="AP1352" t="str">
        <f t="shared" si="490"/>
        <v/>
      </c>
      <c r="AQ1352" t="str">
        <f t="shared" si="491"/>
        <v/>
      </c>
      <c r="AR1352" t="str">
        <f t="shared" si="492"/>
        <v/>
      </c>
      <c r="AS1352" t="str">
        <f t="shared" si="493"/>
        <v/>
      </c>
      <c r="AT1352" t="str">
        <f t="shared" si="494"/>
        <v/>
      </c>
      <c r="AU1352" t="str">
        <f t="shared" si="495"/>
        <v/>
      </c>
      <c r="AV1352" t="str">
        <f t="shared" si="496"/>
        <v/>
      </c>
      <c r="AW1352">
        <f>'01_指標庫'!$H$4*ISNUMBER($F1352)+'01_指標庫'!$H$5*ISNUMBER($AA1352)+'01_指標庫'!$H$6*ISNUMBER($G1352)+'01_指標庫'!$H$7*ISNUMBER($H1352)+'01_指標庫'!$H$8*ISNUMBER($AF1352)+'01_指標庫'!$H$9*ISNUMBER($AG1352)+'01_指標庫'!$H$10*ISNUMBER($AB1352)+'01_指標庫'!$H$11*ISNUMBER($AC1352)+'01_指標庫'!$H$12*ISNUMBER($AD1352)+'01_指標庫'!$H$13*ISNUMBER($AE1352)+'01_指標庫'!$H$14*ISNUMBER($I1352)+'01_指標庫'!$H$15*ISNUMBER($AH1352)+'01_指標庫'!$H$16*ISNUMBER($K1352)+'01_指標庫'!$H$17*ISNUMBER($AI1352)+'01_指標庫'!$H$18*ISNUMBER($AJ1352)+'01_指標庫'!$H$19*ISNUMBER($AK1352)+'01_指標庫'!$H$20*ISNUMBER($BB1352)+'01_指標庫'!$H$21*ISNUMBER($BC1352)</f>
        <v>51</v>
      </c>
      <c r="AX1352">
        <f>IF(AW1352=0,50,ROUND(('01_指標庫'!$H$4*IF(ISNUMBER($F1352),L1352,0)+'01_指標庫'!$H$5*IF(ISNUMBER($AA1352),AL1352,0)+'01_指標庫'!$H$6*IF(ISNUMBER($G1352),M1352,0)+'01_指標庫'!$H$7*IF(ISNUMBER($H1352),N1352,0)+'01_指標庫'!$H$8*IF(ISNUMBER($AF1352),AQ1352,0)+'01_指標庫'!$H$9*IF(ISNUMBER($AG1352),AR1352,0)+'01_指標庫'!$H$10*IF(ISNUMBER($AB1352),AM1352,0)+'01_指標庫'!$H$11*IF(ISNUMBER($AC1352),AN1352,0)+'01_指標庫'!$H$12*IF(ISNUMBER($AD1352),AO1352,0)+'01_指標庫'!$H$13*IF(ISNUMBER($AE1352),AP1352,0)+'01_指標庫'!$H$14*IF(ISNUMBER($I1352),O1352,0)+'01_指標庫'!$H$15*IF(ISNUMBER($AH1352),AS1352,0)+'01_指標庫'!$H$16*IF(ISNUMBER($K1352),P1352,0)+'01_指標庫'!$H$17*IF(ISNUMBER($AI1352),AT1352,0)+'01_指標庫'!$H$18*IF(ISNUMBER($AJ1352),AU1352,0)+'01_指標庫'!$H$19*IF(ISNUMBER($AK1352),AV1352,0)+'01_指標庫'!$H$20*IF(ISNUMBER($BB1352),BB1352,0)+'01_指標庫'!$H$21*IF(ISNUMBER($BC1352),BC1352,0))/AW1352,1))</f>
        <v>81.400000000000006</v>
      </c>
      <c r="AY1352" s="67"/>
      <c r="AZ1352" s="67"/>
      <c r="BA1352" s="66">
        <f t="shared" si="477"/>
        <v>4.433133685840307E-3</v>
      </c>
      <c r="BB1352">
        <f t="shared" si="478"/>
        <v>50</v>
      </c>
      <c r="BC1352" t="str">
        <f t="shared" si="479"/>
        <v/>
      </c>
    </row>
    <row r="1353" spans="1:55" ht="15" customHeight="1">
      <c r="A1353" s="56">
        <v>1349</v>
      </c>
      <c r="B1353" s="57">
        <v>44512</v>
      </c>
      <c r="C1353" s="56">
        <v>2021</v>
      </c>
      <c r="D1353" s="58" t="s">
        <v>234</v>
      </c>
      <c r="E1353" s="59">
        <v>16199.89</v>
      </c>
      <c r="F1353" s="60">
        <v>0.129382</v>
      </c>
      <c r="G1353" s="60">
        <v>-9.7490000000000007E-3</v>
      </c>
      <c r="H1353" s="61">
        <v>0.81630000000000003</v>
      </c>
      <c r="I1353" s="69">
        <v>409.8</v>
      </c>
      <c r="J1353" s="70" t="s">
        <v>240</v>
      </c>
      <c r="K1353" s="63">
        <v>16.29</v>
      </c>
      <c r="L1353" s="56">
        <f t="shared" si="480"/>
        <v>100</v>
      </c>
      <c r="M1353" s="56">
        <f t="shared" si="481"/>
        <v>100</v>
      </c>
      <c r="N1353" s="56">
        <f t="shared" si="482"/>
        <v>100</v>
      </c>
      <c r="O1353" s="56">
        <f t="shared" si="483"/>
        <v>50</v>
      </c>
      <c r="P1353" s="56">
        <f t="shared" si="484"/>
        <v>100</v>
      </c>
      <c r="Q1353" s="63"/>
      <c r="R1353" s="56"/>
      <c r="S1353" s="60">
        <f t="shared" si="497"/>
        <v>1.0442558133587632E-2</v>
      </c>
      <c r="T1353" s="64">
        <f t="shared" si="498"/>
        <v>-7.7576443941109963E-2</v>
      </c>
      <c r="V1353" s="65"/>
      <c r="W1353" s="65"/>
      <c r="Y1353" s="15" t="str">
        <f t="shared" si="485"/>
        <v>EASY</v>
      </c>
      <c r="AA1353" s="66">
        <f t="shared" si="476"/>
        <v>7.3508118123043253E-2</v>
      </c>
      <c r="AB1353">
        <f>LOOKUP($B1353,'07_L1政策步階'!$A$4:$A$14,'07_L1政策步階'!$C$4:$C$14)</f>
        <v>0</v>
      </c>
      <c r="AC1353" s="65"/>
      <c r="AD1353" s="65"/>
      <c r="AE1353" s="65"/>
      <c r="AF1353" s="65"/>
      <c r="AG1353" s="65"/>
      <c r="AH1353" s="65"/>
      <c r="AI1353" s="65"/>
      <c r="AJ1353" s="65"/>
      <c r="AK1353" s="65"/>
      <c r="AL1353">
        <f t="shared" si="486"/>
        <v>100</v>
      </c>
      <c r="AM1353">
        <f t="shared" si="487"/>
        <v>50</v>
      </c>
      <c r="AN1353" t="str">
        <f t="shared" si="488"/>
        <v/>
      </c>
      <c r="AO1353" t="str">
        <f t="shared" si="489"/>
        <v/>
      </c>
      <c r="AP1353" t="str">
        <f t="shared" si="490"/>
        <v/>
      </c>
      <c r="AQ1353" t="str">
        <f t="shared" si="491"/>
        <v/>
      </c>
      <c r="AR1353" t="str">
        <f t="shared" si="492"/>
        <v/>
      </c>
      <c r="AS1353" t="str">
        <f t="shared" si="493"/>
        <v/>
      </c>
      <c r="AT1353" t="str">
        <f t="shared" si="494"/>
        <v/>
      </c>
      <c r="AU1353" t="str">
        <f t="shared" si="495"/>
        <v/>
      </c>
      <c r="AV1353" t="str">
        <f t="shared" si="496"/>
        <v/>
      </c>
      <c r="AW1353">
        <f>'01_指標庫'!$H$4*ISNUMBER($F1353)+'01_指標庫'!$H$5*ISNUMBER($AA1353)+'01_指標庫'!$H$6*ISNUMBER($G1353)+'01_指標庫'!$H$7*ISNUMBER($H1353)+'01_指標庫'!$H$8*ISNUMBER($AF1353)+'01_指標庫'!$H$9*ISNUMBER($AG1353)+'01_指標庫'!$H$10*ISNUMBER($AB1353)+'01_指標庫'!$H$11*ISNUMBER($AC1353)+'01_指標庫'!$H$12*ISNUMBER($AD1353)+'01_指標庫'!$H$13*ISNUMBER($AE1353)+'01_指標庫'!$H$14*ISNUMBER($I1353)+'01_指標庫'!$H$15*ISNUMBER($AH1353)+'01_指標庫'!$H$16*ISNUMBER($K1353)+'01_指標庫'!$H$17*ISNUMBER($AI1353)+'01_指標庫'!$H$18*ISNUMBER($AJ1353)+'01_指標庫'!$H$19*ISNUMBER($AK1353)+'01_指標庫'!$H$20*ISNUMBER($BB1353)+'01_指標庫'!$H$21*ISNUMBER($BC1353)</f>
        <v>51</v>
      </c>
      <c r="AX1353">
        <f>IF(AW1353=0,50,ROUND(('01_指標庫'!$H$4*IF(ISNUMBER($F1353),L1353,0)+'01_指標庫'!$H$5*IF(ISNUMBER($AA1353),AL1353,0)+'01_指標庫'!$H$6*IF(ISNUMBER($G1353),M1353,0)+'01_指標庫'!$H$7*IF(ISNUMBER($H1353),N1353,0)+'01_指標庫'!$H$8*IF(ISNUMBER($AF1353),AQ1353,0)+'01_指標庫'!$H$9*IF(ISNUMBER($AG1353),AR1353,0)+'01_指標庫'!$H$10*IF(ISNUMBER($AB1353),AM1353,0)+'01_指標庫'!$H$11*IF(ISNUMBER($AC1353),AN1353,0)+'01_指標庫'!$H$12*IF(ISNUMBER($AD1353),AO1353,0)+'01_指標庫'!$H$13*IF(ISNUMBER($AE1353),AP1353,0)+'01_指標庫'!$H$14*IF(ISNUMBER($I1353),O1353,0)+'01_指標庫'!$H$15*IF(ISNUMBER($AH1353),AS1353,0)+'01_指標庫'!$H$16*IF(ISNUMBER($K1353),P1353,0)+'01_指標庫'!$H$17*IF(ISNUMBER($AI1353),AT1353,0)+'01_指標庫'!$H$18*IF(ISNUMBER($AJ1353),AU1353,0)+'01_指標庫'!$H$19*IF(ISNUMBER($AK1353),AV1353,0)+'01_指標庫'!$H$20*IF(ISNUMBER($BB1353),BB1353,0)+'01_指標庫'!$H$21*IF(ISNUMBER($BC1353),BC1353,0))/AW1353,1))</f>
        <v>81.400000000000006</v>
      </c>
      <c r="AY1353" s="67"/>
      <c r="AZ1353" s="67"/>
      <c r="BA1353" s="66">
        <f t="shared" si="477"/>
        <v>2.8488848327934413E-4</v>
      </c>
      <c r="BB1353">
        <f t="shared" si="478"/>
        <v>50</v>
      </c>
      <c r="BC1353" t="str">
        <f t="shared" si="479"/>
        <v/>
      </c>
    </row>
    <row r="1354" spans="1:55" ht="15" customHeight="1">
      <c r="A1354" s="56">
        <v>1350</v>
      </c>
      <c r="B1354" s="57">
        <v>44515</v>
      </c>
      <c r="C1354" s="56">
        <v>2021</v>
      </c>
      <c r="D1354" s="58" t="s">
        <v>236</v>
      </c>
      <c r="E1354" s="59">
        <v>16189.12</v>
      </c>
      <c r="F1354" s="60">
        <v>0.127475</v>
      </c>
      <c r="G1354" s="60">
        <v>-1.0407E-2</v>
      </c>
      <c r="H1354" s="61">
        <v>0.8367</v>
      </c>
      <c r="I1354" s="69">
        <v>411.5</v>
      </c>
      <c r="J1354" s="70" t="s">
        <v>240</v>
      </c>
      <c r="K1354" s="63">
        <v>16.489999999999998</v>
      </c>
      <c r="L1354" s="56">
        <f t="shared" si="480"/>
        <v>100</v>
      </c>
      <c r="M1354" s="56">
        <f t="shared" si="481"/>
        <v>100</v>
      </c>
      <c r="N1354" s="56">
        <f t="shared" si="482"/>
        <v>100</v>
      </c>
      <c r="O1354" s="56">
        <f t="shared" si="483"/>
        <v>50</v>
      </c>
      <c r="P1354" s="56">
        <f t="shared" si="484"/>
        <v>100</v>
      </c>
      <c r="Q1354" s="63"/>
      <c r="R1354" s="56"/>
      <c r="S1354" s="60">
        <f t="shared" si="497"/>
        <v>-6.6481932902007213E-4</v>
      </c>
      <c r="T1354" s="64">
        <f t="shared" si="498"/>
        <v>1.2277470841006721E-2</v>
      </c>
      <c r="V1354" s="65"/>
      <c r="W1354" s="65"/>
      <c r="Y1354" s="15" t="str">
        <f t="shared" si="485"/>
        <v>EASY</v>
      </c>
      <c r="AA1354" s="66">
        <f t="shared" si="476"/>
        <v>7.3155959703754103E-2</v>
      </c>
      <c r="AB1354">
        <f>LOOKUP($B1354,'07_L1政策步階'!$A$4:$A$14,'07_L1政策步階'!$C$4:$C$14)</f>
        <v>0</v>
      </c>
      <c r="AC1354" s="65"/>
      <c r="AD1354" s="65"/>
      <c r="AE1354" s="65"/>
      <c r="AF1354" s="65"/>
      <c r="AG1354" s="65"/>
      <c r="AH1354" s="65"/>
      <c r="AI1354" s="65"/>
      <c r="AJ1354" s="65"/>
      <c r="AK1354" s="65"/>
      <c r="AL1354">
        <f t="shared" si="486"/>
        <v>100</v>
      </c>
      <c r="AM1354">
        <f t="shared" si="487"/>
        <v>50</v>
      </c>
      <c r="AN1354" t="str">
        <f t="shared" si="488"/>
        <v/>
      </c>
      <c r="AO1354" t="str">
        <f t="shared" si="489"/>
        <v/>
      </c>
      <c r="AP1354" t="str">
        <f t="shared" si="490"/>
        <v/>
      </c>
      <c r="AQ1354" t="str">
        <f t="shared" si="491"/>
        <v/>
      </c>
      <c r="AR1354" t="str">
        <f t="shared" si="492"/>
        <v/>
      </c>
      <c r="AS1354" t="str">
        <f t="shared" si="493"/>
        <v/>
      </c>
      <c r="AT1354" t="str">
        <f t="shared" si="494"/>
        <v/>
      </c>
      <c r="AU1354" t="str">
        <f t="shared" si="495"/>
        <v/>
      </c>
      <c r="AV1354" t="str">
        <f t="shared" si="496"/>
        <v/>
      </c>
      <c r="AW1354">
        <f>'01_指標庫'!$H$4*ISNUMBER($F1354)+'01_指標庫'!$H$5*ISNUMBER($AA1354)+'01_指標庫'!$H$6*ISNUMBER($G1354)+'01_指標庫'!$H$7*ISNUMBER($H1354)+'01_指標庫'!$H$8*ISNUMBER($AF1354)+'01_指標庫'!$H$9*ISNUMBER($AG1354)+'01_指標庫'!$H$10*ISNUMBER($AB1354)+'01_指標庫'!$H$11*ISNUMBER($AC1354)+'01_指標庫'!$H$12*ISNUMBER($AD1354)+'01_指標庫'!$H$13*ISNUMBER($AE1354)+'01_指標庫'!$H$14*ISNUMBER($I1354)+'01_指標庫'!$H$15*ISNUMBER($AH1354)+'01_指標庫'!$H$16*ISNUMBER($K1354)+'01_指標庫'!$H$17*ISNUMBER($AI1354)+'01_指標庫'!$H$18*ISNUMBER($AJ1354)+'01_指標庫'!$H$19*ISNUMBER($AK1354)+'01_指標庫'!$H$20*ISNUMBER($BB1354)+'01_指標庫'!$H$21*ISNUMBER($BC1354)</f>
        <v>51</v>
      </c>
      <c r="AX1354">
        <f>IF(AW1354=0,50,ROUND(('01_指標庫'!$H$4*IF(ISNUMBER($F1354),L1354,0)+'01_指標庫'!$H$5*IF(ISNUMBER($AA1354),AL1354,0)+'01_指標庫'!$H$6*IF(ISNUMBER($G1354),M1354,0)+'01_指標庫'!$H$7*IF(ISNUMBER($H1354),N1354,0)+'01_指標庫'!$H$8*IF(ISNUMBER($AF1354),AQ1354,0)+'01_指標庫'!$H$9*IF(ISNUMBER($AG1354),AR1354,0)+'01_指標庫'!$H$10*IF(ISNUMBER($AB1354),AM1354,0)+'01_指標庫'!$H$11*IF(ISNUMBER($AC1354),AN1354,0)+'01_指標庫'!$H$12*IF(ISNUMBER($AD1354),AO1354,0)+'01_指標庫'!$H$13*IF(ISNUMBER($AE1354),AP1354,0)+'01_指標庫'!$H$14*IF(ISNUMBER($I1354),O1354,0)+'01_指標庫'!$H$15*IF(ISNUMBER($AH1354),AS1354,0)+'01_指標庫'!$H$16*IF(ISNUMBER($K1354),P1354,0)+'01_指標庫'!$H$17*IF(ISNUMBER($AI1354),AT1354,0)+'01_指標庫'!$H$18*IF(ISNUMBER($AJ1354),AU1354,0)+'01_指標庫'!$H$19*IF(ISNUMBER($AK1354),AV1354,0)+'01_指標庫'!$H$20*IF(ISNUMBER($BB1354),BB1354,0)+'01_指標庫'!$H$21*IF(ISNUMBER($BC1354),BC1354,0))/AW1354,1))</f>
        <v>75.5</v>
      </c>
      <c r="AY1354" s="67"/>
      <c r="AZ1354" s="67"/>
      <c r="BA1354" s="66">
        <f t="shared" si="477"/>
        <v>-3.2861385773259588E-3</v>
      </c>
      <c r="BB1354">
        <f t="shared" si="478"/>
        <v>0</v>
      </c>
      <c r="BC1354" t="str">
        <f t="shared" si="479"/>
        <v/>
      </c>
    </row>
    <row r="1355" spans="1:55" ht="15" customHeight="1">
      <c r="A1355" s="56">
        <v>1351</v>
      </c>
      <c r="B1355" s="57">
        <v>44516</v>
      </c>
      <c r="C1355" s="56">
        <v>2021</v>
      </c>
      <c r="D1355" s="58" t="s">
        <v>237</v>
      </c>
      <c r="E1355" s="59">
        <v>16309.77</v>
      </c>
      <c r="F1355" s="60">
        <v>0.13475000000000001</v>
      </c>
      <c r="G1355" s="60">
        <v>-3.0330000000000001E-3</v>
      </c>
      <c r="H1355" s="61">
        <v>0.8367</v>
      </c>
      <c r="I1355" s="69">
        <v>410.5</v>
      </c>
      <c r="J1355" s="70" t="s">
        <v>240</v>
      </c>
      <c r="K1355" s="63">
        <v>16.37</v>
      </c>
      <c r="L1355" s="56">
        <f t="shared" si="480"/>
        <v>100</v>
      </c>
      <c r="M1355" s="56">
        <f t="shared" si="481"/>
        <v>100</v>
      </c>
      <c r="N1355" s="56">
        <f t="shared" si="482"/>
        <v>100</v>
      </c>
      <c r="O1355" s="56">
        <f t="shared" si="483"/>
        <v>50</v>
      </c>
      <c r="P1355" s="56">
        <f t="shared" si="484"/>
        <v>100</v>
      </c>
      <c r="Q1355" s="63"/>
      <c r="R1355" s="56"/>
      <c r="S1355" s="60">
        <f t="shared" si="497"/>
        <v>7.4525360241939342E-3</v>
      </c>
      <c r="T1355" s="64">
        <f t="shared" si="498"/>
        <v>-7.2771376591872494E-3</v>
      </c>
      <c r="V1355" s="65"/>
      <c r="W1355" s="65"/>
      <c r="Y1355" s="15" t="str">
        <f t="shared" si="485"/>
        <v>EASY</v>
      </c>
      <c r="AA1355" s="66">
        <f t="shared" si="476"/>
        <v>7.2972848556179581E-2</v>
      </c>
      <c r="AB1355">
        <f>LOOKUP($B1355,'07_L1政策步階'!$A$4:$A$14,'07_L1政策步階'!$C$4:$C$14)</f>
        <v>0</v>
      </c>
      <c r="AC1355" s="65"/>
      <c r="AD1355" s="65"/>
      <c r="AE1355" s="65"/>
      <c r="AF1355" s="65"/>
      <c r="AG1355" s="65"/>
      <c r="AH1355" s="65"/>
      <c r="AI1355" s="65"/>
      <c r="AJ1355" s="65"/>
      <c r="AK1355" s="65"/>
      <c r="AL1355">
        <f t="shared" si="486"/>
        <v>100</v>
      </c>
      <c r="AM1355">
        <f t="shared" si="487"/>
        <v>50</v>
      </c>
      <c r="AN1355" t="str">
        <f t="shared" si="488"/>
        <v/>
      </c>
      <c r="AO1355" t="str">
        <f t="shared" si="489"/>
        <v/>
      </c>
      <c r="AP1355" t="str">
        <f t="shared" si="490"/>
        <v/>
      </c>
      <c r="AQ1355" t="str">
        <f t="shared" si="491"/>
        <v/>
      </c>
      <c r="AR1355" t="str">
        <f t="shared" si="492"/>
        <v/>
      </c>
      <c r="AS1355" t="str">
        <f t="shared" si="493"/>
        <v/>
      </c>
      <c r="AT1355" t="str">
        <f t="shared" si="494"/>
        <v/>
      </c>
      <c r="AU1355" t="str">
        <f t="shared" si="495"/>
        <v/>
      </c>
      <c r="AV1355" t="str">
        <f t="shared" si="496"/>
        <v/>
      </c>
      <c r="AW1355">
        <f>'01_指標庫'!$H$4*ISNUMBER($F1355)+'01_指標庫'!$H$5*ISNUMBER($AA1355)+'01_指標庫'!$H$6*ISNUMBER($G1355)+'01_指標庫'!$H$7*ISNUMBER($H1355)+'01_指標庫'!$H$8*ISNUMBER($AF1355)+'01_指標庫'!$H$9*ISNUMBER($AG1355)+'01_指標庫'!$H$10*ISNUMBER($AB1355)+'01_指標庫'!$H$11*ISNUMBER($AC1355)+'01_指標庫'!$H$12*ISNUMBER($AD1355)+'01_指標庫'!$H$13*ISNUMBER($AE1355)+'01_指標庫'!$H$14*ISNUMBER($I1355)+'01_指標庫'!$H$15*ISNUMBER($AH1355)+'01_指標庫'!$H$16*ISNUMBER($K1355)+'01_指標庫'!$H$17*ISNUMBER($AI1355)+'01_指標庫'!$H$18*ISNUMBER($AJ1355)+'01_指標庫'!$H$19*ISNUMBER($AK1355)+'01_指標庫'!$H$20*ISNUMBER($BB1355)+'01_指標庫'!$H$21*ISNUMBER($BC1355)</f>
        <v>51</v>
      </c>
      <c r="AX1355">
        <f>IF(AW1355=0,50,ROUND(('01_指標庫'!$H$4*IF(ISNUMBER($F1355),L1355,0)+'01_指標庫'!$H$5*IF(ISNUMBER($AA1355),AL1355,0)+'01_指標庫'!$H$6*IF(ISNUMBER($G1355),M1355,0)+'01_指標庫'!$H$7*IF(ISNUMBER($H1355),N1355,0)+'01_指標庫'!$H$8*IF(ISNUMBER($AF1355),AQ1355,0)+'01_指標庫'!$H$9*IF(ISNUMBER($AG1355),AR1355,0)+'01_指標庫'!$H$10*IF(ISNUMBER($AB1355),AM1355,0)+'01_指標庫'!$H$11*IF(ISNUMBER($AC1355),AN1355,0)+'01_指標庫'!$H$12*IF(ISNUMBER($AD1355),AO1355,0)+'01_指標庫'!$H$13*IF(ISNUMBER($AE1355),AP1355,0)+'01_指標庫'!$H$14*IF(ISNUMBER($I1355),O1355,0)+'01_指標庫'!$H$15*IF(ISNUMBER($AH1355),AS1355,0)+'01_指標庫'!$H$16*IF(ISNUMBER($K1355),P1355,0)+'01_指標庫'!$H$17*IF(ISNUMBER($AI1355),AT1355,0)+'01_指標庫'!$H$18*IF(ISNUMBER($AJ1355),AU1355,0)+'01_指標庫'!$H$19*IF(ISNUMBER($AK1355),AV1355,0)+'01_指標庫'!$H$20*IF(ISNUMBER($BB1355),BB1355,0)+'01_指標庫'!$H$21*IF(ISNUMBER($BC1355),BC1355,0))/AW1355,1))</f>
        <v>75.5</v>
      </c>
      <c r="AY1355" s="67"/>
      <c r="AZ1355" s="67"/>
      <c r="BA1355" s="66">
        <f t="shared" si="477"/>
        <v>-4.2515274368070122E-3</v>
      </c>
      <c r="BB1355">
        <f t="shared" si="478"/>
        <v>0</v>
      </c>
      <c r="BC1355" t="str">
        <f t="shared" si="479"/>
        <v/>
      </c>
    </row>
    <row r="1356" spans="1:55" ht="15" customHeight="1">
      <c r="A1356" s="56">
        <v>1352</v>
      </c>
      <c r="B1356" s="57">
        <v>44517</v>
      </c>
      <c r="C1356" s="56">
        <v>2021</v>
      </c>
      <c r="D1356" s="58" t="s">
        <v>238</v>
      </c>
      <c r="E1356" s="59">
        <v>16308.07</v>
      </c>
      <c r="F1356" s="60">
        <v>0.13348599999999999</v>
      </c>
      <c r="G1356" s="60">
        <v>-3.1359999999999999E-3</v>
      </c>
      <c r="H1356" s="61">
        <v>0.8367</v>
      </c>
      <c r="I1356" s="69">
        <v>416.7</v>
      </c>
      <c r="J1356" s="70" t="s">
        <v>240</v>
      </c>
      <c r="K1356" s="63">
        <v>17.11</v>
      </c>
      <c r="L1356" s="56">
        <f t="shared" si="480"/>
        <v>100</v>
      </c>
      <c r="M1356" s="56">
        <f t="shared" si="481"/>
        <v>100</v>
      </c>
      <c r="N1356" s="56">
        <f t="shared" si="482"/>
        <v>100</v>
      </c>
      <c r="O1356" s="56">
        <f t="shared" si="483"/>
        <v>50</v>
      </c>
      <c r="P1356" s="56">
        <f t="shared" si="484"/>
        <v>100</v>
      </c>
      <c r="Q1356" s="63"/>
      <c r="R1356" s="56"/>
      <c r="S1356" s="60">
        <f t="shared" si="497"/>
        <v>-1.0423200327169813E-4</v>
      </c>
      <c r="T1356" s="64">
        <f t="shared" si="498"/>
        <v>4.5204642638973613E-2</v>
      </c>
      <c r="V1356" s="65"/>
      <c r="W1356" s="65"/>
      <c r="Y1356" s="15" t="str">
        <f t="shared" si="485"/>
        <v>EASY</v>
      </c>
      <c r="AA1356" s="66">
        <f t="shared" ref="AA1356:AA1419" si="499">IF($A1356&lt;200,"",AVERAGE($E1307:$E1356)/AVERAGE($E1157:$E1356)-1)</f>
        <v>7.284466216672203E-2</v>
      </c>
      <c r="AB1356">
        <f>LOOKUP($B1356,'07_L1政策步階'!$A$4:$A$14,'07_L1政策步階'!$C$4:$C$14)</f>
        <v>0</v>
      </c>
      <c r="AC1356" s="65"/>
      <c r="AD1356" s="65"/>
      <c r="AE1356" s="65"/>
      <c r="AF1356" s="65"/>
      <c r="AG1356" s="65"/>
      <c r="AH1356" s="65"/>
      <c r="AI1356" s="65"/>
      <c r="AJ1356" s="65"/>
      <c r="AK1356" s="65"/>
      <c r="AL1356">
        <f t="shared" si="486"/>
        <v>100</v>
      </c>
      <c r="AM1356">
        <f t="shared" si="487"/>
        <v>50</v>
      </c>
      <c r="AN1356" t="str">
        <f t="shared" si="488"/>
        <v/>
      </c>
      <c r="AO1356" t="str">
        <f t="shared" si="489"/>
        <v/>
      </c>
      <c r="AP1356" t="str">
        <f t="shared" si="490"/>
        <v/>
      </c>
      <c r="AQ1356" t="str">
        <f t="shared" si="491"/>
        <v/>
      </c>
      <c r="AR1356" t="str">
        <f t="shared" si="492"/>
        <v/>
      </c>
      <c r="AS1356" t="str">
        <f t="shared" si="493"/>
        <v/>
      </c>
      <c r="AT1356" t="str">
        <f t="shared" si="494"/>
        <v/>
      </c>
      <c r="AU1356" t="str">
        <f t="shared" si="495"/>
        <v/>
      </c>
      <c r="AV1356" t="str">
        <f t="shared" si="496"/>
        <v/>
      </c>
      <c r="AW1356">
        <f>'01_指標庫'!$H$4*ISNUMBER($F1356)+'01_指標庫'!$H$5*ISNUMBER($AA1356)+'01_指標庫'!$H$6*ISNUMBER($G1356)+'01_指標庫'!$H$7*ISNUMBER($H1356)+'01_指標庫'!$H$8*ISNUMBER($AF1356)+'01_指標庫'!$H$9*ISNUMBER($AG1356)+'01_指標庫'!$H$10*ISNUMBER($AB1356)+'01_指標庫'!$H$11*ISNUMBER($AC1356)+'01_指標庫'!$H$12*ISNUMBER($AD1356)+'01_指標庫'!$H$13*ISNUMBER($AE1356)+'01_指標庫'!$H$14*ISNUMBER($I1356)+'01_指標庫'!$H$15*ISNUMBER($AH1356)+'01_指標庫'!$H$16*ISNUMBER($K1356)+'01_指標庫'!$H$17*ISNUMBER($AI1356)+'01_指標庫'!$H$18*ISNUMBER($AJ1356)+'01_指標庫'!$H$19*ISNUMBER($AK1356)+'01_指標庫'!$H$20*ISNUMBER($BB1356)+'01_指標庫'!$H$21*ISNUMBER($BC1356)</f>
        <v>51</v>
      </c>
      <c r="AX1356">
        <f>IF(AW1356=0,50,ROUND(('01_指標庫'!$H$4*IF(ISNUMBER($F1356),L1356,0)+'01_指標庫'!$H$5*IF(ISNUMBER($AA1356),AL1356,0)+'01_指標庫'!$H$6*IF(ISNUMBER($G1356),M1356,0)+'01_指標庫'!$H$7*IF(ISNUMBER($H1356),N1356,0)+'01_指標庫'!$H$8*IF(ISNUMBER($AF1356),AQ1356,0)+'01_指標庫'!$H$9*IF(ISNUMBER($AG1356),AR1356,0)+'01_指標庫'!$H$10*IF(ISNUMBER($AB1356),AM1356,0)+'01_指標庫'!$H$11*IF(ISNUMBER($AC1356),AN1356,0)+'01_指標庫'!$H$12*IF(ISNUMBER($AD1356),AO1356,0)+'01_指標庫'!$H$13*IF(ISNUMBER($AE1356),AP1356,0)+'01_指標庫'!$H$14*IF(ISNUMBER($I1356),O1356,0)+'01_指標庫'!$H$15*IF(ISNUMBER($AH1356),AS1356,0)+'01_指標庫'!$H$16*IF(ISNUMBER($K1356),P1356,0)+'01_指標庫'!$H$17*IF(ISNUMBER($AI1356),AT1356,0)+'01_指標庫'!$H$18*IF(ISNUMBER($AJ1356),AU1356,0)+'01_指標庫'!$H$19*IF(ISNUMBER($AK1356),AV1356,0)+'01_指標庫'!$H$20*IF(ISNUMBER($BB1356),BB1356,0)+'01_指標庫'!$H$21*IF(ISNUMBER($BC1356),BC1356,0))/AW1356,1))</f>
        <v>81.400000000000006</v>
      </c>
      <c r="AY1356" s="67"/>
      <c r="AZ1356" s="67"/>
      <c r="BA1356" s="66">
        <f t="shared" si="477"/>
        <v>-1.2806981826212205E-3</v>
      </c>
      <c r="BB1356">
        <f t="shared" si="478"/>
        <v>50</v>
      </c>
      <c r="BC1356" t="str">
        <f t="shared" si="479"/>
        <v/>
      </c>
    </row>
    <row r="1357" spans="1:55" ht="15" customHeight="1">
      <c r="A1357" s="56">
        <v>1353</v>
      </c>
      <c r="B1357" s="57">
        <v>44518</v>
      </c>
      <c r="C1357" s="56">
        <v>2021</v>
      </c>
      <c r="D1357" s="58" t="s">
        <v>239</v>
      </c>
      <c r="E1357" s="59">
        <v>16482.97</v>
      </c>
      <c r="F1357" s="60">
        <v>0.14448</v>
      </c>
      <c r="G1357" s="60">
        <v>0</v>
      </c>
      <c r="H1357" s="61">
        <v>0.81630000000000003</v>
      </c>
      <c r="I1357" s="69">
        <v>420.7</v>
      </c>
      <c r="J1357" s="70" t="s">
        <v>240</v>
      </c>
      <c r="K1357" s="63">
        <v>17.59</v>
      </c>
      <c r="L1357" s="56">
        <f t="shared" si="480"/>
        <v>100</v>
      </c>
      <c r="M1357" s="56">
        <f t="shared" si="481"/>
        <v>100</v>
      </c>
      <c r="N1357" s="56">
        <f t="shared" si="482"/>
        <v>100</v>
      </c>
      <c r="O1357" s="56">
        <f t="shared" si="483"/>
        <v>50</v>
      </c>
      <c r="P1357" s="56">
        <f t="shared" si="484"/>
        <v>100</v>
      </c>
      <c r="Q1357" s="63"/>
      <c r="R1357" s="56"/>
      <c r="S1357" s="60">
        <f t="shared" si="497"/>
        <v>1.072475161070563E-2</v>
      </c>
      <c r="T1357" s="64">
        <f t="shared" si="498"/>
        <v>2.8053769725306932E-2</v>
      </c>
      <c r="V1357" s="65"/>
      <c r="W1357" s="65"/>
      <c r="Y1357" s="15" t="str">
        <f t="shared" si="485"/>
        <v>EASY</v>
      </c>
      <c r="AA1357" s="66">
        <f t="shared" si="499"/>
        <v>7.3036557920626022E-2</v>
      </c>
      <c r="AB1357">
        <f>LOOKUP($B1357,'07_L1政策步階'!$A$4:$A$14,'07_L1政策步階'!$C$4:$C$14)</f>
        <v>0</v>
      </c>
      <c r="AC1357" s="65"/>
      <c r="AD1357" s="65"/>
      <c r="AE1357" s="65"/>
      <c r="AF1357" s="65"/>
      <c r="AG1357" s="65"/>
      <c r="AH1357" s="65"/>
      <c r="AI1357" s="65"/>
      <c r="AJ1357" s="65"/>
      <c r="AK1357" s="65"/>
      <c r="AL1357">
        <f t="shared" si="486"/>
        <v>100</v>
      </c>
      <c r="AM1357">
        <f t="shared" si="487"/>
        <v>50</v>
      </c>
      <c r="AN1357" t="str">
        <f t="shared" si="488"/>
        <v/>
      </c>
      <c r="AO1357" t="str">
        <f t="shared" si="489"/>
        <v/>
      </c>
      <c r="AP1357" t="str">
        <f t="shared" si="490"/>
        <v/>
      </c>
      <c r="AQ1357" t="str">
        <f t="shared" si="491"/>
        <v/>
      </c>
      <c r="AR1357" t="str">
        <f t="shared" si="492"/>
        <v/>
      </c>
      <c r="AS1357" t="str">
        <f t="shared" si="493"/>
        <v/>
      </c>
      <c r="AT1357" t="str">
        <f t="shared" si="494"/>
        <v/>
      </c>
      <c r="AU1357" t="str">
        <f t="shared" si="495"/>
        <v/>
      </c>
      <c r="AV1357" t="str">
        <f t="shared" si="496"/>
        <v/>
      </c>
      <c r="AW1357">
        <f>'01_指標庫'!$H$4*ISNUMBER($F1357)+'01_指標庫'!$H$5*ISNUMBER($AA1357)+'01_指標庫'!$H$6*ISNUMBER($G1357)+'01_指標庫'!$H$7*ISNUMBER($H1357)+'01_指標庫'!$H$8*ISNUMBER($AF1357)+'01_指標庫'!$H$9*ISNUMBER($AG1357)+'01_指標庫'!$H$10*ISNUMBER($AB1357)+'01_指標庫'!$H$11*ISNUMBER($AC1357)+'01_指標庫'!$H$12*ISNUMBER($AD1357)+'01_指標庫'!$H$13*ISNUMBER($AE1357)+'01_指標庫'!$H$14*ISNUMBER($I1357)+'01_指標庫'!$H$15*ISNUMBER($AH1357)+'01_指標庫'!$H$16*ISNUMBER($K1357)+'01_指標庫'!$H$17*ISNUMBER($AI1357)+'01_指標庫'!$H$18*ISNUMBER($AJ1357)+'01_指標庫'!$H$19*ISNUMBER($AK1357)+'01_指標庫'!$H$20*ISNUMBER($BB1357)+'01_指標庫'!$H$21*ISNUMBER($BC1357)</f>
        <v>51</v>
      </c>
      <c r="AX1357">
        <f>IF(AW1357=0,50,ROUND(('01_指標庫'!$H$4*IF(ISNUMBER($F1357),L1357,0)+'01_指標庫'!$H$5*IF(ISNUMBER($AA1357),AL1357,0)+'01_指標庫'!$H$6*IF(ISNUMBER($G1357),M1357,0)+'01_指標庫'!$H$7*IF(ISNUMBER($H1357),N1357,0)+'01_指標庫'!$H$8*IF(ISNUMBER($AF1357),AQ1357,0)+'01_指標庫'!$H$9*IF(ISNUMBER($AG1357),AR1357,0)+'01_指標庫'!$H$10*IF(ISNUMBER($AB1357),AM1357,0)+'01_指標庫'!$H$11*IF(ISNUMBER($AC1357),AN1357,0)+'01_指標庫'!$H$12*IF(ISNUMBER($AD1357),AO1357,0)+'01_指標庫'!$H$13*IF(ISNUMBER($AE1357),AP1357,0)+'01_指標庫'!$H$14*IF(ISNUMBER($I1357),O1357,0)+'01_指標庫'!$H$15*IF(ISNUMBER($AH1357),AS1357,0)+'01_指標庫'!$H$16*IF(ISNUMBER($K1357),P1357,0)+'01_指標庫'!$H$17*IF(ISNUMBER($AI1357),AT1357,0)+'01_指標庫'!$H$18*IF(ISNUMBER($AJ1357),AU1357,0)+'01_指標庫'!$H$19*IF(ISNUMBER($AK1357),AV1357,0)+'01_指標庫'!$H$20*IF(ISNUMBER($BB1357),BB1357,0)+'01_指標庫'!$H$21*IF(ISNUMBER($BC1357),BC1357,0))/AW1357,1))</f>
        <v>81.400000000000006</v>
      </c>
      <c r="AY1357" s="67"/>
      <c r="AZ1357" s="67"/>
      <c r="BA1357" s="66">
        <f t="shared" si="477"/>
        <v>3.425803492000945E-3</v>
      </c>
      <c r="BB1357">
        <f t="shared" si="478"/>
        <v>50</v>
      </c>
      <c r="BC1357" t="str">
        <f t="shared" si="479"/>
        <v/>
      </c>
    </row>
    <row r="1358" spans="1:55" ht="15" customHeight="1">
      <c r="A1358" s="56">
        <v>1354</v>
      </c>
      <c r="B1358" s="57">
        <v>44519</v>
      </c>
      <c r="C1358" s="56">
        <v>2021</v>
      </c>
      <c r="D1358" s="58" t="s">
        <v>234</v>
      </c>
      <c r="E1358" s="59">
        <v>16573.34</v>
      </c>
      <c r="F1358" s="60">
        <v>0.14957000000000001</v>
      </c>
      <c r="G1358" s="60">
        <v>0</v>
      </c>
      <c r="H1358" s="61">
        <v>0.79590000000000005</v>
      </c>
      <c r="I1358" s="69">
        <v>423.4</v>
      </c>
      <c r="J1358" s="70" t="s">
        <v>240</v>
      </c>
      <c r="K1358" s="63">
        <v>17.91</v>
      </c>
      <c r="L1358" s="56">
        <f t="shared" si="480"/>
        <v>100</v>
      </c>
      <c r="M1358" s="56">
        <f t="shared" si="481"/>
        <v>100</v>
      </c>
      <c r="N1358" s="56">
        <f t="shared" si="482"/>
        <v>100</v>
      </c>
      <c r="O1358" s="56">
        <f t="shared" si="483"/>
        <v>50</v>
      </c>
      <c r="P1358" s="56">
        <f t="shared" si="484"/>
        <v>100</v>
      </c>
      <c r="Q1358" s="63"/>
      <c r="R1358" s="56"/>
      <c r="S1358" s="60">
        <f t="shared" si="497"/>
        <v>5.4826284340745435E-3</v>
      </c>
      <c r="T1358" s="64">
        <f t="shared" si="498"/>
        <v>1.8192154633314361E-2</v>
      </c>
      <c r="V1358" s="65"/>
      <c r="W1358" s="65"/>
      <c r="Y1358" s="15" t="str">
        <f t="shared" si="485"/>
        <v>EASY</v>
      </c>
      <c r="AA1358" s="66">
        <f t="shared" si="499"/>
        <v>7.3502711600798909E-2</v>
      </c>
      <c r="AB1358">
        <f>LOOKUP($B1358,'07_L1政策步階'!$A$4:$A$14,'07_L1政策步階'!$C$4:$C$14)</f>
        <v>0</v>
      </c>
      <c r="AC1358" s="65"/>
      <c r="AD1358" s="65"/>
      <c r="AE1358" s="65"/>
      <c r="AF1358" s="65"/>
      <c r="AG1358" s="65"/>
      <c r="AH1358" s="65"/>
      <c r="AI1358" s="65"/>
      <c r="AJ1358" s="65"/>
      <c r="AK1358" s="65"/>
      <c r="AL1358">
        <f t="shared" si="486"/>
        <v>100</v>
      </c>
      <c r="AM1358">
        <f t="shared" si="487"/>
        <v>50</v>
      </c>
      <c r="AN1358" t="str">
        <f t="shared" si="488"/>
        <v/>
      </c>
      <c r="AO1358" t="str">
        <f t="shared" si="489"/>
        <v/>
      </c>
      <c r="AP1358" t="str">
        <f t="shared" si="490"/>
        <v/>
      </c>
      <c r="AQ1358" t="str">
        <f t="shared" si="491"/>
        <v/>
      </c>
      <c r="AR1358" t="str">
        <f t="shared" si="492"/>
        <v/>
      </c>
      <c r="AS1358" t="str">
        <f t="shared" si="493"/>
        <v/>
      </c>
      <c r="AT1358" t="str">
        <f t="shared" si="494"/>
        <v/>
      </c>
      <c r="AU1358" t="str">
        <f t="shared" si="495"/>
        <v/>
      </c>
      <c r="AV1358" t="str">
        <f t="shared" si="496"/>
        <v/>
      </c>
      <c r="AW1358">
        <f>'01_指標庫'!$H$4*ISNUMBER($F1358)+'01_指標庫'!$H$5*ISNUMBER($AA1358)+'01_指標庫'!$H$6*ISNUMBER($G1358)+'01_指標庫'!$H$7*ISNUMBER($H1358)+'01_指標庫'!$H$8*ISNUMBER($AF1358)+'01_指標庫'!$H$9*ISNUMBER($AG1358)+'01_指標庫'!$H$10*ISNUMBER($AB1358)+'01_指標庫'!$H$11*ISNUMBER($AC1358)+'01_指標庫'!$H$12*ISNUMBER($AD1358)+'01_指標庫'!$H$13*ISNUMBER($AE1358)+'01_指標庫'!$H$14*ISNUMBER($I1358)+'01_指標庫'!$H$15*ISNUMBER($AH1358)+'01_指標庫'!$H$16*ISNUMBER($K1358)+'01_指標庫'!$H$17*ISNUMBER($AI1358)+'01_指標庫'!$H$18*ISNUMBER($AJ1358)+'01_指標庫'!$H$19*ISNUMBER($AK1358)+'01_指標庫'!$H$20*ISNUMBER($BB1358)+'01_指標庫'!$H$21*ISNUMBER($BC1358)</f>
        <v>51</v>
      </c>
      <c r="AX1358">
        <f>IF(AW1358=0,50,ROUND(('01_指標庫'!$H$4*IF(ISNUMBER($F1358),L1358,0)+'01_指標庫'!$H$5*IF(ISNUMBER($AA1358),AL1358,0)+'01_指標庫'!$H$6*IF(ISNUMBER($G1358),M1358,0)+'01_指標庫'!$H$7*IF(ISNUMBER($H1358),N1358,0)+'01_指標庫'!$H$8*IF(ISNUMBER($AF1358),AQ1358,0)+'01_指標庫'!$H$9*IF(ISNUMBER($AG1358),AR1358,0)+'01_指標庫'!$H$10*IF(ISNUMBER($AB1358),AM1358,0)+'01_指標庫'!$H$11*IF(ISNUMBER($AC1358),AN1358,0)+'01_指標庫'!$H$12*IF(ISNUMBER($AD1358),AO1358,0)+'01_指標庫'!$H$13*IF(ISNUMBER($AE1358),AP1358,0)+'01_指標庫'!$H$14*IF(ISNUMBER($I1358),O1358,0)+'01_指標庫'!$H$15*IF(ISNUMBER($AH1358),AS1358,0)+'01_指標庫'!$H$16*IF(ISNUMBER($K1358),P1358,0)+'01_指標庫'!$H$17*IF(ISNUMBER($AI1358),AT1358,0)+'01_指標庫'!$H$18*IF(ISNUMBER($AJ1358),AU1358,0)+'01_指標庫'!$H$19*IF(ISNUMBER($AK1358),AV1358,0)+'01_指標庫'!$H$20*IF(ISNUMBER($BB1358),BB1358,0)+'01_指標庫'!$H$21*IF(ISNUMBER($BC1358),BC1358,0))/AW1358,1))</f>
        <v>81.400000000000006</v>
      </c>
      <c r="AY1358" s="67"/>
      <c r="AZ1358" s="67"/>
      <c r="BA1358" s="66">
        <f t="shared" ref="BA1358:BA1421" si="500">AVERAGE($E1354:$E1358)/AVERAGE($E1349:$E1358)-1</f>
        <v>6.6981613120791206E-3</v>
      </c>
      <c r="BB1358">
        <f t="shared" ref="BB1358:BB1421" si="501">IF(ISNUMBER($BA1358),IF(OR($S1358&lt;=-0.03,$BA1358&lt;-0.003),0,IF(OR($S1358&lt;=-0.02,$BA1358&lt;0.01),50,100)),"")</f>
        <v>50</v>
      </c>
      <c r="BC1358" t="str">
        <f t="shared" ref="BC1358:BC1421" si="502">IF(OR(COUNT($AZ1358)=0,COUNT($AZ1357)=0),"",IF(OR($AY1358/$AZ1357-1&lt;=-0.03,$AZ1358/$AZ1357-1&lt;=-0.045,IF(COUNT($AZ1349:$AZ1358)=10,AVERAGE($AZ1354:$AZ1358)/AVERAGE($AZ1349:$AZ1358)-1&lt;-0.01,FALSE())),0,IF(OR($AZ1358/$AZ1357-1&lt;=-0.02,IF(COUNT($AZ1349:$AZ1358)=10,AVERAGE($AZ1354:$AZ1358)/AVERAGE($AZ1349:$AZ1358)-1&lt;0.005,FALSE())),50,100)))</f>
        <v/>
      </c>
    </row>
    <row r="1359" spans="1:55" ht="15" customHeight="1">
      <c r="A1359" s="56">
        <v>1355</v>
      </c>
      <c r="B1359" s="57">
        <v>44522</v>
      </c>
      <c r="C1359" s="56">
        <v>2021</v>
      </c>
      <c r="D1359" s="58" t="s">
        <v>236</v>
      </c>
      <c r="E1359" s="59">
        <v>16380.98</v>
      </c>
      <c r="F1359" s="60">
        <v>0.13517000000000001</v>
      </c>
      <c r="G1359" s="60">
        <v>-1.1606999999999999E-2</v>
      </c>
      <c r="H1359" s="61">
        <v>0.81630000000000003</v>
      </c>
      <c r="I1359" s="69">
        <v>433.9</v>
      </c>
      <c r="J1359" s="70" t="s">
        <v>240</v>
      </c>
      <c r="K1359" s="63">
        <v>19.170000000000002</v>
      </c>
      <c r="L1359" s="56">
        <f t="shared" si="480"/>
        <v>100</v>
      </c>
      <c r="M1359" s="56">
        <f t="shared" si="481"/>
        <v>100</v>
      </c>
      <c r="N1359" s="56">
        <f t="shared" si="482"/>
        <v>100</v>
      </c>
      <c r="O1359" s="56">
        <f t="shared" si="483"/>
        <v>50</v>
      </c>
      <c r="P1359" s="56">
        <f t="shared" si="484"/>
        <v>100</v>
      </c>
      <c r="Q1359" s="63"/>
      <c r="R1359" s="56"/>
      <c r="S1359" s="60">
        <f t="shared" si="497"/>
        <v>-1.1606592274098104E-2</v>
      </c>
      <c r="T1359" s="64">
        <f t="shared" si="498"/>
        <v>7.0351758793969932E-2</v>
      </c>
      <c r="V1359" s="65"/>
      <c r="W1359" s="65"/>
      <c r="Y1359" s="15" t="str">
        <f t="shared" si="485"/>
        <v>EASY</v>
      </c>
      <c r="AA1359" s="66">
        <f t="shared" si="499"/>
        <v>7.3815431047314473E-2</v>
      </c>
      <c r="AB1359">
        <f>LOOKUP($B1359,'07_L1政策步階'!$A$4:$A$14,'07_L1政策步階'!$C$4:$C$14)</f>
        <v>0</v>
      </c>
      <c r="AC1359" s="65"/>
      <c r="AD1359" s="65"/>
      <c r="AE1359" s="65"/>
      <c r="AF1359" s="65"/>
      <c r="AG1359" s="65"/>
      <c r="AH1359" s="65"/>
      <c r="AI1359" s="65"/>
      <c r="AJ1359" s="65"/>
      <c r="AK1359" s="65"/>
      <c r="AL1359">
        <f t="shared" si="486"/>
        <v>100</v>
      </c>
      <c r="AM1359">
        <f t="shared" si="487"/>
        <v>50</v>
      </c>
      <c r="AN1359" t="str">
        <f t="shared" si="488"/>
        <v/>
      </c>
      <c r="AO1359" t="str">
        <f t="shared" si="489"/>
        <v/>
      </c>
      <c r="AP1359" t="str">
        <f t="shared" si="490"/>
        <v/>
      </c>
      <c r="AQ1359" t="str">
        <f t="shared" si="491"/>
        <v/>
      </c>
      <c r="AR1359" t="str">
        <f t="shared" si="492"/>
        <v/>
      </c>
      <c r="AS1359" t="str">
        <f t="shared" si="493"/>
        <v/>
      </c>
      <c r="AT1359" t="str">
        <f t="shared" si="494"/>
        <v/>
      </c>
      <c r="AU1359" t="str">
        <f t="shared" si="495"/>
        <v/>
      </c>
      <c r="AV1359" t="str">
        <f t="shared" si="496"/>
        <v/>
      </c>
      <c r="AW1359">
        <f>'01_指標庫'!$H$4*ISNUMBER($F1359)+'01_指標庫'!$H$5*ISNUMBER($AA1359)+'01_指標庫'!$H$6*ISNUMBER($G1359)+'01_指標庫'!$H$7*ISNUMBER($H1359)+'01_指標庫'!$H$8*ISNUMBER($AF1359)+'01_指標庫'!$H$9*ISNUMBER($AG1359)+'01_指標庫'!$H$10*ISNUMBER($AB1359)+'01_指標庫'!$H$11*ISNUMBER($AC1359)+'01_指標庫'!$H$12*ISNUMBER($AD1359)+'01_指標庫'!$H$13*ISNUMBER($AE1359)+'01_指標庫'!$H$14*ISNUMBER($I1359)+'01_指標庫'!$H$15*ISNUMBER($AH1359)+'01_指標庫'!$H$16*ISNUMBER($K1359)+'01_指標庫'!$H$17*ISNUMBER($AI1359)+'01_指標庫'!$H$18*ISNUMBER($AJ1359)+'01_指標庫'!$H$19*ISNUMBER($AK1359)+'01_指標庫'!$H$20*ISNUMBER($BB1359)+'01_指標庫'!$H$21*ISNUMBER($BC1359)</f>
        <v>51</v>
      </c>
      <c r="AX1359">
        <f>IF(AW1359=0,50,ROUND(('01_指標庫'!$H$4*IF(ISNUMBER($F1359),L1359,0)+'01_指標庫'!$H$5*IF(ISNUMBER($AA1359),AL1359,0)+'01_指標庫'!$H$6*IF(ISNUMBER($G1359),M1359,0)+'01_指標庫'!$H$7*IF(ISNUMBER($H1359),N1359,0)+'01_指標庫'!$H$8*IF(ISNUMBER($AF1359),AQ1359,0)+'01_指標庫'!$H$9*IF(ISNUMBER($AG1359),AR1359,0)+'01_指標庫'!$H$10*IF(ISNUMBER($AB1359),AM1359,0)+'01_指標庫'!$H$11*IF(ISNUMBER($AC1359),AN1359,0)+'01_指標庫'!$H$12*IF(ISNUMBER($AD1359),AO1359,0)+'01_指標庫'!$H$13*IF(ISNUMBER($AE1359),AP1359,0)+'01_指標庫'!$H$14*IF(ISNUMBER($I1359),O1359,0)+'01_指標庫'!$H$15*IF(ISNUMBER($AH1359),AS1359,0)+'01_指標庫'!$H$16*IF(ISNUMBER($K1359),P1359,0)+'01_指標庫'!$H$17*IF(ISNUMBER($AI1359),AT1359,0)+'01_指標庫'!$H$18*IF(ISNUMBER($AJ1359),AU1359,0)+'01_指標庫'!$H$19*IF(ISNUMBER($AK1359),AV1359,0)+'01_指標庫'!$H$20*IF(ISNUMBER($BB1359),BB1359,0)+'01_指標庫'!$H$21*IF(ISNUMBER($BC1359),BC1359,0))/AW1359,1))</f>
        <v>81.400000000000006</v>
      </c>
      <c r="AY1359" s="67"/>
      <c r="AZ1359" s="67"/>
      <c r="BA1359" s="66">
        <f t="shared" si="500"/>
        <v>8.7787152023832693E-3</v>
      </c>
      <c r="BB1359">
        <f t="shared" si="501"/>
        <v>50</v>
      </c>
      <c r="BC1359" t="str">
        <f t="shared" si="502"/>
        <v/>
      </c>
    </row>
    <row r="1360" spans="1:55" ht="15" customHeight="1">
      <c r="A1360" s="56">
        <v>1356</v>
      </c>
      <c r="B1360" s="57">
        <v>44523</v>
      </c>
      <c r="C1360" s="56">
        <v>2021</v>
      </c>
      <c r="D1360" s="58" t="s">
        <v>237</v>
      </c>
      <c r="E1360" s="59">
        <v>16306.72</v>
      </c>
      <c r="F1360" s="60">
        <v>0.128999</v>
      </c>
      <c r="G1360" s="60">
        <v>-1.6087000000000001E-2</v>
      </c>
      <c r="H1360" s="61">
        <v>0.85709999999999997</v>
      </c>
      <c r="I1360" s="69">
        <v>435.7</v>
      </c>
      <c r="J1360" s="70" t="s">
        <v>240</v>
      </c>
      <c r="K1360" s="63">
        <v>19.38</v>
      </c>
      <c r="L1360" s="56">
        <f t="shared" si="480"/>
        <v>100</v>
      </c>
      <c r="M1360" s="56">
        <f t="shared" si="481"/>
        <v>100</v>
      </c>
      <c r="N1360" s="56">
        <f t="shared" si="482"/>
        <v>100</v>
      </c>
      <c r="O1360" s="56">
        <f t="shared" si="483"/>
        <v>50</v>
      </c>
      <c r="P1360" s="56">
        <f t="shared" si="484"/>
        <v>100</v>
      </c>
      <c r="Q1360" s="63"/>
      <c r="R1360" s="56"/>
      <c r="S1360" s="60">
        <f t="shared" si="497"/>
        <v>-4.5333063101230531E-3</v>
      </c>
      <c r="T1360" s="64">
        <f t="shared" si="498"/>
        <v>1.0954616588419341E-2</v>
      </c>
      <c r="V1360" s="65"/>
      <c r="W1360" s="65"/>
      <c r="Y1360" s="15" t="str">
        <f t="shared" si="485"/>
        <v>EASY</v>
      </c>
      <c r="AA1360" s="66">
        <f t="shared" si="499"/>
        <v>7.4120851813867406E-2</v>
      </c>
      <c r="AB1360">
        <f>LOOKUP($B1360,'07_L1政策步階'!$A$4:$A$14,'07_L1政策步階'!$C$4:$C$14)</f>
        <v>0</v>
      </c>
      <c r="AC1360" s="65"/>
      <c r="AD1360" s="65"/>
      <c r="AE1360" s="65"/>
      <c r="AF1360" s="65"/>
      <c r="AG1360" s="65"/>
      <c r="AH1360" s="65"/>
      <c r="AI1360" s="65"/>
      <c r="AJ1360" s="65"/>
      <c r="AK1360" s="65"/>
      <c r="AL1360">
        <f t="shared" si="486"/>
        <v>100</v>
      </c>
      <c r="AM1360">
        <f t="shared" si="487"/>
        <v>50</v>
      </c>
      <c r="AN1360" t="str">
        <f t="shared" si="488"/>
        <v/>
      </c>
      <c r="AO1360" t="str">
        <f t="shared" si="489"/>
        <v/>
      </c>
      <c r="AP1360" t="str">
        <f t="shared" si="490"/>
        <v/>
      </c>
      <c r="AQ1360" t="str">
        <f t="shared" si="491"/>
        <v/>
      </c>
      <c r="AR1360" t="str">
        <f t="shared" si="492"/>
        <v/>
      </c>
      <c r="AS1360" t="str">
        <f t="shared" si="493"/>
        <v/>
      </c>
      <c r="AT1360" t="str">
        <f t="shared" si="494"/>
        <v/>
      </c>
      <c r="AU1360" t="str">
        <f t="shared" si="495"/>
        <v/>
      </c>
      <c r="AV1360" t="str">
        <f t="shared" si="496"/>
        <v/>
      </c>
      <c r="AW1360">
        <f>'01_指標庫'!$H$4*ISNUMBER($F1360)+'01_指標庫'!$H$5*ISNUMBER($AA1360)+'01_指標庫'!$H$6*ISNUMBER($G1360)+'01_指標庫'!$H$7*ISNUMBER($H1360)+'01_指標庫'!$H$8*ISNUMBER($AF1360)+'01_指標庫'!$H$9*ISNUMBER($AG1360)+'01_指標庫'!$H$10*ISNUMBER($AB1360)+'01_指標庫'!$H$11*ISNUMBER($AC1360)+'01_指標庫'!$H$12*ISNUMBER($AD1360)+'01_指標庫'!$H$13*ISNUMBER($AE1360)+'01_指標庫'!$H$14*ISNUMBER($I1360)+'01_指標庫'!$H$15*ISNUMBER($AH1360)+'01_指標庫'!$H$16*ISNUMBER($K1360)+'01_指標庫'!$H$17*ISNUMBER($AI1360)+'01_指標庫'!$H$18*ISNUMBER($AJ1360)+'01_指標庫'!$H$19*ISNUMBER($AK1360)+'01_指標庫'!$H$20*ISNUMBER($BB1360)+'01_指標庫'!$H$21*ISNUMBER($BC1360)</f>
        <v>51</v>
      </c>
      <c r="AX1360">
        <f>IF(AW1360=0,50,ROUND(('01_指標庫'!$H$4*IF(ISNUMBER($F1360),L1360,0)+'01_指標庫'!$H$5*IF(ISNUMBER($AA1360),AL1360,0)+'01_指標庫'!$H$6*IF(ISNUMBER($G1360),M1360,0)+'01_指標庫'!$H$7*IF(ISNUMBER($H1360),N1360,0)+'01_指標庫'!$H$8*IF(ISNUMBER($AF1360),AQ1360,0)+'01_指標庫'!$H$9*IF(ISNUMBER($AG1360),AR1360,0)+'01_指標庫'!$H$10*IF(ISNUMBER($AB1360),AM1360,0)+'01_指標庫'!$H$11*IF(ISNUMBER($AC1360),AN1360,0)+'01_指標庫'!$H$12*IF(ISNUMBER($AD1360),AO1360,0)+'01_指標庫'!$H$13*IF(ISNUMBER($AE1360),AP1360,0)+'01_指標庫'!$H$14*IF(ISNUMBER($I1360),O1360,0)+'01_指標庫'!$H$15*IF(ISNUMBER($AH1360),AS1360,0)+'01_指標庫'!$H$16*IF(ISNUMBER($K1360),P1360,0)+'01_指標庫'!$H$17*IF(ISNUMBER($AI1360),AT1360,0)+'01_指標庫'!$H$18*IF(ISNUMBER($AJ1360),AU1360,0)+'01_指標庫'!$H$19*IF(ISNUMBER($AK1360),AV1360,0)+'01_指標庫'!$H$20*IF(ISNUMBER($BB1360),BB1360,0)+'01_指標庫'!$H$21*IF(ISNUMBER($BC1360),BC1360,0))/AW1360,1))</f>
        <v>81.400000000000006</v>
      </c>
      <c r="AY1360" s="67"/>
      <c r="AZ1360" s="67"/>
      <c r="BA1360" s="66">
        <f t="shared" si="500"/>
        <v>8.2034098651522225E-3</v>
      </c>
      <c r="BB1360">
        <f t="shared" si="501"/>
        <v>50</v>
      </c>
      <c r="BC1360" t="str">
        <f t="shared" si="502"/>
        <v/>
      </c>
    </row>
    <row r="1361" spans="1:55" ht="15" customHeight="1">
      <c r="A1361" s="56">
        <v>1357</v>
      </c>
      <c r="B1361" s="57">
        <v>44524</v>
      </c>
      <c r="C1361" s="56">
        <v>2021</v>
      </c>
      <c r="D1361" s="58" t="s">
        <v>238</v>
      </c>
      <c r="E1361" s="59">
        <v>16367.81</v>
      </c>
      <c r="F1361" s="60">
        <v>0.13216600000000001</v>
      </c>
      <c r="G1361" s="60">
        <v>-1.2401000000000001E-2</v>
      </c>
      <c r="H1361" s="61">
        <v>0.85709999999999997</v>
      </c>
      <c r="I1361" s="69">
        <v>429</v>
      </c>
      <c r="J1361" s="70" t="s">
        <v>240</v>
      </c>
      <c r="K1361" s="63">
        <v>18.579999999999998</v>
      </c>
      <c r="L1361" s="56">
        <f t="shared" si="480"/>
        <v>100</v>
      </c>
      <c r="M1361" s="56">
        <f t="shared" si="481"/>
        <v>100</v>
      </c>
      <c r="N1361" s="56">
        <f t="shared" si="482"/>
        <v>100</v>
      </c>
      <c r="O1361" s="56">
        <f t="shared" si="483"/>
        <v>50</v>
      </c>
      <c r="P1361" s="56">
        <f t="shared" si="484"/>
        <v>100</v>
      </c>
      <c r="Q1361" s="63"/>
      <c r="R1361" s="56"/>
      <c r="S1361" s="60">
        <f t="shared" si="497"/>
        <v>3.7463082704554118E-3</v>
      </c>
      <c r="T1361" s="64">
        <f t="shared" si="498"/>
        <v>-4.1279669762641968E-2</v>
      </c>
      <c r="V1361" s="65"/>
      <c r="W1361" s="65"/>
      <c r="Y1361" s="15" t="str">
        <f t="shared" si="485"/>
        <v>EASY</v>
      </c>
      <c r="AA1361" s="66">
        <f t="shared" si="499"/>
        <v>7.4308830351479838E-2</v>
      </c>
      <c r="AB1361">
        <f>LOOKUP($B1361,'07_L1政策步階'!$A$4:$A$14,'07_L1政策步階'!$C$4:$C$14)</f>
        <v>0</v>
      </c>
      <c r="AC1361" s="65"/>
      <c r="AD1361" s="65"/>
      <c r="AE1361" s="65"/>
      <c r="AF1361" s="65"/>
      <c r="AG1361" s="65"/>
      <c r="AH1361" s="65"/>
      <c r="AI1361" s="65"/>
      <c r="AJ1361" s="65"/>
      <c r="AK1361" s="65"/>
      <c r="AL1361">
        <f t="shared" si="486"/>
        <v>100</v>
      </c>
      <c r="AM1361">
        <f t="shared" si="487"/>
        <v>50</v>
      </c>
      <c r="AN1361" t="str">
        <f t="shared" si="488"/>
        <v/>
      </c>
      <c r="AO1361" t="str">
        <f t="shared" si="489"/>
        <v/>
      </c>
      <c r="AP1361" t="str">
        <f t="shared" si="490"/>
        <v/>
      </c>
      <c r="AQ1361" t="str">
        <f t="shared" si="491"/>
        <v/>
      </c>
      <c r="AR1361" t="str">
        <f t="shared" si="492"/>
        <v/>
      </c>
      <c r="AS1361" t="str">
        <f t="shared" si="493"/>
        <v/>
      </c>
      <c r="AT1361" t="str">
        <f t="shared" si="494"/>
        <v/>
      </c>
      <c r="AU1361" t="str">
        <f t="shared" si="495"/>
        <v/>
      </c>
      <c r="AV1361" t="str">
        <f t="shared" si="496"/>
        <v/>
      </c>
      <c r="AW1361">
        <f>'01_指標庫'!$H$4*ISNUMBER($F1361)+'01_指標庫'!$H$5*ISNUMBER($AA1361)+'01_指標庫'!$H$6*ISNUMBER($G1361)+'01_指標庫'!$H$7*ISNUMBER($H1361)+'01_指標庫'!$H$8*ISNUMBER($AF1361)+'01_指標庫'!$H$9*ISNUMBER($AG1361)+'01_指標庫'!$H$10*ISNUMBER($AB1361)+'01_指標庫'!$H$11*ISNUMBER($AC1361)+'01_指標庫'!$H$12*ISNUMBER($AD1361)+'01_指標庫'!$H$13*ISNUMBER($AE1361)+'01_指標庫'!$H$14*ISNUMBER($I1361)+'01_指標庫'!$H$15*ISNUMBER($AH1361)+'01_指標庫'!$H$16*ISNUMBER($K1361)+'01_指標庫'!$H$17*ISNUMBER($AI1361)+'01_指標庫'!$H$18*ISNUMBER($AJ1361)+'01_指標庫'!$H$19*ISNUMBER($AK1361)+'01_指標庫'!$H$20*ISNUMBER($BB1361)+'01_指標庫'!$H$21*ISNUMBER($BC1361)</f>
        <v>51</v>
      </c>
      <c r="AX1361">
        <f>IF(AW1361=0,50,ROUND(('01_指標庫'!$H$4*IF(ISNUMBER($F1361),L1361,0)+'01_指標庫'!$H$5*IF(ISNUMBER($AA1361),AL1361,0)+'01_指標庫'!$H$6*IF(ISNUMBER($G1361),M1361,0)+'01_指標庫'!$H$7*IF(ISNUMBER($H1361),N1361,0)+'01_指標庫'!$H$8*IF(ISNUMBER($AF1361),AQ1361,0)+'01_指標庫'!$H$9*IF(ISNUMBER($AG1361),AR1361,0)+'01_指標庫'!$H$10*IF(ISNUMBER($AB1361),AM1361,0)+'01_指標庫'!$H$11*IF(ISNUMBER($AC1361),AN1361,0)+'01_指標庫'!$H$12*IF(ISNUMBER($AD1361),AO1361,0)+'01_指標庫'!$H$13*IF(ISNUMBER($AE1361),AP1361,0)+'01_指標庫'!$H$14*IF(ISNUMBER($I1361),O1361,0)+'01_指標庫'!$H$15*IF(ISNUMBER($AH1361),AS1361,0)+'01_指標庫'!$H$16*IF(ISNUMBER($K1361),P1361,0)+'01_指標庫'!$H$17*IF(ISNUMBER($AI1361),AT1361,0)+'01_指標庫'!$H$18*IF(ISNUMBER($AJ1361),AU1361,0)+'01_指標庫'!$H$19*IF(ISNUMBER($AK1361),AV1361,0)+'01_指標庫'!$H$20*IF(ISNUMBER($BB1361),BB1361,0)+'01_指標庫'!$H$21*IF(ISNUMBER($BC1361),BC1361,0))/AW1361,1))</f>
        <v>81.400000000000006</v>
      </c>
      <c r="AY1361" s="67"/>
      <c r="AZ1361" s="67"/>
      <c r="BA1361" s="66">
        <f t="shared" si="500"/>
        <v>6.5736592462670718E-3</v>
      </c>
      <c r="BB1361">
        <f t="shared" si="501"/>
        <v>50</v>
      </c>
      <c r="BC1361" t="str">
        <f t="shared" si="502"/>
        <v/>
      </c>
    </row>
    <row r="1362" spans="1:55" ht="15" customHeight="1">
      <c r="A1362" s="56">
        <v>1358</v>
      </c>
      <c r="B1362" s="57">
        <v>44526</v>
      </c>
      <c r="C1362" s="56">
        <v>2021</v>
      </c>
      <c r="D1362" s="58" t="s">
        <v>234</v>
      </c>
      <c r="E1362" s="59">
        <v>16025.58</v>
      </c>
      <c r="F1362" s="60">
        <v>0.107616</v>
      </c>
      <c r="G1362" s="60">
        <v>-3.3050999999999997E-2</v>
      </c>
      <c r="H1362" s="61">
        <v>0.77549999999999997</v>
      </c>
      <c r="I1362" s="69">
        <v>513.20000000000005</v>
      </c>
      <c r="J1362" s="70" t="s">
        <v>240</v>
      </c>
      <c r="K1362" s="63">
        <v>28.62</v>
      </c>
      <c r="L1362" s="56">
        <f t="shared" si="480"/>
        <v>100</v>
      </c>
      <c r="M1362" s="56">
        <f t="shared" si="481"/>
        <v>100</v>
      </c>
      <c r="N1362" s="56">
        <f t="shared" si="482"/>
        <v>100</v>
      </c>
      <c r="O1362" s="56">
        <f t="shared" si="483"/>
        <v>50</v>
      </c>
      <c r="P1362" s="56">
        <f t="shared" si="484"/>
        <v>0</v>
      </c>
      <c r="Q1362" s="63"/>
      <c r="R1362" s="56"/>
      <c r="S1362" s="60">
        <f t="shared" si="497"/>
        <v>-2.0908722669679025E-2</v>
      </c>
      <c r="T1362" s="64">
        <f t="shared" si="498"/>
        <v>0.54036598493003241</v>
      </c>
      <c r="V1362" s="65"/>
      <c r="W1362" s="65"/>
      <c r="Y1362" s="15" t="str">
        <f t="shared" si="485"/>
        <v>UNCERTAIN</v>
      </c>
      <c r="AA1362" s="66">
        <f t="shared" si="499"/>
        <v>7.4162717240934706E-2</v>
      </c>
      <c r="AB1362">
        <f>LOOKUP($B1362,'07_L1政策步階'!$A$4:$A$14,'07_L1政策步階'!$C$4:$C$14)</f>
        <v>0</v>
      </c>
      <c r="AC1362" s="65"/>
      <c r="AD1362" s="65"/>
      <c r="AE1362" s="65"/>
      <c r="AF1362" s="65"/>
      <c r="AG1362" s="65"/>
      <c r="AH1362" s="65"/>
      <c r="AI1362" s="65"/>
      <c r="AJ1362" s="65"/>
      <c r="AK1362" s="65"/>
      <c r="AL1362">
        <f t="shared" si="486"/>
        <v>100</v>
      </c>
      <c r="AM1362">
        <f t="shared" si="487"/>
        <v>50</v>
      </c>
      <c r="AN1362" t="str">
        <f t="shared" si="488"/>
        <v/>
      </c>
      <c r="AO1362" t="str">
        <f t="shared" si="489"/>
        <v/>
      </c>
      <c r="AP1362" t="str">
        <f t="shared" si="490"/>
        <v/>
      </c>
      <c r="AQ1362" t="str">
        <f t="shared" si="491"/>
        <v/>
      </c>
      <c r="AR1362" t="str">
        <f t="shared" si="492"/>
        <v/>
      </c>
      <c r="AS1362" t="str">
        <f t="shared" si="493"/>
        <v/>
      </c>
      <c r="AT1362" t="str">
        <f t="shared" si="494"/>
        <v/>
      </c>
      <c r="AU1362" t="str">
        <f t="shared" si="495"/>
        <v/>
      </c>
      <c r="AV1362" t="str">
        <f t="shared" si="496"/>
        <v/>
      </c>
      <c r="AW1362">
        <f>'01_指標庫'!$H$4*ISNUMBER($F1362)+'01_指標庫'!$H$5*ISNUMBER($AA1362)+'01_指標庫'!$H$6*ISNUMBER($G1362)+'01_指標庫'!$H$7*ISNUMBER($H1362)+'01_指標庫'!$H$8*ISNUMBER($AF1362)+'01_指標庫'!$H$9*ISNUMBER($AG1362)+'01_指標庫'!$H$10*ISNUMBER($AB1362)+'01_指標庫'!$H$11*ISNUMBER($AC1362)+'01_指標庫'!$H$12*ISNUMBER($AD1362)+'01_指標庫'!$H$13*ISNUMBER($AE1362)+'01_指標庫'!$H$14*ISNUMBER($I1362)+'01_指標庫'!$H$15*ISNUMBER($AH1362)+'01_指標庫'!$H$16*ISNUMBER($K1362)+'01_指標庫'!$H$17*ISNUMBER($AI1362)+'01_指標庫'!$H$18*ISNUMBER($AJ1362)+'01_指標庫'!$H$19*ISNUMBER($AK1362)+'01_指標庫'!$H$20*ISNUMBER($BB1362)+'01_指標庫'!$H$21*ISNUMBER($BC1362)</f>
        <v>51</v>
      </c>
      <c r="AX1362">
        <f>IF(AW1362=0,50,ROUND(('01_指標庫'!$H$4*IF(ISNUMBER($F1362),L1362,0)+'01_指標庫'!$H$5*IF(ISNUMBER($AA1362),AL1362,0)+'01_指標庫'!$H$6*IF(ISNUMBER($G1362),M1362,0)+'01_指標庫'!$H$7*IF(ISNUMBER($H1362),N1362,0)+'01_指標庫'!$H$8*IF(ISNUMBER($AF1362),AQ1362,0)+'01_指標庫'!$H$9*IF(ISNUMBER($AG1362),AR1362,0)+'01_指標庫'!$H$10*IF(ISNUMBER($AB1362),AM1362,0)+'01_指標庫'!$H$11*IF(ISNUMBER($AC1362),AN1362,0)+'01_指標庫'!$H$12*IF(ISNUMBER($AD1362),AO1362,0)+'01_指標庫'!$H$13*IF(ISNUMBER($AE1362),AP1362,0)+'01_指標庫'!$H$14*IF(ISNUMBER($I1362),O1362,0)+'01_指標庫'!$H$15*IF(ISNUMBER($AH1362),AS1362,0)+'01_指標庫'!$H$16*IF(ISNUMBER($K1362),P1362,0)+'01_指標庫'!$H$17*IF(ISNUMBER($AI1362),AT1362,0)+'01_指標庫'!$H$18*IF(ISNUMBER($AJ1362),AU1362,0)+'01_指標庫'!$H$19*IF(ISNUMBER($AK1362),AV1362,0)+'01_指標庫'!$H$20*IF(ISNUMBER($BB1362),BB1362,0)+'01_指標庫'!$H$21*IF(ISNUMBER($BC1362),BC1362,0))/AW1362,1))</f>
        <v>69.599999999999994</v>
      </c>
      <c r="AY1362" s="67"/>
      <c r="AZ1362" s="67"/>
      <c r="BA1362" s="66">
        <f t="shared" si="500"/>
        <v>1.0089843803875453E-3</v>
      </c>
      <c r="BB1362">
        <f t="shared" si="501"/>
        <v>50</v>
      </c>
      <c r="BC1362" t="str">
        <f t="shared" si="502"/>
        <v/>
      </c>
    </row>
    <row r="1363" spans="1:55" ht="15" customHeight="1">
      <c r="A1363" s="56">
        <v>1359</v>
      </c>
      <c r="B1363" s="57">
        <v>44529</v>
      </c>
      <c r="C1363" s="56">
        <v>2021</v>
      </c>
      <c r="D1363" s="58" t="s">
        <v>236</v>
      </c>
      <c r="E1363" s="59">
        <v>16399.240000000002</v>
      </c>
      <c r="F1363" s="60">
        <v>0.13242699999999999</v>
      </c>
      <c r="G1363" s="60">
        <v>-1.0505E-2</v>
      </c>
      <c r="H1363" s="61">
        <v>0.77549999999999997</v>
      </c>
      <c r="I1363" s="69">
        <v>465.7</v>
      </c>
      <c r="J1363" s="70" t="s">
        <v>240</v>
      </c>
      <c r="K1363" s="63">
        <v>22.96</v>
      </c>
      <c r="L1363" s="56">
        <f t="shared" si="480"/>
        <v>100</v>
      </c>
      <c r="M1363" s="56">
        <f t="shared" si="481"/>
        <v>100</v>
      </c>
      <c r="N1363" s="56">
        <f t="shared" si="482"/>
        <v>100</v>
      </c>
      <c r="O1363" s="56">
        <f t="shared" si="483"/>
        <v>50</v>
      </c>
      <c r="P1363" s="56">
        <f t="shared" si="484"/>
        <v>50</v>
      </c>
      <c r="Q1363" s="63"/>
      <c r="R1363" s="56"/>
      <c r="S1363" s="60">
        <f t="shared" si="497"/>
        <v>2.3316472789128406E-2</v>
      </c>
      <c r="T1363" s="64">
        <f t="shared" si="498"/>
        <v>-0.19776380153738649</v>
      </c>
      <c r="V1363" s="65"/>
      <c r="W1363" s="65"/>
      <c r="Y1363" s="15" t="str">
        <f t="shared" si="485"/>
        <v>EASY</v>
      </c>
      <c r="AA1363" s="66">
        <f t="shared" si="499"/>
        <v>7.4673487803655458E-2</v>
      </c>
      <c r="AB1363">
        <f>LOOKUP($B1363,'07_L1政策步階'!$A$4:$A$14,'07_L1政策步階'!$C$4:$C$14)</f>
        <v>0</v>
      </c>
      <c r="AC1363" s="65"/>
      <c r="AD1363" s="65"/>
      <c r="AE1363" s="65"/>
      <c r="AF1363" s="65"/>
      <c r="AG1363" s="65"/>
      <c r="AH1363" s="65"/>
      <c r="AI1363" s="65"/>
      <c r="AJ1363" s="65"/>
      <c r="AK1363" s="65"/>
      <c r="AL1363">
        <f t="shared" si="486"/>
        <v>100</v>
      </c>
      <c r="AM1363">
        <f t="shared" si="487"/>
        <v>50</v>
      </c>
      <c r="AN1363" t="str">
        <f t="shared" si="488"/>
        <v/>
      </c>
      <c r="AO1363" t="str">
        <f t="shared" si="489"/>
        <v/>
      </c>
      <c r="AP1363" t="str">
        <f t="shared" si="490"/>
        <v/>
      </c>
      <c r="AQ1363" t="str">
        <f t="shared" si="491"/>
        <v/>
      </c>
      <c r="AR1363" t="str">
        <f t="shared" si="492"/>
        <v/>
      </c>
      <c r="AS1363" t="str">
        <f t="shared" si="493"/>
        <v/>
      </c>
      <c r="AT1363" t="str">
        <f t="shared" si="494"/>
        <v/>
      </c>
      <c r="AU1363" t="str">
        <f t="shared" si="495"/>
        <v/>
      </c>
      <c r="AV1363" t="str">
        <f t="shared" si="496"/>
        <v/>
      </c>
      <c r="AW1363">
        <f>'01_指標庫'!$H$4*ISNUMBER($F1363)+'01_指標庫'!$H$5*ISNUMBER($AA1363)+'01_指標庫'!$H$6*ISNUMBER($G1363)+'01_指標庫'!$H$7*ISNUMBER($H1363)+'01_指標庫'!$H$8*ISNUMBER($AF1363)+'01_指標庫'!$H$9*ISNUMBER($AG1363)+'01_指標庫'!$H$10*ISNUMBER($AB1363)+'01_指標庫'!$H$11*ISNUMBER($AC1363)+'01_指標庫'!$H$12*ISNUMBER($AD1363)+'01_指標庫'!$H$13*ISNUMBER($AE1363)+'01_指標庫'!$H$14*ISNUMBER($I1363)+'01_指標庫'!$H$15*ISNUMBER($AH1363)+'01_指標庫'!$H$16*ISNUMBER($K1363)+'01_指標庫'!$H$17*ISNUMBER($AI1363)+'01_指標庫'!$H$18*ISNUMBER($AJ1363)+'01_指標庫'!$H$19*ISNUMBER($AK1363)+'01_指標庫'!$H$20*ISNUMBER($BB1363)+'01_指標庫'!$H$21*ISNUMBER($BC1363)</f>
        <v>51</v>
      </c>
      <c r="AX1363">
        <f>IF(AW1363=0,50,ROUND(('01_指標庫'!$H$4*IF(ISNUMBER($F1363),L1363,0)+'01_指標庫'!$H$5*IF(ISNUMBER($AA1363),AL1363,0)+'01_指標庫'!$H$6*IF(ISNUMBER($G1363),M1363,0)+'01_指標庫'!$H$7*IF(ISNUMBER($H1363),N1363,0)+'01_指標庫'!$H$8*IF(ISNUMBER($AF1363),AQ1363,0)+'01_指標庫'!$H$9*IF(ISNUMBER($AG1363),AR1363,0)+'01_指標庫'!$H$10*IF(ISNUMBER($AB1363),AM1363,0)+'01_指標庫'!$H$11*IF(ISNUMBER($AC1363),AN1363,0)+'01_指標庫'!$H$12*IF(ISNUMBER($AD1363),AO1363,0)+'01_指標庫'!$H$13*IF(ISNUMBER($AE1363),AP1363,0)+'01_指標庫'!$H$14*IF(ISNUMBER($I1363),O1363,0)+'01_指標庫'!$H$15*IF(ISNUMBER($AH1363),AS1363,0)+'01_指標庫'!$H$16*IF(ISNUMBER($K1363),P1363,0)+'01_指標庫'!$H$17*IF(ISNUMBER($AI1363),AT1363,0)+'01_指標庫'!$H$18*IF(ISNUMBER($AJ1363),AU1363,0)+'01_指標庫'!$H$19*IF(ISNUMBER($AK1363),AV1363,0)+'01_指標庫'!$H$20*IF(ISNUMBER($BB1363),BB1363,0)+'01_指標庫'!$H$21*IF(ISNUMBER($BC1363),BC1363,0))/AW1363,1))</f>
        <v>75.5</v>
      </c>
      <c r="AY1363" s="67"/>
      <c r="AZ1363" s="67"/>
      <c r="BA1363" s="66">
        <f t="shared" si="500"/>
        <v>-2.3443832510117169E-3</v>
      </c>
      <c r="BB1363">
        <f t="shared" si="501"/>
        <v>50</v>
      </c>
      <c r="BC1363" t="str">
        <f t="shared" si="502"/>
        <v/>
      </c>
    </row>
    <row r="1364" spans="1:55" ht="15" customHeight="1">
      <c r="A1364" s="56">
        <v>1360</v>
      </c>
      <c r="B1364" s="57">
        <v>44530</v>
      </c>
      <c r="C1364" s="56">
        <v>2021</v>
      </c>
      <c r="D1364" s="58" t="s">
        <v>237</v>
      </c>
      <c r="E1364" s="59">
        <v>16135.92</v>
      </c>
      <c r="F1364" s="60">
        <v>0.11333600000000001</v>
      </c>
      <c r="G1364" s="60">
        <v>-2.6393E-2</v>
      </c>
      <c r="H1364" s="61">
        <v>0.75509999999999999</v>
      </c>
      <c r="I1364" s="69">
        <v>501.2</v>
      </c>
      <c r="J1364" s="70" t="s">
        <v>240</v>
      </c>
      <c r="K1364" s="63">
        <v>27.19</v>
      </c>
      <c r="L1364" s="56">
        <f t="shared" si="480"/>
        <v>100</v>
      </c>
      <c r="M1364" s="56">
        <f t="shared" si="481"/>
        <v>100</v>
      </c>
      <c r="N1364" s="56">
        <f t="shared" si="482"/>
        <v>100</v>
      </c>
      <c r="O1364" s="56">
        <f t="shared" si="483"/>
        <v>50</v>
      </c>
      <c r="P1364" s="56">
        <f t="shared" si="484"/>
        <v>0</v>
      </c>
      <c r="Q1364" s="63"/>
      <c r="R1364" s="56"/>
      <c r="S1364" s="60">
        <f t="shared" si="497"/>
        <v>-1.6056841658515952E-2</v>
      </c>
      <c r="T1364" s="64">
        <f t="shared" si="498"/>
        <v>0.18423344947735187</v>
      </c>
      <c r="V1364" s="65"/>
      <c r="W1364" s="65"/>
      <c r="Y1364" s="15" t="str">
        <f t="shared" si="485"/>
        <v>UNCERTAIN</v>
      </c>
      <c r="AA1364" s="66">
        <f t="shared" si="499"/>
        <v>7.5348413161107963E-2</v>
      </c>
      <c r="AB1364">
        <f>LOOKUP($B1364,'07_L1政策步階'!$A$4:$A$14,'07_L1政策步階'!$C$4:$C$14)</f>
        <v>0</v>
      </c>
      <c r="AC1364" s="65"/>
      <c r="AD1364" s="65"/>
      <c r="AE1364" s="65"/>
      <c r="AF1364" s="65"/>
      <c r="AG1364" s="65"/>
      <c r="AH1364" s="65"/>
      <c r="AI1364" s="65"/>
      <c r="AJ1364" s="65"/>
      <c r="AK1364" s="65"/>
      <c r="AL1364">
        <f t="shared" si="486"/>
        <v>100</v>
      </c>
      <c r="AM1364">
        <f t="shared" si="487"/>
        <v>50</v>
      </c>
      <c r="AN1364" t="str">
        <f t="shared" si="488"/>
        <v/>
      </c>
      <c r="AO1364" t="str">
        <f t="shared" si="489"/>
        <v/>
      </c>
      <c r="AP1364" t="str">
        <f t="shared" si="490"/>
        <v/>
      </c>
      <c r="AQ1364" t="str">
        <f t="shared" si="491"/>
        <v/>
      </c>
      <c r="AR1364" t="str">
        <f t="shared" si="492"/>
        <v/>
      </c>
      <c r="AS1364" t="str">
        <f t="shared" si="493"/>
        <v/>
      </c>
      <c r="AT1364" t="str">
        <f t="shared" si="494"/>
        <v/>
      </c>
      <c r="AU1364" t="str">
        <f t="shared" si="495"/>
        <v/>
      </c>
      <c r="AV1364" t="str">
        <f t="shared" si="496"/>
        <v/>
      </c>
      <c r="AW1364">
        <f>'01_指標庫'!$H$4*ISNUMBER($F1364)+'01_指標庫'!$H$5*ISNUMBER($AA1364)+'01_指標庫'!$H$6*ISNUMBER($G1364)+'01_指標庫'!$H$7*ISNUMBER($H1364)+'01_指標庫'!$H$8*ISNUMBER($AF1364)+'01_指標庫'!$H$9*ISNUMBER($AG1364)+'01_指標庫'!$H$10*ISNUMBER($AB1364)+'01_指標庫'!$H$11*ISNUMBER($AC1364)+'01_指標庫'!$H$12*ISNUMBER($AD1364)+'01_指標庫'!$H$13*ISNUMBER($AE1364)+'01_指標庫'!$H$14*ISNUMBER($I1364)+'01_指標庫'!$H$15*ISNUMBER($AH1364)+'01_指標庫'!$H$16*ISNUMBER($K1364)+'01_指標庫'!$H$17*ISNUMBER($AI1364)+'01_指標庫'!$H$18*ISNUMBER($AJ1364)+'01_指標庫'!$H$19*ISNUMBER($AK1364)+'01_指標庫'!$H$20*ISNUMBER($BB1364)+'01_指標庫'!$H$21*ISNUMBER($BC1364)</f>
        <v>51</v>
      </c>
      <c r="AX1364">
        <f>IF(AW1364=0,50,ROUND(('01_指標庫'!$H$4*IF(ISNUMBER($F1364),L1364,0)+'01_指標庫'!$H$5*IF(ISNUMBER($AA1364),AL1364,0)+'01_指標庫'!$H$6*IF(ISNUMBER($G1364),M1364,0)+'01_指標庫'!$H$7*IF(ISNUMBER($H1364),N1364,0)+'01_指標庫'!$H$8*IF(ISNUMBER($AF1364),AQ1364,0)+'01_指標庫'!$H$9*IF(ISNUMBER($AG1364),AR1364,0)+'01_指標庫'!$H$10*IF(ISNUMBER($AB1364),AM1364,0)+'01_指標庫'!$H$11*IF(ISNUMBER($AC1364),AN1364,0)+'01_指標庫'!$H$12*IF(ISNUMBER($AD1364),AO1364,0)+'01_指標庫'!$H$13*IF(ISNUMBER($AE1364),AP1364,0)+'01_指標庫'!$H$14*IF(ISNUMBER($I1364),O1364,0)+'01_指標庫'!$H$15*IF(ISNUMBER($AH1364),AS1364,0)+'01_指標庫'!$H$16*IF(ISNUMBER($K1364),P1364,0)+'01_指標庫'!$H$17*IF(ISNUMBER($AI1364),AT1364,0)+'01_指標庫'!$H$18*IF(ISNUMBER($AJ1364),AU1364,0)+'01_指標庫'!$H$19*IF(ISNUMBER($AK1364),AV1364,0)+'01_指標庫'!$H$20*IF(ISNUMBER($BB1364),BB1364,0)+'01_指標庫'!$H$21*IF(ISNUMBER($BC1364),BC1364,0))/AW1364,1))</f>
        <v>63.7</v>
      </c>
      <c r="AY1364" s="67"/>
      <c r="AZ1364" s="67"/>
      <c r="BA1364" s="66">
        <f t="shared" si="500"/>
        <v>-5.0208707921591822E-3</v>
      </c>
      <c r="BB1364">
        <f t="shared" si="501"/>
        <v>0</v>
      </c>
      <c r="BC1364" t="str">
        <f t="shared" si="502"/>
        <v/>
      </c>
    </row>
    <row r="1365" spans="1:55" ht="15" customHeight="1">
      <c r="A1365" s="56">
        <v>1361</v>
      </c>
      <c r="B1365" s="57">
        <v>44531</v>
      </c>
      <c r="C1365" s="56">
        <v>2021</v>
      </c>
      <c r="D1365" s="58" t="s">
        <v>238</v>
      </c>
      <c r="E1365" s="59">
        <v>15877.72</v>
      </c>
      <c r="F1365" s="60">
        <v>9.4698000000000004E-2</v>
      </c>
      <c r="G1365" s="60">
        <v>-4.1972000000000002E-2</v>
      </c>
      <c r="H1365" s="61">
        <v>0.75509999999999999</v>
      </c>
      <c r="I1365" s="69">
        <v>534.20000000000005</v>
      </c>
      <c r="J1365" s="70" t="s">
        <v>240</v>
      </c>
      <c r="K1365" s="63">
        <v>31.12</v>
      </c>
      <c r="L1365" s="56">
        <f t="shared" si="480"/>
        <v>100</v>
      </c>
      <c r="M1365" s="56">
        <f t="shared" si="481"/>
        <v>100</v>
      </c>
      <c r="N1365" s="56">
        <f t="shared" si="482"/>
        <v>100</v>
      </c>
      <c r="O1365" s="56">
        <f t="shared" si="483"/>
        <v>50</v>
      </c>
      <c r="P1365" s="56">
        <f t="shared" si="484"/>
        <v>0</v>
      </c>
      <c r="Q1365" s="63"/>
      <c r="R1365" s="56"/>
      <c r="S1365" s="60">
        <f t="shared" si="497"/>
        <v>-1.6001566690960312E-2</v>
      </c>
      <c r="T1365" s="64">
        <f t="shared" si="498"/>
        <v>0.14453843324751747</v>
      </c>
      <c r="V1365" s="65"/>
      <c r="W1365" s="65"/>
      <c r="Y1365" s="15" t="str">
        <f t="shared" si="485"/>
        <v>UNCERTAIN</v>
      </c>
      <c r="AA1365" s="66">
        <f t="shared" si="499"/>
        <v>7.5713025015117896E-2</v>
      </c>
      <c r="AB1365">
        <f>LOOKUP($B1365,'07_L1政策步階'!$A$4:$A$14,'07_L1政策步階'!$C$4:$C$14)</f>
        <v>0</v>
      </c>
      <c r="AC1365" s="65"/>
      <c r="AD1365" s="65"/>
      <c r="AE1365" s="65"/>
      <c r="AF1365" s="65"/>
      <c r="AG1365" s="65"/>
      <c r="AH1365" s="65"/>
      <c r="AI1365" s="65"/>
      <c r="AJ1365" s="65"/>
      <c r="AK1365" s="65"/>
      <c r="AL1365">
        <f t="shared" si="486"/>
        <v>100</v>
      </c>
      <c r="AM1365">
        <f t="shared" si="487"/>
        <v>50</v>
      </c>
      <c r="AN1365" t="str">
        <f t="shared" si="488"/>
        <v/>
      </c>
      <c r="AO1365" t="str">
        <f t="shared" si="489"/>
        <v/>
      </c>
      <c r="AP1365" t="str">
        <f t="shared" si="490"/>
        <v/>
      </c>
      <c r="AQ1365" t="str">
        <f t="shared" si="491"/>
        <v/>
      </c>
      <c r="AR1365" t="str">
        <f t="shared" si="492"/>
        <v/>
      </c>
      <c r="AS1365" t="str">
        <f t="shared" si="493"/>
        <v/>
      </c>
      <c r="AT1365" t="str">
        <f t="shared" si="494"/>
        <v/>
      </c>
      <c r="AU1365" t="str">
        <f t="shared" si="495"/>
        <v/>
      </c>
      <c r="AV1365" t="str">
        <f t="shared" si="496"/>
        <v/>
      </c>
      <c r="AW1365">
        <f>'01_指標庫'!$H$4*ISNUMBER($F1365)+'01_指標庫'!$H$5*ISNUMBER($AA1365)+'01_指標庫'!$H$6*ISNUMBER($G1365)+'01_指標庫'!$H$7*ISNUMBER($H1365)+'01_指標庫'!$H$8*ISNUMBER($AF1365)+'01_指標庫'!$H$9*ISNUMBER($AG1365)+'01_指標庫'!$H$10*ISNUMBER($AB1365)+'01_指標庫'!$H$11*ISNUMBER($AC1365)+'01_指標庫'!$H$12*ISNUMBER($AD1365)+'01_指標庫'!$H$13*ISNUMBER($AE1365)+'01_指標庫'!$H$14*ISNUMBER($I1365)+'01_指標庫'!$H$15*ISNUMBER($AH1365)+'01_指標庫'!$H$16*ISNUMBER($K1365)+'01_指標庫'!$H$17*ISNUMBER($AI1365)+'01_指標庫'!$H$18*ISNUMBER($AJ1365)+'01_指標庫'!$H$19*ISNUMBER($AK1365)+'01_指標庫'!$H$20*ISNUMBER($BB1365)+'01_指標庫'!$H$21*ISNUMBER($BC1365)</f>
        <v>51</v>
      </c>
      <c r="AX1365">
        <f>IF(AW1365=0,50,ROUND(('01_指標庫'!$H$4*IF(ISNUMBER($F1365),L1365,0)+'01_指標庫'!$H$5*IF(ISNUMBER($AA1365),AL1365,0)+'01_指標庫'!$H$6*IF(ISNUMBER($G1365),M1365,0)+'01_指標庫'!$H$7*IF(ISNUMBER($H1365),N1365,0)+'01_指標庫'!$H$8*IF(ISNUMBER($AF1365),AQ1365,0)+'01_指標庫'!$H$9*IF(ISNUMBER($AG1365),AR1365,0)+'01_指標庫'!$H$10*IF(ISNUMBER($AB1365),AM1365,0)+'01_指標庫'!$H$11*IF(ISNUMBER($AC1365),AN1365,0)+'01_指標庫'!$H$12*IF(ISNUMBER($AD1365),AO1365,0)+'01_指標庫'!$H$13*IF(ISNUMBER($AE1365),AP1365,0)+'01_指標庫'!$H$14*IF(ISNUMBER($I1365),O1365,0)+'01_指標庫'!$H$15*IF(ISNUMBER($AH1365),AS1365,0)+'01_指標庫'!$H$16*IF(ISNUMBER($K1365),P1365,0)+'01_指標庫'!$H$17*IF(ISNUMBER($AI1365),AT1365,0)+'01_指標庫'!$H$18*IF(ISNUMBER($AJ1365),AU1365,0)+'01_指標庫'!$H$19*IF(ISNUMBER($AK1365),AV1365,0)+'01_指標庫'!$H$20*IF(ISNUMBER($BB1365),BB1365,0)+'01_指標庫'!$H$21*IF(ISNUMBER($BC1365),BC1365,0))/AW1365,1))</f>
        <v>63.7</v>
      </c>
      <c r="AY1365" s="67"/>
      <c r="AZ1365" s="67"/>
      <c r="BA1365" s="66">
        <f t="shared" si="500"/>
        <v>-7.6496538249343216E-3</v>
      </c>
      <c r="BB1365">
        <f t="shared" si="501"/>
        <v>0</v>
      </c>
      <c r="BC1365" t="str">
        <f t="shared" si="502"/>
        <v/>
      </c>
    </row>
    <row r="1366" spans="1:55" ht="15" customHeight="1">
      <c r="A1366" s="56">
        <v>1362</v>
      </c>
      <c r="B1366" s="57">
        <v>44532</v>
      </c>
      <c r="C1366" s="56">
        <v>2021</v>
      </c>
      <c r="D1366" s="58" t="s">
        <v>239</v>
      </c>
      <c r="E1366" s="59">
        <v>15990.76</v>
      </c>
      <c r="F1366" s="60">
        <v>0.10159799999999999</v>
      </c>
      <c r="G1366" s="60">
        <v>-3.5152000000000003E-2</v>
      </c>
      <c r="H1366" s="61">
        <v>0.77549999999999997</v>
      </c>
      <c r="I1366" s="69">
        <v>507.6</v>
      </c>
      <c r="J1366" s="70" t="s">
        <v>240</v>
      </c>
      <c r="K1366" s="63">
        <v>27.95</v>
      </c>
      <c r="L1366" s="56">
        <f t="shared" si="480"/>
        <v>100</v>
      </c>
      <c r="M1366" s="56">
        <f t="shared" si="481"/>
        <v>100</v>
      </c>
      <c r="N1366" s="56">
        <f t="shared" si="482"/>
        <v>100</v>
      </c>
      <c r="O1366" s="56">
        <f t="shared" si="483"/>
        <v>50</v>
      </c>
      <c r="P1366" s="56">
        <f t="shared" si="484"/>
        <v>0</v>
      </c>
      <c r="Q1366" s="63"/>
      <c r="R1366" s="56"/>
      <c r="S1366" s="60">
        <f t="shared" si="497"/>
        <v>7.1194100916252001E-3</v>
      </c>
      <c r="T1366" s="64">
        <f t="shared" si="498"/>
        <v>-0.10186375321336771</v>
      </c>
      <c r="V1366" s="65"/>
      <c r="W1366" s="65"/>
      <c r="Y1366" s="15" t="str">
        <f t="shared" si="485"/>
        <v>UNCERTAIN</v>
      </c>
      <c r="AA1366" s="66">
        <f t="shared" si="499"/>
        <v>7.59629492989502E-2</v>
      </c>
      <c r="AB1366">
        <f>LOOKUP($B1366,'07_L1政策步階'!$A$4:$A$14,'07_L1政策步階'!$C$4:$C$14)</f>
        <v>0</v>
      </c>
      <c r="AC1366" s="65"/>
      <c r="AD1366" s="65"/>
      <c r="AE1366" s="65"/>
      <c r="AF1366" s="65"/>
      <c r="AG1366" s="65"/>
      <c r="AH1366" s="65"/>
      <c r="AI1366" s="65"/>
      <c r="AJ1366" s="65"/>
      <c r="AK1366" s="65"/>
      <c r="AL1366">
        <f t="shared" si="486"/>
        <v>100</v>
      </c>
      <c r="AM1366">
        <f t="shared" si="487"/>
        <v>50</v>
      </c>
      <c r="AN1366" t="str">
        <f t="shared" si="488"/>
        <v/>
      </c>
      <c r="AO1366" t="str">
        <f t="shared" si="489"/>
        <v/>
      </c>
      <c r="AP1366" t="str">
        <f t="shared" si="490"/>
        <v/>
      </c>
      <c r="AQ1366" t="str">
        <f t="shared" si="491"/>
        <v/>
      </c>
      <c r="AR1366" t="str">
        <f t="shared" si="492"/>
        <v/>
      </c>
      <c r="AS1366" t="str">
        <f t="shared" si="493"/>
        <v/>
      </c>
      <c r="AT1366" t="str">
        <f t="shared" si="494"/>
        <v/>
      </c>
      <c r="AU1366" t="str">
        <f t="shared" si="495"/>
        <v/>
      </c>
      <c r="AV1366" t="str">
        <f t="shared" si="496"/>
        <v/>
      </c>
      <c r="AW1366">
        <f>'01_指標庫'!$H$4*ISNUMBER($F1366)+'01_指標庫'!$H$5*ISNUMBER($AA1366)+'01_指標庫'!$H$6*ISNUMBER($G1366)+'01_指標庫'!$H$7*ISNUMBER($H1366)+'01_指標庫'!$H$8*ISNUMBER($AF1366)+'01_指標庫'!$H$9*ISNUMBER($AG1366)+'01_指標庫'!$H$10*ISNUMBER($AB1366)+'01_指標庫'!$H$11*ISNUMBER($AC1366)+'01_指標庫'!$H$12*ISNUMBER($AD1366)+'01_指標庫'!$H$13*ISNUMBER($AE1366)+'01_指標庫'!$H$14*ISNUMBER($I1366)+'01_指標庫'!$H$15*ISNUMBER($AH1366)+'01_指標庫'!$H$16*ISNUMBER($K1366)+'01_指標庫'!$H$17*ISNUMBER($AI1366)+'01_指標庫'!$H$18*ISNUMBER($AJ1366)+'01_指標庫'!$H$19*ISNUMBER($AK1366)+'01_指標庫'!$H$20*ISNUMBER($BB1366)+'01_指標庫'!$H$21*ISNUMBER($BC1366)</f>
        <v>51</v>
      </c>
      <c r="AX1366">
        <f>IF(AW1366=0,50,ROUND(('01_指標庫'!$H$4*IF(ISNUMBER($F1366),L1366,0)+'01_指標庫'!$H$5*IF(ISNUMBER($AA1366),AL1366,0)+'01_指標庫'!$H$6*IF(ISNUMBER($G1366),M1366,0)+'01_指標庫'!$H$7*IF(ISNUMBER($H1366),N1366,0)+'01_指標庫'!$H$8*IF(ISNUMBER($AF1366),AQ1366,0)+'01_指標庫'!$H$9*IF(ISNUMBER($AG1366),AR1366,0)+'01_指標庫'!$H$10*IF(ISNUMBER($AB1366),AM1366,0)+'01_指標庫'!$H$11*IF(ISNUMBER($AC1366),AN1366,0)+'01_指標庫'!$H$12*IF(ISNUMBER($AD1366),AO1366,0)+'01_指標庫'!$H$13*IF(ISNUMBER($AE1366),AP1366,0)+'01_指標庫'!$H$14*IF(ISNUMBER($I1366),O1366,0)+'01_指標庫'!$H$15*IF(ISNUMBER($AH1366),AS1366,0)+'01_指標庫'!$H$16*IF(ISNUMBER($K1366),P1366,0)+'01_指標庫'!$H$17*IF(ISNUMBER($AI1366),AT1366,0)+'01_指標庫'!$H$18*IF(ISNUMBER($AJ1366),AU1366,0)+'01_指標庫'!$H$19*IF(ISNUMBER($AK1366),AV1366,0)+'01_指標庫'!$H$20*IF(ISNUMBER($BB1366),BB1366,0)+'01_指標庫'!$H$21*IF(ISNUMBER($BC1366),BC1366,0))/AW1366,1))</f>
        <v>63.7</v>
      </c>
      <c r="AY1366" s="67"/>
      <c r="AZ1366" s="67"/>
      <c r="BA1366" s="66">
        <f t="shared" si="500"/>
        <v>-1.0351847139651649E-2</v>
      </c>
      <c r="BB1366">
        <f t="shared" si="501"/>
        <v>0</v>
      </c>
      <c r="BC1366" t="str">
        <f t="shared" si="502"/>
        <v/>
      </c>
    </row>
    <row r="1367" spans="1:55" ht="15" customHeight="1">
      <c r="A1367" s="56">
        <v>1363</v>
      </c>
      <c r="B1367" s="57">
        <v>44533</v>
      </c>
      <c r="C1367" s="56">
        <v>2021</v>
      </c>
      <c r="D1367" s="58" t="s">
        <v>234</v>
      </c>
      <c r="E1367" s="59">
        <v>15712.04</v>
      </c>
      <c r="F1367" s="60">
        <v>8.1602999999999995E-2</v>
      </c>
      <c r="G1367" s="60">
        <v>-5.1969000000000001E-2</v>
      </c>
      <c r="H1367" s="61">
        <v>0.77549999999999997</v>
      </c>
      <c r="I1367" s="69">
        <v>530.4</v>
      </c>
      <c r="J1367" s="70" t="s">
        <v>240</v>
      </c>
      <c r="K1367" s="63">
        <v>30.67</v>
      </c>
      <c r="L1367" s="56">
        <f t="shared" si="480"/>
        <v>100</v>
      </c>
      <c r="M1367" s="56">
        <f t="shared" si="481"/>
        <v>100</v>
      </c>
      <c r="N1367" s="56">
        <f t="shared" si="482"/>
        <v>100</v>
      </c>
      <c r="O1367" s="56">
        <f t="shared" si="483"/>
        <v>50</v>
      </c>
      <c r="P1367" s="56">
        <f t="shared" si="484"/>
        <v>0</v>
      </c>
      <c r="Q1367" s="63"/>
      <c r="R1367" s="56"/>
      <c r="S1367" s="60">
        <f t="shared" si="497"/>
        <v>-1.743006586303586E-2</v>
      </c>
      <c r="T1367" s="64">
        <f t="shared" si="498"/>
        <v>9.7316636851520588E-2</v>
      </c>
      <c r="V1367" s="65"/>
      <c r="W1367" s="65"/>
      <c r="Y1367" s="15" t="str">
        <f t="shared" si="485"/>
        <v>UNCERTAIN</v>
      </c>
      <c r="AA1367" s="66">
        <f t="shared" si="499"/>
        <v>7.5718117109168759E-2</v>
      </c>
      <c r="AB1367">
        <f>LOOKUP($B1367,'07_L1政策步階'!$A$4:$A$14,'07_L1政策步階'!$C$4:$C$14)</f>
        <v>0</v>
      </c>
      <c r="AC1367" s="65"/>
      <c r="AD1367" s="65"/>
      <c r="AE1367" s="65"/>
      <c r="AF1367" s="65"/>
      <c r="AG1367" s="65"/>
      <c r="AH1367" s="65"/>
      <c r="AI1367" s="65"/>
      <c r="AJ1367" s="65"/>
      <c r="AK1367" s="65"/>
      <c r="AL1367">
        <f t="shared" si="486"/>
        <v>100</v>
      </c>
      <c r="AM1367">
        <f t="shared" si="487"/>
        <v>50</v>
      </c>
      <c r="AN1367" t="str">
        <f t="shared" si="488"/>
        <v/>
      </c>
      <c r="AO1367" t="str">
        <f t="shared" si="489"/>
        <v/>
      </c>
      <c r="AP1367" t="str">
        <f t="shared" si="490"/>
        <v/>
      </c>
      <c r="AQ1367" t="str">
        <f t="shared" si="491"/>
        <v/>
      </c>
      <c r="AR1367" t="str">
        <f t="shared" si="492"/>
        <v/>
      </c>
      <c r="AS1367" t="str">
        <f t="shared" si="493"/>
        <v/>
      </c>
      <c r="AT1367" t="str">
        <f t="shared" si="494"/>
        <v/>
      </c>
      <c r="AU1367" t="str">
        <f t="shared" si="495"/>
        <v/>
      </c>
      <c r="AV1367" t="str">
        <f t="shared" si="496"/>
        <v/>
      </c>
      <c r="AW1367">
        <f>'01_指標庫'!$H$4*ISNUMBER($F1367)+'01_指標庫'!$H$5*ISNUMBER($AA1367)+'01_指標庫'!$H$6*ISNUMBER($G1367)+'01_指標庫'!$H$7*ISNUMBER($H1367)+'01_指標庫'!$H$8*ISNUMBER($AF1367)+'01_指標庫'!$H$9*ISNUMBER($AG1367)+'01_指標庫'!$H$10*ISNUMBER($AB1367)+'01_指標庫'!$H$11*ISNUMBER($AC1367)+'01_指標庫'!$H$12*ISNUMBER($AD1367)+'01_指標庫'!$H$13*ISNUMBER($AE1367)+'01_指標庫'!$H$14*ISNUMBER($I1367)+'01_指標庫'!$H$15*ISNUMBER($AH1367)+'01_指標庫'!$H$16*ISNUMBER($K1367)+'01_指標庫'!$H$17*ISNUMBER($AI1367)+'01_指標庫'!$H$18*ISNUMBER($AJ1367)+'01_指標庫'!$H$19*ISNUMBER($AK1367)+'01_指標庫'!$H$20*ISNUMBER($BB1367)+'01_指標庫'!$H$21*ISNUMBER($BC1367)</f>
        <v>51</v>
      </c>
      <c r="AX1367">
        <f>IF(AW1367=0,50,ROUND(('01_指標庫'!$H$4*IF(ISNUMBER($F1367),L1367,0)+'01_指標庫'!$H$5*IF(ISNUMBER($AA1367),AL1367,0)+'01_指標庫'!$H$6*IF(ISNUMBER($G1367),M1367,0)+'01_指標庫'!$H$7*IF(ISNUMBER($H1367),N1367,0)+'01_指標庫'!$H$8*IF(ISNUMBER($AF1367),AQ1367,0)+'01_指標庫'!$H$9*IF(ISNUMBER($AG1367),AR1367,0)+'01_指標庫'!$H$10*IF(ISNUMBER($AB1367),AM1367,0)+'01_指標庫'!$H$11*IF(ISNUMBER($AC1367),AN1367,0)+'01_指標庫'!$H$12*IF(ISNUMBER($AD1367),AO1367,0)+'01_指標庫'!$H$13*IF(ISNUMBER($AE1367),AP1367,0)+'01_指標庫'!$H$14*IF(ISNUMBER($I1367),O1367,0)+'01_指標庫'!$H$15*IF(ISNUMBER($AH1367),AS1367,0)+'01_指標庫'!$H$16*IF(ISNUMBER($K1367),P1367,0)+'01_指標庫'!$H$17*IF(ISNUMBER($AI1367),AT1367,0)+'01_指標庫'!$H$18*IF(ISNUMBER($AJ1367),AU1367,0)+'01_指標庫'!$H$19*IF(ISNUMBER($AK1367),AV1367,0)+'01_指標庫'!$H$20*IF(ISNUMBER($BB1367),BB1367,0)+'01_指標庫'!$H$21*IF(ISNUMBER($BC1367),BC1367,0))/AW1367,1))</f>
        <v>63.7</v>
      </c>
      <c r="AY1367" s="67"/>
      <c r="AZ1367" s="67"/>
      <c r="BA1367" s="66">
        <f t="shared" si="500"/>
        <v>-9.5119549587991958E-3</v>
      </c>
      <c r="BB1367">
        <f t="shared" si="501"/>
        <v>0</v>
      </c>
      <c r="BC1367" t="str">
        <f t="shared" si="502"/>
        <v/>
      </c>
    </row>
    <row r="1368" spans="1:55" ht="15" customHeight="1">
      <c r="A1368" s="56">
        <v>1364</v>
      </c>
      <c r="B1368" s="57">
        <v>44536</v>
      </c>
      <c r="C1368" s="56">
        <v>2021</v>
      </c>
      <c r="D1368" s="58" t="s">
        <v>236</v>
      </c>
      <c r="E1368" s="59">
        <v>15846.16</v>
      </c>
      <c r="F1368" s="60">
        <v>8.9852000000000001E-2</v>
      </c>
      <c r="G1368" s="60">
        <v>-4.3875999999999998E-2</v>
      </c>
      <c r="H1368" s="61">
        <v>0.79590000000000005</v>
      </c>
      <c r="I1368" s="69">
        <v>501.1</v>
      </c>
      <c r="J1368" s="70" t="s">
        <v>240</v>
      </c>
      <c r="K1368" s="63">
        <v>27.18</v>
      </c>
      <c r="L1368" s="56">
        <f t="shared" si="480"/>
        <v>100</v>
      </c>
      <c r="M1368" s="56">
        <f t="shared" si="481"/>
        <v>100</v>
      </c>
      <c r="N1368" s="56">
        <f t="shared" si="482"/>
        <v>100</v>
      </c>
      <c r="O1368" s="56">
        <f t="shared" si="483"/>
        <v>50</v>
      </c>
      <c r="P1368" s="56">
        <f t="shared" si="484"/>
        <v>0</v>
      </c>
      <c r="Q1368" s="63"/>
      <c r="R1368" s="56"/>
      <c r="S1368" s="60">
        <f t="shared" si="497"/>
        <v>8.5361289813417063E-3</v>
      </c>
      <c r="T1368" s="64">
        <f t="shared" si="498"/>
        <v>-0.113791979132703</v>
      </c>
      <c r="V1368" s="65"/>
      <c r="W1368" s="65"/>
      <c r="Y1368" s="15" t="str">
        <f t="shared" si="485"/>
        <v>UNCERTAIN</v>
      </c>
      <c r="AA1368" s="66">
        <f t="shared" si="499"/>
        <v>7.5458461448522085E-2</v>
      </c>
      <c r="AB1368">
        <f>LOOKUP($B1368,'07_L1政策步階'!$A$4:$A$14,'07_L1政策步階'!$C$4:$C$14)</f>
        <v>0</v>
      </c>
      <c r="AC1368" s="65"/>
      <c r="AD1368" s="65"/>
      <c r="AE1368" s="65"/>
      <c r="AF1368" s="65"/>
      <c r="AG1368" s="65"/>
      <c r="AH1368" s="65"/>
      <c r="AI1368" s="65"/>
      <c r="AJ1368" s="65"/>
      <c r="AK1368" s="65"/>
      <c r="AL1368">
        <f t="shared" si="486"/>
        <v>100</v>
      </c>
      <c r="AM1368">
        <f t="shared" si="487"/>
        <v>50</v>
      </c>
      <c r="AN1368" t="str">
        <f t="shared" si="488"/>
        <v/>
      </c>
      <c r="AO1368" t="str">
        <f t="shared" si="489"/>
        <v/>
      </c>
      <c r="AP1368" t="str">
        <f t="shared" si="490"/>
        <v/>
      </c>
      <c r="AQ1368" t="str">
        <f t="shared" si="491"/>
        <v/>
      </c>
      <c r="AR1368" t="str">
        <f t="shared" si="492"/>
        <v/>
      </c>
      <c r="AS1368" t="str">
        <f t="shared" si="493"/>
        <v/>
      </c>
      <c r="AT1368" t="str">
        <f t="shared" si="494"/>
        <v/>
      </c>
      <c r="AU1368" t="str">
        <f t="shared" si="495"/>
        <v/>
      </c>
      <c r="AV1368" t="str">
        <f t="shared" si="496"/>
        <v/>
      </c>
      <c r="AW1368">
        <f>'01_指標庫'!$H$4*ISNUMBER($F1368)+'01_指標庫'!$H$5*ISNUMBER($AA1368)+'01_指標庫'!$H$6*ISNUMBER($G1368)+'01_指標庫'!$H$7*ISNUMBER($H1368)+'01_指標庫'!$H$8*ISNUMBER($AF1368)+'01_指標庫'!$H$9*ISNUMBER($AG1368)+'01_指標庫'!$H$10*ISNUMBER($AB1368)+'01_指標庫'!$H$11*ISNUMBER($AC1368)+'01_指標庫'!$H$12*ISNUMBER($AD1368)+'01_指標庫'!$H$13*ISNUMBER($AE1368)+'01_指標庫'!$H$14*ISNUMBER($I1368)+'01_指標庫'!$H$15*ISNUMBER($AH1368)+'01_指標庫'!$H$16*ISNUMBER($K1368)+'01_指標庫'!$H$17*ISNUMBER($AI1368)+'01_指標庫'!$H$18*ISNUMBER($AJ1368)+'01_指標庫'!$H$19*ISNUMBER($AK1368)+'01_指標庫'!$H$20*ISNUMBER($BB1368)+'01_指標庫'!$H$21*ISNUMBER($BC1368)</f>
        <v>51</v>
      </c>
      <c r="AX1368">
        <f>IF(AW1368=0,50,ROUND(('01_指標庫'!$H$4*IF(ISNUMBER($F1368),L1368,0)+'01_指標庫'!$H$5*IF(ISNUMBER($AA1368),AL1368,0)+'01_指標庫'!$H$6*IF(ISNUMBER($G1368),M1368,0)+'01_指標庫'!$H$7*IF(ISNUMBER($H1368),N1368,0)+'01_指標庫'!$H$8*IF(ISNUMBER($AF1368),AQ1368,0)+'01_指標庫'!$H$9*IF(ISNUMBER($AG1368),AR1368,0)+'01_指標庫'!$H$10*IF(ISNUMBER($AB1368),AM1368,0)+'01_指標庫'!$H$11*IF(ISNUMBER($AC1368),AN1368,0)+'01_指標庫'!$H$12*IF(ISNUMBER($AD1368),AO1368,0)+'01_指標庫'!$H$13*IF(ISNUMBER($AE1368),AP1368,0)+'01_指標庫'!$H$14*IF(ISNUMBER($I1368),O1368,0)+'01_指標庫'!$H$15*IF(ISNUMBER($AH1368),AS1368,0)+'01_指標庫'!$H$16*IF(ISNUMBER($K1368),P1368,0)+'01_指標庫'!$H$17*IF(ISNUMBER($AI1368),AT1368,0)+'01_指標庫'!$H$18*IF(ISNUMBER($AJ1368),AU1368,0)+'01_指標庫'!$H$19*IF(ISNUMBER($AK1368),AV1368,0)+'01_指標庫'!$H$20*IF(ISNUMBER($BB1368),BB1368,0)+'01_指標庫'!$H$21*IF(ISNUMBER($BC1368),BC1368,0))/AW1368,1))</f>
        <v>63.7</v>
      </c>
      <c r="AY1368" s="67"/>
      <c r="AZ1368" s="67"/>
      <c r="BA1368" s="66">
        <f t="shared" si="500"/>
        <v>-1.1908191188523376E-2</v>
      </c>
      <c r="BB1368">
        <f t="shared" si="501"/>
        <v>0</v>
      </c>
      <c r="BC1368" t="str">
        <f t="shared" si="502"/>
        <v/>
      </c>
    </row>
    <row r="1369" spans="1:55" ht="15" customHeight="1">
      <c r="A1369" s="56">
        <v>1365</v>
      </c>
      <c r="B1369" s="57">
        <v>44537</v>
      </c>
      <c r="C1369" s="56">
        <v>2021</v>
      </c>
      <c r="D1369" s="58" t="s">
        <v>237</v>
      </c>
      <c r="E1369" s="59">
        <v>16325.66</v>
      </c>
      <c r="F1369" s="60">
        <v>0.121623</v>
      </c>
      <c r="G1369" s="60">
        <v>-1.4944000000000001E-2</v>
      </c>
      <c r="H1369" s="61">
        <v>0.79590000000000005</v>
      </c>
      <c r="I1369" s="69">
        <v>456.8</v>
      </c>
      <c r="J1369" s="70" t="s">
        <v>240</v>
      </c>
      <c r="K1369" s="63">
        <v>21.89</v>
      </c>
      <c r="L1369" s="56">
        <f t="shared" si="480"/>
        <v>100</v>
      </c>
      <c r="M1369" s="56">
        <f t="shared" si="481"/>
        <v>100</v>
      </c>
      <c r="N1369" s="56">
        <f t="shared" si="482"/>
        <v>100</v>
      </c>
      <c r="O1369" s="56">
        <f t="shared" si="483"/>
        <v>50</v>
      </c>
      <c r="P1369" s="56">
        <f t="shared" si="484"/>
        <v>50</v>
      </c>
      <c r="Q1369" s="63"/>
      <c r="R1369" s="56"/>
      <c r="S1369" s="60">
        <f t="shared" si="497"/>
        <v>3.025969698652542E-2</v>
      </c>
      <c r="T1369" s="64">
        <f t="shared" si="498"/>
        <v>-0.19462840323767472</v>
      </c>
      <c r="V1369" s="65"/>
      <c r="W1369" s="65"/>
      <c r="Y1369" s="15" t="str">
        <f t="shared" si="485"/>
        <v>UNCERTAIN</v>
      </c>
      <c r="AA1369" s="66">
        <f t="shared" si="499"/>
        <v>7.5841877364158927E-2</v>
      </c>
      <c r="AB1369">
        <f>LOOKUP($B1369,'07_L1政策步階'!$A$4:$A$14,'07_L1政策步階'!$C$4:$C$14)</f>
        <v>0</v>
      </c>
      <c r="AC1369" s="65"/>
      <c r="AD1369" s="65"/>
      <c r="AE1369" s="65"/>
      <c r="AF1369" s="65"/>
      <c r="AG1369" s="65"/>
      <c r="AH1369" s="65"/>
      <c r="AI1369" s="65"/>
      <c r="AJ1369" s="65"/>
      <c r="AK1369" s="65"/>
      <c r="AL1369">
        <f t="shared" si="486"/>
        <v>100</v>
      </c>
      <c r="AM1369">
        <f t="shared" si="487"/>
        <v>50</v>
      </c>
      <c r="AN1369" t="str">
        <f t="shared" si="488"/>
        <v/>
      </c>
      <c r="AO1369" t="str">
        <f t="shared" si="489"/>
        <v/>
      </c>
      <c r="AP1369" t="str">
        <f t="shared" si="490"/>
        <v/>
      </c>
      <c r="AQ1369" t="str">
        <f t="shared" si="491"/>
        <v/>
      </c>
      <c r="AR1369" t="str">
        <f t="shared" si="492"/>
        <v/>
      </c>
      <c r="AS1369" t="str">
        <f t="shared" si="493"/>
        <v/>
      </c>
      <c r="AT1369" t="str">
        <f t="shared" si="494"/>
        <v/>
      </c>
      <c r="AU1369" t="str">
        <f t="shared" si="495"/>
        <v/>
      </c>
      <c r="AV1369" t="str">
        <f t="shared" si="496"/>
        <v/>
      </c>
      <c r="AW1369">
        <f>'01_指標庫'!$H$4*ISNUMBER($F1369)+'01_指標庫'!$H$5*ISNUMBER($AA1369)+'01_指標庫'!$H$6*ISNUMBER($G1369)+'01_指標庫'!$H$7*ISNUMBER($H1369)+'01_指標庫'!$H$8*ISNUMBER($AF1369)+'01_指標庫'!$H$9*ISNUMBER($AG1369)+'01_指標庫'!$H$10*ISNUMBER($AB1369)+'01_指標庫'!$H$11*ISNUMBER($AC1369)+'01_指標庫'!$H$12*ISNUMBER($AD1369)+'01_指標庫'!$H$13*ISNUMBER($AE1369)+'01_指標庫'!$H$14*ISNUMBER($I1369)+'01_指標庫'!$H$15*ISNUMBER($AH1369)+'01_指標庫'!$H$16*ISNUMBER($K1369)+'01_指標庫'!$H$17*ISNUMBER($AI1369)+'01_指標庫'!$H$18*ISNUMBER($AJ1369)+'01_指標庫'!$H$19*ISNUMBER($AK1369)+'01_指標庫'!$H$20*ISNUMBER($BB1369)+'01_指標庫'!$H$21*ISNUMBER($BC1369)</f>
        <v>51</v>
      </c>
      <c r="AX1369">
        <f>IF(AW1369=0,50,ROUND(('01_指標庫'!$H$4*IF(ISNUMBER($F1369),L1369,0)+'01_指標庫'!$H$5*IF(ISNUMBER($AA1369),AL1369,0)+'01_指標庫'!$H$6*IF(ISNUMBER($G1369),M1369,0)+'01_指標庫'!$H$7*IF(ISNUMBER($H1369),N1369,0)+'01_指標庫'!$H$8*IF(ISNUMBER($AF1369),AQ1369,0)+'01_指標庫'!$H$9*IF(ISNUMBER($AG1369),AR1369,0)+'01_指標庫'!$H$10*IF(ISNUMBER($AB1369),AM1369,0)+'01_指標庫'!$H$11*IF(ISNUMBER($AC1369),AN1369,0)+'01_指標庫'!$H$12*IF(ISNUMBER($AD1369),AO1369,0)+'01_指標庫'!$H$13*IF(ISNUMBER($AE1369),AP1369,0)+'01_指標庫'!$H$14*IF(ISNUMBER($I1369),O1369,0)+'01_指標庫'!$H$15*IF(ISNUMBER($AH1369),AS1369,0)+'01_指標庫'!$H$16*IF(ISNUMBER($K1369),P1369,0)+'01_指標庫'!$H$17*IF(ISNUMBER($AI1369),AT1369,0)+'01_指標庫'!$H$18*IF(ISNUMBER($AJ1369),AU1369,0)+'01_指標庫'!$H$19*IF(ISNUMBER($AK1369),AV1369,0)+'01_指標庫'!$H$20*IF(ISNUMBER($BB1369),BB1369,0)+'01_指標庫'!$H$21*IF(ISNUMBER($BC1369),BC1369,0))/AW1369,1))</f>
        <v>69.599999999999994</v>
      </c>
      <c r="AY1369" s="67"/>
      <c r="AZ1369" s="67"/>
      <c r="BA1369" s="66">
        <f t="shared" si="500"/>
        <v>-9.2114542230921082E-3</v>
      </c>
      <c r="BB1369">
        <f t="shared" si="501"/>
        <v>0</v>
      </c>
      <c r="BC1369" t="str">
        <f t="shared" si="502"/>
        <v/>
      </c>
    </row>
    <row r="1370" spans="1:55" ht="15" customHeight="1">
      <c r="A1370" s="56">
        <v>1366</v>
      </c>
      <c r="B1370" s="57">
        <v>44538</v>
      </c>
      <c r="C1370" s="56">
        <v>2021</v>
      </c>
      <c r="D1370" s="58" t="s">
        <v>238</v>
      </c>
      <c r="E1370" s="59">
        <v>16394.34</v>
      </c>
      <c r="F1370" s="60">
        <v>0.12514700000000001</v>
      </c>
      <c r="G1370" s="60">
        <v>-1.0800000000000001E-2</v>
      </c>
      <c r="H1370" s="61">
        <v>0.85709999999999997</v>
      </c>
      <c r="I1370" s="69">
        <v>440.1</v>
      </c>
      <c r="J1370" s="70" t="s">
        <v>240</v>
      </c>
      <c r="K1370" s="63">
        <v>19.899999999999999</v>
      </c>
      <c r="L1370" s="56">
        <f t="shared" si="480"/>
        <v>100</v>
      </c>
      <c r="M1370" s="56">
        <f t="shared" si="481"/>
        <v>100</v>
      </c>
      <c r="N1370" s="56">
        <f t="shared" si="482"/>
        <v>100</v>
      </c>
      <c r="O1370" s="56">
        <f t="shared" si="483"/>
        <v>50</v>
      </c>
      <c r="P1370" s="56">
        <f t="shared" si="484"/>
        <v>100</v>
      </c>
      <c r="Q1370" s="63"/>
      <c r="R1370" s="56"/>
      <c r="S1370" s="60">
        <f t="shared" si="497"/>
        <v>4.20687433157374E-3</v>
      </c>
      <c r="T1370" s="64">
        <f t="shared" si="498"/>
        <v>-9.090909090909105E-2</v>
      </c>
      <c r="V1370" s="65"/>
      <c r="W1370" s="65"/>
      <c r="Y1370" s="15" t="str">
        <f t="shared" si="485"/>
        <v>EASY</v>
      </c>
      <c r="AA1370" s="66">
        <f t="shared" si="499"/>
        <v>7.6929492790114962E-2</v>
      </c>
      <c r="AB1370">
        <f>LOOKUP($B1370,'07_L1政策步階'!$A$4:$A$14,'07_L1政策步階'!$C$4:$C$14)</f>
        <v>0</v>
      </c>
      <c r="AC1370" s="65"/>
      <c r="AD1370" s="65"/>
      <c r="AE1370" s="65"/>
      <c r="AF1370" s="65"/>
      <c r="AG1370" s="65"/>
      <c r="AH1370" s="65"/>
      <c r="AI1370" s="65"/>
      <c r="AJ1370" s="65"/>
      <c r="AK1370" s="65"/>
      <c r="AL1370">
        <f t="shared" si="486"/>
        <v>100</v>
      </c>
      <c r="AM1370">
        <f t="shared" si="487"/>
        <v>50</v>
      </c>
      <c r="AN1370" t="str">
        <f t="shared" si="488"/>
        <v/>
      </c>
      <c r="AO1370" t="str">
        <f t="shared" si="489"/>
        <v/>
      </c>
      <c r="AP1370" t="str">
        <f t="shared" si="490"/>
        <v/>
      </c>
      <c r="AQ1370" t="str">
        <f t="shared" si="491"/>
        <v/>
      </c>
      <c r="AR1370" t="str">
        <f t="shared" si="492"/>
        <v/>
      </c>
      <c r="AS1370" t="str">
        <f t="shared" si="493"/>
        <v/>
      </c>
      <c r="AT1370" t="str">
        <f t="shared" si="494"/>
        <v/>
      </c>
      <c r="AU1370" t="str">
        <f t="shared" si="495"/>
        <v/>
      </c>
      <c r="AV1370" t="str">
        <f t="shared" si="496"/>
        <v/>
      </c>
      <c r="AW1370">
        <f>'01_指標庫'!$H$4*ISNUMBER($F1370)+'01_指標庫'!$H$5*ISNUMBER($AA1370)+'01_指標庫'!$H$6*ISNUMBER($G1370)+'01_指標庫'!$H$7*ISNUMBER($H1370)+'01_指標庫'!$H$8*ISNUMBER($AF1370)+'01_指標庫'!$H$9*ISNUMBER($AG1370)+'01_指標庫'!$H$10*ISNUMBER($AB1370)+'01_指標庫'!$H$11*ISNUMBER($AC1370)+'01_指標庫'!$H$12*ISNUMBER($AD1370)+'01_指標庫'!$H$13*ISNUMBER($AE1370)+'01_指標庫'!$H$14*ISNUMBER($I1370)+'01_指標庫'!$H$15*ISNUMBER($AH1370)+'01_指標庫'!$H$16*ISNUMBER($K1370)+'01_指標庫'!$H$17*ISNUMBER($AI1370)+'01_指標庫'!$H$18*ISNUMBER($AJ1370)+'01_指標庫'!$H$19*ISNUMBER($AK1370)+'01_指標庫'!$H$20*ISNUMBER($BB1370)+'01_指標庫'!$H$21*ISNUMBER($BC1370)</f>
        <v>51</v>
      </c>
      <c r="AX1370">
        <f>IF(AW1370=0,50,ROUND(('01_指標庫'!$H$4*IF(ISNUMBER($F1370),L1370,0)+'01_指標庫'!$H$5*IF(ISNUMBER($AA1370),AL1370,0)+'01_指標庫'!$H$6*IF(ISNUMBER($G1370),M1370,0)+'01_指標庫'!$H$7*IF(ISNUMBER($H1370),N1370,0)+'01_指標庫'!$H$8*IF(ISNUMBER($AF1370),AQ1370,0)+'01_指標庫'!$H$9*IF(ISNUMBER($AG1370),AR1370,0)+'01_指標庫'!$H$10*IF(ISNUMBER($AB1370),AM1370,0)+'01_指標庫'!$H$11*IF(ISNUMBER($AC1370),AN1370,0)+'01_指標庫'!$H$12*IF(ISNUMBER($AD1370),AO1370,0)+'01_指標庫'!$H$13*IF(ISNUMBER($AE1370),AP1370,0)+'01_指標庫'!$H$14*IF(ISNUMBER($I1370),O1370,0)+'01_指標庫'!$H$15*IF(ISNUMBER($AH1370),AS1370,0)+'01_指標庫'!$H$16*IF(ISNUMBER($K1370),P1370,0)+'01_指標庫'!$H$17*IF(ISNUMBER($AI1370),AT1370,0)+'01_指標庫'!$H$18*IF(ISNUMBER($AJ1370),AU1370,0)+'01_指標庫'!$H$19*IF(ISNUMBER($AK1370),AV1370,0)+'01_指標庫'!$H$20*IF(ISNUMBER($BB1370),BB1370,0)+'01_指標庫'!$H$21*IF(ISNUMBER($BC1370),BC1370,0))/AW1370,1))</f>
        <v>75.5</v>
      </c>
      <c r="AY1370" s="67"/>
      <c r="AZ1370" s="67"/>
      <c r="BA1370" s="66">
        <f t="shared" si="500"/>
        <v>-3.3357704968044466E-3</v>
      </c>
      <c r="BB1370">
        <f t="shared" si="501"/>
        <v>0</v>
      </c>
      <c r="BC1370" t="str">
        <f t="shared" si="502"/>
        <v/>
      </c>
    </row>
    <row r="1371" spans="1:55" ht="15" customHeight="1">
      <c r="A1371" s="56">
        <v>1367</v>
      </c>
      <c r="B1371" s="57">
        <v>44539</v>
      </c>
      <c r="C1371" s="56">
        <v>2021</v>
      </c>
      <c r="D1371" s="58" t="s">
        <v>239</v>
      </c>
      <c r="E1371" s="59">
        <v>16149.57</v>
      </c>
      <c r="F1371" s="60">
        <v>0.107086</v>
      </c>
      <c r="G1371" s="60">
        <v>-2.5569000000000001E-2</v>
      </c>
      <c r="H1371" s="61">
        <v>0.81630000000000003</v>
      </c>
      <c r="I1371" s="69">
        <v>454.2</v>
      </c>
      <c r="J1371" s="70" t="s">
        <v>240</v>
      </c>
      <c r="K1371" s="63">
        <v>21.58</v>
      </c>
      <c r="L1371" s="56">
        <f t="shared" si="480"/>
        <v>100</v>
      </c>
      <c r="M1371" s="56">
        <f t="shared" si="481"/>
        <v>100</v>
      </c>
      <c r="N1371" s="56">
        <f t="shared" si="482"/>
        <v>100</v>
      </c>
      <c r="O1371" s="56">
        <f t="shared" si="483"/>
        <v>50</v>
      </c>
      <c r="P1371" s="56">
        <f t="shared" si="484"/>
        <v>50</v>
      </c>
      <c r="Q1371" s="63"/>
      <c r="R1371" s="56"/>
      <c r="S1371" s="60">
        <f t="shared" si="497"/>
        <v>-1.4930152723439893E-2</v>
      </c>
      <c r="T1371" s="64">
        <f t="shared" si="498"/>
        <v>8.4422110552763829E-2</v>
      </c>
      <c r="V1371" s="65"/>
      <c r="W1371" s="65"/>
      <c r="Y1371" s="15" t="str">
        <f t="shared" si="485"/>
        <v>EASY</v>
      </c>
      <c r="AA1371" s="66">
        <f t="shared" si="499"/>
        <v>7.7618426336597102E-2</v>
      </c>
      <c r="AB1371">
        <f>LOOKUP($B1371,'07_L1政策步階'!$A$4:$A$14,'07_L1政策步階'!$C$4:$C$14)</f>
        <v>0</v>
      </c>
      <c r="AC1371" s="65"/>
      <c r="AD1371" s="65"/>
      <c r="AE1371" s="65"/>
      <c r="AF1371" s="65"/>
      <c r="AG1371" s="65"/>
      <c r="AH1371" s="65"/>
      <c r="AI1371" s="65"/>
      <c r="AJ1371" s="65"/>
      <c r="AK1371" s="65"/>
      <c r="AL1371">
        <f t="shared" si="486"/>
        <v>100</v>
      </c>
      <c r="AM1371">
        <f t="shared" si="487"/>
        <v>50</v>
      </c>
      <c r="AN1371" t="str">
        <f t="shared" si="488"/>
        <v/>
      </c>
      <c r="AO1371" t="str">
        <f t="shared" si="489"/>
        <v/>
      </c>
      <c r="AP1371" t="str">
        <f t="shared" si="490"/>
        <v/>
      </c>
      <c r="AQ1371" t="str">
        <f t="shared" si="491"/>
        <v/>
      </c>
      <c r="AR1371" t="str">
        <f t="shared" si="492"/>
        <v/>
      </c>
      <c r="AS1371" t="str">
        <f t="shared" si="493"/>
        <v/>
      </c>
      <c r="AT1371" t="str">
        <f t="shared" si="494"/>
        <v/>
      </c>
      <c r="AU1371" t="str">
        <f t="shared" si="495"/>
        <v/>
      </c>
      <c r="AV1371" t="str">
        <f t="shared" si="496"/>
        <v/>
      </c>
      <c r="AW1371">
        <f>'01_指標庫'!$H$4*ISNUMBER($F1371)+'01_指標庫'!$H$5*ISNUMBER($AA1371)+'01_指標庫'!$H$6*ISNUMBER($G1371)+'01_指標庫'!$H$7*ISNUMBER($H1371)+'01_指標庫'!$H$8*ISNUMBER($AF1371)+'01_指標庫'!$H$9*ISNUMBER($AG1371)+'01_指標庫'!$H$10*ISNUMBER($AB1371)+'01_指標庫'!$H$11*ISNUMBER($AC1371)+'01_指標庫'!$H$12*ISNUMBER($AD1371)+'01_指標庫'!$H$13*ISNUMBER($AE1371)+'01_指標庫'!$H$14*ISNUMBER($I1371)+'01_指標庫'!$H$15*ISNUMBER($AH1371)+'01_指標庫'!$H$16*ISNUMBER($K1371)+'01_指標庫'!$H$17*ISNUMBER($AI1371)+'01_指標庫'!$H$18*ISNUMBER($AJ1371)+'01_指標庫'!$H$19*ISNUMBER($AK1371)+'01_指標庫'!$H$20*ISNUMBER($BB1371)+'01_指標庫'!$H$21*ISNUMBER($BC1371)</f>
        <v>51</v>
      </c>
      <c r="AX1371">
        <f>IF(AW1371=0,50,ROUND(('01_指標庫'!$H$4*IF(ISNUMBER($F1371),L1371,0)+'01_指標庫'!$H$5*IF(ISNUMBER($AA1371),AL1371,0)+'01_指標庫'!$H$6*IF(ISNUMBER($G1371),M1371,0)+'01_指標庫'!$H$7*IF(ISNUMBER($H1371),N1371,0)+'01_指標庫'!$H$8*IF(ISNUMBER($AF1371),AQ1371,0)+'01_指標庫'!$H$9*IF(ISNUMBER($AG1371),AR1371,0)+'01_指標庫'!$H$10*IF(ISNUMBER($AB1371),AM1371,0)+'01_指標庫'!$H$11*IF(ISNUMBER($AC1371),AN1371,0)+'01_指標庫'!$H$12*IF(ISNUMBER($AD1371),AO1371,0)+'01_指標庫'!$H$13*IF(ISNUMBER($AE1371),AP1371,0)+'01_指標庫'!$H$14*IF(ISNUMBER($I1371),O1371,0)+'01_指標庫'!$H$15*IF(ISNUMBER($AH1371),AS1371,0)+'01_指標庫'!$H$16*IF(ISNUMBER($K1371),P1371,0)+'01_指標庫'!$H$17*IF(ISNUMBER($AI1371),AT1371,0)+'01_指標庫'!$H$18*IF(ISNUMBER($AJ1371),AU1371,0)+'01_指標庫'!$H$19*IF(ISNUMBER($AK1371),AV1371,0)+'01_指標庫'!$H$20*IF(ISNUMBER($BB1371),BB1371,0)+'01_指標庫'!$H$21*IF(ISNUMBER($BC1371),BC1371,0))/AW1371,1))</f>
        <v>75.5</v>
      </c>
      <c r="AY1371" s="67"/>
      <c r="AZ1371" s="67"/>
      <c r="BA1371" s="66">
        <f t="shared" si="500"/>
        <v>-9.0142181576879921E-6</v>
      </c>
      <c r="BB1371">
        <f t="shared" si="501"/>
        <v>50</v>
      </c>
      <c r="BC1371" t="str">
        <f t="shared" si="502"/>
        <v/>
      </c>
    </row>
    <row r="1372" spans="1:55" ht="15" customHeight="1">
      <c r="A1372" s="56">
        <v>1368</v>
      </c>
      <c r="B1372" s="57">
        <v>44540</v>
      </c>
      <c r="C1372" s="56">
        <v>2021</v>
      </c>
      <c r="D1372" s="58" t="s">
        <v>234</v>
      </c>
      <c r="E1372" s="59">
        <v>16331.98</v>
      </c>
      <c r="F1372" s="60">
        <v>0.118279</v>
      </c>
      <c r="G1372" s="60">
        <v>-1.4563E-2</v>
      </c>
      <c r="H1372" s="61">
        <v>0.81630000000000003</v>
      </c>
      <c r="I1372" s="69">
        <v>429.9</v>
      </c>
      <c r="J1372" s="70" t="s">
        <v>240</v>
      </c>
      <c r="K1372" s="63">
        <v>18.690000000000001</v>
      </c>
      <c r="L1372" s="56">
        <f t="shared" si="480"/>
        <v>100</v>
      </c>
      <c r="M1372" s="56">
        <f t="shared" si="481"/>
        <v>100</v>
      </c>
      <c r="N1372" s="56">
        <f t="shared" si="482"/>
        <v>100</v>
      </c>
      <c r="O1372" s="56">
        <f t="shared" si="483"/>
        <v>50</v>
      </c>
      <c r="P1372" s="56">
        <f t="shared" si="484"/>
        <v>100</v>
      </c>
      <c r="Q1372" s="63"/>
      <c r="R1372" s="56"/>
      <c r="S1372" s="60">
        <f t="shared" si="497"/>
        <v>1.1295037576851907E-2</v>
      </c>
      <c r="T1372" s="64">
        <f t="shared" si="498"/>
        <v>-0.13392029657089888</v>
      </c>
      <c r="V1372" s="65"/>
      <c r="W1372" s="65"/>
      <c r="Y1372" s="15" t="str">
        <f t="shared" si="485"/>
        <v>EASY</v>
      </c>
      <c r="AA1372" s="66">
        <f t="shared" si="499"/>
        <v>7.860484656998401E-2</v>
      </c>
      <c r="AB1372">
        <f>LOOKUP($B1372,'07_L1政策步階'!$A$4:$A$14,'07_L1政策步階'!$C$4:$C$14)</f>
        <v>0</v>
      </c>
      <c r="AC1372" s="65"/>
      <c r="AD1372" s="65"/>
      <c r="AE1372" s="65"/>
      <c r="AF1372" s="65"/>
      <c r="AG1372" s="65"/>
      <c r="AH1372" s="65"/>
      <c r="AI1372" s="65"/>
      <c r="AJ1372" s="65"/>
      <c r="AK1372" s="65"/>
      <c r="AL1372">
        <f t="shared" si="486"/>
        <v>100</v>
      </c>
      <c r="AM1372">
        <f t="shared" si="487"/>
        <v>50</v>
      </c>
      <c r="AN1372" t="str">
        <f t="shared" si="488"/>
        <v/>
      </c>
      <c r="AO1372" t="str">
        <f t="shared" si="489"/>
        <v/>
      </c>
      <c r="AP1372" t="str">
        <f t="shared" si="490"/>
        <v/>
      </c>
      <c r="AQ1372" t="str">
        <f t="shared" si="491"/>
        <v/>
      </c>
      <c r="AR1372" t="str">
        <f t="shared" si="492"/>
        <v/>
      </c>
      <c r="AS1372" t="str">
        <f t="shared" si="493"/>
        <v/>
      </c>
      <c r="AT1372" t="str">
        <f t="shared" si="494"/>
        <v/>
      </c>
      <c r="AU1372" t="str">
        <f t="shared" si="495"/>
        <v/>
      </c>
      <c r="AV1372" t="str">
        <f t="shared" si="496"/>
        <v/>
      </c>
      <c r="AW1372">
        <f>'01_指標庫'!$H$4*ISNUMBER($F1372)+'01_指標庫'!$H$5*ISNUMBER($AA1372)+'01_指標庫'!$H$6*ISNUMBER($G1372)+'01_指標庫'!$H$7*ISNUMBER($H1372)+'01_指標庫'!$H$8*ISNUMBER($AF1372)+'01_指標庫'!$H$9*ISNUMBER($AG1372)+'01_指標庫'!$H$10*ISNUMBER($AB1372)+'01_指標庫'!$H$11*ISNUMBER($AC1372)+'01_指標庫'!$H$12*ISNUMBER($AD1372)+'01_指標庫'!$H$13*ISNUMBER($AE1372)+'01_指標庫'!$H$14*ISNUMBER($I1372)+'01_指標庫'!$H$15*ISNUMBER($AH1372)+'01_指標庫'!$H$16*ISNUMBER($K1372)+'01_指標庫'!$H$17*ISNUMBER($AI1372)+'01_指標庫'!$H$18*ISNUMBER($AJ1372)+'01_指標庫'!$H$19*ISNUMBER($AK1372)+'01_指標庫'!$H$20*ISNUMBER($BB1372)+'01_指標庫'!$H$21*ISNUMBER($BC1372)</f>
        <v>51</v>
      </c>
      <c r="AX1372">
        <f>IF(AW1372=0,50,ROUND(('01_指標庫'!$H$4*IF(ISNUMBER($F1372),L1372,0)+'01_指標庫'!$H$5*IF(ISNUMBER($AA1372),AL1372,0)+'01_指標庫'!$H$6*IF(ISNUMBER($G1372),M1372,0)+'01_指標庫'!$H$7*IF(ISNUMBER($H1372),N1372,0)+'01_指標庫'!$H$8*IF(ISNUMBER($AF1372),AQ1372,0)+'01_指標庫'!$H$9*IF(ISNUMBER($AG1372),AR1372,0)+'01_指標庫'!$H$10*IF(ISNUMBER($AB1372),AM1372,0)+'01_指標庫'!$H$11*IF(ISNUMBER($AC1372),AN1372,0)+'01_指標庫'!$H$12*IF(ISNUMBER($AD1372),AO1372,0)+'01_指標庫'!$H$13*IF(ISNUMBER($AE1372),AP1372,0)+'01_指標庫'!$H$14*IF(ISNUMBER($I1372),O1372,0)+'01_指標庫'!$H$15*IF(ISNUMBER($AH1372),AS1372,0)+'01_指標庫'!$H$16*IF(ISNUMBER($K1372),P1372,0)+'01_指標庫'!$H$17*IF(ISNUMBER($AI1372),AT1372,0)+'01_指標庫'!$H$18*IF(ISNUMBER($AJ1372),AU1372,0)+'01_指標庫'!$H$19*IF(ISNUMBER($AK1372),AV1372,0)+'01_指標庫'!$H$20*IF(ISNUMBER($BB1372),BB1372,0)+'01_指標庫'!$H$21*IF(ISNUMBER($BC1372),BC1372,0))/AW1372,1))</f>
        <v>81.400000000000006</v>
      </c>
      <c r="AY1372" s="67"/>
      <c r="AZ1372" s="67"/>
      <c r="BA1372" s="66">
        <f t="shared" si="500"/>
        <v>5.7831372248995372E-3</v>
      </c>
      <c r="BB1372">
        <f t="shared" si="501"/>
        <v>50</v>
      </c>
      <c r="BC1372" t="str">
        <f t="shared" si="502"/>
        <v/>
      </c>
    </row>
    <row r="1373" spans="1:55" ht="15" customHeight="1">
      <c r="A1373" s="56">
        <v>1369</v>
      </c>
      <c r="B1373" s="57">
        <v>44543</v>
      </c>
      <c r="C1373" s="56">
        <v>2021</v>
      </c>
      <c r="D1373" s="58" t="s">
        <v>236</v>
      </c>
      <c r="E1373" s="59">
        <v>16082.55</v>
      </c>
      <c r="F1373" s="60">
        <v>0.100146</v>
      </c>
      <c r="G1373" s="60">
        <v>-2.9613E-2</v>
      </c>
      <c r="H1373" s="61">
        <v>0.85709999999999997</v>
      </c>
      <c r="I1373" s="69">
        <v>443.5</v>
      </c>
      <c r="J1373" s="70" t="s">
        <v>240</v>
      </c>
      <c r="K1373" s="63">
        <v>20.309999999999999</v>
      </c>
      <c r="L1373" s="56">
        <f t="shared" si="480"/>
        <v>100</v>
      </c>
      <c r="M1373" s="56">
        <f t="shared" si="481"/>
        <v>100</v>
      </c>
      <c r="N1373" s="56">
        <f t="shared" si="482"/>
        <v>100</v>
      </c>
      <c r="O1373" s="56">
        <f t="shared" si="483"/>
        <v>50</v>
      </c>
      <c r="P1373" s="56">
        <f t="shared" si="484"/>
        <v>50</v>
      </c>
      <c r="Q1373" s="63"/>
      <c r="R1373" s="56"/>
      <c r="S1373" s="60">
        <f t="shared" si="497"/>
        <v>-1.5272489924675448E-2</v>
      </c>
      <c r="T1373" s="64">
        <f t="shared" si="498"/>
        <v>8.667736757624378E-2</v>
      </c>
      <c r="V1373" s="65"/>
      <c r="W1373" s="65"/>
      <c r="Y1373" s="15" t="str">
        <f t="shared" si="485"/>
        <v>EASY</v>
      </c>
      <c r="AA1373" s="66">
        <f t="shared" si="499"/>
        <v>7.9337838506877478E-2</v>
      </c>
      <c r="AB1373">
        <f>LOOKUP($B1373,'07_L1政策步階'!$A$4:$A$14,'07_L1政策步階'!$C$4:$C$14)</f>
        <v>0</v>
      </c>
      <c r="AC1373" s="65"/>
      <c r="AD1373" s="65"/>
      <c r="AE1373" s="65"/>
      <c r="AF1373" s="65"/>
      <c r="AG1373" s="65"/>
      <c r="AH1373" s="65"/>
      <c r="AI1373" s="65"/>
      <c r="AJ1373" s="65"/>
      <c r="AK1373" s="65"/>
      <c r="AL1373">
        <f t="shared" si="486"/>
        <v>100</v>
      </c>
      <c r="AM1373">
        <f t="shared" si="487"/>
        <v>50</v>
      </c>
      <c r="AN1373" t="str">
        <f t="shared" si="488"/>
        <v/>
      </c>
      <c r="AO1373" t="str">
        <f t="shared" si="489"/>
        <v/>
      </c>
      <c r="AP1373" t="str">
        <f t="shared" si="490"/>
        <v/>
      </c>
      <c r="AQ1373" t="str">
        <f t="shared" si="491"/>
        <v/>
      </c>
      <c r="AR1373" t="str">
        <f t="shared" si="492"/>
        <v/>
      </c>
      <c r="AS1373" t="str">
        <f t="shared" si="493"/>
        <v/>
      </c>
      <c r="AT1373" t="str">
        <f t="shared" si="494"/>
        <v/>
      </c>
      <c r="AU1373" t="str">
        <f t="shared" si="495"/>
        <v/>
      </c>
      <c r="AV1373" t="str">
        <f t="shared" si="496"/>
        <v/>
      </c>
      <c r="AW1373">
        <f>'01_指標庫'!$H$4*ISNUMBER($F1373)+'01_指標庫'!$H$5*ISNUMBER($AA1373)+'01_指標庫'!$H$6*ISNUMBER($G1373)+'01_指標庫'!$H$7*ISNUMBER($H1373)+'01_指標庫'!$H$8*ISNUMBER($AF1373)+'01_指標庫'!$H$9*ISNUMBER($AG1373)+'01_指標庫'!$H$10*ISNUMBER($AB1373)+'01_指標庫'!$H$11*ISNUMBER($AC1373)+'01_指標庫'!$H$12*ISNUMBER($AD1373)+'01_指標庫'!$H$13*ISNUMBER($AE1373)+'01_指標庫'!$H$14*ISNUMBER($I1373)+'01_指標庫'!$H$15*ISNUMBER($AH1373)+'01_指標庫'!$H$16*ISNUMBER($K1373)+'01_指標庫'!$H$17*ISNUMBER($AI1373)+'01_指標庫'!$H$18*ISNUMBER($AJ1373)+'01_指標庫'!$H$19*ISNUMBER($AK1373)+'01_指標庫'!$H$20*ISNUMBER($BB1373)+'01_指標庫'!$H$21*ISNUMBER($BC1373)</f>
        <v>51</v>
      </c>
      <c r="AX1373">
        <f>IF(AW1373=0,50,ROUND(('01_指標庫'!$H$4*IF(ISNUMBER($F1373),L1373,0)+'01_指標庫'!$H$5*IF(ISNUMBER($AA1373),AL1373,0)+'01_指標庫'!$H$6*IF(ISNUMBER($G1373),M1373,0)+'01_指標庫'!$H$7*IF(ISNUMBER($H1373),N1373,0)+'01_指標庫'!$H$8*IF(ISNUMBER($AF1373),AQ1373,0)+'01_指標庫'!$H$9*IF(ISNUMBER($AG1373),AR1373,0)+'01_指標庫'!$H$10*IF(ISNUMBER($AB1373),AM1373,0)+'01_指標庫'!$H$11*IF(ISNUMBER($AC1373),AN1373,0)+'01_指標庫'!$H$12*IF(ISNUMBER($AD1373),AO1373,0)+'01_指標庫'!$H$13*IF(ISNUMBER($AE1373),AP1373,0)+'01_指標庫'!$H$14*IF(ISNUMBER($I1373),O1373,0)+'01_指標庫'!$H$15*IF(ISNUMBER($AH1373),AS1373,0)+'01_指標庫'!$H$16*IF(ISNUMBER($K1373),P1373,0)+'01_指標庫'!$H$17*IF(ISNUMBER($AI1373),AT1373,0)+'01_指標庫'!$H$18*IF(ISNUMBER($AJ1373),AU1373,0)+'01_指標庫'!$H$19*IF(ISNUMBER($AK1373),AV1373,0)+'01_指標庫'!$H$20*IF(ISNUMBER($BB1373),BB1373,0)+'01_指標庫'!$H$21*IF(ISNUMBER($BC1373),BC1373,0))/AW1373,1))</f>
        <v>81.400000000000006</v>
      </c>
      <c r="AY1373" s="67"/>
      <c r="AZ1373" s="67"/>
      <c r="BA1373" s="66">
        <f t="shared" si="500"/>
        <v>1.0702737451250055E-2</v>
      </c>
      <c r="BB1373">
        <f t="shared" si="501"/>
        <v>100</v>
      </c>
      <c r="BC1373" t="str">
        <f t="shared" si="502"/>
        <v/>
      </c>
    </row>
    <row r="1374" spans="1:55" ht="15" customHeight="1">
      <c r="A1374" s="56">
        <v>1370</v>
      </c>
      <c r="B1374" s="57">
        <v>44544</v>
      </c>
      <c r="C1374" s="56">
        <v>2021</v>
      </c>
      <c r="D1374" s="58" t="s">
        <v>237</v>
      </c>
      <c r="E1374" s="59">
        <v>15914.9</v>
      </c>
      <c r="F1374" s="60">
        <v>8.7614999999999998E-2</v>
      </c>
      <c r="G1374" s="60">
        <v>-3.9729E-2</v>
      </c>
      <c r="H1374" s="61">
        <v>0.85709999999999997</v>
      </c>
      <c r="I1374" s="69">
        <v>456.8</v>
      </c>
      <c r="J1374" s="70" t="s">
        <v>240</v>
      </c>
      <c r="K1374" s="63">
        <v>21.89</v>
      </c>
      <c r="L1374" s="56">
        <f t="shared" si="480"/>
        <v>100</v>
      </c>
      <c r="M1374" s="56">
        <f t="shared" si="481"/>
        <v>100</v>
      </c>
      <c r="N1374" s="56">
        <f t="shared" si="482"/>
        <v>100</v>
      </c>
      <c r="O1374" s="56">
        <f t="shared" si="483"/>
        <v>50</v>
      </c>
      <c r="P1374" s="56">
        <f t="shared" si="484"/>
        <v>50</v>
      </c>
      <c r="Q1374" s="63"/>
      <c r="R1374" s="56"/>
      <c r="S1374" s="60">
        <f t="shared" si="497"/>
        <v>-1.0424341910953205E-2</v>
      </c>
      <c r="T1374" s="64">
        <f t="shared" si="498"/>
        <v>7.779419005416055E-2</v>
      </c>
      <c r="V1374" s="65"/>
      <c r="W1374" s="65"/>
      <c r="Y1374" s="15" t="str">
        <f t="shared" si="485"/>
        <v>EASY</v>
      </c>
      <c r="AA1374" s="66">
        <f t="shared" si="499"/>
        <v>8.0256889324651359E-2</v>
      </c>
      <c r="AB1374">
        <f>LOOKUP($B1374,'07_L1政策步階'!$A$4:$A$14,'07_L1政策步階'!$C$4:$C$14)</f>
        <v>0</v>
      </c>
      <c r="AC1374" s="65"/>
      <c r="AD1374" s="65"/>
      <c r="AE1374" s="65"/>
      <c r="AF1374" s="65"/>
      <c r="AG1374" s="65"/>
      <c r="AH1374" s="65"/>
      <c r="AI1374" s="65"/>
      <c r="AJ1374" s="65"/>
      <c r="AK1374" s="65"/>
      <c r="AL1374">
        <f t="shared" si="486"/>
        <v>100</v>
      </c>
      <c r="AM1374">
        <f t="shared" si="487"/>
        <v>50</v>
      </c>
      <c r="AN1374" t="str">
        <f t="shared" si="488"/>
        <v/>
      </c>
      <c r="AO1374" t="str">
        <f t="shared" si="489"/>
        <v/>
      </c>
      <c r="AP1374" t="str">
        <f t="shared" si="490"/>
        <v/>
      </c>
      <c r="AQ1374" t="str">
        <f t="shared" si="491"/>
        <v/>
      </c>
      <c r="AR1374" t="str">
        <f t="shared" si="492"/>
        <v/>
      </c>
      <c r="AS1374" t="str">
        <f t="shared" si="493"/>
        <v/>
      </c>
      <c r="AT1374" t="str">
        <f t="shared" si="494"/>
        <v/>
      </c>
      <c r="AU1374" t="str">
        <f t="shared" si="495"/>
        <v/>
      </c>
      <c r="AV1374" t="str">
        <f t="shared" si="496"/>
        <v/>
      </c>
      <c r="AW1374">
        <f>'01_指標庫'!$H$4*ISNUMBER($F1374)+'01_指標庫'!$H$5*ISNUMBER($AA1374)+'01_指標庫'!$H$6*ISNUMBER($G1374)+'01_指標庫'!$H$7*ISNUMBER($H1374)+'01_指標庫'!$H$8*ISNUMBER($AF1374)+'01_指標庫'!$H$9*ISNUMBER($AG1374)+'01_指標庫'!$H$10*ISNUMBER($AB1374)+'01_指標庫'!$H$11*ISNUMBER($AC1374)+'01_指標庫'!$H$12*ISNUMBER($AD1374)+'01_指標庫'!$H$13*ISNUMBER($AE1374)+'01_指標庫'!$H$14*ISNUMBER($I1374)+'01_指標庫'!$H$15*ISNUMBER($AH1374)+'01_指標庫'!$H$16*ISNUMBER($K1374)+'01_指標庫'!$H$17*ISNUMBER($AI1374)+'01_指標庫'!$H$18*ISNUMBER($AJ1374)+'01_指標庫'!$H$19*ISNUMBER($AK1374)+'01_指標庫'!$H$20*ISNUMBER($BB1374)+'01_指標庫'!$H$21*ISNUMBER($BC1374)</f>
        <v>51</v>
      </c>
      <c r="AX1374">
        <f>IF(AW1374=0,50,ROUND(('01_指標庫'!$H$4*IF(ISNUMBER($F1374),L1374,0)+'01_指標庫'!$H$5*IF(ISNUMBER($AA1374),AL1374,0)+'01_指標庫'!$H$6*IF(ISNUMBER($G1374),M1374,0)+'01_指標庫'!$H$7*IF(ISNUMBER($H1374),N1374,0)+'01_指標庫'!$H$8*IF(ISNUMBER($AF1374),AQ1374,0)+'01_指標庫'!$H$9*IF(ISNUMBER($AG1374),AR1374,0)+'01_指標庫'!$H$10*IF(ISNUMBER($AB1374),AM1374,0)+'01_指標庫'!$H$11*IF(ISNUMBER($AC1374),AN1374,0)+'01_指標庫'!$H$12*IF(ISNUMBER($AD1374),AO1374,0)+'01_指標庫'!$H$13*IF(ISNUMBER($AE1374),AP1374,0)+'01_指標庫'!$H$14*IF(ISNUMBER($I1374),O1374,0)+'01_指標庫'!$H$15*IF(ISNUMBER($AH1374),AS1374,0)+'01_指標庫'!$H$16*IF(ISNUMBER($K1374),P1374,0)+'01_指標庫'!$H$17*IF(ISNUMBER($AI1374),AT1374,0)+'01_指標庫'!$H$18*IF(ISNUMBER($AJ1374),AU1374,0)+'01_指標庫'!$H$19*IF(ISNUMBER($AK1374),AV1374,0)+'01_指標庫'!$H$20*IF(ISNUMBER($BB1374),BB1374,0)+'01_指標庫'!$H$21*IF(ISNUMBER($BC1374),BC1374,0))/AW1374,1))</f>
        <v>75.5</v>
      </c>
      <c r="AY1374" s="67"/>
      <c r="AZ1374" s="67"/>
      <c r="BA1374" s="66">
        <f t="shared" si="500"/>
        <v>6.9789587816841969E-3</v>
      </c>
      <c r="BB1374">
        <f t="shared" si="501"/>
        <v>50</v>
      </c>
      <c r="BC1374" t="str">
        <f t="shared" si="502"/>
        <v/>
      </c>
    </row>
    <row r="1375" spans="1:55" ht="15" customHeight="1">
      <c r="A1375" s="56">
        <v>1371</v>
      </c>
      <c r="B1375" s="57">
        <v>44545</v>
      </c>
      <c r="C1375" s="56">
        <v>2021</v>
      </c>
      <c r="D1375" s="58" t="s">
        <v>238</v>
      </c>
      <c r="E1375" s="59">
        <v>16289.59</v>
      </c>
      <c r="F1375" s="60">
        <v>0.11185100000000001</v>
      </c>
      <c r="G1375" s="60">
        <v>-1.7121000000000001E-2</v>
      </c>
      <c r="H1375" s="61">
        <v>0.85709999999999997</v>
      </c>
      <c r="I1375" s="69">
        <v>434.9</v>
      </c>
      <c r="J1375" s="70" t="s">
        <v>240</v>
      </c>
      <c r="K1375" s="63">
        <v>19.29</v>
      </c>
      <c r="L1375" s="56">
        <f t="shared" si="480"/>
        <v>100</v>
      </c>
      <c r="M1375" s="56">
        <f t="shared" si="481"/>
        <v>100</v>
      </c>
      <c r="N1375" s="56">
        <f t="shared" si="482"/>
        <v>100</v>
      </c>
      <c r="O1375" s="56">
        <f t="shared" si="483"/>
        <v>50</v>
      </c>
      <c r="P1375" s="56">
        <f t="shared" si="484"/>
        <v>100</v>
      </c>
      <c r="Q1375" s="63"/>
      <c r="R1375" s="56"/>
      <c r="S1375" s="60">
        <f t="shared" si="497"/>
        <v>2.3543346172454793E-2</v>
      </c>
      <c r="T1375" s="64">
        <f t="shared" si="498"/>
        <v>-0.11877569666514398</v>
      </c>
      <c r="V1375" s="65"/>
      <c r="W1375" s="65"/>
      <c r="Y1375" s="15" t="str">
        <f t="shared" si="485"/>
        <v>EASY</v>
      </c>
      <c r="AA1375" s="66">
        <f t="shared" si="499"/>
        <v>8.1132630091354851E-2</v>
      </c>
      <c r="AB1375">
        <f>LOOKUP($B1375,'07_L1政策步階'!$A$4:$A$14,'07_L1政策步階'!$C$4:$C$14)</f>
        <v>0</v>
      </c>
      <c r="AC1375" s="65"/>
      <c r="AD1375" s="65"/>
      <c r="AE1375" s="65"/>
      <c r="AF1375" s="65"/>
      <c r="AG1375" s="65"/>
      <c r="AH1375" s="65"/>
      <c r="AI1375" s="65"/>
      <c r="AJ1375" s="65"/>
      <c r="AK1375" s="65"/>
      <c r="AL1375">
        <f t="shared" si="486"/>
        <v>100</v>
      </c>
      <c r="AM1375">
        <f t="shared" si="487"/>
        <v>50</v>
      </c>
      <c r="AN1375" t="str">
        <f t="shared" si="488"/>
        <v/>
      </c>
      <c r="AO1375" t="str">
        <f t="shared" si="489"/>
        <v/>
      </c>
      <c r="AP1375" t="str">
        <f t="shared" si="490"/>
        <v/>
      </c>
      <c r="AQ1375" t="str">
        <f t="shared" si="491"/>
        <v/>
      </c>
      <c r="AR1375" t="str">
        <f t="shared" si="492"/>
        <v/>
      </c>
      <c r="AS1375" t="str">
        <f t="shared" si="493"/>
        <v/>
      </c>
      <c r="AT1375" t="str">
        <f t="shared" si="494"/>
        <v/>
      </c>
      <c r="AU1375" t="str">
        <f t="shared" si="495"/>
        <v/>
      </c>
      <c r="AV1375" t="str">
        <f t="shared" si="496"/>
        <v/>
      </c>
      <c r="AW1375">
        <f>'01_指標庫'!$H$4*ISNUMBER($F1375)+'01_指標庫'!$H$5*ISNUMBER($AA1375)+'01_指標庫'!$H$6*ISNUMBER($G1375)+'01_指標庫'!$H$7*ISNUMBER($H1375)+'01_指標庫'!$H$8*ISNUMBER($AF1375)+'01_指標庫'!$H$9*ISNUMBER($AG1375)+'01_指標庫'!$H$10*ISNUMBER($AB1375)+'01_指標庫'!$H$11*ISNUMBER($AC1375)+'01_指標庫'!$H$12*ISNUMBER($AD1375)+'01_指標庫'!$H$13*ISNUMBER($AE1375)+'01_指標庫'!$H$14*ISNUMBER($I1375)+'01_指標庫'!$H$15*ISNUMBER($AH1375)+'01_指標庫'!$H$16*ISNUMBER($K1375)+'01_指標庫'!$H$17*ISNUMBER($AI1375)+'01_指標庫'!$H$18*ISNUMBER($AJ1375)+'01_指標庫'!$H$19*ISNUMBER($AK1375)+'01_指標庫'!$H$20*ISNUMBER($BB1375)+'01_指標庫'!$H$21*ISNUMBER($BC1375)</f>
        <v>51</v>
      </c>
      <c r="AX1375">
        <f>IF(AW1375=0,50,ROUND(('01_指標庫'!$H$4*IF(ISNUMBER($F1375),L1375,0)+'01_指標庫'!$H$5*IF(ISNUMBER($AA1375),AL1375,0)+'01_指標庫'!$H$6*IF(ISNUMBER($G1375),M1375,0)+'01_指標庫'!$H$7*IF(ISNUMBER($H1375),N1375,0)+'01_指標庫'!$H$8*IF(ISNUMBER($AF1375),AQ1375,0)+'01_指標庫'!$H$9*IF(ISNUMBER($AG1375),AR1375,0)+'01_指標庫'!$H$10*IF(ISNUMBER($AB1375),AM1375,0)+'01_指標庫'!$H$11*IF(ISNUMBER($AC1375),AN1375,0)+'01_指標庫'!$H$12*IF(ISNUMBER($AD1375),AO1375,0)+'01_指標庫'!$H$13*IF(ISNUMBER($AE1375),AP1375,0)+'01_指標庫'!$H$14*IF(ISNUMBER($I1375),O1375,0)+'01_指標庫'!$H$15*IF(ISNUMBER($AH1375),AS1375,0)+'01_指標庫'!$H$16*IF(ISNUMBER($K1375),P1375,0)+'01_指標庫'!$H$17*IF(ISNUMBER($AI1375),AT1375,0)+'01_指標庫'!$H$18*IF(ISNUMBER($AJ1375),AU1375,0)+'01_指標庫'!$H$19*IF(ISNUMBER($AK1375),AV1375,0)+'01_指標庫'!$H$20*IF(ISNUMBER($BB1375),BB1375,0)+'01_指標庫'!$H$21*IF(ISNUMBER($BC1375),BC1375,0))/AW1375,1))</f>
        <v>81.400000000000006</v>
      </c>
      <c r="AY1375" s="67"/>
      <c r="AZ1375" s="67"/>
      <c r="BA1375" s="66">
        <f t="shared" si="500"/>
        <v>3.1025683140359916E-3</v>
      </c>
      <c r="BB1375">
        <f t="shared" si="501"/>
        <v>50</v>
      </c>
      <c r="BC1375" t="str">
        <f t="shared" si="502"/>
        <v/>
      </c>
    </row>
    <row r="1376" spans="1:55" ht="15" customHeight="1">
      <c r="A1376" s="56">
        <v>1372</v>
      </c>
      <c r="B1376" s="57">
        <v>44546</v>
      </c>
      <c r="C1376" s="56">
        <v>2021</v>
      </c>
      <c r="D1376" s="58" t="s">
        <v>239</v>
      </c>
      <c r="E1376" s="59">
        <v>15863.94</v>
      </c>
      <c r="F1376" s="60">
        <v>8.1544000000000005E-2</v>
      </c>
      <c r="G1376" s="60">
        <v>-4.2804000000000002E-2</v>
      </c>
      <c r="H1376" s="61">
        <v>0.81630000000000003</v>
      </c>
      <c r="I1376" s="69">
        <v>445.7</v>
      </c>
      <c r="J1376" s="70" t="s">
        <v>240</v>
      </c>
      <c r="K1376" s="63">
        <v>20.57</v>
      </c>
      <c r="L1376" s="56">
        <f t="shared" si="480"/>
        <v>100</v>
      </c>
      <c r="M1376" s="56">
        <f t="shared" si="481"/>
        <v>100</v>
      </c>
      <c r="N1376" s="56">
        <f t="shared" si="482"/>
        <v>100</v>
      </c>
      <c r="O1376" s="56">
        <f t="shared" si="483"/>
        <v>50</v>
      </c>
      <c r="P1376" s="56">
        <f t="shared" si="484"/>
        <v>50</v>
      </c>
      <c r="Q1376" s="63"/>
      <c r="R1376" s="56"/>
      <c r="S1376" s="60">
        <f t="shared" si="497"/>
        <v>-2.6130184983170213E-2</v>
      </c>
      <c r="T1376" s="64">
        <f t="shared" si="498"/>
        <v>6.6355624675997982E-2</v>
      </c>
      <c r="V1376" s="65"/>
      <c r="W1376" s="65"/>
      <c r="Y1376" s="15" t="str">
        <f t="shared" si="485"/>
        <v>EASY</v>
      </c>
      <c r="AA1376" s="66">
        <f t="shared" si="499"/>
        <v>8.1375669452199428E-2</v>
      </c>
      <c r="AB1376">
        <f>LOOKUP($B1376,'07_L1政策步階'!$A$4:$A$14,'07_L1政策步階'!$C$4:$C$14)</f>
        <v>0</v>
      </c>
      <c r="AC1376" s="65"/>
      <c r="AD1376" s="65"/>
      <c r="AE1376" s="65"/>
      <c r="AF1376" s="65"/>
      <c r="AG1376" s="65"/>
      <c r="AH1376" s="65"/>
      <c r="AI1376" s="65"/>
      <c r="AJ1376" s="65"/>
      <c r="AK1376" s="65"/>
      <c r="AL1376">
        <f t="shared" si="486"/>
        <v>100</v>
      </c>
      <c r="AM1376">
        <f t="shared" si="487"/>
        <v>50</v>
      </c>
      <c r="AN1376" t="str">
        <f t="shared" si="488"/>
        <v/>
      </c>
      <c r="AO1376" t="str">
        <f t="shared" si="489"/>
        <v/>
      </c>
      <c r="AP1376" t="str">
        <f t="shared" si="490"/>
        <v/>
      </c>
      <c r="AQ1376" t="str">
        <f t="shared" si="491"/>
        <v/>
      </c>
      <c r="AR1376" t="str">
        <f t="shared" si="492"/>
        <v/>
      </c>
      <c r="AS1376" t="str">
        <f t="shared" si="493"/>
        <v/>
      </c>
      <c r="AT1376" t="str">
        <f t="shared" si="494"/>
        <v/>
      </c>
      <c r="AU1376" t="str">
        <f t="shared" si="495"/>
        <v/>
      </c>
      <c r="AV1376" t="str">
        <f t="shared" si="496"/>
        <v/>
      </c>
      <c r="AW1376">
        <f>'01_指標庫'!$H$4*ISNUMBER($F1376)+'01_指標庫'!$H$5*ISNUMBER($AA1376)+'01_指標庫'!$H$6*ISNUMBER($G1376)+'01_指標庫'!$H$7*ISNUMBER($H1376)+'01_指標庫'!$H$8*ISNUMBER($AF1376)+'01_指標庫'!$H$9*ISNUMBER($AG1376)+'01_指標庫'!$H$10*ISNUMBER($AB1376)+'01_指標庫'!$H$11*ISNUMBER($AC1376)+'01_指標庫'!$H$12*ISNUMBER($AD1376)+'01_指標庫'!$H$13*ISNUMBER($AE1376)+'01_指標庫'!$H$14*ISNUMBER($I1376)+'01_指標庫'!$H$15*ISNUMBER($AH1376)+'01_指標庫'!$H$16*ISNUMBER($K1376)+'01_指標庫'!$H$17*ISNUMBER($AI1376)+'01_指標庫'!$H$18*ISNUMBER($AJ1376)+'01_指標庫'!$H$19*ISNUMBER($AK1376)+'01_指標庫'!$H$20*ISNUMBER($BB1376)+'01_指標庫'!$H$21*ISNUMBER($BC1376)</f>
        <v>51</v>
      </c>
      <c r="AX1376">
        <f>IF(AW1376=0,50,ROUND(('01_指標庫'!$H$4*IF(ISNUMBER($F1376),L1376,0)+'01_指標庫'!$H$5*IF(ISNUMBER($AA1376),AL1376,0)+'01_指標庫'!$H$6*IF(ISNUMBER($G1376),M1376,0)+'01_指標庫'!$H$7*IF(ISNUMBER($H1376),N1376,0)+'01_指標庫'!$H$8*IF(ISNUMBER($AF1376),AQ1376,0)+'01_指標庫'!$H$9*IF(ISNUMBER($AG1376),AR1376,0)+'01_指標庫'!$H$10*IF(ISNUMBER($AB1376),AM1376,0)+'01_指標庫'!$H$11*IF(ISNUMBER($AC1376),AN1376,0)+'01_指標庫'!$H$12*IF(ISNUMBER($AD1376),AO1376,0)+'01_指標庫'!$H$13*IF(ISNUMBER($AE1376),AP1376,0)+'01_指標庫'!$H$14*IF(ISNUMBER($I1376),O1376,0)+'01_指標庫'!$H$15*IF(ISNUMBER($AH1376),AS1376,0)+'01_指標庫'!$H$16*IF(ISNUMBER($K1376),P1376,0)+'01_指標庫'!$H$17*IF(ISNUMBER($AI1376),AT1376,0)+'01_指標庫'!$H$18*IF(ISNUMBER($AJ1376),AU1376,0)+'01_指標庫'!$H$19*IF(ISNUMBER($AK1376),AV1376,0)+'01_指標庫'!$H$20*IF(ISNUMBER($BB1376),BB1376,0)+'01_指標庫'!$H$21*IF(ISNUMBER($BC1376),BC1376,0))/AW1376,1))</f>
        <v>75.5</v>
      </c>
      <c r="AY1376" s="67"/>
      <c r="AZ1376" s="67"/>
      <c r="BA1376" s="66">
        <f t="shared" si="500"/>
        <v>3.4298520676667721E-4</v>
      </c>
      <c r="BB1376">
        <f t="shared" si="501"/>
        <v>50</v>
      </c>
      <c r="BC1376" t="str">
        <f t="shared" si="502"/>
        <v/>
      </c>
    </row>
    <row r="1377" spans="1:55" ht="15" customHeight="1">
      <c r="A1377" s="56">
        <v>1373</v>
      </c>
      <c r="B1377" s="57">
        <v>44547</v>
      </c>
      <c r="C1377" s="56">
        <v>2021</v>
      </c>
      <c r="D1377" s="58" t="s">
        <v>234</v>
      </c>
      <c r="E1377" s="59">
        <v>15801.46</v>
      </c>
      <c r="F1377" s="60">
        <v>7.6134999999999994E-2</v>
      </c>
      <c r="G1377" s="60">
        <v>-4.6573999999999997E-2</v>
      </c>
      <c r="H1377" s="61">
        <v>0.77549999999999997</v>
      </c>
      <c r="I1377" s="69">
        <v>454.1</v>
      </c>
      <c r="J1377" s="70" t="s">
        <v>240</v>
      </c>
      <c r="K1377" s="63">
        <v>21.57</v>
      </c>
      <c r="L1377" s="56">
        <f t="shared" si="480"/>
        <v>100</v>
      </c>
      <c r="M1377" s="56">
        <f t="shared" si="481"/>
        <v>100</v>
      </c>
      <c r="N1377" s="56">
        <f t="shared" si="482"/>
        <v>100</v>
      </c>
      <c r="O1377" s="56">
        <f t="shared" si="483"/>
        <v>50</v>
      </c>
      <c r="P1377" s="56">
        <f t="shared" si="484"/>
        <v>50</v>
      </c>
      <c r="Q1377" s="63"/>
      <c r="R1377" s="56"/>
      <c r="S1377" s="60">
        <f t="shared" si="497"/>
        <v>-3.9384919509277694E-3</v>
      </c>
      <c r="T1377" s="64">
        <f t="shared" si="498"/>
        <v>4.8614487117160987E-2</v>
      </c>
      <c r="V1377" s="65"/>
      <c r="W1377" s="65"/>
      <c r="Y1377" s="15" t="str">
        <f t="shared" si="485"/>
        <v>UNCERTAIN</v>
      </c>
      <c r="AA1377" s="66">
        <f t="shared" si="499"/>
        <v>8.145379236609851E-2</v>
      </c>
      <c r="AB1377">
        <f>LOOKUP($B1377,'07_L1政策步階'!$A$4:$A$14,'07_L1政策步階'!$C$4:$C$14)</f>
        <v>0</v>
      </c>
      <c r="AC1377" s="65"/>
      <c r="AD1377" s="65"/>
      <c r="AE1377" s="65"/>
      <c r="AF1377" s="65"/>
      <c r="AG1377" s="65"/>
      <c r="AH1377" s="65"/>
      <c r="AI1377" s="65"/>
      <c r="AJ1377" s="65"/>
      <c r="AK1377" s="65"/>
      <c r="AL1377">
        <f t="shared" si="486"/>
        <v>100</v>
      </c>
      <c r="AM1377">
        <f t="shared" si="487"/>
        <v>50</v>
      </c>
      <c r="AN1377" t="str">
        <f t="shared" si="488"/>
        <v/>
      </c>
      <c r="AO1377" t="str">
        <f t="shared" si="489"/>
        <v/>
      </c>
      <c r="AP1377" t="str">
        <f t="shared" si="490"/>
        <v/>
      </c>
      <c r="AQ1377" t="str">
        <f t="shared" si="491"/>
        <v/>
      </c>
      <c r="AR1377" t="str">
        <f t="shared" si="492"/>
        <v/>
      </c>
      <c r="AS1377" t="str">
        <f t="shared" si="493"/>
        <v/>
      </c>
      <c r="AT1377" t="str">
        <f t="shared" si="494"/>
        <v/>
      </c>
      <c r="AU1377" t="str">
        <f t="shared" si="495"/>
        <v/>
      </c>
      <c r="AV1377" t="str">
        <f t="shared" si="496"/>
        <v/>
      </c>
      <c r="AW1377">
        <f>'01_指標庫'!$H$4*ISNUMBER($F1377)+'01_指標庫'!$H$5*ISNUMBER($AA1377)+'01_指標庫'!$H$6*ISNUMBER($G1377)+'01_指標庫'!$H$7*ISNUMBER($H1377)+'01_指標庫'!$H$8*ISNUMBER($AF1377)+'01_指標庫'!$H$9*ISNUMBER($AG1377)+'01_指標庫'!$H$10*ISNUMBER($AB1377)+'01_指標庫'!$H$11*ISNUMBER($AC1377)+'01_指標庫'!$H$12*ISNUMBER($AD1377)+'01_指標庫'!$H$13*ISNUMBER($AE1377)+'01_指標庫'!$H$14*ISNUMBER($I1377)+'01_指標庫'!$H$15*ISNUMBER($AH1377)+'01_指標庫'!$H$16*ISNUMBER($K1377)+'01_指標庫'!$H$17*ISNUMBER($AI1377)+'01_指標庫'!$H$18*ISNUMBER($AJ1377)+'01_指標庫'!$H$19*ISNUMBER($AK1377)+'01_指標庫'!$H$20*ISNUMBER($BB1377)+'01_指標庫'!$H$21*ISNUMBER($BC1377)</f>
        <v>51</v>
      </c>
      <c r="AX1377">
        <f>IF(AW1377=0,50,ROUND(('01_指標庫'!$H$4*IF(ISNUMBER($F1377),L1377,0)+'01_指標庫'!$H$5*IF(ISNUMBER($AA1377),AL1377,0)+'01_指標庫'!$H$6*IF(ISNUMBER($G1377),M1377,0)+'01_指標庫'!$H$7*IF(ISNUMBER($H1377),N1377,0)+'01_指標庫'!$H$8*IF(ISNUMBER($AF1377),AQ1377,0)+'01_指標庫'!$H$9*IF(ISNUMBER($AG1377),AR1377,0)+'01_指標庫'!$H$10*IF(ISNUMBER($AB1377),AM1377,0)+'01_指標庫'!$H$11*IF(ISNUMBER($AC1377),AN1377,0)+'01_指標庫'!$H$12*IF(ISNUMBER($AD1377),AO1377,0)+'01_指標庫'!$H$13*IF(ISNUMBER($AE1377),AP1377,0)+'01_指標庫'!$H$14*IF(ISNUMBER($I1377),O1377,0)+'01_指標庫'!$H$15*IF(ISNUMBER($AH1377),AS1377,0)+'01_指標庫'!$H$16*IF(ISNUMBER($K1377),P1377,0)+'01_指標庫'!$H$17*IF(ISNUMBER($AI1377),AT1377,0)+'01_指標庫'!$H$18*IF(ISNUMBER($AJ1377),AU1377,0)+'01_指標庫'!$H$19*IF(ISNUMBER($AK1377),AV1377,0)+'01_指標庫'!$H$20*IF(ISNUMBER($BB1377),BB1377,0)+'01_指標庫'!$H$21*IF(ISNUMBER($BC1377),BC1377,0))/AW1377,1))</f>
        <v>69.599999999999994</v>
      </c>
      <c r="AY1377" s="67"/>
      <c r="AZ1377" s="67"/>
      <c r="BA1377" s="66">
        <f t="shared" si="500"/>
        <v>-6.802912916540671E-3</v>
      </c>
      <c r="BB1377">
        <f t="shared" si="501"/>
        <v>0</v>
      </c>
      <c r="BC1377" t="str">
        <f t="shared" si="502"/>
        <v/>
      </c>
    </row>
    <row r="1378" spans="1:55" ht="15" customHeight="1">
      <c r="A1378" s="56">
        <v>1374</v>
      </c>
      <c r="B1378" s="57">
        <v>44550</v>
      </c>
      <c r="C1378" s="56">
        <v>2021</v>
      </c>
      <c r="D1378" s="58" t="s">
        <v>236</v>
      </c>
      <c r="E1378" s="59">
        <v>15627.64</v>
      </c>
      <c r="F1378" s="60">
        <v>6.3091999999999995E-2</v>
      </c>
      <c r="G1378" s="60">
        <v>-5.7062000000000002E-2</v>
      </c>
      <c r="H1378" s="61">
        <v>0.73470000000000002</v>
      </c>
      <c r="I1378" s="69">
        <v>465</v>
      </c>
      <c r="J1378" s="70" t="s">
        <v>240</v>
      </c>
      <c r="K1378" s="63">
        <v>22.87</v>
      </c>
      <c r="L1378" s="56">
        <f t="shared" si="480"/>
        <v>100</v>
      </c>
      <c r="M1378" s="56">
        <f t="shared" si="481"/>
        <v>100</v>
      </c>
      <c r="N1378" s="56">
        <f t="shared" si="482"/>
        <v>100</v>
      </c>
      <c r="O1378" s="56">
        <f t="shared" si="483"/>
        <v>50</v>
      </c>
      <c r="P1378" s="56">
        <f t="shared" si="484"/>
        <v>50</v>
      </c>
      <c r="Q1378" s="63"/>
      <c r="R1378" s="56"/>
      <c r="S1378" s="60">
        <f t="shared" si="497"/>
        <v>-1.1000249344047974E-2</v>
      </c>
      <c r="T1378" s="64">
        <f t="shared" si="498"/>
        <v>6.026889197960128E-2</v>
      </c>
      <c r="V1378" s="65"/>
      <c r="W1378" s="65"/>
      <c r="Y1378" s="15" t="str">
        <f t="shared" si="485"/>
        <v>UNCERTAIN</v>
      </c>
      <c r="AA1378" s="66">
        <f t="shared" si="499"/>
        <v>8.1327221157516227E-2</v>
      </c>
      <c r="AB1378">
        <f>LOOKUP($B1378,'07_L1政策步階'!$A$4:$A$14,'07_L1政策步階'!$C$4:$C$14)</f>
        <v>0</v>
      </c>
      <c r="AC1378" s="65"/>
      <c r="AD1378" s="65"/>
      <c r="AE1378" s="65"/>
      <c r="AF1378" s="65"/>
      <c r="AG1378" s="65"/>
      <c r="AH1378" s="65"/>
      <c r="AI1378" s="65"/>
      <c r="AJ1378" s="65"/>
      <c r="AK1378" s="65"/>
      <c r="AL1378">
        <f t="shared" si="486"/>
        <v>100</v>
      </c>
      <c r="AM1378">
        <f t="shared" si="487"/>
        <v>50</v>
      </c>
      <c r="AN1378" t="str">
        <f t="shared" si="488"/>
        <v/>
      </c>
      <c r="AO1378" t="str">
        <f t="shared" si="489"/>
        <v/>
      </c>
      <c r="AP1378" t="str">
        <f t="shared" si="490"/>
        <v/>
      </c>
      <c r="AQ1378" t="str">
        <f t="shared" si="491"/>
        <v/>
      </c>
      <c r="AR1378" t="str">
        <f t="shared" si="492"/>
        <v/>
      </c>
      <c r="AS1378" t="str">
        <f t="shared" si="493"/>
        <v/>
      </c>
      <c r="AT1378" t="str">
        <f t="shared" si="494"/>
        <v/>
      </c>
      <c r="AU1378" t="str">
        <f t="shared" si="495"/>
        <v/>
      </c>
      <c r="AV1378" t="str">
        <f t="shared" si="496"/>
        <v/>
      </c>
      <c r="AW1378">
        <f>'01_指標庫'!$H$4*ISNUMBER($F1378)+'01_指標庫'!$H$5*ISNUMBER($AA1378)+'01_指標庫'!$H$6*ISNUMBER($G1378)+'01_指標庫'!$H$7*ISNUMBER($H1378)+'01_指標庫'!$H$8*ISNUMBER($AF1378)+'01_指標庫'!$H$9*ISNUMBER($AG1378)+'01_指標庫'!$H$10*ISNUMBER($AB1378)+'01_指標庫'!$H$11*ISNUMBER($AC1378)+'01_指標庫'!$H$12*ISNUMBER($AD1378)+'01_指標庫'!$H$13*ISNUMBER($AE1378)+'01_指標庫'!$H$14*ISNUMBER($I1378)+'01_指標庫'!$H$15*ISNUMBER($AH1378)+'01_指標庫'!$H$16*ISNUMBER($K1378)+'01_指標庫'!$H$17*ISNUMBER($AI1378)+'01_指標庫'!$H$18*ISNUMBER($AJ1378)+'01_指標庫'!$H$19*ISNUMBER($AK1378)+'01_指標庫'!$H$20*ISNUMBER($BB1378)+'01_指標庫'!$H$21*ISNUMBER($BC1378)</f>
        <v>51</v>
      </c>
      <c r="AX1378">
        <f>IF(AW1378=0,50,ROUND(('01_指標庫'!$H$4*IF(ISNUMBER($F1378),L1378,0)+'01_指標庫'!$H$5*IF(ISNUMBER($AA1378),AL1378,0)+'01_指標庫'!$H$6*IF(ISNUMBER($G1378),M1378,0)+'01_指標庫'!$H$7*IF(ISNUMBER($H1378),N1378,0)+'01_指標庫'!$H$8*IF(ISNUMBER($AF1378),AQ1378,0)+'01_指標庫'!$H$9*IF(ISNUMBER($AG1378),AR1378,0)+'01_指標庫'!$H$10*IF(ISNUMBER($AB1378),AM1378,0)+'01_指標庫'!$H$11*IF(ISNUMBER($AC1378),AN1378,0)+'01_指標庫'!$H$12*IF(ISNUMBER($AD1378),AO1378,0)+'01_指標庫'!$H$13*IF(ISNUMBER($AE1378),AP1378,0)+'01_指標庫'!$H$14*IF(ISNUMBER($I1378),O1378,0)+'01_指標庫'!$H$15*IF(ISNUMBER($AH1378),AS1378,0)+'01_指標庫'!$H$16*IF(ISNUMBER($K1378),P1378,0)+'01_指標庫'!$H$17*IF(ISNUMBER($AI1378),AT1378,0)+'01_指標庫'!$H$18*IF(ISNUMBER($AJ1378),AU1378,0)+'01_指標庫'!$H$19*IF(ISNUMBER($AK1378),AV1378,0)+'01_指標庫'!$H$20*IF(ISNUMBER($BB1378),BB1378,0)+'01_指標庫'!$H$21*IF(ISNUMBER($BC1378),BC1378,0))/AW1378,1))</f>
        <v>69.599999999999994</v>
      </c>
      <c r="AY1378" s="67"/>
      <c r="AZ1378" s="67"/>
      <c r="BA1378" s="66">
        <f t="shared" si="500"/>
        <v>-1.111177937429797E-2</v>
      </c>
      <c r="BB1378">
        <f t="shared" si="501"/>
        <v>0</v>
      </c>
      <c r="BC1378" t="str">
        <f t="shared" si="502"/>
        <v/>
      </c>
    </row>
    <row r="1379" spans="1:55" ht="15" customHeight="1">
      <c r="A1379" s="56">
        <v>1375</v>
      </c>
      <c r="B1379" s="57">
        <v>44551</v>
      </c>
      <c r="C1379" s="56">
        <v>2021</v>
      </c>
      <c r="D1379" s="58" t="s">
        <v>237</v>
      </c>
      <c r="E1379" s="59">
        <v>15986.28</v>
      </c>
      <c r="F1379" s="60">
        <v>8.6309999999999998E-2</v>
      </c>
      <c r="G1379" s="60">
        <v>-3.5422000000000002E-2</v>
      </c>
      <c r="H1379" s="61">
        <v>0.79590000000000005</v>
      </c>
      <c r="I1379" s="69">
        <v>449.4</v>
      </c>
      <c r="J1379" s="70" t="s">
        <v>240</v>
      </c>
      <c r="K1379" s="63">
        <v>21.01</v>
      </c>
      <c r="L1379" s="56">
        <f t="shared" si="480"/>
        <v>100</v>
      </c>
      <c r="M1379" s="56">
        <f t="shared" si="481"/>
        <v>100</v>
      </c>
      <c r="N1379" s="56">
        <f t="shared" si="482"/>
        <v>100</v>
      </c>
      <c r="O1379" s="56">
        <f t="shared" si="483"/>
        <v>50</v>
      </c>
      <c r="P1379" s="56">
        <f t="shared" si="484"/>
        <v>50</v>
      </c>
      <c r="Q1379" s="63"/>
      <c r="R1379" s="56"/>
      <c r="S1379" s="60">
        <f t="shared" si="497"/>
        <v>2.2949082523016973E-2</v>
      </c>
      <c r="T1379" s="64">
        <f t="shared" si="498"/>
        <v>-8.1329252295583743E-2</v>
      </c>
      <c r="V1379" s="65"/>
      <c r="W1379" s="65"/>
      <c r="Y1379" s="15" t="str">
        <f t="shared" si="485"/>
        <v>UNCERTAIN</v>
      </c>
      <c r="AA1379" s="66">
        <f t="shared" si="499"/>
        <v>8.1884035320141324E-2</v>
      </c>
      <c r="AB1379">
        <f>LOOKUP($B1379,'07_L1政策步階'!$A$4:$A$14,'07_L1政策步階'!$C$4:$C$14)</f>
        <v>0</v>
      </c>
      <c r="AC1379" s="65"/>
      <c r="AD1379" s="65"/>
      <c r="AE1379" s="65"/>
      <c r="AF1379" s="65"/>
      <c r="AG1379" s="65"/>
      <c r="AH1379" s="65"/>
      <c r="AI1379" s="65"/>
      <c r="AJ1379" s="65"/>
      <c r="AK1379" s="65"/>
      <c r="AL1379">
        <f t="shared" si="486"/>
        <v>100</v>
      </c>
      <c r="AM1379">
        <f t="shared" si="487"/>
        <v>50</v>
      </c>
      <c r="AN1379" t="str">
        <f t="shared" si="488"/>
        <v/>
      </c>
      <c r="AO1379" t="str">
        <f t="shared" si="489"/>
        <v/>
      </c>
      <c r="AP1379" t="str">
        <f t="shared" si="490"/>
        <v/>
      </c>
      <c r="AQ1379" t="str">
        <f t="shared" si="491"/>
        <v/>
      </c>
      <c r="AR1379" t="str">
        <f t="shared" si="492"/>
        <v/>
      </c>
      <c r="AS1379" t="str">
        <f t="shared" si="493"/>
        <v/>
      </c>
      <c r="AT1379" t="str">
        <f t="shared" si="494"/>
        <v/>
      </c>
      <c r="AU1379" t="str">
        <f t="shared" si="495"/>
        <v/>
      </c>
      <c r="AV1379" t="str">
        <f t="shared" si="496"/>
        <v/>
      </c>
      <c r="AW1379">
        <f>'01_指標庫'!$H$4*ISNUMBER($F1379)+'01_指標庫'!$H$5*ISNUMBER($AA1379)+'01_指標庫'!$H$6*ISNUMBER($G1379)+'01_指標庫'!$H$7*ISNUMBER($H1379)+'01_指標庫'!$H$8*ISNUMBER($AF1379)+'01_指標庫'!$H$9*ISNUMBER($AG1379)+'01_指標庫'!$H$10*ISNUMBER($AB1379)+'01_指標庫'!$H$11*ISNUMBER($AC1379)+'01_指標庫'!$H$12*ISNUMBER($AD1379)+'01_指標庫'!$H$13*ISNUMBER($AE1379)+'01_指標庫'!$H$14*ISNUMBER($I1379)+'01_指標庫'!$H$15*ISNUMBER($AH1379)+'01_指標庫'!$H$16*ISNUMBER($K1379)+'01_指標庫'!$H$17*ISNUMBER($AI1379)+'01_指標庫'!$H$18*ISNUMBER($AJ1379)+'01_指標庫'!$H$19*ISNUMBER($AK1379)+'01_指標庫'!$H$20*ISNUMBER($BB1379)+'01_指標庫'!$H$21*ISNUMBER($BC1379)</f>
        <v>51</v>
      </c>
      <c r="AX1379">
        <f>IF(AW1379=0,50,ROUND(('01_指標庫'!$H$4*IF(ISNUMBER($F1379),L1379,0)+'01_指標庫'!$H$5*IF(ISNUMBER($AA1379),AL1379,0)+'01_指標庫'!$H$6*IF(ISNUMBER($G1379),M1379,0)+'01_指標庫'!$H$7*IF(ISNUMBER($H1379),N1379,0)+'01_指標庫'!$H$8*IF(ISNUMBER($AF1379),AQ1379,0)+'01_指標庫'!$H$9*IF(ISNUMBER($AG1379),AR1379,0)+'01_指標庫'!$H$10*IF(ISNUMBER($AB1379),AM1379,0)+'01_指標庫'!$H$11*IF(ISNUMBER($AC1379),AN1379,0)+'01_指標庫'!$H$12*IF(ISNUMBER($AD1379),AO1379,0)+'01_指標庫'!$H$13*IF(ISNUMBER($AE1379),AP1379,0)+'01_指標庫'!$H$14*IF(ISNUMBER($I1379),O1379,0)+'01_指標庫'!$H$15*IF(ISNUMBER($AH1379),AS1379,0)+'01_指標庫'!$H$16*IF(ISNUMBER($K1379),P1379,0)+'01_指標庫'!$H$17*IF(ISNUMBER($AI1379),AT1379,0)+'01_指標庫'!$H$18*IF(ISNUMBER($AJ1379),AU1379,0)+'01_指標庫'!$H$19*IF(ISNUMBER($AK1379),AV1379,0)+'01_指標庫'!$H$20*IF(ISNUMBER($BB1379),BB1379,0)+'01_指標庫'!$H$21*IF(ISNUMBER($BC1379),BC1379,0))/AW1379,1))</f>
        <v>69.599999999999994</v>
      </c>
      <c r="AY1379" s="67"/>
      <c r="AZ1379" s="67"/>
      <c r="BA1379" s="66">
        <f t="shared" si="500"/>
        <v>-8.130215077387426E-3</v>
      </c>
      <c r="BB1379">
        <f t="shared" si="501"/>
        <v>0</v>
      </c>
      <c r="BC1379" t="str">
        <f t="shared" si="502"/>
        <v/>
      </c>
    </row>
    <row r="1380" spans="1:55" ht="15" customHeight="1">
      <c r="A1380" s="56">
        <v>1376</v>
      </c>
      <c r="B1380" s="57">
        <v>44552</v>
      </c>
      <c r="C1380" s="56">
        <v>2021</v>
      </c>
      <c r="D1380" s="58" t="s">
        <v>238</v>
      </c>
      <c r="E1380" s="59">
        <v>16180.14</v>
      </c>
      <c r="F1380" s="60">
        <v>9.8204E-2</v>
      </c>
      <c r="G1380" s="60">
        <v>-2.3725E-2</v>
      </c>
      <c r="H1380" s="61">
        <v>0.77549999999999997</v>
      </c>
      <c r="I1380" s="69">
        <v>429.4</v>
      </c>
      <c r="J1380" s="70" t="s">
        <v>240</v>
      </c>
      <c r="K1380" s="63">
        <v>18.63</v>
      </c>
      <c r="L1380" s="56">
        <f t="shared" si="480"/>
        <v>100</v>
      </c>
      <c r="M1380" s="56">
        <f t="shared" si="481"/>
        <v>100</v>
      </c>
      <c r="N1380" s="56">
        <f t="shared" si="482"/>
        <v>100</v>
      </c>
      <c r="O1380" s="56">
        <f t="shared" si="483"/>
        <v>50</v>
      </c>
      <c r="P1380" s="56">
        <f t="shared" si="484"/>
        <v>100</v>
      </c>
      <c r="Q1380" s="63"/>
      <c r="R1380" s="56"/>
      <c r="S1380" s="60">
        <f t="shared" si="497"/>
        <v>1.2126648601175516E-2</v>
      </c>
      <c r="T1380" s="64">
        <f t="shared" si="498"/>
        <v>-0.11327939076630189</v>
      </c>
      <c r="V1380" s="65"/>
      <c r="W1380" s="65"/>
      <c r="Y1380" s="15" t="str">
        <f t="shared" si="485"/>
        <v>EASY</v>
      </c>
      <c r="AA1380" s="66">
        <f t="shared" si="499"/>
        <v>8.2686078850343403E-2</v>
      </c>
      <c r="AB1380">
        <f>LOOKUP($B1380,'07_L1政策步階'!$A$4:$A$14,'07_L1政策步階'!$C$4:$C$14)</f>
        <v>0</v>
      </c>
      <c r="AC1380" s="65"/>
      <c r="AD1380" s="65"/>
      <c r="AE1380" s="65"/>
      <c r="AF1380" s="65"/>
      <c r="AG1380" s="65"/>
      <c r="AH1380" s="65"/>
      <c r="AI1380" s="65"/>
      <c r="AJ1380" s="65"/>
      <c r="AK1380" s="65"/>
      <c r="AL1380">
        <f t="shared" si="486"/>
        <v>100</v>
      </c>
      <c r="AM1380">
        <f t="shared" si="487"/>
        <v>50</v>
      </c>
      <c r="AN1380" t="str">
        <f t="shared" si="488"/>
        <v/>
      </c>
      <c r="AO1380" t="str">
        <f t="shared" si="489"/>
        <v/>
      </c>
      <c r="AP1380" t="str">
        <f t="shared" si="490"/>
        <v/>
      </c>
      <c r="AQ1380" t="str">
        <f t="shared" si="491"/>
        <v/>
      </c>
      <c r="AR1380" t="str">
        <f t="shared" si="492"/>
        <v/>
      </c>
      <c r="AS1380" t="str">
        <f t="shared" si="493"/>
        <v/>
      </c>
      <c r="AT1380" t="str">
        <f t="shared" si="494"/>
        <v/>
      </c>
      <c r="AU1380" t="str">
        <f t="shared" si="495"/>
        <v/>
      </c>
      <c r="AV1380" t="str">
        <f t="shared" si="496"/>
        <v/>
      </c>
      <c r="AW1380">
        <f>'01_指標庫'!$H$4*ISNUMBER($F1380)+'01_指標庫'!$H$5*ISNUMBER($AA1380)+'01_指標庫'!$H$6*ISNUMBER($G1380)+'01_指標庫'!$H$7*ISNUMBER($H1380)+'01_指標庫'!$H$8*ISNUMBER($AF1380)+'01_指標庫'!$H$9*ISNUMBER($AG1380)+'01_指標庫'!$H$10*ISNUMBER($AB1380)+'01_指標庫'!$H$11*ISNUMBER($AC1380)+'01_指標庫'!$H$12*ISNUMBER($AD1380)+'01_指標庫'!$H$13*ISNUMBER($AE1380)+'01_指標庫'!$H$14*ISNUMBER($I1380)+'01_指標庫'!$H$15*ISNUMBER($AH1380)+'01_指標庫'!$H$16*ISNUMBER($K1380)+'01_指標庫'!$H$17*ISNUMBER($AI1380)+'01_指標庫'!$H$18*ISNUMBER($AJ1380)+'01_指標庫'!$H$19*ISNUMBER($AK1380)+'01_指標庫'!$H$20*ISNUMBER($BB1380)+'01_指標庫'!$H$21*ISNUMBER($BC1380)</f>
        <v>51</v>
      </c>
      <c r="AX1380">
        <f>IF(AW1380=0,50,ROUND(('01_指標庫'!$H$4*IF(ISNUMBER($F1380),L1380,0)+'01_指標庫'!$H$5*IF(ISNUMBER($AA1380),AL1380,0)+'01_指標庫'!$H$6*IF(ISNUMBER($G1380),M1380,0)+'01_指標庫'!$H$7*IF(ISNUMBER($H1380),N1380,0)+'01_指標庫'!$H$8*IF(ISNUMBER($AF1380),AQ1380,0)+'01_指標庫'!$H$9*IF(ISNUMBER($AG1380),AR1380,0)+'01_指標庫'!$H$10*IF(ISNUMBER($AB1380),AM1380,0)+'01_指標庫'!$H$11*IF(ISNUMBER($AC1380),AN1380,0)+'01_指標庫'!$H$12*IF(ISNUMBER($AD1380),AO1380,0)+'01_指標庫'!$H$13*IF(ISNUMBER($AE1380),AP1380,0)+'01_指標庫'!$H$14*IF(ISNUMBER($I1380),O1380,0)+'01_指標庫'!$H$15*IF(ISNUMBER($AH1380),AS1380,0)+'01_指標庫'!$H$16*IF(ISNUMBER($K1380),P1380,0)+'01_指標庫'!$H$17*IF(ISNUMBER($AI1380),AT1380,0)+'01_指標庫'!$H$18*IF(ISNUMBER($AJ1380),AU1380,0)+'01_指標庫'!$H$19*IF(ISNUMBER($AK1380),AV1380,0)+'01_指標庫'!$H$20*IF(ISNUMBER($BB1380),BB1380,0)+'01_指標庫'!$H$21*IF(ISNUMBER($BC1380),BC1380,0))/AW1380,1))</f>
        <v>75.5</v>
      </c>
      <c r="AY1380" s="67"/>
      <c r="AZ1380" s="67"/>
      <c r="BA1380" s="66">
        <f t="shared" si="500"/>
        <v>-8.1704171023737615E-3</v>
      </c>
      <c r="BB1380">
        <f t="shared" si="501"/>
        <v>0</v>
      </c>
      <c r="BC1380" t="str">
        <f t="shared" si="502"/>
        <v/>
      </c>
    </row>
    <row r="1381" spans="1:55" ht="15" customHeight="1">
      <c r="A1381" s="56">
        <v>1377</v>
      </c>
      <c r="B1381" s="57">
        <v>44553</v>
      </c>
      <c r="C1381" s="56">
        <v>2021</v>
      </c>
      <c r="D1381" s="58" t="s">
        <v>239</v>
      </c>
      <c r="E1381" s="59">
        <v>16308.21</v>
      </c>
      <c r="F1381" s="60">
        <v>0.10567500000000001</v>
      </c>
      <c r="G1381" s="60">
        <v>-1.5997000000000001E-2</v>
      </c>
      <c r="H1381" s="61">
        <v>0.79590000000000005</v>
      </c>
      <c r="I1381" s="69">
        <v>423.8</v>
      </c>
      <c r="J1381" s="70" t="s">
        <v>240</v>
      </c>
      <c r="K1381" s="63">
        <v>17.96</v>
      </c>
      <c r="L1381" s="56">
        <f t="shared" si="480"/>
        <v>100</v>
      </c>
      <c r="M1381" s="56">
        <f t="shared" si="481"/>
        <v>100</v>
      </c>
      <c r="N1381" s="56">
        <f t="shared" si="482"/>
        <v>100</v>
      </c>
      <c r="O1381" s="56">
        <f t="shared" si="483"/>
        <v>50</v>
      </c>
      <c r="P1381" s="56">
        <f t="shared" si="484"/>
        <v>100</v>
      </c>
      <c r="Q1381" s="63"/>
      <c r="R1381" s="56"/>
      <c r="S1381" s="60">
        <f t="shared" si="497"/>
        <v>7.9152590768682973E-3</v>
      </c>
      <c r="T1381" s="64">
        <f t="shared" si="498"/>
        <v>-3.5963499731615611E-2</v>
      </c>
      <c r="V1381" s="65"/>
      <c r="W1381" s="65"/>
      <c r="Y1381" s="15" t="str">
        <f t="shared" si="485"/>
        <v>EASY</v>
      </c>
      <c r="AA1381" s="66">
        <f t="shared" si="499"/>
        <v>8.357083827266365E-2</v>
      </c>
      <c r="AB1381">
        <f>LOOKUP($B1381,'07_L1政策步階'!$A$4:$A$14,'07_L1政策步階'!$C$4:$C$14)</f>
        <v>0</v>
      </c>
      <c r="AC1381" s="65"/>
      <c r="AD1381" s="65"/>
      <c r="AE1381" s="65"/>
      <c r="AF1381" s="65"/>
      <c r="AG1381" s="65"/>
      <c r="AH1381" s="65"/>
      <c r="AI1381" s="65"/>
      <c r="AJ1381" s="65"/>
      <c r="AK1381" s="65"/>
      <c r="AL1381">
        <f t="shared" si="486"/>
        <v>100</v>
      </c>
      <c r="AM1381">
        <f t="shared" si="487"/>
        <v>50</v>
      </c>
      <c r="AN1381" t="str">
        <f t="shared" si="488"/>
        <v/>
      </c>
      <c r="AO1381" t="str">
        <f t="shared" si="489"/>
        <v/>
      </c>
      <c r="AP1381" t="str">
        <f t="shared" si="490"/>
        <v/>
      </c>
      <c r="AQ1381" t="str">
        <f t="shared" si="491"/>
        <v/>
      </c>
      <c r="AR1381" t="str">
        <f t="shared" si="492"/>
        <v/>
      </c>
      <c r="AS1381" t="str">
        <f t="shared" si="493"/>
        <v/>
      </c>
      <c r="AT1381" t="str">
        <f t="shared" si="494"/>
        <v/>
      </c>
      <c r="AU1381" t="str">
        <f t="shared" si="495"/>
        <v/>
      </c>
      <c r="AV1381" t="str">
        <f t="shared" si="496"/>
        <v/>
      </c>
      <c r="AW1381">
        <f>'01_指標庫'!$H$4*ISNUMBER($F1381)+'01_指標庫'!$H$5*ISNUMBER($AA1381)+'01_指標庫'!$H$6*ISNUMBER($G1381)+'01_指標庫'!$H$7*ISNUMBER($H1381)+'01_指標庫'!$H$8*ISNUMBER($AF1381)+'01_指標庫'!$H$9*ISNUMBER($AG1381)+'01_指標庫'!$H$10*ISNUMBER($AB1381)+'01_指標庫'!$H$11*ISNUMBER($AC1381)+'01_指標庫'!$H$12*ISNUMBER($AD1381)+'01_指標庫'!$H$13*ISNUMBER($AE1381)+'01_指標庫'!$H$14*ISNUMBER($I1381)+'01_指標庫'!$H$15*ISNUMBER($AH1381)+'01_指標庫'!$H$16*ISNUMBER($K1381)+'01_指標庫'!$H$17*ISNUMBER($AI1381)+'01_指標庫'!$H$18*ISNUMBER($AJ1381)+'01_指標庫'!$H$19*ISNUMBER($AK1381)+'01_指標庫'!$H$20*ISNUMBER($BB1381)+'01_指標庫'!$H$21*ISNUMBER($BC1381)</f>
        <v>51</v>
      </c>
      <c r="AX1381">
        <f>IF(AW1381=0,50,ROUND(('01_指標庫'!$H$4*IF(ISNUMBER($F1381),L1381,0)+'01_指標庫'!$H$5*IF(ISNUMBER($AA1381),AL1381,0)+'01_指標庫'!$H$6*IF(ISNUMBER($G1381),M1381,0)+'01_指標庫'!$H$7*IF(ISNUMBER($H1381),N1381,0)+'01_指標庫'!$H$8*IF(ISNUMBER($AF1381),AQ1381,0)+'01_指標庫'!$H$9*IF(ISNUMBER($AG1381),AR1381,0)+'01_指標庫'!$H$10*IF(ISNUMBER($AB1381),AM1381,0)+'01_指標庫'!$H$11*IF(ISNUMBER($AC1381),AN1381,0)+'01_指標庫'!$H$12*IF(ISNUMBER($AD1381),AO1381,0)+'01_指標庫'!$H$13*IF(ISNUMBER($AE1381),AP1381,0)+'01_指標庫'!$H$14*IF(ISNUMBER($I1381),O1381,0)+'01_指標庫'!$H$15*IF(ISNUMBER($AH1381),AS1381,0)+'01_指標庫'!$H$16*IF(ISNUMBER($K1381),P1381,0)+'01_指標庫'!$H$17*IF(ISNUMBER($AI1381),AT1381,0)+'01_指標庫'!$H$18*IF(ISNUMBER($AJ1381),AU1381,0)+'01_指標庫'!$H$19*IF(ISNUMBER($AK1381),AV1381,0)+'01_指標庫'!$H$20*IF(ISNUMBER($BB1381),BB1381,0)+'01_指標庫'!$H$21*IF(ISNUMBER($BC1381),BC1381,0))/AW1381,1))</f>
        <v>75.5</v>
      </c>
      <c r="AY1381" s="67"/>
      <c r="AZ1381" s="67"/>
      <c r="BA1381" s="66">
        <f t="shared" si="500"/>
        <v>-3.611459280068785E-3</v>
      </c>
      <c r="BB1381">
        <f t="shared" si="501"/>
        <v>0</v>
      </c>
      <c r="BC1381" t="str">
        <f t="shared" si="502"/>
        <v/>
      </c>
    </row>
    <row r="1382" spans="1:55" ht="15" customHeight="1">
      <c r="A1382" s="56">
        <v>1378</v>
      </c>
      <c r="B1382" s="57">
        <v>44557</v>
      </c>
      <c r="C1382" s="56">
        <v>2021</v>
      </c>
      <c r="D1382" s="58" t="s">
        <v>236</v>
      </c>
      <c r="E1382" s="59">
        <v>16567.5</v>
      </c>
      <c r="F1382" s="60">
        <v>0.121874</v>
      </c>
      <c r="G1382" s="60">
        <v>-3.5199999999999999E-4</v>
      </c>
      <c r="H1382" s="61">
        <v>0.85709999999999997</v>
      </c>
      <c r="I1382" s="69">
        <v>421.4</v>
      </c>
      <c r="J1382" s="70" t="s">
        <v>240</v>
      </c>
      <c r="K1382" s="63">
        <v>17.68</v>
      </c>
      <c r="L1382" s="56">
        <f t="shared" si="480"/>
        <v>100</v>
      </c>
      <c r="M1382" s="56">
        <f t="shared" si="481"/>
        <v>100</v>
      </c>
      <c r="N1382" s="56">
        <f t="shared" si="482"/>
        <v>100</v>
      </c>
      <c r="O1382" s="56">
        <f t="shared" si="483"/>
        <v>50</v>
      </c>
      <c r="P1382" s="56">
        <f t="shared" si="484"/>
        <v>100</v>
      </c>
      <c r="Q1382" s="63"/>
      <c r="R1382" s="56"/>
      <c r="S1382" s="60">
        <f t="shared" si="497"/>
        <v>1.5899353761081203E-2</v>
      </c>
      <c r="T1382" s="64">
        <f t="shared" si="498"/>
        <v>-1.5590200445434355E-2</v>
      </c>
      <c r="V1382" s="65"/>
      <c r="W1382" s="65"/>
      <c r="Y1382" s="15" t="str">
        <f t="shared" si="485"/>
        <v>EASY</v>
      </c>
      <c r="AA1382" s="66">
        <f t="shared" si="499"/>
        <v>8.4290899534182229E-2</v>
      </c>
      <c r="AB1382">
        <f>LOOKUP($B1382,'07_L1政策步階'!$A$4:$A$14,'07_L1政策步階'!$C$4:$C$14)</f>
        <v>0</v>
      </c>
      <c r="AC1382" s="65"/>
      <c r="AD1382" s="65"/>
      <c r="AE1382" s="65"/>
      <c r="AF1382" s="65"/>
      <c r="AG1382" s="65"/>
      <c r="AH1382" s="65"/>
      <c r="AI1382" s="65"/>
      <c r="AJ1382" s="65"/>
      <c r="AK1382" s="65"/>
      <c r="AL1382">
        <f t="shared" si="486"/>
        <v>100</v>
      </c>
      <c r="AM1382">
        <f t="shared" si="487"/>
        <v>50</v>
      </c>
      <c r="AN1382" t="str">
        <f t="shared" si="488"/>
        <v/>
      </c>
      <c r="AO1382" t="str">
        <f t="shared" si="489"/>
        <v/>
      </c>
      <c r="AP1382" t="str">
        <f t="shared" si="490"/>
        <v/>
      </c>
      <c r="AQ1382" t="str">
        <f t="shared" si="491"/>
        <v/>
      </c>
      <c r="AR1382" t="str">
        <f t="shared" si="492"/>
        <v/>
      </c>
      <c r="AS1382" t="str">
        <f t="shared" si="493"/>
        <v/>
      </c>
      <c r="AT1382" t="str">
        <f t="shared" si="494"/>
        <v/>
      </c>
      <c r="AU1382" t="str">
        <f t="shared" si="495"/>
        <v/>
      </c>
      <c r="AV1382" t="str">
        <f t="shared" si="496"/>
        <v/>
      </c>
      <c r="AW1382">
        <f>'01_指標庫'!$H$4*ISNUMBER($F1382)+'01_指標庫'!$H$5*ISNUMBER($AA1382)+'01_指標庫'!$H$6*ISNUMBER($G1382)+'01_指標庫'!$H$7*ISNUMBER($H1382)+'01_指標庫'!$H$8*ISNUMBER($AF1382)+'01_指標庫'!$H$9*ISNUMBER($AG1382)+'01_指標庫'!$H$10*ISNUMBER($AB1382)+'01_指標庫'!$H$11*ISNUMBER($AC1382)+'01_指標庫'!$H$12*ISNUMBER($AD1382)+'01_指標庫'!$H$13*ISNUMBER($AE1382)+'01_指標庫'!$H$14*ISNUMBER($I1382)+'01_指標庫'!$H$15*ISNUMBER($AH1382)+'01_指標庫'!$H$16*ISNUMBER($K1382)+'01_指標庫'!$H$17*ISNUMBER($AI1382)+'01_指標庫'!$H$18*ISNUMBER($AJ1382)+'01_指標庫'!$H$19*ISNUMBER($AK1382)+'01_指標庫'!$H$20*ISNUMBER($BB1382)+'01_指標庫'!$H$21*ISNUMBER($BC1382)</f>
        <v>51</v>
      </c>
      <c r="AX1382">
        <f>IF(AW1382=0,50,ROUND(('01_指標庫'!$H$4*IF(ISNUMBER($F1382),L1382,0)+'01_指標庫'!$H$5*IF(ISNUMBER($AA1382),AL1382,0)+'01_指標庫'!$H$6*IF(ISNUMBER($G1382),M1382,0)+'01_指標庫'!$H$7*IF(ISNUMBER($H1382),N1382,0)+'01_指標庫'!$H$8*IF(ISNUMBER($AF1382),AQ1382,0)+'01_指標庫'!$H$9*IF(ISNUMBER($AG1382),AR1382,0)+'01_指標庫'!$H$10*IF(ISNUMBER($AB1382),AM1382,0)+'01_指標庫'!$H$11*IF(ISNUMBER($AC1382),AN1382,0)+'01_指標庫'!$H$12*IF(ISNUMBER($AD1382),AO1382,0)+'01_指標庫'!$H$13*IF(ISNUMBER($AE1382),AP1382,0)+'01_指標庫'!$H$14*IF(ISNUMBER($I1382),O1382,0)+'01_指標庫'!$H$15*IF(ISNUMBER($AH1382),AS1382,0)+'01_指標庫'!$H$16*IF(ISNUMBER($K1382),P1382,0)+'01_指標庫'!$H$17*IF(ISNUMBER($AI1382),AT1382,0)+'01_指標庫'!$H$18*IF(ISNUMBER($AJ1382),AU1382,0)+'01_指標庫'!$H$19*IF(ISNUMBER($AK1382),AV1382,0)+'01_指標庫'!$H$20*IF(ISNUMBER($BB1382),BB1382,0)+'01_指標庫'!$H$21*IF(ISNUMBER($BC1382),BC1382,0))/AW1382,1))</f>
        <v>81.400000000000006</v>
      </c>
      <c r="AY1382" s="67"/>
      <c r="AZ1382" s="67"/>
      <c r="BA1382" s="66">
        <f t="shared" si="500"/>
        <v>4.4659452761854901E-3</v>
      </c>
      <c r="BB1382">
        <f t="shared" si="501"/>
        <v>50</v>
      </c>
      <c r="BC1382" t="str">
        <f t="shared" si="502"/>
        <v/>
      </c>
    </row>
    <row r="1383" spans="1:55" ht="15" customHeight="1">
      <c r="A1383" s="56">
        <v>1379</v>
      </c>
      <c r="B1383" s="57">
        <v>44558</v>
      </c>
      <c r="C1383" s="56">
        <v>2021</v>
      </c>
      <c r="D1383" s="58" t="s">
        <v>237</v>
      </c>
      <c r="E1383" s="59">
        <v>16488.66</v>
      </c>
      <c r="F1383" s="60">
        <v>0.115249</v>
      </c>
      <c r="G1383" s="60">
        <v>-5.1089999999999998E-3</v>
      </c>
      <c r="H1383" s="61">
        <v>0.85709999999999997</v>
      </c>
      <c r="I1383" s="69">
        <v>420.3</v>
      </c>
      <c r="J1383" s="70" t="s">
        <v>240</v>
      </c>
      <c r="K1383" s="63">
        <v>17.54</v>
      </c>
      <c r="L1383" s="56">
        <f t="shared" si="480"/>
        <v>100</v>
      </c>
      <c r="M1383" s="56">
        <f t="shared" si="481"/>
        <v>100</v>
      </c>
      <c r="N1383" s="56">
        <f t="shared" si="482"/>
        <v>100</v>
      </c>
      <c r="O1383" s="56">
        <f t="shared" si="483"/>
        <v>50</v>
      </c>
      <c r="P1383" s="56">
        <f t="shared" si="484"/>
        <v>100</v>
      </c>
      <c r="Q1383" s="63"/>
      <c r="R1383" s="56"/>
      <c r="S1383" s="60">
        <f t="shared" si="497"/>
        <v>-4.758714350384774E-3</v>
      </c>
      <c r="T1383" s="64">
        <f t="shared" si="498"/>
        <v>-7.9185520361991779E-3</v>
      </c>
      <c r="V1383" s="65"/>
      <c r="W1383" s="65"/>
      <c r="Y1383" s="15" t="str">
        <f t="shared" si="485"/>
        <v>EASY</v>
      </c>
      <c r="AA1383" s="66">
        <f t="shared" si="499"/>
        <v>8.4856934411446483E-2</v>
      </c>
      <c r="AB1383">
        <f>LOOKUP($B1383,'07_L1政策步階'!$A$4:$A$14,'07_L1政策步階'!$C$4:$C$14)</f>
        <v>0</v>
      </c>
      <c r="AC1383" s="65"/>
      <c r="AD1383" s="65"/>
      <c r="AE1383" s="65"/>
      <c r="AF1383" s="65"/>
      <c r="AG1383" s="65"/>
      <c r="AH1383" s="65"/>
      <c r="AI1383" s="65"/>
      <c r="AJ1383" s="65"/>
      <c r="AK1383" s="65"/>
      <c r="AL1383">
        <f t="shared" si="486"/>
        <v>100</v>
      </c>
      <c r="AM1383">
        <f t="shared" si="487"/>
        <v>50</v>
      </c>
      <c r="AN1383" t="str">
        <f t="shared" si="488"/>
        <v/>
      </c>
      <c r="AO1383" t="str">
        <f t="shared" si="489"/>
        <v/>
      </c>
      <c r="AP1383" t="str">
        <f t="shared" si="490"/>
        <v/>
      </c>
      <c r="AQ1383" t="str">
        <f t="shared" si="491"/>
        <v/>
      </c>
      <c r="AR1383" t="str">
        <f t="shared" si="492"/>
        <v/>
      </c>
      <c r="AS1383" t="str">
        <f t="shared" si="493"/>
        <v/>
      </c>
      <c r="AT1383" t="str">
        <f t="shared" si="494"/>
        <v/>
      </c>
      <c r="AU1383" t="str">
        <f t="shared" si="495"/>
        <v/>
      </c>
      <c r="AV1383" t="str">
        <f t="shared" si="496"/>
        <v/>
      </c>
      <c r="AW1383">
        <f>'01_指標庫'!$H$4*ISNUMBER($F1383)+'01_指標庫'!$H$5*ISNUMBER($AA1383)+'01_指標庫'!$H$6*ISNUMBER($G1383)+'01_指標庫'!$H$7*ISNUMBER($H1383)+'01_指標庫'!$H$8*ISNUMBER($AF1383)+'01_指標庫'!$H$9*ISNUMBER($AG1383)+'01_指標庫'!$H$10*ISNUMBER($AB1383)+'01_指標庫'!$H$11*ISNUMBER($AC1383)+'01_指標庫'!$H$12*ISNUMBER($AD1383)+'01_指標庫'!$H$13*ISNUMBER($AE1383)+'01_指標庫'!$H$14*ISNUMBER($I1383)+'01_指標庫'!$H$15*ISNUMBER($AH1383)+'01_指標庫'!$H$16*ISNUMBER($K1383)+'01_指標庫'!$H$17*ISNUMBER($AI1383)+'01_指標庫'!$H$18*ISNUMBER($AJ1383)+'01_指標庫'!$H$19*ISNUMBER($AK1383)+'01_指標庫'!$H$20*ISNUMBER($BB1383)+'01_指標庫'!$H$21*ISNUMBER($BC1383)</f>
        <v>51</v>
      </c>
      <c r="AX1383">
        <f>IF(AW1383=0,50,ROUND(('01_指標庫'!$H$4*IF(ISNUMBER($F1383),L1383,0)+'01_指標庫'!$H$5*IF(ISNUMBER($AA1383),AL1383,0)+'01_指標庫'!$H$6*IF(ISNUMBER($G1383),M1383,0)+'01_指標庫'!$H$7*IF(ISNUMBER($H1383),N1383,0)+'01_指標庫'!$H$8*IF(ISNUMBER($AF1383),AQ1383,0)+'01_指標庫'!$H$9*IF(ISNUMBER($AG1383),AR1383,0)+'01_指標庫'!$H$10*IF(ISNUMBER($AB1383),AM1383,0)+'01_指標庫'!$H$11*IF(ISNUMBER($AC1383),AN1383,0)+'01_指標庫'!$H$12*IF(ISNUMBER($AD1383),AO1383,0)+'01_指標庫'!$H$13*IF(ISNUMBER($AE1383),AP1383,0)+'01_指標庫'!$H$14*IF(ISNUMBER($I1383),O1383,0)+'01_指標庫'!$H$15*IF(ISNUMBER($AH1383),AS1383,0)+'01_指標庫'!$H$16*IF(ISNUMBER($K1383),P1383,0)+'01_指標庫'!$H$17*IF(ISNUMBER($AI1383),AT1383,0)+'01_指標庫'!$H$18*IF(ISNUMBER($AJ1383),AU1383,0)+'01_指標庫'!$H$19*IF(ISNUMBER($AK1383),AV1383,0)+'01_指標庫'!$H$20*IF(ISNUMBER($BB1383),BB1383,0)+'01_指標庫'!$H$21*IF(ISNUMBER($BC1383),BC1383,0))/AW1383,1))</f>
        <v>87.3</v>
      </c>
      <c r="AY1383" s="67"/>
      <c r="AZ1383" s="67"/>
      <c r="BA1383" s="66">
        <f t="shared" si="500"/>
        <v>1.2626723050951583E-2</v>
      </c>
      <c r="BB1383">
        <f t="shared" si="501"/>
        <v>100</v>
      </c>
      <c r="BC1383" t="str">
        <f t="shared" si="502"/>
        <v/>
      </c>
    </row>
    <row r="1384" spans="1:55" ht="15" customHeight="1">
      <c r="A1384" s="56">
        <v>1380</v>
      </c>
      <c r="B1384" s="57">
        <v>44559</v>
      </c>
      <c r="C1384" s="56">
        <v>2021</v>
      </c>
      <c r="D1384" s="58" t="s">
        <v>238</v>
      </c>
      <c r="E1384" s="59">
        <v>16491.009999999998</v>
      </c>
      <c r="F1384" s="60">
        <v>0.11415</v>
      </c>
      <c r="G1384" s="60">
        <v>-4.9680000000000002E-3</v>
      </c>
      <c r="H1384" s="61">
        <v>0.85709999999999997</v>
      </c>
      <c r="I1384" s="69">
        <v>415.3</v>
      </c>
      <c r="J1384" s="70" t="s">
        <v>240</v>
      </c>
      <c r="K1384" s="63">
        <v>16.95</v>
      </c>
      <c r="L1384" s="56">
        <f t="shared" si="480"/>
        <v>100</v>
      </c>
      <c r="M1384" s="56">
        <f t="shared" si="481"/>
        <v>100</v>
      </c>
      <c r="N1384" s="56">
        <f t="shared" si="482"/>
        <v>100</v>
      </c>
      <c r="O1384" s="56">
        <f t="shared" si="483"/>
        <v>50</v>
      </c>
      <c r="P1384" s="56">
        <f t="shared" si="484"/>
        <v>100</v>
      </c>
      <c r="Q1384" s="63"/>
      <c r="R1384" s="56"/>
      <c r="S1384" s="60">
        <f t="shared" si="497"/>
        <v>1.4252219404120581E-4</v>
      </c>
      <c r="T1384" s="64">
        <f t="shared" si="498"/>
        <v>-3.3637400228050174E-2</v>
      </c>
      <c r="V1384" s="65"/>
      <c r="W1384" s="65"/>
      <c r="Y1384" s="15" t="str">
        <f t="shared" si="485"/>
        <v>EASY</v>
      </c>
      <c r="AA1384" s="66">
        <f t="shared" si="499"/>
        <v>8.5241503924600837E-2</v>
      </c>
      <c r="AB1384">
        <f>LOOKUP($B1384,'07_L1政策步階'!$A$4:$A$14,'07_L1政策步階'!$C$4:$C$14)</f>
        <v>0</v>
      </c>
      <c r="AC1384" s="65"/>
      <c r="AD1384" s="65"/>
      <c r="AE1384" s="65"/>
      <c r="AF1384" s="65"/>
      <c r="AG1384" s="65"/>
      <c r="AH1384" s="65"/>
      <c r="AI1384" s="65"/>
      <c r="AJ1384" s="65"/>
      <c r="AK1384" s="65"/>
      <c r="AL1384">
        <f t="shared" si="486"/>
        <v>100</v>
      </c>
      <c r="AM1384">
        <f t="shared" si="487"/>
        <v>50</v>
      </c>
      <c r="AN1384" t="str">
        <f t="shared" si="488"/>
        <v/>
      </c>
      <c r="AO1384" t="str">
        <f t="shared" si="489"/>
        <v/>
      </c>
      <c r="AP1384" t="str">
        <f t="shared" si="490"/>
        <v/>
      </c>
      <c r="AQ1384" t="str">
        <f t="shared" si="491"/>
        <v/>
      </c>
      <c r="AR1384" t="str">
        <f t="shared" si="492"/>
        <v/>
      </c>
      <c r="AS1384" t="str">
        <f t="shared" si="493"/>
        <v/>
      </c>
      <c r="AT1384" t="str">
        <f t="shared" si="494"/>
        <v/>
      </c>
      <c r="AU1384" t="str">
        <f t="shared" si="495"/>
        <v/>
      </c>
      <c r="AV1384" t="str">
        <f t="shared" si="496"/>
        <v/>
      </c>
      <c r="AW1384">
        <f>'01_指標庫'!$H$4*ISNUMBER($F1384)+'01_指標庫'!$H$5*ISNUMBER($AA1384)+'01_指標庫'!$H$6*ISNUMBER($G1384)+'01_指標庫'!$H$7*ISNUMBER($H1384)+'01_指標庫'!$H$8*ISNUMBER($AF1384)+'01_指標庫'!$H$9*ISNUMBER($AG1384)+'01_指標庫'!$H$10*ISNUMBER($AB1384)+'01_指標庫'!$H$11*ISNUMBER($AC1384)+'01_指標庫'!$H$12*ISNUMBER($AD1384)+'01_指標庫'!$H$13*ISNUMBER($AE1384)+'01_指標庫'!$H$14*ISNUMBER($I1384)+'01_指標庫'!$H$15*ISNUMBER($AH1384)+'01_指標庫'!$H$16*ISNUMBER($K1384)+'01_指標庫'!$H$17*ISNUMBER($AI1384)+'01_指標庫'!$H$18*ISNUMBER($AJ1384)+'01_指標庫'!$H$19*ISNUMBER($AK1384)+'01_指標庫'!$H$20*ISNUMBER($BB1384)+'01_指標庫'!$H$21*ISNUMBER($BC1384)</f>
        <v>51</v>
      </c>
      <c r="AX1384">
        <f>IF(AW1384=0,50,ROUND(('01_指標庫'!$H$4*IF(ISNUMBER($F1384),L1384,0)+'01_指標庫'!$H$5*IF(ISNUMBER($AA1384),AL1384,0)+'01_指標庫'!$H$6*IF(ISNUMBER($G1384),M1384,0)+'01_指標庫'!$H$7*IF(ISNUMBER($H1384),N1384,0)+'01_指標庫'!$H$8*IF(ISNUMBER($AF1384),AQ1384,0)+'01_指標庫'!$H$9*IF(ISNUMBER($AG1384),AR1384,0)+'01_指標庫'!$H$10*IF(ISNUMBER($AB1384),AM1384,0)+'01_指標庫'!$H$11*IF(ISNUMBER($AC1384),AN1384,0)+'01_指標庫'!$H$12*IF(ISNUMBER($AD1384),AO1384,0)+'01_指標庫'!$H$13*IF(ISNUMBER($AE1384),AP1384,0)+'01_指標庫'!$H$14*IF(ISNUMBER($I1384),O1384,0)+'01_指標庫'!$H$15*IF(ISNUMBER($AH1384),AS1384,0)+'01_指標庫'!$H$16*IF(ISNUMBER($K1384),P1384,0)+'01_指標庫'!$H$17*IF(ISNUMBER($AI1384),AT1384,0)+'01_指標庫'!$H$18*IF(ISNUMBER($AJ1384),AU1384,0)+'01_指標庫'!$H$19*IF(ISNUMBER($AK1384),AV1384,0)+'01_指標庫'!$H$20*IF(ISNUMBER($BB1384),BB1384,0)+'01_指標庫'!$H$21*IF(ISNUMBER($BC1384),BC1384,0))/AW1384,1))</f>
        <v>87.3</v>
      </c>
      <c r="AY1384" s="67"/>
      <c r="AZ1384" s="67"/>
      <c r="BA1384" s="66">
        <f t="shared" si="500"/>
        <v>1.5263257325309532E-2</v>
      </c>
      <c r="BB1384">
        <f t="shared" si="501"/>
        <v>100</v>
      </c>
      <c r="BC1384" t="str">
        <f t="shared" si="502"/>
        <v/>
      </c>
    </row>
    <row r="1385" spans="1:55" ht="15" customHeight="1">
      <c r="A1385" s="56">
        <v>1381</v>
      </c>
      <c r="B1385" s="57">
        <v>44560</v>
      </c>
      <c r="C1385" s="56">
        <v>2021</v>
      </c>
      <c r="D1385" s="58" t="s">
        <v>239</v>
      </c>
      <c r="E1385" s="59">
        <v>16429.099999999999</v>
      </c>
      <c r="F1385" s="60">
        <v>0.10875899999999999</v>
      </c>
      <c r="G1385" s="60">
        <v>-8.7030000000000007E-3</v>
      </c>
      <c r="H1385" s="61">
        <v>0.8367</v>
      </c>
      <c r="I1385" s="69">
        <v>418.5</v>
      </c>
      <c r="J1385" s="70" t="s">
        <v>240</v>
      </c>
      <c r="K1385" s="63">
        <v>17.329999999999998</v>
      </c>
      <c r="L1385" s="56">
        <f t="shared" si="480"/>
        <v>100</v>
      </c>
      <c r="M1385" s="56">
        <f t="shared" si="481"/>
        <v>100</v>
      </c>
      <c r="N1385" s="56">
        <f t="shared" si="482"/>
        <v>100</v>
      </c>
      <c r="O1385" s="56">
        <f t="shared" si="483"/>
        <v>50</v>
      </c>
      <c r="P1385" s="56">
        <f t="shared" si="484"/>
        <v>100</v>
      </c>
      <c r="Q1385" s="63"/>
      <c r="R1385" s="56"/>
      <c r="S1385" s="60">
        <f t="shared" si="497"/>
        <v>-3.7541666641400795E-3</v>
      </c>
      <c r="T1385" s="64">
        <f t="shared" si="498"/>
        <v>2.2418879056047114E-2</v>
      </c>
      <c r="V1385" s="65"/>
      <c r="W1385" s="65"/>
      <c r="Y1385" s="15" t="str">
        <f t="shared" si="485"/>
        <v>EASY</v>
      </c>
      <c r="AA1385" s="66">
        <f t="shared" si="499"/>
        <v>8.5434433619166139E-2</v>
      </c>
      <c r="AB1385">
        <f>LOOKUP($B1385,'07_L1政策步階'!$A$4:$A$14,'07_L1政策步階'!$C$4:$C$14)</f>
        <v>0</v>
      </c>
      <c r="AC1385" s="65"/>
      <c r="AD1385" s="65"/>
      <c r="AE1385" s="65"/>
      <c r="AF1385" s="65"/>
      <c r="AG1385" s="65"/>
      <c r="AH1385" s="65"/>
      <c r="AI1385" s="65"/>
      <c r="AJ1385" s="65"/>
      <c r="AK1385" s="65"/>
      <c r="AL1385">
        <f t="shared" si="486"/>
        <v>100</v>
      </c>
      <c r="AM1385">
        <f t="shared" si="487"/>
        <v>50</v>
      </c>
      <c r="AN1385" t="str">
        <f t="shared" si="488"/>
        <v/>
      </c>
      <c r="AO1385" t="str">
        <f t="shared" si="489"/>
        <v/>
      </c>
      <c r="AP1385" t="str">
        <f t="shared" si="490"/>
        <v/>
      </c>
      <c r="AQ1385" t="str">
        <f t="shared" si="491"/>
        <v/>
      </c>
      <c r="AR1385" t="str">
        <f t="shared" si="492"/>
        <v/>
      </c>
      <c r="AS1385" t="str">
        <f t="shared" si="493"/>
        <v/>
      </c>
      <c r="AT1385" t="str">
        <f t="shared" si="494"/>
        <v/>
      </c>
      <c r="AU1385" t="str">
        <f t="shared" si="495"/>
        <v/>
      </c>
      <c r="AV1385" t="str">
        <f t="shared" si="496"/>
        <v/>
      </c>
      <c r="AW1385">
        <f>'01_指標庫'!$H$4*ISNUMBER($F1385)+'01_指標庫'!$H$5*ISNUMBER($AA1385)+'01_指標庫'!$H$6*ISNUMBER($G1385)+'01_指標庫'!$H$7*ISNUMBER($H1385)+'01_指標庫'!$H$8*ISNUMBER($AF1385)+'01_指標庫'!$H$9*ISNUMBER($AG1385)+'01_指標庫'!$H$10*ISNUMBER($AB1385)+'01_指標庫'!$H$11*ISNUMBER($AC1385)+'01_指標庫'!$H$12*ISNUMBER($AD1385)+'01_指標庫'!$H$13*ISNUMBER($AE1385)+'01_指標庫'!$H$14*ISNUMBER($I1385)+'01_指標庫'!$H$15*ISNUMBER($AH1385)+'01_指標庫'!$H$16*ISNUMBER($K1385)+'01_指標庫'!$H$17*ISNUMBER($AI1385)+'01_指標庫'!$H$18*ISNUMBER($AJ1385)+'01_指標庫'!$H$19*ISNUMBER($AK1385)+'01_指標庫'!$H$20*ISNUMBER($BB1385)+'01_指標庫'!$H$21*ISNUMBER($BC1385)</f>
        <v>51</v>
      </c>
      <c r="AX1385">
        <f>IF(AW1385=0,50,ROUND(('01_指標庫'!$H$4*IF(ISNUMBER($F1385),L1385,0)+'01_指標庫'!$H$5*IF(ISNUMBER($AA1385),AL1385,0)+'01_指標庫'!$H$6*IF(ISNUMBER($G1385),M1385,0)+'01_指標庫'!$H$7*IF(ISNUMBER($H1385),N1385,0)+'01_指標庫'!$H$8*IF(ISNUMBER($AF1385),AQ1385,0)+'01_指標庫'!$H$9*IF(ISNUMBER($AG1385),AR1385,0)+'01_指標庫'!$H$10*IF(ISNUMBER($AB1385),AM1385,0)+'01_指標庫'!$H$11*IF(ISNUMBER($AC1385),AN1385,0)+'01_指標庫'!$H$12*IF(ISNUMBER($AD1385),AO1385,0)+'01_指標庫'!$H$13*IF(ISNUMBER($AE1385),AP1385,0)+'01_指標庫'!$H$14*IF(ISNUMBER($I1385),O1385,0)+'01_指標庫'!$H$15*IF(ISNUMBER($AH1385),AS1385,0)+'01_指標庫'!$H$16*IF(ISNUMBER($K1385),P1385,0)+'01_指標庫'!$H$17*IF(ISNUMBER($AI1385),AT1385,0)+'01_指標庫'!$H$18*IF(ISNUMBER($AJ1385),AU1385,0)+'01_指標庫'!$H$19*IF(ISNUMBER($AK1385),AV1385,0)+'01_指標庫'!$H$20*IF(ISNUMBER($BB1385),BB1385,0)+'01_指標庫'!$H$21*IF(ISNUMBER($BC1385),BC1385,0))/AW1385,1))</f>
        <v>87.3</v>
      </c>
      <c r="AY1385" s="67"/>
      <c r="AZ1385" s="67"/>
      <c r="BA1385" s="66">
        <f t="shared" si="500"/>
        <v>1.7466002126570901E-2</v>
      </c>
      <c r="BB1385">
        <f t="shared" si="501"/>
        <v>100</v>
      </c>
      <c r="BC1385" t="str">
        <f t="shared" si="502"/>
        <v/>
      </c>
    </row>
    <row r="1386" spans="1:55" ht="15" customHeight="1">
      <c r="A1386" s="56">
        <v>1382</v>
      </c>
      <c r="B1386" s="57">
        <v>44561</v>
      </c>
      <c r="C1386" s="56">
        <v>2021</v>
      </c>
      <c r="D1386" s="58" t="s">
        <v>234</v>
      </c>
      <c r="E1386" s="59">
        <v>16320.08</v>
      </c>
      <c r="F1386" s="60">
        <v>0.10009</v>
      </c>
      <c r="G1386" s="60">
        <v>-1.5280999999999999E-2</v>
      </c>
      <c r="H1386" s="61">
        <v>0.8367</v>
      </c>
      <c r="I1386" s="69">
        <v>417.6</v>
      </c>
      <c r="J1386" s="70" t="s">
        <v>240</v>
      </c>
      <c r="K1386" s="63">
        <v>17.22</v>
      </c>
      <c r="L1386" s="56">
        <f t="shared" si="480"/>
        <v>100</v>
      </c>
      <c r="M1386" s="56">
        <f t="shared" si="481"/>
        <v>100</v>
      </c>
      <c r="N1386" s="56">
        <f t="shared" si="482"/>
        <v>100</v>
      </c>
      <c r="O1386" s="56">
        <f t="shared" si="483"/>
        <v>50</v>
      </c>
      <c r="P1386" s="56">
        <f t="shared" si="484"/>
        <v>100</v>
      </c>
      <c r="Q1386" s="63"/>
      <c r="R1386" s="56"/>
      <c r="S1386" s="60">
        <f t="shared" si="497"/>
        <v>-6.6357865007821148E-3</v>
      </c>
      <c r="T1386" s="64">
        <f t="shared" si="498"/>
        <v>-6.3473744950951483E-3</v>
      </c>
      <c r="V1386" s="65"/>
      <c r="W1386" s="65"/>
      <c r="Y1386" s="15" t="str">
        <f t="shared" si="485"/>
        <v>EASY</v>
      </c>
      <c r="AA1386" s="66">
        <f t="shared" si="499"/>
        <v>8.5398329036855625E-2</v>
      </c>
      <c r="AB1386">
        <f>LOOKUP($B1386,'07_L1政策步階'!$A$4:$A$14,'07_L1政策步階'!$C$4:$C$14)</f>
        <v>0</v>
      </c>
      <c r="AC1386" s="65"/>
      <c r="AD1386" s="65"/>
      <c r="AE1386" s="65"/>
      <c r="AF1386" s="65"/>
      <c r="AG1386" s="65"/>
      <c r="AH1386" s="65"/>
      <c r="AI1386" s="65"/>
      <c r="AJ1386" s="65"/>
      <c r="AK1386" s="65"/>
      <c r="AL1386">
        <f t="shared" si="486"/>
        <v>100</v>
      </c>
      <c r="AM1386">
        <f t="shared" si="487"/>
        <v>50</v>
      </c>
      <c r="AN1386" t="str">
        <f t="shared" si="488"/>
        <v/>
      </c>
      <c r="AO1386" t="str">
        <f t="shared" si="489"/>
        <v/>
      </c>
      <c r="AP1386" t="str">
        <f t="shared" si="490"/>
        <v/>
      </c>
      <c r="AQ1386" t="str">
        <f t="shared" si="491"/>
        <v/>
      </c>
      <c r="AR1386" t="str">
        <f t="shared" si="492"/>
        <v/>
      </c>
      <c r="AS1386" t="str">
        <f t="shared" si="493"/>
        <v/>
      </c>
      <c r="AT1386" t="str">
        <f t="shared" si="494"/>
        <v/>
      </c>
      <c r="AU1386" t="str">
        <f t="shared" si="495"/>
        <v/>
      </c>
      <c r="AV1386" t="str">
        <f t="shared" si="496"/>
        <v/>
      </c>
      <c r="AW1386">
        <f>'01_指標庫'!$H$4*ISNUMBER($F1386)+'01_指標庫'!$H$5*ISNUMBER($AA1386)+'01_指標庫'!$H$6*ISNUMBER($G1386)+'01_指標庫'!$H$7*ISNUMBER($H1386)+'01_指標庫'!$H$8*ISNUMBER($AF1386)+'01_指標庫'!$H$9*ISNUMBER($AG1386)+'01_指標庫'!$H$10*ISNUMBER($AB1386)+'01_指標庫'!$H$11*ISNUMBER($AC1386)+'01_指標庫'!$H$12*ISNUMBER($AD1386)+'01_指標庫'!$H$13*ISNUMBER($AE1386)+'01_指標庫'!$H$14*ISNUMBER($I1386)+'01_指標庫'!$H$15*ISNUMBER($AH1386)+'01_指標庫'!$H$16*ISNUMBER($K1386)+'01_指標庫'!$H$17*ISNUMBER($AI1386)+'01_指標庫'!$H$18*ISNUMBER($AJ1386)+'01_指標庫'!$H$19*ISNUMBER($AK1386)+'01_指標庫'!$H$20*ISNUMBER($BB1386)+'01_指標庫'!$H$21*ISNUMBER($BC1386)</f>
        <v>51</v>
      </c>
      <c r="AX1386">
        <f>IF(AW1386=0,50,ROUND(('01_指標庫'!$H$4*IF(ISNUMBER($F1386),L1386,0)+'01_指標庫'!$H$5*IF(ISNUMBER($AA1386),AL1386,0)+'01_指標庫'!$H$6*IF(ISNUMBER($G1386),M1386,0)+'01_指標庫'!$H$7*IF(ISNUMBER($H1386),N1386,0)+'01_指標庫'!$H$8*IF(ISNUMBER($AF1386),AQ1386,0)+'01_指標庫'!$H$9*IF(ISNUMBER($AG1386),AR1386,0)+'01_指標庫'!$H$10*IF(ISNUMBER($AB1386),AM1386,0)+'01_指標庫'!$H$11*IF(ISNUMBER($AC1386),AN1386,0)+'01_指標庫'!$H$12*IF(ISNUMBER($AD1386),AO1386,0)+'01_指標庫'!$H$13*IF(ISNUMBER($AE1386),AP1386,0)+'01_指標庫'!$H$14*IF(ISNUMBER($I1386),O1386,0)+'01_指標庫'!$H$15*IF(ISNUMBER($AH1386),AS1386,0)+'01_指標庫'!$H$16*IF(ISNUMBER($K1386),P1386,0)+'01_指標庫'!$H$17*IF(ISNUMBER($AI1386),AT1386,0)+'01_指標庫'!$H$18*IF(ISNUMBER($AJ1386),AU1386,0)+'01_指標庫'!$H$19*IF(ISNUMBER($AK1386),AV1386,0)+'01_指標庫'!$H$20*IF(ISNUMBER($BB1386),BB1386,0)+'01_指標庫'!$H$21*IF(ISNUMBER($BC1386),BC1386,0))/AW1386,1))</f>
        <v>87.3</v>
      </c>
      <c r="AY1386" s="67"/>
      <c r="AZ1386" s="67"/>
      <c r="BA1386" s="66">
        <f t="shared" si="500"/>
        <v>1.4751040813296701E-2</v>
      </c>
      <c r="BB1386">
        <f t="shared" si="501"/>
        <v>100</v>
      </c>
      <c r="BC1386" t="str">
        <f t="shared" si="502"/>
        <v/>
      </c>
    </row>
    <row r="1387" spans="1:55" ht="15" customHeight="1">
      <c r="A1387" s="56">
        <v>1383</v>
      </c>
      <c r="B1387" s="57">
        <v>44564</v>
      </c>
      <c r="C1387" s="56">
        <v>2022</v>
      </c>
      <c r="D1387" s="58" t="s">
        <v>236</v>
      </c>
      <c r="E1387" s="59">
        <v>16501.77</v>
      </c>
      <c r="F1387" s="60">
        <v>0.11097700000000001</v>
      </c>
      <c r="G1387" s="60">
        <v>-4.3179999999999998E-3</v>
      </c>
      <c r="H1387" s="61">
        <v>0.85709999999999997</v>
      </c>
      <c r="I1387" s="69">
        <v>412.4</v>
      </c>
      <c r="J1387" s="70" t="s">
        <v>240</v>
      </c>
      <c r="K1387" s="63">
        <v>16.600000000000001</v>
      </c>
      <c r="L1387" s="56">
        <f t="shared" si="480"/>
        <v>100</v>
      </c>
      <c r="M1387" s="56">
        <f t="shared" si="481"/>
        <v>100</v>
      </c>
      <c r="N1387" s="56">
        <f t="shared" si="482"/>
        <v>100</v>
      </c>
      <c r="O1387" s="56">
        <f t="shared" si="483"/>
        <v>50</v>
      </c>
      <c r="P1387" s="56">
        <f t="shared" si="484"/>
        <v>100</v>
      </c>
      <c r="Q1387" s="63"/>
      <c r="R1387" s="56"/>
      <c r="S1387" s="60">
        <f t="shared" si="497"/>
        <v>1.1132911113180821E-2</v>
      </c>
      <c r="T1387" s="64">
        <f t="shared" si="498"/>
        <v>-3.6004645760743137E-2</v>
      </c>
      <c r="V1387" s="65"/>
      <c r="W1387" s="65"/>
      <c r="Y1387" s="15" t="str">
        <f t="shared" si="485"/>
        <v>EASY</v>
      </c>
      <c r="AA1387" s="66">
        <f t="shared" si="499"/>
        <v>8.5433181639121836E-2</v>
      </c>
      <c r="AB1387">
        <f>LOOKUP($B1387,'07_L1政策步階'!$A$4:$A$14,'07_L1政策步階'!$C$4:$C$14)</f>
        <v>0</v>
      </c>
      <c r="AC1387" s="65"/>
      <c r="AD1387" s="65"/>
      <c r="AE1387" s="65"/>
      <c r="AF1387" s="65"/>
      <c r="AG1387" s="65"/>
      <c r="AH1387" s="65"/>
      <c r="AI1387" s="65"/>
      <c r="AJ1387" s="65"/>
      <c r="AK1387" s="65"/>
      <c r="AL1387">
        <f t="shared" si="486"/>
        <v>100</v>
      </c>
      <c r="AM1387">
        <f t="shared" si="487"/>
        <v>50</v>
      </c>
      <c r="AN1387" t="str">
        <f t="shared" si="488"/>
        <v/>
      </c>
      <c r="AO1387" t="str">
        <f t="shared" si="489"/>
        <v/>
      </c>
      <c r="AP1387" t="str">
        <f t="shared" si="490"/>
        <v/>
      </c>
      <c r="AQ1387" t="str">
        <f t="shared" si="491"/>
        <v/>
      </c>
      <c r="AR1387" t="str">
        <f t="shared" si="492"/>
        <v/>
      </c>
      <c r="AS1387" t="str">
        <f t="shared" si="493"/>
        <v/>
      </c>
      <c r="AT1387" t="str">
        <f t="shared" si="494"/>
        <v/>
      </c>
      <c r="AU1387" t="str">
        <f t="shared" si="495"/>
        <v/>
      </c>
      <c r="AV1387" t="str">
        <f t="shared" si="496"/>
        <v/>
      </c>
      <c r="AW1387">
        <f>'01_指標庫'!$H$4*ISNUMBER($F1387)+'01_指標庫'!$H$5*ISNUMBER($AA1387)+'01_指標庫'!$H$6*ISNUMBER($G1387)+'01_指標庫'!$H$7*ISNUMBER($H1387)+'01_指標庫'!$H$8*ISNUMBER($AF1387)+'01_指標庫'!$H$9*ISNUMBER($AG1387)+'01_指標庫'!$H$10*ISNUMBER($AB1387)+'01_指標庫'!$H$11*ISNUMBER($AC1387)+'01_指標庫'!$H$12*ISNUMBER($AD1387)+'01_指標庫'!$H$13*ISNUMBER($AE1387)+'01_指標庫'!$H$14*ISNUMBER($I1387)+'01_指標庫'!$H$15*ISNUMBER($AH1387)+'01_指標庫'!$H$16*ISNUMBER($K1387)+'01_指標庫'!$H$17*ISNUMBER($AI1387)+'01_指標庫'!$H$18*ISNUMBER($AJ1387)+'01_指標庫'!$H$19*ISNUMBER($AK1387)+'01_指標庫'!$H$20*ISNUMBER($BB1387)+'01_指標庫'!$H$21*ISNUMBER($BC1387)</f>
        <v>51</v>
      </c>
      <c r="AX1387">
        <f>IF(AW1387=0,50,ROUND(('01_指標庫'!$H$4*IF(ISNUMBER($F1387),L1387,0)+'01_指標庫'!$H$5*IF(ISNUMBER($AA1387),AL1387,0)+'01_指標庫'!$H$6*IF(ISNUMBER($G1387),M1387,0)+'01_指標庫'!$H$7*IF(ISNUMBER($H1387),N1387,0)+'01_指標庫'!$H$8*IF(ISNUMBER($AF1387),AQ1387,0)+'01_指標庫'!$H$9*IF(ISNUMBER($AG1387),AR1387,0)+'01_指標庫'!$H$10*IF(ISNUMBER($AB1387),AM1387,0)+'01_指標庫'!$H$11*IF(ISNUMBER($AC1387),AN1387,0)+'01_指標庫'!$H$12*IF(ISNUMBER($AD1387),AO1387,0)+'01_指標庫'!$H$13*IF(ISNUMBER($AE1387),AP1387,0)+'01_指標庫'!$H$14*IF(ISNUMBER($I1387),O1387,0)+'01_指標庫'!$H$15*IF(ISNUMBER($AH1387),AS1387,0)+'01_指標庫'!$H$16*IF(ISNUMBER($K1387),P1387,0)+'01_指標庫'!$H$17*IF(ISNUMBER($AI1387),AT1387,0)+'01_指標庫'!$H$18*IF(ISNUMBER($AJ1387),AU1387,0)+'01_指標庫'!$H$19*IF(ISNUMBER($AK1387),AV1387,0)+'01_指標庫'!$H$20*IF(ISNUMBER($BB1387),BB1387,0)+'01_指標庫'!$H$21*IF(ISNUMBER($BC1387),BC1387,0))/AW1387,1))</f>
        <v>81.400000000000006</v>
      </c>
      <c r="AY1387" s="67"/>
      <c r="AZ1387" s="67"/>
      <c r="BA1387" s="66">
        <f t="shared" si="500"/>
        <v>9.5816222416658103E-3</v>
      </c>
      <c r="BB1387">
        <f t="shared" si="501"/>
        <v>50</v>
      </c>
      <c r="BC1387" t="str">
        <f t="shared" si="502"/>
        <v/>
      </c>
    </row>
    <row r="1388" spans="1:55" ht="15" customHeight="1">
      <c r="A1388" s="56">
        <v>1384</v>
      </c>
      <c r="B1388" s="57">
        <v>44565</v>
      </c>
      <c r="C1388" s="56">
        <v>2022</v>
      </c>
      <c r="D1388" s="58" t="s">
        <v>237</v>
      </c>
      <c r="E1388" s="59">
        <v>16279.73</v>
      </c>
      <c r="F1388" s="60">
        <v>9.4851000000000005E-2</v>
      </c>
      <c r="G1388" s="60">
        <v>-1.7715999999999999E-2</v>
      </c>
      <c r="H1388" s="61">
        <v>0.8367</v>
      </c>
      <c r="I1388" s="69">
        <v>415</v>
      </c>
      <c r="J1388" s="70" t="s">
        <v>240</v>
      </c>
      <c r="K1388" s="63">
        <v>16.91</v>
      </c>
      <c r="L1388" s="56">
        <f t="shared" si="480"/>
        <v>100</v>
      </c>
      <c r="M1388" s="56">
        <f t="shared" si="481"/>
        <v>100</v>
      </c>
      <c r="N1388" s="56">
        <f t="shared" si="482"/>
        <v>100</v>
      </c>
      <c r="O1388" s="56">
        <f t="shared" si="483"/>
        <v>50</v>
      </c>
      <c r="P1388" s="56">
        <f t="shared" si="484"/>
        <v>100</v>
      </c>
      <c r="Q1388" s="63"/>
      <c r="R1388" s="56"/>
      <c r="S1388" s="60">
        <f t="shared" si="497"/>
        <v>-1.3455526285968133E-2</v>
      </c>
      <c r="T1388" s="64">
        <f t="shared" si="498"/>
        <v>1.8674698795180689E-2</v>
      </c>
      <c r="V1388" s="65"/>
      <c r="W1388" s="65"/>
      <c r="Y1388" s="15" t="str">
        <f t="shared" si="485"/>
        <v>EASY</v>
      </c>
      <c r="AA1388" s="66">
        <f t="shared" si="499"/>
        <v>8.5511400577422014E-2</v>
      </c>
      <c r="AB1388">
        <f>LOOKUP($B1388,'07_L1政策步階'!$A$4:$A$14,'07_L1政策步階'!$C$4:$C$14)</f>
        <v>0</v>
      </c>
      <c r="AC1388" s="65"/>
      <c r="AD1388" s="65"/>
      <c r="AE1388" s="65"/>
      <c r="AF1388" s="65"/>
      <c r="AG1388" s="65"/>
      <c r="AH1388" s="65"/>
      <c r="AI1388" s="65"/>
      <c r="AJ1388" s="65"/>
      <c r="AK1388" s="65"/>
      <c r="AL1388">
        <f t="shared" si="486"/>
        <v>100</v>
      </c>
      <c r="AM1388">
        <f t="shared" si="487"/>
        <v>50</v>
      </c>
      <c r="AN1388" t="str">
        <f t="shared" si="488"/>
        <v/>
      </c>
      <c r="AO1388" t="str">
        <f t="shared" si="489"/>
        <v/>
      </c>
      <c r="AP1388" t="str">
        <f t="shared" si="490"/>
        <v/>
      </c>
      <c r="AQ1388" t="str">
        <f t="shared" si="491"/>
        <v/>
      </c>
      <c r="AR1388" t="str">
        <f t="shared" si="492"/>
        <v/>
      </c>
      <c r="AS1388" t="str">
        <f t="shared" si="493"/>
        <v/>
      </c>
      <c r="AT1388" t="str">
        <f t="shared" si="494"/>
        <v/>
      </c>
      <c r="AU1388" t="str">
        <f t="shared" si="495"/>
        <v/>
      </c>
      <c r="AV1388" t="str">
        <f t="shared" si="496"/>
        <v/>
      </c>
      <c r="AW1388">
        <f>'01_指標庫'!$H$4*ISNUMBER($F1388)+'01_指標庫'!$H$5*ISNUMBER($AA1388)+'01_指標庫'!$H$6*ISNUMBER($G1388)+'01_指標庫'!$H$7*ISNUMBER($H1388)+'01_指標庫'!$H$8*ISNUMBER($AF1388)+'01_指標庫'!$H$9*ISNUMBER($AG1388)+'01_指標庫'!$H$10*ISNUMBER($AB1388)+'01_指標庫'!$H$11*ISNUMBER($AC1388)+'01_指標庫'!$H$12*ISNUMBER($AD1388)+'01_指標庫'!$H$13*ISNUMBER($AE1388)+'01_指標庫'!$H$14*ISNUMBER($I1388)+'01_指標庫'!$H$15*ISNUMBER($AH1388)+'01_指標庫'!$H$16*ISNUMBER($K1388)+'01_指標庫'!$H$17*ISNUMBER($AI1388)+'01_指標庫'!$H$18*ISNUMBER($AJ1388)+'01_指標庫'!$H$19*ISNUMBER($AK1388)+'01_指標庫'!$H$20*ISNUMBER($BB1388)+'01_指標庫'!$H$21*ISNUMBER($BC1388)</f>
        <v>51</v>
      </c>
      <c r="AX1388">
        <f>IF(AW1388=0,50,ROUND(('01_指標庫'!$H$4*IF(ISNUMBER($F1388),L1388,0)+'01_指標庫'!$H$5*IF(ISNUMBER($AA1388),AL1388,0)+'01_指標庫'!$H$6*IF(ISNUMBER($G1388),M1388,0)+'01_指標庫'!$H$7*IF(ISNUMBER($H1388),N1388,0)+'01_指標庫'!$H$8*IF(ISNUMBER($AF1388),AQ1388,0)+'01_指標庫'!$H$9*IF(ISNUMBER($AG1388),AR1388,0)+'01_指標庫'!$H$10*IF(ISNUMBER($AB1388),AM1388,0)+'01_指標庫'!$H$11*IF(ISNUMBER($AC1388),AN1388,0)+'01_指標庫'!$H$12*IF(ISNUMBER($AD1388),AO1388,0)+'01_指標庫'!$H$13*IF(ISNUMBER($AE1388),AP1388,0)+'01_指標庫'!$H$14*IF(ISNUMBER($I1388),O1388,0)+'01_指標庫'!$H$15*IF(ISNUMBER($AH1388),AS1388,0)+'01_指標庫'!$H$16*IF(ISNUMBER($K1388),P1388,0)+'01_指標庫'!$H$17*IF(ISNUMBER($AI1388),AT1388,0)+'01_指標庫'!$H$18*IF(ISNUMBER($AJ1388),AU1388,0)+'01_指標庫'!$H$19*IF(ISNUMBER($AK1388),AV1388,0)+'01_指標庫'!$H$20*IF(ISNUMBER($BB1388),BB1388,0)+'01_指標庫'!$H$21*IF(ISNUMBER($BC1388),BC1388,0))/AW1388,1))</f>
        <v>81.400000000000006</v>
      </c>
      <c r="AY1388" s="67"/>
      <c r="AZ1388" s="67"/>
      <c r="BA1388" s="66">
        <f t="shared" si="500"/>
        <v>3.0014830713662732E-3</v>
      </c>
      <c r="BB1388">
        <f t="shared" si="501"/>
        <v>50</v>
      </c>
      <c r="BC1388" t="str">
        <f t="shared" si="502"/>
        <v/>
      </c>
    </row>
    <row r="1389" spans="1:55" ht="15" customHeight="1">
      <c r="A1389" s="56">
        <v>1385</v>
      </c>
      <c r="B1389" s="57">
        <v>44566</v>
      </c>
      <c r="C1389" s="56">
        <v>2022</v>
      </c>
      <c r="D1389" s="58" t="s">
        <v>238</v>
      </c>
      <c r="E1389" s="59">
        <v>15771.78</v>
      </c>
      <c r="F1389" s="60">
        <v>5.9708999999999998E-2</v>
      </c>
      <c r="G1389" s="60">
        <v>-4.8363999999999997E-2</v>
      </c>
      <c r="H1389" s="61">
        <v>0.77549999999999997</v>
      </c>
      <c r="I1389" s="69">
        <v>438.6</v>
      </c>
      <c r="J1389" s="70" t="s">
        <v>240</v>
      </c>
      <c r="K1389" s="63">
        <v>19.73</v>
      </c>
      <c r="L1389" s="56">
        <f t="shared" si="480"/>
        <v>100</v>
      </c>
      <c r="M1389" s="56">
        <f t="shared" si="481"/>
        <v>100</v>
      </c>
      <c r="N1389" s="56">
        <f t="shared" si="482"/>
        <v>100</v>
      </c>
      <c r="O1389" s="56">
        <f t="shared" si="483"/>
        <v>50</v>
      </c>
      <c r="P1389" s="56">
        <f t="shared" si="484"/>
        <v>100</v>
      </c>
      <c r="Q1389" s="63"/>
      <c r="R1389" s="56"/>
      <c r="S1389" s="60">
        <f t="shared" si="497"/>
        <v>-3.1201377418421439E-2</v>
      </c>
      <c r="T1389" s="64">
        <f t="shared" si="498"/>
        <v>0.16676522767593149</v>
      </c>
      <c r="V1389" s="65"/>
      <c r="W1389" s="65"/>
      <c r="Y1389" s="15" t="str">
        <f t="shared" si="485"/>
        <v>EASY</v>
      </c>
      <c r="AA1389" s="66">
        <f t="shared" si="499"/>
        <v>8.4853229880338388E-2</v>
      </c>
      <c r="AB1389">
        <f>LOOKUP($B1389,'07_L1政策步階'!$A$4:$A$14,'07_L1政策步階'!$C$4:$C$14)</f>
        <v>0</v>
      </c>
      <c r="AC1389" s="65"/>
      <c r="AD1389" s="65"/>
      <c r="AE1389" s="65"/>
      <c r="AF1389" s="65"/>
      <c r="AG1389" s="65"/>
      <c r="AH1389" s="65"/>
      <c r="AI1389" s="65"/>
      <c r="AJ1389" s="65"/>
      <c r="AK1389" s="65"/>
      <c r="AL1389">
        <f t="shared" si="486"/>
        <v>100</v>
      </c>
      <c r="AM1389">
        <f t="shared" si="487"/>
        <v>50</v>
      </c>
      <c r="AN1389" t="str">
        <f t="shared" si="488"/>
        <v/>
      </c>
      <c r="AO1389" t="str">
        <f t="shared" si="489"/>
        <v/>
      </c>
      <c r="AP1389" t="str">
        <f t="shared" si="490"/>
        <v/>
      </c>
      <c r="AQ1389" t="str">
        <f t="shared" si="491"/>
        <v/>
      </c>
      <c r="AR1389" t="str">
        <f t="shared" si="492"/>
        <v/>
      </c>
      <c r="AS1389" t="str">
        <f t="shared" si="493"/>
        <v/>
      </c>
      <c r="AT1389" t="str">
        <f t="shared" si="494"/>
        <v/>
      </c>
      <c r="AU1389" t="str">
        <f t="shared" si="495"/>
        <v/>
      </c>
      <c r="AV1389" t="str">
        <f t="shared" si="496"/>
        <v/>
      </c>
      <c r="AW1389">
        <f>'01_指標庫'!$H$4*ISNUMBER($F1389)+'01_指標庫'!$H$5*ISNUMBER($AA1389)+'01_指標庫'!$H$6*ISNUMBER($G1389)+'01_指標庫'!$H$7*ISNUMBER($H1389)+'01_指標庫'!$H$8*ISNUMBER($AF1389)+'01_指標庫'!$H$9*ISNUMBER($AG1389)+'01_指標庫'!$H$10*ISNUMBER($AB1389)+'01_指標庫'!$H$11*ISNUMBER($AC1389)+'01_指標庫'!$H$12*ISNUMBER($AD1389)+'01_指標庫'!$H$13*ISNUMBER($AE1389)+'01_指標庫'!$H$14*ISNUMBER($I1389)+'01_指標庫'!$H$15*ISNUMBER($AH1389)+'01_指標庫'!$H$16*ISNUMBER($K1389)+'01_指標庫'!$H$17*ISNUMBER($AI1389)+'01_指標庫'!$H$18*ISNUMBER($AJ1389)+'01_指標庫'!$H$19*ISNUMBER($AK1389)+'01_指標庫'!$H$20*ISNUMBER($BB1389)+'01_指標庫'!$H$21*ISNUMBER($BC1389)</f>
        <v>51</v>
      </c>
      <c r="AX1389">
        <f>IF(AW1389=0,50,ROUND(('01_指標庫'!$H$4*IF(ISNUMBER($F1389),L1389,0)+'01_指標庫'!$H$5*IF(ISNUMBER($AA1389),AL1389,0)+'01_指標庫'!$H$6*IF(ISNUMBER($G1389),M1389,0)+'01_指標庫'!$H$7*IF(ISNUMBER($H1389),N1389,0)+'01_指標庫'!$H$8*IF(ISNUMBER($AF1389),AQ1389,0)+'01_指標庫'!$H$9*IF(ISNUMBER($AG1389),AR1389,0)+'01_指標庫'!$H$10*IF(ISNUMBER($AB1389),AM1389,0)+'01_指標庫'!$H$11*IF(ISNUMBER($AC1389),AN1389,0)+'01_指標庫'!$H$12*IF(ISNUMBER($AD1389),AO1389,0)+'01_指標庫'!$H$13*IF(ISNUMBER($AE1389),AP1389,0)+'01_指標庫'!$H$14*IF(ISNUMBER($I1389),O1389,0)+'01_指標庫'!$H$15*IF(ISNUMBER($AH1389),AS1389,0)+'01_指標庫'!$H$16*IF(ISNUMBER($K1389),P1389,0)+'01_指標庫'!$H$17*IF(ISNUMBER($AI1389),AT1389,0)+'01_指標庫'!$H$18*IF(ISNUMBER($AJ1389),AU1389,0)+'01_指標庫'!$H$19*IF(ISNUMBER($AK1389),AV1389,0)+'01_指標庫'!$H$20*IF(ISNUMBER($BB1389),BB1389,0)+'01_指標庫'!$H$21*IF(ISNUMBER($BC1389),BC1389,0))/AW1389,1))</f>
        <v>75.5</v>
      </c>
      <c r="AY1389" s="67"/>
      <c r="AZ1389" s="67"/>
      <c r="BA1389" s="66">
        <f t="shared" si="500"/>
        <v>-4.4879947701080836E-3</v>
      </c>
      <c r="BB1389">
        <f t="shared" si="501"/>
        <v>0</v>
      </c>
      <c r="BC1389" t="str">
        <f t="shared" si="502"/>
        <v/>
      </c>
    </row>
    <row r="1390" spans="1:55" ht="15" customHeight="1">
      <c r="A1390" s="56">
        <v>1386</v>
      </c>
      <c r="B1390" s="57">
        <v>44567</v>
      </c>
      <c r="C1390" s="56">
        <v>2022</v>
      </c>
      <c r="D1390" s="58" t="s">
        <v>239</v>
      </c>
      <c r="E1390" s="59">
        <v>15765.36</v>
      </c>
      <c r="F1390" s="60">
        <v>5.8222999999999997E-2</v>
      </c>
      <c r="G1390" s="60">
        <v>-4.8751999999999997E-2</v>
      </c>
      <c r="H1390" s="61">
        <v>0.75509999999999999</v>
      </c>
      <c r="I1390" s="69">
        <v>437.6</v>
      </c>
      <c r="J1390" s="70" t="s">
        <v>240</v>
      </c>
      <c r="K1390" s="63">
        <v>19.61</v>
      </c>
      <c r="L1390" s="56">
        <f t="shared" si="480"/>
        <v>100</v>
      </c>
      <c r="M1390" s="56">
        <f t="shared" si="481"/>
        <v>100</v>
      </c>
      <c r="N1390" s="56">
        <f t="shared" si="482"/>
        <v>100</v>
      </c>
      <c r="O1390" s="56">
        <f t="shared" si="483"/>
        <v>50</v>
      </c>
      <c r="P1390" s="56">
        <f t="shared" si="484"/>
        <v>100</v>
      </c>
      <c r="Q1390" s="63"/>
      <c r="R1390" s="56"/>
      <c r="S1390" s="60">
        <f t="shared" si="497"/>
        <v>-4.0705614711844529E-4</v>
      </c>
      <c r="T1390" s="64">
        <f t="shared" si="498"/>
        <v>-6.0821084642677103E-3</v>
      </c>
      <c r="V1390" s="65"/>
      <c r="W1390" s="65"/>
      <c r="Y1390" s="15" t="str">
        <f t="shared" si="485"/>
        <v>EASY</v>
      </c>
      <c r="AA1390" s="66">
        <f t="shared" si="499"/>
        <v>8.4049524005766374E-2</v>
      </c>
      <c r="AB1390">
        <f>LOOKUP($B1390,'07_L1政策步階'!$A$4:$A$14,'07_L1政策步階'!$C$4:$C$14)</f>
        <v>0</v>
      </c>
      <c r="AC1390" s="65"/>
      <c r="AD1390" s="65"/>
      <c r="AE1390" s="65"/>
      <c r="AF1390" s="65"/>
      <c r="AG1390" s="65"/>
      <c r="AH1390" s="65"/>
      <c r="AI1390" s="65"/>
      <c r="AJ1390" s="65"/>
      <c r="AK1390" s="65"/>
      <c r="AL1390">
        <f t="shared" si="486"/>
        <v>100</v>
      </c>
      <c r="AM1390">
        <f t="shared" si="487"/>
        <v>50</v>
      </c>
      <c r="AN1390" t="str">
        <f t="shared" si="488"/>
        <v/>
      </c>
      <c r="AO1390" t="str">
        <f t="shared" si="489"/>
        <v/>
      </c>
      <c r="AP1390" t="str">
        <f t="shared" si="490"/>
        <v/>
      </c>
      <c r="AQ1390" t="str">
        <f t="shared" si="491"/>
        <v/>
      </c>
      <c r="AR1390" t="str">
        <f t="shared" si="492"/>
        <v/>
      </c>
      <c r="AS1390" t="str">
        <f t="shared" si="493"/>
        <v/>
      </c>
      <c r="AT1390" t="str">
        <f t="shared" si="494"/>
        <v/>
      </c>
      <c r="AU1390" t="str">
        <f t="shared" si="495"/>
        <v/>
      </c>
      <c r="AV1390" t="str">
        <f t="shared" si="496"/>
        <v/>
      </c>
      <c r="AW1390">
        <f>'01_指標庫'!$H$4*ISNUMBER($F1390)+'01_指標庫'!$H$5*ISNUMBER($AA1390)+'01_指標庫'!$H$6*ISNUMBER($G1390)+'01_指標庫'!$H$7*ISNUMBER($H1390)+'01_指標庫'!$H$8*ISNUMBER($AF1390)+'01_指標庫'!$H$9*ISNUMBER($AG1390)+'01_指標庫'!$H$10*ISNUMBER($AB1390)+'01_指標庫'!$H$11*ISNUMBER($AC1390)+'01_指標庫'!$H$12*ISNUMBER($AD1390)+'01_指標庫'!$H$13*ISNUMBER($AE1390)+'01_指標庫'!$H$14*ISNUMBER($I1390)+'01_指標庫'!$H$15*ISNUMBER($AH1390)+'01_指標庫'!$H$16*ISNUMBER($K1390)+'01_指標庫'!$H$17*ISNUMBER($AI1390)+'01_指標庫'!$H$18*ISNUMBER($AJ1390)+'01_指標庫'!$H$19*ISNUMBER($AK1390)+'01_指標庫'!$H$20*ISNUMBER($BB1390)+'01_指標庫'!$H$21*ISNUMBER($BC1390)</f>
        <v>51</v>
      </c>
      <c r="AX1390">
        <f>IF(AW1390=0,50,ROUND(('01_指標庫'!$H$4*IF(ISNUMBER($F1390),L1390,0)+'01_指標庫'!$H$5*IF(ISNUMBER($AA1390),AL1390,0)+'01_指標庫'!$H$6*IF(ISNUMBER($G1390),M1390,0)+'01_指標庫'!$H$7*IF(ISNUMBER($H1390),N1390,0)+'01_指標庫'!$H$8*IF(ISNUMBER($AF1390),AQ1390,0)+'01_指標庫'!$H$9*IF(ISNUMBER($AG1390),AR1390,0)+'01_指標庫'!$H$10*IF(ISNUMBER($AB1390),AM1390,0)+'01_指標庫'!$H$11*IF(ISNUMBER($AC1390),AN1390,0)+'01_指標庫'!$H$12*IF(ISNUMBER($AD1390),AO1390,0)+'01_指標庫'!$H$13*IF(ISNUMBER($AE1390),AP1390,0)+'01_指標庫'!$H$14*IF(ISNUMBER($I1390),O1390,0)+'01_指標庫'!$H$15*IF(ISNUMBER($AH1390),AS1390,0)+'01_指標庫'!$H$16*IF(ISNUMBER($K1390),P1390,0)+'01_指標庫'!$H$17*IF(ISNUMBER($AI1390),AT1390,0)+'01_指標庫'!$H$18*IF(ISNUMBER($AJ1390),AU1390,0)+'01_指標庫'!$H$19*IF(ISNUMBER($AK1390),AV1390,0)+'01_指標庫'!$H$20*IF(ISNUMBER($BB1390),BB1390,0)+'01_指標庫'!$H$21*IF(ISNUMBER($BC1390),BC1390,0))/AW1390,1))</f>
        <v>75.5</v>
      </c>
      <c r="AY1390" s="67"/>
      <c r="AZ1390" s="67"/>
      <c r="BA1390" s="66">
        <f t="shared" si="500"/>
        <v>-1.0101446571145201E-2</v>
      </c>
      <c r="BB1390">
        <f t="shared" si="501"/>
        <v>0</v>
      </c>
      <c r="BC1390" t="str">
        <f t="shared" si="502"/>
        <v/>
      </c>
    </row>
    <row r="1391" spans="1:55" ht="15" customHeight="1">
      <c r="A1391" s="56">
        <v>1387</v>
      </c>
      <c r="B1391" s="57">
        <v>44568</v>
      </c>
      <c r="C1391" s="56">
        <v>2022</v>
      </c>
      <c r="D1391" s="58" t="s">
        <v>234</v>
      </c>
      <c r="E1391" s="59">
        <v>15592.19</v>
      </c>
      <c r="F1391" s="60">
        <v>4.5612E-2</v>
      </c>
      <c r="G1391" s="60">
        <v>-5.9200000000000003E-2</v>
      </c>
      <c r="H1391" s="61">
        <v>0.75509999999999999</v>
      </c>
      <c r="I1391" s="69">
        <v>430.5</v>
      </c>
      <c r="J1391" s="70" t="s">
        <v>240</v>
      </c>
      <c r="K1391" s="63">
        <v>18.760000000000002</v>
      </c>
      <c r="L1391" s="56">
        <f t="shared" si="480"/>
        <v>100</v>
      </c>
      <c r="M1391" s="56">
        <f t="shared" si="481"/>
        <v>100</v>
      </c>
      <c r="N1391" s="56">
        <f t="shared" si="482"/>
        <v>100</v>
      </c>
      <c r="O1391" s="56">
        <f t="shared" si="483"/>
        <v>50</v>
      </c>
      <c r="P1391" s="56">
        <f t="shared" si="484"/>
        <v>100</v>
      </c>
      <c r="Q1391" s="63"/>
      <c r="R1391" s="56"/>
      <c r="S1391" s="60">
        <f t="shared" si="497"/>
        <v>-1.0984208416426888E-2</v>
      </c>
      <c r="T1391" s="64">
        <f t="shared" si="498"/>
        <v>-4.3345232024477154E-2</v>
      </c>
      <c r="V1391" s="65"/>
      <c r="W1391" s="65"/>
      <c r="Y1391" s="15" t="str">
        <f t="shared" si="485"/>
        <v>EASY</v>
      </c>
      <c r="AA1391" s="66">
        <f t="shared" si="499"/>
        <v>8.3019213916212031E-2</v>
      </c>
      <c r="AB1391">
        <f>LOOKUP($B1391,'07_L1政策步階'!$A$4:$A$14,'07_L1政策步階'!$C$4:$C$14)</f>
        <v>0</v>
      </c>
      <c r="AC1391" s="65"/>
      <c r="AD1391" s="65"/>
      <c r="AE1391" s="65"/>
      <c r="AF1391" s="65"/>
      <c r="AG1391" s="65"/>
      <c r="AH1391" s="65"/>
      <c r="AI1391" s="65"/>
      <c r="AJ1391" s="65"/>
      <c r="AK1391" s="65"/>
      <c r="AL1391">
        <f t="shared" si="486"/>
        <v>100</v>
      </c>
      <c r="AM1391">
        <f t="shared" si="487"/>
        <v>50</v>
      </c>
      <c r="AN1391" t="str">
        <f t="shared" si="488"/>
        <v/>
      </c>
      <c r="AO1391" t="str">
        <f t="shared" si="489"/>
        <v/>
      </c>
      <c r="AP1391" t="str">
        <f t="shared" si="490"/>
        <v/>
      </c>
      <c r="AQ1391" t="str">
        <f t="shared" si="491"/>
        <v/>
      </c>
      <c r="AR1391" t="str">
        <f t="shared" si="492"/>
        <v/>
      </c>
      <c r="AS1391" t="str">
        <f t="shared" si="493"/>
        <v/>
      </c>
      <c r="AT1391" t="str">
        <f t="shared" si="494"/>
        <v/>
      </c>
      <c r="AU1391" t="str">
        <f t="shared" si="495"/>
        <v/>
      </c>
      <c r="AV1391" t="str">
        <f t="shared" si="496"/>
        <v/>
      </c>
      <c r="AW1391">
        <f>'01_指標庫'!$H$4*ISNUMBER($F1391)+'01_指標庫'!$H$5*ISNUMBER($AA1391)+'01_指標庫'!$H$6*ISNUMBER($G1391)+'01_指標庫'!$H$7*ISNUMBER($H1391)+'01_指標庫'!$H$8*ISNUMBER($AF1391)+'01_指標庫'!$H$9*ISNUMBER($AG1391)+'01_指標庫'!$H$10*ISNUMBER($AB1391)+'01_指標庫'!$H$11*ISNUMBER($AC1391)+'01_指標庫'!$H$12*ISNUMBER($AD1391)+'01_指標庫'!$H$13*ISNUMBER($AE1391)+'01_指標庫'!$H$14*ISNUMBER($I1391)+'01_指標庫'!$H$15*ISNUMBER($AH1391)+'01_指標庫'!$H$16*ISNUMBER($K1391)+'01_指標庫'!$H$17*ISNUMBER($AI1391)+'01_指標庫'!$H$18*ISNUMBER($AJ1391)+'01_指標庫'!$H$19*ISNUMBER($AK1391)+'01_指標庫'!$H$20*ISNUMBER($BB1391)+'01_指標庫'!$H$21*ISNUMBER($BC1391)</f>
        <v>51</v>
      </c>
      <c r="AX1391">
        <f>IF(AW1391=0,50,ROUND(('01_指標庫'!$H$4*IF(ISNUMBER($F1391),L1391,0)+'01_指標庫'!$H$5*IF(ISNUMBER($AA1391),AL1391,0)+'01_指標庫'!$H$6*IF(ISNUMBER($G1391),M1391,0)+'01_指標庫'!$H$7*IF(ISNUMBER($H1391),N1391,0)+'01_指標庫'!$H$8*IF(ISNUMBER($AF1391),AQ1391,0)+'01_指標庫'!$H$9*IF(ISNUMBER($AG1391),AR1391,0)+'01_指標庫'!$H$10*IF(ISNUMBER($AB1391),AM1391,0)+'01_指標庫'!$H$11*IF(ISNUMBER($AC1391),AN1391,0)+'01_指標庫'!$H$12*IF(ISNUMBER($AD1391),AO1391,0)+'01_指標庫'!$H$13*IF(ISNUMBER($AE1391),AP1391,0)+'01_指標庫'!$H$14*IF(ISNUMBER($I1391),O1391,0)+'01_指標庫'!$H$15*IF(ISNUMBER($AH1391),AS1391,0)+'01_指標庫'!$H$16*IF(ISNUMBER($K1391),P1391,0)+'01_指標庫'!$H$17*IF(ISNUMBER($AI1391),AT1391,0)+'01_指標庫'!$H$18*IF(ISNUMBER($AJ1391),AU1391,0)+'01_指標庫'!$H$19*IF(ISNUMBER($AK1391),AV1391,0)+'01_指標庫'!$H$20*IF(ISNUMBER($BB1391),BB1391,0)+'01_指標庫'!$H$21*IF(ISNUMBER($BC1391),BC1391,0))/AW1391,1))</f>
        <v>75.5</v>
      </c>
      <c r="AY1391" s="67"/>
      <c r="AZ1391" s="67"/>
      <c r="BA1391" s="66">
        <f t="shared" si="500"/>
        <v>-1.4706623960788812E-2</v>
      </c>
      <c r="BB1391">
        <f t="shared" si="501"/>
        <v>0</v>
      </c>
      <c r="BC1391" t="str">
        <f t="shared" si="502"/>
        <v/>
      </c>
    </row>
    <row r="1392" spans="1:55" ht="15" customHeight="1">
      <c r="A1392" s="56">
        <v>1388</v>
      </c>
      <c r="B1392" s="57">
        <v>44571</v>
      </c>
      <c r="C1392" s="56">
        <v>2022</v>
      </c>
      <c r="D1392" s="58" t="s">
        <v>236</v>
      </c>
      <c r="E1392" s="59">
        <v>15614.43</v>
      </c>
      <c r="F1392" s="60">
        <v>4.6178999999999998E-2</v>
      </c>
      <c r="G1392" s="60">
        <v>-5.7859000000000001E-2</v>
      </c>
      <c r="H1392" s="61">
        <v>0.75509999999999999</v>
      </c>
      <c r="I1392" s="69">
        <v>435.9</v>
      </c>
      <c r="J1392" s="70" t="s">
        <v>240</v>
      </c>
      <c r="K1392" s="63">
        <v>19.399999999999999</v>
      </c>
      <c r="L1392" s="56">
        <f t="shared" si="480"/>
        <v>100</v>
      </c>
      <c r="M1392" s="56">
        <f t="shared" si="481"/>
        <v>100</v>
      </c>
      <c r="N1392" s="56">
        <f t="shared" si="482"/>
        <v>100</v>
      </c>
      <c r="O1392" s="56">
        <f t="shared" si="483"/>
        <v>50</v>
      </c>
      <c r="P1392" s="56">
        <f t="shared" si="484"/>
        <v>100</v>
      </c>
      <c r="Q1392" s="63"/>
      <c r="R1392" s="56"/>
      <c r="S1392" s="60">
        <f t="shared" si="497"/>
        <v>1.426355117529976E-3</v>
      </c>
      <c r="T1392" s="64">
        <f t="shared" si="498"/>
        <v>3.4115138592750283E-2</v>
      </c>
      <c r="V1392" s="65"/>
      <c r="W1392" s="65"/>
      <c r="Y1392" s="15" t="str">
        <f t="shared" si="485"/>
        <v>EASY</v>
      </c>
      <c r="AA1392" s="66">
        <f t="shared" si="499"/>
        <v>8.1843680984564182E-2</v>
      </c>
      <c r="AB1392">
        <f>LOOKUP($B1392,'07_L1政策步階'!$A$4:$A$14,'07_L1政策步階'!$C$4:$C$14)</f>
        <v>0</v>
      </c>
      <c r="AC1392" s="65"/>
      <c r="AD1392" s="65"/>
      <c r="AE1392" s="65"/>
      <c r="AF1392" s="65"/>
      <c r="AG1392" s="65"/>
      <c r="AH1392" s="65"/>
      <c r="AI1392" s="65"/>
      <c r="AJ1392" s="65"/>
      <c r="AK1392" s="65"/>
      <c r="AL1392">
        <f t="shared" si="486"/>
        <v>100</v>
      </c>
      <c r="AM1392">
        <f t="shared" si="487"/>
        <v>50</v>
      </c>
      <c r="AN1392" t="str">
        <f t="shared" si="488"/>
        <v/>
      </c>
      <c r="AO1392" t="str">
        <f t="shared" si="489"/>
        <v/>
      </c>
      <c r="AP1392" t="str">
        <f t="shared" si="490"/>
        <v/>
      </c>
      <c r="AQ1392" t="str">
        <f t="shared" si="491"/>
        <v/>
      </c>
      <c r="AR1392" t="str">
        <f t="shared" si="492"/>
        <v/>
      </c>
      <c r="AS1392" t="str">
        <f t="shared" si="493"/>
        <v/>
      </c>
      <c r="AT1392" t="str">
        <f t="shared" si="494"/>
        <v/>
      </c>
      <c r="AU1392" t="str">
        <f t="shared" si="495"/>
        <v/>
      </c>
      <c r="AV1392" t="str">
        <f t="shared" si="496"/>
        <v/>
      </c>
      <c r="AW1392">
        <f>'01_指標庫'!$H$4*ISNUMBER($F1392)+'01_指標庫'!$H$5*ISNUMBER($AA1392)+'01_指標庫'!$H$6*ISNUMBER($G1392)+'01_指標庫'!$H$7*ISNUMBER($H1392)+'01_指標庫'!$H$8*ISNUMBER($AF1392)+'01_指標庫'!$H$9*ISNUMBER($AG1392)+'01_指標庫'!$H$10*ISNUMBER($AB1392)+'01_指標庫'!$H$11*ISNUMBER($AC1392)+'01_指標庫'!$H$12*ISNUMBER($AD1392)+'01_指標庫'!$H$13*ISNUMBER($AE1392)+'01_指標庫'!$H$14*ISNUMBER($I1392)+'01_指標庫'!$H$15*ISNUMBER($AH1392)+'01_指標庫'!$H$16*ISNUMBER($K1392)+'01_指標庫'!$H$17*ISNUMBER($AI1392)+'01_指標庫'!$H$18*ISNUMBER($AJ1392)+'01_指標庫'!$H$19*ISNUMBER($AK1392)+'01_指標庫'!$H$20*ISNUMBER($BB1392)+'01_指標庫'!$H$21*ISNUMBER($BC1392)</f>
        <v>51</v>
      </c>
      <c r="AX1392">
        <f>IF(AW1392=0,50,ROUND(('01_指標庫'!$H$4*IF(ISNUMBER($F1392),L1392,0)+'01_指標庫'!$H$5*IF(ISNUMBER($AA1392),AL1392,0)+'01_指標庫'!$H$6*IF(ISNUMBER($G1392),M1392,0)+'01_指標庫'!$H$7*IF(ISNUMBER($H1392),N1392,0)+'01_指標庫'!$H$8*IF(ISNUMBER($AF1392),AQ1392,0)+'01_指標庫'!$H$9*IF(ISNUMBER($AG1392),AR1392,0)+'01_指標庫'!$H$10*IF(ISNUMBER($AB1392),AM1392,0)+'01_指標庫'!$H$11*IF(ISNUMBER($AC1392),AN1392,0)+'01_指標庫'!$H$12*IF(ISNUMBER($AD1392),AO1392,0)+'01_指標庫'!$H$13*IF(ISNUMBER($AE1392),AP1392,0)+'01_指標庫'!$H$14*IF(ISNUMBER($I1392),O1392,0)+'01_指標庫'!$H$15*IF(ISNUMBER($AH1392),AS1392,0)+'01_指標庫'!$H$16*IF(ISNUMBER($K1392),P1392,0)+'01_指標庫'!$H$17*IF(ISNUMBER($AI1392),AT1392,0)+'01_指標庫'!$H$18*IF(ISNUMBER($AJ1392),AU1392,0)+'01_指標庫'!$H$19*IF(ISNUMBER($AK1392),AV1392,0)+'01_指標庫'!$H$20*IF(ISNUMBER($BB1392),BB1392,0)+'01_指標庫'!$H$21*IF(ISNUMBER($BC1392),BC1392,0))/AW1392,1))</f>
        <v>75.5</v>
      </c>
      <c r="AY1392" s="67"/>
      <c r="AZ1392" s="67"/>
      <c r="BA1392" s="66">
        <f t="shared" si="500"/>
        <v>-1.9888671364717392E-2</v>
      </c>
      <c r="BB1392">
        <f t="shared" si="501"/>
        <v>0</v>
      </c>
      <c r="BC1392" t="str">
        <f t="shared" si="502"/>
        <v/>
      </c>
    </row>
    <row r="1393" spans="1:55" ht="15" customHeight="1">
      <c r="A1393" s="56">
        <v>1389</v>
      </c>
      <c r="B1393" s="57">
        <v>44572</v>
      </c>
      <c r="C1393" s="56">
        <v>2022</v>
      </c>
      <c r="D1393" s="58" t="s">
        <v>237</v>
      </c>
      <c r="E1393" s="59">
        <v>15844.12</v>
      </c>
      <c r="F1393" s="60">
        <v>6.0546000000000003E-2</v>
      </c>
      <c r="G1393" s="60">
        <v>-4.3999999999999997E-2</v>
      </c>
      <c r="H1393" s="61">
        <v>0.75509999999999999</v>
      </c>
      <c r="I1393" s="69">
        <v>427.6</v>
      </c>
      <c r="J1393" s="70" t="s">
        <v>240</v>
      </c>
      <c r="K1393" s="63">
        <v>18.41</v>
      </c>
      <c r="L1393" s="56">
        <f t="shared" si="480"/>
        <v>100</v>
      </c>
      <c r="M1393" s="56">
        <f t="shared" si="481"/>
        <v>100</v>
      </c>
      <c r="N1393" s="56">
        <f t="shared" si="482"/>
        <v>100</v>
      </c>
      <c r="O1393" s="56">
        <f t="shared" si="483"/>
        <v>50</v>
      </c>
      <c r="P1393" s="56">
        <f t="shared" si="484"/>
        <v>100</v>
      </c>
      <c r="Q1393" s="63"/>
      <c r="R1393" s="56"/>
      <c r="S1393" s="60">
        <f t="shared" si="497"/>
        <v>1.4710111095954215E-2</v>
      </c>
      <c r="T1393" s="64">
        <f t="shared" si="498"/>
        <v>-5.1030927835051476E-2</v>
      </c>
      <c r="V1393" s="65"/>
      <c r="W1393" s="65"/>
      <c r="Y1393" s="15" t="str">
        <f t="shared" si="485"/>
        <v>EASY</v>
      </c>
      <c r="AA1393" s="66">
        <f t="shared" si="499"/>
        <v>8.079299682319796E-2</v>
      </c>
      <c r="AB1393">
        <f>LOOKUP($B1393,'07_L1政策步階'!$A$4:$A$14,'07_L1政策步階'!$C$4:$C$14)</f>
        <v>0</v>
      </c>
      <c r="AC1393" s="65"/>
      <c r="AD1393" s="65"/>
      <c r="AE1393" s="65"/>
      <c r="AF1393" s="65"/>
      <c r="AG1393" s="65"/>
      <c r="AH1393" s="65"/>
      <c r="AI1393" s="65"/>
      <c r="AJ1393" s="65"/>
      <c r="AK1393" s="65"/>
      <c r="AL1393">
        <f t="shared" si="486"/>
        <v>100</v>
      </c>
      <c r="AM1393">
        <f t="shared" si="487"/>
        <v>50</v>
      </c>
      <c r="AN1393" t="str">
        <f t="shared" si="488"/>
        <v/>
      </c>
      <c r="AO1393" t="str">
        <f t="shared" si="489"/>
        <v/>
      </c>
      <c r="AP1393" t="str">
        <f t="shared" si="490"/>
        <v/>
      </c>
      <c r="AQ1393" t="str">
        <f t="shared" si="491"/>
        <v/>
      </c>
      <c r="AR1393" t="str">
        <f t="shared" si="492"/>
        <v/>
      </c>
      <c r="AS1393" t="str">
        <f t="shared" si="493"/>
        <v/>
      </c>
      <c r="AT1393" t="str">
        <f t="shared" si="494"/>
        <v/>
      </c>
      <c r="AU1393" t="str">
        <f t="shared" si="495"/>
        <v/>
      </c>
      <c r="AV1393" t="str">
        <f t="shared" si="496"/>
        <v/>
      </c>
      <c r="AW1393">
        <f>'01_指標庫'!$H$4*ISNUMBER($F1393)+'01_指標庫'!$H$5*ISNUMBER($AA1393)+'01_指標庫'!$H$6*ISNUMBER($G1393)+'01_指標庫'!$H$7*ISNUMBER($H1393)+'01_指標庫'!$H$8*ISNUMBER($AF1393)+'01_指標庫'!$H$9*ISNUMBER($AG1393)+'01_指標庫'!$H$10*ISNUMBER($AB1393)+'01_指標庫'!$H$11*ISNUMBER($AC1393)+'01_指標庫'!$H$12*ISNUMBER($AD1393)+'01_指標庫'!$H$13*ISNUMBER($AE1393)+'01_指標庫'!$H$14*ISNUMBER($I1393)+'01_指標庫'!$H$15*ISNUMBER($AH1393)+'01_指標庫'!$H$16*ISNUMBER($K1393)+'01_指標庫'!$H$17*ISNUMBER($AI1393)+'01_指標庫'!$H$18*ISNUMBER($AJ1393)+'01_指標庫'!$H$19*ISNUMBER($AK1393)+'01_指標庫'!$H$20*ISNUMBER($BB1393)+'01_指標庫'!$H$21*ISNUMBER($BC1393)</f>
        <v>51</v>
      </c>
      <c r="AX1393">
        <f>IF(AW1393=0,50,ROUND(('01_指標庫'!$H$4*IF(ISNUMBER($F1393),L1393,0)+'01_指標庫'!$H$5*IF(ISNUMBER($AA1393),AL1393,0)+'01_指標庫'!$H$6*IF(ISNUMBER($G1393),M1393,0)+'01_指標庫'!$H$7*IF(ISNUMBER($H1393),N1393,0)+'01_指標庫'!$H$8*IF(ISNUMBER($AF1393),AQ1393,0)+'01_指標庫'!$H$9*IF(ISNUMBER($AG1393),AR1393,0)+'01_指標庫'!$H$10*IF(ISNUMBER($AB1393),AM1393,0)+'01_指標庫'!$H$11*IF(ISNUMBER($AC1393),AN1393,0)+'01_指標庫'!$H$12*IF(ISNUMBER($AD1393),AO1393,0)+'01_指標庫'!$H$13*IF(ISNUMBER($AE1393),AP1393,0)+'01_指標庫'!$H$14*IF(ISNUMBER($I1393),O1393,0)+'01_指標庫'!$H$15*IF(ISNUMBER($AH1393),AS1393,0)+'01_指標庫'!$H$16*IF(ISNUMBER($K1393),P1393,0)+'01_指標庫'!$H$17*IF(ISNUMBER($AI1393),AT1393,0)+'01_指標庫'!$H$18*IF(ISNUMBER($AJ1393),AU1393,0)+'01_指標庫'!$H$19*IF(ISNUMBER($AK1393),AV1393,0)+'01_指標庫'!$H$20*IF(ISNUMBER($BB1393),BB1393,0)+'01_指標庫'!$H$21*IF(ISNUMBER($BC1393),BC1393,0))/AW1393,1))</f>
        <v>75.5</v>
      </c>
      <c r="AY1393" s="67"/>
      <c r="AZ1393" s="67"/>
      <c r="BA1393" s="66">
        <f t="shared" si="500"/>
        <v>-2.1379859245000077E-2</v>
      </c>
      <c r="BB1393">
        <f t="shared" si="501"/>
        <v>0</v>
      </c>
      <c r="BC1393" t="str">
        <f t="shared" si="502"/>
        <v/>
      </c>
    </row>
    <row r="1394" spans="1:55" ht="15" customHeight="1">
      <c r="A1394" s="56">
        <v>1390</v>
      </c>
      <c r="B1394" s="57">
        <v>44573</v>
      </c>
      <c r="C1394" s="56">
        <v>2022</v>
      </c>
      <c r="D1394" s="58" t="s">
        <v>238</v>
      </c>
      <c r="E1394" s="59">
        <v>15905.1</v>
      </c>
      <c r="F1394" s="60">
        <v>6.3557000000000002E-2</v>
      </c>
      <c r="G1394" s="60">
        <v>-4.0320000000000002E-2</v>
      </c>
      <c r="H1394" s="61">
        <v>0.75509999999999999</v>
      </c>
      <c r="I1394" s="69">
        <v>420.9</v>
      </c>
      <c r="J1394" s="70" t="s">
        <v>240</v>
      </c>
      <c r="K1394" s="63">
        <v>17.62</v>
      </c>
      <c r="L1394" s="56">
        <f t="shared" si="480"/>
        <v>100</v>
      </c>
      <c r="M1394" s="56">
        <f t="shared" si="481"/>
        <v>100</v>
      </c>
      <c r="N1394" s="56">
        <f t="shared" si="482"/>
        <v>100</v>
      </c>
      <c r="O1394" s="56">
        <f t="shared" si="483"/>
        <v>50</v>
      </c>
      <c r="P1394" s="56">
        <f t="shared" si="484"/>
        <v>100</v>
      </c>
      <c r="Q1394" s="63"/>
      <c r="R1394" s="56"/>
      <c r="S1394" s="60">
        <f t="shared" si="497"/>
        <v>3.8487464119181247E-3</v>
      </c>
      <c r="T1394" s="64">
        <f t="shared" si="498"/>
        <v>-4.2911461162411735E-2</v>
      </c>
      <c r="V1394" s="65"/>
      <c r="W1394" s="65"/>
      <c r="Y1394" s="15" t="str">
        <f t="shared" si="485"/>
        <v>EASY</v>
      </c>
      <c r="AA1394" s="66">
        <f t="shared" si="499"/>
        <v>7.9705587204303541E-2</v>
      </c>
      <c r="AB1394">
        <f>LOOKUP($B1394,'07_L1政策步階'!$A$4:$A$14,'07_L1政策步階'!$C$4:$C$14)</f>
        <v>0</v>
      </c>
      <c r="AC1394" s="65"/>
      <c r="AD1394" s="65"/>
      <c r="AE1394" s="65"/>
      <c r="AF1394" s="65"/>
      <c r="AG1394" s="65"/>
      <c r="AH1394" s="65"/>
      <c r="AI1394" s="65"/>
      <c r="AJ1394" s="65"/>
      <c r="AK1394" s="65"/>
      <c r="AL1394">
        <f t="shared" si="486"/>
        <v>100</v>
      </c>
      <c r="AM1394">
        <f t="shared" si="487"/>
        <v>50</v>
      </c>
      <c r="AN1394" t="str">
        <f t="shared" si="488"/>
        <v/>
      </c>
      <c r="AO1394" t="str">
        <f t="shared" si="489"/>
        <v/>
      </c>
      <c r="AP1394" t="str">
        <f t="shared" si="490"/>
        <v/>
      </c>
      <c r="AQ1394" t="str">
        <f t="shared" si="491"/>
        <v/>
      </c>
      <c r="AR1394" t="str">
        <f t="shared" si="492"/>
        <v/>
      </c>
      <c r="AS1394" t="str">
        <f t="shared" si="493"/>
        <v/>
      </c>
      <c r="AT1394" t="str">
        <f t="shared" si="494"/>
        <v/>
      </c>
      <c r="AU1394" t="str">
        <f t="shared" si="495"/>
        <v/>
      </c>
      <c r="AV1394" t="str">
        <f t="shared" si="496"/>
        <v/>
      </c>
      <c r="AW1394">
        <f>'01_指標庫'!$H$4*ISNUMBER($F1394)+'01_指標庫'!$H$5*ISNUMBER($AA1394)+'01_指標庫'!$H$6*ISNUMBER($G1394)+'01_指標庫'!$H$7*ISNUMBER($H1394)+'01_指標庫'!$H$8*ISNUMBER($AF1394)+'01_指標庫'!$H$9*ISNUMBER($AG1394)+'01_指標庫'!$H$10*ISNUMBER($AB1394)+'01_指標庫'!$H$11*ISNUMBER($AC1394)+'01_指標庫'!$H$12*ISNUMBER($AD1394)+'01_指標庫'!$H$13*ISNUMBER($AE1394)+'01_指標庫'!$H$14*ISNUMBER($I1394)+'01_指標庫'!$H$15*ISNUMBER($AH1394)+'01_指標庫'!$H$16*ISNUMBER($K1394)+'01_指標庫'!$H$17*ISNUMBER($AI1394)+'01_指標庫'!$H$18*ISNUMBER($AJ1394)+'01_指標庫'!$H$19*ISNUMBER($AK1394)+'01_指標庫'!$H$20*ISNUMBER($BB1394)+'01_指標庫'!$H$21*ISNUMBER($BC1394)</f>
        <v>51</v>
      </c>
      <c r="AX1394">
        <f>IF(AW1394=0,50,ROUND(('01_指標庫'!$H$4*IF(ISNUMBER($F1394),L1394,0)+'01_指標庫'!$H$5*IF(ISNUMBER($AA1394),AL1394,0)+'01_指標庫'!$H$6*IF(ISNUMBER($G1394),M1394,0)+'01_指標庫'!$H$7*IF(ISNUMBER($H1394),N1394,0)+'01_指標庫'!$H$8*IF(ISNUMBER($AF1394),AQ1394,0)+'01_指標庫'!$H$9*IF(ISNUMBER($AG1394),AR1394,0)+'01_指標庫'!$H$10*IF(ISNUMBER($AB1394),AM1394,0)+'01_指標庫'!$H$11*IF(ISNUMBER($AC1394),AN1394,0)+'01_指標庫'!$H$12*IF(ISNUMBER($AD1394),AO1394,0)+'01_指標庫'!$H$13*IF(ISNUMBER($AE1394),AP1394,0)+'01_指標庫'!$H$14*IF(ISNUMBER($I1394),O1394,0)+'01_指標庫'!$H$15*IF(ISNUMBER($AH1394),AS1394,0)+'01_指標庫'!$H$16*IF(ISNUMBER($K1394),P1394,0)+'01_指標庫'!$H$17*IF(ISNUMBER($AI1394),AT1394,0)+'01_指標庫'!$H$18*IF(ISNUMBER($AJ1394),AU1394,0)+'01_指標庫'!$H$19*IF(ISNUMBER($AK1394),AV1394,0)+'01_指標庫'!$H$20*IF(ISNUMBER($BB1394),BB1394,0)+'01_指標庫'!$H$21*IF(ISNUMBER($BC1394),BC1394,0))/AW1394,1))</f>
        <v>75.5</v>
      </c>
      <c r="AY1394" s="67"/>
      <c r="AZ1394" s="67"/>
      <c r="BA1394" s="66">
        <f t="shared" si="500"/>
        <v>-1.6130489703834905E-2</v>
      </c>
      <c r="BB1394">
        <f t="shared" si="501"/>
        <v>0</v>
      </c>
      <c r="BC1394" t="str">
        <f t="shared" si="502"/>
        <v/>
      </c>
    </row>
    <row r="1395" spans="1:55" ht="15" customHeight="1">
      <c r="A1395" s="56">
        <v>1391</v>
      </c>
      <c r="B1395" s="57">
        <v>44574</v>
      </c>
      <c r="C1395" s="56">
        <v>2022</v>
      </c>
      <c r="D1395" s="58" t="s">
        <v>239</v>
      </c>
      <c r="E1395" s="59">
        <v>15495.62</v>
      </c>
      <c r="F1395" s="60">
        <v>3.5342999999999999E-2</v>
      </c>
      <c r="G1395" s="60">
        <v>-6.5027000000000001E-2</v>
      </c>
      <c r="H1395" s="61">
        <v>0.73470000000000002</v>
      </c>
      <c r="I1395" s="69">
        <v>443.5</v>
      </c>
      <c r="J1395" s="70" t="s">
        <v>240</v>
      </c>
      <c r="K1395" s="63">
        <v>20.309999999999999</v>
      </c>
      <c r="L1395" s="56">
        <f t="shared" si="480"/>
        <v>100</v>
      </c>
      <c r="M1395" s="56">
        <f t="shared" si="481"/>
        <v>50</v>
      </c>
      <c r="N1395" s="56">
        <f t="shared" si="482"/>
        <v>100</v>
      </c>
      <c r="O1395" s="56">
        <f t="shared" si="483"/>
        <v>50</v>
      </c>
      <c r="P1395" s="56">
        <f t="shared" si="484"/>
        <v>50</v>
      </c>
      <c r="Q1395" s="63"/>
      <c r="R1395" s="56"/>
      <c r="S1395" s="60">
        <f t="shared" si="497"/>
        <v>-2.5745201224764314E-2</v>
      </c>
      <c r="T1395" s="64">
        <f t="shared" si="498"/>
        <v>0.15266742338251982</v>
      </c>
      <c r="V1395" s="65"/>
      <c r="W1395" s="65"/>
      <c r="Y1395" s="15" t="str">
        <f t="shared" si="485"/>
        <v>UNCERTAIN</v>
      </c>
      <c r="AA1395" s="66">
        <f t="shared" si="499"/>
        <v>7.820114675031653E-2</v>
      </c>
      <c r="AB1395">
        <f>LOOKUP($B1395,'07_L1政策步階'!$A$4:$A$14,'07_L1政策步階'!$C$4:$C$14)</f>
        <v>0</v>
      </c>
      <c r="AC1395" s="65"/>
      <c r="AD1395" s="65"/>
      <c r="AE1395" s="65"/>
      <c r="AF1395" s="65"/>
      <c r="AG1395" s="65"/>
      <c r="AH1395" s="65"/>
      <c r="AI1395" s="65"/>
      <c r="AJ1395" s="65"/>
      <c r="AK1395" s="65"/>
      <c r="AL1395">
        <f t="shared" si="486"/>
        <v>100</v>
      </c>
      <c r="AM1395">
        <f t="shared" si="487"/>
        <v>50</v>
      </c>
      <c r="AN1395" t="str">
        <f t="shared" si="488"/>
        <v/>
      </c>
      <c r="AO1395" t="str">
        <f t="shared" si="489"/>
        <v/>
      </c>
      <c r="AP1395" t="str">
        <f t="shared" si="490"/>
        <v/>
      </c>
      <c r="AQ1395" t="str">
        <f t="shared" si="491"/>
        <v/>
      </c>
      <c r="AR1395" t="str">
        <f t="shared" si="492"/>
        <v/>
      </c>
      <c r="AS1395" t="str">
        <f t="shared" si="493"/>
        <v/>
      </c>
      <c r="AT1395" t="str">
        <f t="shared" si="494"/>
        <v/>
      </c>
      <c r="AU1395" t="str">
        <f t="shared" si="495"/>
        <v/>
      </c>
      <c r="AV1395" t="str">
        <f t="shared" si="496"/>
        <v/>
      </c>
      <c r="AW1395">
        <f>'01_指標庫'!$H$4*ISNUMBER($F1395)+'01_指標庫'!$H$5*ISNUMBER($AA1395)+'01_指標庫'!$H$6*ISNUMBER($G1395)+'01_指標庫'!$H$7*ISNUMBER($H1395)+'01_指標庫'!$H$8*ISNUMBER($AF1395)+'01_指標庫'!$H$9*ISNUMBER($AG1395)+'01_指標庫'!$H$10*ISNUMBER($AB1395)+'01_指標庫'!$H$11*ISNUMBER($AC1395)+'01_指標庫'!$H$12*ISNUMBER($AD1395)+'01_指標庫'!$H$13*ISNUMBER($AE1395)+'01_指標庫'!$H$14*ISNUMBER($I1395)+'01_指標庫'!$H$15*ISNUMBER($AH1395)+'01_指標庫'!$H$16*ISNUMBER($K1395)+'01_指標庫'!$H$17*ISNUMBER($AI1395)+'01_指標庫'!$H$18*ISNUMBER($AJ1395)+'01_指標庫'!$H$19*ISNUMBER($AK1395)+'01_指標庫'!$H$20*ISNUMBER($BB1395)+'01_指標庫'!$H$21*ISNUMBER($BC1395)</f>
        <v>51</v>
      </c>
      <c r="AX1395">
        <f>IF(AW1395=0,50,ROUND(('01_指標庫'!$H$4*IF(ISNUMBER($F1395),L1395,0)+'01_指標庫'!$H$5*IF(ISNUMBER($AA1395),AL1395,0)+'01_指標庫'!$H$6*IF(ISNUMBER($G1395),M1395,0)+'01_指標庫'!$H$7*IF(ISNUMBER($H1395),N1395,0)+'01_指標庫'!$H$8*IF(ISNUMBER($AF1395),AQ1395,0)+'01_指標庫'!$H$9*IF(ISNUMBER($AG1395),AR1395,0)+'01_指標庫'!$H$10*IF(ISNUMBER($AB1395),AM1395,0)+'01_指標庫'!$H$11*IF(ISNUMBER($AC1395),AN1395,0)+'01_指標庫'!$H$12*IF(ISNUMBER($AD1395),AO1395,0)+'01_指標庫'!$H$13*IF(ISNUMBER($AE1395),AP1395,0)+'01_指標庫'!$H$14*IF(ISNUMBER($I1395),O1395,0)+'01_指標庫'!$H$15*IF(ISNUMBER($AH1395),AS1395,0)+'01_指標庫'!$H$16*IF(ISNUMBER($K1395),P1395,0)+'01_指標庫'!$H$17*IF(ISNUMBER($AI1395),AT1395,0)+'01_指標庫'!$H$18*IF(ISNUMBER($AJ1395),AU1395,0)+'01_指標庫'!$H$19*IF(ISNUMBER($AK1395),AV1395,0)+'01_指標庫'!$H$20*IF(ISNUMBER($BB1395),BB1395,0)+'01_指標庫'!$H$21*IF(ISNUMBER($BC1395),BC1395,0))/AW1395,1))</f>
        <v>61.8</v>
      </c>
      <c r="AY1395" s="67"/>
      <c r="AZ1395" s="67"/>
      <c r="BA1395" s="66">
        <f t="shared" si="500"/>
        <v>-1.3748554436232241E-2</v>
      </c>
      <c r="BB1395">
        <f t="shared" si="501"/>
        <v>0</v>
      </c>
      <c r="BC1395" t="str">
        <f t="shared" si="502"/>
        <v/>
      </c>
    </row>
    <row r="1396" spans="1:55" ht="15" customHeight="1">
      <c r="A1396" s="56">
        <v>1392</v>
      </c>
      <c r="B1396" s="57">
        <v>44575</v>
      </c>
      <c r="C1396" s="56">
        <v>2022</v>
      </c>
      <c r="D1396" s="58" t="s">
        <v>234</v>
      </c>
      <c r="E1396" s="59">
        <v>15611.59</v>
      </c>
      <c r="F1396" s="60">
        <v>4.2297000000000001E-2</v>
      </c>
      <c r="G1396" s="60">
        <v>-5.8029999999999998E-2</v>
      </c>
      <c r="H1396" s="61">
        <v>0.73470000000000002</v>
      </c>
      <c r="I1396" s="69">
        <v>434.1</v>
      </c>
      <c r="J1396" s="70" t="s">
        <v>240</v>
      </c>
      <c r="K1396" s="63">
        <v>19.190000000000001</v>
      </c>
      <c r="L1396" s="56">
        <f t="shared" si="480"/>
        <v>100</v>
      </c>
      <c r="M1396" s="56">
        <f t="shared" si="481"/>
        <v>100</v>
      </c>
      <c r="N1396" s="56">
        <f t="shared" si="482"/>
        <v>100</v>
      </c>
      <c r="O1396" s="56">
        <f t="shared" si="483"/>
        <v>50</v>
      </c>
      <c r="P1396" s="56">
        <f t="shared" si="484"/>
        <v>100</v>
      </c>
      <c r="Q1396" s="63"/>
      <c r="R1396" s="56"/>
      <c r="S1396" s="60">
        <f t="shared" si="497"/>
        <v>7.4840503316420115E-3</v>
      </c>
      <c r="T1396" s="64">
        <f t="shared" si="498"/>
        <v>-5.5145248645987022E-2</v>
      </c>
      <c r="V1396" s="65"/>
      <c r="W1396" s="65"/>
      <c r="Y1396" s="15" t="str">
        <f t="shared" si="485"/>
        <v>EASY</v>
      </c>
      <c r="AA1396" s="66">
        <f t="shared" si="499"/>
        <v>7.666818101500672E-2</v>
      </c>
      <c r="AB1396">
        <f>LOOKUP($B1396,'07_L1政策步階'!$A$4:$A$14,'07_L1政策步階'!$C$4:$C$14)</f>
        <v>0</v>
      </c>
      <c r="AC1396" s="65"/>
      <c r="AD1396" s="65"/>
      <c r="AE1396" s="65"/>
      <c r="AF1396" s="65"/>
      <c r="AG1396" s="65"/>
      <c r="AH1396" s="65"/>
      <c r="AI1396" s="65"/>
      <c r="AJ1396" s="65"/>
      <c r="AK1396" s="65"/>
      <c r="AL1396">
        <f t="shared" si="486"/>
        <v>100</v>
      </c>
      <c r="AM1396">
        <f t="shared" si="487"/>
        <v>50</v>
      </c>
      <c r="AN1396" t="str">
        <f t="shared" si="488"/>
        <v/>
      </c>
      <c r="AO1396" t="str">
        <f t="shared" si="489"/>
        <v/>
      </c>
      <c r="AP1396" t="str">
        <f t="shared" si="490"/>
        <v/>
      </c>
      <c r="AQ1396" t="str">
        <f t="shared" si="491"/>
        <v/>
      </c>
      <c r="AR1396" t="str">
        <f t="shared" si="492"/>
        <v/>
      </c>
      <c r="AS1396" t="str">
        <f t="shared" si="493"/>
        <v/>
      </c>
      <c r="AT1396" t="str">
        <f t="shared" si="494"/>
        <v/>
      </c>
      <c r="AU1396" t="str">
        <f t="shared" si="495"/>
        <v/>
      </c>
      <c r="AV1396" t="str">
        <f t="shared" si="496"/>
        <v/>
      </c>
      <c r="AW1396">
        <f>'01_指標庫'!$H$4*ISNUMBER($F1396)+'01_指標庫'!$H$5*ISNUMBER($AA1396)+'01_指標庫'!$H$6*ISNUMBER($G1396)+'01_指標庫'!$H$7*ISNUMBER($H1396)+'01_指標庫'!$H$8*ISNUMBER($AF1396)+'01_指標庫'!$H$9*ISNUMBER($AG1396)+'01_指標庫'!$H$10*ISNUMBER($AB1396)+'01_指標庫'!$H$11*ISNUMBER($AC1396)+'01_指標庫'!$H$12*ISNUMBER($AD1396)+'01_指標庫'!$H$13*ISNUMBER($AE1396)+'01_指標庫'!$H$14*ISNUMBER($I1396)+'01_指標庫'!$H$15*ISNUMBER($AH1396)+'01_指標庫'!$H$16*ISNUMBER($K1396)+'01_指標庫'!$H$17*ISNUMBER($AI1396)+'01_指標庫'!$H$18*ISNUMBER($AJ1396)+'01_指標庫'!$H$19*ISNUMBER($AK1396)+'01_指標庫'!$H$20*ISNUMBER($BB1396)+'01_指標庫'!$H$21*ISNUMBER($BC1396)</f>
        <v>51</v>
      </c>
      <c r="AX1396">
        <f>IF(AW1396=0,50,ROUND(('01_指標庫'!$H$4*IF(ISNUMBER($F1396),L1396,0)+'01_指標庫'!$H$5*IF(ISNUMBER($AA1396),AL1396,0)+'01_指標庫'!$H$6*IF(ISNUMBER($G1396),M1396,0)+'01_指標庫'!$H$7*IF(ISNUMBER($H1396),N1396,0)+'01_指標庫'!$H$8*IF(ISNUMBER($AF1396),AQ1396,0)+'01_指標庫'!$H$9*IF(ISNUMBER($AG1396),AR1396,0)+'01_指標庫'!$H$10*IF(ISNUMBER($AB1396),AM1396,0)+'01_指標庫'!$H$11*IF(ISNUMBER($AC1396),AN1396,0)+'01_指標庫'!$H$12*IF(ISNUMBER($AD1396),AO1396,0)+'01_指標庫'!$H$13*IF(ISNUMBER($AE1396),AP1396,0)+'01_指標庫'!$H$14*IF(ISNUMBER($I1396),O1396,0)+'01_指標庫'!$H$15*IF(ISNUMBER($AH1396),AS1396,0)+'01_指標庫'!$H$16*IF(ISNUMBER($K1396),P1396,0)+'01_指標庫'!$H$17*IF(ISNUMBER($AI1396),AT1396,0)+'01_指標庫'!$H$18*IF(ISNUMBER($AJ1396),AU1396,0)+'01_指標庫'!$H$19*IF(ISNUMBER($AK1396),AV1396,0)+'01_指標庫'!$H$20*IF(ISNUMBER($BB1396),BB1396,0)+'01_指標庫'!$H$21*IF(ISNUMBER($BC1396),BC1396,0))/AW1396,1))</f>
        <v>75.5</v>
      </c>
      <c r="AY1396" s="67"/>
      <c r="AZ1396" s="67"/>
      <c r="BA1396" s="66">
        <f t="shared" si="500"/>
        <v>-9.0917706459628933E-3</v>
      </c>
      <c r="BB1396">
        <f t="shared" si="501"/>
        <v>0</v>
      </c>
      <c r="BC1396" t="str">
        <f t="shared" si="502"/>
        <v/>
      </c>
    </row>
    <row r="1397" spans="1:55" ht="15" customHeight="1">
      <c r="A1397" s="56">
        <v>1393</v>
      </c>
      <c r="B1397" s="57">
        <v>44579</v>
      </c>
      <c r="C1397" s="56">
        <v>2022</v>
      </c>
      <c r="D1397" s="58" t="s">
        <v>237</v>
      </c>
      <c r="E1397" s="59">
        <v>15210.76</v>
      </c>
      <c r="F1397" s="60">
        <v>1.499E-2</v>
      </c>
      <c r="G1397" s="60">
        <v>-8.2214999999999996E-2</v>
      </c>
      <c r="H1397" s="61">
        <v>0.67349999999999999</v>
      </c>
      <c r="I1397" s="69">
        <v>464.3</v>
      </c>
      <c r="J1397" s="70" t="s">
        <v>240</v>
      </c>
      <c r="K1397" s="63">
        <v>22.79</v>
      </c>
      <c r="L1397" s="56">
        <f t="shared" si="480"/>
        <v>100</v>
      </c>
      <c r="M1397" s="56">
        <f t="shared" si="481"/>
        <v>50</v>
      </c>
      <c r="N1397" s="56">
        <f t="shared" si="482"/>
        <v>100</v>
      </c>
      <c r="O1397" s="56">
        <f t="shared" si="483"/>
        <v>50</v>
      </c>
      <c r="P1397" s="56">
        <f t="shared" si="484"/>
        <v>50</v>
      </c>
      <c r="Q1397" s="63"/>
      <c r="R1397" s="56"/>
      <c r="S1397" s="60">
        <f t="shared" si="497"/>
        <v>-2.5675155445409437E-2</v>
      </c>
      <c r="T1397" s="64">
        <f t="shared" si="498"/>
        <v>0.18759770713913482</v>
      </c>
      <c r="V1397" s="65"/>
      <c r="W1397" s="65"/>
      <c r="Y1397" s="15" t="str">
        <f t="shared" si="485"/>
        <v>UNCERTAIN</v>
      </c>
      <c r="AA1397" s="66">
        <f t="shared" si="499"/>
        <v>7.4573524781206046E-2</v>
      </c>
      <c r="AB1397">
        <f>LOOKUP($B1397,'07_L1政策步階'!$A$4:$A$14,'07_L1政策步階'!$C$4:$C$14)</f>
        <v>0</v>
      </c>
      <c r="AC1397" s="65"/>
      <c r="AD1397" s="65"/>
      <c r="AE1397" s="65"/>
      <c r="AF1397" s="65"/>
      <c r="AG1397" s="65"/>
      <c r="AH1397" s="65"/>
      <c r="AI1397" s="65"/>
      <c r="AJ1397" s="65"/>
      <c r="AK1397" s="65"/>
      <c r="AL1397">
        <f t="shared" si="486"/>
        <v>100</v>
      </c>
      <c r="AM1397">
        <f t="shared" si="487"/>
        <v>50</v>
      </c>
      <c r="AN1397" t="str">
        <f t="shared" si="488"/>
        <v/>
      </c>
      <c r="AO1397" t="str">
        <f t="shared" si="489"/>
        <v/>
      </c>
      <c r="AP1397" t="str">
        <f t="shared" si="490"/>
        <v/>
      </c>
      <c r="AQ1397" t="str">
        <f t="shared" si="491"/>
        <v/>
      </c>
      <c r="AR1397" t="str">
        <f t="shared" si="492"/>
        <v/>
      </c>
      <c r="AS1397" t="str">
        <f t="shared" si="493"/>
        <v/>
      </c>
      <c r="AT1397" t="str">
        <f t="shared" si="494"/>
        <v/>
      </c>
      <c r="AU1397" t="str">
        <f t="shared" si="495"/>
        <v/>
      </c>
      <c r="AV1397" t="str">
        <f t="shared" si="496"/>
        <v/>
      </c>
      <c r="AW1397">
        <f>'01_指標庫'!$H$4*ISNUMBER($F1397)+'01_指標庫'!$H$5*ISNUMBER($AA1397)+'01_指標庫'!$H$6*ISNUMBER($G1397)+'01_指標庫'!$H$7*ISNUMBER($H1397)+'01_指標庫'!$H$8*ISNUMBER($AF1397)+'01_指標庫'!$H$9*ISNUMBER($AG1397)+'01_指標庫'!$H$10*ISNUMBER($AB1397)+'01_指標庫'!$H$11*ISNUMBER($AC1397)+'01_指標庫'!$H$12*ISNUMBER($AD1397)+'01_指標庫'!$H$13*ISNUMBER($AE1397)+'01_指標庫'!$H$14*ISNUMBER($I1397)+'01_指標庫'!$H$15*ISNUMBER($AH1397)+'01_指標庫'!$H$16*ISNUMBER($K1397)+'01_指標庫'!$H$17*ISNUMBER($AI1397)+'01_指標庫'!$H$18*ISNUMBER($AJ1397)+'01_指標庫'!$H$19*ISNUMBER($AK1397)+'01_指標庫'!$H$20*ISNUMBER($BB1397)+'01_指標庫'!$H$21*ISNUMBER($BC1397)</f>
        <v>51</v>
      </c>
      <c r="AX1397">
        <f>IF(AW1397=0,50,ROUND(('01_指標庫'!$H$4*IF(ISNUMBER($F1397),L1397,0)+'01_指標庫'!$H$5*IF(ISNUMBER($AA1397),AL1397,0)+'01_指標庫'!$H$6*IF(ISNUMBER($G1397),M1397,0)+'01_指標庫'!$H$7*IF(ISNUMBER($H1397),N1397,0)+'01_指標庫'!$H$8*IF(ISNUMBER($AF1397),AQ1397,0)+'01_指標庫'!$H$9*IF(ISNUMBER($AG1397),AR1397,0)+'01_指標庫'!$H$10*IF(ISNUMBER($AB1397),AM1397,0)+'01_指標庫'!$H$11*IF(ISNUMBER($AC1397),AN1397,0)+'01_指標庫'!$H$12*IF(ISNUMBER($AD1397),AO1397,0)+'01_指標庫'!$H$13*IF(ISNUMBER($AE1397),AP1397,0)+'01_指標庫'!$H$14*IF(ISNUMBER($I1397),O1397,0)+'01_指標庫'!$H$15*IF(ISNUMBER($AH1397),AS1397,0)+'01_指標庫'!$H$16*IF(ISNUMBER($K1397),P1397,0)+'01_指標庫'!$H$17*IF(ISNUMBER($AI1397),AT1397,0)+'01_指標庫'!$H$18*IF(ISNUMBER($AJ1397),AU1397,0)+'01_指標庫'!$H$19*IF(ISNUMBER($AK1397),AV1397,0)+'01_指標庫'!$H$20*IF(ISNUMBER($BB1397),BB1397,0)+'01_指標庫'!$H$21*IF(ISNUMBER($BC1397),BC1397,0))/AW1397,1))</f>
        <v>61.8</v>
      </c>
      <c r="AY1397" s="67"/>
      <c r="AZ1397" s="67"/>
      <c r="BA1397" s="66">
        <f t="shared" si="500"/>
        <v>-6.087566748072093E-3</v>
      </c>
      <c r="BB1397">
        <f t="shared" si="501"/>
        <v>0</v>
      </c>
      <c r="BC1397" t="str">
        <f t="shared" si="502"/>
        <v/>
      </c>
    </row>
    <row r="1398" spans="1:55" ht="15" customHeight="1">
      <c r="A1398" s="56">
        <v>1394</v>
      </c>
      <c r="B1398" s="57">
        <v>44580</v>
      </c>
      <c r="C1398" s="56">
        <v>2022</v>
      </c>
      <c r="D1398" s="58" t="s">
        <v>238</v>
      </c>
      <c r="E1398" s="59">
        <v>15047.84</v>
      </c>
      <c r="F1398" s="60">
        <v>3.6259999999999999E-3</v>
      </c>
      <c r="G1398" s="60">
        <v>-9.2045000000000002E-2</v>
      </c>
      <c r="H1398" s="61">
        <v>0.65310000000000001</v>
      </c>
      <c r="I1398" s="69">
        <v>473.2</v>
      </c>
      <c r="J1398" s="70" t="s">
        <v>240</v>
      </c>
      <c r="K1398" s="63">
        <v>23.85</v>
      </c>
      <c r="L1398" s="56">
        <f t="shared" si="480"/>
        <v>100</v>
      </c>
      <c r="M1398" s="56">
        <f t="shared" si="481"/>
        <v>50</v>
      </c>
      <c r="N1398" s="56">
        <f t="shared" si="482"/>
        <v>100</v>
      </c>
      <c r="O1398" s="56">
        <f t="shared" si="483"/>
        <v>50</v>
      </c>
      <c r="P1398" s="56">
        <f t="shared" si="484"/>
        <v>50</v>
      </c>
      <c r="Q1398" s="63"/>
      <c r="R1398" s="56"/>
      <c r="S1398" s="60">
        <f t="shared" si="497"/>
        <v>-1.0710838906142772E-2</v>
      </c>
      <c r="T1398" s="64">
        <f t="shared" si="498"/>
        <v>4.6511627906976827E-2</v>
      </c>
      <c r="V1398" s="65"/>
      <c r="W1398" s="65"/>
      <c r="Y1398" s="15" t="str">
        <f t="shared" si="485"/>
        <v>UNCERTAIN</v>
      </c>
      <c r="AA1398" s="66">
        <f t="shared" si="499"/>
        <v>7.2297494955420261E-2</v>
      </c>
      <c r="AB1398">
        <f>LOOKUP($B1398,'07_L1政策步階'!$A$4:$A$14,'07_L1政策步階'!$C$4:$C$14)</f>
        <v>0</v>
      </c>
      <c r="AC1398" s="65"/>
      <c r="AD1398" s="65"/>
      <c r="AE1398" s="65"/>
      <c r="AF1398" s="65"/>
      <c r="AG1398" s="65"/>
      <c r="AH1398" s="65"/>
      <c r="AI1398" s="65"/>
      <c r="AJ1398" s="65"/>
      <c r="AK1398" s="65"/>
      <c r="AL1398">
        <f t="shared" si="486"/>
        <v>100</v>
      </c>
      <c r="AM1398">
        <f t="shared" si="487"/>
        <v>50</v>
      </c>
      <c r="AN1398" t="str">
        <f t="shared" si="488"/>
        <v/>
      </c>
      <c r="AO1398" t="str">
        <f t="shared" si="489"/>
        <v/>
      </c>
      <c r="AP1398" t="str">
        <f t="shared" si="490"/>
        <v/>
      </c>
      <c r="AQ1398" t="str">
        <f t="shared" si="491"/>
        <v/>
      </c>
      <c r="AR1398" t="str">
        <f t="shared" si="492"/>
        <v/>
      </c>
      <c r="AS1398" t="str">
        <f t="shared" si="493"/>
        <v/>
      </c>
      <c r="AT1398" t="str">
        <f t="shared" si="494"/>
        <v/>
      </c>
      <c r="AU1398" t="str">
        <f t="shared" si="495"/>
        <v/>
      </c>
      <c r="AV1398" t="str">
        <f t="shared" si="496"/>
        <v/>
      </c>
      <c r="AW1398">
        <f>'01_指標庫'!$H$4*ISNUMBER($F1398)+'01_指標庫'!$H$5*ISNUMBER($AA1398)+'01_指標庫'!$H$6*ISNUMBER($G1398)+'01_指標庫'!$H$7*ISNUMBER($H1398)+'01_指標庫'!$H$8*ISNUMBER($AF1398)+'01_指標庫'!$H$9*ISNUMBER($AG1398)+'01_指標庫'!$H$10*ISNUMBER($AB1398)+'01_指標庫'!$H$11*ISNUMBER($AC1398)+'01_指標庫'!$H$12*ISNUMBER($AD1398)+'01_指標庫'!$H$13*ISNUMBER($AE1398)+'01_指標庫'!$H$14*ISNUMBER($I1398)+'01_指標庫'!$H$15*ISNUMBER($AH1398)+'01_指標庫'!$H$16*ISNUMBER($K1398)+'01_指標庫'!$H$17*ISNUMBER($AI1398)+'01_指標庫'!$H$18*ISNUMBER($AJ1398)+'01_指標庫'!$H$19*ISNUMBER($AK1398)+'01_指標庫'!$H$20*ISNUMBER($BB1398)+'01_指標庫'!$H$21*ISNUMBER($BC1398)</f>
        <v>51</v>
      </c>
      <c r="AX1398">
        <f>IF(AW1398=0,50,ROUND(('01_指標庫'!$H$4*IF(ISNUMBER($F1398),L1398,0)+'01_指標庫'!$H$5*IF(ISNUMBER($AA1398),AL1398,0)+'01_指標庫'!$H$6*IF(ISNUMBER($G1398),M1398,0)+'01_指標庫'!$H$7*IF(ISNUMBER($H1398),N1398,0)+'01_指標庫'!$H$8*IF(ISNUMBER($AF1398),AQ1398,0)+'01_指標庫'!$H$9*IF(ISNUMBER($AG1398),AR1398,0)+'01_指標庫'!$H$10*IF(ISNUMBER($AB1398),AM1398,0)+'01_指標庫'!$H$11*IF(ISNUMBER($AC1398),AN1398,0)+'01_指標庫'!$H$12*IF(ISNUMBER($AD1398),AO1398,0)+'01_指標庫'!$H$13*IF(ISNUMBER($AE1398),AP1398,0)+'01_指標庫'!$H$14*IF(ISNUMBER($I1398),O1398,0)+'01_指標庫'!$H$15*IF(ISNUMBER($AH1398),AS1398,0)+'01_指標庫'!$H$16*IF(ISNUMBER($K1398),P1398,0)+'01_指標庫'!$H$17*IF(ISNUMBER($AI1398),AT1398,0)+'01_指標庫'!$H$18*IF(ISNUMBER($AJ1398),AU1398,0)+'01_指標庫'!$H$19*IF(ISNUMBER($AK1398),AV1398,0)+'01_指標庫'!$H$20*IF(ISNUMBER($BB1398),BB1398,0)+'01_指標庫'!$H$21*IF(ISNUMBER($BC1398),BC1398,0))/AW1398,1))</f>
        <v>61.8</v>
      </c>
      <c r="AY1398" s="67"/>
      <c r="AZ1398" s="67"/>
      <c r="BA1398" s="66">
        <f t="shared" si="500"/>
        <v>-8.4497640460317047E-3</v>
      </c>
      <c r="BB1398">
        <f t="shared" si="501"/>
        <v>0</v>
      </c>
      <c r="BC1398" t="str">
        <f t="shared" si="502"/>
        <v/>
      </c>
    </row>
    <row r="1399" spans="1:55" ht="15" customHeight="1">
      <c r="A1399" s="56">
        <v>1395</v>
      </c>
      <c r="B1399" s="57">
        <v>44581</v>
      </c>
      <c r="C1399" s="56">
        <v>2022</v>
      </c>
      <c r="D1399" s="58" t="s">
        <v>239</v>
      </c>
      <c r="E1399" s="59">
        <v>14846.46</v>
      </c>
      <c r="F1399" s="60">
        <v>-1.0211E-2</v>
      </c>
      <c r="G1399" s="60">
        <v>-0.104196</v>
      </c>
      <c r="H1399" s="61">
        <v>0.59179999999999999</v>
      </c>
      <c r="I1399" s="69">
        <v>487.8</v>
      </c>
      <c r="J1399" s="70" t="s">
        <v>240</v>
      </c>
      <c r="K1399" s="63">
        <v>25.59</v>
      </c>
      <c r="L1399" s="56">
        <f t="shared" si="480"/>
        <v>50</v>
      </c>
      <c r="M1399" s="56">
        <f t="shared" si="481"/>
        <v>50</v>
      </c>
      <c r="N1399" s="56">
        <f t="shared" si="482"/>
        <v>50</v>
      </c>
      <c r="O1399" s="56">
        <f t="shared" si="483"/>
        <v>50</v>
      </c>
      <c r="P1399" s="56">
        <f t="shared" si="484"/>
        <v>0</v>
      </c>
      <c r="Q1399" s="63"/>
      <c r="R1399" s="56"/>
      <c r="S1399" s="60">
        <f t="shared" si="497"/>
        <v>-1.338265159650831E-2</v>
      </c>
      <c r="T1399" s="64">
        <f t="shared" si="498"/>
        <v>7.2955974842767279E-2</v>
      </c>
      <c r="V1399" s="65"/>
      <c r="W1399" s="65"/>
      <c r="Y1399" s="15" t="str">
        <f t="shared" si="485"/>
        <v>UNCERTAIN</v>
      </c>
      <c r="AA1399" s="66">
        <f t="shared" si="499"/>
        <v>6.9871783739033022E-2</v>
      </c>
      <c r="AB1399">
        <f>LOOKUP($B1399,'07_L1政策步階'!$A$4:$A$14,'07_L1政策步階'!$C$4:$C$14)</f>
        <v>0</v>
      </c>
      <c r="AC1399" s="65"/>
      <c r="AD1399" s="65"/>
      <c r="AE1399" s="65"/>
      <c r="AF1399" s="65"/>
      <c r="AG1399" s="65"/>
      <c r="AH1399" s="65"/>
      <c r="AI1399" s="65"/>
      <c r="AJ1399" s="65"/>
      <c r="AK1399" s="65"/>
      <c r="AL1399">
        <f t="shared" si="486"/>
        <v>100</v>
      </c>
      <c r="AM1399">
        <f t="shared" si="487"/>
        <v>50</v>
      </c>
      <c r="AN1399" t="str">
        <f t="shared" si="488"/>
        <v/>
      </c>
      <c r="AO1399" t="str">
        <f t="shared" si="489"/>
        <v/>
      </c>
      <c r="AP1399" t="str">
        <f t="shared" si="490"/>
        <v/>
      </c>
      <c r="AQ1399" t="str">
        <f t="shared" si="491"/>
        <v/>
      </c>
      <c r="AR1399" t="str">
        <f t="shared" si="492"/>
        <v/>
      </c>
      <c r="AS1399" t="str">
        <f t="shared" si="493"/>
        <v/>
      </c>
      <c r="AT1399" t="str">
        <f t="shared" si="494"/>
        <v/>
      </c>
      <c r="AU1399" t="str">
        <f t="shared" si="495"/>
        <v/>
      </c>
      <c r="AV1399" t="str">
        <f t="shared" si="496"/>
        <v/>
      </c>
      <c r="AW1399">
        <f>'01_指標庫'!$H$4*ISNUMBER($F1399)+'01_指標庫'!$H$5*ISNUMBER($AA1399)+'01_指標庫'!$H$6*ISNUMBER($G1399)+'01_指標庫'!$H$7*ISNUMBER($H1399)+'01_指標庫'!$H$8*ISNUMBER($AF1399)+'01_指標庫'!$H$9*ISNUMBER($AG1399)+'01_指標庫'!$H$10*ISNUMBER($AB1399)+'01_指標庫'!$H$11*ISNUMBER($AC1399)+'01_指標庫'!$H$12*ISNUMBER($AD1399)+'01_指標庫'!$H$13*ISNUMBER($AE1399)+'01_指標庫'!$H$14*ISNUMBER($I1399)+'01_指標庫'!$H$15*ISNUMBER($AH1399)+'01_指標庫'!$H$16*ISNUMBER($K1399)+'01_指標庫'!$H$17*ISNUMBER($AI1399)+'01_指標庫'!$H$18*ISNUMBER($AJ1399)+'01_指標庫'!$H$19*ISNUMBER($AK1399)+'01_指標庫'!$H$20*ISNUMBER($BB1399)+'01_指標庫'!$H$21*ISNUMBER($BC1399)</f>
        <v>51</v>
      </c>
      <c r="AX1399">
        <f>IF(AW1399=0,50,ROUND(('01_指標庫'!$H$4*IF(ISNUMBER($F1399),L1399,0)+'01_指標庫'!$H$5*IF(ISNUMBER($AA1399),AL1399,0)+'01_指標庫'!$H$6*IF(ISNUMBER($G1399),M1399,0)+'01_指標庫'!$H$7*IF(ISNUMBER($H1399),N1399,0)+'01_指標庫'!$H$8*IF(ISNUMBER($AF1399),AQ1399,0)+'01_指標庫'!$H$9*IF(ISNUMBER($AG1399),AR1399,0)+'01_指標庫'!$H$10*IF(ISNUMBER($AB1399),AM1399,0)+'01_指標庫'!$H$11*IF(ISNUMBER($AC1399),AN1399,0)+'01_指標庫'!$H$12*IF(ISNUMBER($AD1399),AO1399,0)+'01_指標庫'!$H$13*IF(ISNUMBER($AE1399),AP1399,0)+'01_指標庫'!$H$14*IF(ISNUMBER($I1399),O1399,0)+'01_指標庫'!$H$15*IF(ISNUMBER($AH1399),AS1399,0)+'01_指標庫'!$H$16*IF(ISNUMBER($K1399),P1399,0)+'01_指標庫'!$H$17*IF(ISNUMBER($AI1399),AT1399,0)+'01_指標庫'!$H$18*IF(ISNUMBER($AJ1399),AU1399,0)+'01_指標庫'!$H$19*IF(ISNUMBER($AK1399),AV1399,0)+'01_指標庫'!$H$20*IF(ISNUMBER($BB1399),BB1399,0)+'01_指標庫'!$H$21*IF(ISNUMBER($BC1399),BC1399,0))/AW1399,1))</f>
        <v>40.200000000000003</v>
      </c>
      <c r="AY1399" s="67"/>
      <c r="AZ1399" s="67"/>
      <c r="BA1399" s="66">
        <f t="shared" si="500"/>
        <v>-1.6193595870537369E-2</v>
      </c>
      <c r="BB1399">
        <f t="shared" si="501"/>
        <v>0</v>
      </c>
      <c r="BC1399" t="str">
        <f t="shared" si="502"/>
        <v/>
      </c>
    </row>
    <row r="1400" spans="1:55" ht="15" customHeight="1">
      <c r="A1400" s="56">
        <v>1396</v>
      </c>
      <c r="B1400" s="57">
        <v>44582</v>
      </c>
      <c r="C1400" s="56">
        <v>2022</v>
      </c>
      <c r="D1400" s="58" t="s">
        <v>234</v>
      </c>
      <c r="E1400" s="59">
        <v>14438.4</v>
      </c>
      <c r="F1400" s="60">
        <v>-3.7634000000000001E-2</v>
      </c>
      <c r="G1400" s="60">
        <v>-0.12881799999999999</v>
      </c>
      <c r="H1400" s="61">
        <v>0.53059999999999996</v>
      </c>
      <c r="I1400" s="69">
        <v>515.1</v>
      </c>
      <c r="J1400" s="70" t="s">
        <v>240</v>
      </c>
      <c r="K1400" s="63">
        <v>28.85</v>
      </c>
      <c r="L1400" s="56">
        <f t="shared" si="480"/>
        <v>0</v>
      </c>
      <c r="M1400" s="56">
        <f t="shared" si="481"/>
        <v>50</v>
      </c>
      <c r="N1400" s="56">
        <f t="shared" si="482"/>
        <v>50</v>
      </c>
      <c r="O1400" s="56">
        <f t="shared" si="483"/>
        <v>50</v>
      </c>
      <c r="P1400" s="56">
        <f t="shared" si="484"/>
        <v>0</v>
      </c>
      <c r="Q1400" s="63"/>
      <c r="R1400" s="56"/>
      <c r="S1400" s="60">
        <f t="shared" si="497"/>
        <v>-2.7485339939621989E-2</v>
      </c>
      <c r="T1400" s="64">
        <f t="shared" si="498"/>
        <v>0.12739351309105129</v>
      </c>
      <c r="V1400" s="65"/>
      <c r="W1400" s="65"/>
      <c r="Y1400" s="15" t="str">
        <f t="shared" si="485"/>
        <v>HARD</v>
      </c>
      <c r="AA1400" s="66">
        <f t="shared" si="499"/>
        <v>6.7254458627105773E-2</v>
      </c>
      <c r="AB1400">
        <f>LOOKUP($B1400,'07_L1政策步階'!$A$4:$A$14,'07_L1政策步階'!$C$4:$C$14)</f>
        <v>0</v>
      </c>
      <c r="AC1400" s="65"/>
      <c r="AD1400" s="65"/>
      <c r="AE1400" s="65"/>
      <c r="AF1400" s="65"/>
      <c r="AG1400" s="65"/>
      <c r="AH1400" s="65"/>
      <c r="AI1400" s="65"/>
      <c r="AJ1400" s="65"/>
      <c r="AK1400" s="65"/>
      <c r="AL1400">
        <f t="shared" si="486"/>
        <v>100</v>
      </c>
      <c r="AM1400">
        <f t="shared" si="487"/>
        <v>50</v>
      </c>
      <c r="AN1400" t="str">
        <f t="shared" si="488"/>
        <v/>
      </c>
      <c r="AO1400" t="str">
        <f t="shared" si="489"/>
        <v/>
      </c>
      <c r="AP1400" t="str">
        <f t="shared" si="490"/>
        <v/>
      </c>
      <c r="AQ1400" t="str">
        <f t="shared" si="491"/>
        <v/>
      </c>
      <c r="AR1400" t="str">
        <f t="shared" si="492"/>
        <v/>
      </c>
      <c r="AS1400" t="str">
        <f t="shared" si="493"/>
        <v/>
      </c>
      <c r="AT1400" t="str">
        <f t="shared" si="494"/>
        <v/>
      </c>
      <c r="AU1400" t="str">
        <f t="shared" si="495"/>
        <v/>
      </c>
      <c r="AV1400" t="str">
        <f t="shared" si="496"/>
        <v/>
      </c>
      <c r="AW1400">
        <f>'01_指標庫'!$H$4*ISNUMBER($F1400)+'01_指標庫'!$H$5*ISNUMBER($AA1400)+'01_指標庫'!$H$6*ISNUMBER($G1400)+'01_指標庫'!$H$7*ISNUMBER($H1400)+'01_指標庫'!$H$8*ISNUMBER($AF1400)+'01_指標庫'!$H$9*ISNUMBER($AG1400)+'01_指標庫'!$H$10*ISNUMBER($AB1400)+'01_指標庫'!$H$11*ISNUMBER($AC1400)+'01_指標庫'!$H$12*ISNUMBER($AD1400)+'01_指標庫'!$H$13*ISNUMBER($AE1400)+'01_指標庫'!$H$14*ISNUMBER($I1400)+'01_指標庫'!$H$15*ISNUMBER($AH1400)+'01_指標庫'!$H$16*ISNUMBER($K1400)+'01_指標庫'!$H$17*ISNUMBER($AI1400)+'01_指標庫'!$H$18*ISNUMBER($AJ1400)+'01_指標庫'!$H$19*ISNUMBER($AK1400)+'01_指標庫'!$H$20*ISNUMBER($BB1400)+'01_指標庫'!$H$21*ISNUMBER($BC1400)</f>
        <v>51</v>
      </c>
      <c r="AX1400">
        <f>IF(AW1400=0,50,ROUND(('01_指標庫'!$H$4*IF(ISNUMBER($F1400),L1400,0)+'01_指標庫'!$H$5*IF(ISNUMBER($AA1400),AL1400,0)+'01_指標庫'!$H$6*IF(ISNUMBER($G1400),M1400,0)+'01_指標庫'!$H$7*IF(ISNUMBER($H1400),N1400,0)+'01_指標庫'!$H$8*IF(ISNUMBER($AF1400),AQ1400,0)+'01_指標庫'!$H$9*IF(ISNUMBER($AG1400),AR1400,0)+'01_指標庫'!$H$10*IF(ISNUMBER($AB1400),AM1400,0)+'01_指標庫'!$H$11*IF(ISNUMBER($AC1400),AN1400,0)+'01_指標庫'!$H$12*IF(ISNUMBER($AD1400),AO1400,0)+'01_指標庫'!$H$13*IF(ISNUMBER($AE1400),AP1400,0)+'01_指標庫'!$H$14*IF(ISNUMBER($I1400),O1400,0)+'01_指標庫'!$H$15*IF(ISNUMBER($AH1400),AS1400,0)+'01_指標庫'!$H$16*IF(ISNUMBER($K1400),P1400,0)+'01_指標庫'!$H$17*IF(ISNUMBER($AI1400),AT1400,0)+'01_指標庫'!$H$18*IF(ISNUMBER($AJ1400),AU1400,0)+'01_指標庫'!$H$19*IF(ISNUMBER($AK1400),AV1400,0)+'01_指標庫'!$H$20*IF(ISNUMBER($BB1400),BB1400,0)+'01_指標庫'!$H$21*IF(ISNUMBER($BC1400),BC1400,0))/AW1400,1))</f>
        <v>32.4</v>
      </c>
      <c r="AY1400" s="67"/>
      <c r="AZ1400" s="67"/>
      <c r="BA1400" s="66">
        <f t="shared" si="500"/>
        <v>-2.1460093065065911E-2</v>
      </c>
      <c r="BB1400">
        <f t="shared" si="501"/>
        <v>0</v>
      </c>
      <c r="BC1400" t="str">
        <f t="shared" si="502"/>
        <v/>
      </c>
    </row>
    <row r="1401" spans="1:55" ht="15" customHeight="1">
      <c r="A1401" s="56">
        <v>1397</v>
      </c>
      <c r="B1401" s="57">
        <v>44585</v>
      </c>
      <c r="C1401" s="56">
        <v>2022</v>
      </c>
      <c r="D1401" s="58" t="s">
        <v>236</v>
      </c>
      <c r="E1401" s="59">
        <v>14509.58</v>
      </c>
      <c r="F1401" s="60">
        <v>-3.3103E-2</v>
      </c>
      <c r="G1401" s="60">
        <v>-0.12452299999999999</v>
      </c>
      <c r="H1401" s="61">
        <v>0.55100000000000005</v>
      </c>
      <c r="I1401" s="69">
        <v>523.9</v>
      </c>
      <c r="J1401" s="70" t="s">
        <v>240</v>
      </c>
      <c r="K1401" s="63">
        <v>29.9</v>
      </c>
      <c r="L1401" s="56">
        <f t="shared" si="480"/>
        <v>0</v>
      </c>
      <c r="M1401" s="56">
        <f t="shared" si="481"/>
        <v>50</v>
      </c>
      <c r="N1401" s="56">
        <f t="shared" si="482"/>
        <v>50</v>
      </c>
      <c r="O1401" s="56">
        <f t="shared" si="483"/>
        <v>50</v>
      </c>
      <c r="P1401" s="56">
        <f t="shared" si="484"/>
        <v>0</v>
      </c>
      <c r="Q1401" s="63"/>
      <c r="R1401" s="56"/>
      <c r="S1401" s="60">
        <f t="shared" si="497"/>
        <v>4.929909131205612E-3</v>
      </c>
      <c r="T1401" s="64">
        <f t="shared" si="498"/>
        <v>3.6395147313691423E-2</v>
      </c>
      <c r="V1401" s="65"/>
      <c r="W1401" s="65"/>
      <c r="Y1401" s="15" t="str">
        <f t="shared" si="485"/>
        <v>HARD</v>
      </c>
      <c r="AA1401" s="66">
        <f t="shared" si="499"/>
        <v>6.5050999392386899E-2</v>
      </c>
      <c r="AB1401">
        <f>LOOKUP($B1401,'07_L1政策步階'!$A$4:$A$14,'07_L1政策步階'!$C$4:$C$14)</f>
        <v>0</v>
      </c>
      <c r="AC1401" s="65"/>
      <c r="AD1401" s="65"/>
      <c r="AE1401" s="65"/>
      <c r="AF1401" s="65"/>
      <c r="AG1401" s="65"/>
      <c r="AH1401" s="65"/>
      <c r="AI1401" s="65"/>
      <c r="AJ1401" s="65"/>
      <c r="AK1401" s="65"/>
      <c r="AL1401">
        <f t="shared" si="486"/>
        <v>100</v>
      </c>
      <c r="AM1401">
        <f t="shared" si="487"/>
        <v>50</v>
      </c>
      <c r="AN1401" t="str">
        <f t="shared" si="488"/>
        <v/>
      </c>
      <c r="AO1401" t="str">
        <f t="shared" si="489"/>
        <v/>
      </c>
      <c r="AP1401" t="str">
        <f t="shared" si="490"/>
        <v/>
      </c>
      <c r="AQ1401" t="str">
        <f t="shared" si="491"/>
        <v/>
      </c>
      <c r="AR1401" t="str">
        <f t="shared" si="492"/>
        <v/>
      </c>
      <c r="AS1401" t="str">
        <f t="shared" si="493"/>
        <v/>
      </c>
      <c r="AT1401" t="str">
        <f t="shared" si="494"/>
        <v/>
      </c>
      <c r="AU1401" t="str">
        <f t="shared" si="495"/>
        <v/>
      </c>
      <c r="AV1401" t="str">
        <f t="shared" si="496"/>
        <v/>
      </c>
      <c r="AW1401">
        <f>'01_指標庫'!$H$4*ISNUMBER($F1401)+'01_指標庫'!$H$5*ISNUMBER($AA1401)+'01_指標庫'!$H$6*ISNUMBER($G1401)+'01_指標庫'!$H$7*ISNUMBER($H1401)+'01_指標庫'!$H$8*ISNUMBER($AF1401)+'01_指標庫'!$H$9*ISNUMBER($AG1401)+'01_指標庫'!$H$10*ISNUMBER($AB1401)+'01_指標庫'!$H$11*ISNUMBER($AC1401)+'01_指標庫'!$H$12*ISNUMBER($AD1401)+'01_指標庫'!$H$13*ISNUMBER($AE1401)+'01_指標庫'!$H$14*ISNUMBER($I1401)+'01_指標庫'!$H$15*ISNUMBER($AH1401)+'01_指標庫'!$H$16*ISNUMBER($K1401)+'01_指標庫'!$H$17*ISNUMBER($AI1401)+'01_指標庫'!$H$18*ISNUMBER($AJ1401)+'01_指標庫'!$H$19*ISNUMBER($AK1401)+'01_指標庫'!$H$20*ISNUMBER($BB1401)+'01_指標庫'!$H$21*ISNUMBER($BC1401)</f>
        <v>51</v>
      </c>
      <c r="AX1401">
        <f>IF(AW1401=0,50,ROUND(('01_指標庫'!$H$4*IF(ISNUMBER($F1401),L1401,0)+'01_指標庫'!$H$5*IF(ISNUMBER($AA1401),AL1401,0)+'01_指標庫'!$H$6*IF(ISNUMBER($G1401),M1401,0)+'01_指標庫'!$H$7*IF(ISNUMBER($H1401),N1401,0)+'01_指標庫'!$H$8*IF(ISNUMBER($AF1401),AQ1401,0)+'01_指標庫'!$H$9*IF(ISNUMBER($AG1401),AR1401,0)+'01_指標庫'!$H$10*IF(ISNUMBER($AB1401),AM1401,0)+'01_指標庫'!$H$11*IF(ISNUMBER($AC1401),AN1401,0)+'01_指標庫'!$H$12*IF(ISNUMBER($AD1401),AO1401,0)+'01_指標庫'!$H$13*IF(ISNUMBER($AE1401),AP1401,0)+'01_指標庫'!$H$14*IF(ISNUMBER($I1401),O1401,0)+'01_指標庫'!$H$15*IF(ISNUMBER($AH1401),AS1401,0)+'01_指標庫'!$H$16*IF(ISNUMBER($K1401),P1401,0)+'01_指標庫'!$H$17*IF(ISNUMBER($AI1401),AT1401,0)+'01_指標庫'!$H$18*IF(ISNUMBER($AJ1401),AU1401,0)+'01_指標庫'!$H$19*IF(ISNUMBER($AK1401),AV1401,0)+'01_指標庫'!$H$20*IF(ISNUMBER($BB1401),BB1401,0)+'01_指標庫'!$H$21*IF(ISNUMBER($BC1401),BC1401,0))/AW1401,1))</f>
        <v>32.4</v>
      </c>
      <c r="AY1401" s="67"/>
      <c r="AZ1401" s="67"/>
      <c r="BA1401" s="66">
        <f t="shared" si="500"/>
        <v>-2.8964772078343026E-2</v>
      </c>
      <c r="BB1401">
        <f t="shared" si="501"/>
        <v>0</v>
      </c>
      <c r="BC1401" t="str">
        <f t="shared" si="502"/>
        <v/>
      </c>
    </row>
    <row r="1402" spans="1:55" ht="15" customHeight="1">
      <c r="A1402" s="56">
        <v>1398</v>
      </c>
      <c r="B1402" s="57">
        <v>44586</v>
      </c>
      <c r="C1402" s="56">
        <v>2022</v>
      </c>
      <c r="D1402" s="58" t="s">
        <v>237</v>
      </c>
      <c r="E1402" s="59">
        <v>14149.12</v>
      </c>
      <c r="F1402" s="60">
        <v>-5.7227E-2</v>
      </c>
      <c r="G1402" s="60">
        <v>-0.14627200000000001</v>
      </c>
      <c r="H1402" s="61">
        <v>0.48980000000000001</v>
      </c>
      <c r="I1402" s="69">
        <v>534.5</v>
      </c>
      <c r="J1402" s="70" t="s">
        <v>240</v>
      </c>
      <c r="K1402" s="63">
        <v>31.16</v>
      </c>
      <c r="L1402" s="56">
        <f t="shared" si="480"/>
        <v>0</v>
      </c>
      <c r="M1402" s="56">
        <f t="shared" si="481"/>
        <v>50</v>
      </c>
      <c r="N1402" s="56">
        <f t="shared" si="482"/>
        <v>50</v>
      </c>
      <c r="O1402" s="56">
        <f t="shared" si="483"/>
        <v>50</v>
      </c>
      <c r="P1402" s="56">
        <f t="shared" si="484"/>
        <v>0</v>
      </c>
      <c r="Q1402" s="63"/>
      <c r="R1402" s="56"/>
      <c r="S1402" s="60">
        <f t="shared" si="497"/>
        <v>-2.4842896899841316E-2</v>
      </c>
      <c r="T1402" s="64">
        <f t="shared" si="498"/>
        <v>4.2140468227424899E-2</v>
      </c>
      <c r="V1402" s="65"/>
      <c r="W1402" s="65"/>
      <c r="Y1402" s="15" t="str">
        <f t="shared" si="485"/>
        <v>HARD</v>
      </c>
      <c r="AA1402" s="66">
        <f t="shared" si="499"/>
        <v>6.2424191211115865E-2</v>
      </c>
      <c r="AB1402">
        <f>LOOKUP($B1402,'07_L1政策步階'!$A$4:$A$14,'07_L1政策步階'!$C$4:$C$14)</f>
        <v>0</v>
      </c>
      <c r="AC1402" s="65"/>
      <c r="AD1402" s="65"/>
      <c r="AE1402" s="65"/>
      <c r="AF1402" s="65"/>
      <c r="AG1402" s="65"/>
      <c r="AH1402" s="65"/>
      <c r="AI1402" s="65"/>
      <c r="AJ1402" s="65"/>
      <c r="AK1402" s="65"/>
      <c r="AL1402">
        <f t="shared" si="486"/>
        <v>100</v>
      </c>
      <c r="AM1402">
        <f t="shared" si="487"/>
        <v>50</v>
      </c>
      <c r="AN1402" t="str">
        <f t="shared" si="488"/>
        <v/>
      </c>
      <c r="AO1402" t="str">
        <f t="shared" si="489"/>
        <v/>
      </c>
      <c r="AP1402" t="str">
        <f t="shared" si="490"/>
        <v/>
      </c>
      <c r="AQ1402" t="str">
        <f t="shared" si="491"/>
        <v/>
      </c>
      <c r="AR1402" t="str">
        <f t="shared" si="492"/>
        <v/>
      </c>
      <c r="AS1402" t="str">
        <f t="shared" si="493"/>
        <v/>
      </c>
      <c r="AT1402" t="str">
        <f t="shared" si="494"/>
        <v/>
      </c>
      <c r="AU1402" t="str">
        <f t="shared" si="495"/>
        <v/>
      </c>
      <c r="AV1402" t="str">
        <f t="shared" si="496"/>
        <v/>
      </c>
      <c r="AW1402">
        <f>'01_指標庫'!$H$4*ISNUMBER($F1402)+'01_指標庫'!$H$5*ISNUMBER($AA1402)+'01_指標庫'!$H$6*ISNUMBER($G1402)+'01_指標庫'!$H$7*ISNUMBER($H1402)+'01_指標庫'!$H$8*ISNUMBER($AF1402)+'01_指標庫'!$H$9*ISNUMBER($AG1402)+'01_指標庫'!$H$10*ISNUMBER($AB1402)+'01_指標庫'!$H$11*ISNUMBER($AC1402)+'01_指標庫'!$H$12*ISNUMBER($AD1402)+'01_指標庫'!$H$13*ISNUMBER($AE1402)+'01_指標庫'!$H$14*ISNUMBER($I1402)+'01_指標庫'!$H$15*ISNUMBER($AH1402)+'01_指標庫'!$H$16*ISNUMBER($K1402)+'01_指標庫'!$H$17*ISNUMBER($AI1402)+'01_指標庫'!$H$18*ISNUMBER($AJ1402)+'01_指標庫'!$H$19*ISNUMBER($AK1402)+'01_指標庫'!$H$20*ISNUMBER($BB1402)+'01_指標庫'!$H$21*ISNUMBER($BC1402)</f>
        <v>51</v>
      </c>
      <c r="AX1402">
        <f>IF(AW1402=0,50,ROUND(('01_指標庫'!$H$4*IF(ISNUMBER($F1402),L1402,0)+'01_指標庫'!$H$5*IF(ISNUMBER($AA1402),AL1402,0)+'01_指標庫'!$H$6*IF(ISNUMBER($G1402),M1402,0)+'01_指標庫'!$H$7*IF(ISNUMBER($H1402),N1402,0)+'01_指標庫'!$H$8*IF(ISNUMBER($AF1402),AQ1402,0)+'01_指標庫'!$H$9*IF(ISNUMBER($AG1402),AR1402,0)+'01_指標庫'!$H$10*IF(ISNUMBER($AB1402),AM1402,0)+'01_指標庫'!$H$11*IF(ISNUMBER($AC1402),AN1402,0)+'01_指標庫'!$H$12*IF(ISNUMBER($AD1402),AO1402,0)+'01_指標庫'!$H$13*IF(ISNUMBER($AE1402),AP1402,0)+'01_指標庫'!$H$14*IF(ISNUMBER($I1402),O1402,0)+'01_指標庫'!$H$15*IF(ISNUMBER($AH1402),AS1402,0)+'01_指標庫'!$H$16*IF(ISNUMBER($K1402),P1402,0)+'01_指標庫'!$H$17*IF(ISNUMBER($AI1402),AT1402,0)+'01_指標庫'!$H$18*IF(ISNUMBER($AJ1402),AU1402,0)+'01_指標庫'!$H$19*IF(ISNUMBER($AK1402),AV1402,0)+'01_指標庫'!$H$20*IF(ISNUMBER($BB1402),BB1402,0)+'01_指標庫'!$H$21*IF(ISNUMBER($BC1402),BC1402,0))/AW1402,1))</f>
        <v>32.4</v>
      </c>
      <c r="AY1402" s="67"/>
      <c r="AZ1402" s="67"/>
      <c r="BA1402" s="66">
        <f t="shared" si="500"/>
        <v>-3.3601465497592575E-2</v>
      </c>
      <c r="BB1402">
        <f t="shared" si="501"/>
        <v>0</v>
      </c>
      <c r="BC1402" t="str">
        <f t="shared" si="502"/>
        <v/>
      </c>
    </row>
    <row r="1403" spans="1:55" ht="15" customHeight="1">
      <c r="A1403" s="56">
        <v>1399</v>
      </c>
      <c r="B1403" s="57">
        <v>44587</v>
      </c>
      <c r="C1403" s="56">
        <v>2022</v>
      </c>
      <c r="D1403" s="58" t="s">
        <v>238</v>
      </c>
      <c r="E1403" s="59">
        <v>14172.76</v>
      </c>
      <c r="F1403" s="60">
        <v>-5.5710999999999997E-2</v>
      </c>
      <c r="G1403" s="60">
        <v>-0.144846</v>
      </c>
      <c r="H1403" s="61">
        <v>0.44900000000000001</v>
      </c>
      <c r="I1403" s="69">
        <v>541.20000000000005</v>
      </c>
      <c r="J1403" s="70" t="s">
        <v>240</v>
      </c>
      <c r="K1403" s="63">
        <v>31.96</v>
      </c>
      <c r="L1403" s="56">
        <f t="shared" si="480"/>
        <v>0</v>
      </c>
      <c r="M1403" s="56">
        <f t="shared" si="481"/>
        <v>50</v>
      </c>
      <c r="N1403" s="56">
        <f t="shared" si="482"/>
        <v>50</v>
      </c>
      <c r="O1403" s="56">
        <f t="shared" si="483"/>
        <v>50</v>
      </c>
      <c r="P1403" s="56">
        <f t="shared" si="484"/>
        <v>0</v>
      </c>
      <c r="Q1403" s="63"/>
      <c r="R1403" s="56"/>
      <c r="S1403" s="60">
        <f t="shared" si="497"/>
        <v>1.6707752849647317E-3</v>
      </c>
      <c r="T1403" s="64">
        <f t="shared" si="498"/>
        <v>2.5673940949935803E-2</v>
      </c>
      <c r="V1403" s="65"/>
      <c r="W1403" s="65"/>
      <c r="Y1403" s="15" t="str">
        <f t="shared" si="485"/>
        <v>HARD</v>
      </c>
      <c r="AA1403" s="66">
        <f t="shared" si="499"/>
        <v>5.9657030969398672E-2</v>
      </c>
      <c r="AB1403">
        <f>LOOKUP($B1403,'07_L1政策步階'!$A$4:$A$14,'07_L1政策步階'!$C$4:$C$14)</f>
        <v>0</v>
      </c>
      <c r="AC1403" s="65"/>
      <c r="AD1403" s="65"/>
      <c r="AE1403" s="65"/>
      <c r="AF1403" s="65"/>
      <c r="AG1403" s="65"/>
      <c r="AH1403" s="65"/>
      <c r="AI1403" s="65"/>
      <c r="AJ1403" s="65"/>
      <c r="AK1403" s="65"/>
      <c r="AL1403">
        <f t="shared" si="486"/>
        <v>100</v>
      </c>
      <c r="AM1403">
        <f t="shared" si="487"/>
        <v>50</v>
      </c>
      <c r="AN1403" t="str">
        <f t="shared" si="488"/>
        <v/>
      </c>
      <c r="AO1403" t="str">
        <f t="shared" si="489"/>
        <v/>
      </c>
      <c r="AP1403" t="str">
        <f t="shared" si="490"/>
        <v/>
      </c>
      <c r="AQ1403" t="str">
        <f t="shared" si="491"/>
        <v/>
      </c>
      <c r="AR1403" t="str">
        <f t="shared" si="492"/>
        <v/>
      </c>
      <c r="AS1403" t="str">
        <f t="shared" si="493"/>
        <v/>
      </c>
      <c r="AT1403" t="str">
        <f t="shared" si="494"/>
        <v/>
      </c>
      <c r="AU1403" t="str">
        <f t="shared" si="495"/>
        <v/>
      </c>
      <c r="AV1403" t="str">
        <f t="shared" si="496"/>
        <v/>
      </c>
      <c r="AW1403">
        <f>'01_指標庫'!$H$4*ISNUMBER($F1403)+'01_指標庫'!$H$5*ISNUMBER($AA1403)+'01_指標庫'!$H$6*ISNUMBER($G1403)+'01_指標庫'!$H$7*ISNUMBER($H1403)+'01_指標庫'!$H$8*ISNUMBER($AF1403)+'01_指標庫'!$H$9*ISNUMBER($AG1403)+'01_指標庫'!$H$10*ISNUMBER($AB1403)+'01_指標庫'!$H$11*ISNUMBER($AC1403)+'01_指標庫'!$H$12*ISNUMBER($AD1403)+'01_指標庫'!$H$13*ISNUMBER($AE1403)+'01_指標庫'!$H$14*ISNUMBER($I1403)+'01_指標庫'!$H$15*ISNUMBER($AH1403)+'01_指標庫'!$H$16*ISNUMBER($K1403)+'01_指標庫'!$H$17*ISNUMBER($AI1403)+'01_指標庫'!$H$18*ISNUMBER($AJ1403)+'01_指標庫'!$H$19*ISNUMBER($AK1403)+'01_指標庫'!$H$20*ISNUMBER($BB1403)+'01_指標庫'!$H$21*ISNUMBER($BC1403)</f>
        <v>51</v>
      </c>
      <c r="AX1403">
        <f>IF(AW1403=0,50,ROUND(('01_指標庫'!$H$4*IF(ISNUMBER($F1403),L1403,0)+'01_指標庫'!$H$5*IF(ISNUMBER($AA1403),AL1403,0)+'01_指標庫'!$H$6*IF(ISNUMBER($G1403),M1403,0)+'01_指標庫'!$H$7*IF(ISNUMBER($H1403),N1403,0)+'01_指標庫'!$H$8*IF(ISNUMBER($AF1403),AQ1403,0)+'01_指標庫'!$H$9*IF(ISNUMBER($AG1403),AR1403,0)+'01_指標庫'!$H$10*IF(ISNUMBER($AB1403),AM1403,0)+'01_指標庫'!$H$11*IF(ISNUMBER($AC1403),AN1403,0)+'01_指標庫'!$H$12*IF(ISNUMBER($AD1403),AO1403,0)+'01_指標庫'!$H$13*IF(ISNUMBER($AE1403),AP1403,0)+'01_指標庫'!$H$14*IF(ISNUMBER($I1403),O1403,0)+'01_指標庫'!$H$15*IF(ISNUMBER($AH1403),AS1403,0)+'01_指標庫'!$H$16*IF(ISNUMBER($K1403),P1403,0)+'01_指標庫'!$H$17*IF(ISNUMBER($AI1403),AT1403,0)+'01_指標庫'!$H$18*IF(ISNUMBER($AJ1403),AU1403,0)+'01_指標庫'!$H$19*IF(ISNUMBER($AK1403),AV1403,0)+'01_指標庫'!$H$20*IF(ISNUMBER($BB1403),BB1403,0)+'01_指標庫'!$H$21*IF(ISNUMBER($BC1403),BC1403,0))/AW1403,1))</f>
        <v>32.4</v>
      </c>
      <c r="AY1403" s="67"/>
      <c r="AZ1403" s="67"/>
      <c r="BA1403" s="66">
        <f t="shared" si="500"/>
        <v>-3.4504890411315658E-2</v>
      </c>
      <c r="BB1403">
        <f t="shared" si="501"/>
        <v>0</v>
      </c>
      <c r="BC1403" t="str">
        <f t="shared" si="502"/>
        <v/>
      </c>
    </row>
    <row r="1404" spans="1:55" ht="15" customHeight="1">
      <c r="A1404" s="56">
        <v>1400</v>
      </c>
      <c r="B1404" s="57">
        <v>44588</v>
      </c>
      <c r="C1404" s="56">
        <v>2022</v>
      </c>
      <c r="D1404" s="58" t="s">
        <v>239</v>
      </c>
      <c r="E1404" s="59">
        <v>14003.11</v>
      </c>
      <c r="F1404" s="60">
        <v>-6.7075999999999997E-2</v>
      </c>
      <c r="G1404" s="60">
        <v>-0.155082</v>
      </c>
      <c r="H1404" s="61">
        <v>0.34689999999999999</v>
      </c>
      <c r="I1404" s="69">
        <v>528.9</v>
      </c>
      <c r="J1404" s="70" t="s">
        <v>240</v>
      </c>
      <c r="K1404" s="63">
        <v>30.49</v>
      </c>
      <c r="L1404" s="56">
        <f t="shared" si="480"/>
        <v>0</v>
      </c>
      <c r="M1404" s="56">
        <f t="shared" si="481"/>
        <v>0</v>
      </c>
      <c r="N1404" s="56">
        <f t="shared" si="482"/>
        <v>0</v>
      </c>
      <c r="O1404" s="56">
        <f t="shared" si="483"/>
        <v>50</v>
      </c>
      <c r="P1404" s="56">
        <f t="shared" si="484"/>
        <v>0</v>
      </c>
      <c r="Q1404" s="63"/>
      <c r="R1404" s="56"/>
      <c r="S1404" s="60">
        <f t="shared" si="497"/>
        <v>-1.197014554680953E-2</v>
      </c>
      <c r="T1404" s="64">
        <f t="shared" si="498"/>
        <v>-4.5994993742177748E-2</v>
      </c>
      <c r="V1404" s="65"/>
      <c r="W1404" s="65"/>
      <c r="Y1404" s="15" t="str">
        <f t="shared" si="485"/>
        <v>HARD</v>
      </c>
      <c r="AA1404" s="66">
        <f t="shared" si="499"/>
        <v>5.6673961899222469E-2</v>
      </c>
      <c r="AB1404">
        <f>LOOKUP($B1404,'07_L1政策步階'!$A$4:$A$14,'07_L1政策步階'!$C$4:$C$14)</f>
        <v>0</v>
      </c>
      <c r="AC1404" s="65"/>
      <c r="AD1404" s="65"/>
      <c r="AE1404" s="65"/>
      <c r="AF1404" s="65"/>
      <c r="AG1404" s="65"/>
      <c r="AH1404" s="65"/>
      <c r="AI1404" s="65"/>
      <c r="AJ1404" s="65"/>
      <c r="AK1404" s="65"/>
      <c r="AL1404">
        <f t="shared" si="486"/>
        <v>100</v>
      </c>
      <c r="AM1404">
        <f t="shared" si="487"/>
        <v>50</v>
      </c>
      <c r="AN1404" t="str">
        <f t="shared" si="488"/>
        <v/>
      </c>
      <c r="AO1404" t="str">
        <f t="shared" si="489"/>
        <v/>
      </c>
      <c r="AP1404" t="str">
        <f t="shared" si="490"/>
        <v/>
      </c>
      <c r="AQ1404" t="str">
        <f t="shared" si="491"/>
        <v/>
      </c>
      <c r="AR1404" t="str">
        <f t="shared" si="492"/>
        <v/>
      </c>
      <c r="AS1404" t="str">
        <f t="shared" si="493"/>
        <v/>
      </c>
      <c r="AT1404" t="str">
        <f t="shared" si="494"/>
        <v/>
      </c>
      <c r="AU1404" t="str">
        <f t="shared" si="495"/>
        <v/>
      </c>
      <c r="AV1404" t="str">
        <f t="shared" si="496"/>
        <v/>
      </c>
      <c r="AW1404">
        <f>'01_指標庫'!$H$4*ISNUMBER($F1404)+'01_指標庫'!$H$5*ISNUMBER($AA1404)+'01_指標庫'!$H$6*ISNUMBER($G1404)+'01_指標庫'!$H$7*ISNUMBER($H1404)+'01_指標庫'!$H$8*ISNUMBER($AF1404)+'01_指標庫'!$H$9*ISNUMBER($AG1404)+'01_指標庫'!$H$10*ISNUMBER($AB1404)+'01_指標庫'!$H$11*ISNUMBER($AC1404)+'01_指標庫'!$H$12*ISNUMBER($AD1404)+'01_指標庫'!$H$13*ISNUMBER($AE1404)+'01_指標庫'!$H$14*ISNUMBER($I1404)+'01_指標庫'!$H$15*ISNUMBER($AH1404)+'01_指標庫'!$H$16*ISNUMBER($K1404)+'01_指標庫'!$H$17*ISNUMBER($AI1404)+'01_指標庫'!$H$18*ISNUMBER($AJ1404)+'01_指標庫'!$H$19*ISNUMBER($AK1404)+'01_指標庫'!$H$20*ISNUMBER($BB1404)+'01_指標庫'!$H$21*ISNUMBER($BC1404)</f>
        <v>51</v>
      </c>
      <c r="AX1404">
        <f>IF(AW1404=0,50,ROUND(('01_指標庫'!$H$4*IF(ISNUMBER($F1404),L1404,0)+'01_指標庫'!$H$5*IF(ISNUMBER($AA1404),AL1404,0)+'01_指標庫'!$H$6*IF(ISNUMBER($G1404),M1404,0)+'01_指標庫'!$H$7*IF(ISNUMBER($H1404),N1404,0)+'01_指標庫'!$H$8*IF(ISNUMBER($AF1404),AQ1404,0)+'01_指標庫'!$H$9*IF(ISNUMBER($AG1404),AR1404,0)+'01_指標庫'!$H$10*IF(ISNUMBER($AB1404),AM1404,0)+'01_指標庫'!$H$11*IF(ISNUMBER($AC1404),AN1404,0)+'01_指標庫'!$H$12*IF(ISNUMBER($AD1404),AO1404,0)+'01_指標庫'!$H$13*IF(ISNUMBER($AE1404),AP1404,0)+'01_指標庫'!$H$14*IF(ISNUMBER($I1404),O1404,0)+'01_指標庫'!$H$15*IF(ISNUMBER($AH1404),AS1404,0)+'01_指標庫'!$H$16*IF(ISNUMBER($K1404),P1404,0)+'01_指標庫'!$H$17*IF(ISNUMBER($AI1404),AT1404,0)+'01_指標庫'!$H$18*IF(ISNUMBER($AJ1404),AU1404,0)+'01_指標庫'!$H$19*IF(ISNUMBER($AK1404),AV1404,0)+'01_指標庫'!$H$20*IF(ISNUMBER($BB1404),BB1404,0)+'01_指標庫'!$H$21*IF(ISNUMBER($BC1404),BC1404,0))/AW1404,1))</f>
        <v>16.7</v>
      </c>
      <c r="AY1404" s="67"/>
      <c r="AZ1404" s="67"/>
      <c r="BA1404" s="66">
        <f t="shared" si="500"/>
        <v>-3.3490130944628715E-2</v>
      </c>
      <c r="BB1404">
        <f t="shared" si="501"/>
        <v>0</v>
      </c>
      <c r="BC1404" t="str">
        <f t="shared" si="502"/>
        <v/>
      </c>
    </row>
    <row r="1405" spans="1:55" ht="15" customHeight="1">
      <c r="A1405" s="56">
        <v>1401</v>
      </c>
      <c r="B1405" s="57">
        <v>44589</v>
      </c>
      <c r="C1405" s="56">
        <v>2022</v>
      </c>
      <c r="D1405" s="58" t="s">
        <v>234</v>
      </c>
      <c r="E1405" s="59">
        <v>14454.61</v>
      </c>
      <c r="F1405" s="60">
        <v>-3.7132999999999999E-2</v>
      </c>
      <c r="G1405" s="60">
        <v>-0.12784000000000001</v>
      </c>
      <c r="H1405" s="61">
        <v>0.42859999999999998</v>
      </c>
      <c r="I1405" s="69">
        <v>505.2</v>
      </c>
      <c r="J1405" s="70" t="s">
        <v>240</v>
      </c>
      <c r="K1405" s="63">
        <v>27.66</v>
      </c>
      <c r="L1405" s="56">
        <f t="shared" si="480"/>
        <v>0</v>
      </c>
      <c r="M1405" s="56">
        <f t="shared" si="481"/>
        <v>50</v>
      </c>
      <c r="N1405" s="56">
        <f t="shared" si="482"/>
        <v>50</v>
      </c>
      <c r="O1405" s="56">
        <f t="shared" si="483"/>
        <v>50</v>
      </c>
      <c r="P1405" s="56">
        <f t="shared" si="484"/>
        <v>0</v>
      </c>
      <c r="Q1405" s="63"/>
      <c r="R1405" s="56"/>
      <c r="S1405" s="60">
        <f t="shared" si="497"/>
        <v>3.2242837483958953E-2</v>
      </c>
      <c r="T1405" s="64">
        <f t="shared" si="498"/>
        <v>-9.281731715316488E-2</v>
      </c>
      <c r="V1405" s="65"/>
      <c r="W1405" s="65"/>
      <c r="Y1405" s="15" t="str">
        <f t="shared" si="485"/>
        <v>HARD</v>
      </c>
      <c r="AA1405" s="66">
        <f t="shared" si="499"/>
        <v>5.4051623305487073E-2</v>
      </c>
      <c r="AB1405">
        <f>LOOKUP($B1405,'07_L1政策步階'!$A$4:$A$14,'07_L1政策步階'!$C$4:$C$14)</f>
        <v>0</v>
      </c>
      <c r="AC1405" s="65"/>
      <c r="AD1405" s="65"/>
      <c r="AE1405" s="65"/>
      <c r="AF1405" s="65"/>
      <c r="AG1405" s="65"/>
      <c r="AH1405" s="65"/>
      <c r="AI1405" s="65"/>
      <c r="AJ1405" s="65"/>
      <c r="AK1405" s="65"/>
      <c r="AL1405">
        <f t="shared" si="486"/>
        <v>100</v>
      </c>
      <c r="AM1405">
        <f t="shared" si="487"/>
        <v>50</v>
      </c>
      <c r="AN1405" t="str">
        <f t="shared" si="488"/>
        <v/>
      </c>
      <c r="AO1405" t="str">
        <f t="shared" si="489"/>
        <v/>
      </c>
      <c r="AP1405" t="str">
        <f t="shared" si="490"/>
        <v/>
      </c>
      <c r="AQ1405" t="str">
        <f t="shared" si="491"/>
        <v/>
      </c>
      <c r="AR1405" t="str">
        <f t="shared" si="492"/>
        <v/>
      </c>
      <c r="AS1405" t="str">
        <f t="shared" si="493"/>
        <v/>
      </c>
      <c r="AT1405" t="str">
        <f t="shared" si="494"/>
        <v/>
      </c>
      <c r="AU1405" t="str">
        <f t="shared" si="495"/>
        <v/>
      </c>
      <c r="AV1405" t="str">
        <f t="shared" si="496"/>
        <v/>
      </c>
      <c r="AW1405">
        <f>'01_指標庫'!$H$4*ISNUMBER($F1405)+'01_指標庫'!$H$5*ISNUMBER($AA1405)+'01_指標庫'!$H$6*ISNUMBER($G1405)+'01_指標庫'!$H$7*ISNUMBER($H1405)+'01_指標庫'!$H$8*ISNUMBER($AF1405)+'01_指標庫'!$H$9*ISNUMBER($AG1405)+'01_指標庫'!$H$10*ISNUMBER($AB1405)+'01_指標庫'!$H$11*ISNUMBER($AC1405)+'01_指標庫'!$H$12*ISNUMBER($AD1405)+'01_指標庫'!$H$13*ISNUMBER($AE1405)+'01_指標庫'!$H$14*ISNUMBER($I1405)+'01_指標庫'!$H$15*ISNUMBER($AH1405)+'01_指標庫'!$H$16*ISNUMBER($K1405)+'01_指標庫'!$H$17*ISNUMBER($AI1405)+'01_指標庫'!$H$18*ISNUMBER($AJ1405)+'01_指標庫'!$H$19*ISNUMBER($AK1405)+'01_指標庫'!$H$20*ISNUMBER($BB1405)+'01_指標庫'!$H$21*ISNUMBER($BC1405)</f>
        <v>51</v>
      </c>
      <c r="AX1405">
        <f>IF(AW1405=0,50,ROUND(('01_指標庫'!$H$4*IF(ISNUMBER($F1405),L1405,0)+'01_指標庫'!$H$5*IF(ISNUMBER($AA1405),AL1405,0)+'01_指標庫'!$H$6*IF(ISNUMBER($G1405),M1405,0)+'01_指標庫'!$H$7*IF(ISNUMBER($H1405),N1405,0)+'01_指標庫'!$H$8*IF(ISNUMBER($AF1405),AQ1405,0)+'01_指標庫'!$H$9*IF(ISNUMBER($AG1405),AR1405,0)+'01_指標庫'!$H$10*IF(ISNUMBER($AB1405),AM1405,0)+'01_指標庫'!$H$11*IF(ISNUMBER($AC1405),AN1405,0)+'01_指標庫'!$H$12*IF(ISNUMBER($AD1405),AO1405,0)+'01_指標庫'!$H$13*IF(ISNUMBER($AE1405),AP1405,0)+'01_指標庫'!$H$14*IF(ISNUMBER($I1405),O1405,0)+'01_指標庫'!$H$15*IF(ISNUMBER($AH1405),AS1405,0)+'01_指標庫'!$H$16*IF(ISNUMBER($K1405),P1405,0)+'01_指標庫'!$H$17*IF(ISNUMBER($AI1405),AT1405,0)+'01_指標庫'!$H$18*IF(ISNUMBER($AJ1405),AU1405,0)+'01_指標庫'!$H$19*IF(ISNUMBER($AK1405),AV1405,0)+'01_指標庫'!$H$20*IF(ISNUMBER($BB1405),BB1405,0)+'01_指標庫'!$H$21*IF(ISNUMBER($BC1405),BC1405,0))/AW1405,1))</f>
        <v>32.4</v>
      </c>
      <c r="AY1405" s="67"/>
      <c r="AZ1405" s="67"/>
      <c r="BA1405" s="66">
        <f t="shared" si="500"/>
        <v>-2.639824047693784E-2</v>
      </c>
      <c r="BB1405">
        <f t="shared" si="501"/>
        <v>0</v>
      </c>
      <c r="BC1405" t="str">
        <f t="shared" si="502"/>
        <v/>
      </c>
    </row>
    <row r="1406" spans="1:55" ht="15" customHeight="1">
      <c r="A1406" s="56">
        <v>1402</v>
      </c>
      <c r="B1406" s="57">
        <v>44592</v>
      </c>
      <c r="C1406" s="56">
        <v>2022</v>
      </c>
      <c r="D1406" s="58" t="s">
        <v>236</v>
      </c>
      <c r="E1406" s="59">
        <v>14930.05</v>
      </c>
      <c r="F1406" s="60">
        <v>-5.757E-3</v>
      </c>
      <c r="G1406" s="60">
        <v>-9.9153000000000005E-2</v>
      </c>
      <c r="H1406" s="61">
        <v>0.57140000000000002</v>
      </c>
      <c r="I1406" s="69">
        <v>481.4</v>
      </c>
      <c r="J1406" s="70" t="s">
        <v>240</v>
      </c>
      <c r="K1406" s="63">
        <v>24.83</v>
      </c>
      <c r="L1406" s="56">
        <f t="shared" si="480"/>
        <v>50</v>
      </c>
      <c r="M1406" s="56">
        <f t="shared" si="481"/>
        <v>50</v>
      </c>
      <c r="N1406" s="56">
        <f t="shared" si="482"/>
        <v>50</v>
      </c>
      <c r="O1406" s="56">
        <f t="shared" si="483"/>
        <v>50</v>
      </c>
      <c r="P1406" s="56">
        <f t="shared" si="484"/>
        <v>50</v>
      </c>
      <c r="Q1406" s="63"/>
      <c r="R1406" s="56"/>
      <c r="S1406" s="60">
        <f t="shared" si="497"/>
        <v>3.2891928595790487E-2</v>
      </c>
      <c r="T1406" s="64">
        <f t="shared" si="498"/>
        <v>-0.1023138105567607</v>
      </c>
      <c r="V1406" s="65"/>
      <c r="W1406" s="65"/>
      <c r="Y1406" s="15" t="str">
        <f t="shared" si="485"/>
        <v>UNCERTAIN</v>
      </c>
      <c r="AA1406" s="66">
        <f t="shared" si="499"/>
        <v>5.1904576522962431E-2</v>
      </c>
      <c r="AB1406">
        <f>LOOKUP($B1406,'07_L1政策步階'!$A$4:$A$14,'07_L1政策步階'!$C$4:$C$14)</f>
        <v>0</v>
      </c>
      <c r="AC1406" s="65"/>
      <c r="AD1406" s="65"/>
      <c r="AE1406" s="65"/>
      <c r="AF1406" s="65"/>
      <c r="AG1406" s="65"/>
      <c r="AH1406" s="65"/>
      <c r="AI1406" s="65"/>
      <c r="AJ1406" s="65"/>
      <c r="AK1406" s="65"/>
      <c r="AL1406">
        <f t="shared" si="486"/>
        <v>100</v>
      </c>
      <c r="AM1406">
        <f t="shared" si="487"/>
        <v>50</v>
      </c>
      <c r="AN1406" t="str">
        <f t="shared" si="488"/>
        <v/>
      </c>
      <c r="AO1406" t="str">
        <f t="shared" si="489"/>
        <v/>
      </c>
      <c r="AP1406" t="str">
        <f t="shared" si="490"/>
        <v/>
      </c>
      <c r="AQ1406" t="str">
        <f t="shared" si="491"/>
        <v/>
      </c>
      <c r="AR1406" t="str">
        <f t="shared" si="492"/>
        <v/>
      </c>
      <c r="AS1406" t="str">
        <f t="shared" si="493"/>
        <v/>
      </c>
      <c r="AT1406" t="str">
        <f t="shared" si="494"/>
        <v/>
      </c>
      <c r="AU1406" t="str">
        <f t="shared" si="495"/>
        <v/>
      </c>
      <c r="AV1406" t="str">
        <f t="shared" si="496"/>
        <v/>
      </c>
      <c r="AW1406">
        <f>'01_指標庫'!$H$4*ISNUMBER($F1406)+'01_指標庫'!$H$5*ISNUMBER($AA1406)+'01_指標庫'!$H$6*ISNUMBER($G1406)+'01_指標庫'!$H$7*ISNUMBER($H1406)+'01_指標庫'!$H$8*ISNUMBER($AF1406)+'01_指標庫'!$H$9*ISNUMBER($AG1406)+'01_指標庫'!$H$10*ISNUMBER($AB1406)+'01_指標庫'!$H$11*ISNUMBER($AC1406)+'01_指標庫'!$H$12*ISNUMBER($AD1406)+'01_指標庫'!$H$13*ISNUMBER($AE1406)+'01_指標庫'!$H$14*ISNUMBER($I1406)+'01_指標庫'!$H$15*ISNUMBER($AH1406)+'01_指標庫'!$H$16*ISNUMBER($K1406)+'01_指標庫'!$H$17*ISNUMBER($AI1406)+'01_指標庫'!$H$18*ISNUMBER($AJ1406)+'01_指標庫'!$H$19*ISNUMBER($AK1406)+'01_指標庫'!$H$20*ISNUMBER($BB1406)+'01_指標庫'!$H$21*ISNUMBER($BC1406)</f>
        <v>51</v>
      </c>
      <c r="AX1406">
        <f>IF(AW1406=0,50,ROUND(('01_指標庫'!$H$4*IF(ISNUMBER($F1406),L1406,0)+'01_指標庫'!$H$5*IF(ISNUMBER($AA1406),AL1406,0)+'01_指標庫'!$H$6*IF(ISNUMBER($G1406),M1406,0)+'01_指標庫'!$H$7*IF(ISNUMBER($H1406),N1406,0)+'01_指標庫'!$H$8*IF(ISNUMBER($AF1406),AQ1406,0)+'01_指標庫'!$H$9*IF(ISNUMBER($AG1406),AR1406,0)+'01_指標庫'!$H$10*IF(ISNUMBER($AB1406),AM1406,0)+'01_指標庫'!$H$11*IF(ISNUMBER($AC1406),AN1406,0)+'01_指標庫'!$H$12*IF(ISNUMBER($AD1406),AO1406,0)+'01_指標庫'!$H$13*IF(ISNUMBER($AE1406),AP1406,0)+'01_指標庫'!$H$14*IF(ISNUMBER($I1406),O1406,0)+'01_指標庫'!$H$15*IF(ISNUMBER($AH1406),AS1406,0)+'01_指標庫'!$H$16*IF(ISNUMBER($K1406),P1406,0)+'01_指標庫'!$H$17*IF(ISNUMBER($AI1406),AT1406,0)+'01_指標庫'!$H$18*IF(ISNUMBER($AJ1406),AU1406,0)+'01_指標庫'!$H$19*IF(ISNUMBER($AK1406),AV1406,0)+'01_指標庫'!$H$20*IF(ISNUMBER($BB1406),BB1406,0)+'01_指標庫'!$H$21*IF(ISNUMBER($BC1406),BC1406,0))/AW1406,1))</f>
        <v>46.1</v>
      </c>
      <c r="AY1406" s="67"/>
      <c r="AZ1406" s="67"/>
      <c r="BA1406" s="66">
        <f t="shared" si="500"/>
        <v>-1.6076747760348953E-2</v>
      </c>
      <c r="BB1406">
        <f t="shared" si="501"/>
        <v>0</v>
      </c>
      <c r="BC1406" t="str">
        <f t="shared" si="502"/>
        <v/>
      </c>
    </row>
    <row r="1407" spans="1:55" ht="15" customHeight="1">
      <c r="A1407" s="56">
        <v>1403</v>
      </c>
      <c r="B1407" s="57">
        <v>44593</v>
      </c>
      <c r="C1407" s="56">
        <v>2022</v>
      </c>
      <c r="D1407" s="58" t="s">
        <v>237</v>
      </c>
      <c r="E1407" s="59">
        <v>15019.68</v>
      </c>
      <c r="F1407" s="60">
        <v>-1.5799999999999999E-4</v>
      </c>
      <c r="G1407" s="60">
        <v>-9.3744999999999995E-2</v>
      </c>
      <c r="H1407" s="61">
        <v>0.59179999999999999</v>
      </c>
      <c r="I1407" s="69">
        <v>457.3</v>
      </c>
      <c r="J1407" s="70" t="s">
        <v>240</v>
      </c>
      <c r="K1407" s="63">
        <v>21.96</v>
      </c>
      <c r="L1407" s="56">
        <f t="shared" si="480"/>
        <v>50</v>
      </c>
      <c r="M1407" s="56">
        <f t="shared" si="481"/>
        <v>50</v>
      </c>
      <c r="N1407" s="56">
        <f t="shared" si="482"/>
        <v>50</v>
      </c>
      <c r="O1407" s="56">
        <f t="shared" si="483"/>
        <v>50</v>
      </c>
      <c r="P1407" s="56">
        <f t="shared" si="484"/>
        <v>50</v>
      </c>
      <c r="Q1407" s="63"/>
      <c r="R1407" s="56"/>
      <c r="S1407" s="60">
        <f t="shared" si="497"/>
        <v>6.0033288569028009E-3</v>
      </c>
      <c r="T1407" s="64">
        <f t="shared" si="498"/>
        <v>-0.11558598469593229</v>
      </c>
      <c r="V1407" s="65"/>
      <c r="W1407" s="65"/>
      <c r="Y1407" s="15" t="str">
        <f t="shared" si="485"/>
        <v>UNCERTAIN</v>
      </c>
      <c r="AA1407" s="66">
        <f t="shared" si="499"/>
        <v>4.9567051378228033E-2</v>
      </c>
      <c r="AB1407">
        <f>LOOKUP($B1407,'07_L1政策步階'!$A$4:$A$14,'07_L1政策步階'!$C$4:$C$14)</f>
        <v>0</v>
      </c>
      <c r="AC1407" s="65"/>
      <c r="AD1407" s="65"/>
      <c r="AE1407" s="65"/>
      <c r="AF1407" s="65"/>
      <c r="AG1407" s="65"/>
      <c r="AH1407" s="65"/>
      <c r="AI1407" s="65"/>
      <c r="AJ1407" s="65"/>
      <c r="AK1407" s="65"/>
      <c r="AL1407">
        <f t="shared" si="486"/>
        <v>100</v>
      </c>
      <c r="AM1407">
        <f t="shared" si="487"/>
        <v>50</v>
      </c>
      <c r="AN1407" t="str">
        <f t="shared" si="488"/>
        <v/>
      </c>
      <c r="AO1407" t="str">
        <f t="shared" si="489"/>
        <v/>
      </c>
      <c r="AP1407" t="str">
        <f t="shared" si="490"/>
        <v/>
      </c>
      <c r="AQ1407" t="str">
        <f t="shared" si="491"/>
        <v/>
      </c>
      <c r="AR1407" t="str">
        <f t="shared" si="492"/>
        <v/>
      </c>
      <c r="AS1407" t="str">
        <f t="shared" si="493"/>
        <v/>
      </c>
      <c r="AT1407" t="str">
        <f t="shared" si="494"/>
        <v/>
      </c>
      <c r="AU1407" t="str">
        <f t="shared" si="495"/>
        <v/>
      </c>
      <c r="AV1407" t="str">
        <f t="shared" si="496"/>
        <v/>
      </c>
      <c r="AW1407">
        <f>'01_指標庫'!$H$4*ISNUMBER($F1407)+'01_指標庫'!$H$5*ISNUMBER($AA1407)+'01_指標庫'!$H$6*ISNUMBER($G1407)+'01_指標庫'!$H$7*ISNUMBER($H1407)+'01_指標庫'!$H$8*ISNUMBER($AF1407)+'01_指標庫'!$H$9*ISNUMBER($AG1407)+'01_指標庫'!$H$10*ISNUMBER($AB1407)+'01_指標庫'!$H$11*ISNUMBER($AC1407)+'01_指標庫'!$H$12*ISNUMBER($AD1407)+'01_指標庫'!$H$13*ISNUMBER($AE1407)+'01_指標庫'!$H$14*ISNUMBER($I1407)+'01_指標庫'!$H$15*ISNUMBER($AH1407)+'01_指標庫'!$H$16*ISNUMBER($K1407)+'01_指標庫'!$H$17*ISNUMBER($AI1407)+'01_指標庫'!$H$18*ISNUMBER($AJ1407)+'01_指標庫'!$H$19*ISNUMBER($AK1407)+'01_指標庫'!$H$20*ISNUMBER($BB1407)+'01_指標庫'!$H$21*ISNUMBER($BC1407)</f>
        <v>51</v>
      </c>
      <c r="AX1407">
        <f>IF(AW1407=0,50,ROUND(('01_指標庫'!$H$4*IF(ISNUMBER($F1407),L1407,0)+'01_指標庫'!$H$5*IF(ISNUMBER($AA1407),AL1407,0)+'01_指標庫'!$H$6*IF(ISNUMBER($G1407),M1407,0)+'01_指標庫'!$H$7*IF(ISNUMBER($H1407),N1407,0)+'01_指標庫'!$H$8*IF(ISNUMBER($AF1407),AQ1407,0)+'01_指標庫'!$H$9*IF(ISNUMBER($AG1407),AR1407,0)+'01_指標庫'!$H$10*IF(ISNUMBER($AB1407),AM1407,0)+'01_指標庫'!$H$11*IF(ISNUMBER($AC1407),AN1407,0)+'01_指標庫'!$H$12*IF(ISNUMBER($AD1407),AO1407,0)+'01_指標庫'!$H$13*IF(ISNUMBER($AE1407),AP1407,0)+'01_指標庫'!$H$14*IF(ISNUMBER($I1407),O1407,0)+'01_指標庫'!$H$15*IF(ISNUMBER($AH1407),AS1407,0)+'01_指標庫'!$H$16*IF(ISNUMBER($K1407),P1407,0)+'01_指標庫'!$H$17*IF(ISNUMBER($AI1407),AT1407,0)+'01_指標庫'!$H$18*IF(ISNUMBER($AJ1407),AU1407,0)+'01_指標庫'!$H$19*IF(ISNUMBER($AK1407),AV1407,0)+'01_指標庫'!$H$20*IF(ISNUMBER($BB1407),BB1407,0)+'01_指標庫'!$H$21*IF(ISNUMBER($BC1407),BC1407,0))/AW1407,1))</f>
        <v>52</v>
      </c>
      <c r="AY1407" s="67"/>
      <c r="AZ1407" s="67"/>
      <c r="BA1407" s="66">
        <f t="shared" si="500"/>
        <v>-2.8246579123498705E-3</v>
      </c>
      <c r="BB1407">
        <f t="shared" si="501"/>
        <v>50</v>
      </c>
      <c r="BC1407" t="str">
        <f t="shared" si="502"/>
        <v/>
      </c>
    </row>
    <row r="1408" spans="1:55" ht="15" customHeight="1">
      <c r="A1408" s="56">
        <v>1404</v>
      </c>
      <c r="B1408" s="57">
        <v>44594</v>
      </c>
      <c r="C1408" s="56">
        <v>2022</v>
      </c>
      <c r="D1408" s="58" t="s">
        <v>238</v>
      </c>
      <c r="E1408" s="59">
        <v>15139.74</v>
      </c>
      <c r="F1408" s="60">
        <v>7.3879999999999996E-3</v>
      </c>
      <c r="G1408" s="60">
        <v>-8.6499999999999994E-2</v>
      </c>
      <c r="H1408" s="61">
        <v>0.63270000000000004</v>
      </c>
      <c r="I1408" s="69">
        <v>458.4</v>
      </c>
      <c r="J1408" s="70" t="s">
        <v>240</v>
      </c>
      <c r="K1408" s="63">
        <v>22.09</v>
      </c>
      <c r="L1408" s="56">
        <f t="shared" si="480"/>
        <v>100</v>
      </c>
      <c r="M1408" s="56">
        <f t="shared" si="481"/>
        <v>50</v>
      </c>
      <c r="N1408" s="56">
        <f t="shared" si="482"/>
        <v>100</v>
      </c>
      <c r="O1408" s="56">
        <f t="shared" si="483"/>
        <v>50</v>
      </c>
      <c r="P1408" s="56">
        <f t="shared" si="484"/>
        <v>50</v>
      </c>
      <c r="Q1408" s="63"/>
      <c r="R1408" s="56"/>
      <c r="S1408" s="60">
        <f t="shared" si="497"/>
        <v>7.993512511584866E-3</v>
      </c>
      <c r="T1408" s="64">
        <f t="shared" si="498"/>
        <v>5.9198542805098953E-3</v>
      </c>
      <c r="V1408" s="65"/>
      <c r="W1408" s="65"/>
      <c r="Y1408" s="15" t="str">
        <f t="shared" si="485"/>
        <v>UNCERTAIN</v>
      </c>
      <c r="AA1408" s="66">
        <f t="shared" si="499"/>
        <v>4.7194663750222743E-2</v>
      </c>
      <c r="AB1408">
        <f>LOOKUP($B1408,'07_L1政策步階'!$A$4:$A$14,'07_L1政策步階'!$C$4:$C$14)</f>
        <v>0</v>
      </c>
      <c r="AC1408" s="65"/>
      <c r="AD1408" s="65"/>
      <c r="AE1408" s="65"/>
      <c r="AF1408" s="65"/>
      <c r="AG1408" s="65"/>
      <c r="AH1408" s="65"/>
      <c r="AI1408" s="65"/>
      <c r="AJ1408" s="65"/>
      <c r="AK1408" s="65"/>
      <c r="AL1408">
        <f t="shared" si="486"/>
        <v>100</v>
      </c>
      <c r="AM1408">
        <f t="shared" si="487"/>
        <v>50</v>
      </c>
      <c r="AN1408" t="str">
        <f t="shared" si="488"/>
        <v/>
      </c>
      <c r="AO1408" t="str">
        <f t="shared" si="489"/>
        <v/>
      </c>
      <c r="AP1408" t="str">
        <f t="shared" si="490"/>
        <v/>
      </c>
      <c r="AQ1408" t="str">
        <f t="shared" si="491"/>
        <v/>
      </c>
      <c r="AR1408" t="str">
        <f t="shared" si="492"/>
        <v/>
      </c>
      <c r="AS1408" t="str">
        <f t="shared" si="493"/>
        <v/>
      </c>
      <c r="AT1408" t="str">
        <f t="shared" si="494"/>
        <v/>
      </c>
      <c r="AU1408" t="str">
        <f t="shared" si="495"/>
        <v/>
      </c>
      <c r="AV1408" t="str">
        <f t="shared" si="496"/>
        <v/>
      </c>
      <c r="AW1408">
        <f>'01_指標庫'!$H$4*ISNUMBER($F1408)+'01_指標庫'!$H$5*ISNUMBER($AA1408)+'01_指標庫'!$H$6*ISNUMBER($G1408)+'01_指標庫'!$H$7*ISNUMBER($H1408)+'01_指標庫'!$H$8*ISNUMBER($AF1408)+'01_指標庫'!$H$9*ISNUMBER($AG1408)+'01_指標庫'!$H$10*ISNUMBER($AB1408)+'01_指標庫'!$H$11*ISNUMBER($AC1408)+'01_指標庫'!$H$12*ISNUMBER($AD1408)+'01_指標庫'!$H$13*ISNUMBER($AE1408)+'01_指標庫'!$H$14*ISNUMBER($I1408)+'01_指標庫'!$H$15*ISNUMBER($AH1408)+'01_指標庫'!$H$16*ISNUMBER($K1408)+'01_指標庫'!$H$17*ISNUMBER($AI1408)+'01_指標庫'!$H$18*ISNUMBER($AJ1408)+'01_指標庫'!$H$19*ISNUMBER($AK1408)+'01_指標庫'!$H$20*ISNUMBER($BB1408)+'01_指標庫'!$H$21*ISNUMBER($BC1408)</f>
        <v>51</v>
      </c>
      <c r="AX1408">
        <f>IF(AW1408=0,50,ROUND(('01_指標庫'!$H$4*IF(ISNUMBER($F1408),L1408,0)+'01_指標庫'!$H$5*IF(ISNUMBER($AA1408),AL1408,0)+'01_指標庫'!$H$6*IF(ISNUMBER($G1408),M1408,0)+'01_指標庫'!$H$7*IF(ISNUMBER($H1408),N1408,0)+'01_指標庫'!$H$8*IF(ISNUMBER($AF1408),AQ1408,0)+'01_指標庫'!$H$9*IF(ISNUMBER($AG1408),AR1408,0)+'01_指標庫'!$H$10*IF(ISNUMBER($AB1408),AM1408,0)+'01_指標庫'!$H$11*IF(ISNUMBER($AC1408),AN1408,0)+'01_指標庫'!$H$12*IF(ISNUMBER($AD1408),AO1408,0)+'01_指標庫'!$H$13*IF(ISNUMBER($AE1408),AP1408,0)+'01_指標庫'!$H$14*IF(ISNUMBER($I1408),O1408,0)+'01_指標庫'!$H$15*IF(ISNUMBER($AH1408),AS1408,0)+'01_指標庫'!$H$16*IF(ISNUMBER($K1408),P1408,0)+'01_指標庫'!$H$17*IF(ISNUMBER($AI1408),AT1408,0)+'01_指標庫'!$H$18*IF(ISNUMBER($AJ1408),AU1408,0)+'01_指標庫'!$H$19*IF(ISNUMBER($AK1408),AV1408,0)+'01_指標庫'!$H$20*IF(ISNUMBER($BB1408),BB1408,0)+'01_指標庫'!$H$21*IF(ISNUMBER($BC1408),BC1408,0))/AW1408,1))</f>
        <v>67.599999999999994</v>
      </c>
      <c r="AY1408" s="67"/>
      <c r="AZ1408" s="67"/>
      <c r="BA1408" s="66">
        <f t="shared" si="500"/>
        <v>9.8231190502000576E-3</v>
      </c>
      <c r="BB1408">
        <f t="shared" si="501"/>
        <v>50</v>
      </c>
      <c r="BC1408" t="str">
        <f t="shared" si="502"/>
        <v/>
      </c>
    </row>
    <row r="1409" spans="1:55" ht="15" customHeight="1">
      <c r="A1409" s="56">
        <v>1405</v>
      </c>
      <c r="B1409" s="57">
        <v>44595</v>
      </c>
      <c r="C1409" s="56">
        <v>2022</v>
      </c>
      <c r="D1409" s="58" t="s">
        <v>239</v>
      </c>
      <c r="E1409" s="59">
        <v>14501.11</v>
      </c>
      <c r="F1409" s="60">
        <v>-3.5288E-2</v>
      </c>
      <c r="G1409" s="60">
        <v>-0.12503400000000001</v>
      </c>
      <c r="H1409" s="61">
        <v>0.48980000000000001</v>
      </c>
      <c r="I1409" s="69">
        <v>477.4</v>
      </c>
      <c r="J1409" s="70" t="s">
        <v>240</v>
      </c>
      <c r="K1409" s="63">
        <v>24.35</v>
      </c>
      <c r="L1409" s="56">
        <f t="shared" si="480"/>
        <v>0</v>
      </c>
      <c r="M1409" s="56">
        <f t="shared" si="481"/>
        <v>50</v>
      </c>
      <c r="N1409" s="56">
        <f t="shared" si="482"/>
        <v>50</v>
      </c>
      <c r="O1409" s="56">
        <f t="shared" si="483"/>
        <v>50</v>
      </c>
      <c r="P1409" s="56">
        <f t="shared" si="484"/>
        <v>50</v>
      </c>
      <c r="Q1409" s="63"/>
      <c r="R1409" s="56"/>
      <c r="S1409" s="60">
        <f t="shared" si="497"/>
        <v>-4.2182362444797561E-2</v>
      </c>
      <c r="T1409" s="64">
        <f t="shared" si="498"/>
        <v>0.10230873698506127</v>
      </c>
      <c r="V1409" s="65"/>
      <c r="W1409" s="65"/>
      <c r="Y1409" s="15" t="str">
        <f t="shared" si="485"/>
        <v>HARD</v>
      </c>
      <c r="AA1409" s="66">
        <f t="shared" si="499"/>
        <v>4.4496287726070838E-2</v>
      </c>
      <c r="AB1409">
        <f>LOOKUP($B1409,'07_L1政策步階'!$A$4:$A$14,'07_L1政策步階'!$C$4:$C$14)</f>
        <v>0</v>
      </c>
      <c r="AC1409" s="65"/>
      <c r="AD1409" s="65"/>
      <c r="AE1409" s="65"/>
      <c r="AF1409" s="65"/>
      <c r="AG1409" s="65"/>
      <c r="AH1409" s="65"/>
      <c r="AI1409" s="65"/>
      <c r="AJ1409" s="65"/>
      <c r="AK1409" s="65"/>
      <c r="AL1409">
        <f t="shared" si="486"/>
        <v>100</v>
      </c>
      <c r="AM1409">
        <f t="shared" si="487"/>
        <v>50</v>
      </c>
      <c r="AN1409" t="str">
        <f t="shared" si="488"/>
        <v/>
      </c>
      <c r="AO1409" t="str">
        <f t="shared" si="489"/>
        <v/>
      </c>
      <c r="AP1409" t="str">
        <f t="shared" si="490"/>
        <v/>
      </c>
      <c r="AQ1409" t="str">
        <f t="shared" si="491"/>
        <v/>
      </c>
      <c r="AR1409" t="str">
        <f t="shared" si="492"/>
        <v/>
      </c>
      <c r="AS1409" t="str">
        <f t="shared" si="493"/>
        <v/>
      </c>
      <c r="AT1409" t="str">
        <f t="shared" si="494"/>
        <v/>
      </c>
      <c r="AU1409" t="str">
        <f t="shared" si="495"/>
        <v/>
      </c>
      <c r="AV1409" t="str">
        <f t="shared" si="496"/>
        <v/>
      </c>
      <c r="AW1409">
        <f>'01_指標庫'!$H$4*ISNUMBER($F1409)+'01_指標庫'!$H$5*ISNUMBER($AA1409)+'01_指標庫'!$H$6*ISNUMBER($G1409)+'01_指標庫'!$H$7*ISNUMBER($H1409)+'01_指標庫'!$H$8*ISNUMBER($AF1409)+'01_指標庫'!$H$9*ISNUMBER($AG1409)+'01_指標庫'!$H$10*ISNUMBER($AB1409)+'01_指標庫'!$H$11*ISNUMBER($AC1409)+'01_指標庫'!$H$12*ISNUMBER($AD1409)+'01_指標庫'!$H$13*ISNUMBER($AE1409)+'01_指標庫'!$H$14*ISNUMBER($I1409)+'01_指標庫'!$H$15*ISNUMBER($AH1409)+'01_指標庫'!$H$16*ISNUMBER($K1409)+'01_指標庫'!$H$17*ISNUMBER($AI1409)+'01_指標庫'!$H$18*ISNUMBER($AJ1409)+'01_指標庫'!$H$19*ISNUMBER($AK1409)+'01_指標庫'!$H$20*ISNUMBER($BB1409)+'01_指標庫'!$H$21*ISNUMBER($BC1409)</f>
        <v>51</v>
      </c>
      <c r="AX1409">
        <f>IF(AW1409=0,50,ROUND(('01_指標庫'!$H$4*IF(ISNUMBER($F1409),L1409,0)+'01_指標庫'!$H$5*IF(ISNUMBER($AA1409),AL1409,0)+'01_指標庫'!$H$6*IF(ISNUMBER($G1409),M1409,0)+'01_指標庫'!$H$7*IF(ISNUMBER($H1409),N1409,0)+'01_指標庫'!$H$8*IF(ISNUMBER($AF1409),AQ1409,0)+'01_指標庫'!$H$9*IF(ISNUMBER($AG1409),AR1409,0)+'01_指標庫'!$H$10*IF(ISNUMBER($AB1409),AM1409,0)+'01_指標庫'!$H$11*IF(ISNUMBER($AC1409),AN1409,0)+'01_指標庫'!$H$12*IF(ISNUMBER($AD1409),AO1409,0)+'01_指標庫'!$H$13*IF(ISNUMBER($AE1409),AP1409,0)+'01_指標庫'!$H$14*IF(ISNUMBER($I1409),O1409,0)+'01_指標庫'!$H$15*IF(ISNUMBER($AH1409),AS1409,0)+'01_指標庫'!$H$16*IF(ISNUMBER($K1409),P1409,0)+'01_指標庫'!$H$17*IF(ISNUMBER($AI1409),AT1409,0)+'01_指標庫'!$H$18*IF(ISNUMBER($AJ1409),AU1409,0)+'01_指標庫'!$H$19*IF(ISNUMBER($AK1409),AV1409,0)+'01_指標庫'!$H$20*IF(ISNUMBER($BB1409),BB1409,0)+'01_指標庫'!$H$21*IF(ISNUMBER($BC1409),BC1409,0))/AW1409,1))</f>
        <v>38.200000000000003</v>
      </c>
      <c r="AY1409" s="67"/>
      <c r="AZ1409" s="67"/>
      <c r="BA1409" s="66">
        <f t="shared" si="500"/>
        <v>1.9076899955243087E-2</v>
      </c>
      <c r="BB1409">
        <f t="shared" si="501"/>
        <v>0</v>
      </c>
      <c r="BC1409" t="str">
        <f t="shared" si="502"/>
        <v/>
      </c>
    </row>
    <row r="1410" spans="1:55" ht="15" customHeight="1">
      <c r="A1410" s="56">
        <v>1406</v>
      </c>
      <c r="B1410" s="57">
        <v>44596</v>
      </c>
      <c r="C1410" s="56">
        <v>2022</v>
      </c>
      <c r="D1410" s="58" t="s">
        <v>234</v>
      </c>
      <c r="E1410" s="59">
        <v>14694.35</v>
      </c>
      <c r="F1410" s="60">
        <v>-2.2734999999999998E-2</v>
      </c>
      <c r="G1410" s="60">
        <v>-0.113374</v>
      </c>
      <c r="H1410" s="61">
        <v>0.53059999999999996</v>
      </c>
      <c r="I1410" s="69">
        <v>467.9</v>
      </c>
      <c r="J1410" s="70" t="s">
        <v>240</v>
      </c>
      <c r="K1410" s="63">
        <v>23.22</v>
      </c>
      <c r="L1410" s="56">
        <f t="shared" si="480"/>
        <v>0</v>
      </c>
      <c r="M1410" s="56">
        <f t="shared" si="481"/>
        <v>50</v>
      </c>
      <c r="N1410" s="56">
        <f t="shared" si="482"/>
        <v>50</v>
      </c>
      <c r="O1410" s="56">
        <f t="shared" si="483"/>
        <v>50</v>
      </c>
      <c r="P1410" s="56">
        <f t="shared" si="484"/>
        <v>50</v>
      </c>
      <c r="Q1410" s="63"/>
      <c r="R1410" s="56"/>
      <c r="S1410" s="60">
        <f t="shared" si="497"/>
        <v>1.3325876432907613E-2</v>
      </c>
      <c r="T1410" s="64">
        <f t="shared" si="498"/>
        <v>-4.6406570841889261E-2</v>
      </c>
      <c r="V1410" s="65"/>
      <c r="W1410" s="65"/>
      <c r="Y1410" s="15" t="str">
        <f t="shared" si="485"/>
        <v>UNCERTAIN</v>
      </c>
      <c r="AA1410" s="66">
        <f t="shared" si="499"/>
        <v>4.2027931582228728E-2</v>
      </c>
      <c r="AB1410">
        <f>LOOKUP($B1410,'07_L1政策步階'!$A$4:$A$14,'07_L1政策步階'!$C$4:$C$14)</f>
        <v>0</v>
      </c>
      <c r="AC1410" s="65"/>
      <c r="AD1410" s="65"/>
      <c r="AE1410" s="65"/>
      <c r="AF1410" s="65"/>
      <c r="AG1410" s="65"/>
      <c r="AH1410" s="65"/>
      <c r="AI1410" s="65"/>
      <c r="AJ1410" s="65"/>
      <c r="AK1410" s="65"/>
      <c r="AL1410">
        <f t="shared" si="486"/>
        <v>100</v>
      </c>
      <c r="AM1410">
        <f t="shared" si="487"/>
        <v>50</v>
      </c>
      <c r="AN1410" t="str">
        <f t="shared" si="488"/>
        <v/>
      </c>
      <c r="AO1410" t="str">
        <f t="shared" si="489"/>
        <v/>
      </c>
      <c r="AP1410" t="str">
        <f t="shared" si="490"/>
        <v/>
      </c>
      <c r="AQ1410" t="str">
        <f t="shared" si="491"/>
        <v/>
      </c>
      <c r="AR1410" t="str">
        <f t="shared" si="492"/>
        <v/>
      </c>
      <c r="AS1410" t="str">
        <f t="shared" si="493"/>
        <v/>
      </c>
      <c r="AT1410" t="str">
        <f t="shared" si="494"/>
        <v/>
      </c>
      <c r="AU1410" t="str">
        <f t="shared" si="495"/>
        <v/>
      </c>
      <c r="AV1410" t="str">
        <f t="shared" si="496"/>
        <v/>
      </c>
      <c r="AW1410">
        <f>'01_指標庫'!$H$4*ISNUMBER($F1410)+'01_指標庫'!$H$5*ISNUMBER($AA1410)+'01_指標庫'!$H$6*ISNUMBER($G1410)+'01_指標庫'!$H$7*ISNUMBER($H1410)+'01_指標庫'!$H$8*ISNUMBER($AF1410)+'01_指標庫'!$H$9*ISNUMBER($AG1410)+'01_指標庫'!$H$10*ISNUMBER($AB1410)+'01_指標庫'!$H$11*ISNUMBER($AC1410)+'01_指標庫'!$H$12*ISNUMBER($AD1410)+'01_指標庫'!$H$13*ISNUMBER($AE1410)+'01_指標庫'!$H$14*ISNUMBER($I1410)+'01_指標庫'!$H$15*ISNUMBER($AH1410)+'01_指標庫'!$H$16*ISNUMBER($K1410)+'01_指標庫'!$H$17*ISNUMBER($AI1410)+'01_指標庫'!$H$18*ISNUMBER($AJ1410)+'01_指標庫'!$H$19*ISNUMBER($AK1410)+'01_指標庫'!$H$20*ISNUMBER($BB1410)+'01_指標庫'!$H$21*ISNUMBER($BC1410)</f>
        <v>51</v>
      </c>
      <c r="AX1410">
        <f>IF(AW1410=0,50,ROUND(('01_指標庫'!$H$4*IF(ISNUMBER($F1410),L1410,0)+'01_指標庫'!$H$5*IF(ISNUMBER($AA1410),AL1410,0)+'01_指標庫'!$H$6*IF(ISNUMBER($G1410),M1410,0)+'01_指標庫'!$H$7*IF(ISNUMBER($H1410),N1410,0)+'01_指標庫'!$H$8*IF(ISNUMBER($AF1410),AQ1410,0)+'01_指標庫'!$H$9*IF(ISNUMBER($AG1410),AR1410,0)+'01_指標庫'!$H$10*IF(ISNUMBER($AB1410),AM1410,0)+'01_指標庫'!$H$11*IF(ISNUMBER($AC1410),AN1410,0)+'01_指標庫'!$H$12*IF(ISNUMBER($AD1410),AO1410,0)+'01_指標庫'!$H$13*IF(ISNUMBER($AE1410),AP1410,0)+'01_指標庫'!$H$14*IF(ISNUMBER($I1410),O1410,0)+'01_指標庫'!$H$15*IF(ISNUMBER($AH1410),AS1410,0)+'01_指標庫'!$H$16*IF(ISNUMBER($K1410),P1410,0)+'01_指標庫'!$H$17*IF(ISNUMBER($AI1410),AT1410,0)+'01_指標庫'!$H$18*IF(ISNUMBER($AJ1410),AU1410,0)+'01_指標庫'!$H$19*IF(ISNUMBER($AK1410),AV1410,0)+'01_指標庫'!$H$20*IF(ISNUMBER($BB1410),BB1410,0)+'01_指標庫'!$H$21*IF(ISNUMBER($BC1410),BC1410,0))/AW1410,1))</f>
        <v>50</v>
      </c>
      <c r="AY1410" s="67"/>
      <c r="AZ1410" s="67"/>
      <c r="BA1410" s="66">
        <f t="shared" si="500"/>
        <v>2.0578865294110349E-2</v>
      </c>
      <c r="BB1410">
        <f t="shared" si="501"/>
        <v>100</v>
      </c>
      <c r="BC1410" t="str">
        <f t="shared" si="502"/>
        <v/>
      </c>
    </row>
    <row r="1411" spans="1:55" ht="15" customHeight="1">
      <c r="A1411" s="56">
        <v>1407</v>
      </c>
      <c r="B1411" s="57">
        <v>44599</v>
      </c>
      <c r="C1411" s="56">
        <v>2022</v>
      </c>
      <c r="D1411" s="58" t="s">
        <v>236</v>
      </c>
      <c r="E1411" s="59">
        <v>14571.25</v>
      </c>
      <c r="F1411" s="60">
        <v>-3.1125E-2</v>
      </c>
      <c r="G1411" s="60">
        <v>-0.12080200000000001</v>
      </c>
      <c r="H1411" s="61">
        <v>0.53059999999999996</v>
      </c>
      <c r="I1411" s="69">
        <v>464.9</v>
      </c>
      <c r="J1411" s="70" t="s">
        <v>240</v>
      </c>
      <c r="K1411" s="63">
        <v>22.86</v>
      </c>
      <c r="L1411" s="56">
        <f t="shared" si="480"/>
        <v>0</v>
      </c>
      <c r="M1411" s="56">
        <f t="shared" si="481"/>
        <v>50</v>
      </c>
      <c r="N1411" s="56">
        <f t="shared" si="482"/>
        <v>50</v>
      </c>
      <c r="O1411" s="56">
        <f t="shared" si="483"/>
        <v>50</v>
      </c>
      <c r="P1411" s="56">
        <f t="shared" si="484"/>
        <v>50</v>
      </c>
      <c r="Q1411" s="63"/>
      <c r="R1411" s="56"/>
      <c r="S1411" s="60">
        <f t="shared" si="497"/>
        <v>-8.3773695331879061E-3</v>
      </c>
      <c r="T1411" s="64">
        <f t="shared" si="498"/>
        <v>-1.5503875968992276E-2</v>
      </c>
      <c r="V1411" s="65"/>
      <c r="W1411" s="65"/>
      <c r="Y1411" s="15" t="str">
        <f t="shared" si="485"/>
        <v>UNCERTAIN</v>
      </c>
      <c r="AA1411" s="66">
        <f t="shared" si="499"/>
        <v>3.9420598386741723E-2</v>
      </c>
      <c r="AB1411">
        <f>LOOKUP($B1411,'07_L1政策步階'!$A$4:$A$14,'07_L1政策步階'!$C$4:$C$14)</f>
        <v>0</v>
      </c>
      <c r="AC1411" s="65"/>
      <c r="AD1411" s="65"/>
      <c r="AE1411" s="65"/>
      <c r="AF1411" s="65"/>
      <c r="AG1411" s="65"/>
      <c r="AH1411" s="65"/>
      <c r="AI1411" s="65"/>
      <c r="AJ1411" s="65"/>
      <c r="AK1411" s="65"/>
      <c r="AL1411">
        <f t="shared" si="486"/>
        <v>100</v>
      </c>
      <c r="AM1411">
        <f t="shared" si="487"/>
        <v>50</v>
      </c>
      <c r="AN1411" t="str">
        <f t="shared" si="488"/>
        <v/>
      </c>
      <c r="AO1411" t="str">
        <f t="shared" si="489"/>
        <v/>
      </c>
      <c r="AP1411" t="str">
        <f t="shared" si="490"/>
        <v/>
      </c>
      <c r="AQ1411" t="str">
        <f t="shared" si="491"/>
        <v/>
      </c>
      <c r="AR1411" t="str">
        <f t="shared" si="492"/>
        <v/>
      </c>
      <c r="AS1411" t="str">
        <f t="shared" si="493"/>
        <v/>
      </c>
      <c r="AT1411" t="str">
        <f t="shared" si="494"/>
        <v/>
      </c>
      <c r="AU1411" t="str">
        <f t="shared" si="495"/>
        <v/>
      </c>
      <c r="AV1411" t="str">
        <f t="shared" si="496"/>
        <v/>
      </c>
      <c r="AW1411">
        <f>'01_指標庫'!$H$4*ISNUMBER($F1411)+'01_指標庫'!$H$5*ISNUMBER($AA1411)+'01_指標庫'!$H$6*ISNUMBER($G1411)+'01_指標庫'!$H$7*ISNUMBER($H1411)+'01_指標庫'!$H$8*ISNUMBER($AF1411)+'01_指標庫'!$H$9*ISNUMBER($AG1411)+'01_指標庫'!$H$10*ISNUMBER($AB1411)+'01_指標庫'!$H$11*ISNUMBER($AC1411)+'01_指標庫'!$H$12*ISNUMBER($AD1411)+'01_指標庫'!$H$13*ISNUMBER($AE1411)+'01_指標庫'!$H$14*ISNUMBER($I1411)+'01_指標庫'!$H$15*ISNUMBER($AH1411)+'01_指標庫'!$H$16*ISNUMBER($K1411)+'01_指標庫'!$H$17*ISNUMBER($AI1411)+'01_指標庫'!$H$18*ISNUMBER($AJ1411)+'01_指標庫'!$H$19*ISNUMBER($AK1411)+'01_指標庫'!$H$20*ISNUMBER($BB1411)+'01_指標庫'!$H$21*ISNUMBER($BC1411)</f>
        <v>51</v>
      </c>
      <c r="AX1411">
        <f>IF(AW1411=0,50,ROUND(('01_指標庫'!$H$4*IF(ISNUMBER($F1411),L1411,0)+'01_指標庫'!$H$5*IF(ISNUMBER($AA1411),AL1411,0)+'01_指標庫'!$H$6*IF(ISNUMBER($G1411),M1411,0)+'01_指標庫'!$H$7*IF(ISNUMBER($H1411),N1411,0)+'01_指標庫'!$H$8*IF(ISNUMBER($AF1411),AQ1411,0)+'01_指標庫'!$H$9*IF(ISNUMBER($AG1411),AR1411,0)+'01_指標庫'!$H$10*IF(ISNUMBER($AB1411),AM1411,0)+'01_指標庫'!$H$11*IF(ISNUMBER($AC1411),AN1411,0)+'01_指標庫'!$H$12*IF(ISNUMBER($AD1411),AO1411,0)+'01_指標庫'!$H$13*IF(ISNUMBER($AE1411),AP1411,0)+'01_指標庫'!$H$14*IF(ISNUMBER($I1411),O1411,0)+'01_指標庫'!$H$15*IF(ISNUMBER($AH1411),AS1411,0)+'01_指標庫'!$H$16*IF(ISNUMBER($K1411),P1411,0)+'01_指標庫'!$H$17*IF(ISNUMBER($AI1411),AT1411,0)+'01_指標庫'!$H$18*IF(ISNUMBER($AJ1411),AU1411,0)+'01_指標庫'!$H$19*IF(ISNUMBER($AK1411),AV1411,0)+'01_指標庫'!$H$20*IF(ISNUMBER($BB1411),BB1411,0)+'01_指標庫'!$H$21*IF(ISNUMBER($BC1411),BC1411,0))/AW1411,1))</f>
        <v>50</v>
      </c>
      <c r="AY1411" s="67"/>
      <c r="AZ1411" s="67"/>
      <c r="BA1411" s="66">
        <f t="shared" si="500"/>
        <v>1.5219336896468594E-2</v>
      </c>
      <c r="BB1411">
        <f t="shared" si="501"/>
        <v>100</v>
      </c>
      <c r="BC1411" t="str">
        <f t="shared" si="502"/>
        <v/>
      </c>
    </row>
    <row r="1412" spans="1:55" ht="15" customHeight="1">
      <c r="A1412" s="56">
        <v>1408</v>
      </c>
      <c r="B1412" s="57">
        <v>44600</v>
      </c>
      <c r="C1412" s="56">
        <v>2022</v>
      </c>
      <c r="D1412" s="58" t="s">
        <v>237</v>
      </c>
      <c r="E1412" s="59">
        <v>14747.03</v>
      </c>
      <c r="F1412" s="60">
        <v>-1.9671999999999999E-2</v>
      </c>
      <c r="G1412" s="60">
        <v>-0.110196</v>
      </c>
      <c r="H1412" s="61">
        <v>0.53059999999999996</v>
      </c>
      <c r="I1412" s="69">
        <v>453</v>
      </c>
      <c r="J1412" s="70" t="s">
        <v>240</v>
      </c>
      <c r="K1412" s="63">
        <v>21.44</v>
      </c>
      <c r="L1412" s="56">
        <f t="shared" si="480"/>
        <v>50</v>
      </c>
      <c r="M1412" s="56">
        <f t="shared" si="481"/>
        <v>50</v>
      </c>
      <c r="N1412" s="56">
        <f t="shared" si="482"/>
        <v>50</v>
      </c>
      <c r="O1412" s="56">
        <f t="shared" si="483"/>
        <v>50</v>
      </c>
      <c r="P1412" s="56">
        <f t="shared" si="484"/>
        <v>50</v>
      </c>
      <c r="Q1412" s="63"/>
      <c r="R1412" s="56"/>
      <c r="S1412" s="60">
        <f t="shared" si="497"/>
        <v>1.2063481170112356E-2</v>
      </c>
      <c r="T1412" s="64">
        <f t="shared" si="498"/>
        <v>-6.2117235345581778E-2</v>
      </c>
      <c r="V1412" s="65"/>
      <c r="W1412" s="65"/>
      <c r="Y1412" s="15" t="str">
        <f t="shared" si="485"/>
        <v>UNCERTAIN</v>
      </c>
      <c r="AA1412" s="66">
        <f t="shared" si="499"/>
        <v>3.747168371331222E-2</v>
      </c>
      <c r="AB1412">
        <f>LOOKUP($B1412,'07_L1政策步階'!$A$4:$A$14,'07_L1政策步階'!$C$4:$C$14)</f>
        <v>0</v>
      </c>
      <c r="AC1412" s="65"/>
      <c r="AD1412" s="65"/>
      <c r="AE1412" s="65"/>
      <c r="AF1412" s="65"/>
      <c r="AG1412" s="65"/>
      <c r="AH1412" s="65"/>
      <c r="AI1412" s="65"/>
      <c r="AJ1412" s="65"/>
      <c r="AK1412" s="65"/>
      <c r="AL1412">
        <f t="shared" si="486"/>
        <v>100</v>
      </c>
      <c r="AM1412">
        <f t="shared" si="487"/>
        <v>50</v>
      </c>
      <c r="AN1412" t="str">
        <f t="shared" si="488"/>
        <v/>
      </c>
      <c r="AO1412" t="str">
        <f t="shared" si="489"/>
        <v/>
      </c>
      <c r="AP1412" t="str">
        <f t="shared" si="490"/>
        <v/>
      </c>
      <c r="AQ1412" t="str">
        <f t="shared" si="491"/>
        <v/>
      </c>
      <c r="AR1412" t="str">
        <f t="shared" si="492"/>
        <v/>
      </c>
      <c r="AS1412" t="str">
        <f t="shared" si="493"/>
        <v/>
      </c>
      <c r="AT1412" t="str">
        <f t="shared" si="494"/>
        <v/>
      </c>
      <c r="AU1412" t="str">
        <f t="shared" si="495"/>
        <v/>
      </c>
      <c r="AV1412" t="str">
        <f t="shared" si="496"/>
        <v/>
      </c>
      <c r="AW1412">
        <f>'01_指標庫'!$H$4*ISNUMBER($F1412)+'01_指標庫'!$H$5*ISNUMBER($AA1412)+'01_指標庫'!$H$6*ISNUMBER($G1412)+'01_指標庫'!$H$7*ISNUMBER($H1412)+'01_指標庫'!$H$8*ISNUMBER($AF1412)+'01_指標庫'!$H$9*ISNUMBER($AG1412)+'01_指標庫'!$H$10*ISNUMBER($AB1412)+'01_指標庫'!$H$11*ISNUMBER($AC1412)+'01_指標庫'!$H$12*ISNUMBER($AD1412)+'01_指標庫'!$H$13*ISNUMBER($AE1412)+'01_指標庫'!$H$14*ISNUMBER($I1412)+'01_指標庫'!$H$15*ISNUMBER($AH1412)+'01_指標庫'!$H$16*ISNUMBER($K1412)+'01_指標庫'!$H$17*ISNUMBER($AI1412)+'01_指標庫'!$H$18*ISNUMBER($AJ1412)+'01_指標庫'!$H$19*ISNUMBER($AK1412)+'01_指標庫'!$H$20*ISNUMBER($BB1412)+'01_指標庫'!$H$21*ISNUMBER($BC1412)</f>
        <v>51</v>
      </c>
      <c r="AX1412">
        <f>IF(AW1412=0,50,ROUND(('01_指標庫'!$H$4*IF(ISNUMBER($F1412),L1412,0)+'01_指標庫'!$H$5*IF(ISNUMBER($AA1412),AL1412,0)+'01_指標庫'!$H$6*IF(ISNUMBER($G1412),M1412,0)+'01_指標庫'!$H$7*IF(ISNUMBER($H1412),N1412,0)+'01_指標庫'!$H$8*IF(ISNUMBER($AF1412),AQ1412,0)+'01_指標庫'!$H$9*IF(ISNUMBER($AG1412),AR1412,0)+'01_指標庫'!$H$10*IF(ISNUMBER($AB1412),AM1412,0)+'01_指標庫'!$H$11*IF(ISNUMBER($AC1412),AN1412,0)+'01_指標庫'!$H$12*IF(ISNUMBER($AD1412),AO1412,0)+'01_指標庫'!$H$13*IF(ISNUMBER($AE1412),AP1412,0)+'01_指標庫'!$H$14*IF(ISNUMBER($I1412),O1412,0)+'01_指標庫'!$H$15*IF(ISNUMBER($AH1412),AS1412,0)+'01_指標庫'!$H$16*IF(ISNUMBER($K1412),P1412,0)+'01_指標庫'!$H$17*IF(ISNUMBER($AI1412),AT1412,0)+'01_指標庫'!$H$18*IF(ISNUMBER($AJ1412),AU1412,0)+'01_指標庫'!$H$19*IF(ISNUMBER($AK1412),AV1412,0)+'01_指標庫'!$H$20*IF(ISNUMBER($BB1412),BB1412,0)+'01_指標庫'!$H$21*IF(ISNUMBER($BC1412),BC1412,0))/AW1412,1))</f>
        <v>52</v>
      </c>
      <c r="AY1412" s="67"/>
      <c r="AZ1412" s="67"/>
      <c r="BA1412" s="66">
        <f t="shared" si="500"/>
        <v>7.3394167923956921E-3</v>
      </c>
      <c r="BB1412">
        <f t="shared" si="501"/>
        <v>50</v>
      </c>
      <c r="BC1412" t="str">
        <f t="shared" si="502"/>
        <v/>
      </c>
    </row>
    <row r="1413" spans="1:55" ht="15" customHeight="1">
      <c r="A1413" s="56">
        <v>1409</v>
      </c>
      <c r="B1413" s="57">
        <v>44601</v>
      </c>
      <c r="C1413" s="56">
        <v>2022</v>
      </c>
      <c r="D1413" s="58" t="s">
        <v>238</v>
      </c>
      <c r="E1413" s="59">
        <v>15056.96</v>
      </c>
      <c r="F1413" s="60">
        <v>5.6599999999999999E-4</v>
      </c>
      <c r="G1413" s="60">
        <v>-9.1495000000000007E-2</v>
      </c>
      <c r="H1413" s="61">
        <v>0.63270000000000004</v>
      </c>
      <c r="I1413" s="69">
        <v>440.6</v>
      </c>
      <c r="J1413" s="70" t="s">
        <v>240</v>
      </c>
      <c r="K1413" s="63">
        <v>19.96</v>
      </c>
      <c r="L1413" s="56">
        <f t="shared" ref="L1413:L1476" si="503">IF(COUNT(F1413)=0,50,IF(F1413&gt;=0,100,IF(F1413&gt;=-0.02,50,0)))</f>
        <v>100</v>
      </c>
      <c r="M1413" s="56">
        <f t="shared" ref="M1413:M1476" si="504">IF(COUNT(G1413)=0,50,IF(G1413&gt;-0.06,100,IF(G1413&gt;-0.15,50,0)))</f>
        <v>50</v>
      </c>
      <c r="N1413" s="56">
        <f t="shared" ref="N1413:N1476" si="505">IF(COUNT(H1413)=0,50,IF(H1413&gt;=0.6,100,IF(H1413&gt;=0.4,50,0)))</f>
        <v>100</v>
      </c>
      <c r="O1413" s="56">
        <f t="shared" ref="O1413:O1476" si="506">IF(COUNT(I1413)=0,50,IF(J1413="proxy_vix",50,IF(I1413&lt;350,100,IF(I1413&lt;=450,50,0))))</f>
        <v>50</v>
      </c>
      <c r="P1413" s="56">
        <f t="shared" ref="P1413:P1476" si="507">IF(COUNT(K1413)=0,50,IF(K1413&lt;20,100,IF(K1413&lt;=25,50,0)))</f>
        <v>100</v>
      </c>
      <c r="Q1413" s="63"/>
      <c r="R1413" s="56"/>
      <c r="S1413" s="60">
        <f t="shared" si="497"/>
        <v>2.1016435173726311E-2</v>
      </c>
      <c r="T1413" s="64">
        <f t="shared" si="498"/>
        <v>-6.9029850746268662E-2</v>
      </c>
      <c r="V1413" s="65"/>
      <c r="W1413" s="65"/>
      <c r="Y1413" s="15" t="str">
        <f t="shared" ref="Y1413:Y1476" si="508">IF(AX1413&gt;=70,"EASY",IF(AX1413&gt;40,"UNCERTAIN","HARD"))</f>
        <v>EASY</v>
      </c>
      <c r="AA1413" s="66">
        <f t="shared" si="499"/>
        <v>3.5309700424828616E-2</v>
      </c>
      <c r="AB1413">
        <f>LOOKUP($B1413,'07_L1政策步階'!$A$4:$A$14,'07_L1政策步階'!$C$4:$C$14)</f>
        <v>0</v>
      </c>
      <c r="AC1413" s="65"/>
      <c r="AD1413" s="65"/>
      <c r="AE1413" s="65"/>
      <c r="AF1413" s="65"/>
      <c r="AG1413" s="65"/>
      <c r="AH1413" s="65"/>
      <c r="AI1413" s="65"/>
      <c r="AJ1413" s="65"/>
      <c r="AK1413" s="65"/>
      <c r="AL1413">
        <f t="shared" ref="AL1413:AL1476" si="509">IF(ISNUMBER($AA1413),IF($AA1413&gt;=0.005,100,IF($AA1413&gt;=-0.015,50,0)),"")</f>
        <v>100</v>
      </c>
      <c r="AM1413">
        <f t="shared" ref="AM1413:AM1476" si="510">IF(ISNUMBER($AB1413),IF($AB1413=1,100,IF($AB1413=0,50,0)),"")</f>
        <v>50</v>
      </c>
      <c r="AN1413" t="str">
        <f t="shared" ref="AN1413:AN1476" si="511">IF(ISNUMBER($AC1413),IF($AC1413&gt;=0.001,100,IF($AC1413&gt;=-0.003,50,0)),"")</f>
        <v/>
      </c>
      <c r="AO1413" t="str">
        <f t="shared" ref="AO1413:AO1476" si="512">IF(ISNUMBER($AD1413),IF($AD1413&gt;=0.04,100,IF($AD1413&gt;=0,50,0)),"")</f>
        <v/>
      </c>
      <c r="AP1413" t="str">
        <f t="shared" ref="AP1413:AP1476" si="513">IF(ISNUMBER($AE1413),IF($AE1413&gt;=25,100,IF($AE1413&gt;=-75,50,0)),"")</f>
        <v/>
      </c>
      <c r="AQ1413" t="str">
        <f t="shared" ref="AQ1413:AQ1476" si="514">IF(ISNUMBER($AF1413),IF($AF1413&gt;0,100,IF($AF1413&gt;=-50,50,0)),"")</f>
        <v/>
      </c>
      <c r="AR1413" t="str">
        <f t="shared" ref="AR1413:AR1476" si="515">IF(ISNUMBER($AG1413),IF($AG1413=1,100,IF($AG1413=0,50,0)),"")</f>
        <v/>
      </c>
      <c r="AS1413" t="str">
        <f t="shared" ref="AS1413:AS1476" si="516">IF(ISNUMBER($AH1413),IF($AH1413&lt;0,100,IF($AH1413&lt;=20,50,0)),"")</f>
        <v/>
      </c>
      <c r="AT1413" t="str">
        <f t="shared" ref="AT1413:AT1476" si="517">IF(ISNUMBER($AI1413),IF($AI1413&lt;0.95,100,IF($AI1413&lt;=1,50,0)),"")</f>
        <v/>
      </c>
      <c r="AU1413" t="str">
        <f t="shared" ref="AU1413:AU1476" si="518">IF(ISNUMBER($AJ1413),IF($AJ1413&lt;30,0,IF($AJ1413&lt;40,50,IF($AJ1413&lt;=90,100,50))),"")</f>
        <v/>
      </c>
      <c r="AV1413" t="str">
        <f t="shared" ref="AV1413:AV1476" si="519">IF(ISNUMBER($AK1413),IF($AK1413&gt;-0.2,100,IF($AK1413&gt;=-0.4,50,0)),"")</f>
        <v/>
      </c>
      <c r="AW1413">
        <f>'01_指標庫'!$H$4*ISNUMBER($F1413)+'01_指標庫'!$H$5*ISNUMBER($AA1413)+'01_指標庫'!$H$6*ISNUMBER($G1413)+'01_指標庫'!$H$7*ISNUMBER($H1413)+'01_指標庫'!$H$8*ISNUMBER($AF1413)+'01_指標庫'!$H$9*ISNUMBER($AG1413)+'01_指標庫'!$H$10*ISNUMBER($AB1413)+'01_指標庫'!$H$11*ISNUMBER($AC1413)+'01_指標庫'!$H$12*ISNUMBER($AD1413)+'01_指標庫'!$H$13*ISNUMBER($AE1413)+'01_指標庫'!$H$14*ISNUMBER($I1413)+'01_指標庫'!$H$15*ISNUMBER($AH1413)+'01_指標庫'!$H$16*ISNUMBER($K1413)+'01_指標庫'!$H$17*ISNUMBER($AI1413)+'01_指標庫'!$H$18*ISNUMBER($AJ1413)+'01_指標庫'!$H$19*ISNUMBER($AK1413)+'01_指標庫'!$H$20*ISNUMBER($BB1413)+'01_指標庫'!$H$21*ISNUMBER($BC1413)</f>
        <v>51</v>
      </c>
      <c r="AX1413">
        <f>IF(AW1413=0,50,ROUND(('01_指標庫'!$H$4*IF(ISNUMBER($F1413),L1413,0)+'01_指標庫'!$H$5*IF(ISNUMBER($AA1413),AL1413,0)+'01_指標庫'!$H$6*IF(ISNUMBER($G1413),M1413,0)+'01_指標庫'!$H$7*IF(ISNUMBER($H1413),N1413,0)+'01_指標庫'!$H$8*IF(ISNUMBER($AF1413),AQ1413,0)+'01_指標庫'!$H$9*IF(ISNUMBER($AG1413),AR1413,0)+'01_指標庫'!$H$10*IF(ISNUMBER($AB1413),AM1413,0)+'01_指標庫'!$H$11*IF(ISNUMBER($AC1413),AN1413,0)+'01_指標庫'!$H$12*IF(ISNUMBER($AD1413),AO1413,0)+'01_指標庫'!$H$13*IF(ISNUMBER($AE1413),AP1413,0)+'01_指標庫'!$H$14*IF(ISNUMBER($I1413),O1413,0)+'01_指標庫'!$H$15*IF(ISNUMBER($AH1413),AS1413,0)+'01_指標庫'!$H$16*IF(ISNUMBER($K1413),P1413,0)+'01_指標庫'!$H$17*IF(ISNUMBER($AI1413),AT1413,0)+'01_指標庫'!$H$18*IF(ISNUMBER($AJ1413),AU1413,0)+'01_指標庫'!$H$19*IF(ISNUMBER($AK1413),AV1413,0)+'01_指標庫'!$H$20*IF(ISNUMBER($BB1413),BB1413,0)+'01_指標庫'!$H$21*IF(ISNUMBER($BC1413),BC1413,0))/AW1413,1))</f>
        <v>73.5</v>
      </c>
      <c r="AY1413" s="67"/>
      <c r="AZ1413" s="67"/>
      <c r="BA1413" s="66">
        <f t="shared" si="500"/>
        <v>1.5980381447833203E-4</v>
      </c>
      <c r="BB1413">
        <f t="shared" si="501"/>
        <v>50</v>
      </c>
      <c r="BC1413" t="str">
        <f t="shared" si="502"/>
        <v/>
      </c>
    </row>
    <row r="1414" spans="1:55" ht="15" customHeight="1">
      <c r="A1414" s="56">
        <v>1410</v>
      </c>
      <c r="B1414" s="57">
        <v>44602</v>
      </c>
      <c r="C1414" s="56">
        <v>2022</v>
      </c>
      <c r="D1414" s="58" t="s">
        <v>239</v>
      </c>
      <c r="E1414" s="59">
        <v>14705.64</v>
      </c>
      <c r="F1414" s="60">
        <v>-2.3040999999999999E-2</v>
      </c>
      <c r="G1414" s="60">
        <v>-0.112693</v>
      </c>
      <c r="H1414" s="61">
        <v>0.55100000000000005</v>
      </c>
      <c r="I1414" s="69">
        <v>473.7</v>
      </c>
      <c r="J1414" s="70" t="s">
        <v>240</v>
      </c>
      <c r="K1414" s="63">
        <v>23.91</v>
      </c>
      <c r="L1414" s="56">
        <f t="shared" si="503"/>
        <v>0</v>
      </c>
      <c r="M1414" s="56">
        <f t="shared" si="504"/>
        <v>50</v>
      </c>
      <c r="N1414" s="56">
        <f t="shared" si="505"/>
        <v>50</v>
      </c>
      <c r="O1414" s="56">
        <f t="shared" si="506"/>
        <v>50</v>
      </c>
      <c r="P1414" s="56">
        <f t="shared" si="507"/>
        <v>50</v>
      </c>
      <c r="Q1414" s="63"/>
      <c r="R1414" s="56"/>
      <c r="S1414" s="60">
        <f t="shared" ref="S1414:S1477" si="520">$E1414/$E1413-1</f>
        <v>-2.3332731175482957E-2</v>
      </c>
      <c r="T1414" s="64">
        <f t="shared" ref="T1414:T1477" si="521">$K1414/$K1413-1</f>
        <v>0.19789579158316628</v>
      </c>
      <c r="V1414" s="65"/>
      <c r="W1414" s="65"/>
      <c r="Y1414" s="15" t="str">
        <f t="shared" si="508"/>
        <v>UNCERTAIN</v>
      </c>
      <c r="AA1414" s="66">
        <f t="shared" si="499"/>
        <v>3.3132803631821695E-2</v>
      </c>
      <c r="AB1414">
        <f>LOOKUP($B1414,'07_L1政策步階'!$A$4:$A$14,'07_L1政策步階'!$C$4:$C$14)</f>
        <v>0</v>
      </c>
      <c r="AC1414" s="65"/>
      <c r="AD1414" s="65"/>
      <c r="AE1414" s="65"/>
      <c r="AF1414" s="65"/>
      <c r="AG1414" s="65"/>
      <c r="AH1414" s="65"/>
      <c r="AI1414" s="65"/>
      <c r="AJ1414" s="65"/>
      <c r="AK1414" s="65"/>
      <c r="AL1414">
        <f t="shared" si="509"/>
        <v>100</v>
      </c>
      <c r="AM1414">
        <f t="shared" si="510"/>
        <v>50</v>
      </c>
      <c r="AN1414" t="str">
        <f t="shared" si="511"/>
        <v/>
      </c>
      <c r="AO1414" t="str">
        <f t="shared" si="512"/>
        <v/>
      </c>
      <c r="AP1414" t="str">
        <f t="shared" si="513"/>
        <v/>
      </c>
      <c r="AQ1414" t="str">
        <f t="shared" si="514"/>
        <v/>
      </c>
      <c r="AR1414" t="str">
        <f t="shared" si="515"/>
        <v/>
      </c>
      <c r="AS1414" t="str">
        <f t="shared" si="516"/>
        <v/>
      </c>
      <c r="AT1414" t="str">
        <f t="shared" si="517"/>
        <v/>
      </c>
      <c r="AU1414" t="str">
        <f t="shared" si="518"/>
        <v/>
      </c>
      <c r="AV1414" t="str">
        <f t="shared" si="519"/>
        <v/>
      </c>
      <c r="AW1414">
        <f>'01_指標庫'!$H$4*ISNUMBER($F1414)+'01_指標庫'!$H$5*ISNUMBER($AA1414)+'01_指標庫'!$H$6*ISNUMBER($G1414)+'01_指標庫'!$H$7*ISNUMBER($H1414)+'01_指標庫'!$H$8*ISNUMBER($AF1414)+'01_指標庫'!$H$9*ISNUMBER($AG1414)+'01_指標庫'!$H$10*ISNUMBER($AB1414)+'01_指標庫'!$H$11*ISNUMBER($AC1414)+'01_指標庫'!$H$12*ISNUMBER($AD1414)+'01_指標庫'!$H$13*ISNUMBER($AE1414)+'01_指標庫'!$H$14*ISNUMBER($I1414)+'01_指標庫'!$H$15*ISNUMBER($AH1414)+'01_指標庫'!$H$16*ISNUMBER($K1414)+'01_指標庫'!$H$17*ISNUMBER($AI1414)+'01_指標庫'!$H$18*ISNUMBER($AJ1414)+'01_指標庫'!$H$19*ISNUMBER($AK1414)+'01_指標庫'!$H$20*ISNUMBER($BB1414)+'01_指標庫'!$H$21*ISNUMBER($BC1414)</f>
        <v>51</v>
      </c>
      <c r="AX1414">
        <f>IF(AW1414=0,50,ROUND(('01_指標庫'!$H$4*IF(ISNUMBER($F1414),L1414,0)+'01_指標庫'!$H$5*IF(ISNUMBER($AA1414),AL1414,0)+'01_指標庫'!$H$6*IF(ISNUMBER($G1414),M1414,0)+'01_指標庫'!$H$7*IF(ISNUMBER($H1414),N1414,0)+'01_指標庫'!$H$8*IF(ISNUMBER($AF1414),AQ1414,0)+'01_指標庫'!$H$9*IF(ISNUMBER($AG1414),AR1414,0)+'01_指標庫'!$H$10*IF(ISNUMBER($AB1414),AM1414,0)+'01_指標庫'!$H$11*IF(ISNUMBER($AC1414),AN1414,0)+'01_指標庫'!$H$12*IF(ISNUMBER($AD1414),AO1414,0)+'01_指標庫'!$H$13*IF(ISNUMBER($AE1414),AP1414,0)+'01_指標庫'!$H$14*IF(ISNUMBER($I1414),O1414,0)+'01_指標庫'!$H$15*IF(ISNUMBER($AH1414),AS1414,0)+'01_指標庫'!$H$16*IF(ISNUMBER($K1414),P1414,0)+'01_指標庫'!$H$17*IF(ISNUMBER($AI1414),AT1414,0)+'01_指標庫'!$H$18*IF(ISNUMBER($AJ1414),AU1414,0)+'01_指標庫'!$H$19*IF(ISNUMBER($AK1414),AV1414,0)+'01_指標庫'!$H$20*IF(ISNUMBER($BB1414),BB1414,0)+'01_指標庫'!$H$21*IF(ISNUMBER($BC1414),BC1414,0))/AW1414,1))</f>
        <v>44.1</v>
      </c>
      <c r="AY1414" s="67"/>
      <c r="AZ1414" s="67"/>
      <c r="BA1414" s="66">
        <f t="shared" si="500"/>
        <v>-1.8262700105979857E-3</v>
      </c>
      <c r="BB1414">
        <f t="shared" si="501"/>
        <v>50</v>
      </c>
      <c r="BC1414" t="str">
        <f t="shared" si="502"/>
        <v/>
      </c>
    </row>
    <row r="1415" spans="1:55" ht="15" customHeight="1">
      <c r="A1415" s="56">
        <v>1411</v>
      </c>
      <c r="B1415" s="57">
        <v>44603</v>
      </c>
      <c r="C1415" s="56">
        <v>2022</v>
      </c>
      <c r="D1415" s="58" t="s">
        <v>234</v>
      </c>
      <c r="E1415" s="59">
        <v>14253.84</v>
      </c>
      <c r="F1415" s="60">
        <v>-5.3144999999999998E-2</v>
      </c>
      <c r="G1415" s="60">
        <v>-0.139954</v>
      </c>
      <c r="H1415" s="61">
        <v>0.38779999999999998</v>
      </c>
      <c r="I1415" s="69">
        <v>502.6</v>
      </c>
      <c r="J1415" s="70" t="s">
        <v>240</v>
      </c>
      <c r="K1415" s="63">
        <v>27.36</v>
      </c>
      <c r="L1415" s="56">
        <f t="shared" si="503"/>
        <v>0</v>
      </c>
      <c r="M1415" s="56">
        <f t="shared" si="504"/>
        <v>50</v>
      </c>
      <c r="N1415" s="56">
        <f t="shared" si="505"/>
        <v>0</v>
      </c>
      <c r="O1415" s="56">
        <f t="shared" si="506"/>
        <v>50</v>
      </c>
      <c r="P1415" s="56">
        <f t="shared" si="507"/>
        <v>0</v>
      </c>
      <c r="Q1415" s="63"/>
      <c r="R1415" s="56"/>
      <c r="S1415" s="60">
        <f t="shared" si="520"/>
        <v>-3.0722906313495946E-2</v>
      </c>
      <c r="T1415" s="64">
        <f t="shared" si="521"/>
        <v>0.14429109159347542</v>
      </c>
      <c r="V1415" s="65"/>
      <c r="W1415" s="65"/>
      <c r="Y1415" s="15" t="str">
        <f t="shared" si="508"/>
        <v>HARD</v>
      </c>
      <c r="AA1415" s="66">
        <f t="shared" si="499"/>
        <v>3.0878049608570546E-2</v>
      </c>
      <c r="AB1415">
        <f>LOOKUP($B1415,'07_L1政策步階'!$A$4:$A$14,'07_L1政策步階'!$C$4:$C$14)</f>
        <v>0</v>
      </c>
      <c r="AC1415" s="65"/>
      <c r="AD1415" s="65"/>
      <c r="AE1415" s="65"/>
      <c r="AF1415" s="65"/>
      <c r="AG1415" s="65"/>
      <c r="AH1415" s="65"/>
      <c r="AI1415" s="65"/>
      <c r="AJ1415" s="65"/>
      <c r="AK1415" s="65"/>
      <c r="AL1415">
        <f t="shared" si="509"/>
        <v>100</v>
      </c>
      <c r="AM1415">
        <f t="shared" si="510"/>
        <v>50</v>
      </c>
      <c r="AN1415" t="str">
        <f t="shared" si="511"/>
        <v/>
      </c>
      <c r="AO1415" t="str">
        <f t="shared" si="512"/>
        <v/>
      </c>
      <c r="AP1415" t="str">
        <f t="shared" si="513"/>
        <v/>
      </c>
      <c r="AQ1415" t="str">
        <f t="shared" si="514"/>
        <v/>
      </c>
      <c r="AR1415" t="str">
        <f t="shared" si="515"/>
        <v/>
      </c>
      <c r="AS1415" t="str">
        <f t="shared" si="516"/>
        <v/>
      </c>
      <c r="AT1415" t="str">
        <f t="shared" si="517"/>
        <v/>
      </c>
      <c r="AU1415" t="str">
        <f t="shared" si="518"/>
        <v/>
      </c>
      <c r="AV1415" t="str">
        <f t="shared" si="519"/>
        <v/>
      </c>
      <c r="AW1415">
        <f>'01_指標庫'!$H$4*ISNUMBER($F1415)+'01_指標庫'!$H$5*ISNUMBER($AA1415)+'01_指標庫'!$H$6*ISNUMBER($G1415)+'01_指標庫'!$H$7*ISNUMBER($H1415)+'01_指標庫'!$H$8*ISNUMBER($AF1415)+'01_指標庫'!$H$9*ISNUMBER($AG1415)+'01_指標庫'!$H$10*ISNUMBER($AB1415)+'01_指標庫'!$H$11*ISNUMBER($AC1415)+'01_指標庫'!$H$12*ISNUMBER($AD1415)+'01_指標庫'!$H$13*ISNUMBER($AE1415)+'01_指標庫'!$H$14*ISNUMBER($I1415)+'01_指標庫'!$H$15*ISNUMBER($AH1415)+'01_指標庫'!$H$16*ISNUMBER($K1415)+'01_指標庫'!$H$17*ISNUMBER($AI1415)+'01_指標庫'!$H$18*ISNUMBER($AJ1415)+'01_指標庫'!$H$19*ISNUMBER($AK1415)+'01_指標庫'!$H$20*ISNUMBER($BB1415)+'01_指標庫'!$H$21*ISNUMBER($BC1415)</f>
        <v>51</v>
      </c>
      <c r="AX1415">
        <f>IF(AW1415=0,50,ROUND(('01_指標庫'!$H$4*IF(ISNUMBER($F1415),L1415,0)+'01_指標庫'!$H$5*IF(ISNUMBER($AA1415),AL1415,0)+'01_指標庫'!$H$6*IF(ISNUMBER($G1415),M1415,0)+'01_指標庫'!$H$7*IF(ISNUMBER($H1415),N1415,0)+'01_指標庫'!$H$8*IF(ISNUMBER($AF1415),AQ1415,0)+'01_指標庫'!$H$9*IF(ISNUMBER($AG1415),AR1415,0)+'01_指標庫'!$H$10*IF(ISNUMBER($AB1415),AM1415,0)+'01_指標庫'!$H$11*IF(ISNUMBER($AC1415),AN1415,0)+'01_指標庫'!$H$12*IF(ISNUMBER($AD1415),AO1415,0)+'01_指標庫'!$H$13*IF(ISNUMBER($AE1415),AP1415,0)+'01_指標庫'!$H$14*IF(ISNUMBER($I1415),O1415,0)+'01_指標庫'!$H$15*IF(ISNUMBER($AH1415),AS1415,0)+'01_指標庫'!$H$16*IF(ISNUMBER($K1415),P1415,0)+'01_指標庫'!$H$17*IF(ISNUMBER($AI1415),AT1415,0)+'01_指標庫'!$H$18*IF(ISNUMBER($AJ1415),AU1415,0)+'01_指標庫'!$H$19*IF(ISNUMBER($AK1415),AV1415,0)+'01_指標庫'!$H$20*IF(ISNUMBER($BB1415),BB1415,0)+'01_指標庫'!$H$21*IF(ISNUMBER($BC1415),BC1415,0))/AW1415,1))</f>
        <v>24.5</v>
      </c>
      <c r="AY1415" s="67"/>
      <c r="AZ1415" s="67"/>
      <c r="BA1415" s="66">
        <f t="shared" si="500"/>
        <v>-6.4368801849890023E-3</v>
      </c>
      <c r="BB1415">
        <f t="shared" si="501"/>
        <v>0</v>
      </c>
      <c r="BC1415" t="str">
        <f t="shared" si="502"/>
        <v/>
      </c>
    </row>
    <row r="1416" spans="1:55" ht="15" customHeight="1">
      <c r="A1416" s="56">
        <v>1412</v>
      </c>
      <c r="B1416" s="57">
        <v>44606</v>
      </c>
      <c r="C1416" s="56">
        <v>2022</v>
      </c>
      <c r="D1416" s="58" t="s">
        <v>236</v>
      </c>
      <c r="E1416" s="59">
        <v>14268.59</v>
      </c>
      <c r="F1416" s="60">
        <v>-5.2292999999999999E-2</v>
      </c>
      <c r="G1416" s="60">
        <v>-0.13906399999999999</v>
      </c>
      <c r="H1416" s="61">
        <v>0.42859999999999998</v>
      </c>
      <c r="I1416" s="69">
        <v>510.8</v>
      </c>
      <c r="J1416" s="70" t="s">
        <v>240</v>
      </c>
      <c r="K1416" s="63">
        <v>28.33</v>
      </c>
      <c r="L1416" s="56">
        <f t="shared" si="503"/>
        <v>0</v>
      </c>
      <c r="M1416" s="56">
        <f t="shared" si="504"/>
        <v>50</v>
      </c>
      <c r="N1416" s="56">
        <f t="shared" si="505"/>
        <v>50</v>
      </c>
      <c r="O1416" s="56">
        <f t="shared" si="506"/>
        <v>50</v>
      </c>
      <c r="P1416" s="56">
        <f t="shared" si="507"/>
        <v>0</v>
      </c>
      <c r="Q1416" s="63"/>
      <c r="R1416" s="56"/>
      <c r="S1416" s="60">
        <f t="shared" si="520"/>
        <v>1.0348088655407484E-3</v>
      </c>
      <c r="T1416" s="64">
        <f t="shared" si="521"/>
        <v>3.5453216374268903E-2</v>
      </c>
      <c r="V1416" s="65"/>
      <c r="W1416" s="65"/>
      <c r="Y1416" s="15" t="str">
        <f t="shared" si="508"/>
        <v>HARD</v>
      </c>
      <c r="AA1416" s="66">
        <f t="shared" si="499"/>
        <v>2.8450730310274785E-2</v>
      </c>
      <c r="AB1416">
        <f>LOOKUP($B1416,'07_L1政策步階'!$A$4:$A$14,'07_L1政策步階'!$C$4:$C$14)</f>
        <v>0</v>
      </c>
      <c r="AC1416" s="65"/>
      <c r="AD1416" s="65"/>
      <c r="AE1416" s="65"/>
      <c r="AF1416" s="65"/>
      <c r="AG1416" s="65"/>
      <c r="AH1416" s="65"/>
      <c r="AI1416" s="65"/>
      <c r="AJ1416" s="65"/>
      <c r="AK1416" s="65"/>
      <c r="AL1416">
        <f t="shared" si="509"/>
        <v>100</v>
      </c>
      <c r="AM1416">
        <f t="shared" si="510"/>
        <v>50</v>
      </c>
      <c r="AN1416" t="str">
        <f t="shared" si="511"/>
        <v/>
      </c>
      <c r="AO1416" t="str">
        <f t="shared" si="512"/>
        <v/>
      </c>
      <c r="AP1416" t="str">
        <f t="shared" si="513"/>
        <v/>
      </c>
      <c r="AQ1416" t="str">
        <f t="shared" si="514"/>
        <v/>
      </c>
      <c r="AR1416" t="str">
        <f t="shared" si="515"/>
        <v/>
      </c>
      <c r="AS1416" t="str">
        <f t="shared" si="516"/>
        <v/>
      </c>
      <c r="AT1416" t="str">
        <f t="shared" si="517"/>
        <v/>
      </c>
      <c r="AU1416" t="str">
        <f t="shared" si="518"/>
        <v/>
      </c>
      <c r="AV1416" t="str">
        <f t="shared" si="519"/>
        <v/>
      </c>
      <c r="AW1416">
        <f>'01_指標庫'!$H$4*ISNUMBER($F1416)+'01_指標庫'!$H$5*ISNUMBER($AA1416)+'01_指標庫'!$H$6*ISNUMBER($G1416)+'01_指標庫'!$H$7*ISNUMBER($H1416)+'01_指標庫'!$H$8*ISNUMBER($AF1416)+'01_指標庫'!$H$9*ISNUMBER($AG1416)+'01_指標庫'!$H$10*ISNUMBER($AB1416)+'01_指標庫'!$H$11*ISNUMBER($AC1416)+'01_指標庫'!$H$12*ISNUMBER($AD1416)+'01_指標庫'!$H$13*ISNUMBER($AE1416)+'01_指標庫'!$H$14*ISNUMBER($I1416)+'01_指標庫'!$H$15*ISNUMBER($AH1416)+'01_指標庫'!$H$16*ISNUMBER($K1416)+'01_指標庫'!$H$17*ISNUMBER($AI1416)+'01_指標庫'!$H$18*ISNUMBER($AJ1416)+'01_指標庫'!$H$19*ISNUMBER($AK1416)+'01_指標庫'!$H$20*ISNUMBER($BB1416)+'01_指標庫'!$H$21*ISNUMBER($BC1416)</f>
        <v>51</v>
      </c>
      <c r="AX1416">
        <f>IF(AW1416=0,50,ROUND(('01_指標庫'!$H$4*IF(ISNUMBER($F1416),L1416,0)+'01_指標庫'!$H$5*IF(ISNUMBER($AA1416),AL1416,0)+'01_指標庫'!$H$6*IF(ISNUMBER($G1416),M1416,0)+'01_指標庫'!$H$7*IF(ISNUMBER($H1416),N1416,0)+'01_指標庫'!$H$8*IF(ISNUMBER($AF1416),AQ1416,0)+'01_指標庫'!$H$9*IF(ISNUMBER($AG1416),AR1416,0)+'01_指標庫'!$H$10*IF(ISNUMBER($AB1416),AM1416,0)+'01_指標庫'!$H$11*IF(ISNUMBER($AC1416),AN1416,0)+'01_指標庫'!$H$12*IF(ISNUMBER($AD1416),AO1416,0)+'01_指標庫'!$H$13*IF(ISNUMBER($AE1416),AP1416,0)+'01_指標庫'!$H$14*IF(ISNUMBER($I1416),O1416,0)+'01_指標庫'!$H$15*IF(ISNUMBER($AH1416),AS1416,0)+'01_指標庫'!$H$16*IF(ISNUMBER($K1416),P1416,0)+'01_指標庫'!$H$17*IF(ISNUMBER($AI1416),AT1416,0)+'01_指標庫'!$H$18*IF(ISNUMBER($AJ1416),AU1416,0)+'01_指標庫'!$H$19*IF(ISNUMBER($AK1416),AV1416,0)+'01_指標庫'!$H$20*IF(ISNUMBER($BB1416),BB1416,0)+'01_指標庫'!$H$21*IF(ISNUMBER($BC1416),BC1416,0))/AW1416,1))</f>
        <v>32.4</v>
      </c>
      <c r="AY1416" s="67"/>
      <c r="AZ1416" s="67"/>
      <c r="BA1416" s="66">
        <f t="shared" si="500"/>
        <v>-6.0838392198487856E-3</v>
      </c>
      <c r="BB1416">
        <f t="shared" si="501"/>
        <v>0</v>
      </c>
      <c r="BC1416" t="str">
        <f t="shared" si="502"/>
        <v/>
      </c>
    </row>
    <row r="1417" spans="1:55" ht="15" customHeight="1">
      <c r="A1417" s="56">
        <v>1413</v>
      </c>
      <c r="B1417" s="57">
        <v>44607</v>
      </c>
      <c r="C1417" s="56">
        <v>2022</v>
      </c>
      <c r="D1417" s="58" t="s">
        <v>237</v>
      </c>
      <c r="E1417" s="59">
        <v>14620.82</v>
      </c>
      <c r="F1417" s="60">
        <v>-2.9163000000000001E-2</v>
      </c>
      <c r="G1417" s="60">
        <v>-0.117811</v>
      </c>
      <c r="H1417" s="61">
        <v>0.48980000000000001</v>
      </c>
      <c r="I1417" s="69">
        <v>488.7</v>
      </c>
      <c r="J1417" s="70" t="s">
        <v>240</v>
      </c>
      <c r="K1417" s="63">
        <v>25.7</v>
      </c>
      <c r="L1417" s="56">
        <f t="shared" si="503"/>
        <v>0</v>
      </c>
      <c r="M1417" s="56">
        <f t="shared" si="504"/>
        <v>50</v>
      </c>
      <c r="N1417" s="56">
        <f t="shared" si="505"/>
        <v>50</v>
      </c>
      <c r="O1417" s="56">
        <f t="shared" si="506"/>
        <v>50</v>
      </c>
      <c r="P1417" s="56">
        <f t="shared" si="507"/>
        <v>0</v>
      </c>
      <c r="Q1417" s="63"/>
      <c r="R1417" s="56"/>
      <c r="S1417" s="60">
        <f t="shared" si="520"/>
        <v>2.4685690737487054E-2</v>
      </c>
      <c r="T1417" s="64">
        <f t="shared" si="521"/>
        <v>-9.2834451111895477E-2</v>
      </c>
      <c r="V1417" s="65"/>
      <c r="W1417" s="65"/>
      <c r="Y1417" s="15" t="str">
        <f t="shared" si="508"/>
        <v>HARD</v>
      </c>
      <c r="AA1417" s="66">
        <f t="shared" si="499"/>
        <v>2.6721203906929558E-2</v>
      </c>
      <c r="AB1417">
        <f>LOOKUP($B1417,'07_L1政策步階'!$A$4:$A$14,'07_L1政策步階'!$C$4:$C$14)</f>
        <v>0</v>
      </c>
      <c r="AC1417" s="65"/>
      <c r="AD1417" s="65"/>
      <c r="AE1417" s="65"/>
      <c r="AF1417" s="65"/>
      <c r="AG1417" s="65"/>
      <c r="AH1417" s="65"/>
      <c r="AI1417" s="65"/>
      <c r="AJ1417" s="65"/>
      <c r="AK1417" s="65"/>
      <c r="AL1417">
        <f t="shared" si="509"/>
        <v>100</v>
      </c>
      <c r="AM1417">
        <f t="shared" si="510"/>
        <v>50</v>
      </c>
      <c r="AN1417" t="str">
        <f t="shared" si="511"/>
        <v/>
      </c>
      <c r="AO1417" t="str">
        <f t="shared" si="512"/>
        <v/>
      </c>
      <c r="AP1417" t="str">
        <f t="shared" si="513"/>
        <v/>
      </c>
      <c r="AQ1417" t="str">
        <f t="shared" si="514"/>
        <v/>
      </c>
      <c r="AR1417" t="str">
        <f t="shared" si="515"/>
        <v/>
      </c>
      <c r="AS1417" t="str">
        <f t="shared" si="516"/>
        <v/>
      </c>
      <c r="AT1417" t="str">
        <f t="shared" si="517"/>
        <v/>
      </c>
      <c r="AU1417" t="str">
        <f t="shared" si="518"/>
        <v/>
      </c>
      <c r="AV1417" t="str">
        <f t="shared" si="519"/>
        <v/>
      </c>
      <c r="AW1417">
        <f>'01_指標庫'!$H$4*ISNUMBER($F1417)+'01_指標庫'!$H$5*ISNUMBER($AA1417)+'01_指標庫'!$H$6*ISNUMBER($G1417)+'01_指標庫'!$H$7*ISNUMBER($H1417)+'01_指標庫'!$H$8*ISNUMBER($AF1417)+'01_指標庫'!$H$9*ISNUMBER($AG1417)+'01_指標庫'!$H$10*ISNUMBER($AB1417)+'01_指標庫'!$H$11*ISNUMBER($AC1417)+'01_指標庫'!$H$12*ISNUMBER($AD1417)+'01_指標庫'!$H$13*ISNUMBER($AE1417)+'01_指標庫'!$H$14*ISNUMBER($I1417)+'01_指標庫'!$H$15*ISNUMBER($AH1417)+'01_指標庫'!$H$16*ISNUMBER($K1417)+'01_指標庫'!$H$17*ISNUMBER($AI1417)+'01_指標庫'!$H$18*ISNUMBER($AJ1417)+'01_指標庫'!$H$19*ISNUMBER($AK1417)+'01_指標庫'!$H$20*ISNUMBER($BB1417)+'01_指標庫'!$H$21*ISNUMBER($BC1417)</f>
        <v>51</v>
      </c>
      <c r="AX1417">
        <f>IF(AW1417=0,50,ROUND(('01_指標庫'!$H$4*IF(ISNUMBER($F1417),L1417,0)+'01_指標庫'!$H$5*IF(ISNUMBER($AA1417),AL1417,0)+'01_指標庫'!$H$6*IF(ISNUMBER($G1417),M1417,0)+'01_指標庫'!$H$7*IF(ISNUMBER($H1417),N1417,0)+'01_指標庫'!$H$8*IF(ISNUMBER($AF1417),AQ1417,0)+'01_指標庫'!$H$9*IF(ISNUMBER($AG1417),AR1417,0)+'01_指標庫'!$H$10*IF(ISNUMBER($AB1417),AM1417,0)+'01_指標庫'!$H$11*IF(ISNUMBER($AC1417),AN1417,0)+'01_指標庫'!$H$12*IF(ISNUMBER($AD1417),AO1417,0)+'01_指標庫'!$H$13*IF(ISNUMBER($AE1417),AP1417,0)+'01_指標庫'!$H$14*IF(ISNUMBER($I1417),O1417,0)+'01_指標庫'!$H$15*IF(ISNUMBER($AH1417),AS1417,0)+'01_指標庫'!$H$16*IF(ISNUMBER($K1417),P1417,0)+'01_指標庫'!$H$17*IF(ISNUMBER($AI1417),AT1417,0)+'01_指標庫'!$H$18*IF(ISNUMBER($AJ1417),AU1417,0)+'01_指標庫'!$H$19*IF(ISNUMBER($AK1417),AV1417,0)+'01_指標庫'!$H$20*IF(ISNUMBER($BB1417),BB1417,0)+'01_指標庫'!$H$21*IF(ISNUMBER($BC1417),BC1417,0))/AW1417,1))</f>
        <v>32.4</v>
      </c>
      <c r="AY1417" s="67"/>
      <c r="AZ1417" s="67"/>
      <c r="BA1417" s="66">
        <f t="shared" si="500"/>
        <v>-5.1012105472916236E-3</v>
      </c>
      <c r="BB1417">
        <f t="shared" si="501"/>
        <v>0</v>
      </c>
      <c r="BC1417" t="str">
        <f t="shared" si="502"/>
        <v/>
      </c>
    </row>
    <row r="1418" spans="1:55" ht="15" customHeight="1">
      <c r="A1418" s="56">
        <v>1414</v>
      </c>
      <c r="B1418" s="57">
        <v>44608</v>
      </c>
      <c r="C1418" s="56">
        <v>2022</v>
      </c>
      <c r="D1418" s="58" t="s">
        <v>238</v>
      </c>
      <c r="E1418" s="59">
        <v>14603.64</v>
      </c>
      <c r="F1418" s="60">
        <v>-3.0644999999999999E-2</v>
      </c>
      <c r="G1418" s="60">
        <v>-0.118848</v>
      </c>
      <c r="H1418" s="61">
        <v>0.53059999999999996</v>
      </c>
      <c r="I1418" s="69">
        <v>476.9</v>
      </c>
      <c r="J1418" s="70" t="s">
        <v>240</v>
      </c>
      <c r="K1418" s="63">
        <v>24.29</v>
      </c>
      <c r="L1418" s="56">
        <f t="shared" si="503"/>
        <v>0</v>
      </c>
      <c r="M1418" s="56">
        <f t="shared" si="504"/>
        <v>50</v>
      </c>
      <c r="N1418" s="56">
        <f t="shared" si="505"/>
        <v>50</v>
      </c>
      <c r="O1418" s="56">
        <f t="shared" si="506"/>
        <v>50</v>
      </c>
      <c r="P1418" s="56">
        <f t="shared" si="507"/>
        <v>50</v>
      </c>
      <c r="Q1418" s="63"/>
      <c r="R1418" s="56"/>
      <c r="S1418" s="60">
        <f t="shared" si="520"/>
        <v>-1.1750366942483437E-3</v>
      </c>
      <c r="T1418" s="64">
        <f t="shared" si="521"/>
        <v>-5.4863813229572012E-2</v>
      </c>
      <c r="V1418" s="65"/>
      <c r="W1418" s="65"/>
      <c r="Y1418" s="15" t="str">
        <f t="shared" si="508"/>
        <v>HARD</v>
      </c>
      <c r="AA1418" s="66">
        <f t="shared" si="499"/>
        <v>2.471084219497155E-2</v>
      </c>
      <c r="AB1418">
        <f>LOOKUP($B1418,'07_L1政策步階'!$A$4:$A$14,'07_L1政策步階'!$C$4:$C$14)</f>
        <v>0</v>
      </c>
      <c r="AC1418" s="65"/>
      <c r="AD1418" s="65"/>
      <c r="AE1418" s="65"/>
      <c r="AF1418" s="65"/>
      <c r="AG1418" s="65"/>
      <c r="AH1418" s="65"/>
      <c r="AI1418" s="65"/>
      <c r="AJ1418" s="65"/>
      <c r="AK1418" s="65"/>
      <c r="AL1418">
        <f t="shared" si="509"/>
        <v>100</v>
      </c>
      <c r="AM1418">
        <f t="shared" si="510"/>
        <v>50</v>
      </c>
      <c r="AN1418" t="str">
        <f t="shared" si="511"/>
        <v/>
      </c>
      <c r="AO1418" t="str">
        <f t="shared" si="512"/>
        <v/>
      </c>
      <c r="AP1418" t="str">
        <f t="shared" si="513"/>
        <v/>
      </c>
      <c r="AQ1418" t="str">
        <f t="shared" si="514"/>
        <v/>
      </c>
      <c r="AR1418" t="str">
        <f t="shared" si="515"/>
        <v/>
      </c>
      <c r="AS1418" t="str">
        <f t="shared" si="516"/>
        <v/>
      </c>
      <c r="AT1418" t="str">
        <f t="shared" si="517"/>
        <v/>
      </c>
      <c r="AU1418" t="str">
        <f t="shared" si="518"/>
        <v/>
      </c>
      <c r="AV1418" t="str">
        <f t="shared" si="519"/>
        <v/>
      </c>
      <c r="AW1418">
        <f>'01_指標庫'!$H$4*ISNUMBER($F1418)+'01_指標庫'!$H$5*ISNUMBER($AA1418)+'01_指標庫'!$H$6*ISNUMBER($G1418)+'01_指標庫'!$H$7*ISNUMBER($H1418)+'01_指標庫'!$H$8*ISNUMBER($AF1418)+'01_指標庫'!$H$9*ISNUMBER($AG1418)+'01_指標庫'!$H$10*ISNUMBER($AB1418)+'01_指標庫'!$H$11*ISNUMBER($AC1418)+'01_指標庫'!$H$12*ISNUMBER($AD1418)+'01_指標庫'!$H$13*ISNUMBER($AE1418)+'01_指標庫'!$H$14*ISNUMBER($I1418)+'01_指標庫'!$H$15*ISNUMBER($AH1418)+'01_指標庫'!$H$16*ISNUMBER($K1418)+'01_指標庫'!$H$17*ISNUMBER($AI1418)+'01_指標庫'!$H$18*ISNUMBER($AJ1418)+'01_指標庫'!$H$19*ISNUMBER($AK1418)+'01_指標庫'!$H$20*ISNUMBER($BB1418)+'01_指標庫'!$H$21*ISNUMBER($BC1418)</f>
        <v>51</v>
      </c>
      <c r="AX1418">
        <f>IF(AW1418=0,50,ROUND(('01_指標庫'!$H$4*IF(ISNUMBER($F1418),L1418,0)+'01_指標庫'!$H$5*IF(ISNUMBER($AA1418),AL1418,0)+'01_指標庫'!$H$6*IF(ISNUMBER($G1418),M1418,0)+'01_指標庫'!$H$7*IF(ISNUMBER($H1418),N1418,0)+'01_指標庫'!$H$8*IF(ISNUMBER($AF1418),AQ1418,0)+'01_指標庫'!$H$9*IF(ISNUMBER($AG1418),AR1418,0)+'01_指標庫'!$H$10*IF(ISNUMBER($AB1418),AM1418,0)+'01_指標庫'!$H$11*IF(ISNUMBER($AC1418),AN1418,0)+'01_指標庫'!$H$12*IF(ISNUMBER($AD1418),AO1418,0)+'01_指標庫'!$H$13*IF(ISNUMBER($AE1418),AP1418,0)+'01_指標庫'!$H$14*IF(ISNUMBER($I1418),O1418,0)+'01_指標庫'!$H$15*IF(ISNUMBER($AH1418),AS1418,0)+'01_指標庫'!$H$16*IF(ISNUMBER($K1418),P1418,0)+'01_指標庫'!$H$17*IF(ISNUMBER($AI1418),AT1418,0)+'01_指標庫'!$H$18*IF(ISNUMBER($AJ1418),AU1418,0)+'01_指標庫'!$H$19*IF(ISNUMBER($AK1418),AV1418,0)+'01_指標庫'!$H$20*IF(ISNUMBER($BB1418),BB1418,0)+'01_指標庫'!$H$21*IF(ISNUMBER($BC1418),BC1418,0))/AW1418,1))</f>
        <v>38.200000000000003</v>
      </c>
      <c r="AY1418" s="67"/>
      <c r="AZ1418" s="67"/>
      <c r="BA1418" s="66">
        <f t="shared" si="500"/>
        <v>-7.6574802516009566E-3</v>
      </c>
      <c r="BB1418">
        <f t="shared" si="501"/>
        <v>0</v>
      </c>
      <c r="BC1418" t="str">
        <f t="shared" si="502"/>
        <v/>
      </c>
    </row>
    <row r="1419" spans="1:55" ht="15" customHeight="1">
      <c r="A1419" s="56">
        <v>1415</v>
      </c>
      <c r="B1419" s="57">
        <v>44609</v>
      </c>
      <c r="C1419" s="56">
        <v>2022</v>
      </c>
      <c r="D1419" s="58" t="s">
        <v>239</v>
      </c>
      <c r="E1419" s="59">
        <v>14171.74</v>
      </c>
      <c r="F1419" s="60">
        <v>-5.9521999999999999E-2</v>
      </c>
      <c r="G1419" s="60">
        <v>-0.14490700000000001</v>
      </c>
      <c r="H1419" s="61">
        <v>0.42859999999999998</v>
      </c>
      <c r="I1419" s="69">
        <v>508.9</v>
      </c>
      <c r="J1419" s="70" t="s">
        <v>240</v>
      </c>
      <c r="K1419" s="63">
        <v>28.11</v>
      </c>
      <c r="L1419" s="56">
        <f t="shared" si="503"/>
        <v>0</v>
      </c>
      <c r="M1419" s="56">
        <f t="shared" si="504"/>
        <v>50</v>
      </c>
      <c r="N1419" s="56">
        <f t="shared" si="505"/>
        <v>50</v>
      </c>
      <c r="O1419" s="56">
        <f t="shared" si="506"/>
        <v>50</v>
      </c>
      <c r="P1419" s="56">
        <f t="shared" si="507"/>
        <v>0</v>
      </c>
      <c r="Q1419" s="63"/>
      <c r="R1419" s="56"/>
      <c r="S1419" s="60">
        <f t="shared" si="520"/>
        <v>-2.9574818332963493E-2</v>
      </c>
      <c r="T1419" s="64">
        <f t="shared" si="521"/>
        <v>0.15726636475916012</v>
      </c>
      <c r="V1419" s="65"/>
      <c r="W1419" s="65"/>
      <c r="Y1419" s="15" t="str">
        <f t="shared" si="508"/>
        <v>HARD</v>
      </c>
      <c r="AA1419" s="66">
        <f t="shared" si="499"/>
        <v>2.1624779061280908E-2</v>
      </c>
      <c r="AB1419">
        <f>LOOKUP($B1419,'07_L1政策步階'!$A$4:$A$14,'07_L1政策步階'!$C$4:$C$14)</f>
        <v>0</v>
      </c>
      <c r="AC1419" s="65"/>
      <c r="AD1419" s="65"/>
      <c r="AE1419" s="65"/>
      <c r="AF1419" s="65"/>
      <c r="AG1419" s="65"/>
      <c r="AH1419" s="65"/>
      <c r="AI1419" s="65"/>
      <c r="AJ1419" s="65"/>
      <c r="AK1419" s="65"/>
      <c r="AL1419">
        <f t="shared" si="509"/>
        <v>100</v>
      </c>
      <c r="AM1419">
        <f t="shared" si="510"/>
        <v>50</v>
      </c>
      <c r="AN1419" t="str">
        <f t="shared" si="511"/>
        <v/>
      </c>
      <c r="AO1419" t="str">
        <f t="shared" si="512"/>
        <v/>
      </c>
      <c r="AP1419" t="str">
        <f t="shared" si="513"/>
        <v/>
      </c>
      <c r="AQ1419" t="str">
        <f t="shared" si="514"/>
        <v/>
      </c>
      <c r="AR1419" t="str">
        <f t="shared" si="515"/>
        <v/>
      </c>
      <c r="AS1419" t="str">
        <f t="shared" si="516"/>
        <v/>
      </c>
      <c r="AT1419" t="str">
        <f t="shared" si="517"/>
        <v/>
      </c>
      <c r="AU1419" t="str">
        <f t="shared" si="518"/>
        <v/>
      </c>
      <c r="AV1419" t="str">
        <f t="shared" si="519"/>
        <v/>
      </c>
      <c r="AW1419">
        <f>'01_指標庫'!$H$4*ISNUMBER($F1419)+'01_指標庫'!$H$5*ISNUMBER($AA1419)+'01_指標庫'!$H$6*ISNUMBER($G1419)+'01_指標庫'!$H$7*ISNUMBER($H1419)+'01_指標庫'!$H$8*ISNUMBER($AF1419)+'01_指標庫'!$H$9*ISNUMBER($AG1419)+'01_指標庫'!$H$10*ISNUMBER($AB1419)+'01_指標庫'!$H$11*ISNUMBER($AC1419)+'01_指標庫'!$H$12*ISNUMBER($AD1419)+'01_指標庫'!$H$13*ISNUMBER($AE1419)+'01_指標庫'!$H$14*ISNUMBER($I1419)+'01_指標庫'!$H$15*ISNUMBER($AH1419)+'01_指標庫'!$H$16*ISNUMBER($K1419)+'01_指標庫'!$H$17*ISNUMBER($AI1419)+'01_指標庫'!$H$18*ISNUMBER($AJ1419)+'01_指標庫'!$H$19*ISNUMBER($AK1419)+'01_指標庫'!$H$20*ISNUMBER($BB1419)+'01_指標庫'!$H$21*ISNUMBER($BC1419)</f>
        <v>51</v>
      </c>
      <c r="AX1419">
        <f>IF(AW1419=0,50,ROUND(('01_指標庫'!$H$4*IF(ISNUMBER($F1419),L1419,0)+'01_指標庫'!$H$5*IF(ISNUMBER($AA1419),AL1419,0)+'01_指標庫'!$H$6*IF(ISNUMBER($G1419),M1419,0)+'01_指標庫'!$H$7*IF(ISNUMBER($H1419),N1419,0)+'01_指標庫'!$H$8*IF(ISNUMBER($AF1419),AQ1419,0)+'01_指標庫'!$H$9*IF(ISNUMBER($AG1419),AR1419,0)+'01_指標庫'!$H$10*IF(ISNUMBER($AB1419),AM1419,0)+'01_指標庫'!$H$11*IF(ISNUMBER($AC1419),AN1419,0)+'01_指標庫'!$H$12*IF(ISNUMBER($AD1419),AO1419,0)+'01_指標庫'!$H$13*IF(ISNUMBER($AE1419),AP1419,0)+'01_指標庫'!$H$14*IF(ISNUMBER($I1419),O1419,0)+'01_指標庫'!$H$15*IF(ISNUMBER($AH1419),AS1419,0)+'01_指標庫'!$H$16*IF(ISNUMBER($K1419),P1419,0)+'01_指標庫'!$H$17*IF(ISNUMBER($AI1419),AT1419,0)+'01_指標庫'!$H$18*IF(ISNUMBER($AJ1419),AU1419,0)+'01_指標庫'!$H$19*IF(ISNUMBER($AK1419),AV1419,0)+'01_指標庫'!$H$20*IF(ISNUMBER($BB1419),BB1419,0)+'01_指標庫'!$H$21*IF(ISNUMBER($BC1419),BC1419,0))/AW1419,1))</f>
        <v>32.4</v>
      </c>
      <c r="AY1419" s="67"/>
      <c r="AZ1419" s="67"/>
      <c r="BA1419" s="66">
        <f t="shared" si="500"/>
        <v>-1.274315884004984E-2</v>
      </c>
      <c r="BB1419">
        <f t="shared" si="501"/>
        <v>0</v>
      </c>
      <c r="BC1419" t="str">
        <f t="shared" si="502"/>
        <v/>
      </c>
    </row>
    <row r="1420" spans="1:55" ht="15" customHeight="1">
      <c r="A1420" s="56">
        <v>1416</v>
      </c>
      <c r="B1420" s="57">
        <v>44610</v>
      </c>
      <c r="C1420" s="56">
        <v>2022</v>
      </c>
      <c r="D1420" s="58" t="s">
        <v>234</v>
      </c>
      <c r="E1420" s="59">
        <v>14009.54</v>
      </c>
      <c r="F1420" s="60">
        <v>-7.0407999999999998E-2</v>
      </c>
      <c r="G1420" s="60">
        <v>-0.154694</v>
      </c>
      <c r="H1420" s="61">
        <v>0.42859999999999998</v>
      </c>
      <c r="I1420" s="69">
        <v>505.9</v>
      </c>
      <c r="J1420" s="70" t="s">
        <v>240</v>
      </c>
      <c r="K1420" s="63">
        <v>27.75</v>
      </c>
      <c r="L1420" s="56">
        <f t="shared" si="503"/>
        <v>0</v>
      </c>
      <c r="M1420" s="56">
        <f t="shared" si="504"/>
        <v>0</v>
      </c>
      <c r="N1420" s="56">
        <f t="shared" si="505"/>
        <v>50</v>
      </c>
      <c r="O1420" s="56">
        <f t="shared" si="506"/>
        <v>50</v>
      </c>
      <c r="P1420" s="56">
        <f t="shared" si="507"/>
        <v>0</v>
      </c>
      <c r="Q1420" s="63"/>
      <c r="R1420" s="56"/>
      <c r="S1420" s="60">
        <f t="shared" si="520"/>
        <v>-1.1445312996145818E-2</v>
      </c>
      <c r="T1420" s="64">
        <f t="shared" si="521"/>
        <v>-1.2806830309498363E-2</v>
      </c>
      <c r="V1420" s="65"/>
      <c r="W1420" s="65"/>
      <c r="Y1420" s="15" t="str">
        <f t="shared" si="508"/>
        <v>HARD</v>
      </c>
      <c r="AA1420" s="66">
        <f t="shared" ref="AA1420:AA1483" si="522">IF($A1420&lt;200,"",AVERAGE($E1371:$E1420)/AVERAGE($E1221:$E1420)-1)</f>
        <v>1.8325791344036446E-2</v>
      </c>
      <c r="AB1420">
        <f>LOOKUP($B1420,'07_L1政策步階'!$A$4:$A$14,'07_L1政策步階'!$C$4:$C$14)</f>
        <v>0</v>
      </c>
      <c r="AC1420" s="65"/>
      <c r="AD1420" s="65"/>
      <c r="AE1420" s="65"/>
      <c r="AF1420" s="65"/>
      <c r="AG1420" s="65"/>
      <c r="AH1420" s="65"/>
      <c r="AI1420" s="65"/>
      <c r="AJ1420" s="65"/>
      <c r="AK1420" s="65"/>
      <c r="AL1420">
        <f t="shared" si="509"/>
        <v>100</v>
      </c>
      <c r="AM1420">
        <f t="shared" si="510"/>
        <v>50</v>
      </c>
      <c r="AN1420" t="str">
        <f t="shared" si="511"/>
        <v/>
      </c>
      <c r="AO1420" t="str">
        <f t="shared" si="512"/>
        <v/>
      </c>
      <c r="AP1420" t="str">
        <f t="shared" si="513"/>
        <v/>
      </c>
      <c r="AQ1420" t="str">
        <f t="shared" si="514"/>
        <v/>
      </c>
      <c r="AR1420" t="str">
        <f t="shared" si="515"/>
        <v/>
      </c>
      <c r="AS1420" t="str">
        <f t="shared" si="516"/>
        <v/>
      </c>
      <c r="AT1420" t="str">
        <f t="shared" si="517"/>
        <v/>
      </c>
      <c r="AU1420" t="str">
        <f t="shared" si="518"/>
        <v/>
      </c>
      <c r="AV1420" t="str">
        <f t="shared" si="519"/>
        <v/>
      </c>
      <c r="AW1420">
        <f>'01_指標庫'!$H$4*ISNUMBER($F1420)+'01_指標庫'!$H$5*ISNUMBER($AA1420)+'01_指標庫'!$H$6*ISNUMBER($G1420)+'01_指標庫'!$H$7*ISNUMBER($H1420)+'01_指標庫'!$H$8*ISNUMBER($AF1420)+'01_指標庫'!$H$9*ISNUMBER($AG1420)+'01_指標庫'!$H$10*ISNUMBER($AB1420)+'01_指標庫'!$H$11*ISNUMBER($AC1420)+'01_指標庫'!$H$12*ISNUMBER($AD1420)+'01_指標庫'!$H$13*ISNUMBER($AE1420)+'01_指標庫'!$H$14*ISNUMBER($I1420)+'01_指標庫'!$H$15*ISNUMBER($AH1420)+'01_指標庫'!$H$16*ISNUMBER($K1420)+'01_指標庫'!$H$17*ISNUMBER($AI1420)+'01_指標庫'!$H$18*ISNUMBER($AJ1420)+'01_指標庫'!$H$19*ISNUMBER($AK1420)+'01_指標庫'!$H$20*ISNUMBER($BB1420)+'01_指標庫'!$H$21*ISNUMBER($BC1420)</f>
        <v>51</v>
      </c>
      <c r="AX1420">
        <f>IF(AW1420=0,50,ROUND(('01_指標庫'!$H$4*IF(ISNUMBER($F1420),L1420,0)+'01_指標庫'!$H$5*IF(ISNUMBER($AA1420),AL1420,0)+'01_指標庫'!$H$6*IF(ISNUMBER($G1420),M1420,0)+'01_指標庫'!$H$7*IF(ISNUMBER($H1420),N1420,0)+'01_指標庫'!$H$8*IF(ISNUMBER($AF1420),AQ1420,0)+'01_指標庫'!$H$9*IF(ISNUMBER($AG1420),AR1420,0)+'01_指標庫'!$H$10*IF(ISNUMBER($AB1420),AM1420,0)+'01_指標庫'!$H$11*IF(ISNUMBER($AC1420),AN1420,0)+'01_指標庫'!$H$12*IF(ISNUMBER($AD1420),AO1420,0)+'01_指標庫'!$H$13*IF(ISNUMBER($AE1420),AP1420,0)+'01_指標庫'!$H$14*IF(ISNUMBER($I1420),O1420,0)+'01_指標庫'!$H$15*IF(ISNUMBER($AH1420),AS1420,0)+'01_指標庫'!$H$16*IF(ISNUMBER($K1420),P1420,0)+'01_指標庫'!$H$17*IF(ISNUMBER($AI1420),AT1420,0)+'01_指標庫'!$H$18*IF(ISNUMBER($AJ1420),AU1420,0)+'01_指標庫'!$H$19*IF(ISNUMBER($AK1420),AV1420,0)+'01_指標庫'!$H$20*IF(ISNUMBER($BB1420),BB1420,0)+'01_指標庫'!$H$21*IF(ISNUMBER($BC1420),BC1420,0))/AW1420,1))</f>
        <v>24.5</v>
      </c>
      <c r="AY1420" s="67"/>
      <c r="AZ1420" s="67"/>
      <c r="BA1420" s="66">
        <f t="shared" si="500"/>
        <v>-1.1450250863653144E-2</v>
      </c>
      <c r="BB1420">
        <f t="shared" si="501"/>
        <v>0</v>
      </c>
      <c r="BC1420" t="str">
        <f t="shared" si="502"/>
        <v/>
      </c>
    </row>
    <row r="1421" spans="1:55" ht="15" customHeight="1">
      <c r="A1421" s="56">
        <v>1417</v>
      </c>
      <c r="B1421" s="57">
        <v>44614</v>
      </c>
      <c r="C1421" s="56">
        <v>2022</v>
      </c>
      <c r="D1421" s="58" t="s">
        <v>237</v>
      </c>
      <c r="E1421" s="59">
        <v>13870.53</v>
      </c>
      <c r="F1421" s="60">
        <v>-7.9677999999999999E-2</v>
      </c>
      <c r="G1421" s="60">
        <v>-0.163082</v>
      </c>
      <c r="H1421" s="61">
        <v>0.40820000000000001</v>
      </c>
      <c r="I1421" s="69">
        <v>514.79999999999995</v>
      </c>
      <c r="J1421" s="70" t="s">
        <v>240</v>
      </c>
      <c r="K1421" s="63">
        <v>28.81</v>
      </c>
      <c r="L1421" s="56">
        <f t="shared" si="503"/>
        <v>0</v>
      </c>
      <c r="M1421" s="56">
        <f t="shared" si="504"/>
        <v>0</v>
      </c>
      <c r="N1421" s="56">
        <f t="shared" si="505"/>
        <v>50</v>
      </c>
      <c r="O1421" s="56">
        <f t="shared" si="506"/>
        <v>50</v>
      </c>
      <c r="P1421" s="56">
        <f t="shared" si="507"/>
        <v>0</v>
      </c>
      <c r="Q1421" s="63"/>
      <c r="R1421" s="56"/>
      <c r="S1421" s="60">
        <f t="shared" si="520"/>
        <v>-9.9225242227796162E-3</v>
      </c>
      <c r="T1421" s="64">
        <f t="shared" si="521"/>
        <v>3.8198198198198252E-2</v>
      </c>
      <c r="V1421" s="65"/>
      <c r="W1421" s="65"/>
      <c r="Y1421" s="15" t="str">
        <f t="shared" si="508"/>
        <v>HARD</v>
      </c>
      <c r="AA1421" s="66">
        <f t="shared" si="522"/>
        <v>1.5250486276432218E-2</v>
      </c>
      <c r="AB1421">
        <f>LOOKUP($B1421,'07_L1政策步階'!$A$4:$A$14,'07_L1政策步階'!$C$4:$C$14)</f>
        <v>0</v>
      </c>
      <c r="AC1421" s="65"/>
      <c r="AD1421" s="65"/>
      <c r="AE1421" s="65"/>
      <c r="AF1421" s="65"/>
      <c r="AG1421" s="65"/>
      <c r="AH1421" s="65"/>
      <c r="AI1421" s="65"/>
      <c r="AJ1421" s="65"/>
      <c r="AK1421" s="65"/>
      <c r="AL1421">
        <f t="shared" si="509"/>
        <v>100</v>
      </c>
      <c r="AM1421">
        <f t="shared" si="510"/>
        <v>50</v>
      </c>
      <c r="AN1421" t="str">
        <f t="shared" si="511"/>
        <v/>
      </c>
      <c r="AO1421" t="str">
        <f t="shared" si="512"/>
        <v/>
      </c>
      <c r="AP1421" t="str">
        <f t="shared" si="513"/>
        <v/>
      </c>
      <c r="AQ1421" t="str">
        <f t="shared" si="514"/>
        <v/>
      </c>
      <c r="AR1421" t="str">
        <f t="shared" si="515"/>
        <v/>
      </c>
      <c r="AS1421" t="str">
        <f t="shared" si="516"/>
        <v/>
      </c>
      <c r="AT1421" t="str">
        <f t="shared" si="517"/>
        <v/>
      </c>
      <c r="AU1421" t="str">
        <f t="shared" si="518"/>
        <v/>
      </c>
      <c r="AV1421" t="str">
        <f t="shared" si="519"/>
        <v/>
      </c>
      <c r="AW1421">
        <f>'01_指標庫'!$H$4*ISNUMBER($F1421)+'01_指標庫'!$H$5*ISNUMBER($AA1421)+'01_指標庫'!$H$6*ISNUMBER($G1421)+'01_指標庫'!$H$7*ISNUMBER($H1421)+'01_指標庫'!$H$8*ISNUMBER($AF1421)+'01_指標庫'!$H$9*ISNUMBER($AG1421)+'01_指標庫'!$H$10*ISNUMBER($AB1421)+'01_指標庫'!$H$11*ISNUMBER($AC1421)+'01_指標庫'!$H$12*ISNUMBER($AD1421)+'01_指標庫'!$H$13*ISNUMBER($AE1421)+'01_指標庫'!$H$14*ISNUMBER($I1421)+'01_指標庫'!$H$15*ISNUMBER($AH1421)+'01_指標庫'!$H$16*ISNUMBER($K1421)+'01_指標庫'!$H$17*ISNUMBER($AI1421)+'01_指標庫'!$H$18*ISNUMBER($AJ1421)+'01_指標庫'!$H$19*ISNUMBER($AK1421)+'01_指標庫'!$H$20*ISNUMBER($BB1421)+'01_指標庫'!$H$21*ISNUMBER($BC1421)</f>
        <v>51</v>
      </c>
      <c r="AX1421">
        <f>IF(AW1421=0,50,ROUND(('01_指標庫'!$H$4*IF(ISNUMBER($F1421),L1421,0)+'01_指標庫'!$H$5*IF(ISNUMBER($AA1421),AL1421,0)+'01_指標庫'!$H$6*IF(ISNUMBER($G1421),M1421,0)+'01_指標庫'!$H$7*IF(ISNUMBER($H1421),N1421,0)+'01_指標庫'!$H$8*IF(ISNUMBER($AF1421),AQ1421,0)+'01_指標庫'!$H$9*IF(ISNUMBER($AG1421),AR1421,0)+'01_指標庫'!$H$10*IF(ISNUMBER($AB1421),AM1421,0)+'01_指標庫'!$H$11*IF(ISNUMBER($AC1421),AN1421,0)+'01_指標庫'!$H$12*IF(ISNUMBER($AD1421),AO1421,0)+'01_指標庫'!$H$13*IF(ISNUMBER($AE1421),AP1421,0)+'01_指標庫'!$H$14*IF(ISNUMBER($I1421),O1421,0)+'01_指標庫'!$H$15*IF(ISNUMBER($AH1421),AS1421,0)+'01_指標庫'!$H$16*IF(ISNUMBER($K1421),P1421,0)+'01_指標庫'!$H$17*IF(ISNUMBER($AI1421),AT1421,0)+'01_指標庫'!$H$18*IF(ISNUMBER($AJ1421),AU1421,0)+'01_指標庫'!$H$19*IF(ISNUMBER($AK1421),AV1421,0)+'01_指標庫'!$H$20*IF(ISNUMBER($BB1421),BB1421,0)+'01_指標庫'!$H$21*IF(ISNUMBER($BC1421),BC1421,0))/AW1421,1))</f>
        <v>24.5</v>
      </c>
      <c r="AY1421" s="67"/>
      <c r="AZ1421" s="67"/>
      <c r="BA1421" s="66">
        <f t="shared" si="500"/>
        <v>-1.2166934507523042E-2</v>
      </c>
      <c r="BB1421">
        <f t="shared" si="501"/>
        <v>0</v>
      </c>
      <c r="BC1421" t="str">
        <f t="shared" si="502"/>
        <v/>
      </c>
    </row>
    <row r="1422" spans="1:55" ht="15" customHeight="1">
      <c r="A1422" s="56">
        <v>1418</v>
      </c>
      <c r="B1422" s="57">
        <v>44615</v>
      </c>
      <c r="C1422" s="56">
        <v>2022</v>
      </c>
      <c r="D1422" s="58" t="s">
        <v>238</v>
      </c>
      <c r="E1422" s="59">
        <v>13509.43</v>
      </c>
      <c r="F1422" s="60">
        <v>-0.103682</v>
      </c>
      <c r="G1422" s="60">
        <v>-0.18487000000000001</v>
      </c>
      <c r="H1422" s="61">
        <v>0.26529999999999998</v>
      </c>
      <c r="I1422" s="69">
        <v>533.29999999999995</v>
      </c>
      <c r="J1422" s="70" t="s">
        <v>240</v>
      </c>
      <c r="K1422" s="63">
        <v>31.02</v>
      </c>
      <c r="L1422" s="56">
        <f t="shared" si="503"/>
        <v>0</v>
      </c>
      <c r="M1422" s="56">
        <f t="shared" si="504"/>
        <v>0</v>
      </c>
      <c r="N1422" s="56">
        <f t="shared" si="505"/>
        <v>0</v>
      </c>
      <c r="O1422" s="56">
        <f t="shared" si="506"/>
        <v>50</v>
      </c>
      <c r="P1422" s="56">
        <f t="shared" si="507"/>
        <v>0</v>
      </c>
      <c r="Q1422" s="63"/>
      <c r="R1422" s="56"/>
      <c r="S1422" s="60">
        <f t="shared" si="520"/>
        <v>-2.6033612270043083E-2</v>
      </c>
      <c r="T1422" s="64">
        <f t="shared" si="521"/>
        <v>7.6709475876431732E-2</v>
      </c>
      <c r="V1422" s="65"/>
      <c r="W1422" s="65"/>
      <c r="Y1422" s="15" t="str">
        <f t="shared" si="508"/>
        <v>HARD</v>
      </c>
      <c r="AA1422" s="66">
        <f t="shared" si="522"/>
        <v>1.1454462485107175E-2</v>
      </c>
      <c r="AB1422">
        <f>LOOKUP($B1422,'07_L1政策步階'!$A$4:$A$14,'07_L1政策步階'!$C$4:$C$14)</f>
        <v>0</v>
      </c>
      <c r="AC1422" s="65"/>
      <c r="AD1422" s="65"/>
      <c r="AE1422" s="65"/>
      <c r="AF1422" s="65"/>
      <c r="AG1422" s="65"/>
      <c r="AH1422" s="65"/>
      <c r="AI1422" s="65"/>
      <c r="AJ1422" s="65"/>
      <c r="AK1422" s="65"/>
      <c r="AL1422">
        <f t="shared" si="509"/>
        <v>100</v>
      </c>
      <c r="AM1422">
        <f t="shared" si="510"/>
        <v>50</v>
      </c>
      <c r="AN1422" t="str">
        <f t="shared" si="511"/>
        <v/>
      </c>
      <c r="AO1422" t="str">
        <f t="shared" si="512"/>
        <v/>
      </c>
      <c r="AP1422" t="str">
        <f t="shared" si="513"/>
        <v/>
      </c>
      <c r="AQ1422" t="str">
        <f t="shared" si="514"/>
        <v/>
      </c>
      <c r="AR1422" t="str">
        <f t="shared" si="515"/>
        <v/>
      </c>
      <c r="AS1422" t="str">
        <f t="shared" si="516"/>
        <v/>
      </c>
      <c r="AT1422" t="str">
        <f t="shared" si="517"/>
        <v/>
      </c>
      <c r="AU1422" t="str">
        <f t="shared" si="518"/>
        <v/>
      </c>
      <c r="AV1422" t="str">
        <f t="shared" si="519"/>
        <v/>
      </c>
      <c r="AW1422">
        <f>'01_指標庫'!$H$4*ISNUMBER($F1422)+'01_指標庫'!$H$5*ISNUMBER($AA1422)+'01_指標庫'!$H$6*ISNUMBER($G1422)+'01_指標庫'!$H$7*ISNUMBER($H1422)+'01_指標庫'!$H$8*ISNUMBER($AF1422)+'01_指標庫'!$H$9*ISNUMBER($AG1422)+'01_指標庫'!$H$10*ISNUMBER($AB1422)+'01_指標庫'!$H$11*ISNUMBER($AC1422)+'01_指標庫'!$H$12*ISNUMBER($AD1422)+'01_指標庫'!$H$13*ISNUMBER($AE1422)+'01_指標庫'!$H$14*ISNUMBER($I1422)+'01_指標庫'!$H$15*ISNUMBER($AH1422)+'01_指標庫'!$H$16*ISNUMBER($K1422)+'01_指標庫'!$H$17*ISNUMBER($AI1422)+'01_指標庫'!$H$18*ISNUMBER($AJ1422)+'01_指標庫'!$H$19*ISNUMBER($AK1422)+'01_指標庫'!$H$20*ISNUMBER($BB1422)+'01_指標庫'!$H$21*ISNUMBER($BC1422)</f>
        <v>51</v>
      </c>
      <c r="AX1422">
        <f>IF(AW1422=0,50,ROUND(('01_指標庫'!$H$4*IF(ISNUMBER($F1422),L1422,0)+'01_指標庫'!$H$5*IF(ISNUMBER($AA1422),AL1422,0)+'01_指標庫'!$H$6*IF(ISNUMBER($G1422),M1422,0)+'01_指標庫'!$H$7*IF(ISNUMBER($H1422),N1422,0)+'01_指標庫'!$H$8*IF(ISNUMBER($AF1422),AQ1422,0)+'01_指標庫'!$H$9*IF(ISNUMBER($AG1422),AR1422,0)+'01_指標庫'!$H$10*IF(ISNUMBER($AB1422),AM1422,0)+'01_指標庫'!$H$11*IF(ISNUMBER($AC1422),AN1422,0)+'01_指標庫'!$H$12*IF(ISNUMBER($AD1422),AO1422,0)+'01_指標庫'!$H$13*IF(ISNUMBER($AE1422),AP1422,0)+'01_指標庫'!$H$14*IF(ISNUMBER($I1422),O1422,0)+'01_指標庫'!$H$15*IF(ISNUMBER($AH1422),AS1422,0)+'01_指標庫'!$H$16*IF(ISNUMBER($K1422),P1422,0)+'01_指標庫'!$H$17*IF(ISNUMBER($AI1422),AT1422,0)+'01_指標庫'!$H$18*IF(ISNUMBER($AJ1422),AU1422,0)+'01_指標庫'!$H$19*IF(ISNUMBER($AK1422),AV1422,0)+'01_指標庫'!$H$20*IF(ISNUMBER($BB1422),BB1422,0)+'01_指標庫'!$H$21*IF(ISNUMBER($BC1422),BC1422,0))/AW1422,1))</f>
        <v>16.7</v>
      </c>
      <c r="AY1422" s="67"/>
      <c r="AZ1422" s="67"/>
      <c r="BA1422" s="66">
        <f t="shared" ref="BA1422:BA1485" si="523">AVERAGE($E1418:$E1422)/AVERAGE($E1413:$E1422)-1</f>
        <v>-1.9158146463640779E-2</v>
      </c>
      <c r="BB1422">
        <f t="shared" ref="BB1422:BB1485" si="524">IF(ISNUMBER($BA1422),IF(OR($S1422&lt;=-0.03,$BA1422&lt;-0.003),0,IF(OR($S1422&lt;=-0.02,$BA1422&lt;0.01),50,100)),"")</f>
        <v>0</v>
      </c>
      <c r="BC1422" t="str">
        <f t="shared" ref="BC1422:BC1485" si="525">IF(OR(COUNT($AZ1422)=0,COUNT($AZ1421)=0),"",IF(OR($AY1422/$AZ1421-1&lt;=-0.03,$AZ1422/$AZ1421-1&lt;=-0.045,IF(COUNT($AZ1413:$AZ1422)=10,AVERAGE($AZ1418:$AZ1422)/AVERAGE($AZ1413:$AZ1422)-1&lt;-0.01,FALSE())),0,IF(OR($AZ1422/$AZ1421-1&lt;=-0.02,IF(COUNT($AZ1413:$AZ1422)=10,AVERAGE($AZ1418:$AZ1422)/AVERAGE($AZ1413:$AZ1422)-1&lt;0.005,FALSE())),50,100)))</f>
        <v/>
      </c>
    </row>
    <row r="1423" spans="1:55" ht="15" customHeight="1">
      <c r="A1423" s="56">
        <v>1419</v>
      </c>
      <c r="B1423" s="57">
        <v>44616</v>
      </c>
      <c r="C1423" s="56">
        <v>2022</v>
      </c>
      <c r="D1423" s="58" t="s">
        <v>239</v>
      </c>
      <c r="E1423" s="59">
        <v>13974.67</v>
      </c>
      <c r="F1423" s="60">
        <v>-7.3006000000000001E-2</v>
      </c>
      <c r="G1423" s="60">
        <v>-0.15679799999999999</v>
      </c>
      <c r="H1423" s="61">
        <v>0.36730000000000002</v>
      </c>
      <c r="I1423" s="69">
        <v>527.5</v>
      </c>
      <c r="J1423" s="70" t="s">
        <v>240</v>
      </c>
      <c r="K1423" s="63">
        <v>30.32</v>
      </c>
      <c r="L1423" s="56">
        <f t="shared" si="503"/>
        <v>0</v>
      </c>
      <c r="M1423" s="56">
        <f t="shared" si="504"/>
        <v>0</v>
      </c>
      <c r="N1423" s="56">
        <f t="shared" si="505"/>
        <v>0</v>
      </c>
      <c r="O1423" s="56">
        <f t="shared" si="506"/>
        <v>50</v>
      </c>
      <c r="P1423" s="56">
        <f t="shared" si="507"/>
        <v>0</v>
      </c>
      <c r="Q1423" s="63"/>
      <c r="R1423" s="56"/>
      <c r="S1423" s="60">
        <f t="shared" si="520"/>
        <v>3.4438166525160518E-2</v>
      </c>
      <c r="T1423" s="64">
        <f t="shared" si="521"/>
        <v>-2.2566086395873652E-2</v>
      </c>
      <c r="V1423" s="65"/>
      <c r="W1423" s="65"/>
      <c r="Y1423" s="15" t="str">
        <f t="shared" si="508"/>
        <v>HARD</v>
      </c>
      <c r="AA1423" s="66">
        <f t="shared" si="522"/>
        <v>8.4488557719968327E-3</v>
      </c>
      <c r="AB1423">
        <f>LOOKUP($B1423,'07_L1政策步階'!$A$4:$A$14,'07_L1政策步階'!$C$4:$C$14)</f>
        <v>0</v>
      </c>
      <c r="AC1423" s="65"/>
      <c r="AD1423" s="65"/>
      <c r="AE1423" s="65"/>
      <c r="AF1423" s="65"/>
      <c r="AG1423" s="65"/>
      <c r="AH1423" s="65"/>
      <c r="AI1423" s="65"/>
      <c r="AJ1423" s="65"/>
      <c r="AK1423" s="65"/>
      <c r="AL1423">
        <f t="shared" si="509"/>
        <v>100</v>
      </c>
      <c r="AM1423">
        <f t="shared" si="510"/>
        <v>50</v>
      </c>
      <c r="AN1423" t="str">
        <f t="shared" si="511"/>
        <v/>
      </c>
      <c r="AO1423" t="str">
        <f t="shared" si="512"/>
        <v/>
      </c>
      <c r="AP1423" t="str">
        <f t="shared" si="513"/>
        <v/>
      </c>
      <c r="AQ1423" t="str">
        <f t="shared" si="514"/>
        <v/>
      </c>
      <c r="AR1423" t="str">
        <f t="shared" si="515"/>
        <v/>
      </c>
      <c r="AS1423" t="str">
        <f t="shared" si="516"/>
        <v/>
      </c>
      <c r="AT1423" t="str">
        <f t="shared" si="517"/>
        <v/>
      </c>
      <c r="AU1423" t="str">
        <f t="shared" si="518"/>
        <v/>
      </c>
      <c r="AV1423" t="str">
        <f t="shared" si="519"/>
        <v/>
      </c>
      <c r="AW1423">
        <f>'01_指標庫'!$H$4*ISNUMBER($F1423)+'01_指標庫'!$H$5*ISNUMBER($AA1423)+'01_指標庫'!$H$6*ISNUMBER($G1423)+'01_指標庫'!$H$7*ISNUMBER($H1423)+'01_指標庫'!$H$8*ISNUMBER($AF1423)+'01_指標庫'!$H$9*ISNUMBER($AG1423)+'01_指標庫'!$H$10*ISNUMBER($AB1423)+'01_指標庫'!$H$11*ISNUMBER($AC1423)+'01_指標庫'!$H$12*ISNUMBER($AD1423)+'01_指標庫'!$H$13*ISNUMBER($AE1423)+'01_指標庫'!$H$14*ISNUMBER($I1423)+'01_指標庫'!$H$15*ISNUMBER($AH1423)+'01_指標庫'!$H$16*ISNUMBER($K1423)+'01_指標庫'!$H$17*ISNUMBER($AI1423)+'01_指標庫'!$H$18*ISNUMBER($AJ1423)+'01_指標庫'!$H$19*ISNUMBER($AK1423)+'01_指標庫'!$H$20*ISNUMBER($BB1423)+'01_指標庫'!$H$21*ISNUMBER($BC1423)</f>
        <v>51</v>
      </c>
      <c r="AX1423">
        <f>IF(AW1423=0,50,ROUND(('01_指標庫'!$H$4*IF(ISNUMBER($F1423),L1423,0)+'01_指標庫'!$H$5*IF(ISNUMBER($AA1423),AL1423,0)+'01_指標庫'!$H$6*IF(ISNUMBER($G1423),M1423,0)+'01_指標庫'!$H$7*IF(ISNUMBER($H1423),N1423,0)+'01_指標庫'!$H$8*IF(ISNUMBER($AF1423),AQ1423,0)+'01_指標庫'!$H$9*IF(ISNUMBER($AG1423),AR1423,0)+'01_指標庫'!$H$10*IF(ISNUMBER($AB1423),AM1423,0)+'01_指標庫'!$H$11*IF(ISNUMBER($AC1423),AN1423,0)+'01_指標庫'!$H$12*IF(ISNUMBER($AD1423),AO1423,0)+'01_指標庫'!$H$13*IF(ISNUMBER($AE1423),AP1423,0)+'01_指標庫'!$H$14*IF(ISNUMBER($I1423),O1423,0)+'01_指標庫'!$H$15*IF(ISNUMBER($AH1423),AS1423,0)+'01_指標庫'!$H$16*IF(ISNUMBER($K1423),P1423,0)+'01_指標庫'!$H$17*IF(ISNUMBER($AI1423),AT1423,0)+'01_指標庫'!$H$18*IF(ISNUMBER($AJ1423),AU1423,0)+'01_指標庫'!$H$19*IF(ISNUMBER($AK1423),AV1423,0)+'01_指標庫'!$H$20*IF(ISNUMBER($BB1423),BB1423,0)+'01_指標庫'!$H$21*IF(ISNUMBER($BC1423),BC1423,0))/AW1423,1))</f>
        <v>16.7</v>
      </c>
      <c r="AY1423" s="67"/>
      <c r="AZ1423" s="67"/>
      <c r="BA1423" s="66">
        <f t="shared" si="523"/>
        <v>-2.0541249696102049E-2</v>
      </c>
      <c r="BB1423">
        <f t="shared" si="524"/>
        <v>0</v>
      </c>
      <c r="BC1423" t="str">
        <f t="shared" si="525"/>
        <v/>
      </c>
    </row>
    <row r="1424" spans="1:55" ht="15" customHeight="1">
      <c r="A1424" s="56">
        <v>1420</v>
      </c>
      <c r="B1424" s="57">
        <v>44617</v>
      </c>
      <c r="C1424" s="56">
        <v>2022</v>
      </c>
      <c r="D1424" s="58" t="s">
        <v>234</v>
      </c>
      <c r="E1424" s="59">
        <v>14189.16</v>
      </c>
      <c r="F1424" s="60">
        <v>-5.9149E-2</v>
      </c>
      <c r="G1424" s="60">
        <v>-0.14385600000000001</v>
      </c>
      <c r="H1424" s="61">
        <v>0.44900000000000001</v>
      </c>
      <c r="I1424" s="69">
        <v>504.6</v>
      </c>
      <c r="J1424" s="70" t="s">
        <v>240</v>
      </c>
      <c r="K1424" s="63">
        <v>27.59</v>
      </c>
      <c r="L1424" s="56">
        <f t="shared" si="503"/>
        <v>0</v>
      </c>
      <c r="M1424" s="56">
        <f t="shared" si="504"/>
        <v>50</v>
      </c>
      <c r="N1424" s="56">
        <f t="shared" si="505"/>
        <v>50</v>
      </c>
      <c r="O1424" s="56">
        <f t="shared" si="506"/>
        <v>50</v>
      </c>
      <c r="P1424" s="56">
        <f t="shared" si="507"/>
        <v>0</v>
      </c>
      <c r="Q1424" s="63"/>
      <c r="R1424" s="56"/>
      <c r="S1424" s="60">
        <f t="shared" si="520"/>
        <v>1.5348484078693714E-2</v>
      </c>
      <c r="T1424" s="64">
        <f t="shared" si="521"/>
        <v>-9.0039577836411588E-2</v>
      </c>
      <c r="V1424" s="65"/>
      <c r="W1424" s="65"/>
      <c r="Y1424" s="15" t="str">
        <f t="shared" si="508"/>
        <v>HARD</v>
      </c>
      <c r="AA1424" s="66">
        <f t="shared" si="522"/>
        <v>5.7632192275554051E-3</v>
      </c>
      <c r="AB1424">
        <f>LOOKUP($B1424,'07_L1政策步階'!$A$4:$A$14,'07_L1政策步階'!$C$4:$C$14)</f>
        <v>0</v>
      </c>
      <c r="AC1424" s="65"/>
      <c r="AD1424" s="65"/>
      <c r="AE1424" s="65"/>
      <c r="AF1424" s="65"/>
      <c r="AG1424" s="65"/>
      <c r="AH1424" s="65"/>
      <c r="AI1424" s="65"/>
      <c r="AJ1424" s="65"/>
      <c r="AK1424" s="65"/>
      <c r="AL1424">
        <f t="shared" si="509"/>
        <v>100</v>
      </c>
      <c r="AM1424">
        <f t="shared" si="510"/>
        <v>50</v>
      </c>
      <c r="AN1424" t="str">
        <f t="shared" si="511"/>
        <v/>
      </c>
      <c r="AO1424" t="str">
        <f t="shared" si="512"/>
        <v/>
      </c>
      <c r="AP1424" t="str">
        <f t="shared" si="513"/>
        <v/>
      </c>
      <c r="AQ1424" t="str">
        <f t="shared" si="514"/>
        <v/>
      </c>
      <c r="AR1424" t="str">
        <f t="shared" si="515"/>
        <v/>
      </c>
      <c r="AS1424" t="str">
        <f t="shared" si="516"/>
        <v/>
      </c>
      <c r="AT1424" t="str">
        <f t="shared" si="517"/>
        <v/>
      </c>
      <c r="AU1424" t="str">
        <f t="shared" si="518"/>
        <v/>
      </c>
      <c r="AV1424" t="str">
        <f t="shared" si="519"/>
        <v/>
      </c>
      <c r="AW1424">
        <f>'01_指標庫'!$H$4*ISNUMBER($F1424)+'01_指標庫'!$H$5*ISNUMBER($AA1424)+'01_指標庫'!$H$6*ISNUMBER($G1424)+'01_指標庫'!$H$7*ISNUMBER($H1424)+'01_指標庫'!$H$8*ISNUMBER($AF1424)+'01_指標庫'!$H$9*ISNUMBER($AG1424)+'01_指標庫'!$H$10*ISNUMBER($AB1424)+'01_指標庫'!$H$11*ISNUMBER($AC1424)+'01_指標庫'!$H$12*ISNUMBER($AD1424)+'01_指標庫'!$H$13*ISNUMBER($AE1424)+'01_指標庫'!$H$14*ISNUMBER($I1424)+'01_指標庫'!$H$15*ISNUMBER($AH1424)+'01_指標庫'!$H$16*ISNUMBER($K1424)+'01_指標庫'!$H$17*ISNUMBER($AI1424)+'01_指標庫'!$H$18*ISNUMBER($AJ1424)+'01_指標庫'!$H$19*ISNUMBER($AK1424)+'01_指標庫'!$H$20*ISNUMBER($BB1424)+'01_指標庫'!$H$21*ISNUMBER($BC1424)</f>
        <v>51</v>
      </c>
      <c r="AX1424">
        <f>IF(AW1424=0,50,ROUND(('01_指標庫'!$H$4*IF(ISNUMBER($F1424),L1424,0)+'01_指標庫'!$H$5*IF(ISNUMBER($AA1424),AL1424,0)+'01_指標庫'!$H$6*IF(ISNUMBER($G1424),M1424,0)+'01_指標庫'!$H$7*IF(ISNUMBER($H1424),N1424,0)+'01_指標庫'!$H$8*IF(ISNUMBER($AF1424),AQ1424,0)+'01_指標庫'!$H$9*IF(ISNUMBER($AG1424),AR1424,0)+'01_指標庫'!$H$10*IF(ISNUMBER($AB1424),AM1424,0)+'01_指標庫'!$H$11*IF(ISNUMBER($AC1424),AN1424,0)+'01_指標庫'!$H$12*IF(ISNUMBER($AD1424),AO1424,0)+'01_指標庫'!$H$13*IF(ISNUMBER($AE1424),AP1424,0)+'01_指標庫'!$H$14*IF(ISNUMBER($I1424),O1424,0)+'01_指標庫'!$H$15*IF(ISNUMBER($AH1424),AS1424,0)+'01_指標庫'!$H$16*IF(ISNUMBER($K1424),P1424,0)+'01_指標庫'!$H$17*IF(ISNUMBER($AI1424),AT1424,0)+'01_指標庫'!$H$18*IF(ISNUMBER($AJ1424),AU1424,0)+'01_指標庫'!$H$19*IF(ISNUMBER($AK1424),AV1424,0)+'01_指標庫'!$H$20*IF(ISNUMBER($BB1424),BB1424,0)+'01_指標庫'!$H$21*IF(ISNUMBER($BC1424),BC1424,0))/AW1424,1))</f>
        <v>32.4</v>
      </c>
      <c r="AY1424" s="67"/>
      <c r="AZ1424" s="67"/>
      <c r="BA1424" s="66">
        <f t="shared" si="523"/>
        <v>-1.6719214182089437E-2</v>
      </c>
      <c r="BB1424">
        <f t="shared" si="524"/>
        <v>0</v>
      </c>
      <c r="BC1424" t="str">
        <f t="shared" si="525"/>
        <v/>
      </c>
    </row>
    <row r="1425" spans="1:55" ht="15" customHeight="1">
      <c r="A1425" s="56">
        <v>1421</v>
      </c>
      <c r="B1425" s="57">
        <v>44620</v>
      </c>
      <c r="C1425" s="56">
        <v>2022</v>
      </c>
      <c r="D1425" s="58" t="s">
        <v>236</v>
      </c>
      <c r="E1425" s="59">
        <v>14237.81</v>
      </c>
      <c r="F1425" s="60">
        <v>-5.6276E-2</v>
      </c>
      <c r="G1425" s="60">
        <v>-0.14092099999999999</v>
      </c>
      <c r="H1425" s="61">
        <v>0.44900000000000001</v>
      </c>
      <c r="I1425" s="69">
        <v>526</v>
      </c>
      <c r="J1425" s="70" t="s">
        <v>240</v>
      </c>
      <c r="K1425" s="63">
        <v>30.15</v>
      </c>
      <c r="L1425" s="56">
        <f t="shared" si="503"/>
        <v>0</v>
      </c>
      <c r="M1425" s="56">
        <f t="shared" si="504"/>
        <v>50</v>
      </c>
      <c r="N1425" s="56">
        <f t="shared" si="505"/>
        <v>50</v>
      </c>
      <c r="O1425" s="56">
        <f t="shared" si="506"/>
        <v>50</v>
      </c>
      <c r="P1425" s="56">
        <f t="shared" si="507"/>
        <v>0</v>
      </c>
      <c r="Q1425" s="63"/>
      <c r="R1425" s="56"/>
      <c r="S1425" s="60">
        <f t="shared" si="520"/>
        <v>3.4286737199382689E-3</v>
      </c>
      <c r="T1425" s="64">
        <f t="shared" si="521"/>
        <v>9.2787241754258787E-2</v>
      </c>
      <c r="V1425" s="65"/>
      <c r="W1425" s="65"/>
      <c r="Y1425" s="15" t="str">
        <f t="shared" si="508"/>
        <v>HARD</v>
      </c>
      <c r="AA1425" s="66">
        <f t="shared" si="522"/>
        <v>2.6670493401002027E-3</v>
      </c>
      <c r="AB1425">
        <f>LOOKUP($B1425,'07_L1政策步階'!$A$4:$A$14,'07_L1政策步階'!$C$4:$C$14)</f>
        <v>0</v>
      </c>
      <c r="AC1425" s="65"/>
      <c r="AD1425" s="65"/>
      <c r="AE1425" s="65"/>
      <c r="AF1425" s="65"/>
      <c r="AG1425" s="65"/>
      <c r="AH1425" s="65"/>
      <c r="AI1425" s="65"/>
      <c r="AJ1425" s="65"/>
      <c r="AK1425" s="65"/>
      <c r="AL1425">
        <f t="shared" si="509"/>
        <v>50</v>
      </c>
      <c r="AM1425">
        <f t="shared" si="510"/>
        <v>50</v>
      </c>
      <c r="AN1425" t="str">
        <f t="shared" si="511"/>
        <v/>
      </c>
      <c r="AO1425" t="str">
        <f t="shared" si="512"/>
        <v/>
      </c>
      <c r="AP1425" t="str">
        <f t="shared" si="513"/>
        <v/>
      </c>
      <c r="AQ1425" t="str">
        <f t="shared" si="514"/>
        <v/>
      </c>
      <c r="AR1425" t="str">
        <f t="shared" si="515"/>
        <v/>
      </c>
      <c r="AS1425" t="str">
        <f t="shared" si="516"/>
        <v/>
      </c>
      <c r="AT1425" t="str">
        <f t="shared" si="517"/>
        <v/>
      </c>
      <c r="AU1425" t="str">
        <f t="shared" si="518"/>
        <v/>
      </c>
      <c r="AV1425" t="str">
        <f t="shared" si="519"/>
        <v/>
      </c>
      <c r="AW1425">
        <f>'01_指標庫'!$H$4*ISNUMBER($F1425)+'01_指標庫'!$H$5*ISNUMBER($AA1425)+'01_指標庫'!$H$6*ISNUMBER($G1425)+'01_指標庫'!$H$7*ISNUMBER($H1425)+'01_指標庫'!$H$8*ISNUMBER($AF1425)+'01_指標庫'!$H$9*ISNUMBER($AG1425)+'01_指標庫'!$H$10*ISNUMBER($AB1425)+'01_指標庫'!$H$11*ISNUMBER($AC1425)+'01_指標庫'!$H$12*ISNUMBER($AD1425)+'01_指標庫'!$H$13*ISNUMBER($AE1425)+'01_指標庫'!$H$14*ISNUMBER($I1425)+'01_指標庫'!$H$15*ISNUMBER($AH1425)+'01_指標庫'!$H$16*ISNUMBER($K1425)+'01_指標庫'!$H$17*ISNUMBER($AI1425)+'01_指標庫'!$H$18*ISNUMBER($AJ1425)+'01_指標庫'!$H$19*ISNUMBER($AK1425)+'01_指標庫'!$H$20*ISNUMBER($BB1425)+'01_指標庫'!$H$21*ISNUMBER($BC1425)</f>
        <v>51</v>
      </c>
      <c r="AX1425">
        <f>IF(AW1425=0,50,ROUND(('01_指標庫'!$H$4*IF(ISNUMBER($F1425),L1425,0)+'01_指標庫'!$H$5*IF(ISNUMBER($AA1425),AL1425,0)+'01_指標庫'!$H$6*IF(ISNUMBER($G1425),M1425,0)+'01_指標庫'!$H$7*IF(ISNUMBER($H1425),N1425,0)+'01_指標庫'!$H$8*IF(ISNUMBER($AF1425),AQ1425,0)+'01_指標庫'!$H$9*IF(ISNUMBER($AG1425),AR1425,0)+'01_指標庫'!$H$10*IF(ISNUMBER($AB1425),AM1425,0)+'01_指標庫'!$H$11*IF(ISNUMBER($AC1425),AN1425,0)+'01_指標庫'!$H$12*IF(ISNUMBER($AD1425),AO1425,0)+'01_指標庫'!$H$13*IF(ISNUMBER($AE1425),AP1425,0)+'01_指標庫'!$H$14*IF(ISNUMBER($I1425),O1425,0)+'01_指標庫'!$H$15*IF(ISNUMBER($AH1425),AS1425,0)+'01_指標庫'!$H$16*IF(ISNUMBER($K1425),P1425,0)+'01_指標庫'!$H$17*IF(ISNUMBER($AI1425),AT1425,0)+'01_指標庫'!$H$18*IF(ISNUMBER($AJ1425),AU1425,0)+'01_指標庫'!$H$19*IF(ISNUMBER($AK1425),AV1425,0)+'01_指標庫'!$H$20*IF(ISNUMBER($BB1425),BB1425,0)+'01_指標庫'!$H$21*IF(ISNUMBER($BC1425),BC1425,0))/AW1425,1))</f>
        <v>30.4</v>
      </c>
      <c r="AY1425" s="67"/>
      <c r="AZ1425" s="67"/>
      <c r="BA1425" s="66">
        <f t="shared" si="523"/>
        <v>-1.3380351039366412E-2</v>
      </c>
      <c r="BB1425">
        <f t="shared" si="524"/>
        <v>0</v>
      </c>
      <c r="BC1425" t="str">
        <f t="shared" si="525"/>
        <v/>
      </c>
    </row>
    <row r="1426" spans="1:55" ht="15" customHeight="1">
      <c r="A1426" s="56">
        <v>1422</v>
      </c>
      <c r="B1426" s="57">
        <v>44621</v>
      </c>
      <c r="C1426" s="56">
        <v>2022</v>
      </c>
      <c r="D1426" s="58" t="s">
        <v>237</v>
      </c>
      <c r="E1426" s="59">
        <v>14005.99</v>
      </c>
      <c r="F1426" s="60">
        <v>-7.1830000000000005E-2</v>
      </c>
      <c r="G1426" s="60">
        <v>-0.15490799999999999</v>
      </c>
      <c r="H1426" s="61">
        <v>0.36730000000000002</v>
      </c>
      <c r="I1426" s="69">
        <v>552.6</v>
      </c>
      <c r="J1426" s="70" t="s">
        <v>240</v>
      </c>
      <c r="K1426" s="63">
        <v>33.32</v>
      </c>
      <c r="L1426" s="56">
        <f t="shared" si="503"/>
        <v>0</v>
      </c>
      <c r="M1426" s="56">
        <f t="shared" si="504"/>
        <v>0</v>
      </c>
      <c r="N1426" s="56">
        <f t="shared" si="505"/>
        <v>0</v>
      </c>
      <c r="O1426" s="56">
        <f t="shared" si="506"/>
        <v>50</v>
      </c>
      <c r="P1426" s="56">
        <f t="shared" si="507"/>
        <v>0</v>
      </c>
      <c r="Q1426" s="63"/>
      <c r="R1426" s="56"/>
      <c r="S1426" s="60">
        <f t="shared" si="520"/>
        <v>-1.6281998425319633E-2</v>
      </c>
      <c r="T1426" s="64">
        <f t="shared" si="521"/>
        <v>0.10514096185737976</v>
      </c>
      <c r="V1426" s="65"/>
      <c r="W1426" s="65"/>
      <c r="Y1426" s="15" t="str">
        <f t="shared" si="508"/>
        <v>HARD</v>
      </c>
      <c r="AA1426" s="66">
        <f t="shared" si="522"/>
        <v>9.2777253746234578E-7</v>
      </c>
      <c r="AB1426">
        <f>LOOKUP($B1426,'07_L1政策步階'!$A$4:$A$14,'07_L1政策步階'!$C$4:$C$14)</f>
        <v>0</v>
      </c>
      <c r="AC1426" s="65"/>
      <c r="AD1426" s="65"/>
      <c r="AE1426" s="65"/>
      <c r="AF1426" s="65"/>
      <c r="AG1426" s="65"/>
      <c r="AH1426" s="65"/>
      <c r="AI1426" s="65"/>
      <c r="AJ1426" s="65"/>
      <c r="AK1426" s="65"/>
      <c r="AL1426">
        <f t="shared" si="509"/>
        <v>50</v>
      </c>
      <c r="AM1426">
        <f t="shared" si="510"/>
        <v>50</v>
      </c>
      <c r="AN1426" t="str">
        <f t="shared" si="511"/>
        <v/>
      </c>
      <c r="AO1426" t="str">
        <f t="shared" si="512"/>
        <v/>
      </c>
      <c r="AP1426" t="str">
        <f t="shared" si="513"/>
        <v/>
      </c>
      <c r="AQ1426" t="str">
        <f t="shared" si="514"/>
        <v/>
      </c>
      <c r="AR1426" t="str">
        <f t="shared" si="515"/>
        <v/>
      </c>
      <c r="AS1426" t="str">
        <f t="shared" si="516"/>
        <v/>
      </c>
      <c r="AT1426" t="str">
        <f t="shared" si="517"/>
        <v/>
      </c>
      <c r="AU1426" t="str">
        <f t="shared" si="518"/>
        <v/>
      </c>
      <c r="AV1426" t="str">
        <f t="shared" si="519"/>
        <v/>
      </c>
      <c r="AW1426">
        <f>'01_指標庫'!$H$4*ISNUMBER($F1426)+'01_指標庫'!$H$5*ISNUMBER($AA1426)+'01_指標庫'!$H$6*ISNUMBER($G1426)+'01_指標庫'!$H$7*ISNUMBER($H1426)+'01_指標庫'!$H$8*ISNUMBER($AF1426)+'01_指標庫'!$H$9*ISNUMBER($AG1426)+'01_指標庫'!$H$10*ISNUMBER($AB1426)+'01_指標庫'!$H$11*ISNUMBER($AC1426)+'01_指標庫'!$H$12*ISNUMBER($AD1426)+'01_指標庫'!$H$13*ISNUMBER($AE1426)+'01_指標庫'!$H$14*ISNUMBER($I1426)+'01_指標庫'!$H$15*ISNUMBER($AH1426)+'01_指標庫'!$H$16*ISNUMBER($K1426)+'01_指標庫'!$H$17*ISNUMBER($AI1426)+'01_指標庫'!$H$18*ISNUMBER($AJ1426)+'01_指標庫'!$H$19*ISNUMBER($AK1426)+'01_指標庫'!$H$20*ISNUMBER($BB1426)+'01_指標庫'!$H$21*ISNUMBER($BC1426)</f>
        <v>51</v>
      </c>
      <c r="AX1426">
        <f>IF(AW1426=0,50,ROUND(('01_指標庫'!$H$4*IF(ISNUMBER($F1426),L1426,0)+'01_指標庫'!$H$5*IF(ISNUMBER($AA1426),AL1426,0)+'01_指標庫'!$H$6*IF(ISNUMBER($G1426),M1426,0)+'01_指標庫'!$H$7*IF(ISNUMBER($H1426),N1426,0)+'01_指標庫'!$H$8*IF(ISNUMBER($AF1426),AQ1426,0)+'01_指標庫'!$H$9*IF(ISNUMBER($AG1426),AR1426,0)+'01_指標庫'!$H$10*IF(ISNUMBER($AB1426),AM1426,0)+'01_指標庫'!$H$11*IF(ISNUMBER($AC1426),AN1426,0)+'01_指標庫'!$H$12*IF(ISNUMBER($AD1426),AO1426,0)+'01_指標庫'!$H$13*IF(ISNUMBER($AE1426),AP1426,0)+'01_指標庫'!$H$14*IF(ISNUMBER($I1426),O1426,0)+'01_指標庫'!$H$15*IF(ISNUMBER($AH1426),AS1426,0)+'01_指標庫'!$H$16*IF(ISNUMBER($K1426),P1426,0)+'01_指標庫'!$H$17*IF(ISNUMBER($AI1426),AT1426,0)+'01_指標庫'!$H$18*IF(ISNUMBER($AJ1426),AU1426,0)+'01_指標庫'!$H$19*IF(ISNUMBER($AK1426),AV1426,0)+'01_指標庫'!$H$20*IF(ISNUMBER($BB1426),BB1426,0)+'01_指標庫'!$H$21*IF(ISNUMBER($BC1426),BC1426,0))/AW1426,1))</f>
        <v>14.7</v>
      </c>
      <c r="AY1426" s="67"/>
      <c r="AZ1426" s="67"/>
      <c r="BA1426" s="66">
        <f t="shared" si="523"/>
        <v>-9.6265878848528219E-3</v>
      </c>
      <c r="BB1426">
        <f t="shared" si="524"/>
        <v>0</v>
      </c>
      <c r="BC1426" t="str">
        <f t="shared" si="525"/>
        <v/>
      </c>
    </row>
    <row r="1427" spans="1:55" ht="15" customHeight="1">
      <c r="A1427" s="56">
        <v>1423</v>
      </c>
      <c r="B1427" s="57">
        <v>44622</v>
      </c>
      <c r="C1427" s="56">
        <v>2022</v>
      </c>
      <c r="D1427" s="58" t="s">
        <v>238</v>
      </c>
      <c r="E1427" s="59">
        <v>14243.69</v>
      </c>
      <c r="F1427" s="60">
        <v>-5.6369000000000002E-2</v>
      </c>
      <c r="G1427" s="60">
        <v>-0.140566</v>
      </c>
      <c r="H1427" s="61">
        <v>0.46939999999999998</v>
      </c>
      <c r="I1427" s="69">
        <v>531</v>
      </c>
      <c r="J1427" s="70" t="s">
        <v>240</v>
      </c>
      <c r="K1427" s="63">
        <v>30.74</v>
      </c>
      <c r="L1427" s="56">
        <f t="shared" si="503"/>
        <v>0</v>
      </c>
      <c r="M1427" s="56">
        <f t="shared" si="504"/>
        <v>50</v>
      </c>
      <c r="N1427" s="56">
        <f t="shared" si="505"/>
        <v>50</v>
      </c>
      <c r="O1427" s="56">
        <f t="shared" si="506"/>
        <v>50</v>
      </c>
      <c r="P1427" s="56">
        <f t="shared" si="507"/>
        <v>0</v>
      </c>
      <c r="Q1427" s="63"/>
      <c r="R1427" s="56"/>
      <c r="S1427" s="60">
        <f t="shared" si="520"/>
        <v>1.6971310132307682E-2</v>
      </c>
      <c r="T1427" s="64">
        <f t="shared" si="521"/>
        <v>-7.7430972388955688E-2</v>
      </c>
      <c r="V1427" s="65"/>
      <c r="W1427" s="65"/>
      <c r="Y1427" s="15" t="str">
        <f t="shared" si="508"/>
        <v>HARD</v>
      </c>
      <c r="AA1427" s="66">
        <f t="shared" si="522"/>
        <v>-2.3714040810526305E-3</v>
      </c>
      <c r="AB1427">
        <f>LOOKUP($B1427,'07_L1政策步階'!$A$4:$A$14,'07_L1政策步階'!$C$4:$C$14)</f>
        <v>0</v>
      </c>
      <c r="AC1427" s="65"/>
      <c r="AD1427" s="65"/>
      <c r="AE1427" s="65"/>
      <c r="AF1427" s="65"/>
      <c r="AG1427" s="65"/>
      <c r="AH1427" s="65"/>
      <c r="AI1427" s="65"/>
      <c r="AJ1427" s="65"/>
      <c r="AK1427" s="65"/>
      <c r="AL1427">
        <f t="shared" si="509"/>
        <v>50</v>
      </c>
      <c r="AM1427">
        <f t="shared" si="510"/>
        <v>50</v>
      </c>
      <c r="AN1427" t="str">
        <f t="shared" si="511"/>
        <v/>
      </c>
      <c r="AO1427" t="str">
        <f t="shared" si="512"/>
        <v/>
      </c>
      <c r="AP1427" t="str">
        <f t="shared" si="513"/>
        <v/>
      </c>
      <c r="AQ1427" t="str">
        <f t="shared" si="514"/>
        <v/>
      </c>
      <c r="AR1427" t="str">
        <f t="shared" si="515"/>
        <v/>
      </c>
      <c r="AS1427" t="str">
        <f t="shared" si="516"/>
        <v/>
      </c>
      <c r="AT1427" t="str">
        <f t="shared" si="517"/>
        <v/>
      </c>
      <c r="AU1427" t="str">
        <f t="shared" si="518"/>
        <v/>
      </c>
      <c r="AV1427" t="str">
        <f t="shared" si="519"/>
        <v/>
      </c>
      <c r="AW1427">
        <f>'01_指標庫'!$H$4*ISNUMBER($F1427)+'01_指標庫'!$H$5*ISNUMBER($AA1427)+'01_指標庫'!$H$6*ISNUMBER($G1427)+'01_指標庫'!$H$7*ISNUMBER($H1427)+'01_指標庫'!$H$8*ISNUMBER($AF1427)+'01_指標庫'!$H$9*ISNUMBER($AG1427)+'01_指標庫'!$H$10*ISNUMBER($AB1427)+'01_指標庫'!$H$11*ISNUMBER($AC1427)+'01_指標庫'!$H$12*ISNUMBER($AD1427)+'01_指標庫'!$H$13*ISNUMBER($AE1427)+'01_指標庫'!$H$14*ISNUMBER($I1427)+'01_指標庫'!$H$15*ISNUMBER($AH1427)+'01_指標庫'!$H$16*ISNUMBER($K1427)+'01_指標庫'!$H$17*ISNUMBER($AI1427)+'01_指標庫'!$H$18*ISNUMBER($AJ1427)+'01_指標庫'!$H$19*ISNUMBER($AK1427)+'01_指標庫'!$H$20*ISNUMBER($BB1427)+'01_指標庫'!$H$21*ISNUMBER($BC1427)</f>
        <v>51</v>
      </c>
      <c r="AX1427">
        <f>IF(AW1427=0,50,ROUND(('01_指標庫'!$H$4*IF(ISNUMBER($F1427),L1427,0)+'01_指標庫'!$H$5*IF(ISNUMBER($AA1427),AL1427,0)+'01_指標庫'!$H$6*IF(ISNUMBER($G1427),M1427,0)+'01_指標庫'!$H$7*IF(ISNUMBER($H1427),N1427,0)+'01_指標庫'!$H$8*IF(ISNUMBER($AF1427),AQ1427,0)+'01_指標庫'!$H$9*IF(ISNUMBER($AG1427),AR1427,0)+'01_指標庫'!$H$10*IF(ISNUMBER($AB1427),AM1427,0)+'01_指標庫'!$H$11*IF(ISNUMBER($AC1427),AN1427,0)+'01_指標庫'!$H$12*IF(ISNUMBER($AD1427),AO1427,0)+'01_指標庫'!$H$13*IF(ISNUMBER($AE1427),AP1427,0)+'01_指標庫'!$H$14*IF(ISNUMBER($I1427),O1427,0)+'01_指標庫'!$H$15*IF(ISNUMBER($AH1427),AS1427,0)+'01_指標庫'!$H$16*IF(ISNUMBER($K1427),P1427,0)+'01_指標庫'!$H$17*IF(ISNUMBER($AI1427),AT1427,0)+'01_指標庫'!$H$18*IF(ISNUMBER($AJ1427),AU1427,0)+'01_指標庫'!$H$19*IF(ISNUMBER($AK1427),AV1427,0)+'01_指標庫'!$H$20*IF(ISNUMBER($BB1427),BB1427,0)+'01_指標庫'!$H$21*IF(ISNUMBER($BC1427),BC1427,0))/AW1427,1))</f>
        <v>36.299999999999997</v>
      </c>
      <c r="AY1427" s="67"/>
      <c r="AZ1427" s="67"/>
      <c r="BA1427" s="66">
        <f t="shared" si="523"/>
        <v>3.4544320894895897E-3</v>
      </c>
      <c r="BB1427">
        <f t="shared" si="524"/>
        <v>50</v>
      </c>
      <c r="BC1427" t="str">
        <f t="shared" si="525"/>
        <v/>
      </c>
    </row>
    <row r="1428" spans="1:55" ht="15" customHeight="1">
      <c r="A1428" s="56">
        <v>1424</v>
      </c>
      <c r="B1428" s="57">
        <v>44623</v>
      </c>
      <c r="C1428" s="56">
        <v>2022</v>
      </c>
      <c r="D1428" s="58" t="s">
        <v>239</v>
      </c>
      <c r="E1428" s="59">
        <v>14035.21</v>
      </c>
      <c r="F1428" s="60">
        <v>-7.0432999999999996E-2</v>
      </c>
      <c r="G1428" s="60">
        <v>-0.153145</v>
      </c>
      <c r="H1428" s="61">
        <v>0.38779999999999998</v>
      </c>
      <c r="I1428" s="69">
        <v>528.79999999999995</v>
      </c>
      <c r="J1428" s="70" t="s">
        <v>240</v>
      </c>
      <c r="K1428" s="63">
        <v>30.48</v>
      </c>
      <c r="L1428" s="56">
        <f t="shared" si="503"/>
        <v>0</v>
      </c>
      <c r="M1428" s="56">
        <f t="shared" si="504"/>
        <v>0</v>
      </c>
      <c r="N1428" s="56">
        <f t="shared" si="505"/>
        <v>0</v>
      </c>
      <c r="O1428" s="56">
        <f t="shared" si="506"/>
        <v>50</v>
      </c>
      <c r="P1428" s="56">
        <f t="shared" si="507"/>
        <v>0</v>
      </c>
      <c r="Q1428" s="63"/>
      <c r="R1428" s="56"/>
      <c r="S1428" s="60">
        <f t="shared" si="520"/>
        <v>-1.4636656652875835E-2</v>
      </c>
      <c r="T1428" s="64">
        <f t="shared" si="521"/>
        <v>-8.4580351333766179E-3</v>
      </c>
      <c r="V1428" s="65"/>
      <c r="W1428" s="65"/>
      <c r="Y1428" s="15" t="str">
        <f t="shared" si="508"/>
        <v>HARD</v>
      </c>
      <c r="AA1428" s="66">
        <f t="shared" si="522"/>
        <v>-4.7508594172286367E-3</v>
      </c>
      <c r="AB1428">
        <f>LOOKUP($B1428,'07_L1政策步階'!$A$4:$A$14,'07_L1政策步階'!$C$4:$C$14)</f>
        <v>0</v>
      </c>
      <c r="AC1428" s="65"/>
      <c r="AD1428" s="65"/>
      <c r="AE1428" s="65"/>
      <c r="AF1428" s="65"/>
      <c r="AG1428" s="65"/>
      <c r="AH1428" s="65"/>
      <c r="AI1428" s="65"/>
      <c r="AJ1428" s="65"/>
      <c r="AK1428" s="65"/>
      <c r="AL1428">
        <f t="shared" si="509"/>
        <v>50</v>
      </c>
      <c r="AM1428">
        <f t="shared" si="510"/>
        <v>50</v>
      </c>
      <c r="AN1428" t="str">
        <f t="shared" si="511"/>
        <v/>
      </c>
      <c r="AO1428" t="str">
        <f t="shared" si="512"/>
        <v/>
      </c>
      <c r="AP1428" t="str">
        <f t="shared" si="513"/>
        <v/>
      </c>
      <c r="AQ1428" t="str">
        <f t="shared" si="514"/>
        <v/>
      </c>
      <c r="AR1428" t="str">
        <f t="shared" si="515"/>
        <v/>
      </c>
      <c r="AS1428" t="str">
        <f t="shared" si="516"/>
        <v/>
      </c>
      <c r="AT1428" t="str">
        <f t="shared" si="517"/>
        <v/>
      </c>
      <c r="AU1428" t="str">
        <f t="shared" si="518"/>
        <v/>
      </c>
      <c r="AV1428" t="str">
        <f t="shared" si="519"/>
        <v/>
      </c>
      <c r="AW1428">
        <f>'01_指標庫'!$H$4*ISNUMBER($F1428)+'01_指標庫'!$H$5*ISNUMBER($AA1428)+'01_指標庫'!$H$6*ISNUMBER($G1428)+'01_指標庫'!$H$7*ISNUMBER($H1428)+'01_指標庫'!$H$8*ISNUMBER($AF1428)+'01_指標庫'!$H$9*ISNUMBER($AG1428)+'01_指標庫'!$H$10*ISNUMBER($AB1428)+'01_指標庫'!$H$11*ISNUMBER($AC1428)+'01_指標庫'!$H$12*ISNUMBER($AD1428)+'01_指標庫'!$H$13*ISNUMBER($AE1428)+'01_指標庫'!$H$14*ISNUMBER($I1428)+'01_指標庫'!$H$15*ISNUMBER($AH1428)+'01_指標庫'!$H$16*ISNUMBER($K1428)+'01_指標庫'!$H$17*ISNUMBER($AI1428)+'01_指標庫'!$H$18*ISNUMBER($AJ1428)+'01_指標庫'!$H$19*ISNUMBER($AK1428)+'01_指標庫'!$H$20*ISNUMBER($BB1428)+'01_指標庫'!$H$21*ISNUMBER($BC1428)</f>
        <v>51</v>
      </c>
      <c r="AX1428">
        <f>IF(AW1428=0,50,ROUND(('01_指標庫'!$H$4*IF(ISNUMBER($F1428),L1428,0)+'01_指標庫'!$H$5*IF(ISNUMBER($AA1428),AL1428,0)+'01_指標庫'!$H$6*IF(ISNUMBER($G1428),M1428,0)+'01_指標庫'!$H$7*IF(ISNUMBER($H1428),N1428,0)+'01_指標庫'!$H$8*IF(ISNUMBER($AF1428),AQ1428,0)+'01_指標庫'!$H$9*IF(ISNUMBER($AG1428),AR1428,0)+'01_指標庫'!$H$10*IF(ISNUMBER($AB1428),AM1428,0)+'01_指標庫'!$H$11*IF(ISNUMBER($AC1428),AN1428,0)+'01_指標庫'!$H$12*IF(ISNUMBER($AD1428),AO1428,0)+'01_指標庫'!$H$13*IF(ISNUMBER($AE1428),AP1428,0)+'01_指標庫'!$H$14*IF(ISNUMBER($I1428),O1428,0)+'01_指標庫'!$H$15*IF(ISNUMBER($AH1428),AS1428,0)+'01_指標庫'!$H$16*IF(ISNUMBER($K1428),P1428,0)+'01_指標庫'!$H$17*IF(ISNUMBER($AI1428),AT1428,0)+'01_指標庫'!$H$18*IF(ISNUMBER($AJ1428),AU1428,0)+'01_指標庫'!$H$19*IF(ISNUMBER($AK1428),AV1428,0)+'01_指標庫'!$H$20*IF(ISNUMBER($BB1428),BB1428,0)+'01_指標庫'!$H$21*IF(ISNUMBER($BC1428),BC1428,0))/AW1428,1))</f>
        <v>20.6</v>
      </c>
      <c r="AY1428" s="67"/>
      <c r="AZ1428" s="67"/>
      <c r="BA1428" s="66">
        <f t="shared" si="523"/>
        <v>8.3848035515998731E-3</v>
      </c>
      <c r="BB1428">
        <f t="shared" si="524"/>
        <v>50</v>
      </c>
      <c r="BC1428" t="str">
        <f t="shared" si="525"/>
        <v/>
      </c>
    </row>
    <row r="1429" spans="1:55" ht="15" customHeight="1">
      <c r="A1429" s="56">
        <v>1425</v>
      </c>
      <c r="B1429" s="57">
        <v>44624</v>
      </c>
      <c r="C1429" s="56">
        <v>2022</v>
      </c>
      <c r="D1429" s="58" t="s">
        <v>234</v>
      </c>
      <c r="E1429" s="59">
        <v>13837.83</v>
      </c>
      <c r="F1429" s="60">
        <v>-8.3686999999999998E-2</v>
      </c>
      <c r="G1429" s="60">
        <v>-0.16505500000000001</v>
      </c>
      <c r="H1429" s="61">
        <v>0.34689999999999999</v>
      </c>
      <c r="I1429" s="69">
        <v>541.4</v>
      </c>
      <c r="J1429" s="70" t="s">
        <v>240</v>
      </c>
      <c r="K1429" s="63">
        <v>31.98</v>
      </c>
      <c r="L1429" s="56">
        <f t="shared" si="503"/>
        <v>0</v>
      </c>
      <c r="M1429" s="56">
        <f t="shared" si="504"/>
        <v>0</v>
      </c>
      <c r="N1429" s="56">
        <f t="shared" si="505"/>
        <v>0</v>
      </c>
      <c r="O1429" s="56">
        <f t="shared" si="506"/>
        <v>50</v>
      </c>
      <c r="P1429" s="56">
        <f t="shared" si="507"/>
        <v>0</v>
      </c>
      <c r="Q1429" s="63"/>
      <c r="R1429" s="56"/>
      <c r="S1429" s="60">
        <f t="shared" si="520"/>
        <v>-1.4063202474348335E-2</v>
      </c>
      <c r="T1429" s="64">
        <f t="shared" si="521"/>
        <v>4.9212598425196763E-2</v>
      </c>
      <c r="V1429" s="65"/>
      <c r="W1429" s="65"/>
      <c r="Y1429" s="15" t="str">
        <f t="shared" si="508"/>
        <v>HARD</v>
      </c>
      <c r="AA1429" s="66">
        <f t="shared" si="522"/>
        <v>-7.7938619508491902E-3</v>
      </c>
      <c r="AB1429">
        <f>LOOKUP($B1429,'07_L1政策步階'!$A$4:$A$14,'07_L1政策步階'!$C$4:$C$14)</f>
        <v>0</v>
      </c>
      <c r="AC1429" s="65"/>
      <c r="AD1429" s="65"/>
      <c r="AE1429" s="65"/>
      <c r="AF1429" s="65"/>
      <c r="AG1429" s="65"/>
      <c r="AH1429" s="65"/>
      <c r="AI1429" s="65"/>
      <c r="AJ1429" s="65"/>
      <c r="AK1429" s="65"/>
      <c r="AL1429">
        <f t="shared" si="509"/>
        <v>50</v>
      </c>
      <c r="AM1429">
        <f t="shared" si="510"/>
        <v>50</v>
      </c>
      <c r="AN1429" t="str">
        <f t="shared" si="511"/>
        <v/>
      </c>
      <c r="AO1429" t="str">
        <f t="shared" si="512"/>
        <v/>
      </c>
      <c r="AP1429" t="str">
        <f t="shared" si="513"/>
        <v/>
      </c>
      <c r="AQ1429" t="str">
        <f t="shared" si="514"/>
        <v/>
      </c>
      <c r="AR1429" t="str">
        <f t="shared" si="515"/>
        <v/>
      </c>
      <c r="AS1429" t="str">
        <f t="shared" si="516"/>
        <v/>
      </c>
      <c r="AT1429" t="str">
        <f t="shared" si="517"/>
        <v/>
      </c>
      <c r="AU1429" t="str">
        <f t="shared" si="518"/>
        <v/>
      </c>
      <c r="AV1429" t="str">
        <f t="shared" si="519"/>
        <v/>
      </c>
      <c r="AW1429">
        <f>'01_指標庫'!$H$4*ISNUMBER($F1429)+'01_指標庫'!$H$5*ISNUMBER($AA1429)+'01_指標庫'!$H$6*ISNUMBER($G1429)+'01_指標庫'!$H$7*ISNUMBER($H1429)+'01_指標庫'!$H$8*ISNUMBER($AF1429)+'01_指標庫'!$H$9*ISNUMBER($AG1429)+'01_指標庫'!$H$10*ISNUMBER($AB1429)+'01_指標庫'!$H$11*ISNUMBER($AC1429)+'01_指標庫'!$H$12*ISNUMBER($AD1429)+'01_指標庫'!$H$13*ISNUMBER($AE1429)+'01_指標庫'!$H$14*ISNUMBER($I1429)+'01_指標庫'!$H$15*ISNUMBER($AH1429)+'01_指標庫'!$H$16*ISNUMBER($K1429)+'01_指標庫'!$H$17*ISNUMBER($AI1429)+'01_指標庫'!$H$18*ISNUMBER($AJ1429)+'01_指標庫'!$H$19*ISNUMBER($AK1429)+'01_指標庫'!$H$20*ISNUMBER($BB1429)+'01_指標庫'!$H$21*ISNUMBER($BC1429)</f>
        <v>51</v>
      </c>
      <c r="AX1429">
        <f>IF(AW1429=0,50,ROUND(('01_指標庫'!$H$4*IF(ISNUMBER($F1429),L1429,0)+'01_指標庫'!$H$5*IF(ISNUMBER($AA1429),AL1429,0)+'01_指標庫'!$H$6*IF(ISNUMBER($G1429),M1429,0)+'01_指標庫'!$H$7*IF(ISNUMBER($H1429),N1429,0)+'01_指標庫'!$H$8*IF(ISNUMBER($AF1429),AQ1429,0)+'01_指標庫'!$H$9*IF(ISNUMBER($AG1429),AR1429,0)+'01_指標庫'!$H$10*IF(ISNUMBER($AB1429),AM1429,0)+'01_指標庫'!$H$11*IF(ISNUMBER($AC1429),AN1429,0)+'01_指標庫'!$H$12*IF(ISNUMBER($AD1429),AO1429,0)+'01_指標庫'!$H$13*IF(ISNUMBER($AE1429),AP1429,0)+'01_指標庫'!$H$14*IF(ISNUMBER($I1429),O1429,0)+'01_指標庫'!$H$15*IF(ISNUMBER($AH1429),AS1429,0)+'01_指標庫'!$H$16*IF(ISNUMBER($K1429),P1429,0)+'01_指標庫'!$H$17*IF(ISNUMBER($AI1429),AT1429,0)+'01_指標庫'!$H$18*IF(ISNUMBER($AJ1429),AU1429,0)+'01_指標庫'!$H$19*IF(ISNUMBER($AK1429),AV1429,0)+'01_指標庫'!$H$20*IF(ISNUMBER($BB1429),BB1429,0)+'01_指標庫'!$H$21*IF(ISNUMBER($BC1429),BC1429,0))/AW1429,1))</f>
        <v>20.6</v>
      </c>
      <c r="AY1429" s="67"/>
      <c r="AZ1429" s="67"/>
      <c r="BA1429" s="66">
        <f t="shared" si="523"/>
        <v>5.7692640314548349E-3</v>
      </c>
      <c r="BB1429">
        <f t="shared" si="524"/>
        <v>50</v>
      </c>
      <c r="BC1429" t="str">
        <f t="shared" si="525"/>
        <v/>
      </c>
    </row>
    <row r="1430" spans="1:55" ht="15" customHeight="1">
      <c r="A1430" s="56">
        <v>1426</v>
      </c>
      <c r="B1430" s="57">
        <v>44627</v>
      </c>
      <c r="C1430" s="56">
        <v>2022</v>
      </c>
      <c r="D1430" s="58" t="s">
        <v>236</v>
      </c>
      <c r="E1430" s="59">
        <v>13319.38</v>
      </c>
      <c r="F1430" s="60">
        <v>-0.117967</v>
      </c>
      <c r="G1430" s="60">
        <v>-0.19633700000000001</v>
      </c>
      <c r="H1430" s="61">
        <v>0.24490000000000001</v>
      </c>
      <c r="I1430" s="69">
        <v>578.9</v>
      </c>
      <c r="J1430" s="70" t="s">
        <v>240</v>
      </c>
      <c r="K1430" s="63">
        <v>36.450000000000003</v>
      </c>
      <c r="L1430" s="56">
        <f t="shared" si="503"/>
        <v>0</v>
      </c>
      <c r="M1430" s="56">
        <f t="shared" si="504"/>
        <v>0</v>
      </c>
      <c r="N1430" s="56">
        <f t="shared" si="505"/>
        <v>0</v>
      </c>
      <c r="O1430" s="56">
        <f t="shared" si="506"/>
        <v>50</v>
      </c>
      <c r="P1430" s="56">
        <f t="shared" si="507"/>
        <v>0</v>
      </c>
      <c r="Q1430" s="63"/>
      <c r="R1430" s="56"/>
      <c r="S1430" s="60">
        <f t="shared" si="520"/>
        <v>-3.746613450230285E-2</v>
      </c>
      <c r="T1430" s="64">
        <f t="shared" si="521"/>
        <v>0.13977485928705446</v>
      </c>
      <c r="V1430" s="65"/>
      <c r="W1430" s="65"/>
      <c r="Y1430" s="15" t="str">
        <f t="shared" si="508"/>
        <v>HARD</v>
      </c>
      <c r="AA1430" s="66">
        <f t="shared" si="522"/>
        <v>-1.1525356860534131E-2</v>
      </c>
      <c r="AB1430">
        <f>LOOKUP($B1430,'07_L1政策步階'!$A$4:$A$14,'07_L1政策步階'!$C$4:$C$14)</f>
        <v>0</v>
      </c>
      <c r="AC1430" s="65"/>
      <c r="AD1430" s="65"/>
      <c r="AE1430" s="65"/>
      <c r="AF1430" s="65"/>
      <c r="AG1430" s="65"/>
      <c r="AH1430" s="65"/>
      <c r="AI1430" s="65"/>
      <c r="AJ1430" s="65"/>
      <c r="AK1430" s="65"/>
      <c r="AL1430">
        <f t="shared" si="509"/>
        <v>50</v>
      </c>
      <c r="AM1430">
        <f t="shared" si="510"/>
        <v>50</v>
      </c>
      <c r="AN1430" t="str">
        <f t="shared" si="511"/>
        <v/>
      </c>
      <c r="AO1430" t="str">
        <f t="shared" si="512"/>
        <v/>
      </c>
      <c r="AP1430" t="str">
        <f t="shared" si="513"/>
        <v/>
      </c>
      <c r="AQ1430" t="str">
        <f t="shared" si="514"/>
        <v/>
      </c>
      <c r="AR1430" t="str">
        <f t="shared" si="515"/>
        <v/>
      </c>
      <c r="AS1430" t="str">
        <f t="shared" si="516"/>
        <v/>
      </c>
      <c r="AT1430" t="str">
        <f t="shared" si="517"/>
        <v/>
      </c>
      <c r="AU1430" t="str">
        <f t="shared" si="518"/>
        <v/>
      </c>
      <c r="AV1430" t="str">
        <f t="shared" si="519"/>
        <v/>
      </c>
      <c r="AW1430">
        <f>'01_指標庫'!$H$4*ISNUMBER($F1430)+'01_指標庫'!$H$5*ISNUMBER($AA1430)+'01_指標庫'!$H$6*ISNUMBER($G1430)+'01_指標庫'!$H$7*ISNUMBER($H1430)+'01_指標庫'!$H$8*ISNUMBER($AF1430)+'01_指標庫'!$H$9*ISNUMBER($AG1430)+'01_指標庫'!$H$10*ISNUMBER($AB1430)+'01_指標庫'!$H$11*ISNUMBER($AC1430)+'01_指標庫'!$H$12*ISNUMBER($AD1430)+'01_指標庫'!$H$13*ISNUMBER($AE1430)+'01_指標庫'!$H$14*ISNUMBER($I1430)+'01_指標庫'!$H$15*ISNUMBER($AH1430)+'01_指標庫'!$H$16*ISNUMBER($K1430)+'01_指標庫'!$H$17*ISNUMBER($AI1430)+'01_指標庫'!$H$18*ISNUMBER($AJ1430)+'01_指標庫'!$H$19*ISNUMBER($AK1430)+'01_指標庫'!$H$20*ISNUMBER($BB1430)+'01_指標庫'!$H$21*ISNUMBER($BC1430)</f>
        <v>51</v>
      </c>
      <c r="AX1430">
        <f>IF(AW1430=0,50,ROUND(('01_指標庫'!$H$4*IF(ISNUMBER($F1430),L1430,0)+'01_指標庫'!$H$5*IF(ISNUMBER($AA1430),AL1430,0)+'01_指標庫'!$H$6*IF(ISNUMBER($G1430),M1430,0)+'01_指標庫'!$H$7*IF(ISNUMBER($H1430),N1430,0)+'01_指標庫'!$H$8*IF(ISNUMBER($AF1430),AQ1430,0)+'01_指標庫'!$H$9*IF(ISNUMBER($AG1430),AR1430,0)+'01_指標庫'!$H$10*IF(ISNUMBER($AB1430),AM1430,0)+'01_指標庫'!$H$11*IF(ISNUMBER($AC1430),AN1430,0)+'01_指標庫'!$H$12*IF(ISNUMBER($AD1430),AO1430,0)+'01_指標庫'!$H$13*IF(ISNUMBER($AE1430),AP1430,0)+'01_指標庫'!$H$14*IF(ISNUMBER($I1430),O1430,0)+'01_指標庫'!$H$15*IF(ISNUMBER($AH1430),AS1430,0)+'01_指標庫'!$H$16*IF(ISNUMBER($K1430),P1430,0)+'01_指標庫'!$H$17*IF(ISNUMBER($AI1430),AT1430,0)+'01_指標庫'!$H$18*IF(ISNUMBER($AJ1430),AU1430,0)+'01_指標庫'!$H$19*IF(ISNUMBER($AK1430),AV1430,0)+'01_指標庫'!$H$20*IF(ISNUMBER($BB1430),BB1430,0)+'01_指標庫'!$H$21*IF(ISNUMBER($BC1430),BC1430,0))/AW1430,1))</f>
        <v>14.7</v>
      </c>
      <c r="AY1430" s="67"/>
      <c r="AZ1430" s="67"/>
      <c r="BA1430" s="66">
        <f t="shared" si="523"/>
        <v>-2.4385216022844158E-3</v>
      </c>
      <c r="BB1430">
        <f t="shared" si="524"/>
        <v>0</v>
      </c>
      <c r="BC1430" t="str">
        <f t="shared" si="525"/>
        <v/>
      </c>
    </row>
    <row r="1431" spans="1:55" ht="15" customHeight="1">
      <c r="A1431" s="56">
        <v>1427</v>
      </c>
      <c r="B1431" s="57">
        <v>44628</v>
      </c>
      <c r="C1431" s="56">
        <v>2022</v>
      </c>
      <c r="D1431" s="58" t="s">
        <v>237</v>
      </c>
      <c r="E1431" s="59">
        <v>13267.61</v>
      </c>
      <c r="F1431" s="60">
        <v>-0.121353</v>
      </c>
      <c r="G1431" s="60">
        <v>-0.199461</v>
      </c>
      <c r="H1431" s="61">
        <v>0.24490000000000001</v>
      </c>
      <c r="I1431" s="69">
        <v>567.79999999999995</v>
      </c>
      <c r="J1431" s="70" t="s">
        <v>240</v>
      </c>
      <c r="K1431" s="63">
        <v>35.130000000000003</v>
      </c>
      <c r="L1431" s="56">
        <f t="shared" si="503"/>
        <v>0</v>
      </c>
      <c r="M1431" s="56">
        <f t="shared" si="504"/>
        <v>0</v>
      </c>
      <c r="N1431" s="56">
        <f t="shared" si="505"/>
        <v>0</v>
      </c>
      <c r="O1431" s="56">
        <f t="shared" si="506"/>
        <v>50</v>
      </c>
      <c r="P1431" s="56">
        <f t="shared" si="507"/>
        <v>0</v>
      </c>
      <c r="Q1431" s="63"/>
      <c r="R1431" s="56"/>
      <c r="S1431" s="60">
        <f t="shared" si="520"/>
        <v>-3.8868175545707651E-3</v>
      </c>
      <c r="T1431" s="64">
        <f t="shared" si="521"/>
        <v>-3.6213991769547316E-2</v>
      </c>
      <c r="V1431" s="65"/>
      <c r="W1431" s="65"/>
      <c r="Y1431" s="15" t="str">
        <f t="shared" si="508"/>
        <v>HARD</v>
      </c>
      <c r="AA1431" s="66">
        <f t="shared" si="522"/>
        <v>-1.5505452661486729E-2</v>
      </c>
      <c r="AB1431">
        <f>LOOKUP($B1431,'07_L1政策步階'!$A$4:$A$14,'07_L1政策步階'!$C$4:$C$14)</f>
        <v>0</v>
      </c>
      <c r="AC1431" s="65"/>
      <c r="AD1431" s="65"/>
      <c r="AE1431" s="65"/>
      <c r="AF1431" s="65"/>
      <c r="AG1431" s="65"/>
      <c r="AH1431" s="65"/>
      <c r="AI1431" s="65"/>
      <c r="AJ1431" s="65"/>
      <c r="AK1431" s="65"/>
      <c r="AL1431">
        <f t="shared" si="509"/>
        <v>0</v>
      </c>
      <c r="AM1431">
        <f t="shared" si="510"/>
        <v>50</v>
      </c>
      <c r="AN1431" t="str">
        <f t="shared" si="511"/>
        <v/>
      </c>
      <c r="AO1431" t="str">
        <f t="shared" si="512"/>
        <v/>
      </c>
      <c r="AP1431" t="str">
        <f t="shared" si="513"/>
        <v/>
      </c>
      <c r="AQ1431" t="str">
        <f t="shared" si="514"/>
        <v/>
      </c>
      <c r="AR1431" t="str">
        <f t="shared" si="515"/>
        <v/>
      </c>
      <c r="AS1431" t="str">
        <f t="shared" si="516"/>
        <v/>
      </c>
      <c r="AT1431" t="str">
        <f t="shared" si="517"/>
        <v/>
      </c>
      <c r="AU1431" t="str">
        <f t="shared" si="518"/>
        <v/>
      </c>
      <c r="AV1431" t="str">
        <f t="shared" si="519"/>
        <v/>
      </c>
      <c r="AW1431">
        <f>'01_指標庫'!$H$4*ISNUMBER($F1431)+'01_指標庫'!$H$5*ISNUMBER($AA1431)+'01_指標庫'!$H$6*ISNUMBER($G1431)+'01_指標庫'!$H$7*ISNUMBER($H1431)+'01_指標庫'!$H$8*ISNUMBER($AF1431)+'01_指標庫'!$H$9*ISNUMBER($AG1431)+'01_指標庫'!$H$10*ISNUMBER($AB1431)+'01_指標庫'!$H$11*ISNUMBER($AC1431)+'01_指標庫'!$H$12*ISNUMBER($AD1431)+'01_指標庫'!$H$13*ISNUMBER($AE1431)+'01_指標庫'!$H$14*ISNUMBER($I1431)+'01_指標庫'!$H$15*ISNUMBER($AH1431)+'01_指標庫'!$H$16*ISNUMBER($K1431)+'01_指標庫'!$H$17*ISNUMBER($AI1431)+'01_指標庫'!$H$18*ISNUMBER($AJ1431)+'01_指標庫'!$H$19*ISNUMBER($AK1431)+'01_指標庫'!$H$20*ISNUMBER($BB1431)+'01_指標庫'!$H$21*ISNUMBER($BC1431)</f>
        <v>51</v>
      </c>
      <c r="AX1431">
        <f>IF(AW1431=0,50,ROUND(('01_指標庫'!$H$4*IF(ISNUMBER($F1431),L1431,0)+'01_指標庫'!$H$5*IF(ISNUMBER($AA1431),AL1431,0)+'01_指標庫'!$H$6*IF(ISNUMBER($G1431),M1431,0)+'01_指標庫'!$H$7*IF(ISNUMBER($H1431),N1431,0)+'01_指標庫'!$H$8*IF(ISNUMBER($AF1431),AQ1431,0)+'01_指標庫'!$H$9*IF(ISNUMBER($AG1431),AR1431,0)+'01_指標庫'!$H$10*IF(ISNUMBER($AB1431),AM1431,0)+'01_指標庫'!$H$11*IF(ISNUMBER($AC1431),AN1431,0)+'01_指標庫'!$H$12*IF(ISNUMBER($AD1431),AO1431,0)+'01_指標庫'!$H$13*IF(ISNUMBER($AE1431),AP1431,0)+'01_指標庫'!$H$14*IF(ISNUMBER($I1431),O1431,0)+'01_指標庫'!$H$15*IF(ISNUMBER($AH1431),AS1431,0)+'01_指標庫'!$H$16*IF(ISNUMBER($K1431),P1431,0)+'01_指標庫'!$H$17*IF(ISNUMBER($AI1431),AT1431,0)+'01_指標庫'!$H$18*IF(ISNUMBER($AJ1431),AU1431,0)+'01_指標庫'!$H$19*IF(ISNUMBER($AK1431),AV1431,0)+'01_指標庫'!$H$20*IF(ISNUMBER($BB1431),BB1431,0)+'01_指標庫'!$H$21*IF(ISNUMBER($BC1431),BC1431,0))/AW1431,1))</f>
        <v>12.7</v>
      </c>
      <c r="AY1431" s="67"/>
      <c r="AZ1431" s="67"/>
      <c r="BA1431" s="66">
        <f t="shared" si="523"/>
        <v>-8.7529445441006937E-3</v>
      </c>
      <c r="BB1431">
        <f t="shared" si="524"/>
        <v>0</v>
      </c>
      <c r="BC1431" t="str">
        <f t="shared" si="525"/>
        <v/>
      </c>
    </row>
    <row r="1432" spans="1:55" ht="15" customHeight="1">
      <c r="A1432" s="56">
        <v>1428</v>
      </c>
      <c r="B1432" s="57">
        <v>44629</v>
      </c>
      <c r="C1432" s="56">
        <v>2022</v>
      </c>
      <c r="D1432" s="58" t="s">
        <v>238</v>
      </c>
      <c r="E1432" s="59">
        <v>13742.2</v>
      </c>
      <c r="F1432" s="60">
        <v>-8.9954000000000006E-2</v>
      </c>
      <c r="G1432" s="60">
        <v>-0.170825</v>
      </c>
      <c r="H1432" s="61">
        <v>0.32650000000000001</v>
      </c>
      <c r="I1432" s="69">
        <v>545.29999999999995</v>
      </c>
      <c r="J1432" s="70" t="s">
        <v>240</v>
      </c>
      <c r="K1432" s="63">
        <v>32.450000000000003</v>
      </c>
      <c r="L1432" s="56">
        <f t="shared" si="503"/>
        <v>0</v>
      </c>
      <c r="M1432" s="56">
        <f t="shared" si="504"/>
        <v>0</v>
      </c>
      <c r="N1432" s="56">
        <f t="shared" si="505"/>
        <v>0</v>
      </c>
      <c r="O1432" s="56">
        <f t="shared" si="506"/>
        <v>50</v>
      </c>
      <c r="P1432" s="56">
        <f t="shared" si="507"/>
        <v>0</v>
      </c>
      <c r="Q1432" s="63"/>
      <c r="R1432" s="56"/>
      <c r="S1432" s="60">
        <f t="shared" si="520"/>
        <v>3.5770572092486796E-2</v>
      </c>
      <c r="T1432" s="64">
        <f t="shared" si="521"/>
        <v>-7.6288072872188972E-2</v>
      </c>
      <c r="V1432" s="65"/>
      <c r="W1432" s="65"/>
      <c r="Y1432" s="15" t="str">
        <f t="shared" si="508"/>
        <v>HARD</v>
      </c>
      <c r="AA1432" s="66">
        <f t="shared" si="522"/>
        <v>-1.9280179030242706E-2</v>
      </c>
      <c r="AB1432">
        <f>LOOKUP($B1432,'07_L1政策步階'!$A$4:$A$14,'07_L1政策步階'!$C$4:$C$14)</f>
        <v>0</v>
      </c>
      <c r="AC1432" s="65"/>
      <c r="AD1432" s="65"/>
      <c r="AE1432" s="65"/>
      <c r="AF1432" s="65"/>
      <c r="AG1432" s="65"/>
      <c r="AH1432" s="65"/>
      <c r="AI1432" s="65"/>
      <c r="AJ1432" s="65"/>
      <c r="AK1432" s="65"/>
      <c r="AL1432">
        <f t="shared" si="509"/>
        <v>0</v>
      </c>
      <c r="AM1432">
        <f t="shared" si="510"/>
        <v>50</v>
      </c>
      <c r="AN1432" t="str">
        <f t="shared" si="511"/>
        <v/>
      </c>
      <c r="AO1432" t="str">
        <f t="shared" si="512"/>
        <v/>
      </c>
      <c r="AP1432" t="str">
        <f t="shared" si="513"/>
        <v/>
      </c>
      <c r="AQ1432" t="str">
        <f t="shared" si="514"/>
        <v/>
      </c>
      <c r="AR1432" t="str">
        <f t="shared" si="515"/>
        <v/>
      </c>
      <c r="AS1432" t="str">
        <f t="shared" si="516"/>
        <v/>
      </c>
      <c r="AT1432" t="str">
        <f t="shared" si="517"/>
        <v/>
      </c>
      <c r="AU1432" t="str">
        <f t="shared" si="518"/>
        <v/>
      </c>
      <c r="AV1432" t="str">
        <f t="shared" si="519"/>
        <v/>
      </c>
      <c r="AW1432">
        <f>'01_指標庫'!$H$4*ISNUMBER($F1432)+'01_指標庫'!$H$5*ISNUMBER($AA1432)+'01_指標庫'!$H$6*ISNUMBER($G1432)+'01_指標庫'!$H$7*ISNUMBER($H1432)+'01_指標庫'!$H$8*ISNUMBER($AF1432)+'01_指標庫'!$H$9*ISNUMBER($AG1432)+'01_指標庫'!$H$10*ISNUMBER($AB1432)+'01_指標庫'!$H$11*ISNUMBER($AC1432)+'01_指標庫'!$H$12*ISNUMBER($AD1432)+'01_指標庫'!$H$13*ISNUMBER($AE1432)+'01_指標庫'!$H$14*ISNUMBER($I1432)+'01_指標庫'!$H$15*ISNUMBER($AH1432)+'01_指標庫'!$H$16*ISNUMBER($K1432)+'01_指標庫'!$H$17*ISNUMBER($AI1432)+'01_指標庫'!$H$18*ISNUMBER($AJ1432)+'01_指標庫'!$H$19*ISNUMBER($AK1432)+'01_指標庫'!$H$20*ISNUMBER($BB1432)+'01_指標庫'!$H$21*ISNUMBER($BC1432)</f>
        <v>51</v>
      </c>
      <c r="AX1432">
        <f>IF(AW1432=0,50,ROUND(('01_指標庫'!$H$4*IF(ISNUMBER($F1432),L1432,0)+'01_指標庫'!$H$5*IF(ISNUMBER($AA1432),AL1432,0)+'01_指標庫'!$H$6*IF(ISNUMBER($G1432),M1432,0)+'01_指標庫'!$H$7*IF(ISNUMBER($H1432),N1432,0)+'01_指標庫'!$H$8*IF(ISNUMBER($AF1432),AQ1432,0)+'01_指標庫'!$H$9*IF(ISNUMBER($AG1432),AR1432,0)+'01_指標庫'!$H$10*IF(ISNUMBER($AB1432),AM1432,0)+'01_指標庫'!$H$11*IF(ISNUMBER($AC1432),AN1432,0)+'01_指標庫'!$H$12*IF(ISNUMBER($AD1432),AO1432,0)+'01_指標庫'!$H$13*IF(ISNUMBER($AE1432),AP1432,0)+'01_指標庫'!$H$14*IF(ISNUMBER($I1432),O1432,0)+'01_指標庫'!$H$15*IF(ISNUMBER($AH1432),AS1432,0)+'01_指標庫'!$H$16*IF(ISNUMBER($K1432),P1432,0)+'01_指標庫'!$H$17*IF(ISNUMBER($AI1432),AT1432,0)+'01_指標庫'!$H$18*IF(ISNUMBER($AJ1432),AU1432,0)+'01_指標庫'!$H$19*IF(ISNUMBER($AK1432),AV1432,0)+'01_指標庫'!$H$20*IF(ISNUMBER($BB1432),BB1432,0)+'01_指標庫'!$H$21*IF(ISNUMBER($BC1432),BC1432,0))/AW1432,1))</f>
        <v>12.7</v>
      </c>
      <c r="AY1432" s="67"/>
      <c r="AZ1432" s="67"/>
      <c r="BA1432" s="66">
        <f t="shared" si="523"/>
        <v>-1.7637935796384174E-2</v>
      </c>
      <c r="BB1432">
        <f t="shared" si="524"/>
        <v>0</v>
      </c>
      <c r="BC1432" t="str">
        <f t="shared" si="525"/>
        <v/>
      </c>
    </row>
    <row r="1433" spans="1:55" ht="15" customHeight="1">
      <c r="A1433" s="56">
        <v>1429</v>
      </c>
      <c r="B1433" s="57">
        <v>44630</v>
      </c>
      <c r="C1433" s="56">
        <v>2022</v>
      </c>
      <c r="D1433" s="58" t="s">
        <v>239</v>
      </c>
      <c r="E1433" s="59">
        <v>13591</v>
      </c>
      <c r="F1433" s="60">
        <v>-9.9946999999999994E-2</v>
      </c>
      <c r="G1433" s="60">
        <v>-0.179948</v>
      </c>
      <c r="H1433" s="61">
        <v>0.28570000000000001</v>
      </c>
      <c r="I1433" s="69">
        <v>526.70000000000005</v>
      </c>
      <c r="J1433" s="70" t="s">
        <v>240</v>
      </c>
      <c r="K1433" s="63">
        <v>30.23</v>
      </c>
      <c r="L1433" s="56">
        <f t="shared" si="503"/>
        <v>0</v>
      </c>
      <c r="M1433" s="56">
        <f t="shared" si="504"/>
        <v>0</v>
      </c>
      <c r="N1433" s="56">
        <f t="shared" si="505"/>
        <v>0</v>
      </c>
      <c r="O1433" s="56">
        <f t="shared" si="506"/>
        <v>50</v>
      </c>
      <c r="P1433" s="56">
        <f t="shared" si="507"/>
        <v>0</v>
      </c>
      <c r="Q1433" s="63"/>
      <c r="R1433" s="56"/>
      <c r="S1433" s="60">
        <f t="shared" si="520"/>
        <v>-1.1002605114173947E-2</v>
      </c>
      <c r="T1433" s="64">
        <f t="shared" si="521"/>
        <v>-6.8412942989214298E-2</v>
      </c>
      <c r="V1433" s="65"/>
      <c r="W1433" s="65"/>
      <c r="Y1433" s="15" t="str">
        <f t="shared" si="508"/>
        <v>HARD</v>
      </c>
      <c r="AA1433" s="66">
        <f t="shared" si="522"/>
        <v>-2.3096413392593829E-2</v>
      </c>
      <c r="AB1433">
        <f>LOOKUP($B1433,'07_L1政策步階'!$A$4:$A$14,'07_L1政策步階'!$C$4:$C$14)</f>
        <v>0</v>
      </c>
      <c r="AC1433" s="65"/>
      <c r="AD1433" s="65"/>
      <c r="AE1433" s="65"/>
      <c r="AF1433" s="65"/>
      <c r="AG1433" s="65"/>
      <c r="AH1433" s="65"/>
      <c r="AI1433" s="65"/>
      <c r="AJ1433" s="65"/>
      <c r="AK1433" s="65"/>
      <c r="AL1433">
        <f t="shared" si="509"/>
        <v>0</v>
      </c>
      <c r="AM1433">
        <f t="shared" si="510"/>
        <v>50</v>
      </c>
      <c r="AN1433" t="str">
        <f t="shared" si="511"/>
        <v/>
      </c>
      <c r="AO1433" t="str">
        <f t="shared" si="512"/>
        <v/>
      </c>
      <c r="AP1433" t="str">
        <f t="shared" si="513"/>
        <v/>
      </c>
      <c r="AQ1433" t="str">
        <f t="shared" si="514"/>
        <v/>
      </c>
      <c r="AR1433" t="str">
        <f t="shared" si="515"/>
        <v/>
      </c>
      <c r="AS1433" t="str">
        <f t="shared" si="516"/>
        <v/>
      </c>
      <c r="AT1433" t="str">
        <f t="shared" si="517"/>
        <v/>
      </c>
      <c r="AU1433" t="str">
        <f t="shared" si="518"/>
        <v/>
      </c>
      <c r="AV1433" t="str">
        <f t="shared" si="519"/>
        <v/>
      </c>
      <c r="AW1433">
        <f>'01_指標庫'!$H$4*ISNUMBER($F1433)+'01_指標庫'!$H$5*ISNUMBER($AA1433)+'01_指標庫'!$H$6*ISNUMBER($G1433)+'01_指標庫'!$H$7*ISNUMBER($H1433)+'01_指標庫'!$H$8*ISNUMBER($AF1433)+'01_指標庫'!$H$9*ISNUMBER($AG1433)+'01_指標庫'!$H$10*ISNUMBER($AB1433)+'01_指標庫'!$H$11*ISNUMBER($AC1433)+'01_指標庫'!$H$12*ISNUMBER($AD1433)+'01_指標庫'!$H$13*ISNUMBER($AE1433)+'01_指標庫'!$H$14*ISNUMBER($I1433)+'01_指標庫'!$H$15*ISNUMBER($AH1433)+'01_指標庫'!$H$16*ISNUMBER($K1433)+'01_指標庫'!$H$17*ISNUMBER($AI1433)+'01_指標庫'!$H$18*ISNUMBER($AJ1433)+'01_指標庫'!$H$19*ISNUMBER($AK1433)+'01_指標庫'!$H$20*ISNUMBER($BB1433)+'01_指標庫'!$H$21*ISNUMBER($BC1433)</f>
        <v>51</v>
      </c>
      <c r="AX1433">
        <f>IF(AW1433=0,50,ROUND(('01_指標庫'!$H$4*IF(ISNUMBER($F1433),L1433,0)+'01_指標庫'!$H$5*IF(ISNUMBER($AA1433),AL1433,0)+'01_指標庫'!$H$6*IF(ISNUMBER($G1433),M1433,0)+'01_指標庫'!$H$7*IF(ISNUMBER($H1433),N1433,0)+'01_指標庫'!$H$8*IF(ISNUMBER($AF1433),AQ1433,0)+'01_指標庫'!$H$9*IF(ISNUMBER($AG1433),AR1433,0)+'01_指標庫'!$H$10*IF(ISNUMBER($AB1433),AM1433,0)+'01_指標庫'!$H$11*IF(ISNUMBER($AC1433),AN1433,0)+'01_指標庫'!$H$12*IF(ISNUMBER($AD1433),AO1433,0)+'01_指標庫'!$H$13*IF(ISNUMBER($AE1433),AP1433,0)+'01_指標庫'!$H$14*IF(ISNUMBER($I1433),O1433,0)+'01_指標庫'!$H$15*IF(ISNUMBER($AH1433),AS1433,0)+'01_指標庫'!$H$16*IF(ISNUMBER($K1433),P1433,0)+'01_指標庫'!$H$17*IF(ISNUMBER($AI1433),AT1433,0)+'01_指標庫'!$H$18*IF(ISNUMBER($AJ1433),AU1433,0)+'01_指標庫'!$H$19*IF(ISNUMBER($AK1433),AV1433,0)+'01_指標庫'!$H$20*IF(ISNUMBER($BB1433),BB1433,0)+'01_指標庫'!$H$21*IF(ISNUMBER($BC1433),BC1433,0))/AW1433,1))</f>
        <v>12.7</v>
      </c>
      <c r="AY1433" s="67"/>
      <c r="AZ1433" s="67"/>
      <c r="BA1433" s="66">
        <f t="shared" si="523"/>
        <v>-2.1332003754173878E-2</v>
      </c>
      <c r="BB1433">
        <f t="shared" si="524"/>
        <v>0</v>
      </c>
      <c r="BC1433" t="str">
        <f t="shared" si="525"/>
        <v/>
      </c>
    </row>
    <row r="1434" spans="1:55" ht="15" customHeight="1">
      <c r="A1434" s="56">
        <v>1430</v>
      </c>
      <c r="B1434" s="57">
        <v>44631</v>
      </c>
      <c r="C1434" s="56">
        <v>2022</v>
      </c>
      <c r="D1434" s="58" t="s">
        <v>234</v>
      </c>
      <c r="E1434" s="59">
        <v>13301.83</v>
      </c>
      <c r="F1434" s="60">
        <v>-0.11898</v>
      </c>
      <c r="G1434" s="60">
        <v>-0.19739599999999999</v>
      </c>
      <c r="H1434" s="61">
        <v>0.24490000000000001</v>
      </c>
      <c r="I1434" s="69">
        <v>531.1</v>
      </c>
      <c r="J1434" s="70" t="s">
        <v>240</v>
      </c>
      <c r="K1434" s="63">
        <v>30.75</v>
      </c>
      <c r="L1434" s="56">
        <f t="shared" si="503"/>
        <v>0</v>
      </c>
      <c r="M1434" s="56">
        <f t="shared" si="504"/>
        <v>0</v>
      </c>
      <c r="N1434" s="56">
        <f t="shared" si="505"/>
        <v>0</v>
      </c>
      <c r="O1434" s="56">
        <f t="shared" si="506"/>
        <v>50</v>
      </c>
      <c r="P1434" s="56">
        <f t="shared" si="507"/>
        <v>0</v>
      </c>
      <c r="Q1434" s="63"/>
      <c r="R1434" s="56"/>
      <c r="S1434" s="60">
        <f t="shared" si="520"/>
        <v>-2.1276580089765296E-2</v>
      </c>
      <c r="T1434" s="64">
        <f t="shared" si="521"/>
        <v>1.7201455507773744E-2</v>
      </c>
      <c r="V1434" s="65"/>
      <c r="W1434" s="65"/>
      <c r="Y1434" s="15" t="str">
        <f t="shared" si="508"/>
        <v>HARD</v>
      </c>
      <c r="AA1434" s="66">
        <f t="shared" si="522"/>
        <v>-2.7191290923723632E-2</v>
      </c>
      <c r="AB1434">
        <f>LOOKUP($B1434,'07_L1政策步階'!$A$4:$A$14,'07_L1政策步階'!$C$4:$C$14)</f>
        <v>0</v>
      </c>
      <c r="AC1434" s="65"/>
      <c r="AD1434" s="65"/>
      <c r="AE1434" s="65"/>
      <c r="AF1434" s="65"/>
      <c r="AG1434" s="65"/>
      <c r="AH1434" s="65"/>
      <c r="AI1434" s="65"/>
      <c r="AJ1434" s="65"/>
      <c r="AK1434" s="65"/>
      <c r="AL1434">
        <f t="shared" si="509"/>
        <v>0</v>
      </c>
      <c r="AM1434">
        <f t="shared" si="510"/>
        <v>50</v>
      </c>
      <c r="AN1434" t="str">
        <f t="shared" si="511"/>
        <v/>
      </c>
      <c r="AO1434" t="str">
        <f t="shared" si="512"/>
        <v/>
      </c>
      <c r="AP1434" t="str">
        <f t="shared" si="513"/>
        <v/>
      </c>
      <c r="AQ1434" t="str">
        <f t="shared" si="514"/>
        <v/>
      </c>
      <c r="AR1434" t="str">
        <f t="shared" si="515"/>
        <v/>
      </c>
      <c r="AS1434" t="str">
        <f t="shared" si="516"/>
        <v/>
      </c>
      <c r="AT1434" t="str">
        <f t="shared" si="517"/>
        <v/>
      </c>
      <c r="AU1434" t="str">
        <f t="shared" si="518"/>
        <v/>
      </c>
      <c r="AV1434" t="str">
        <f t="shared" si="519"/>
        <v/>
      </c>
      <c r="AW1434">
        <f>'01_指標庫'!$H$4*ISNUMBER($F1434)+'01_指標庫'!$H$5*ISNUMBER($AA1434)+'01_指標庫'!$H$6*ISNUMBER($G1434)+'01_指標庫'!$H$7*ISNUMBER($H1434)+'01_指標庫'!$H$8*ISNUMBER($AF1434)+'01_指標庫'!$H$9*ISNUMBER($AG1434)+'01_指標庫'!$H$10*ISNUMBER($AB1434)+'01_指標庫'!$H$11*ISNUMBER($AC1434)+'01_指標庫'!$H$12*ISNUMBER($AD1434)+'01_指標庫'!$H$13*ISNUMBER($AE1434)+'01_指標庫'!$H$14*ISNUMBER($I1434)+'01_指標庫'!$H$15*ISNUMBER($AH1434)+'01_指標庫'!$H$16*ISNUMBER($K1434)+'01_指標庫'!$H$17*ISNUMBER($AI1434)+'01_指標庫'!$H$18*ISNUMBER($AJ1434)+'01_指標庫'!$H$19*ISNUMBER($AK1434)+'01_指標庫'!$H$20*ISNUMBER($BB1434)+'01_指標庫'!$H$21*ISNUMBER($BC1434)</f>
        <v>51</v>
      </c>
      <c r="AX1434">
        <f>IF(AW1434=0,50,ROUND(('01_指標庫'!$H$4*IF(ISNUMBER($F1434),L1434,0)+'01_指標庫'!$H$5*IF(ISNUMBER($AA1434),AL1434,0)+'01_指標庫'!$H$6*IF(ISNUMBER($G1434),M1434,0)+'01_指標庫'!$H$7*IF(ISNUMBER($H1434),N1434,0)+'01_指標庫'!$H$8*IF(ISNUMBER($AF1434),AQ1434,0)+'01_指標庫'!$H$9*IF(ISNUMBER($AG1434),AR1434,0)+'01_指標庫'!$H$10*IF(ISNUMBER($AB1434),AM1434,0)+'01_指標庫'!$H$11*IF(ISNUMBER($AC1434),AN1434,0)+'01_指標庫'!$H$12*IF(ISNUMBER($AD1434),AO1434,0)+'01_指標庫'!$H$13*IF(ISNUMBER($AE1434),AP1434,0)+'01_指標庫'!$H$14*IF(ISNUMBER($I1434),O1434,0)+'01_指標庫'!$H$15*IF(ISNUMBER($AH1434),AS1434,0)+'01_指標庫'!$H$16*IF(ISNUMBER($K1434),P1434,0)+'01_指標庫'!$H$17*IF(ISNUMBER($AI1434),AT1434,0)+'01_指標庫'!$H$18*IF(ISNUMBER($AJ1434),AU1434,0)+'01_指標庫'!$H$19*IF(ISNUMBER($AK1434),AV1434,0)+'01_指標庫'!$H$20*IF(ISNUMBER($BB1434),BB1434,0)+'01_指標庫'!$H$21*IF(ISNUMBER($BC1434),BC1434,0))/AW1434,1))</f>
        <v>12.7</v>
      </c>
      <c r="AY1434" s="67"/>
      <c r="AZ1434" s="67"/>
      <c r="BA1434" s="66">
        <f t="shared" si="523"/>
        <v>-2.2811831878388533E-2</v>
      </c>
      <c r="BB1434">
        <f t="shared" si="524"/>
        <v>0</v>
      </c>
      <c r="BC1434" t="str">
        <f t="shared" si="525"/>
        <v/>
      </c>
    </row>
    <row r="1435" spans="1:55" ht="15" customHeight="1">
      <c r="A1435" s="56">
        <v>1431</v>
      </c>
      <c r="B1435" s="57">
        <v>44634</v>
      </c>
      <c r="C1435" s="56">
        <v>2022</v>
      </c>
      <c r="D1435" s="58" t="s">
        <v>236</v>
      </c>
      <c r="E1435" s="59">
        <v>13046.64</v>
      </c>
      <c r="F1435" s="60">
        <v>-0.13570699999999999</v>
      </c>
      <c r="G1435" s="60">
        <v>-0.21279400000000001</v>
      </c>
      <c r="H1435" s="61">
        <v>0.22450000000000001</v>
      </c>
      <c r="I1435" s="69">
        <v>539.6</v>
      </c>
      <c r="J1435" s="70" t="s">
        <v>240</v>
      </c>
      <c r="K1435" s="63">
        <v>31.77</v>
      </c>
      <c r="L1435" s="56">
        <f t="shared" si="503"/>
        <v>0</v>
      </c>
      <c r="M1435" s="56">
        <f t="shared" si="504"/>
        <v>0</v>
      </c>
      <c r="N1435" s="56">
        <f t="shared" si="505"/>
        <v>0</v>
      </c>
      <c r="O1435" s="56">
        <f t="shared" si="506"/>
        <v>50</v>
      </c>
      <c r="P1435" s="56">
        <f t="shared" si="507"/>
        <v>0</v>
      </c>
      <c r="Q1435" s="63"/>
      <c r="R1435" s="56"/>
      <c r="S1435" s="60">
        <f t="shared" si="520"/>
        <v>-1.9184578362526072E-2</v>
      </c>
      <c r="T1435" s="64">
        <f t="shared" si="521"/>
        <v>3.3170731707317103E-2</v>
      </c>
      <c r="V1435" s="65"/>
      <c r="W1435" s="65"/>
      <c r="Y1435" s="15" t="str">
        <f t="shared" si="508"/>
        <v>HARD</v>
      </c>
      <c r="AA1435" s="66">
        <f t="shared" si="522"/>
        <v>-3.1475859327643629E-2</v>
      </c>
      <c r="AB1435">
        <f>LOOKUP($B1435,'07_L1政策步階'!$A$4:$A$14,'07_L1政策步階'!$C$4:$C$14)</f>
        <v>0</v>
      </c>
      <c r="AC1435" s="65"/>
      <c r="AD1435" s="65"/>
      <c r="AE1435" s="65"/>
      <c r="AF1435" s="65"/>
      <c r="AG1435" s="65"/>
      <c r="AH1435" s="65"/>
      <c r="AI1435" s="65"/>
      <c r="AJ1435" s="65"/>
      <c r="AK1435" s="65"/>
      <c r="AL1435">
        <f t="shared" si="509"/>
        <v>0</v>
      </c>
      <c r="AM1435">
        <f t="shared" si="510"/>
        <v>50</v>
      </c>
      <c r="AN1435" t="str">
        <f t="shared" si="511"/>
        <v/>
      </c>
      <c r="AO1435" t="str">
        <f t="shared" si="512"/>
        <v/>
      </c>
      <c r="AP1435" t="str">
        <f t="shared" si="513"/>
        <v/>
      </c>
      <c r="AQ1435" t="str">
        <f t="shared" si="514"/>
        <v/>
      </c>
      <c r="AR1435" t="str">
        <f t="shared" si="515"/>
        <v/>
      </c>
      <c r="AS1435" t="str">
        <f t="shared" si="516"/>
        <v/>
      </c>
      <c r="AT1435" t="str">
        <f t="shared" si="517"/>
        <v/>
      </c>
      <c r="AU1435" t="str">
        <f t="shared" si="518"/>
        <v/>
      </c>
      <c r="AV1435" t="str">
        <f t="shared" si="519"/>
        <v/>
      </c>
      <c r="AW1435">
        <f>'01_指標庫'!$H$4*ISNUMBER($F1435)+'01_指標庫'!$H$5*ISNUMBER($AA1435)+'01_指標庫'!$H$6*ISNUMBER($G1435)+'01_指標庫'!$H$7*ISNUMBER($H1435)+'01_指標庫'!$H$8*ISNUMBER($AF1435)+'01_指標庫'!$H$9*ISNUMBER($AG1435)+'01_指標庫'!$H$10*ISNUMBER($AB1435)+'01_指標庫'!$H$11*ISNUMBER($AC1435)+'01_指標庫'!$H$12*ISNUMBER($AD1435)+'01_指標庫'!$H$13*ISNUMBER($AE1435)+'01_指標庫'!$H$14*ISNUMBER($I1435)+'01_指標庫'!$H$15*ISNUMBER($AH1435)+'01_指標庫'!$H$16*ISNUMBER($K1435)+'01_指標庫'!$H$17*ISNUMBER($AI1435)+'01_指標庫'!$H$18*ISNUMBER($AJ1435)+'01_指標庫'!$H$19*ISNUMBER($AK1435)+'01_指標庫'!$H$20*ISNUMBER($BB1435)+'01_指標庫'!$H$21*ISNUMBER($BC1435)</f>
        <v>51</v>
      </c>
      <c r="AX1435">
        <f>IF(AW1435=0,50,ROUND(('01_指標庫'!$H$4*IF(ISNUMBER($F1435),L1435,0)+'01_指標庫'!$H$5*IF(ISNUMBER($AA1435),AL1435,0)+'01_指標庫'!$H$6*IF(ISNUMBER($G1435),M1435,0)+'01_指標庫'!$H$7*IF(ISNUMBER($H1435),N1435,0)+'01_指標庫'!$H$8*IF(ISNUMBER($AF1435),AQ1435,0)+'01_指標庫'!$H$9*IF(ISNUMBER($AG1435),AR1435,0)+'01_指標庫'!$H$10*IF(ISNUMBER($AB1435),AM1435,0)+'01_指標庫'!$H$11*IF(ISNUMBER($AC1435),AN1435,0)+'01_指標庫'!$H$12*IF(ISNUMBER($AD1435),AO1435,0)+'01_指標庫'!$H$13*IF(ISNUMBER($AE1435),AP1435,0)+'01_指標庫'!$H$14*IF(ISNUMBER($I1435),O1435,0)+'01_指標庫'!$H$15*IF(ISNUMBER($AH1435),AS1435,0)+'01_指標庫'!$H$16*IF(ISNUMBER($K1435),P1435,0)+'01_指標庫'!$H$17*IF(ISNUMBER($AI1435),AT1435,0)+'01_指標庫'!$H$18*IF(ISNUMBER($AJ1435),AU1435,0)+'01_指標庫'!$H$19*IF(ISNUMBER($AK1435),AV1435,0)+'01_指標庫'!$H$20*IF(ISNUMBER($BB1435),BB1435,0)+'01_指標庫'!$H$21*IF(ISNUMBER($BC1435),BC1435,0))/AW1435,1))</f>
        <v>12.7</v>
      </c>
      <c r="AY1435" s="67"/>
      <c r="AZ1435" s="67"/>
      <c r="BA1435" s="66">
        <f t="shared" si="523"/>
        <v>-1.8276961491261456E-2</v>
      </c>
      <c r="BB1435">
        <f t="shared" si="524"/>
        <v>0</v>
      </c>
      <c r="BC1435" t="str">
        <f t="shared" si="525"/>
        <v/>
      </c>
    </row>
    <row r="1436" spans="1:55" ht="15" customHeight="1">
      <c r="A1436" s="56">
        <v>1432</v>
      </c>
      <c r="B1436" s="57">
        <v>44635</v>
      </c>
      <c r="C1436" s="56">
        <v>2022</v>
      </c>
      <c r="D1436" s="58" t="s">
        <v>237</v>
      </c>
      <c r="E1436" s="59">
        <v>13458.56</v>
      </c>
      <c r="F1436" s="60">
        <v>-0.108352</v>
      </c>
      <c r="G1436" s="60">
        <v>-0.18793899999999999</v>
      </c>
      <c r="H1436" s="61">
        <v>0.30609999999999998</v>
      </c>
      <c r="I1436" s="69">
        <v>523.4</v>
      </c>
      <c r="J1436" s="70" t="s">
        <v>240</v>
      </c>
      <c r="K1436" s="63">
        <v>29.83</v>
      </c>
      <c r="L1436" s="56">
        <f t="shared" si="503"/>
        <v>0</v>
      </c>
      <c r="M1436" s="56">
        <f t="shared" si="504"/>
        <v>0</v>
      </c>
      <c r="N1436" s="56">
        <f t="shared" si="505"/>
        <v>0</v>
      </c>
      <c r="O1436" s="56">
        <f t="shared" si="506"/>
        <v>50</v>
      </c>
      <c r="P1436" s="56">
        <f t="shared" si="507"/>
        <v>0</v>
      </c>
      <c r="Q1436" s="63"/>
      <c r="R1436" s="56"/>
      <c r="S1436" s="60">
        <f t="shared" si="520"/>
        <v>3.1572880067205045E-2</v>
      </c>
      <c r="T1436" s="64">
        <f t="shared" si="521"/>
        <v>-6.1063896757947767E-2</v>
      </c>
      <c r="V1436" s="65"/>
      <c r="W1436" s="65"/>
      <c r="Y1436" s="15" t="str">
        <f t="shared" si="508"/>
        <v>HARD</v>
      </c>
      <c r="AA1436" s="66">
        <f t="shared" si="522"/>
        <v>-3.5194320124429579E-2</v>
      </c>
      <c r="AB1436">
        <f>LOOKUP($B1436,'07_L1政策步階'!$A$4:$A$14,'07_L1政策步階'!$C$4:$C$14)</f>
        <v>0</v>
      </c>
      <c r="AC1436" s="65"/>
      <c r="AD1436" s="65"/>
      <c r="AE1436" s="65"/>
      <c r="AF1436" s="65"/>
      <c r="AG1436" s="65"/>
      <c r="AH1436" s="65"/>
      <c r="AI1436" s="65"/>
      <c r="AJ1436" s="65"/>
      <c r="AK1436" s="65"/>
      <c r="AL1436">
        <f t="shared" si="509"/>
        <v>0</v>
      </c>
      <c r="AM1436">
        <f t="shared" si="510"/>
        <v>50</v>
      </c>
      <c r="AN1436" t="str">
        <f t="shared" si="511"/>
        <v/>
      </c>
      <c r="AO1436" t="str">
        <f t="shared" si="512"/>
        <v/>
      </c>
      <c r="AP1436" t="str">
        <f t="shared" si="513"/>
        <v/>
      </c>
      <c r="AQ1436" t="str">
        <f t="shared" si="514"/>
        <v/>
      </c>
      <c r="AR1436" t="str">
        <f t="shared" si="515"/>
        <v/>
      </c>
      <c r="AS1436" t="str">
        <f t="shared" si="516"/>
        <v/>
      </c>
      <c r="AT1436" t="str">
        <f t="shared" si="517"/>
        <v/>
      </c>
      <c r="AU1436" t="str">
        <f t="shared" si="518"/>
        <v/>
      </c>
      <c r="AV1436" t="str">
        <f t="shared" si="519"/>
        <v/>
      </c>
      <c r="AW1436">
        <f>'01_指標庫'!$H$4*ISNUMBER($F1436)+'01_指標庫'!$H$5*ISNUMBER($AA1436)+'01_指標庫'!$H$6*ISNUMBER($G1436)+'01_指標庫'!$H$7*ISNUMBER($H1436)+'01_指標庫'!$H$8*ISNUMBER($AF1436)+'01_指標庫'!$H$9*ISNUMBER($AG1436)+'01_指標庫'!$H$10*ISNUMBER($AB1436)+'01_指標庫'!$H$11*ISNUMBER($AC1436)+'01_指標庫'!$H$12*ISNUMBER($AD1436)+'01_指標庫'!$H$13*ISNUMBER($AE1436)+'01_指標庫'!$H$14*ISNUMBER($I1436)+'01_指標庫'!$H$15*ISNUMBER($AH1436)+'01_指標庫'!$H$16*ISNUMBER($K1436)+'01_指標庫'!$H$17*ISNUMBER($AI1436)+'01_指標庫'!$H$18*ISNUMBER($AJ1436)+'01_指標庫'!$H$19*ISNUMBER($AK1436)+'01_指標庫'!$H$20*ISNUMBER($BB1436)+'01_指標庫'!$H$21*ISNUMBER($BC1436)</f>
        <v>51</v>
      </c>
      <c r="AX1436">
        <f>IF(AW1436=0,50,ROUND(('01_指標庫'!$H$4*IF(ISNUMBER($F1436),L1436,0)+'01_指標庫'!$H$5*IF(ISNUMBER($AA1436),AL1436,0)+'01_指標庫'!$H$6*IF(ISNUMBER($G1436),M1436,0)+'01_指標庫'!$H$7*IF(ISNUMBER($H1436),N1436,0)+'01_指標庫'!$H$8*IF(ISNUMBER($AF1436),AQ1436,0)+'01_指標庫'!$H$9*IF(ISNUMBER($AG1436),AR1436,0)+'01_指標庫'!$H$10*IF(ISNUMBER($AB1436),AM1436,0)+'01_指標庫'!$H$11*IF(ISNUMBER($AC1436),AN1436,0)+'01_指標庫'!$H$12*IF(ISNUMBER($AD1436),AO1436,0)+'01_指標庫'!$H$13*IF(ISNUMBER($AE1436),AP1436,0)+'01_指標庫'!$H$14*IF(ISNUMBER($I1436),O1436,0)+'01_指標庫'!$H$15*IF(ISNUMBER($AH1436),AS1436,0)+'01_指標庫'!$H$16*IF(ISNUMBER($K1436),P1436,0)+'01_指標庫'!$H$17*IF(ISNUMBER($AI1436),AT1436,0)+'01_指標庫'!$H$18*IF(ISNUMBER($AJ1436),AU1436,0)+'01_指標庫'!$H$19*IF(ISNUMBER($AK1436),AV1436,0)+'01_指標庫'!$H$20*IF(ISNUMBER($BB1436),BB1436,0)+'01_指標庫'!$H$21*IF(ISNUMBER($BC1436),BC1436,0))/AW1436,1))</f>
        <v>12.7</v>
      </c>
      <c r="AY1436" s="67"/>
      <c r="AZ1436" s="67"/>
      <c r="BA1436" s="66">
        <f t="shared" si="523"/>
        <v>-1.1509456254768957E-2</v>
      </c>
      <c r="BB1436">
        <f t="shared" si="524"/>
        <v>0</v>
      </c>
      <c r="BC1436" t="str">
        <f t="shared" si="525"/>
        <v/>
      </c>
    </row>
    <row r="1437" spans="1:55" ht="15" customHeight="1">
      <c r="A1437" s="56">
        <v>1433</v>
      </c>
      <c r="B1437" s="57">
        <v>44636</v>
      </c>
      <c r="C1437" s="56">
        <v>2022</v>
      </c>
      <c r="D1437" s="58" t="s">
        <v>238</v>
      </c>
      <c r="E1437" s="59">
        <v>13956.79</v>
      </c>
      <c r="F1437" s="60">
        <v>-7.5436000000000003E-2</v>
      </c>
      <c r="G1437" s="60">
        <v>-0.15787699999999999</v>
      </c>
      <c r="H1437" s="61">
        <v>0.38779999999999998</v>
      </c>
      <c r="I1437" s="69">
        <v>496.8</v>
      </c>
      <c r="J1437" s="70" t="s">
        <v>240</v>
      </c>
      <c r="K1437" s="63">
        <v>26.67</v>
      </c>
      <c r="L1437" s="56">
        <f t="shared" si="503"/>
        <v>0</v>
      </c>
      <c r="M1437" s="56">
        <f t="shared" si="504"/>
        <v>0</v>
      </c>
      <c r="N1437" s="56">
        <f t="shared" si="505"/>
        <v>0</v>
      </c>
      <c r="O1437" s="56">
        <f t="shared" si="506"/>
        <v>50</v>
      </c>
      <c r="P1437" s="56">
        <f t="shared" si="507"/>
        <v>0</v>
      </c>
      <c r="Q1437" s="63"/>
      <c r="R1437" s="56"/>
      <c r="S1437" s="60">
        <f t="shared" si="520"/>
        <v>3.7019562271149553E-2</v>
      </c>
      <c r="T1437" s="64">
        <f t="shared" si="521"/>
        <v>-0.10593362386858851</v>
      </c>
      <c r="V1437" s="65"/>
      <c r="W1437" s="65"/>
      <c r="Y1437" s="15" t="str">
        <f t="shared" si="508"/>
        <v>HARD</v>
      </c>
      <c r="AA1437" s="66">
        <f t="shared" si="522"/>
        <v>-3.8662725350291804E-2</v>
      </c>
      <c r="AB1437">
        <f>LOOKUP($B1437,'07_L1政策步階'!$A$4:$A$14,'07_L1政策步階'!$C$4:$C$14)</f>
        <v>-1</v>
      </c>
      <c r="AC1437" s="65"/>
      <c r="AD1437" s="65"/>
      <c r="AE1437" s="65"/>
      <c r="AF1437" s="65"/>
      <c r="AG1437" s="65"/>
      <c r="AH1437" s="65"/>
      <c r="AI1437" s="65"/>
      <c r="AJ1437" s="65"/>
      <c r="AK1437" s="65"/>
      <c r="AL1437">
        <f t="shared" si="509"/>
        <v>0</v>
      </c>
      <c r="AM1437">
        <f t="shared" si="510"/>
        <v>0</v>
      </c>
      <c r="AN1437" t="str">
        <f t="shared" si="511"/>
        <v/>
      </c>
      <c r="AO1437" t="str">
        <f t="shared" si="512"/>
        <v/>
      </c>
      <c r="AP1437" t="str">
        <f t="shared" si="513"/>
        <v/>
      </c>
      <c r="AQ1437" t="str">
        <f t="shared" si="514"/>
        <v/>
      </c>
      <c r="AR1437" t="str">
        <f t="shared" si="515"/>
        <v/>
      </c>
      <c r="AS1437" t="str">
        <f t="shared" si="516"/>
        <v/>
      </c>
      <c r="AT1437" t="str">
        <f t="shared" si="517"/>
        <v/>
      </c>
      <c r="AU1437" t="str">
        <f t="shared" si="518"/>
        <v/>
      </c>
      <c r="AV1437" t="str">
        <f t="shared" si="519"/>
        <v/>
      </c>
      <c r="AW1437">
        <f>'01_指標庫'!$H$4*ISNUMBER($F1437)+'01_指標庫'!$H$5*ISNUMBER($AA1437)+'01_指標庫'!$H$6*ISNUMBER($G1437)+'01_指標庫'!$H$7*ISNUMBER($H1437)+'01_指標庫'!$H$8*ISNUMBER($AF1437)+'01_指標庫'!$H$9*ISNUMBER($AG1437)+'01_指標庫'!$H$10*ISNUMBER($AB1437)+'01_指標庫'!$H$11*ISNUMBER($AC1437)+'01_指標庫'!$H$12*ISNUMBER($AD1437)+'01_指標庫'!$H$13*ISNUMBER($AE1437)+'01_指標庫'!$H$14*ISNUMBER($I1437)+'01_指標庫'!$H$15*ISNUMBER($AH1437)+'01_指標庫'!$H$16*ISNUMBER($K1437)+'01_指標庫'!$H$17*ISNUMBER($AI1437)+'01_指標庫'!$H$18*ISNUMBER($AJ1437)+'01_指標庫'!$H$19*ISNUMBER($AK1437)+'01_指標庫'!$H$20*ISNUMBER($BB1437)+'01_指標庫'!$H$21*ISNUMBER($BC1437)</f>
        <v>51</v>
      </c>
      <c r="AX1437">
        <f>IF(AW1437=0,50,ROUND(('01_指標庫'!$H$4*IF(ISNUMBER($F1437),L1437,0)+'01_指標庫'!$H$5*IF(ISNUMBER($AA1437),AL1437,0)+'01_指標庫'!$H$6*IF(ISNUMBER($G1437),M1437,0)+'01_指標庫'!$H$7*IF(ISNUMBER($H1437),N1437,0)+'01_指標庫'!$H$8*IF(ISNUMBER($AF1437),AQ1437,0)+'01_指標庫'!$H$9*IF(ISNUMBER($AG1437),AR1437,0)+'01_指標庫'!$H$10*IF(ISNUMBER($AB1437),AM1437,0)+'01_指標庫'!$H$11*IF(ISNUMBER($AC1437),AN1437,0)+'01_指標庫'!$H$12*IF(ISNUMBER($AD1437),AO1437,0)+'01_指標庫'!$H$13*IF(ISNUMBER($AE1437),AP1437,0)+'01_指標庫'!$H$14*IF(ISNUMBER($I1437),O1437,0)+'01_指標庫'!$H$15*IF(ISNUMBER($AH1437),AS1437,0)+'01_指標庫'!$H$16*IF(ISNUMBER($K1437),P1437,0)+'01_指標庫'!$H$17*IF(ISNUMBER($AI1437),AT1437,0)+'01_指標庫'!$H$18*IF(ISNUMBER($AJ1437),AU1437,0)+'01_指標庫'!$H$19*IF(ISNUMBER($AK1437),AV1437,0)+'01_指標庫'!$H$20*IF(ISNUMBER($BB1437),BB1437,0)+'01_指標庫'!$H$21*IF(ISNUMBER($BC1437),BC1437,0))/AW1437,1))</f>
        <v>7.8</v>
      </c>
      <c r="AY1437" s="67"/>
      <c r="AZ1437" s="67"/>
      <c r="BA1437" s="66">
        <f t="shared" si="523"/>
        <v>-6.2513163277008177E-3</v>
      </c>
      <c r="BB1437">
        <f t="shared" si="524"/>
        <v>0</v>
      </c>
      <c r="BC1437" t="str">
        <f t="shared" si="525"/>
        <v/>
      </c>
    </row>
    <row r="1438" spans="1:55" ht="15" customHeight="1">
      <c r="A1438" s="56">
        <v>1434</v>
      </c>
      <c r="B1438" s="57">
        <v>44637</v>
      </c>
      <c r="C1438" s="56">
        <v>2022</v>
      </c>
      <c r="D1438" s="58" t="s">
        <v>239</v>
      </c>
      <c r="E1438" s="59">
        <v>14118.6</v>
      </c>
      <c r="F1438" s="60">
        <v>-6.4853999999999995E-2</v>
      </c>
      <c r="G1438" s="60">
        <v>-0.148114</v>
      </c>
      <c r="H1438" s="61">
        <v>0.40820000000000001</v>
      </c>
      <c r="I1438" s="69">
        <v>488.5</v>
      </c>
      <c r="J1438" s="70" t="s">
        <v>240</v>
      </c>
      <c r="K1438" s="63">
        <v>25.67</v>
      </c>
      <c r="L1438" s="56">
        <f t="shared" si="503"/>
        <v>0</v>
      </c>
      <c r="M1438" s="56">
        <f t="shared" si="504"/>
        <v>50</v>
      </c>
      <c r="N1438" s="56">
        <f t="shared" si="505"/>
        <v>50</v>
      </c>
      <c r="O1438" s="56">
        <f t="shared" si="506"/>
        <v>50</v>
      </c>
      <c r="P1438" s="56">
        <f t="shared" si="507"/>
        <v>0</v>
      </c>
      <c r="Q1438" s="63"/>
      <c r="R1438" s="56"/>
      <c r="S1438" s="60">
        <f t="shared" si="520"/>
        <v>1.1593640084861967E-2</v>
      </c>
      <c r="T1438" s="64">
        <f t="shared" si="521"/>
        <v>-3.749531308586429E-2</v>
      </c>
      <c r="V1438" s="65"/>
      <c r="W1438" s="65"/>
      <c r="Y1438" s="15" t="str">
        <f t="shared" si="508"/>
        <v>HARD</v>
      </c>
      <c r="AA1438" s="66">
        <f t="shared" si="522"/>
        <v>-4.1666554481045281E-2</v>
      </c>
      <c r="AB1438">
        <f>LOOKUP($B1438,'07_L1政策步階'!$A$4:$A$14,'07_L1政策步階'!$C$4:$C$14)</f>
        <v>-1</v>
      </c>
      <c r="AC1438" s="65"/>
      <c r="AD1438" s="65"/>
      <c r="AE1438" s="65"/>
      <c r="AF1438" s="65"/>
      <c r="AG1438" s="65"/>
      <c r="AH1438" s="65"/>
      <c r="AI1438" s="65"/>
      <c r="AJ1438" s="65"/>
      <c r="AK1438" s="65"/>
      <c r="AL1438">
        <f t="shared" si="509"/>
        <v>0</v>
      </c>
      <c r="AM1438">
        <f t="shared" si="510"/>
        <v>0</v>
      </c>
      <c r="AN1438" t="str">
        <f t="shared" si="511"/>
        <v/>
      </c>
      <c r="AO1438" t="str">
        <f t="shared" si="512"/>
        <v/>
      </c>
      <c r="AP1438" t="str">
        <f t="shared" si="513"/>
        <v/>
      </c>
      <c r="AQ1438" t="str">
        <f t="shared" si="514"/>
        <v/>
      </c>
      <c r="AR1438" t="str">
        <f t="shared" si="515"/>
        <v/>
      </c>
      <c r="AS1438" t="str">
        <f t="shared" si="516"/>
        <v/>
      </c>
      <c r="AT1438" t="str">
        <f t="shared" si="517"/>
        <v/>
      </c>
      <c r="AU1438" t="str">
        <f t="shared" si="518"/>
        <v/>
      </c>
      <c r="AV1438" t="str">
        <f t="shared" si="519"/>
        <v/>
      </c>
      <c r="AW1438">
        <f>'01_指標庫'!$H$4*ISNUMBER($F1438)+'01_指標庫'!$H$5*ISNUMBER($AA1438)+'01_指標庫'!$H$6*ISNUMBER($G1438)+'01_指標庫'!$H$7*ISNUMBER($H1438)+'01_指標庫'!$H$8*ISNUMBER($AF1438)+'01_指標庫'!$H$9*ISNUMBER($AG1438)+'01_指標庫'!$H$10*ISNUMBER($AB1438)+'01_指標庫'!$H$11*ISNUMBER($AC1438)+'01_指標庫'!$H$12*ISNUMBER($AD1438)+'01_指標庫'!$H$13*ISNUMBER($AE1438)+'01_指標庫'!$H$14*ISNUMBER($I1438)+'01_指標庫'!$H$15*ISNUMBER($AH1438)+'01_指標庫'!$H$16*ISNUMBER($K1438)+'01_指標庫'!$H$17*ISNUMBER($AI1438)+'01_指標庫'!$H$18*ISNUMBER($AJ1438)+'01_指標庫'!$H$19*ISNUMBER($AK1438)+'01_指標庫'!$H$20*ISNUMBER($BB1438)+'01_指標庫'!$H$21*ISNUMBER($BC1438)</f>
        <v>51</v>
      </c>
      <c r="AX1438">
        <f>IF(AW1438=0,50,ROUND(('01_指標庫'!$H$4*IF(ISNUMBER($F1438),L1438,0)+'01_指標庫'!$H$5*IF(ISNUMBER($AA1438),AL1438,0)+'01_指標庫'!$H$6*IF(ISNUMBER($G1438),M1438,0)+'01_指標庫'!$H$7*IF(ISNUMBER($H1438),N1438,0)+'01_指標庫'!$H$8*IF(ISNUMBER($AF1438),AQ1438,0)+'01_指標庫'!$H$9*IF(ISNUMBER($AG1438),AR1438,0)+'01_指標庫'!$H$10*IF(ISNUMBER($AB1438),AM1438,0)+'01_指標庫'!$H$11*IF(ISNUMBER($AC1438),AN1438,0)+'01_指標庫'!$H$12*IF(ISNUMBER($AD1438),AO1438,0)+'01_指標庫'!$H$13*IF(ISNUMBER($AE1438),AP1438,0)+'01_指標庫'!$H$14*IF(ISNUMBER($I1438),O1438,0)+'01_指標庫'!$H$15*IF(ISNUMBER($AH1438),AS1438,0)+'01_指標庫'!$H$16*IF(ISNUMBER($K1438),P1438,0)+'01_指標庫'!$H$17*IF(ISNUMBER($AI1438),AT1438,0)+'01_指標庫'!$H$18*IF(ISNUMBER($AJ1438),AU1438,0)+'01_指標庫'!$H$19*IF(ISNUMBER($AK1438),AV1438,0)+'01_指標庫'!$H$20*IF(ISNUMBER($BB1438),BB1438,0)+'01_指標庫'!$H$21*IF(ISNUMBER($BC1438),BC1438,0))/AW1438,1))</f>
        <v>29.4</v>
      </c>
      <c r="AY1438" s="67"/>
      <c r="AZ1438" s="67"/>
      <c r="BA1438" s="66">
        <f t="shared" si="523"/>
        <v>9.1713061384934846E-4</v>
      </c>
      <c r="BB1438">
        <f t="shared" si="524"/>
        <v>50</v>
      </c>
      <c r="BC1438" t="str">
        <f t="shared" si="525"/>
        <v/>
      </c>
    </row>
    <row r="1439" spans="1:55" ht="15" customHeight="1">
      <c r="A1439" s="56">
        <v>1435</v>
      </c>
      <c r="B1439" s="57">
        <v>44638</v>
      </c>
      <c r="C1439" s="56">
        <v>2022</v>
      </c>
      <c r="D1439" s="58" t="s">
        <v>234</v>
      </c>
      <c r="E1439" s="59">
        <v>14420.08</v>
      </c>
      <c r="F1439" s="60">
        <v>-4.5166999999999999E-2</v>
      </c>
      <c r="G1439" s="60">
        <v>-0.12992300000000001</v>
      </c>
      <c r="H1439" s="61">
        <v>0.48980000000000001</v>
      </c>
      <c r="I1439" s="69">
        <v>473.4</v>
      </c>
      <c r="J1439" s="70" t="s">
        <v>240</v>
      </c>
      <c r="K1439" s="63">
        <v>23.87</v>
      </c>
      <c r="L1439" s="56">
        <f t="shared" si="503"/>
        <v>0</v>
      </c>
      <c r="M1439" s="56">
        <f t="shared" si="504"/>
        <v>50</v>
      </c>
      <c r="N1439" s="56">
        <f t="shared" si="505"/>
        <v>50</v>
      </c>
      <c r="O1439" s="56">
        <f t="shared" si="506"/>
        <v>50</v>
      </c>
      <c r="P1439" s="56">
        <f t="shared" si="507"/>
        <v>50</v>
      </c>
      <c r="Q1439" s="63"/>
      <c r="R1439" s="56"/>
      <c r="S1439" s="60">
        <f t="shared" si="520"/>
        <v>2.1353391979374692E-2</v>
      </c>
      <c r="T1439" s="64">
        <f t="shared" si="521"/>
        <v>-7.0120763537202979E-2</v>
      </c>
      <c r="V1439" s="65"/>
      <c r="W1439" s="65"/>
      <c r="Y1439" s="15" t="str">
        <f t="shared" si="508"/>
        <v>UNCERTAIN</v>
      </c>
      <c r="AA1439" s="66">
        <f t="shared" si="522"/>
        <v>-4.3739133638750705E-2</v>
      </c>
      <c r="AB1439">
        <f>LOOKUP($B1439,'07_L1政策步階'!$A$4:$A$14,'07_L1政策步階'!$C$4:$C$14)</f>
        <v>-1</v>
      </c>
      <c r="AC1439" s="65"/>
      <c r="AD1439" s="65"/>
      <c r="AE1439" s="65"/>
      <c r="AF1439" s="65"/>
      <c r="AG1439" s="65"/>
      <c r="AH1439" s="65"/>
      <c r="AI1439" s="65"/>
      <c r="AJ1439" s="65"/>
      <c r="AK1439" s="65"/>
      <c r="AL1439">
        <f t="shared" si="509"/>
        <v>0</v>
      </c>
      <c r="AM1439">
        <f t="shared" si="510"/>
        <v>0</v>
      </c>
      <c r="AN1439" t="str">
        <f t="shared" si="511"/>
        <v/>
      </c>
      <c r="AO1439" t="str">
        <f t="shared" si="512"/>
        <v/>
      </c>
      <c r="AP1439" t="str">
        <f t="shared" si="513"/>
        <v/>
      </c>
      <c r="AQ1439" t="str">
        <f t="shared" si="514"/>
        <v/>
      </c>
      <c r="AR1439" t="str">
        <f t="shared" si="515"/>
        <v/>
      </c>
      <c r="AS1439" t="str">
        <f t="shared" si="516"/>
        <v/>
      </c>
      <c r="AT1439" t="str">
        <f t="shared" si="517"/>
        <v/>
      </c>
      <c r="AU1439" t="str">
        <f t="shared" si="518"/>
        <v/>
      </c>
      <c r="AV1439" t="str">
        <f t="shared" si="519"/>
        <v/>
      </c>
      <c r="AW1439">
        <f>'01_指標庫'!$H$4*ISNUMBER($F1439)+'01_指標庫'!$H$5*ISNUMBER($AA1439)+'01_指標庫'!$H$6*ISNUMBER($G1439)+'01_指標庫'!$H$7*ISNUMBER($H1439)+'01_指標庫'!$H$8*ISNUMBER($AF1439)+'01_指標庫'!$H$9*ISNUMBER($AG1439)+'01_指標庫'!$H$10*ISNUMBER($AB1439)+'01_指標庫'!$H$11*ISNUMBER($AC1439)+'01_指標庫'!$H$12*ISNUMBER($AD1439)+'01_指標庫'!$H$13*ISNUMBER($AE1439)+'01_指標庫'!$H$14*ISNUMBER($I1439)+'01_指標庫'!$H$15*ISNUMBER($AH1439)+'01_指標庫'!$H$16*ISNUMBER($K1439)+'01_指標庫'!$H$17*ISNUMBER($AI1439)+'01_指標庫'!$H$18*ISNUMBER($AJ1439)+'01_指標庫'!$H$19*ISNUMBER($AK1439)+'01_指標庫'!$H$20*ISNUMBER($BB1439)+'01_指標庫'!$H$21*ISNUMBER($BC1439)</f>
        <v>51</v>
      </c>
      <c r="AX1439">
        <f>IF(AW1439=0,50,ROUND(('01_指標庫'!$H$4*IF(ISNUMBER($F1439),L1439,0)+'01_指標庫'!$H$5*IF(ISNUMBER($AA1439),AL1439,0)+'01_指標庫'!$H$6*IF(ISNUMBER($G1439),M1439,0)+'01_指標庫'!$H$7*IF(ISNUMBER($H1439),N1439,0)+'01_指標庫'!$H$8*IF(ISNUMBER($AF1439),AQ1439,0)+'01_指標庫'!$H$9*IF(ISNUMBER($AG1439),AR1439,0)+'01_指標庫'!$H$10*IF(ISNUMBER($AB1439),AM1439,0)+'01_指標庫'!$H$11*IF(ISNUMBER($AC1439),AN1439,0)+'01_指標庫'!$H$12*IF(ISNUMBER($AD1439),AO1439,0)+'01_指標庫'!$H$13*IF(ISNUMBER($AE1439),AP1439,0)+'01_指標庫'!$H$14*IF(ISNUMBER($I1439),O1439,0)+'01_指標庫'!$H$15*IF(ISNUMBER($AH1439),AS1439,0)+'01_指標庫'!$H$16*IF(ISNUMBER($K1439),P1439,0)+'01_指標庫'!$H$17*IF(ISNUMBER($AI1439),AT1439,0)+'01_指標庫'!$H$18*IF(ISNUMBER($AJ1439),AU1439,0)+'01_指標庫'!$H$19*IF(ISNUMBER($AK1439),AV1439,0)+'01_指標庫'!$H$20*IF(ISNUMBER($BB1439),BB1439,0)+'01_指標庫'!$H$21*IF(ISNUMBER($BC1439),BC1439,0))/AW1439,1))</f>
        <v>41.2</v>
      </c>
      <c r="AY1439" s="67"/>
      <c r="AZ1439" s="67"/>
      <c r="BA1439" s="66">
        <f t="shared" si="523"/>
        <v>1.3056929062258193E-2</v>
      </c>
      <c r="BB1439">
        <f t="shared" si="524"/>
        <v>100</v>
      </c>
      <c r="BC1439" t="str">
        <f t="shared" si="525"/>
        <v/>
      </c>
    </row>
    <row r="1440" spans="1:55" ht="15" customHeight="1">
      <c r="A1440" s="56">
        <v>1436</v>
      </c>
      <c r="B1440" s="57">
        <v>44641</v>
      </c>
      <c r="C1440" s="56">
        <v>2022</v>
      </c>
      <c r="D1440" s="58" t="s">
        <v>236</v>
      </c>
      <c r="E1440" s="59">
        <v>14376.09</v>
      </c>
      <c r="F1440" s="60">
        <v>-4.827E-2</v>
      </c>
      <c r="G1440" s="60">
        <v>-0.132577</v>
      </c>
      <c r="H1440" s="61">
        <v>0.42859999999999998</v>
      </c>
      <c r="I1440" s="69">
        <v>470.5</v>
      </c>
      <c r="J1440" s="70" t="s">
        <v>240</v>
      </c>
      <c r="K1440" s="63">
        <v>23.53</v>
      </c>
      <c r="L1440" s="56">
        <f t="shared" si="503"/>
        <v>0</v>
      </c>
      <c r="M1440" s="56">
        <f t="shared" si="504"/>
        <v>50</v>
      </c>
      <c r="N1440" s="56">
        <f t="shared" si="505"/>
        <v>50</v>
      </c>
      <c r="O1440" s="56">
        <f t="shared" si="506"/>
        <v>50</v>
      </c>
      <c r="P1440" s="56">
        <f t="shared" si="507"/>
        <v>50</v>
      </c>
      <c r="Q1440" s="63"/>
      <c r="R1440" s="56"/>
      <c r="S1440" s="60">
        <f t="shared" si="520"/>
        <v>-3.0506072088365421E-3</v>
      </c>
      <c r="T1440" s="64">
        <f t="shared" si="521"/>
        <v>-1.4243820695433618E-2</v>
      </c>
      <c r="V1440" s="65"/>
      <c r="W1440" s="65"/>
      <c r="Y1440" s="15" t="str">
        <f t="shared" si="508"/>
        <v>UNCERTAIN</v>
      </c>
      <c r="AA1440" s="66">
        <f t="shared" si="522"/>
        <v>-4.5770193768951306E-2</v>
      </c>
      <c r="AB1440">
        <f>LOOKUP($B1440,'07_L1政策步階'!$A$4:$A$14,'07_L1政策步階'!$C$4:$C$14)</f>
        <v>-1</v>
      </c>
      <c r="AC1440" s="65"/>
      <c r="AD1440" s="65"/>
      <c r="AE1440" s="65"/>
      <c r="AF1440" s="65"/>
      <c r="AG1440" s="65"/>
      <c r="AH1440" s="65"/>
      <c r="AI1440" s="65"/>
      <c r="AJ1440" s="65"/>
      <c r="AK1440" s="65"/>
      <c r="AL1440">
        <f t="shared" si="509"/>
        <v>0</v>
      </c>
      <c r="AM1440">
        <f t="shared" si="510"/>
        <v>0</v>
      </c>
      <c r="AN1440" t="str">
        <f t="shared" si="511"/>
        <v/>
      </c>
      <c r="AO1440" t="str">
        <f t="shared" si="512"/>
        <v/>
      </c>
      <c r="AP1440" t="str">
        <f t="shared" si="513"/>
        <v/>
      </c>
      <c r="AQ1440" t="str">
        <f t="shared" si="514"/>
        <v/>
      </c>
      <c r="AR1440" t="str">
        <f t="shared" si="515"/>
        <v/>
      </c>
      <c r="AS1440" t="str">
        <f t="shared" si="516"/>
        <v/>
      </c>
      <c r="AT1440" t="str">
        <f t="shared" si="517"/>
        <v/>
      </c>
      <c r="AU1440" t="str">
        <f t="shared" si="518"/>
        <v/>
      </c>
      <c r="AV1440" t="str">
        <f t="shared" si="519"/>
        <v/>
      </c>
      <c r="AW1440">
        <f>'01_指標庫'!$H$4*ISNUMBER($F1440)+'01_指標庫'!$H$5*ISNUMBER($AA1440)+'01_指標庫'!$H$6*ISNUMBER($G1440)+'01_指標庫'!$H$7*ISNUMBER($H1440)+'01_指標庫'!$H$8*ISNUMBER($AF1440)+'01_指標庫'!$H$9*ISNUMBER($AG1440)+'01_指標庫'!$H$10*ISNUMBER($AB1440)+'01_指標庫'!$H$11*ISNUMBER($AC1440)+'01_指標庫'!$H$12*ISNUMBER($AD1440)+'01_指標庫'!$H$13*ISNUMBER($AE1440)+'01_指標庫'!$H$14*ISNUMBER($I1440)+'01_指標庫'!$H$15*ISNUMBER($AH1440)+'01_指標庫'!$H$16*ISNUMBER($K1440)+'01_指標庫'!$H$17*ISNUMBER($AI1440)+'01_指標庫'!$H$18*ISNUMBER($AJ1440)+'01_指標庫'!$H$19*ISNUMBER($AK1440)+'01_指標庫'!$H$20*ISNUMBER($BB1440)+'01_指標庫'!$H$21*ISNUMBER($BC1440)</f>
        <v>51</v>
      </c>
      <c r="AX1440">
        <f>IF(AW1440=0,50,ROUND(('01_指標庫'!$H$4*IF(ISNUMBER($F1440),L1440,0)+'01_指標庫'!$H$5*IF(ISNUMBER($AA1440),AL1440,0)+'01_指標庫'!$H$6*IF(ISNUMBER($G1440),M1440,0)+'01_指標庫'!$H$7*IF(ISNUMBER($H1440),N1440,0)+'01_指標庫'!$H$8*IF(ISNUMBER($AF1440),AQ1440,0)+'01_指標庫'!$H$9*IF(ISNUMBER($AG1440),AR1440,0)+'01_指標庫'!$H$10*IF(ISNUMBER($AB1440),AM1440,0)+'01_指標庫'!$H$11*IF(ISNUMBER($AC1440),AN1440,0)+'01_指標庫'!$H$12*IF(ISNUMBER($AD1440),AO1440,0)+'01_指標庫'!$H$13*IF(ISNUMBER($AE1440),AP1440,0)+'01_指標庫'!$H$14*IF(ISNUMBER($I1440),O1440,0)+'01_指標庫'!$H$15*IF(ISNUMBER($AH1440),AS1440,0)+'01_指標庫'!$H$16*IF(ISNUMBER($K1440),P1440,0)+'01_指標庫'!$H$17*IF(ISNUMBER($AI1440),AT1440,0)+'01_指標庫'!$H$18*IF(ISNUMBER($AJ1440),AU1440,0)+'01_指標庫'!$H$19*IF(ISNUMBER($AK1440),AV1440,0)+'01_指標庫'!$H$20*IF(ISNUMBER($BB1440),BB1440,0)+'01_指標庫'!$H$21*IF(ISNUMBER($BC1440),BC1440,0))/AW1440,1))</f>
        <v>41.2</v>
      </c>
      <c r="AY1440" s="67"/>
      <c r="AZ1440" s="67"/>
      <c r="BA1440" s="66">
        <f t="shared" si="523"/>
        <v>2.4627438639737376E-2</v>
      </c>
      <c r="BB1440">
        <f t="shared" si="524"/>
        <v>100</v>
      </c>
      <c r="BC1440" t="str">
        <f t="shared" si="525"/>
        <v/>
      </c>
    </row>
    <row r="1441" spans="1:55" ht="15" customHeight="1">
      <c r="A1441" s="56">
        <v>1437</v>
      </c>
      <c r="B1441" s="57">
        <v>44642</v>
      </c>
      <c r="C1441" s="56">
        <v>2022</v>
      </c>
      <c r="D1441" s="58" t="s">
        <v>237</v>
      </c>
      <c r="E1441" s="59">
        <v>14654.33</v>
      </c>
      <c r="F1441" s="60">
        <v>-3.0124000000000001E-2</v>
      </c>
      <c r="G1441" s="60">
        <v>-0.115789</v>
      </c>
      <c r="H1441" s="61">
        <v>0.51019999999999999</v>
      </c>
      <c r="I1441" s="69">
        <v>465.6</v>
      </c>
      <c r="J1441" s="70" t="s">
        <v>240</v>
      </c>
      <c r="K1441" s="63">
        <v>22.94</v>
      </c>
      <c r="L1441" s="56">
        <f t="shared" si="503"/>
        <v>0</v>
      </c>
      <c r="M1441" s="56">
        <f t="shared" si="504"/>
        <v>50</v>
      </c>
      <c r="N1441" s="56">
        <f t="shared" si="505"/>
        <v>50</v>
      </c>
      <c r="O1441" s="56">
        <f t="shared" si="506"/>
        <v>50</v>
      </c>
      <c r="P1441" s="56">
        <f t="shared" si="507"/>
        <v>50</v>
      </c>
      <c r="Q1441" s="63"/>
      <c r="R1441" s="56"/>
      <c r="S1441" s="60">
        <f t="shared" si="520"/>
        <v>1.9354358521684212E-2</v>
      </c>
      <c r="T1441" s="64">
        <f t="shared" si="521"/>
        <v>-2.5074373140671513E-2</v>
      </c>
      <c r="V1441" s="65"/>
      <c r="W1441" s="65"/>
      <c r="Y1441" s="15" t="str">
        <f t="shared" si="508"/>
        <v>UNCERTAIN</v>
      </c>
      <c r="AA1441" s="66">
        <f t="shared" si="522"/>
        <v>-4.7280473714993665E-2</v>
      </c>
      <c r="AB1441">
        <f>LOOKUP($B1441,'07_L1政策步階'!$A$4:$A$14,'07_L1政策步階'!$C$4:$C$14)</f>
        <v>-1</v>
      </c>
      <c r="AC1441" s="65"/>
      <c r="AD1441" s="65"/>
      <c r="AE1441" s="65"/>
      <c r="AF1441" s="65"/>
      <c r="AG1441" s="65"/>
      <c r="AH1441" s="65"/>
      <c r="AI1441" s="65"/>
      <c r="AJ1441" s="65"/>
      <c r="AK1441" s="65"/>
      <c r="AL1441">
        <f t="shared" si="509"/>
        <v>0</v>
      </c>
      <c r="AM1441">
        <f t="shared" si="510"/>
        <v>0</v>
      </c>
      <c r="AN1441" t="str">
        <f t="shared" si="511"/>
        <v/>
      </c>
      <c r="AO1441" t="str">
        <f t="shared" si="512"/>
        <v/>
      </c>
      <c r="AP1441" t="str">
        <f t="shared" si="513"/>
        <v/>
      </c>
      <c r="AQ1441" t="str">
        <f t="shared" si="514"/>
        <v/>
      </c>
      <c r="AR1441" t="str">
        <f t="shared" si="515"/>
        <v/>
      </c>
      <c r="AS1441" t="str">
        <f t="shared" si="516"/>
        <v/>
      </c>
      <c r="AT1441" t="str">
        <f t="shared" si="517"/>
        <v/>
      </c>
      <c r="AU1441" t="str">
        <f t="shared" si="518"/>
        <v/>
      </c>
      <c r="AV1441" t="str">
        <f t="shared" si="519"/>
        <v/>
      </c>
      <c r="AW1441">
        <f>'01_指標庫'!$H$4*ISNUMBER($F1441)+'01_指標庫'!$H$5*ISNUMBER($AA1441)+'01_指標庫'!$H$6*ISNUMBER($G1441)+'01_指標庫'!$H$7*ISNUMBER($H1441)+'01_指標庫'!$H$8*ISNUMBER($AF1441)+'01_指標庫'!$H$9*ISNUMBER($AG1441)+'01_指標庫'!$H$10*ISNUMBER($AB1441)+'01_指標庫'!$H$11*ISNUMBER($AC1441)+'01_指標庫'!$H$12*ISNUMBER($AD1441)+'01_指標庫'!$H$13*ISNUMBER($AE1441)+'01_指標庫'!$H$14*ISNUMBER($I1441)+'01_指標庫'!$H$15*ISNUMBER($AH1441)+'01_指標庫'!$H$16*ISNUMBER($K1441)+'01_指標庫'!$H$17*ISNUMBER($AI1441)+'01_指標庫'!$H$18*ISNUMBER($AJ1441)+'01_指標庫'!$H$19*ISNUMBER($AK1441)+'01_指標庫'!$H$20*ISNUMBER($BB1441)+'01_指標庫'!$H$21*ISNUMBER($BC1441)</f>
        <v>51</v>
      </c>
      <c r="AX1441">
        <f>IF(AW1441=0,50,ROUND(('01_指標庫'!$H$4*IF(ISNUMBER($F1441),L1441,0)+'01_指標庫'!$H$5*IF(ISNUMBER($AA1441),AL1441,0)+'01_指標庫'!$H$6*IF(ISNUMBER($G1441),M1441,0)+'01_指標庫'!$H$7*IF(ISNUMBER($H1441),N1441,0)+'01_指標庫'!$H$8*IF(ISNUMBER($AF1441),AQ1441,0)+'01_指標庫'!$H$9*IF(ISNUMBER($AG1441),AR1441,0)+'01_指標庫'!$H$10*IF(ISNUMBER($AB1441),AM1441,0)+'01_指標庫'!$H$11*IF(ISNUMBER($AC1441),AN1441,0)+'01_指標庫'!$H$12*IF(ISNUMBER($AD1441),AO1441,0)+'01_指標庫'!$H$13*IF(ISNUMBER($AE1441),AP1441,0)+'01_指標庫'!$H$14*IF(ISNUMBER($I1441),O1441,0)+'01_指標庫'!$H$15*IF(ISNUMBER($AH1441),AS1441,0)+'01_指標庫'!$H$16*IF(ISNUMBER($K1441),P1441,0)+'01_指標庫'!$H$17*IF(ISNUMBER($AI1441),AT1441,0)+'01_指標庫'!$H$18*IF(ISNUMBER($AJ1441),AU1441,0)+'01_指標庫'!$H$19*IF(ISNUMBER($AK1441),AV1441,0)+'01_指標庫'!$H$20*IF(ISNUMBER($BB1441),BB1441,0)+'01_指標庫'!$H$21*IF(ISNUMBER($BC1441),BC1441,0))/AW1441,1))</f>
        <v>41.2</v>
      </c>
      <c r="AY1441" s="67"/>
      <c r="AZ1441" s="67"/>
      <c r="BA1441" s="66">
        <f t="shared" si="523"/>
        <v>3.1627480454490264E-2</v>
      </c>
      <c r="BB1441">
        <f t="shared" si="524"/>
        <v>100</v>
      </c>
      <c r="BC1441" t="str">
        <f t="shared" si="525"/>
        <v/>
      </c>
    </row>
    <row r="1442" spans="1:55" ht="15" customHeight="1">
      <c r="A1442" s="56">
        <v>1438</v>
      </c>
      <c r="B1442" s="57">
        <v>44643</v>
      </c>
      <c r="C1442" s="56">
        <v>2022</v>
      </c>
      <c r="D1442" s="58" t="s">
        <v>238</v>
      </c>
      <c r="E1442" s="59">
        <v>14447.55</v>
      </c>
      <c r="F1442" s="60">
        <v>-4.4010000000000001E-2</v>
      </c>
      <c r="G1442" s="60">
        <v>-0.12826599999999999</v>
      </c>
      <c r="H1442" s="61">
        <v>0.42859999999999998</v>
      </c>
      <c r="I1442" s="69">
        <v>470.8</v>
      </c>
      <c r="J1442" s="70" t="s">
        <v>240</v>
      </c>
      <c r="K1442" s="63">
        <v>23.57</v>
      </c>
      <c r="L1442" s="56">
        <f t="shared" si="503"/>
        <v>0</v>
      </c>
      <c r="M1442" s="56">
        <f t="shared" si="504"/>
        <v>50</v>
      </c>
      <c r="N1442" s="56">
        <f t="shared" si="505"/>
        <v>50</v>
      </c>
      <c r="O1442" s="56">
        <f t="shared" si="506"/>
        <v>50</v>
      </c>
      <c r="P1442" s="56">
        <f t="shared" si="507"/>
        <v>50</v>
      </c>
      <c r="Q1442" s="63"/>
      <c r="R1442" s="56"/>
      <c r="S1442" s="60">
        <f t="shared" si="520"/>
        <v>-1.411050522268853E-2</v>
      </c>
      <c r="T1442" s="64">
        <f t="shared" si="521"/>
        <v>2.7462946817785383E-2</v>
      </c>
      <c r="V1442" s="65"/>
      <c r="W1442" s="65"/>
      <c r="Y1442" s="15" t="str">
        <f t="shared" si="508"/>
        <v>UNCERTAIN</v>
      </c>
      <c r="AA1442" s="66">
        <f t="shared" si="522"/>
        <v>-4.9025403203039497E-2</v>
      </c>
      <c r="AB1442">
        <f>LOOKUP($B1442,'07_L1政策步階'!$A$4:$A$14,'07_L1政策步階'!$C$4:$C$14)</f>
        <v>-1</v>
      </c>
      <c r="AC1442" s="65"/>
      <c r="AD1442" s="65"/>
      <c r="AE1442" s="65"/>
      <c r="AF1442" s="65"/>
      <c r="AG1442" s="65"/>
      <c r="AH1442" s="65"/>
      <c r="AI1442" s="65"/>
      <c r="AJ1442" s="65"/>
      <c r="AK1442" s="65"/>
      <c r="AL1442">
        <f t="shared" si="509"/>
        <v>0</v>
      </c>
      <c r="AM1442">
        <f t="shared" si="510"/>
        <v>0</v>
      </c>
      <c r="AN1442" t="str">
        <f t="shared" si="511"/>
        <v/>
      </c>
      <c r="AO1442" t="str">
        <f t="shared" si="512"/>
        <v/>
      </c>
      <c r="AP1442" t="str">
        <f t="shared" si="513"/>
        <v/>
      </c>
      <c r="AQ1442" t="str">
        <f t="shared" si="514"/>
        <v/>
      </c>
      <c r="AR1442" t="str">
        <f t="shared" si="515"/>
        <v/>
      </c>
      <c r="AS1442" t="str">
        <f t="shared" si="516"/>
        <v/>
      </c>
      <c r="AT1442" t="str">
        <f t="shared" si="517"/>
        <v/>
      </c>
      <c r="AU1442" t="str">
        <f t="shared" si="518"/>
        <v/>
      </c>
      <c r="AV1442" t="str">
        <f t="shared" si="519"/>
        <v/>
      </c>
      <c r="AW1442">
        <f>'01_指標庫'!$H$4*ISNUMBER($F1442)+'01_指標庫'!$H$5*ISNUMBER($AA1442)+'01_指標庫'!$H$6*ISNUMBER($G1442)+'01_指標庫'!$H$7*ISNUMBER($H1442)+'01_指標庫'!$H$8*ISNUMBER($AF1442)+'01_指標庫'!$H$9*ISNUMBER($AG1442)+'01_指標庫'!$H$10*ISNUMBER($AB1442)+'01_指標庫'!$H$11*ISNUMBER($AC1442)+'01_指標庫'!$H$12*ISNUMBER($AD1442)+'01_指標庫'!$H$13*ISNUMBER($AE1442)+'01_指標庫'!$H$14*ISNUMBER($I1442)+'01_指標庫'!$H$15*ISNUMBER($AH1442)+'01_指標庫'!$H$16*ISNUMBER($K1442)+'01_指標庫'!$H$17*ISNUMBER($AI1442)+'01_指標庫'!$H$18*ISNUMBER($AJ1442)+'01_指標庫'!$H$19*ISNUMBER($AK1442)+'01_指標庫'!$H$20*ISNUMBER($BB1442)+'01_指標庫'!$H$21*ISNUMBER($BC1442)</f>
        <v>51</v>
      </c>
      <c r="AX1442">
        <f>IF(AW1442=0,50,ROUND(('01_指標庫'!$H$4*IF(ISNUMBER($F1442),L1442,0)+'01_指標庫'!$H$5*IF(ISNUMBER($AA1442),AL1442,0)+'01_指標庫'!$H$6*IF(ISNUMBER($G1442),M1442,0)+'01_指標庫'!$H$7*IF(ISNUMBER($H1442),N1442,0)+'01_指標庫'!$H$8*IF(ISNUMBER($AF1442),AQ1442,0)+'01_指標庫'!$H$9*IF(ISNUMBER($AG1442),AR1442,0)+'01_指標庫'!$H$10*IF(ISNUMBER($AB1442),AM1442,0)+'01_指標庫'!$H$11*IF(ISNUMBER($AC1442),AN1442,0)+'01_指標庫'!$H$12*IF(ISNUMBER($AD1442),AO1442,0)+'01_指標庫'!$H$13*IF(ISNUMBER($AE1442),AP1442,0)+'01_指標庫'!$H$14*IF(ISNUMBER($I1442),O1442,0)+'01_指標庫'!$H$15*IF(ISNUMBER($AH1442),AS1442,0)+'01_指標庫'!$H$16*IF(ISNUMBER($K1442),P1442,0)+'01_指標庫'!$H$17*IF(ISNUMBER($AI1442),AT1442,0)+'01_指標庫'!$H$18*IF(ISNUMBER($AJ1442),AU1442,0)+'01_指標庫'!$H$19*IF(ISNUMBER($AK1442),AV1442,0)+'01_指標庫'!$H$20*IF(ISNUMBER($BB1442),BB1442,0)+'01_指標庫'!$H$21*IF(ISNUMBER($BC1442),BC1442,0))/AW1442,1))</f>
        <v>41.2</v>
      </c>
      <c r="AY1442" s="67"/>
      <c r="AZ1442" s="67"/>
      <c r="BA1442" s="66">
        <f t="shared" si="523"/>
        <v>3.3448954796846175E-2</v>
      </c>
      <c r="BB1442">
        <f t="shared" si="524"/>
        <v>100</v>
      </c>
      <c r="BC1442" t="str">
        <f t="shared" si="525"/>
        <v/>
      </c>
    </row>
    <row r="1443" spans="1:55" ht="15" customHeight="1">
      <c r="A1443" s="56">
        <v>1439</v>
      </c>
      <c r="B1443" s="57">
        <v>44644</v>
      </c>
      <c r="C1443" s="56">
        <v>2022</v>
      </c>
      <c r="D1443" s="58" t="s">
        <v>239</v>
      </c>
      <c r="E1443" s="59">
        <v>14765.69</v>
      </c>
      <c r="F1443" s="60">
        <v>-2.3265999999999998E-2</v>
      </c>
      <c r="G1443" s="60">
        <v>-0.10907</v>
      </c>
      <c r="H1443" s="61">
        <v>0.55100000000000005</v>
      </c>
      <c r="I1443" s="69">
        <v>454.9</v>
      </c>
      <c r="J1443" s="70" t="s">
        <v>240</v>
      </c>
      <c r="K1443" s="63">
        <v>21.67</v>
      </c>
      <c r="L1443" s="56">
        <f t="shared" si="503"/>
        <v>0</v>
      </c>
      <c r="M1443" s="56">
        <f t="shared" si="504"/>
        <v>50</v>
      </c>
      <c r="N1443" s="56">
        <f t="shared" si="505"/>
        <v>50</v>
      </c>
      <c r="O1443" s="56">
        <f t="shared" si="506"/>
        <v>50</v>
      </c>
      <c r="P1443" s="56">
        <f t="shared" si="507"/>
        <v>50</v>
      </c>
      <c r="Q1443" s="63"/>
      <c r="R1443" s="56"/>
      <c r="S1443" s="60">
        <f t="shared" si="520"/>
        <v>2.2020342549428973E-2</v>
      </c>
      <c r="T1443" s="64">
        <f t="shared" si="521"/>
        <v>-8.0610946117946503E-2</v>
      </c>
      <c r="V1443" s="65"/>
      <c r="W1443" s="65"/>
      <c r="Y1443" s="15" t="str">
        <f t="shared" si="508"/>
        <v>UNCERTAIN</v>
      </c>
      <c r="AA1443" s="66">
        <f t="shared" si="522"/>
        <v>-5.0751180318060474E-2</v>
      </c>
      <c r="AB1443">
        <f>LOOKUP($B1443,'07_L1政策步階'!$A$4:$A$14,'07_L1政策步階'!$C$4:$C$14)</f>
        <v>-1</v>
      </c>
      <c r="AC1443" s="65"/>
      <c r="AD1443" s="65"/>
      <c r="AE1443" s="65"/>
      <c r="AF1443" s="65"/>
      <c r="AG1443" s="65"/>
      <c r="AH1443" s="65"/>
      <c r="AI1443" s="65"/>
      <c r="AJ1443" s="65"/>
      <c r="AK1443" s="65"/>
      <c r="AL1443">
        <f t="shared" si="509"/>
        <v>0</v>
      </c>
      <c r="AM1443">
        <f t="shared" si="510"/>
        <v>0</v>
      </c>
      <c r="AN1443" t="str">
        <f t="shared" si="511"/>
        <v/>
      </c>
      <c r="AO1443" t="str">
        <f t="shared" si="512"/>
        <v/>
      </c>
      <c r="AP1443" t="str">
        <f t="shared" si="513"/>
        <v/>
      </c>
      <c r="AQ1443" t="str">
        <f t="shared" si="514"/>
        <v/>
      </c>
      <c r="AR1443" t="str">
        <f t="shared" si="515"/>
        <v/>
      </c>
      <c r="AS1443" t="str">
        <f t="shared" si="516"/>
        <v/>
      </c>
      <c r="AT1443" t="str">
        <f t="shared" si="517"/>
        <v/>
      </c>
      <c r="AU1443" t="str">
        <f t="shared" si="518"/>
        <v/>
      </c>
      <c r="AV1443" t="str">
        <f t="shared" si="519"/>
        <v/>
      </c>
      <c r="AW1443">
        <f>'01_指標庫'!$H$4*ISNUMBER($F1443)+'01_指標庫'!$H$5*ISNUMBER($AA1443)+'01_指標庫'!$H$6*ISNUMBER($G1443)+'01_指標庫'!$H$7*ISNUMBER($H1443)+'01_指標庫'!$H$8*ISNUMBER($AF1443)+'01_指標庫'!$H$9*ISNUMBER($AG1443)+'01_指標庫'!$H$10*ISNUMBER($AB1443)+'01_指標庫'!$H$11*ISNUMBER($AC1443)+'01_指標庫'!$H$12*ISNUMBER($AD1443)+'01_指標庫'!$H$13*ISNUMBER($AE1443)+'01_指標庫'!$H$14*ISNUMBER($I1443)+'01_指標庫'!$H$15*ISNUMBER($AH1443)+'01_指標庫'!$H$16*ISNUMBER($K1443)+'01_指標庫'!$H$17*ISNUMBER($AI1443)+'01_指標庫'!$H$18*ISNUMBER($AJ1443)+'01_指標庫'!$H$19*ISNUMBER($AK1443)+'01_指標庫'!$H$20*ISNUMBER($BB1443)+'01_指標庫'!$H$21*ISNUMBER($BC1443)</f>
        <v>51</v>
      </c>
      <c r="AX1443">
        <f>IF(AW1443=0,50,ROUND(('01_指標庫'!$H$4*IF(ISNUMBER($F1443),L1443,0)+'01_指標庫'!$H$5*IF(ISNUMBER($AA1443),AL1443,0)+'01_指標庫'!$H$6*IF(ISNUMBER($G1443),M1443,0)+'01_指標庫'!$H$7*IF(ISNUMBER($H1443),N1443,0)+'01_指標庫'!$H$8*IF(ISNUMBER($AF1443),AQ1443,0)+'01_指標庫'!$H$9*IF(ISNUMBER($AG1443),AR1443,0)+'01_指標庫'!$H$10*IF(ISNUMBER($AB1443),AM1443,0)+'01_指標庫'!$H$11*IF(ISNUMBER($AC1443),AN1443,0)+'01_指標庫'!$H$12*IF(ISNUMBER($AD1443),AO1443,0)+'01_指標庫'!$H$13*IF(ISNUMBER($AE1443),AP1443,0)+'01_指標庫'!$H$14*IF(ISNUMBER($I1443),O1443,0)+'01_指標庫'!$H$15*IF(ISNUMBER($AH1443),AS1443,0)+'01_指標庫'!$H$16*IF(ISNUMBER($K1443),P1443,0)+'01_指標庫'!$H$17*IF(ISNUMBER($AI1443),AT1443,0)+'01_指標庫'!$H$18*IF(ISNUMBER($AJ1443),AU1443,0)+'01_指標庫'!$H$19*IF(ISNUMBER($AK1443),AV1443,0)+'01_指標庫'!$H$20*IF(ISNUMBER($BB1443),BB1443,0)+'01_指標庫'!$H$21*IF(ISNUMBER($BC1443),BC1443,0))/AW1443,1))</f>
        <v>41.2</v>
      </c>
      <c r="AY1443" s="67"/>
      <c r="AZ1443" s="67"/>
      <c r="BA1443" s="66">
        <f t="shared" si="523"/>
        <v>3.4019570509788544E-2</v>
      </c>
      <c r="BB1443">
        <f t="shared" si="524"/>
        <v>100</v>
      </c>
      <c r="BC1443" t="str">
        <f t="shared" si="525"/>
        <v/>
      </c>
    </row>
    <row r="1444" spans="1:55" ht="15" customHeight="1">
      <c r="A1444" s="56">
        <v>1440</v>
      </c>
      <c r="B1444" s="57">
        <v>44645</v>
      </c>
      <c r="C1444" s="56">
        <v>2022</v>
      </c>
      <c r="D1444" s="58" t="s">
        <v>234</v>
      </c>
      <c r="E1444" s="59">
        <v>14754.31</v>
      </c>
      <c r="F1444" s="60">
        <v>-2.4275000000000001E-2</v>
      </c>
      <c r="G1444" s="60">
        <v>-0.10975600000000001</v>
      </c>
      <c r="H1444" s="61">
        <v>0.57140000000000002</v>
      </c>
      <c r="I1444" s="69">
        <v>447.7</v>
      </c>
      <c r="J1444" s="70" t="s">
        <v>240</v>
      </c>
      <c r="K1444" s="63">
        <v>20.81</v>
      </c>
      <c r="L1444" s="56">
        <f t="shared" si="503"/>
        <v>0</v>
      </c>
      <c r="M1444" s="56">
        <f t="shared" si="504"/>
        <v>50</v>
      </c>
      <c r="N1444" s="56">
        <f t="shared" si="505"/>
        <v>50</v>
      </c>
      <c r="O1444" s="56">
        <f t="shared" si="506"/>
        <v>50</v>
      </c>
      <c r="P1444" s="56">
        <f t="shared" si="507"/>
        <v>50</v>
      </c>
      <c r="Q1444" s="63"/>
      <c r="R1444" s="56"/>
      <c r="S1444" s="60">
        <f t="shared" si="520"/>
        <v>-7.707056019733427E-4</v>
      </c>
      <c r="T1444" s="64">
        <f t="shared" si="521"/>
        <v>-3.9686202122750536E-2</v>
      </c>
      <c r="V1444" s="65"/>
      <c r="W1444" s="65"/>
      <c r="Y1444" s="15" t="str">
        <f t="shared" si="508"/>
        <v>UNCERTAIN</v>
      </c>
      <c r="AA1444" s="66">
        <f t="shared" si="522"/>
        <v>-5.2522454675483776E-2</v>
      </c>
      <c r="AB1444">
        <f>LOOKUP($B1444,'07_L1政策步階'!$A$4:$A$14,'07_L1政策步階'!$C$4:$C$14)</f>
        <v>-1</v>
      </c>
      <c r="AC1444" s="65"/>
      <c r="AD1444" s="65"/>
      <c r="AE1444" s="65"/>
      <c r="AF1444" s="65"/>
      <c r="AG1444" s="65"/>
      <c r="AH1444" s="65"/>
      <c r="AI1444" s="65"/>
      <c r="AJ1444" s="65"/>
      <c r="AK1444" s="65"/>
      <c r="AL1444">
        <f t="shared" si="509"/>
        <v>0</v>
      </c>
      <c r="AM1444">
        <f t="shared" si="510"/>
        <v>0</v>
      </c>
      <c r="AN1444" t="str">
        <f t="shared" si="511"/>
        <v/>
      </c>
      <c r="AO1444" t="str">
        <f t="shared" si="512"/>
        <v/>
      </c>
      <c r="AP1444" t="str">
        <f t="shared" si="513"/>
        <v/>
      </c>
      <c r="AQ1444" t="str">
        <f t="shared" si="514"/>
        <v/>
      </c>
      <c r="AR1444" t="str">
        <f t="shared" si="515"/>
        <v/>
      </c>
      <c r="AS1444" t="str">
        <f t="shared" si="516"/>
        <v/>
      </c>
      <c r="AT1444" t="str">
        <f t="shared" si="517"/>
        <v/>
      </c>
      <c r="AU1444" t="str">
        <f t="shared" si="518"/>
        <v/>
      </c>
      <c r="AV1444" t="str">
        <f t="shared" si="519"/>
        <v/>
      </c>
      <c r="AW1444">
        <f>'01_指標庫'!$H$4*ISNUMBER($F1444)+'01_指標庫'!$H$5*ISNUMBER($AA1444)+'01_指標庫'!$H$6*ISNUMBER($G1444)+'01_指標庫'!$H$7*ISNUMBER($H1444)+'01_指標庫'!$H$8*ISNUMBER($AF1444)+'01_指標庫'!$H$9*ISNUMBER($AG1444)+'01_指標庫'!$H$10*ISNUMBER($AB1444)+'01_指標庫'!$H$11*ISNUMBER($AC1444)+'01_指標庫'!$H$12*ISNUMBER($AD1444)+'01_指標庫'!$H$13*ISNUMBER($AE1444)+'01_指標庫'!$H$14*ISNUMBER($I1444)+'01_指標庫'!$H$15*ISNUMBER($AH1444)+'01_指標庫'!$H$16*ISNUMBER($K1444)+'01_指標庫'!$H$17*ISNUMBER($AI1444)+'01_指標庫'!$H$18*ISNUMBER($AJ1444)+'01_指標庫'!$H$19*ISNUMBER($AK1444)+'01_指標庫'!$H$20*ISNUMBER($BB1444)+'01_指標庫'!$H$21*ISNUMBER($BC1444)</f>
        <v>51</v>
      </c>
      <c r="AX1444">
        <f>IF(AW1444=0,50,ROUND(('01_指標庫'!$H$4*IF(ISNUMBER($F1444),L1444,0)+'01_指標庫'!$H$5*IF(ISNUMBER($AA1444),AL1444,0)+'01_指標庫'!$H$6*IF(ISNUMBER($G1444),M1444,0)+'01_指標庫'!$H$7*IF(ISNUMBER($H1444),N1444,0)+'01_指標庫'!$H$8*IF(ISNUMBER($AF1444),AQ1444,0)+'01_指標庫'!$H$9*IF(ISNUMBER($AG1444),AR1444,0)+'01_指標庫'!$H$10*IF(ISNUMBER($AB1444),AM1444,0)+'01_指標庫'!$H$11*IF(ISNUMBER($AC1444),AN1444,0)+'01_指標庫'!$H$12*IF(ISNUMBER($AD1444),AO1444,0)+'01_指標庫'!$H$13*IF(ISNUMBER($AE1444),AP1444,0)+'01_指標庫'!$H$14*IF(ISNUMBER($I1444),O1444,0)+'01_指標庫'!$H$15*IF(ISNUMBER($AH1444),AS1444,0)+'01_指標庫'!$H$16*IF(ISNUMBER($K1444),P1444,0)+'01_指標庫'!$H$17*IF(ISNUMBER($AI1444),AT1444,0)+'01_指標庫'!$H$18*IF(ISNUMBER($AJ1444),AU1444,0)+'01_指標庫'!$H$19*IF(ISNUMBER($AK1444),AV1444,0)+'01_指標庫'!$H$20*IF(ISNUMBER($BB1444),BB1444,0)+'01_指標庫'!$H$21*IF(ISNUMBER($BC1444),BC1444,0))/AW1444,1))</f>
        <v>41.2</v>
      </c>
      <c r="AY1444" s="67"/>
      <c r="AZ1444" s="67"/>
      <c r="BA1444" s="66">
        <f t="shared" si="523"/>
        <v>2.8150269608215872E-2</v>
      </c>
      <c r="BB1444">
        <f t="shared" si="524"/>
        <v>100</v>
      </c>
      <c r="BC1444" t="str">
        <f t="shared" si="525"/>
        <v/>
      </c>
    </row>
    <row r="1445" spans="1:55" ht="15" customHeight="1">
      <c r="A1445" s="56">
        <v>1441</v>
      </c>
      <c r="B1445" s="57">
        <v>44648</v>
      </c>
      <c r="C1445" s="56">
        <v>2022</v>
      </c>
      <c r="D1445" s="58" t="s">
        <v>236</v>
      </c>
      <c r="E1445" s="59">
        <v>14987.4</v>
      </c>
      <c r="F1445" s="60">
        <v>-9.1850000000000005E-3</v>
      </c>
      <c r="G1445" s="60">
        <v>-9.5691999999999999E-2</v>
      </c>
      <c r="H1445" s="61">
        <v>0.61219999999999997</v>
      </c>
      <c r="I1445" s="69">
        <v>437.8</v>
      </c>
      <c r="J1445" s="70" t="s">
        <v>240</v>
      </c>
      <c r="K1445" s="63">
        <v>19.63</v>
      </c>
      <c r="L1445" s="56">
        <f t="shared" si="503"/>
        <v>50</v>
      </c>
      <c r="M1445" s="56">
        <f t="shared" si="504"/>
        <v>50</v>
      </c>
      <c r="N1445" s="56">
        <f t="shared" si="505"/>
        <v>100</v>
      </c>
      <c r="O1445" s="56">
        <f t="shared" si="506"/>
        <v>50</v>
      </c>
      <c r="P1445" s="56">
        <f t="shared" si="507"/>
        <v>100</v>
      </c>
      <c r="Q1445" s="63"/>
      <c r="R1445" s="56"/>
      <c r="S1445" s="60">
        <f t="shared" si="520"/>
        <v>1.5798095607317375E-2</v>
      </c>
      <c r="T1445" s="64">
        <f t="shared" si="521"/>
        <v>-5.6703507928880348E-2</v>
      </c>
      <c r="V1445" s="65"/>
      <c r="W1445" s="65"/>
      <c r="Y1445" s="15" t="str">
        <f t="shared" si="508"/>
        <v>UNCERTAIN</v>
      </c>
      <c r="AA1445" s="66">
        <f t="shared" si="522"/>
        <v>-5.3504196190191644E-2</v>
      </c>
      <c r="AB1445">
        <f>LOOKUP($B1445,'07_L1政策步階'!$A$4:$A$14,'07_L1政策步階'!$C$4:$C$14)</f>
        <v>-1</v>
      </c>
      <c r="AC1445" s="65"/>
      <c r="AD1445" s="65"/>
      <c r="AE1445" s="65"/>
      <c r="AF1445" s="65"/>
      <c r="AG1445" s="65"/>
      <c r="AH1445" s="65"/>
      <c r="AI1445" s="65"/>
      <c r="AJ1445" s="65"/>
      <c r="AK1445" s="65"/>
      <c r="AL1445">
        <f t="shared" si="509"/>
        <v>0</v>
      </c>
      <c r="AM1445">
        <f t="shared" si="510"/>
        <v>0</v>
      </c>
      <c r="AN1445" t="str">
        <f t="shared" si="511"/>
        <v/>
      </c>
      <c r="AO1445" t="str">
        <f t="shared" si="512"/>
        <v/>
      </c>
      <c r="AP1445" t="str">
        <f t="shared" si="513"/>
        <v/>
      </c>
      <c r="AQ1445" t="str">
        <f t="shared" si="514"/>
        <v/>
      </c>
      <c r="AR1445" t="str">
        <f t="shared" si="515"/>
        <v/>
      </c>
      <c r="AS1445" t="str">
        <f t="shared" si="516"/>
        <v/>
      </c>
      <c r="AT1445" t="str">
        <f t="shared" si="517"/>
        <v/>
      </c>
      <c r="AU1445" t="str">
        <f t="shared" si="518"/>
        <v/>
      </c>
      <c r="AV1445" t="str">
        <f t="shared" si="519"/>
        <v/>
      </c>
      <c r="AW1445">
        <f>'01_指標庫'!$H$4*ISNUMBER($F1445)+'01_指標庫'!$H$5*ISNUMBER($AA1445)+'01_指標庫'!$H$6*ISNUMBER($G1445)+'01_指標庫'!$H$7*ISNUMBER($H1445)+'01_指標庫'!$H$8*ISNUMBER($AF1445)+'01_指標庫'!$H$9*ISNUMBER($AG1445)+'01_指標庫'!$H$10*ISNUMBER($AB1445)+'01_指標庫'!$H$11*ISNUMBER($AC1445)+'01_指標庫'!$H$12*ISNUMBER($AD1445)+'01_指標庫'!$H$13*ISNUMBER($AE1445)+'01_指標庫'!$H$14*ISNUMBER($I1445)+'01_指標庫'!$H$15*ISNUMBER($AH1445)+'01_指標庫'!$H$16*ISNUMBER($K1445)+'01_指標庫'!$H$17*ISNUMBER($AI1445)+'01_指標庫'!$H$18*ISNUMBER($AJ1445)+'01_指標庫'!$H$19*ISNUMBER($AK1445)+'01_指標庫'!$H$20*ISNUMBER($BB1445)+'01_指標庫'!$H$21*ISNUMBER($BC1445)</f>
        <v>51</v>
      </c>
      <c r="AX1445">
        <f>IF(AW1445=0,50,ROUND(('01_指標庫'!$H$4*IF(ISNUMBER($F1445),L1445,0)+'01_指標庫'!$H$5*IF(ISNUMBER($AA1445),AL1445,0)+'01_指標庫'!$H$6*IF(ISNUMBER($G1445),M1445,0)+'01_指標庫'!$H$7*IF(ISNUMBER($H1445),N1445,0)+'01_指標庫'!$H$8*IF(ISNUMBER($AF1445),AQ1445,0)+'01_指標庫'!$H$9*IF(ISNUMBER($AG1445),AR1445,0)+'01_指標庫'!$H$10*IF(ISNUMBER($AB1445),AM1445,0)+'01_指標庫'!$H$11*IF(ISNUMBER($AC1445),AN1445,0)+'01_指標庫'!$H$12*IF(ISNUMBER($AD1445),AO1445,0)+'01_指標庫'!$H$13*IF(ISNUMBER($AE1445),AP1445,0)+'01_指標庫'!$H$14*IF(ISNUMBER($I1445),O1445,0)+'01_指標庫'!$H$15*IF(ISNUMBER($AH1445),AS1445,0)+'01_指標庫'!$H$16*IF(ISNUMBER($K1445),P1445,0)+'01_指標庫'!$H$17*IF(ISNUMBER($AI1445),AT1445,0)+'01_指標庫'!$H$18*IF(ISNUMBER($AJ1445),AU1445,0)+'01_指標庫'!$H$19*IF(ISNUMBER($AK1445),AV1445,0)+'01_指標庫'!$H$20*IF(ISNUMBER($BB1445),BB1445,0)+'01_指標庫'!$H$21*IF(ISNUMBER($BC1445),BC1445,0))/AW1445,1))</f>
        <v>62.7</v>
      </c>
      <c r="AY1445" s="67"/>
      <c r="AZ1445" s="67"/>
      <c r="BA1445" s="66">
        <f t="shared" si="523"/>
        <v>2.2781531672356747E-2</v>
      </c>
      <c r="BB1445">
        <f t="shared" si="524"/>
        <v>100</v>
      </c>
      <c r="BC1445" t="str">
        <f t="shared" si="525"/>
        <v/>
      </c>
    </row>
    <row r="1446" spans="1:55" ht="15" customHeight="1">
      <c r="A1446" s="56">
        <v>1442</v>
      </c>
      <c r="B1446" s="57">
        <v>44649</v>
      </c>
      <c r="C1446" s="56">
        <v>2022</v>
      </c>
      <c r="D1446" s="58" t="s">
        <v>237</v>
      </c>
      <c r="E1446" s="59">
        <v>15239.32</v>
      </c>
      <c r="F1446" s="60">
        <v>7.1000000000000004E-3</v>
      </c>
      <c r="G1446" s="60">
        <v>-8.0491999999999994E-2</v>
      </c>
      <c r="H1446" s="61">
        <v>0.69389999999999996</v>
      </c>
      <c r="I1446" s="69">
        <v>431.7</v>
      </c>
      <c r="J1446" s="70" t="s">
        <v>240</v>
      </c>
      <c r="K1446" s="63">
        <v>18.899999999999999</v>
      </c>
      <c r="L1446" s="56">
        <f t="shared" si="503"/>
        <v>100</v>
      </c>
      <c r="M1446" s="56">
        <f t="shared" si="504"/>
        <v>50</v>
      </c>
      <c r="N1446" s="56">
        <f t="shared" si="505"/>
        <v>100</v>
      </c>
      <c r="O1446" s="56">
        <f t="shared" si="506"/>
        <v>50</v>
      </c>
      <c r="P1446" s="56">
        <f t="shared" si="507"/>
        <v>100</v>
      </c>
      <c r="Q1446" s="63"/>
      <c r="R1446" s="56"/>
      <c r="S1446" s="60">
        <f t="shared" si="520"/>
        <v>1.6808786046946134E-2</v>
      </c>
      <c r="T1446" s="64">
        <f t="shared" si="521"/>
        <v>-3.7187977585328658E-2</v>
      </c>
      <c r="V1446" s="65"/>
      <c r="W1446" s="65"/>
      <c r="Y1446" s="15" t="str">
        <f t="shared" si="508"/>
        <v>EASY</v>
      </c>
      <c r="AA1446" s="66">
        <f t="shared" si="522"/>
        <v>-5.43437312580205E-2</v>
      </c>
      <c r="AB1446">
        <f>LOOKUP($B1446,'07_L1政策步階'!$A$4:$A$14,'07_L1政策步階'!$C$4:$C$14)</f>
        <v>-1</v>
      </c>
      <c r="AC1446" s="65"/>
      <c r="AD1446" s="65"/>
      <c r="AE1446" s="65"/>
      <c r="AF1446" s="65"/>
      <c r="AG1446" s="65"/>
      <c r="AH1446" s="65"/>
      <c r="AI1446" s="65"/>
      <c r="AJ1446" s="65"/>
      <c r="AK1446" s="65"/>
      <c r="AL1446">
        <f t="shared" si="509"/>
        <v>0</v>
      </c>
      <c r="AM1446">
        <f t="shared" si="510"/>
        <v>0</v>
      </c>
      <c r="AN1446" t="str">
        <f t="shared" si="511"/>
        <v/>
      </c>
      <c r="AO1446" t="str">
        <f t="shared" si="512"/>
        <v/>
      </c>
      <c r="AP1446" t="str">
        <f t="shared" si="513"/>
        <v/>
      </c>
      <c r="AQ1446" t="str">
        <f t="shared" si="514"/>
        <v/>
      </c>
      <c r="AR1446" t="str">
        <f t="shared" si="515"/>
        <v/>
      </c>
      <c r="AS1446" t="str">
        <f t="shared" si="516"/>
        <v/>
      </c>
      <c r="AT1446" t="str">
        <f t="shared" si="517"/>
        <v/>
      </c>
      <c r="AU1446" t="str">
        <f t="shared" si="518"/>
        <v/>
      </c>
      <c r="AV1446" t="str">
        <f t="shared" si="519"/>
        <v/>
      </c>
      <c r="AW1446">
        <f>'01_指標庫'!$H$4*ISNUMBER($F1446)+'01_指標庫'!$H$5*ISNUMBER($AA1446)+'01_指標庫'!$H$6*ISNUMBER($G1446)+'01_指標庫'!$H$7*ISNUMBER($H1446)+'01_指標庫'!$H$8*ISNUMBER($AF1446)+'01_指標庫'!$H$9*ISNUMBER($AG1446)+'01_指標庫'!$H$10*ISNUMBER($AB1446)+'01_指標庫'!$H$11*ISNUMBER($AC1446)+'01_指標庫'!$H$12*ISNUMBER($AD1446)+'01_指標庫'!$H$13*ISNUMBER($AE1446)+'01_指標庫'!$H$14*ISNUMBER($I1446)+'01_指標庫'!$H$15*ISNUMBER($AH1446)+'01_指標庫'!$H$16*ISNUMBER($K1446)+'01_指標庫'!$H$17*ISNUMBER($AI1446)+'01_指標庫'!$H$18*ISNUMBER($AJ1446)+'01_指標庫'!$H$19*ISNUMBER($AK1446)+'01_指標庫'!$H$20*ISNUMBER($BB1446)+'01_指標庫'!$H$21*ISNUMBER($BC1446)</f>
        <v>51</v>
      </c>
      <c r="AX1446">
        <f>IF(AW1446=0,50,ROUND(('01_指標庫'!$H$4*IF(ISNUMBER($F1446),L1446,0)+'01_指標庫'!$H$5*IF(ISNUMBER($AA1446),AL1446,0)+'01_指標庫'!$H$6*IF(ISNUMBER($G1446),M1446,0)+'01_指標庫'!$H$7*IF(ISNUMBER($H1446),N1446,0)+'01_指標庫'!$H$8*IF(ISNUMBER($AF1446),AQ1446,0)+'01_指標庫'!$H$9*IF(ISNUMBER($AG1446),AR1446,0)+'01_指標庫'!$H$10*IF(ISNUMBER($AB1446),AM1446,0)+'01_指標庫'!$H$11*IF(ISNUMBER($AC1446),AN1446,0)+'01_指標庫'!$H$12*IF(ISNUMBER($AD1446),AO1446,0)+'01_指標庫'!$H$13*IF(ISNUMBER($AE1446),AP1446,0)+'01_指標庫'!$H$14*IF(ISNUMBER($I1446),O1446,0)+'01_指標庫'!$H$15*IF(ISNUMBER($AH1446),AS1446,0)+'01_指標庫'!$H$16*IF(ISNUMBER($K1446),P1446,0)+'01_指標庫'!$H$17*IF(ISNUMBER($AI1446),AT1446,0)+'01_指標庫'!$H$18*IF(ISNUMBER($AJ1446),AU1446,0)+'01_指標庫'!$H$19*IF(ISNUMBER($AK1446),AV1446,0)+'01_指標庫'!$H$20*IF(ISNUMBER($BB1446),BB1446,0)+'01_指標庫'!$H$21*IF(ISNUMBER($BC1446),BC1446,0))/AW1446,1))</f>
        <v>70.599999999999994</v>
      </c>
      <c r="AY1446" s="67"/>
      <c r="AZ1446" s="67"/>
      <c r="BA1446" s="66">
        <f t="shared" si="523"/>
        <v>1.8311673552924956E-2</v>
      </c>
      <c r="BB1446">
        <f t="shared" si="524"/>
        <v>100</v>
      </c>
      <c r="BC1446" t="str">
        <f t="shared" si="525"/>
        <v/>
      </c>
    </row>
    <row r="1447" spans="1:55" ht="15" customHeight="1">
      <c r="A1447" s="56">
        <v>1443</v>
      </c>
      <c r="B1447" s="57">
        <v>44650</v>
      </c>
      <c r="C1447" s="56">
        <v>2022</v>
      </c>
      <c r="D1447" s="58" t="s">
        <v>238</v>
      </c>
      <c r="E1447" s="59">
        <v>15071.55</v>
      </c>
      <c r="F1447" s="60">
        <v>-4.3299999999999996E-3</v>
      </c>
      <c r="G1447" s="60">
        <v>-9.0615000000000001E-2</v>
      </c>
      <c r="H1447" s="61">
        <v>0.61219999999999997</v>
      </c>
      <c r="I1447" s="69">
        <v>435.3</v>
      </c>
      <c r="J1447" s="70" t="s">
        <v>240</v>
      </c>
      <c r="K1447" s="63">
        <v>19.329999999999998</v>
      </c>
      <c r="L1447" s="56">
        <f t="shared" si="503"/>
        <v>50</v>
      </c>
      <c r="M1447" s="56">
        <f t="shared" si="504"/>
        <v>50</v>
      </c>
      <c r="N1447" s="56">
        <f t="shared" si="505"/>
        <v>100</v>
      </c>
      <c r="O1447" s="56">
        <f t="shared" si="506"/>
        <v>50</v>
      </c>
      <c r="P1447" s="56">
        <f t="shared" si="507"/>
        <v>100</v>
      </c>
      <c r="Q1447" s="63"/>
      <c r="R1447" s="56"/>
      <c r="S1447" s="60">
        <f t="shared" si="520"/>
        <v>-1.1009021399905006E-2</v>
      </c>
      <c r="T1447" s="64">
        <f t="shared" si="521"/>
        <v>2.2751322751322745E-2</v>
      </c>
      <c r="V1447" s="65"/>
      <c r="W1447" s="65"/>
      <c r="Y1447" s="15" t="str">
        <f t="shared" si="508"/>
        <v>UNCERTAIN</v>
      </c>
      <c r="AA1447" s="66">
        <f t="shared" si="522"/>
        <v>-5.4852878000448357E-2</v>
      </c>
      <c r="AB1447">
        <f>LOOKUP($B1447,'07_L1政策步階'!$A$4:$A$14,'07_L1政策步階'!$C$4:$C$14)</f>
        <v>-1</v>
      </c>
      <c r="AC1447" s="65"/>
      <c r="AD1447" s="65"/>
      <c r="AE1447" s="65"/>
      <c r="AF1447" s="65"/>
      <c r="AG1447" s="65"/>
      <c r="AH1447" s="65"/>
      <c r="AI1447" s="65"/>
      <c r="AJ1447" s="65"/>
      <c r="AK1447" s="65"/>
      <c r="AL1447">
        <f t="shared" si="509"/>
        <v>0</v>
      </c>
      <c r="AM1447">
        <f t="shared" si="510"/>
        <v>0</v>
      </c>
      <c r="AN1447" t="str">
        <f t="shared" si="511"/>
        <v/>
      </c>
      <c r="AO1447" t="str">
        <f t="shared" si="512"/>
        <v/>
      </c>
      <c r="AP1447" t="str">
        <f t="shared" si="513"/>
        <v/>
      </c>
      <c r="AQ1447" t="str">
        <f t="shared" si="514"/>
        <v/>
      </c>
      <c r="AR1447" t="str">
        <f t="shared" si="515"/>
        <v/>
      </c>
      <c r="AS1447" t="str">
        <f t="shared" si="516"/>
        <v/>
      </c>
      <c r="AT1447" t="str">
        <f t="shared" si="517"/>
        <v/>
      </c>
      <c r="AU1447" t="str">
        <f t="shared" si="518"/>
        <v/>
      </c>
      <c r="AV1447" t="str">
        <f t="shared" si="519"/>
        <v/>
      </c>
      <c r="AW1447">
        <f>'01_指標庫'!$H$4*ISNUMBER($F1447)+'01_指標庫'!$H$5*ISNUMBER($AA1447)+'01_指標庫'!$H$6*ISNUMBER($G1447)+'01_指標庫'!$H$7*ISNUMBER($H1447)+'01_指標庫'!$H$8*ISNUMBER($AF1447)+'01_指標庫'!$H$9*ISNUMBER($AG1447)+'01_指標庫'!$H$10*ISNUMBER($AB1447)+'01_指標庫'!$H$11*ISNUMBER($AC1447)+'01_指標庫'!$H$12*ISNUMBER($AD1447)+'01_指標庫'!$H$13*ISNUMBER($AE1447)+'01_指標庫'!$H$14*ISNUMBER($I1447)+'01_指標庫'!$H$15*ISNUMBER($AH1447)+'01_指標庫'!$H$16*ISNUMBER($K1447)+'01_指標庫'!$H$17*ISNUMBER($AI1447)+'01_指標庫'!$H$18*ISNUMBER($AJ1447)+'01_指標庫'!$H$19*ISNUMBER($AK1447)+'01_指標庫'!$H$20*ISNUMBER($BB1447)+'01_指標庫'!$H$21*ISNUMBER($BC1447)</f>
        <v>51</v>
      </c>
      <c r="AX1447">
        <f>IF(AW1447=0,50,ROUND(('01_指標庫'!$H$4*IF(ISNUMBER($F1447),L1447,0)+'01_指標庫'!$H$5*IF(ISNUMBER($AA1447),AL1447,0)+'01_指標庫'!$H$6*IF(ISNUMBER($G1447),M1447,0)+'01_指標庫'!$H$7*IF(ISNUMBER($H1447),N1447,0)+'01_指標庫'!$H$8*IF(ISNUMBER($AF1447),AQ1447,0)+'01_指標庫'!$H$9*IF(ISNUMBER($AG1447),AR1447,0)+'01_指標庫'!$H$10*IF(ISNUMBER($AB1447),AM1447,0)+'01_指標庫'!$H$11*IF(ISNUMBER($AC1447),AN1447,0)+'01_指標庫'!$H$12*IF(ISNUMBER($AD1447),AO1447,0)+'01_指標庫'!$H$13*IF(ISNUMBER($AE1447),AP1447,0)+'01_指標庫'!$H$14*IF(ISNUMBER($I1447),O1447,0)+'01_指標庫'!$H$15*IF(ISNUMBER($AH1447),AS1447,0)+'01_指標庫'!$H$16*IF(ISNUMBER($K1447),P1447,0)+'01_指標庫'!$H$17*IF(ISNUMBER($AI1447),AT1447,0)+'01_指標庫'!$H$18*IF(ISNUMBER($AJ1447),AU1447,0)+'01_指標庫'!$H$19*IF(ISNUMBER($AK1447),AV1447,0)+'01_指標庫'!$H$20*IF(ISNUMBER($BB1447),BB1447,0)+'01_指標庫'!$H$21*IF(ISNUMBER($BC1447),BC1447,0))/AW1447,1))</f>
        <v>62.7</v>
      </c>
      <c r="AY1447" s="67"/>
      <c r="AZ1447" s="67"/>
      <c r="BA1447" s="66">
        <f t="shared" si="523"/>
        <v>1.9080066240374061E-2</v>
      </c>
      <c r="BB1447">
        <f t="shared" si="524"/>
        <v>100</v>
      </c>
      <c r="BC1447" t="str">
        <f t="shared" si="525"/>
        <v/>
      </c>
    </row>
    <row r="1448" spans="1:55" ht="15" customHeight="1">
      <c r="A1448" s="56">
        <v>1444</v>
      </c>
      <c r="B1448" s="57">
        <v>44651</v>
      </c>
      <c r="C1448" s="56">
        <v>2022</v>
      </c>
      <c r="D1448" s="58" t="s">
        <v>239</v>
      </c>
      <c r="E1448" s="59">
        <v>14838.49</v>
      </c>
      <c r="F1448" s="60">
        <v>-2.0004000000000001E-2</v>
      </c>
      <c r="G1448" s="60">
        <v>-0.10467700000000001</v>
      </c>
      <c r="H1448" s="61">
        <v>0.51019999999999999</v>
      </c>
      <c r="I1448" s="69">
        <v>445.6</v>
      </c>
      <c r="J1448" s="70" t="s">
        <v>240</v>
      </c>
      <c r="K1448" s="63">
        <v>20.56</v>
      </c>
      <c r="L1448" s="56">
        <f t="shared" si="503"/>
        <v>0</v>
      </c>
      <c r="M1448" s="56">
        <f t="shared" si="504"/>
        <v>50</v>
      </c>
      <c r="N1448" s="56">
        <f t="shared" si="505"/>
        <v>50</v>
      </c>
      <c r="O1448" s="56">
        <f t="shared" si="506"/>
        <v>50</v>
      </c>
      <c r="P1448" s="56">
        <f t="shared" si="507"/>
        <v>50</v>
      </c>
      <c r="Q1448" s="63"/>
      <c r="R1448" s="56"/>
      <c r="S1448" s="60">
        <f t="shared" si="520"/>
        <v>-1.5463572094442823E-2</v>
      </c>
      <c r="T1448" s="64">
        <f t="shared" si="521"/>
        <v>6.3631660631143339E-2</v>
      </c>
      <c r="V1448" s="65"/>
      <c r="W1448" s="65"/>
      <c r="Y1448" s="15" t="str">
        <f t="shared" si="508"/>
        <v>UNCERTAIN</v>
      </c>
      <c r="AA1448" s="66">
        <f t="shared" si="522"/>
        <v>-5.5396406806004661E-2</v>
      </c>
      <c r="AB1448">
        <f>LOOKUP($B1448,'07_L1政策步階'!$A$4:$A$14,'07_L1政策步階'!$C$4:$C$14)</f>
        <v>-1</v>
      </c>
      <c r="AC1448" s="65"/>
      <c r="AD1448" s="65"/>
      <c r="AE1448" s="65"/>
      <c r="AF1448" s="65"/>
      <c r="AG1448" s="65"/>
      <c r="AH1448" s="65"/>
      <c r="AI1448" s="65"/>
      <c r="AJ1448" s="65"/>
      <c r="AK1448" s="65"/>
      <c r="AL1448">
        <f t="shared" si="509"/>
        <v>0</v>
      </c>
      <c r="AM1448">
        <f t="shared" si="510"/>
        <v>0</v>
      </c>
      <c r="AN1448" t="str">
        <f t="shared" si="511"/>
        <v/>
      </c>
      <c r="AO1448" t="str">
        <f t="shared" si="512"/>
        <v/>
      </c>
      <c r="AP1448" t="str">
        <f t="shared" si="513"/>
        <v/>
      </c>
      <c r="AQ1448" t="str">
        <f t="shared" si="514"/>
        <v/>
      </c>
      <c r="AR1448" t="str">
        <f t="shared" si="515"/>
        <v/>
      </c>
      <c r="AS1448" t="str">
        <f t="shared" si="516"/>
        <v/>
      </c>
      <c r="AT1448" t="str">
        <f t="shared" si="517"/>
        <v/>
      </c>
      <c r="AU1448" t="str">
        <f t="shared" si="518"/>
        <v/>
      </c>
      <c r="AV1448" t="str">
        <f t="shared" si="519"/>
        <v/>
      </c>
      <c r="AW1448">
        <f>'01_指標庫'!$H$4*ISNUMBER($F1448)+'01_指標庫'!$H$5*ISNUMBER($AA1448)+'01_指標庫'!$H$6*ISNUMBER($G1448)+'01_指標庫'!$H$7*ISNUMBER($H1448)+'01_指標庫'!$H$8*ISNUMBER($AF1448)+'01_指標庫'!$H$9*ISNUMBER($AG1448)+'01_指標庫'!$H$10*ISNUMBER($AB1448)+'01_指標庫'!$H$11*ISNUMBER($AC1448)+'01_指標庫'!$H$12*ISNUMBER($AD1448)+'01_指標庫'!$H$13*ISNUMBER($AE1448)+'01_指標庫'!$H$14*ISNUMBER($I1448)+'01_指標庫'!$H$15*ISNUMBER($AH1448)+'01_指標庫'!$H$16*ISNUMBER($K1448)+'01_指標庫'!$H$17*ISNUMBER($AI1448)+'01_指標庫'!$H$18*ISNUMBER($AJ1448)+'01_指標庫'!$H$19*ISNUMBER($AK1448)+'01_指標庫'!$H$20*ISNUMBER($BB1448)+'01_指標庫'!$H$21*ISNUMBER($BC1448)</f>
        <v>51</v>
      </c>
      <c r="AX1448">
        <f>IF(AW1448=0,50,ROUND(('01_指標庫'!$H$4*IF(ISNUMBER($F1448),L1448,0)+'01_指標庫'!$H$5*IF(ISNUMBER($AA1448),AL1448,0)+'01_指標庫'!$H$6*IF(ISNUMBER($G1448),M1448,0)+'01_指標庫'!$H$7*IF(ISNUMBER($H1448),N1448,0)+'01_指標庫'!$H$8*IF(ISNUMBER($AF1448),AQ1448,0)+'01_指標庫'!$H$9*IF(ISNUMBER($AG1448),AR1448,0)+'01_指標庫'!$H$10*IF(ISNUMBER($AB1448),AM1448,0)+'01_指標庫'!$H$11*IF(ISNUMBER($AC1448),AN1448,0)+'01_指標庫'!$H$12*IF(ISNUMBER($AD1448),AO1448,0)+'01_指標庫'!$H$13*IF(ISNUMBER($AE1448),AP1448,0)+'01_指標庫'!$H$14*IF(ISNUMBER($I1448),O1448,0)+'01_指標庫'!$H$15*IF(ISNUMBER($AH1448),AS1448,0)+'01_指標庫'!$H$16*IF(ISNUMBER($K1448),P1448,0)+'01_指標庫'!$H$17*IF(ISNUMBER($AI1448),AT1448,0)+'01_指標庫'!$H$18*IF(ISNUMBER($AJ1448),AU1448,0)+'01_指標庫'!$H$19*IF(ISNUMBER($AK1448),AV1448,0)+'01_指標庫'!$H$20*IF(ISNUMBER($BB1448),BB1448,0)+'01_指標庫'!$H$21*IF(ISNUMBER($BC1448),BC1448,0))/AW1448,1))</f>
        <v>41.2</v>
      </c>
      <c r="AY1448" s="67"/>
      <c r="AZ1448" s="67"/>
      <c r="BA1448" s="66">
        <f t="shared" si="523"/>
        <v>1.5094933198043892E-2</v>
      </c>
      <c r="BB1448">
        <f t="shared" si="524"/>
        <v>100</v>
      </c>
      <c r="BC1448" t="str">
        <f t="shared" si="525"/>
        <v/>
      </c>
    </row>
    <row r="1449" spans="1:55" ht="15" customHeight="1">
      <c r="A1449" s="56">
        <v>1445</v>
      </c>
      <c r="B1449" s="57">
        <v>44652</v>
      </c>
      <c r="C1449" s="56">
        <v>2022</v>
      </c>
      <c r="D1449" s="58" t="s">
        <v>234</v>
      </c>
      <c r="E1449" s="59">
        <v>14861.21</v>
      </c>
      <c r="F1449" s="60">
        <v>-1.8728999999999999E-2</v>
      </c>
      <c r="G1449" s="60">
        <v>-0.103306</v>
      </c>
      <c r="H1449" s="61">
        <v>0.46939999999999998</v>
      </c>
      <c r="I1449" s="69">
        <v>437.8</v>
      </c>
      <c r="J1449" s="70" t="s">
        <v>240</v>
      </c>
      <c r="K1449" s="63">
        <v>19.63</v>
      </c>
      <c r="L1449" s="56">
        <f t="shared" si="503"/>
        <v>50</v>
      </c>
      <c r="M1449" s="56">
        <f t="shared" si="504"/>
        <v>50</v>
      </c>
      <c r="N1449" s="56">
        <f t="shared" si="505"/>
        <v>50</v>
      </c>
      <c r="O1449" s="56">
        <f t="shared" si="506"/>
        <v>50</v>
      </c>
      <c r="P1449" s="56">
        <f t="shared" si="507"/>
        <v>100</v>
      </c>
      <c r="Q1449" s="63"/>
      <c r="R1449" s="56"/>
      <c r="S1449" s="60">
        <f t="shared" si="520"/>
        <v>1.5311531025057334E-3</v>
      </c>
      <c r="T1449" s="64">
        <f t="shared" si="521"/>
        <v>-4.5233463035019406E-2</v>
      </c>
      <c r="V1449" s="65"/>
      <c r="W1449" s="65"/>
      <c r="Y1449" s="15" t="str">
        <f t="shared" si="508"/>
        <v>UNCERTAIN</v>
      </c>
      <c r="AA1449" s="66">
        <f t="shared" si="522"/>
        <v>-5.5594416741994057E-2</v>
      </c>
      <c r="AB1449">
        <f>LOOKUP($B1449,'07_L1政策步階'!$A$4:$A$14,'07_L1政策步階'!$C$4:$C$14)</f>
        <v>-1</v>
      </c>
      <c r="AC1449" s="65"/>
      <c r="AD1449" s="65"/>
      <c r="AE1449" s="65"/>
      <c r="AF1449" s="65"/>
      <c r="AG1449" s="65"/>
      <c r="AH1449" s="65"/>
      <c r="AI1449" s="65"/>
      <c r="AJ1449" s="65"/>
      <c r="AK1449" s="65"/>
      <c r="AL1449">
        <f t="shared" si="509"/>
        <v>0</v>
      </c>
      <c r="AM1449">
        <f t="shared" si="510"/>
        <v>0</v>
      </c>
      <c r="AN1449" t="str">
        <f t="shared" si="511"/>
        <v/>
      </c>
      <c r="AO1449" t="str">
        <f t="shared" si="512"/>
        <v/>
      </c>
      <c r="AP1449" t="str">
        <f t="shared" si="513"/>
        <v/>
      </c>
      <c r="AQ1449" t="str">
        <f t="shared" si="514"/>
        <v/>
      </c>
      <c r="AR1449" t="str">
        <f t="shared" si="515"/>
        <v/>
      </c>
      <c r="AS1449" t="str">
        <f t="shared" si="516"/>
        <v/>
      </c>
      <c r="AT1449" t="str">
        <f t="shared" si="517"/>
        <v/>
      </c>
      <c r="AU1449" t="str">
        <f t="shared" si="518"/>
        <v/>
      </c>
      <c r="AV1449" t="str">
        <f t="shared" si="519"/>
        <v/>
      </c>
      <c r="AW1449">
        <f>'01_指標庫'!$H$4*ISNUMBER($F1449)+'01_指標庫'!$H$5*ISNUMBER($AA1449)+'01_指標庫'!$H$6*ISNUMBER($G1449)+'01_指標庫'!$H$7*ISNUMBER($H1449)+'01_指標庫'!$H$8*ISNUMBER($AF1449)+'01_指標庫'!$H$9*ISNUMBER($AG1449)+'01_指標庫'!$H$10*ISNUMBER($AB1449)+'01_指標庫'!$H$11*ISNUMBER($AC1449)+'01_指標庫'!$H$12*ISNUMBER($AD1449)+'01_指標庫'!$H$13*ISNUMBER($AE1449)+'01_指標庫'!$H$14*ISNUMBER($I1449)+'01_指標庫'!$H$15*ISNUMBER($AH1449)+'01_指標庫'!$H$16*ISNUMBER($K1449)+'01_指標庫'!$H$17*ISNUMBER($AI1449)+'01_指標庫'!$H$18*ISNUMBER($AJ1449)+'01_指標庫'!$H$19*ISNUMBER($AK1449)+'01_指標庫'!$H$20*ISNUMBER($BB1449)+'01_指標庫'!$H$21*ISNUMBER($BC1449)</f>
        <v>51</v>
      </c>
      <c r="AX1449">
        <f>IF(AW1449=0,50,ROUND(('01_指標庫'!$H$4*IF(ISNUMBER($F1449),L1449,0)+'01_指標庫'!$H$5*IF(ISNUMBER($AA1449),AL1449,0)+'01_指標庫'!$H$6*IF(ISNUMBER($G1449),M1449,0)+'01_指標庫'!$H$7*IF(ISNUMBER($H1449),N1449,0)+'01_指標庫'!$H$8*IF(ISNUMBER($AF1449),AQ1449,0)+'01_指標庫'!$H$9*IF(ISNUMBER($AG1449),AR1449,0)+'01_指標庫'!$H$10*IF(ISNUMBER($AB1449),AM1449,0)+'01_指標庫'!$H$11*IF(ISNUMBER($AC1449),AN1449,0)+'01_指標庫'!$H$12*IF(ISNUMBER($AD1449),AO1449,0)+'01_指標庫'!$H$13*IF(ISNUMBER($AE1449),AP1449,0)+'01_指標庫'!$H$14*IF(ISNUMBER($I1449),O1449,0)+'01_指標庫'!$H$15*IF(ISNUMBER($AH1449),AS1449,0)+'01_指標庫'!$H$16*IF(ISNUMBER($K1449),P1449,0)+'01_指標庫'!$H$17*IF(ISNUMBER($AI1449),AT1449,0)+'01_指標庫'!$H$18*IF(ISNUMBER($AJ1449),AU1449,0)+'01_指標庫'!$H$19*IF(ISNUMBER($AK1449),AV1449,0)+'01_指標庫'!$H$20*IF(ISNUMBER($BB1449),BB1449,0)+'01_指標庫'!$H$21*IF(ISNUMBER($BC1449),BC1449,0))/AW1449,1))</f>
        <v>54.9</v>
      </c>
      <c r="AY1449" s="67"/>
      <c r="AZ1449" s="67"/>
      <c r="BA1449" s="66">
        <f t="shared" si="523"/>
        <v>1.3513884232229545E-2</v>
      </c>
      <c r="BB1449">
        <f t="shared" si="524"/>
        <v>100</v>
      </c>
      <c r="BC1449" t="str">
        <f t="shared" si="525"/>
        <v/>
      </c>
    </row>
    <row r="1450" spans="1:55" ht="15" customHeight="1">
      <c r="A1450" s="56">
        <v>1446</v>
      </c>
      <c r="B1450" s="57">
        <v>44655</v>
      </c>
      <c r="C1450" s="56">
        <v>2022</v>
      </c>
      <c r="D1450" s="58" t="s">
        <v>236</v>
      </c>
      <c r="E1450" s="59">
        <v>15159.58</v>
      </c>
      <c r="F1450" s="60">
        <v>6.0499999999999996E-4</v>
      </c>
      <c r="G1450" s="60">
        <v>-8.5303000000000004E-2</v>
      </c>
      <c r="H1450" s="61">
        <v>0.51019999999999999</v>
      </c>
      <c r="I1450" s="69">
        <v>428.9</v>
      </c>
      <c r="J1450" s="70" t="s">
        <v>240</v>
      </c>
      <c r="K1450" s="63">
        <v>18.57</v>
      </c>
      <c r="L1450" s="56">
        <f t="shared" si="503"/>
        <v>100</v>
      </c>
      <c r="M1450" s="56">
        <f t="shared" si="504"/>
        <v>50</v>
      </c>
      <c r="N1450" s="56">
        <f t="shared" si="505"/>
        <v>50</v>
      </c>
      <c r="O1450" s="56">
        <f t="shared" si="506"/>
        <v>50</v>
      </c>
      <c r="P1450" s="56">
        <f t="shared" si="507"/>
        <v>100</v>
      </c>
      <c r="Q1450" s="63"/>
      <c r="R1450" s="56"/>
      <c r="S1450" s="60">
        <f t="shared" si="520"/>
        <v>2.0077100047708241E-2</v>
      </c>
      <c r="T1450" s="64">
        <f t="shared" si="521"/>
        <v>-5.3998981151298975E-2</v>
      </c>
      <c r="V1450" s="65"/>
      <c r="W1450" s="65"/>
      <c r="Y1450" s="15" t="str">
        <f t="shared" si="508"/>
        <v>UNCERTAIN</v>
      </c>
      <c r="AA1450" s="66">
        <f t="shared" si="522"/>
        <v>-5.4988350694684218E-2</v>
      </c>
      <c r="AB1450">
        <f>LOOKUP($B1450,'07_L1政策步階'!$A$4:$A$14,'07_L1政策步階'!$C$4:$C$14)</f>
        <v>-1</v>
      </c>
      <c r="AC1450" s="65"/>
      <c r="AD1450" s="65"/>
      <c r="AE1450" s="65"/>
      <c r="AF1450" s="65"/>
      <c r="AG1450" s="65"/>
      <c r="AH1450" s="65"/>
      <c r="AI1450" s="65"/>
      <c r="AJ1450" s="65"/>
      <c r="AK1450" s="65"/>
      <c r="AL1450">
        <f t="shared" si="509"/>
        <v>0</v>
      </c>
      <c r="AM1450">
        <f t="shared" si="510"/>
        <v>0</v>
      </c>
      <c r="AN1450" t="str">
        <f t="shared" si="511"/>
        <v/>
      </c>
      <c r="AO1450" t="str">
        <f t="shared" si="512"/>
        <v/>
      </c>
      <c r="AP1450" t="str">
        <f t="shared" si="513"/>
        <v/>
      </c>
      <c r="AQ1450" t="str">
        <f t="shared" si="514"/>
        <v/>
      </c>
      <c r="AR1450" t="str">
        <f t="shared" si="515"/>
        <v/>
      </c>
      <c r="AS1450" t="str">
        <f t="shared" si="516"/>
        <v/>
      </c>
      <c r="AT1450" t="str">
        <f t="shared" si="517"/>
        <v/>
      </c>
      <c r="AU1450" t="str">
        <f t="shared" si="518"/>
        <v/>
      </c>
      <c r="AV1450" t="str">
        <f t="shared" si="519"/>
        <v/>
      </c>
      <c r="AW1450">
        <f>'01_指標庫'!$H$4*ISNUMBER($F1450)+'01_指標庫'!$H$5*ISNUMBER($AA1450)+'01_指標庫'!$H$6*ISNUMBER($G1450)+'01_指標庫'!$H$7*ISNUMBER($H1450)+'01_指標庫'!$H$8*ISNUMBER($AF1450)+'01_指標庫'!$H$9*ISNUMBER($AG1450)+'01_指標庫'!$H$10*ISNUMBER($AB1450)+'01_指標庫'!$H$11*ISNUMBER($AC1450)+'01_指標庫'!$H$12*ISNUMBER($AD1450)+'01_指標庫'!$H$13*ISNUMBER($AE1450)+'01_指標庫'!$H$14*ISNUMBER($I1450)+'01_指標庫'!$H$15*ISNUMBER($AH1450)+'01_指標庫'!$H$16*ISNUMBER($K1450)+'01_指標庫'!$H$17*ISNUMBER($AI1450)+'01_指標庫'!$H$18*ISNUMBER($AJ1450)+'01_指標庫'!$H$19*ISNUMBER($AK1450)+'01_指標庫'!$H$20*ISNUMBER($BB1450)+'01_指標庫'!$H$21*ISNUMBER($BC1450)</f>
        <v>51</v>
      </c>
      <c r="AX1450">
        <f>IF(AW1450=0,50,ROUND(('01_指標庫'!$H$4*IF(ISNUMBER($F1450),L1450,0)+'01_指標庫'!$H$5*IF(ISNUMBER($AA1450),AL1450,0)+'01_指標庫'!$H$6*IF(ISNUMBER($G1450),M1450,0)+'01_指標庫'!$H$7*IF(ISNUMBER($H1450),N1450,0)+'01_指標庫'!$H$8*IF(ISNUMBER($AF1450),AQ1450,0)+'01_指標庫'!$H$9*IF(ISNUMBER($AG1450),AR1450,0)+'01_指標庫'!$H$10*IF(ISNUMBER($AB1450),AM1450,0)+'01_指標庫'!$H$11*IF(ISNUMBER($AC1450),AN1450,0)+'01_指標庫'!$H$12*IF(ISNUMBER($AD1450),AO1450,0)+'01_指標庫'!$H$13*IF(ISNUMBER($AE1450),AP1450,0)+'01_指標庫'!$H$14*IF(ISNUMBER($I1450),O1450,0)+'01_指標庫'!$H$15*IF(ISNUMBER($AH1450),AS1450,0)+'01_指標庫'!$H$16*IF(ISNUMBER($K1450),P1450,0)+'01_指標庫'!$H$17*IF(ISNUMBER($AI1450),AT1450,0)+'01_指標庫'!$H$18*IF(ISNUMBER($AJ1450),AU1450,0)+'01_指標庫'!$H$19*IF(ISNUMBER($AK1450),AV1450,0)+'01_指標庫'!$H$20*IF(ISNUMBER($BB1450),BB1450,0)+'01_指標庫'!$H$21*IF(ISNUMBER($BC1450),BC1450,0))/AW1450,1))</f>
        <v>62.7</v>
      </c>
      <c r="AY1450" s="67"/>
      <c r="AZ1450" s="67"/>
      <c r="BA1450" s="66">
        <f t="shared" si="523"/>
        <v>1.0491168033107678E-2</v>
      </c>
      <c r="BB1450">
        <f t="shared" si="524"/>
        <v>100</v>
      </c>
      <c r="BC1450" t="str">
        <f t="shared" si="525"/>
        <v/>
      </c>
    </row>
    <row r="1451" spans="1:55" ht="15" customHeight="1">
      <c r="A1451" s="56">
        <v>1447</v>
      </c>
      <c r="B1451" s="57">
        <v>44656</v>
      </c>
      <c r="C1451" s="56">
        <v>2022</v>
      </c>
      <c r="D1451" s="58" t="s">
        <v>237</v>
      </c>
      <c r="E1451" s="59">
        <v>14820.64</v>
      </c>
      <c r="F1451" s="60">
        <v>-2.1987E-2</v>
      </c>
      <c r="G1451" s="60">
        <v>-0.105754</v>
      </c>
      <c r="H1451" s="61">
        <v>0.44900000000000001</v>
      </c>
      <c r="I1451" s="69">
        <v>449.5</v>
      </c>
      <c r="J1451" s="70" t="s">
        <v>240</v>
      </c>
      <c r="K1451" s="63">
        <v>21.03</v>
      </c>
      <c r="L1451" s="56">
        <f t="shared" si="503"/>
        <v>0</v>
      </c>
      <c r="M1451" s="56">
        <f t="shared" si="504"/>
        <v>50</v>
      </c>
      <c r="N1451" s="56">
        <f t="shared" si="505"/>
        <v>50</v>
      </c>
      <c r="O1451" s="56">
        <f t="shared" si="506"/>
        <v>50</v>
      </c>
      <c r="P1451" s="56">
        <f t="shared" si="507"/>
        <v>50</v>
      </c>
      <c r="Q1451" s="63"/>
      <c r="R1451" s="56"/>
      <c r="S1451" s="60">
        <f t="shared" si="520"/>
        <v>-2.2358139209661565E-2</v>
      </c>
      <c r="T1451" s="64">
        <f t="shared" si="521"/>
        <v>0.1324717285945074</v>
      </c>
      <c r="V1451" s="65"/>
      <c r="W1451" s="65"/>
      <c r="Y1451" s="15" t="str">
        <f t="shared" si="508"/>
        <v>HARD</v>
      </c>
      <c r="AA1451" s="66">
        <f t="shared" si="522"/>
        <v>-5.4790905655653033E-2</v>
      </c>
      <c r="AB1451">
        <f>LOOKUP($B1451,'07_L1政策步階'!$A$4:$A$14,'07_L1政策步階'!$C$4:$C$14)</f>
        <v>-1</v>
      </c>
      <c r="AC1451" s="65"/>
      <c r="AD1451" s="65"/>
      <c r="AE1451" s="65"/>
      <c r="AF1451" s="65"/>
      <c r="AG1451" s="65"/>
      <c r="AH1451" s="65"/>
      <c r="AI1451" s="65"/>
      <c r="AJ1451" s="65"/>
      <c r="AK1451" s="65"/>
      <c r="AL1451">
        <f t="shared" si="509"/>
        <v>0</v>
      </c>
      <c r="AM1451">
        <f t="shared" si="510"/>
        <v>0</v>
      </c>
      <c r="AN1451" t="str">
        <f t="shared" si="511"/>
        <v/>
      </c>
      <c r="AO1451" t="str">
        <f t="shared" si="512"/>
        <v/>
      </c>
      <c r="AP1451" t="str">
        <f t="shared" si="513"/>
        <v/>
      </c>
      <c r="AQ1451" t="str">
        <f t="shared" si="514"/>
        <v/>
      </c>
      <c r="AR1451" t="str">
        <f t="shared" si="515"/>
        <v/>
      </c>
      <c r="AS1451" t="str">
        <f t="shared" si="516"/>
        <v/>
      </c>
      <c r="AT1451" t="str">
        <f t="shared" si="517"/>
        <v/>
      </c>
      <c r="AU1451" t="str">
        <f t="shared" si="518"/>
        <v/>
      </c>
      <c r="AV1451" t="str">
        <f t="shared" si="519"/>
        <v/>
      </c>
      <c r="AW1451">
        <f>'01_指標庫'!$H$4*ISNUMBER($F1451)+'01_指標庫'!$H$5*ISNUMBER($AA1451)+'01_指標庫'!$H$6*ISNUMBER($G1451)+'01_指標庫'!$H$7*ISNUMBER($H1451)+'01_指標庫'!$H$8*ISNUMBER($AF1451)+'01_指標庫'!$H$9*ISNUMBER($AG1451)+'01_指標庫'!$H$10*ISNUMBER($AB1451)+'01_指標庫'!$H$11*ISNUMBER($AC1451)+'01_指標庫'!$H$12*ISNUMBER($AD1451)+'01_指標庫'!$H$13*ISNUMBER($AE1451)+'01_指標庫'!$H$14*ISNUMBER($I1451)+'01_指標庫'!$H$15*ISNUMBER($AH1451)+'01_指標庫'!$H$16*ISNUMBER($K1451)+'01_指標庫'!$H$17*ISNUMBER($AI1451)+'01_指標庫'!$H$18*ISNUMBER($AJ1451)+'01_指標庫'!$H$19*ISNUMBER($AK1451)+'01_指標庫'!$H$20*ISNUMBER($BB1451)+'01_指標庫'!$H$21*ISNUMBER($BC1451)</f>
        <v>51</v>
      </c>
      <c r="AX1451">
        <f>IF(AW1451=0,50,ROUND(('01_指標庫'!$H$4*IF(ISNUMBER($F1451),L1451,0)+'01_指標庫'!$H$5*IF(ISNUMBER($AA1451),AL1451,0)+'01_指標庫'!$H$6*IF(ISNUMBER($G1451),M1451,0)+'01_指標庫'!$H$7*IF(ISNUMBER($H1451),N1451,0)+'01_指標庫'!$H$8*IF(ISNUMBER($AF1451),AQ1451,0)+'01_指標庫'!$H$9*IF(ISNUMBER($AG1451),AR1451,0)+'01_指標庫'!$H$10*IF(ISNUMBER($AB1451),AM1451,0)+'01_指標庫'!$H$11*IF(ISNUMBER($AC1451),AN1451,0)+'01_指標庫'!$H$12*IF(ISNUMBER($AD1451),AO1451,0)+'01_指標庫'!$H$13*IF(ISNUMBER($AE1451),AP1451,0)+'01_指標庫'!$H$14*IF(ISNUMBER($I1451),O1451,0)+'01_指標庫'!$H$15*IF(ISNUMBER($AH1451),AS1451,0)+'01_指標庫'!$H$16*IF(ISNUMBER($K1451),P1451,0)+'01_指標庫'!$H$17*IF(ISNUMBER($AI1451),AT1451,0)+'01_指標庫'!$H$18*IF(ISNUMBER($AJ1451),AU1451,0)+'01_指標庫'!$H$19*IF(ISNUMBER($AK1451),AV1451,0)+'01_指標庫'!$H$20*IF(ISNUMBER($BB1451),BB1451,0)+'01_指標庫'!$H$21*IF(ISNUMBER($BC1451),BC1451,0))/AW1451,1))</f>
        <v>35.299999999999997</v>
      </c>
      <c r="AY1451" s="67"/>
      <c r="AZ1451" s="67"/>
      <c r="BA1451" s="66">
        <f t="shared" si="523"/>
        <v>3.7409596273112466E-3</v>
      </c>
      <c r="BB1451">
        <f t="shared" si="524"/>
        <v>50</v>
      </c>
      <c r="BC1451" t="str">
        <f t="shared" si="525"/>
        <v/>
      </c>
    </row>
    <row r="1452" spans="1:55" ht="15" customHeight="1">
      <c r="A1452" s="56">
        <v>1448</v>
      </c>
      <c r="B1452" s="57">
        <v>44657</v>
      </c>
      <c r="C1452" s="56">
        <v>2022</v>
      </c>
      <c r="D1452" s="58" t="s">
        <v>238</v>
      </c>
      <c r="E1452" s="59">
        <v>14498.89</v>
      </c>
      <c r="F1452" s="60">
        <v>-4.3291000000000003E-2</v>
      </c>
      <c r="G1452" s="60">
        <v>-0.125168</v>
      </c>
      <c r="H1452" s="61">
        <v>0.38779999999999998</v>
      </c>
      <c r="I1452" s="69">
        <v>458.5</v>
      </c>
      <c r="J1452" s="70" t="s">
        <v>240</v>
      </c>
      <c r="K1452" s="63">
        <v>22.1</v>
      </c>
      <c r="L1452" s="56">
        <f t="shared" si="503"/>
        <v>0</v>
      </c>
      <c r="M1452" s="56">
        <f t="shared" si="504"/>
        <v>50</v>
      </c>
      <c r="N1452" s="56">
        <f t="shared" si="505"/>
        <v>0</v>
      </c>
      <c r="O1452" s="56">
        <f t="shared" si="506"/>
        <v>50</v>
      </c>
      <c r="P1452" s="56">
        <f t="shared" si="507"/>
        <v>50</v>
      </c>
      <c r="Q1452" s="63"/>
      <c r="R1452" s="56"/>
      <c r="S1452" s="60">
        <f t="shared" si="520"/>
        <v>-2.1709588789687873E-2</v>
      </c>
      <c r="T1452" s="64">
        <f t="shared" si="521"/>
        <v>5.0879695672848335E-2</v>
      </c>
      <c r="V1452" s="65"/>
      <c r="W1452" s="65"/>
      <c r="Y1452" s="15" t="str">
        <f t="shared" si="508"/>
        <v>HARD</v>
      </c>
      <c r="AA1452" s="66">
        <f t="shared" si="522"/>
        <v>-5.440056237659463E-2</v>
      </c>
      <c r="AB1452">
        <f>LOOKUP($B1452,'07_L1政策步階'!$A$4:$A$14,'07_L1政策步階'!$C$4:$C$14)</f>
        <v>-1</v>
      </c>
      <c r="AC1452" s="65"/>
      <c r="AD1452" s="65"/>
      <c r="AE1452" s="65"/>
      <c r="AF1452" s="65"/>
      <c r="AG1452" s="65"/>
      <c r="AH1452" s="65"/>
      <c r="AI1452" s="65"/>
      <c r="AJ1452" s="65"/>
      <c r="AK1452" s="65"/>
      <c r="AL1452">
        <f t="shared" si="509"/>
        <v>0</v>
      </c>
      <c r="AM1452">
        <f t="shared" si="510"/>
        <v>0</v>
      </c>
      <c r="AN1452" t="str">
        <f t="shared" si="511"/>
        <v/>
      </c>
      <c r="AO1452" t="str">
        <f t="shared" si="512"/>
        <v/>
      </c>
      <c r="AP1452" t="str">
        <f t="shared" si="513"/>
        <v/>
      </c>
      <c r="AQ1452" t="str">
        <f t="shared" si="514"/>
        <v/>
      </c>
      <c r="AR1452" t="str">
        <f t="shared" si="515"/>
        <v/>
      </c>
      <c r="AS1452" t="str">
        <f t="shared" si="516"/>
        <v/>
      </c>
      <c r="AT1452" t="str">
        <f t="shared" si="517"/>
        <v/>
      </c>
      <c r="AU1452" t="str">
        <f t="shared" si="518"/>
        <v/>
      </c>
      <c r="AV1452" t="str">
        <f t="shared" si="519"/>
        <v/>
      </c>
      <c r="AW1452">
        <f>'01_指標庫'!$H$4*ISNUMBER($F1452)+'01_指標庫'!$H$5*ISNUMBER($AA1452)+'01_指標庫'!$H$6*ISNUMBER($G1452)+'01_指標庫'!$H$7*ISNUMBER($H1452)+'01_指標庫'!$H$8*ISNUMBER($AF1452)+'01_指標庫'!$H$9*ISNUMBER($AG1452)+'01_指標庫'!$H$10*ISNUMBER($AB1452)+'01_指標庫'!$H$11*ISNUMBER($AC1452)+'01_指標庫'!$H$12*ISNUMBER($AD1452)+'01_指標庫'!$H$13*ISNUMBER($AE1452)+'01_指標庫'!$H$14*ISNUMBER($I1452)+'01_指標庫'!$H$15*ISNUMBER($AH1452)+'01_指標庫'!$H$16*ISNUMBER($K1452)+'01_指標庫'!$H$17*ISNUMBER($AI1452)+'01_指標庫'!$H$18*ISNUMBER($AJ1452)+'01_指標庫'!$H$19*ISNUMBER($AK1452)+'01_指標庫'!$H$20*ISNUMBER($BB1452)+'01_指標庫'!$H$21*ISNUMBER($BC1452)</f>
        <v>51</v>
      </c>
      <c r="AX1452">
        <f>IF(AW1452=0,50,ROUND(('01_指標庫'!$H$4*IF(ISNUMBER($F1452),L1452,0)+'01_指標庫'!$H$5*IF(ISNUMBER($AA1452),AL1452,0)+'01_指標庫'!$H$6*IF(ISNUMBER($G1452),M1452,0)+'01_指標庫'!$H$7*IF(ISNUMBER($H1452),N1452,0)+'01_指標庫'!$H$8*IF(ISNUMBER($AF1452),AQ1452,0)+'01_指標庫'!$H$9*IF(ISNUMBER($AG1452),AR1452,0)+'01_指標庫'!$H$10*IF(ISNUMBER($AB1452),AM1452,0)+'01_指標庫'!$H$11*IF(ISNUMBER($AC1452),AN1452,0)+'01_指標庫'!$H$12*IF(ISNUMBER($AD1452),AO1452,0)+'01_指標庫'!$H$13*IF(ISNUMBER($AE1452),AP1452,0)+'01_指標庫'!$H$14*IF(ISNUMBER($I1452),O1452,0)+'01_指標庫'!$H$15*IF(ISNUMBER($AH1452),AS1452,0)+'01_指標庫'!$H$16*IF(ISNUMBER($K1452),P1452,0)+'01_指標庫'!$H$17*IF(ISNUMBER($AI1452),AT1452,0)+'01_指標庫'!$H$18*IF(ISNUMBER($AJ1452),AU1452,0)+'01_指標庫'!$H$19*IF(ISNUMBER($AK1452),AV1452,0)+'01_指標庫'!$H$20*IF(ISNUMBER($BB1452),BB1452,0)+'01_指標庫'!$H$21*IF(ISNUMBER($BC1452),BC1452,0))/AW1452,1))</f>
        <v>21.6</v>
      </c>
      <c r="AY1452" s="67"/>
      <c r="AZ1452" s="67"/>
      <c r="BA1452" s="66">
        <f t="shared" si="523"/>
        <v>-4.2917619593620948E-3</v>
      </c>
      <c r="BB1452">
        <f t="shared" si="524"/>
        <v>0</v>
      </c>
      <c r="BC1452" t="str">
        <f t="shared" si="525"/>
        <v/>
      </c>
    </row>
    <row r="1453" spans="1:55" ht="15" customHeight="1">
      <c r="A1453" s="56">
        <v>1449</v>
      </c>
      <c r="B1453" s="57">
        <v>44658</v>
      </c>
      <c r="C1453" s="56">
        <v>2022</v>
      </c>
      <c r="D1453" s="58" t="s">
        <v>239</v>
      </c>
      <c r="E1453" s="59">
        <v>14531.81</v>
      </c>
      <c r="F1453" s="60">
        <v>-4.1201000000000002E-2</v>
      </c>
      <c r="G1453" s="60">
        <v>-0.123182</v>
      </c>
      <c r="H1453" s="61">
        <v>0.36730000000000002</v>
      </c>
      <c r="I1453" s="69">
        <v>453.9</v>
      </c>
      <c r="J1453" s="70" t="s">
        <v>240</v>
      </c>
      <c r="K1453" s="63">
        <v>21.55</v>
      </c>
      <c r="L1453" s="56">
        <f t="shared" si="503"/>
        <v>0</v>
      </c>
      <c r="M1453" s="56">
        <f t="shared" si="504"/>
        <v>50</v>
      </c>
      <c r="N1453" s="56">
        <f t="shared" si="505"/>
        <v>0</v>
      </c>
      <c r="O1453" s="56">
        <f t="shared" si="506"/>
        <v>50</v>
      </c>
      <c r="P1453" s="56">
        <f t="shared" si="507"/>
        <v>50</v>
      </c>
      <c r="Q1453" s="63"/>
      <c r="R1453" s="56"/>
      <c r="S1453" s="60">
        <f t="shared" si="520"/>
        <v>2.2705186397027344E-3</v>
      </c>
      <c r="T1453" s="64">
        <f t="shared" si="521"/>
        <v>-2.4886877828054321E-2</v>
      </c>
      <c r="V1453" s="65"/>
      <c r="W1453" s="65"/>
      <c r="Y1453" s="15" t="str">
        <f t="shared" si="508"/>
        <v>HARD</v>
      </c>
      <c r="AA1453" s="66">
        <f t="shared" si="522"/>
        <v>-5.40071136692446E-2</v>
      </c>
      <c r="AB1453">
        <f>LOOKUP($B1453,'07_L1政策步階'!$A$4:$A$14,'07_L1政策步階'!$C$4:$C$14)</f>
        <v>-1</v>
      </c>
      <c r="AC1453" s="65"/>
      <c r="AD1453" s="65"/>
      <c r="AE1453" s="65"/>
      <c r="AF1453" s="65"/>
      <c r="AG1453" s="65"/>
      <c r="AH1453" s="65"/>
      <c r="AI1453" s="65"/>
      <c r="AJ1453" s="65"/>
      <c r="AK1453" s="65"/>
      <c r="AL1453">
        <f t="shared" si="509"/>
        <v>0</v>
      </c>
      <c r="AM1453">
        <f t="shared" si="510"/>
        <v>0</v>
      </c>
      <c r="AN1453" t="str">
        <f t="shared" si="511"/>
        <v/>
      </c>
      <c r="AO1453" t="str">
        <f t="shared" si="512"/>
        <v/>
      </c>
      <c r="AP1453" t="str">
        <f t="shared" si="513"/>
        <v/>
      </c>
      <c r="AQ1453" t="str">
        <f t="shared" si="514"/>
        <v/>
      </c>
      <c r="AR1453" t="str">
        <f t="shared" si="515"/>
        <v/>
      </c>
      <c r="AS1453" t="str">
        <f t="shared" si="516"/>
        <v/>
      </c>
      <c r="AT1453" t="str">
        <f t="shared" si="517"/>
        <v/>
      </c>
      <c r="AU1453" t="str">
        <f t="shared" si="518"/>
        <v/>
      </c>
      <c r="AV1453" t="str">
        <f t="shared" si="519"/>
        <v/>
      </c>
      <c r="AW1453">
        <f>'01_指標庫'!$H$4*ISNUMBER($F1453)+'01_指標庫'!$H$5*ISNUMBER($AA1453)+'01_指標庫'!$H$6*ISNUMBER($G1453)+'01_指標庫'!$H$7*ISNUMBER($H1453)+'01_指標庫'!$H$8*ISNUMBER($AF1453)+'01_指標庫'!$H$9*ISNUMBER($AG1453)+'01_指標庫'!$H$10*ISNUMBER($AB1453)+'01_指標庫'!$H$11*ISNUMBER($AC1453)+'01_指標庫'!$H$12*ISNUMBER($AD1453)+'01_指標庫'!$H$13*ISNUMBER($AE1453)+'01_指標庫'!$H$14*ISNUMBER($I1453)+'01_指標庫'!$H$15*ISNUMBER($AH1453)+'01_指標庫'!$H$16*ISNUMBER($K1453)+'01_指標庫'!$H$17*ISNUMBER($AI1453)+'01_指標庫'!$H$18*ISNUMBER($AJ1453)+'01_指標庫'!$H$19*ISNUMBER($AK1453)+'01_指標庫'!$H$20*ISNUMBER($BB1453)+'01_指標庫'!$H$21*ISNUMBER($BC1453)</f>
        <v>51</v>
      </c>
      <c r="AX1453">
        <f>IF(AW1453=0,50,ROUND(('01_指標庫'!$H$4*IF(ISNUMBER($F1453),L1453,0)+'01_指標庫'!$H$5*IF(ISNUMBER($AA1453),AL1453,0)+'01_指標庫'!$H$6*IF(ISNUMBER($G1453),M1453,0)+'01_指標庫'!$H$7*IF(ISNUMBER($H1453),N1453,0)+'01_指標庫'!$H$8*IF(ISNUMBER($AF1453),AQ1453,0)+'01_指標庫'!$H$9*IF(ISNUMBER($AG1453),AR1453,0)+'01_指標庫'!$H$10*IF(ISNUMBER($AB1453),AM1453,0)+'01_指標庫'!$H$11*IF(ISNUMBER($AC1453),AN1453,0)+'01_指標庫'!$H$12*IF(ISNUMBER($AD1453),AO1453,0)+'01_指標庫'!$H$13*IF(ISNUMBER($AE1453),AP1453,0)+'01_指標庫'!$H$14*IF(ISNUMBER($I1453),O1453,0)+'01_指標庫'!$H$15*IF(ISNUMBER($AH1453),AS1453,0)+'01_指標庫'!$H$16*IF(ISNUMBER($K1453),P1453,0)+'01_指標庫'!$H$17*IF(ISNUMBER($AI1453),AT1453,0)+'01_指標庫'!$H$18*IF(ISNUMBER($AJ1453),AU1453,0)+'01_指標庫'!$H$19*IF(ISNUMBER($AK1453),AV1453,0)+'01_指標庫'!$H$20*IF(ISNUMBER($BB1453),BB1453,0)+'01_指標庫'!$H$21*IF(ISNUMBER($BC1453),BC1453,0))/AW1453,1))</f>
        <v>21.6</v>
      </c>
      <c r="AY1453" s="67"/>
      <c r="AZ1453" s="67"/>
      <c r="BA1453" s="66">
        <f t="shared" si="523"/>
        <v>-6.8494089936220748E-3</v>
      </c>
      <c r="BB1453">
        <f t="shared" si="524"/>
        <v>0</v>
      </c>
      <c r="BC1453" t="str">
        <f t="shared" si="525"/>
        <v/>
      </c>
    </row>
    <row r="1454" spans="1:55" ht="15" customHeight="1">
      <c r="A1454" s="56">
        <v>1450</v>
      </c>
      <c r="B1454" s="57">
        <v>44659</v>
      </c>
      <c r="C1454" s="56">
        <v>2022</v>
      </c>
      <c r="D1454" s="58" t="s">
        <v>234</v>
      </c>
      <c r="E1454" s="59">
        <v>14327.26</v>
      </c>
      <c r="F1454" s="60">
        <v>-5.4684999999999997E-2</v>
      </c>
      <c r="G1454" s="60">
        <v>-0.13552400000000001</v>
      </c>
      <c r="H1454" s="61">
        <v>0.34689999999999999</v>
      </c>
      <c r="I1454" s="69">
        <v>450.6</v>
      </c>
      <c r="J1454" s="70" t="s">
        <v>240</v>
      </c>
      <c r="K1454" s="63">
        <v>21.16</v>
      </c>
      <c r="L1454" s="56">
        <f t="shared" si="503"/>
        <v>0</v>
      </c>
      <c r="M1454" s="56">
        <f t="shared" si="504"/>
        <v>50</v>
      </c>
      <c r="N1454" s="56">
        <f t="shared" si="505"/>
        <v>0</v>
      </c>
      <c r="O1454" s="56">
        <f t="shared" si="506"/>
        <v>50</v>
      </c>
      <c r="P1454" s="56">
        <f t="shared" si="507"/>
        <v>50</v>
      </c>
      <c r="Q1454" s="63"/>
      <c r="R1454" s="56"/>
      <c r="S1454" s="60">
        <f t="shared" si="520"/>
        <v>-1.4076016683399972E-2</v>
      </c>
      <c r="T1454" s="64">
        <f t="shared" si="521"/>
        <v>-1.8097447795823673E-2</v>
      </c>
      <c r="V1454" s="65"/>
      <c r="W1454" s="65"/>
      <c r="Y1454" s="15" t="str">
        <f t="shared" si="508"/>
        <v>HARD</v>
      </c>
      <c r="AA1454" s="66">
        <f t="shared" si="522"/>
        <v>-5.3567286429174965E-2</v>
      </c>
      <c r="AB1454">
        <f>LOOKUP($B1454,'07_L1政策步階'!$A$4:$A$14,'07_L1政策步階'!$C$4:$C$14)</f>
        <v>-1</v>
      </c>
      <c r="AC1454" s="65"/>
      <c r="AD1454" s="65"/>
      <c r="AE1454" s="65"/>
      <c r="AF1454" s="65"/>
      <c r="AG1454" s="65"/>
      <c r="AH1454" s="65"/>
      <c r="AI1454" s="65"/>
      <c r="AJ1454" s="65"/>
      <c r="AK1454" s="65"/>
      <c r="AL1454">
        <f t="shared" si="509"/>
        <v>0</v>
      </c>
      <c r="AM1454">
        <f t="shared" si="510"/>
        <v>0</v>
      </c>
      <c r="AN1454" t="str">
        <f t="shared" si="511"/>
        <v/>
      </c>
      <c r="AO1454" t="str">
        <f t="shared" si="512"/>
        <v/>
      </c>
      <c r="AP1454" t="str">
        <f t="shared" si="513"/>
        <v/>
      </c>
      <c r="AQ1454" t="str">
        <f t="shared" si="514"/>
        <v/>
      </c>
      <c r="AR1454" t="str">
        <f t="shared" si="515"/>
        <v/>
      </c>
      <c r="AS1454" t="str">
        <f t="shared" si="516"/>
        <v/>
      </c>
      <c r="AT1454" t="str">
        <f t="shared" si="517"/>
        <v/>
      </c>
      <c r="AU1454" t="str">
        <f t="shared" si="518"/>
        <v/>
      </c>
      <c r="AV1454" t="str">
        <f t="shared" si="519"/>
        <v/>
      </c>
      <c r="AW1454">
        <f>'01_指標庫'!$H$4*ISNUMBER($F1454)+'01_指標庫'!$H$5*ISNUMBER($AA1454)+'01_指標庫'!$H$6*ISNUMBER($G1454)+'01_指標庫'!$H$7*ISNUMBER($H1454)+'01_指標庫'!$H$8*ISNUMBER($AF1454)+'01_指標庫'!$H$9*ISNUMBER($AG1454)+'01_指標庫'!$H$10*ISNUMBER($AB1454)+'01_指標庫'!$H$11*ISNUMBER($AC1454)+'01_指標庫'!$H$12*ISNUMBER($AD1454)+'01_指標庫'!$H$13*ISNUMBER($AE1454)+'01_指標庫'!$H$14*ISNUMBER($I1454)+'01_指標庫'!$H$15*ISNUMBER($AH1454)+'01_指標庫'!$H$16*ISNUMBER($K1454)+'01_指標庫'!$H$17*ISNUMBER($AI1454)+'01_指標庫'!$H$18*ISNUMBER($AJ1454)+'01_指標庫'!$H$19*ISNUMBER($AK1454)+'01_指標庫'!$H$20*ISNUMBER($BB1454)+'01_指標庫'!$H$21*ISNUMBER($BC1454)</f>
        <v>51</v>
      </c>
      <c r="AX1454">
        <f>IF(AW1454=0,50,ROUND(('01_指標庫'!$H$4*IF(ISNUMBER($F1454),L1454,0)+'01_指標庫'!$H$5*IF(ISNUMBER($AA1454),AL1454,0)+'01_指標庫'!$H$6*IF(ISNUMBER($G1454),M1454,0)+'01_指標庫'!$H$7*IF(ISNUMBER($H1454),N1454,0)+'01_指標庫'!$H$8*IF(ISNUMBER($AF1454),AQ1454,0)+'01_指標庫'!$H$9*IF(ISNUMBER($AG1454),AR1454,0)+'01_指標庫'!$H$10*IF(ISNUMBER($AB1454),AM1454,0)+'01_指標庫'!$H$11*IF(ISNUMBER($AC1454),AN1454,0)+'01_指標庫'!$H$12*IF(ISNUMBER($AD1454),AO1454,0)+'01_指標庫'!$H$13*IF(ISNUMBER($AE1454),AP1454,0)+'01_指標庫'!$H$14*IF(ISNUMBER($I1454),O1454,0)+'01_指標庫'!$H$15*IF(ISNUMBER($AH1454),AS1454,0)+'01_指標庫'!$H$16*IF(ISNUMBER($K1454),P1454,0)+'01_指標庫'!$H$17*IF(ISNUMBER($AI1454),AT1454,0)+'01_指標庫'!$H$18*IF(ISNUMBER($AJ1454),AU1454,0)+'01_指標庫'!$H$19*IF(ISNUMBER($AK1454),AV1454,0)+'01_指標庫'!$H$20*IF(ISNUMBER($BB1454),BB1454,0)+'01_指標庫'!$H$21*IF(ISNUMBER($BC1454),BC1454,0))/AW1454,1))</f>
        <v>21.6</v>
      </c>
      <c r="AY1454" s="67"/>
      <c r="AZ1454" s="67"/>
      <c r="BA1454" s="66">
        <f t="shared" si="523"/>
        <v>-1.1189383033063938E-2</v>
      </c>
      <c r="BB1454">
        <f t="shared" si="524"/>
        <v>0</v>
      </c>
      <c r="BC1454" t="str">
        <f t="shared" si="525"/>
        <v/>
      </c>
    </row>
    <row r="1455" spans="1:55" ht="15" customHeight="1">
      <c r="A1455" s="56">
        <v>1451</v>
      </c>
      <c r="B1455" s="57">
        <v>44662</v>
      </c>
      <c r="C1455" s="56">
        <v>2022</v>
      </c>
      <c r="D1455" s="58" t="s">
        <v>236</v>
      </c>
      <c r="E1455" s="59">
        <v>13990.21</v>
      </c>
      <c r="F1455" s="60">
        <v>-7.6814999999999994E-2</v>
      </c>
      <c r="G1455" s="60">
        <v>-0.155861</v>
      </c>
      <c r="H1455" s="61">
        <v>0.32650000000000001</v>
      </c>
      <c r="I1455" s="69">
        <v>477.6</v>
      </c>
      <c r="J1455" s="70" t="s">
        <v>240</v>
      </c>
      <c r="K1455" s="63">
        <v>24.37</v>
      </c>
      <c r="L1455" s="56">
        <f t="shared" si="503"/>
        <v>0</v>
      </c>
      <c r="M1455" s="56">
        <f t="shared" si="504"/>
        <v>0</v>
      </c>
      <c r="N1455" s="56">
        <f t="shared" si="505"/>
        <v>0</v>
      </c>
      <c r="O1455" s="56">
        <f t="shared" si="506"/>
        <v>50</v>
      </c>
      <c r="P1455" s="56">
        <f t="shared" si="507"/>
        <v>50</v>
      </c>
      <c r="Q1455" s="63"/>
      <c r="R1455" s="56"/>
      <c r="S1455" s="60">
        <f t="shared" si="520"/>
        <v>-2.3525084349694247E-2</v>
      </c>
      <c r="T1455" s="64">
        <f t="shared" si="521"/>
        <v>0.15170132325141772</v>
      </c>
      <c r="V1455" s="65"/>
      <c r="W1455" s="65"/>
      <c r="Y1455" s="15" t="str">
        <f t="shared" si="508"/>
        <v>HARD</v>
      </c>
      <c r="AA1455" s="66">
        <f t="shared" si="522"/>
        <v>-5.406933730228658E-2</v>
      </c>
      <c r="AB1455">
        <f>LOOKUP($B1455,'07_L1政策步階'!$A$4:$A$14,'07_L1政策步階'!$C$4:$C$14)</f>
        <v>-1</v>
      </c>
      <c r="AC1455" s="65"/>
      <c r="AD1455" s="65"/>
      <c r="AE1455" s="65"/>
      <c r="AF1455" s="65"/>
      <c r="AG1455" s="65"/>
      <c r="AH1455" s="65"/>
      <c r="AI1455" s="65"/>
      <c r="AJ1455" s="65"/>
      <c r="AK1455" s="65"/>
      <c r="AL1455">
        <f t="shared" si="509"/>
        <v>0</v>
      </c>
      <c r="AM1455">
        <f t="shared" si="510"/>
        <v>0</v>
      </c>
      <c r="AN1455" t="str">
        <f t="shared" si="511"/>
        <v/>
      </c>
      <c r="AO1455" t="str">
        <f t="shared" si="512"/>
        <v/>
      </c>
      <c r="AP1455" t="str">
        <f t="shared" si="513"/>
        <v/>
      </c>
      <c r="AQ1455" t="str">
        <f t="shared" si="514"/>
        <v/>
      </c>
      <c r="AR1455" t="str">
        <f t="shared" si="515"/>
        <v/>
      </c>
      <c r="AS1455" t="str">
        <f t="shared" si="516"/>
        <v/>
      </c>
      <c r="AT1455" t="str">
        <f t="shared" si="517"/>
        <v/>
      </c>
      <c r="AU1455" t="str">
        <f t="shared" si="518"/>
        <v/>
      </c>
      <c r="AV1455" t="str">
        <f t="shared" si="519"/>
        <v/>
      </c>
      <c r="AW1455">
        <f>'01_指標庫'!$H$4*ISNUMBER($F1455)+'01_指標庫'!$H$5*ISNUMBER($AA1455)+'01_指標庫'!$H$6*ISNUMBER($G1455)+'01_指標庫'!$H$7*ISNUMBER($H1455)+'01_指標庫'!$H$8*ISNUMBER($AF1455)+'01_指標庫'!$H$9*ISNUMBER($AG1455)+'01_指標庫'!$H$10*ISNUMBER($AB1455)+'01_指標庫'!$H$11*ISNUMBER($AC1455)+'01_指標庫'!$H$12*ISNUMBER($AD1455)+'01_指標庫'!$H$13*ISNUMBER($AE1455)+'01_指標庫'!$H$14*ISNUMBER($I1455)+'01_指標庫'!$H$15*ISNUMBER($AH1455)+'01_指標庫'!$H$16*ISNUMBER($K1455)+'01_指標庫'!$H$17*ISNUMBER($AI1455)+'01_指標庫'!$H$18*ISNUMBER($AJ1455)+'01_指標庫'!$H$19*ISNUMBER($AK1455)+'01_指標庫'!$H$20*ISNUMBER($BB1455)+'01_指標庫'!$H$21*ISNUMBER($BC1455)</f>
        <v>51</v>
      </c>
      <c r="AX1455">
        <f>IF(AW1455=0,50,ROUND(('01_指標庫'!$H$4*IF(ISNUMBER($F1455),L1455,0)+'01_指標庫'!$H$5*IF(ISNUMBER($AA1455),AL1455,0)+'01_指標庫'!$H$6*IF(ISNUMBER($G1455),M1455,0)+'01_指標庫'!$H$7*IF(ISNUMBER($H1455),N1455,0)+'01_指標庫'!$H$8*IF(ISNUMBER($AF1455),AQ1455,0)+'01_指標庫'!$H$9*IF(ISNUMBER($AG1455),AR1455,0)+'01_指標庫'!$H$10*IF(ISNUMBER($AB1455),AM1455,0)+'01_指標庫'!$H$11*IF(ISNUMBER($AC1455),AN1455,0)+'01_指標庫'!$H$12*IF(ISNUMBER($AD1455),AO1455,0)+'01_指標庫'!$H$13*IF(ISNUMBER($AE1455),AP1455,0)+'01_指標庫'!$H$14*IF(ISNUMBER($I1455),O1455,0)+'01_指標庫'!$H$15*IF(ISNUMBER($AH1455),AS1455,0)+'01_指標庫'!$H$16*IF(ISNUMBER($K1455),P1455,0)+'01_指標庫'!$H$17*IF(ISNUMBER($AI1455),AT1455,0)+'01_指標庫'!$H$18*IF(ISNUMBER($AJ1455),AU1455,0)+'01_指標庫'!$H$19*IF(ISNUMBER($AK1455),AV1455,0)+'01_指標庫'!$H$20*IF(ISNUMBER($BB1455),BB1455,0)+'01_指標庫'!$H$21*IF(ISNUMBER($BC1455),BC1455,0))/AW1455,1))</f>
        <v>13.7</v>
      </c>
      <c r="AY1455" s="67"/>
      <c r="AZ1455" s="67"/>
      <c r="BA1455" s="66">
        <f t="shared" si="523"/>
        <v>-2.0370308029865281E-2</v>
      </c>
      <c r="BB1455">
        <f t="shared" si="524"/>
        <v>0</v>
      </c>
      <c r="BC1455" t="str">
        <f t="shared" si="525"/>
        <v/>
      </c>
    </row>
    <row r="1456" spans="1:55" ht="15" customHeight="1">
      <c r="A1456" s="56">
        <v>1452</v>
      </c>
      <c r="B1456" s="57">
        <v>44663</v>
      </c>
      <c r="C1456" s="56">
        <v>2022</v>
      </c>
      <c r="D1456" s="58" t="s">
        <v>237</v>
      </c>
      <c r="E1456" s="59">
        <v>13940.24</v>
      </c>
      <c r="F1456" s="60">
        <v>-7.9935000000000006E-2</v>
      </c>
      <c r="G1456" s="60">
        <v>-0.15887599999999999</v>
      </c>
      <c r="H1456" s="61">
        <v>0.32650000000000001</v>
      </c>
      <c r="I1456" s="69">
        <v>476.6</v>
      </c>
      <c r="J1456" s="70" t="s">
        <v>240</v>
      </c>
      <c r="K1456" s="63">
        <v>24.26</v>
      </c>
      <c r="L1456" s="56">
        <f t="shared" si="503"/>
        <v>0</v>
      </c>
      <c r="M1456" s="56">
        <f t="shared" si="504"/>
        <v>0</v>
      </c>
      <c r="N1456" s="56">
        <f t="shared" si="505"/>
        <v>0</v>
      </c>
      <c r="O1456" s="56">
        <f t="shared" si="506"/>
        <v>50</v>
      </c>
      <c r="P1456" s="56">
        <f t="shared" si="507"/>
        <v>50</v>
      </c>
      <c r="Q1456" s="63"/>
      <c r="R1456" s="56"/>
      <c r="S1456" s="60">
        <f t="shared" si="520"/>
        <v>-3.5717834113997426E-3</v>
      </c>
      <c r="T1456" s="64">
        <f t="shared" si="521"/>
        <v>-4.5137464095198476E-3</v>
      </c>
      <c r="V1456" s="65"/>
      <c r="W1456" s="65"/>
      <c r="Y1456" s="15" t="str">
        <f t="shared" si="508"/>
        <v>HARD</v>
      </c>
      <c r="AA1456" s="66">
        <f t="shared" si="522"/>
        <v>-5.5193366884127348E-2</v>
      </c>
      <c r="AB1456">
        <f>LOOKUP($B1456,'07_L1政策步階'!$A$4:$A$14,'07_L1政策步階'!$C$4:$C$14)</f>
        <v>-1</v>
      </c>
      <c r="AC1456" s="65"/>
      <c r="AD1456" s="65"/>
      <c r="AE1456" s="65"/>
      <c r="AF1456" s="65"/>
      <c r="AG1456" s="65"/>
      <c r="AH1456" s="65"/>
      <c r="AI1456" s="65"/>
      <c r="AJ1456" s="65"/>
      <c r="AK1456" s="65"/>
      <c r="AL1456">
        <f t="shared" si="509"/>
        <v>0</v>
      </c>
      <c r="AM1456">
        <f t="shared" si="510"/>
        <v>0</v>
      </c>
      <c r="AN1456" t="str">
        <f t="shared" si="511"/>
        <v/>
      </c>
      <c r="AO1456" t="str">
        <f t="shared" si="512"/>
        <v/>
      </c>
      <c r="AP1456" t="str">
        <f t="shared" si="513"/>
        <v/>
      </c>
      <c r="AQ1456" t="str">
        <f t="shared" si="514"/>
        <v/>
      </c>
      <c r="AR1456" t="str">
        <f t="shared" si="515"/>
        <v/>
      </c>
      <c r="AS1456" t="str">
        <f t="shared" si="516"/>
        <v/>
      </c>
      <c r="AT1456" t="str">
        <f t="shared" si="517"/>
        <v/>
      </c>
      <c r="AU1456" t="str">
        <f t="shared" si="518"/>
        <v/>
      </c>
      <c r="AV1456" t="str">
        <f t="shared" si="519"/>
        <v/>
      </c>
      <c r="AW1456">
        <f>'01_指標庫'!$H$4*ISNUMBER($F1456)+'01_指標庫'!$H$5*ISNUMBER($AA1456)+'01_指標庫'!$H$6*ISNUMBER($G1456)+'01_指標庫'!$H$7*ISNUMBER($H1456)+'01_指標庫'!$H$8*ISNUMBER($AF1456)+'01_指標庫'!$H$9*ISNUMBER($AG1456)+'01_指標庫'!$H$10*ISNUMBER($AB1456)+'01_指標庫'!$H$11*ISNUMBER($AC1456)+'01_指標庫'!$H$12*ISNUMBER($AD1456)+'01_指標庫'!$H$13*ISNUMBER($AE1456)+'01_指標庫'!$H$14*ISNUMBER($I1456)+'01_指標庫'!$H$15*ISNUMBER($AH1456)+'01_指標庫'!$H$16*ISNUMBER($K1456)+'01_指標庫'!$H$17*ISNUMBER($AI1456)+'01_指標庫'!$H$18*ISNUMBER($AJ1456)+'01_指標庫'!$H$19*ISNUMBER($AK1456)+'01_指標庫'!$H$20*ISNUMBER($BB1456)+'01_指標庫'!$H$21*ISNUMBER($BC1456)</f>
        <v>51</v>
      </c>
      <c r="AX1456">
        <f>IF(AW1456=0,50,ROUND(('01_指標庫'!$H$4*IF(ISNUMBER($F1456),L1456,0)+'01_指標庫'!$H$5*IF(ISNUMBER($AA1456),AL1456,0)+'01_指標庫'!$H$6*IF(ISNUMBER($G1456),M1456,0)+'01_指標庫'!$H$7*IF(ISNUMBER($H1456),N1456,0)+'01_指標庫'!$H$8*IF(ISNUMBER($AF1456),AQ1456,0)+'01_指標庫'!$H$9*IF(ISNUMBER($AG1456),AR1456,0)+'01_指標庫'!$H$10*IF(ISNUMBER($AB1456),AM1456,0)+'01_指標庫'!$H$11*IF(ISNUMBER($AC1456),AN1456,0)+'01_指標庫'!$H$12*IF(ISNUMBER($AD1456),AO1456,0)+'01_指標庫'!$H$13*IF(ISNUMBER($AE1456),AP1456,0)+'01_指標庫'!$H$14*IF(ISNUMBER($I1456),O1456,0)+'01_指標庫'!$H$15*IF(ISNUMBER($AH1456),AS1456,0)+'01_指標庫'!$H$16*IF(ISNUMBER($K1456),P1456,0)+'01_指標庫'!$H$17*IF(ISNUMBER($AI1456),AT1456,0)+'01_指標庫'!$H$18*IF(ISNUMBER($AJ1456),AU1456,0)+'01_指標庫'!$H$19*IF(ISNUMBER($AK1456),AV1456,0)+'01_指標庫'!$H$20*IF(ISNUMBER($BB1456),BB1456,0)+'01_指標庫'!$H$21*IF(ISNUMBER($BC1456),BC1456,0))/AW1456,1))</f>
        <v>13.7</v>
      </c>
      <c r="AY1456" s="67"/>
      <c r="AZ1456" s="67"/>
      <c r="BA1456" s="66">
        <f t="shared" si="523"/>
        <v>-2.3713111788368879E-2</v>
      </c>
      <c r="BB1456">
        <f t="shared" si="524"/>
        <v>0</v>
      </c>
      <c r="BC1456" t="str">
        <f t="shared" si="525"/>
        <v/>
      </c>
    </row>
    <row r="1457" spans="1:55" ht="15" customHeight="1">
      <c r="A1457" s="56">
        <v>1453</v>
      </c>
      <c r="B1457" s="57">
        <v>44664</v>
      </c>
      <c r="C1457" s="56">
        <v>2022</v>
      </c>
      <c r="D1457" s="58" t="s">
        <v>238</v>
      </c>
      <c r="E1457" s="59">
        <v>14217.29</v>
      </c>
      <c r="F1457" s="60">
        <v>-6.1539000000000003E-2</v>
      </c>
      <c r="G1457" s="60">
        <v>-0.14215900000000001</v>
      </c>
      <c r="H1457" s="61">
        <v>0.32650000000000001</v>
      </c>
      <c r="I1457" s="69">
        <v>456.2</v>
      </c>
      <c r="J1457" s="70" t="s">
        <v>240</v>
      </c>
      <c r="K1457" s="63">
        <v>21.82</v>
      </c>
      <c r="L1457" s="56">
        <f t="shared" si="503"/>
        <v>0</v>
      </c>
      <c r="M1457" s="56">
        <f t="shared" si="504"/>
        <v>50</v>
      </c>
      <c r="N1457" s="56">
        <f t="shared" si="505"/>
        <v>0</v>
      </c>
      <c r="O1457" s="56">
        <f t="shared" si="506"/>
        <v>50</v>
      </c>
      <c r="P1457" s="56">
        <f t="shared" si="507"/>
        <v>50</v>
      </c>
      <c r="Q1457" s="63"/>
      <c r="R1457" s="56"/>
      <c r="S1457" s="60">
        <f t="shared" si="520"/>
        <v>1.9874119814293101E-2</v>
      </c>
      <c r="T1457" s="64">
        <f t="shared" si="521"/>
        <v>-0.10057708161582857</v>
      </c>
      <c r="V1457" s="65"/>
      <c r="W1457" s="65"/>
      <c r="Y1457" s="15" t="str">
        <f t="shared" si="508"/>
        <v>HARD</v>
      </c>
      <c r="AA1457" s="66">
        <f t="shared" si="522"/>
        <v>-5.6141814816049629E-2</v>
      </c>
      <c r="AB1457">
        <f>LOOKUP($B1457,'07_L1政策步階'!$A$4:$A$14,'07_L1政策步階'!$C$4:$C$14)</f>
        <v>-1</v>
      </c>
      <c r="AC1457" s="65"/>
      <c r="AD1457" s="65"/>
      <c r="AE1457" s="65"/>
      <c r="AF1457" s="65"/>
      <c r="AG1457" s="65"/>
      <c r="AH1457" s="65"/>
      <c r="AI1457" s="65"/>
      <c r="AJ1457" s="65"/>
      <c r="AK1457" s="65"/>
      <c r="AL1457">
        <f t="shared" si="509"/>
        <v>0</v>
      </c>
      <c r="AM1457">
        <f t="shared" si="510"/>
        <v>0</v>
      </c>
      <c r="AN1457" t="str">
        <f t="shared" si="511"/>
        <v/>
      </c>
      <c r="AO1457" t="str">
        <f t="shared" si="512"/>
        <v/>
      </c>
      <c r="AP1457" t="str">
        <f t="shared" si="513"/>
        <v/>
      </c>
      <c r="AQ1457" t="str">
        <f t="shared" si="514"/>
        <v/>
      </c>
      <c r="AR1457" t="str">
        <f t="shared" si="515"/>
        <v/>
      </c>
      <c r="AS1457" t="str">
        <f t="shared" si="516"/>
        <v/>
      </c>
      <c r="AT1457" t="str">
        <f t="shared" si="517"/>
        <v/>
      </c>
      <c r="AU1457" t="str">
        <f t="shared" si="518"/>
        <v/>
      </c>
      <c r="AV1457" t="str">
        <f t="shared" si="519"/>
        <v/>
      </c>
      <c r="AW1457">
        <f>'01_指標庫'!$H$4*ISNUMBER($F1457)+'01_指標庫'!$H$5*ISNUMBER($AA1457)+'01_指標庫'!$H$6*ISNUMBER($G1457)+'01_指標庫'!$H$7*ISNUMBER($H1457)+'01_指標庫'!$H$8*ISNUMBER($AF1457)+'01_指標庫'!$H$9*ISNUMBER($AG1457)+'01_指標庫'!$H$10*ISNUMBER($AB1457)+'01_指標庫'!$H$11*ISNUMBER($AC1457)+'01_指標庫'!$H$12*ISNUMBER($AD1457)+'01_指標庫'!$H$13*ISNUMBER($AE1457)+'01_指標庫'!$H$14*ISNUMBER($I1457)+'01_指標庫'!$H$15*ISNUMBER($AH1457)+'01_指標庫'!$H$16*ISNUMBER($K1457)+'01_指標庫'!$H$17*ISNUMBER($AI1457)+'01_指標庫'!$H$18*ISNUMBER($AJ1457)+'01_指標庫'!$H$19*ISNUMBER($AK1457)+'01_指標庫'!$H$20*ISNUMBER($BB1457)+'01_指標庫'!$H$21*ISNUMBER($BC1457)</f>
        <v>51</v>
      </c>
      <c r="AX1457">
        <f>IF(AW1457=0,50,ROUND(('01_指標庫'!$H$4*IF(ISNUMBER($F1457),L1457,0)+'01_指標庫'!$H$5*IF(ISNUMBER($AA1457),AL1457,0)+'01_指標庫'!$H$6*IF(ISNUMBER($G1457),M1457,0)+'01_指標庫'!$H$7*IF(ISNUMBER($H1457),N1457,0)+'01_指標庫'!$H$8*IF(ISNUMBER($AF1457),AQ1457,0)+'01_指標庫'!$H$9*IF(ISNUMBER($AG1457),AR1457,0)+'01_指標庫'!$H$10*IF(ISNUMBER($AB1457),AM1457,0)+'01_指標庫'!$H$11*IF(ISNUMBER($AC1457),AN1457,0)+'01_指標庫'!$H$12*IF(ISNUMBER($AD1457),AO1457,0)+'01_指標庫'!$H$13*IF(ISNUMBER($AE1457),AP1457,0)+'01_指標庫'!$H$14*IF(ISNUMBER($I1457),O1457,0)+'01_指標庫'!$H$15*IF(ISNUMBER($AH1457),AS1457,0)+'01_指標庫'!$H$16*IF(ISNUMBER($K1457),P1457,0)+'01_指標庫'!$H$17*IF(ISNUMBER($AI1457),AT1457,0)+'01_指標庫'!$H$18*IF(ISNUMBER($AJ1457),AU1457,0)+'01_指標庫'!$H$19*IF(ISNUMBER($AK1457),AV1457,0)+'01_指標庫'!$H$20*IF(ISNUMBER($BB1457),BB1457,0)+'01_指標庫'!$H$21*IF(ISNUMBER($BC1457),BC1457,0))/AW1457,1))</f>
        <v>21.6</v>
      </c>
      <c r="AY1457" s="67"/>
      <c r="AZ1457" s="67"/>
      <c r="BA1457" s="66">
        <f t="shared" si="523"/>
        <v>-2.1847893751461123E-2</v>
      </c>
      <c r="BB1457">
        <f t="shared" si="524"/>
        <v>0</v>
      </c>
      <c r="BC1457" t="str">
        <f t="shared" si="525"/>
        <v/>
      </c>
    </row>
    <row r="1458" spans="1:55" ht="15" customHeight="1">
      <c r="A1458" s="56">
        <v>1454</v>
      </c>
      <c r="B1458" s="57">
        <v>44665</v>
      </c>
      <c r="C1458" s="56">
        <v>2022</v>
      </c>
      <c r="D1458" s="58" t="s">
        <v>239</v>
      </c>
      <c r="E1458" s="59">
        <v>13893.21</v>
      </c>
      <c r="F1458" s="60">
        <v>-8.2730999999999999E-2</v>
      </c>
      <c r="G1458" s="60">
        <v>-0.161713</v>
      </c>
      <c r="H1458" s="61">
        <v>0.32650000000000001</v>
      </c>
      <c r="I1458" s="69">
        <v>463.6</v>
      </c>
      <c r="J1458" s="70" t="s">
        <v>240</v>
      </c>
      <c r="K1458" s="63">
        <v>22.7</v>
      </c>
      <c r="L1458" s="56">
        <f t="shared" si="503"/>
        <v>0</v>
      </c>
      <c r="M1458" s="56">
        <f t="shared" si="504"/>
        <v>0</v>
      </c>
      <c r="N1458" s="56">
        <f t="shared" si="505"/>
        <v>0</v>
      </c>
      <c r="O1458" s="56">
        <f t="shared" si="506"/>
        <v>50</v>
      </c>
      <c r="P1458" s="56">
        <f t="shared" si="507"/>
        <v>50</v>
      </c>
      <c r="Q1458" s="63"/>
      <c r="R1458" s="56"/>
      <c r="S1458" s="60">
        <f t="shared" si="520"/>
        <v>-2.2794780158525429E-2</v>
      </c>
      <c r="T1458" s="64">
        <f t="shared" si="521"/>
        <v>4.0329972502291422E-2</v>
      </c>
      <c r="V1458" s="65"/>
      <c r="W1458" s="65"/>
      <c r="Y1458" s="15" t="str">
        <f t="shared" si="508"/>
        <v>HARD</v>
      </c>
      <c r="AA1458" s="66">
        <f t="shared" si="522"/>
        <v>-5.7581664376753272E-2</v>
      </c>
      <c r="AB1458">
        <f>LOOKUP($B1458,'07_L1政策步階'!$A$4:$A$14,'07_L1政策步階'!$C$4:$C$14)</f>
        <v>-1</v>
      </c>
      <c r="AC1458" s="65"/>
      <c r="AD1458" s="65"/>
      <c r="AE1458" s="65"/>
      <c r="AF1458" s="65"/>
      <c r="AG1458" s="65"/>
      <c r="AH1458" s="65"/>
      <c r="AI1458" s="65"/>
      <c r="AJ1458" s="65"/>
      <c r="AK1458" s="65"/>
      <c r="AL1458">
        <f t="shared" si="509"/>
        <v>0</v>
      </c>
      <c r="AM1458">
        <f t="shared" si="510"/>
        <v>0</v>
      </c>
      <c r="AN1458" t="str">
        <f t="shared" si="511"/>
        <v/>
      </c>
      <c r="AO1458" t="str">
        <f t="shared" si="512"/>
        <v/>
      </c>
      <c r="AP1458" t="str">
        <f t="shared" si="513"/>
        <v/>
      </c>
      <c r="AQ1458" t="str">
        <f t="shared" si="514"/>
        <v/>
      </c>
      <c r="AR1458" t="str">
        <f t="shared" si="515"/>
        <v/>
      </c>
      <c r="AS1458" t="str">
        <f t="shared" si="516"/>
        <v/>
      </c>
      <c r="AT1458" t="str">
        <f t="shared" si="517"/>
        <v/>
      </c>
      <c r="AU1458" t="str">
        <f t="shared" si="518"/>
        <v/>
      </c>
      <c r="AV1458" t="str">
        <f t="shared" si="519"/>
        <v/>
      </c>
      <c r="AW1458">
        <f>'01_指標庫'!$H$4*ISNUMBER($F1458)+'01_指標庫'!$H$5*ISNUMBER($AA1458)+'01_指標庫'!$H$6*ISNUMBER($G1458)+'01_指標庫'!$H$7*ISNUMBER($H1458)+'01_指標庫'!$H$8*ISNUMBER($AF1458)+'01_指標庫'!$H$9*ISNUMBER($AG1458)+'01_指標庫'!$H$10*ISNUMBER($AB1458)+'01_指標庫'!$H$11*ISNUMBER($AC1458)+'01_指標庫'!$H$12*ISNUMBER($AD1458)+'01_指標庫'!$H$13*ISNUMBER($AE1458)+'01_指標庫'!$H$14*ISNUMBER($I1458)+'01_指標庫'!$H$15*ISNUMBER($AH1458)+'01_指標庫'!$H$16*ISNUMBER($K1458)+'01_指標庫'!$H$17*ISNUMBER($AI1458)+'01_指標庫'!$H$18*ISNUMBER($AJ1458)+'01_指標庫'!$H$19*ISNUMBER($AK1458)+'01_指標庫'!$H$20*ISNUMBER($BB1458)+'01_指標庫'!$H$21*ISNUMBER($BC1458)</f>
        <v>51</v>
      </c>
      <c r="AX1458">
        <f>IF(AW1458=0,50,ROUND(('01_指標庫'!$H$4*IF(ISNUMBER($F1458),L1458,0)+'01_指標庫'!$H$5*IF(ISNUMBER($AA1458),AL1458,0)+'01_指標庫'!$H$6*IF(ISNUMBER($G1458),M1458,0)+'01_指標庫'!$H$7*IF(ISNUMBER($H1458),N1458,0)+'01_指標庫'!$H$8*IF(ISNUMBER($AF1458),AQ1458,0)+'01_指標庫'!$H$9*IF(ISNUMBER($AG1458),AR1458,0)+'01_指標庫'!$H$10*IF(ISNUMBER($AB1458),AM1458,0)+'01_指標庫'!$H$11*IF(ISNUMBER($AC1458),AN1458,0)+'01_指標庫'!$H$12*IF(ISNUMBER($AD1458),AO1458,0)+'01_指標庫'!$H$13*IF(ISNUMBER($AE1458),AP1458,0)+'01_指標庫'!$H$14*IF(ISNUMBER($I1458),O1458,0)+'01_指標庫'!$H$15*IF(ISNUMBER($AH1458),AS1458,0)+'01_指標庫'!$H$16*IF(ISNUMBER($K1458),P1458,0)+'01_指標庫'!$H$17*IF(ISNUMBER($AI1458),AT1458,0)+'01_指標庫'!$H$18*IF(ISNUMBER($AJ1458),AU1458,0)+'01_指標庫'!$H$19*IF(ISNUMBER($AK1458),AV1458,0)+'01_指標庫'!$H$20*IF(ISNUMBER($BB1458),BB1458,0)+'01_指標庫'!$H$21*IF(ISNUMBER($BC1458),BC1458,0))/AW1458,1))</f>
        <v>13.7</v>
      </c>
      <c r="AY1458" s="67"/>
      <c r="AZ1458" s="67"/>
      <c r="BA1458" s="66">
        <f t="shared" si="523"/>
        <v>-2.4292233365506566E-2</v>
      </c>
      <c r="BB1458">
        <f t="shared" si="524"/>
        <v>0</v>
      </c>
      <c r="BC1458" t="str">
        <f t="shared" si="525"/>
        <v/>
      </c>
    </row>
    <row r="1459" spans="1:55" ht="15" customHeight="1">
      <c r="A1459" s="56">
        <v>1455</v>
      </c>
      <c r="B1459" s="57">
        <v>44669</v>
      </c>
      <c r="C1459" s="56">
        <v>2022</v>
      </c>
      <c r="D1459" s="58" t="s">
        <v>236</v>
      </c>
      <c r="E1459" s="59">
        <v>13910.76</v>
      </c>
      <c r="F1459" s="60">
        <v>-8.1376000000000004E-2</v>
      </c>
      <c r="G1459" s="60">
        <v>-0.16065399999999999</v>
      </c>
      <c r="H1459" s="61">
        <v>0.32650000000000001</v>
      </c>
      <c r="I1459" s="69">
        <v>459.1</v>
      </c>
      <c r="J1459" s="70" t="s">
        <v>240</v>
      </c>
      <c r="K1459" s="63">
        <v>22.17</v>
      </c>
      <c r="L1459" s="56">
        <f t="shared" si="503"/>
        <v>0</v>
      </c>
      <c r="M1459" s="56">
        <f t="shared" si="504"/>
        <v>0</v>
      </c>
      <c r="N1459" s="56">
        <f t="shared" si="505"/>
        <v>0</v>
      </c>
      <c r="O1459" s="56">
        <f t="shared" si="506"/>
        <v>50</v>
      </c>
      <c r="P1459" s="56">
        <f t="shared" si="507"/>
        <v>50</v>
      </c>
      <c r="Q1459" s="63"/>
      <c r="R1459" s="56"/>
      <c r="S1459" s="60">
        <f t="shared" si="520"/>
        <v>1.2632069910409882E-3</v>
      </c>
      <c r="T1459" s="64">
        <f t="shared" si="521"/>
        <v>-2.3348017621145245E-2</v>
      </c>
      <c r="V1459" s="65"/>
      <c r="W1459" s="65"/>
      <c r="Y1459" s="15" t="str">
        <f t="shared" si="508"/>
        <v>HARD</v>
      </c>
      <c r="AA1459" s="66">
        <f t="shared" si="522"/>
        <v>-5.8159321824381771E-2</v>
      </c>
      <c r="AB1459">
        <f>LOOKUP($B1459,'07_L1政策步階'!$A$4:$A$14,'07_L1政策步階'!$C$4:$C$14)</f>
        <v>-1</v>
      </c>
      <c r="AC1459" s="65"/>
      <c r="AD1459" s="65"/>
      <c r="AE1459" s="65"/>
      <c r="AF1459" s="65"/>
      <c r="AG1459" s="65"/>
      <c r="AH1459" s="65"/>
      <c r="AI1459" s="65"/>
      <c r="AJ1459" s="65"/>
      <c r="AK1459" s="65"/>
      <c r="AL1459">
        <f t="shared" si="509"/>
        <v>0</v>
      </c>
      <c r="AM1459">
        <f t="shared" si="510"/>
        <v>0</v>
      </c>
      <c r="AN1459" t="str">
        <f t="shared" si="511"/>
        <v/>
      </c>
      <c r="AO1459" t="str">
        <f t="shared" si="512"/>
        <v/>
      </c>
      <c r="AP1459" t="str">
        <f t="shared" si="513"/>
        <v/>
      </c>
      <c r="AQ1459" t="str">
        <f t="shared" si="514"/>
        <v/>
      </c>
      <c r="AR1459" t="str">
        <f t="shared" si="515"/>
        <v/>
      </c>
      <c r="AS1459" t="str">
        <f t="shared" si="516"/>
        <v/>
      </c>
      <c r="AT1459" t="str">
        <f t="shared" si="517"/>
        <v/>
      </c>
      <c r="AU1459" t="str">
        <f t="shared" si="518"/>
        <v/>
      </c>
      <c r="AV1459" t="str">
        <f t="shared" si="519"/>
        <v/>
      </c>
      <c r="AW1459">
        <f>'01_指標庫'!$H$4*ISNUMBER($F1459)+'01_指標庫'!$H$5*ISNUMBER($AA1459)+'01_指標庫'!$H$6*ISNUMBER($G1459)+'01_指標庫'!$H$7*ISNUMBER($H1459)+'01_指標庫'!$H$8*ISNUMBER($AF1459)+'01_指標庫'!$H$9*ISNUMBER($AG1459)+'01_指標庫'!$H$10*ISNUMBER($AB1459)+'01_指標庫'!$H$11*ISNUMBER($AC1459)+'01_指標庫'!$H$12*ISNUMBER($AD1459)+'01_指標庫'!$H$13*ISNUMBER($AE1459)+'01_指標庫'!$H$14*ISNUMBER($I1459)+'01_指標庫'!$H$15*ISNUMBER($AH1459)+'01_指標庫'!$H$16*ISNUMBER($K1459)+'01_指標庫'!$H$17*ISNUMBER($AI1459)+'01_指標庫'!$H$18*ISNUMBER($AJ1459)+'01_指標庫'!$H$19*ISNUMBER($AK1459)+'01_指標庫'!$H$20*ISNUMBER($BB1459)+'01_指標庫'!$H$21*ISNUMBER($BC1459)</f>
        <v>51</v>
      </c>
      <c r="AX1459">
        <f>IF(AW1459=0,50,ROUND(('01_指標庫'!$H$4*IF(ISNUMBER($F1459),L1459,0)+'01_指標庫'!$H$5*IF(ISNUMBER($AA1459),AL1459,0)+'01_指標庫'!$H$6*IF(ISNUMBER($G1459),M1459,0)+'01_指標庫'!$H$7*IF(ISNUMBER($H1459),N1459,0)+'01_指標庫'!$H$8*IF(ISNUMBER($AF1459),AQ1459,0)+'01_指標庫'!$H$9*IF(ISNUMBER($AG1459),AR1459,0)+'01_指標庫'!$H$10*IF(ISNUMBER($AB1459),AM1459,0)+'01_指標庫'!$H$11*IF(ISNUMBER($AC1459),AN1459,0)+'01_指標庫'!$H$12*IF(ISNUMBER($AD1459),AO1459,0)+'01_指標庫'!$H$13*IF(ISNUMBER($AE1459),AP1459,0)+'01_指標庫'!$H$14*IF(ISNUMBER($I1459),O1459,0)+'01_指標庫'!$H$15*IF(ISNUMBER($AH1459),AS1459,0)+'01_指標庫'!$H$16*IF(ISNUMBER($K1459),P1459,0)+'01_指標庫'!$H$17*IF(ISNUMBER($AI1459),AT1459,0)+'01_指標庫'!$H$18*IF(ISNUMBER($AJ1459),AU1459,0)+'01_指標庫'!$H$19*IF(ISNUMBER($AK1459),AV1459,0)+'01_指標庫'!$H$20*IF(ISNUMBER($BB1459),BB1459,0)+'01_指標庫'!$H$21*IF(ISNUMBER($BC1459),BC1459,0))/AW1459,1))</f>
        <v>13.7</v>
      </c>
      <c r="AY1459" s="67"/>
      <c r="AZ1459" s="67"/>
      <c r="BA1459" s="66">
        <f t="shared" si="523"/>
        <v>-2.3633698092726529E-2</v>
      </c>
      <c r="BB1459">
        <f t="shared" si="524"/>
        <v>0</v>
      </c>
      <c r="BC1459" t="str">
        <f t="shared" si="525"/>
        <v/>
      </c>
    </row>
    <row r="1460" spans="1:55" ht="15" customHeight="1">
      <c r="A1460" s="56">
        <v>1456</v>
      </c>
      <c r="B1460" s="57">
        <v>44670</v>
      </c>
      <c r="C1460" s="56">
        <v>2022</v>
      </c>
      <c r="D1460" s="58" t="s">
        <v>237</v>
      </c>
      <c r="E1460" s="59">
        <v>14210.26</v>
      </c>
      <c r="F1460" s="60">
        <v>-6.1436999999999999E-2</v>
      </c>
      <c r="G1460" s="60">
        <v>-0.14258299999999999</v>
      </c>
      <c r="H1460" s="61">
        <v>0.34689999999999999</v>
      </c>
      <c r="I1460" s="69">
        <v>452.4</v>
      </c>
      <c r="J1460" s="70" t="s">
        <v>240</v>
      </c>
      <c r="K1460" s="63">
        <v>21.37</v>
      </c>
      <c r="L1460" s="56">
        <f t="shared" si="503"/>
        <v>0</v>
      </c>
      <c r="M1460" s="56">
        <f t="shared" si="504"/>
        <v>50</v>
      </c>
      <c r="N1460" s="56">
        <f t="shared" si="505"/>
        <v>0</v>
      </c>
      <c r="O1460" s="56">
        <f t="shared" si="506"/>
        <v>50</v>
      </c>
      <c r="P1460" s="56">
        <f t="shared" si="507"/>
        <v>50</v>
      </c>
      <c r="Q1460" s="63"/>
      <c r="R1460" s="56"/>
      <c r="S1460" s="60">
        <f t="shared" si="520"/>
        <v>2.1530096127026832E-2</v>
      </c>
      <c r="T1460" s="64">
        <f t="shared" si="521"/>
        <v>-3.6084799278303992E-2</v>
      </c>
      <c r="V1460" s="65"/>
      <c r="W1460" s="65"/>
      <c r="Y1460" s="15" t="str">
        <f t="shared" si="508"/>
        <v>HARD</v>
      </c>
      <c r="AA1460" s="66">
        <f t="shared" si="522"/>
        <v>-5.8637867780187092E-2</v>
      </c>
      <c r="AB1460">
        <f>LOOKUP($B1460,'07_L1政策步階'!$A$4:$A$14,'07_L1政策步階'!$C$4:$C$14)</f>
        <v>-1</v>
      </c>
      <c r="AC1460" s="65"/>
      <c r="AD1460" s="65"/>
      <c r="AE1460" s="65"/>
      <c r="AF1460" s="65"/>
      <c r="AG1460" s="65"/>
      <c r="AH1460" s="65"/>
      <c r="AI1460" s="65"/>
      <c r="AJ1460" s="65"/>
      <c r="AK1460" s="65"/>
      <c r="AL1460">
        <f t="shared" si="509"/>
        <v>0</v>
      </c>
      <c r="AM1460">
        <f t="shared" si="510"/>
        <v>0</v>
      </c>
      <c r="AN1460" t="str">
        <f t="shared" si="511"/>
        <v/>
      </c>
      <c r="AO1460" t="str">
        <f t="shared" si="512"/>
        <v/>
      </c>
      <c r="AP1460" t="str">
        <f t="shared" si="513"/>
        <v/>
      </c>
      <c r="AQ1460" t="str">
        <f t="shared" si="514"/>
        <v/>
      </c>
      <c r="AR1460" t="str">
        <f t="shared" si="515"/>
        <v/>
      </c>
      <c r="AS1460" t="str">
        <f t="shared" si="516"/>
        <v/>
      </c>
      <c r="AT1460" t="str">
        <f t="shared" si="517"/>
        <v/>
      </c>
      <c r="AU1460" t="str">
        <f t="shared" si="518"/>
        <v/>
      </c>
      <c r="AV1460" t="str">
        <f t="shared" si="519"/>
        <v/>
      </c>
      <c r="AW1460">
        <f>'01_指標庫'!$H$4*ISNUMBER($F1460)+'01_指標庫'!$H$5*ISNUMBER($AA1460)+'01_指標庫'!$H$6*ISNUMBER($G1460)+'01_指標庫'!$H$7*ISNUMBER($H1460)+'01_指標庫'!$H$8*ISNUMBER($AF1460)+'01_指標庫'!$H$9*ISNUMBER($AG1460)+'01_指標庫'!$H$10*ISNUMBER($AB1460)+'01_指標庫'!$H$11*ISNUMBER($AC1460)+'01_指標庫'!$H$12*ISNUMBER($AD1460)+'01_指標庫'!$H$13*ISNUMBER($AE1460)+'01_指標庫'!$H$14*ISNUMBER($I1460)+'01_指標庫'!$H$15*ISNUMBER($AH1460)+'01_指標庫'!$H$16*ISNUMBER($K1460)+'01_指標庫'!$H$17*ISNUMBER($AI1460)+'01_指標庫'!$H$18*ISNUMBER($AJ1460)+'01_指標庫'!$H$19*ISNUMBER($AK1460)+'01_指標庫'!$H$20*ISNUMBER($BB1460)+'01_指標庫'!$H$21*ISNUMBER($BC1460)</f>
        <v>51</v>
      </c>
      <c r="AX1460">
        <f>IF(AW1460=0,50,ROUND(('01_指標庫'!$H$4*IF(ISNUMBER($F1460),L1460,0)+'01_指標庫'!$H$5*IF(ISNUMBER($AA1460),AL1460,0)+'01_指標庫'!$H$6*IF(ISNUMBER($G1460),M1460,0)+'01_指標庫'!$H$7*IF(ISNUMBER($H1460),N1460,0)+'01_指標庫'!$H$8*IF(ISNUMBER($AF1460),AQ1460,0)+'01_指標庫'!$H$9*IF(ISNUMBER($AG1460),AR1460,0)+'01_指標庫'!$H$10*IF(ISNUMBER($AB1460),AM1460,0)+'01_指標庫'!$H$11*IF(ISNUMBER($AC1460),AN1460,0)+'01_指標庫'!$H$12*IF(ISNUMBER($AD1460),AO1460,0)+'01_指標庫'!$H$13*IF(ISNUMBER($AE1460),AP1460,0)+'01_指標庫'!$H$14*IF(ISNUMBER($I1460),O1460,0)+'01_指標庫'!$H$15*IF(ISNUMBER($AH1460),AS1460,0)+'01_指標庫'!$H$16*IF(ISNUMBER($K1460),P1460,0)+'01_指標庫'!$H$17*IF(ISNUMBER($AI1460),AT1460,0)+'01_指標庫'!$H$18*IF(ISNUMBER($AJ1460),AU1460,0)+'01_指標庫'!$H$19*IF(ISNUMBER($AK1460),AV1460,0)+'01_指標庫'!$H$20*IF(ISNUMBER($BB1460),BB1460,0)+'01_指標庫'!$H$21*IF(ISNUMBER($BC1460),BC1460,0))/AW1460,1))</f>
        <v>21.6</v>
      </c>
      <c r="AY1460" s="67"/>
      <c r="AZ1460" s="67"/>
      <c r="BA1460" s="66">
        <f t="shared" si="523"/>
        <v>-1.4030082920139963E-2</v>
      </c>
      <c r="BB1460">
        <f t="shared" si="524"/>
        <v>0</v>
      </c>
      <c r="BC1460" t="str">
        <f t="shared" si="525"/>
        <v/>
      </c>
    </row>
    <row r="1461" spans="1:55" ht="15" customHeight="1">
      <c r="A1461" s="56">
        <v>1457</v>
      </c>
      <c r="B1461" s="57">
        <v>44671</v>
      </c>
      <c r="C1461" s="56">
        <v>2022</v>
      </c>
      <c r="D1461" s="58" t="s">
        <v>238</v>
      </c>
      <c r="E1461" s="59">
        <v>13998.53</v>
      </c>
      <c r="F1461" s="60">
        <v>-7.5180999999999998E-2</v>
      </c>
      <c r="G1461" s="60">
        <v>-0.155359</v>
      </c>
      <c r="H1461" s="61">
        <v>0.36730000000000002</v>
      </c>
      <c r="I1461" s="69">
        <v>443.6</v>
      </c>
      <c r="J1461" s="70" t="s">
        <v>240</v>
      </c>
      <c r="K1461" s="63">
        <v>20.32</v>
      </c>
      <c r="L1461" s="56">
        <f t="shared" si="503"/>
        <v>0</v>
      </c>
      <c r="M1461" s="56">
        <f t="shared" si="504"/>
        <v>0</v>
      </c>
      <c r="N1461" s="56">
        <f t="shared" si="505"/>
        <v>0</v>
      </c>
      <c r="O1461" s="56">
        <f t="shared" si="506"/>
        <v>50</v>
      </c>
      <c r="P1461" s="56">
        <f t="shared" si="507"/>
        <v>50</v>
      </c>
      <c r="Q1461" s="63"/>
      <c r="R1461" s="56"/>
      <c r="S1461" s="60">
        <f t="shared" si="520"/>
        <v>-1.4899797751765198E-2</v>
      </c>
      <c r="T1461" s="64">
        <f t="shared" si="521"/>
        <v>-4.9134300421151189E-2</v>
      </c>
      <c r="V1461" s="65"/>
      <c r="W1461" s="65"/>
      <c r="Y1461" s="15" t="str">
        <f t="shared" si="508"/>
        <v>HARD</v>
      </c>
      <c r="AA1461" s="66">
        <f t="shared" si="522"/>
        <v>-5.91496260859673E-2</v>
      </c>
      <c r="AB1461">
        <f>LOOKUP($B1461,'07_L1政策步階'!$A$4:$A$14,'07_L1政策步階'!$C$4:$C$14)</f>
        <v>-1</v>
      </c>
      <c r="AC1461" s="65"/>
      <c r="AD1461" s="65"/>
      <c r="AE1461" s="65"/>
      <c r="AF1461" s="65"/>
      <c r="AG1461" s="65"/>
      <c r="AH1461" s="65"/>
      <c r="AI1461" s="65"/>
      <c r="AJ1461" s="65"/>
      <c r="AK1461" s="65"/>
      <c r="AL1461">
        <f t="shared" si="509"/>
        <v>0</v>
      </c>
      <c r="AM1461">
        <f t="shared" si="510"/>
        <v>0</v>
      </c>
      <c r="AN1461" t="str">
        <f t="shared" si="511"/>
        <v/>
      </c>
      <c r="AO1461" t="str">
        <f t="shared" si="512"/>
        <v/>
      </c>
      <c r="AP1461" t="str">
        <f t="shared" si="513"/>
        <v/>
      </c>
      <c r="AQ1461" t="str">
        <f t="shared" si="514"/>
        <v/>
      </c>
      <c r="AR1461" t="str">
        <f t="shared" si="515"/>
        <v/>
      </c>
      <c r="AS1461" t="str">
        <f t="shared" si="516"/>
        <v/>
      </c>
      <c r="AT1461" t="str">
        <f t="shared" si="517"/>
        <v/>
      </c>
      <c r="AU1461" t="str">
        <f t="shared" si="518"/>
        <v/>
      </c>
      <c r="AV1461" t="str">
        <f t="shared" si="519"/>
        <v/>
      </c>
      <c r="AW1461">
        <f>'01_指標庫'!$H$4*ISNUMBER($F1461)+'01_指標庫'!$H$5*ISNUMBER($AA1461)+'01_指標庫'!$H$6*ISNUMBER($G1461)+'01_指標庫'!$H$7*ISNUMBER($H1461)+'01_指標庫'!$H$8*ISNUMBER($AF1461)+'01_指標庫'!$H$9*ISNUMBER($AG1461)+'01_指標庫'!$H$10*ISNUMBER($AB1461)+'01_指標庫'!$H$11*ISNUMBER($AC1461)+'01_指標庫'!$H$12*ISNUMBER($AD1461)+'01_指標庫'!$H$13*ISNUMBER($AE1461)+'01_指標庫'!$H$14*ISNUMBER($I1461)+'01_指標庫'!$H$15*ISNUMBER($AH1461)+'01_指標庫'!$H$16*ISNUMBER($K1461)+'01_指標庫'!$H$17*ISNUMBER($AI1461)+'01_指標庫'!$H$18*ISNUMBER($AJ1461)+'01_指標庫'!$H$19*ISNUMBER($AK1461)+'01_指標庫'!$H$20*ISNUMBER($BB1461)+'01_指標庫'!$H$21*ISNUMBER($BC1461)</f>
        <v>51</v>
      </c>
      <c r="AX1461">
        <f>IF(AW1461=0,50,ROUND(('01_指標庫'!$H$4*IF(ISNUMBER($F1461),L1461,0)+'01_指標庫'!$H$5*IF(ISNUMBER($AA1461),AL1461,0)+'01_指標庫'!$H$6*IF(ISNUMBER($G1461),M1461,0)+'01_指標庫'!$H$7*IF(ISNUMBER($H1461),N1461,0)+'01_指標庫'!$H$8*IF(ISNUMBER($AF1461),AQ1461,0)+'01_指標庫'!$H$9*IF(ISNUMBER($AG1461),AR1461,0)+'01_指標庫'!$H$10*IF(ISNUMBER($AB1461),AM1461,0)+'01_指標庫'!$H$11*IF(ISNUMBER($AC1461),AN1461,0)+'01_指標庫'!$H$12*IF(ISNUMBER($AD1461),AO1461,0)+'01_指標庫'!$H$13*IF(ISNUMBER($AE1461),AP1461,0)+'01_指標庫'!$H$14*IF(ISNUMBER($I1461),O1461,0)+'01_指標庫'!$H$15*IF(ISNUMBER($AH1461),AS1461,0)+'01_指標庫'!$H$16*IF(ISNUMBER($K1461),P1461,0)+'01_指標庫'!$H$17*IF(ISNUMBER($AI1461),AT1461,0)+'01_指標庫'!$H$18*IF(ISNUMBER($AJ1461),AU1461,0)+'01_指標庫'!$H$19*IF(ISNUMBER($AK1461),AV1461,0)+'01_指標庫'!$H$20*IF(ISNUMBER($BB1461),BB1461,0)+'01_指標庫'!$H$21*IF(ISNUMBER($BC1461),BC1461,0))/AW1461,1))</f>
        <v>13.7</v>
      </c>
      <c r="AY1461" s="67"/>
      <c r="AZ1461" s="67"/>
      <c r="BA1461" s="66">
        <f t="shared" si="523"/>
        <v>-7.478600318290618E-3</v>
      </c>
      <c r="BB1461">
        <f t="shared" si="524"/>
        <v>0</v>
      </c>
      <c r="BC1461" t="str">
        <f t="shared" si="525"/>
        <v/>
      </c>
    </row>
    <row r="1462" spans="1:55" ht="15" customHeight="1">
      <c r="A1462" s="56">
        <v>1458</v>
      </c>
      <c r="B1462" s="57">
        <v>44672</v>
      </c>
      <c r="C1462" s="56">
        <v>2022</v>
      </c>
      <c r="D1462" s="58" t="s">
        <v>239</v>
      </c>
      <c r="E1462" s="59">
        <v>13720.45</v>
      </c>
      <c r="F1462" s="60">
        <v>-9.3226000000000003E-2</v>
      </c>
      <c r="G1462" s="60">
        <v>-0.17213700000000001</v>
      </c>
      <c r="H1462" s="61">
        <v>0.34689999999999999</v>
      </c>
      <c r="I1462" s="69">
        <v>463.4</v>
      </c>
      <c r="J1462" s="70" t="s">
        <v>240</v>
      </c>
      <c r="K1462" s="63">
        <v>22.68</v>
      </c>
      <c r="L1462" s="56">
        <f t="shared" si="503"/>
        <v>0</v>
      </c>
      <c r="M1462" s="56">
        <f t="shared" si="504"/>
        <v>0</v>
      </c>
      <c r="N1462" s="56">
        <f t="shared" si="505"/>
        <v>0</v>
      </c>
      <c r="O1462" s="56">
        <f t="shared" si="506"/>
        <v>50</v>
      </c>
      <c r="P1462" s="56">
        <f t="shared" si="507"/>
        <v>50</v>
      </c>
      <c r="Q1462" s="63"/>
      <c r="R1462" s="56"/>
      <c r="S1462" s="60">
        <f t="shared" si="520"/>
        <v>-1.9864942961868137E-2</v>
      </c>
      <c r="T1462" s="64">
        <f t="shared" si="521"/>
        <v>0.11614173228346458</v>
      </c>
      <c r="V1462" s="65"/>
      <c r="W1462" s="65"/>
      <c r="Y1462" s="15" t="str">
        <f t="shared" si="508"/>
        <v>HARD</v>
      </c>
      <c r="AA1462" s="66">
        <f t="shared" si="522"/>
        <v>-6.0167634423474836E-2</v>
      </c>
      <c r="AB1462">
        <f>LOOKUP($B1462,'07_L1政策步階'!$A$4:$A$14,'07_L1政策步階'!$C$4:$C$14)</f>
        <v>-1</v>
      </c>
      <c r="AC1462" s="65"/>
      <c r="AD1462" s="65"/>
      <c r="AE1462" s="65"/>
      <c r="AF1462" s="65"/>
      <c r="AG1462" s="65"/>
      <c r="AH1462" s="65"/>
      <c r="AI1462" s="65"/>
      <c r="AJ1462" s="65"/>
      <c r="AK1462" s="65"/>
      <c r="AL1462">
        <f t="shared" si="509"/>
        <v>0</v>
      </c>
      <c r="AM1462">
        <f t="shared" si="510"/>
        <v>0</v>
      </c>
      <c r="AN1462" t="str">
        <f t="shared" si="511"/>
        <v/>
      </c>
      <c r="AO1462" t="str">
        <f t="shared" si="512"/>
        <v/>
      </c>
      <c r="AP1462" t="str">
        <f t="shared" si="513"/>
        <v/>
      </c>
      <c r="AQ1462" t="str">
        <f t="shared" si="514"/>
        <v/>
      </c>
      <c r="AR1462" t="str">
        <f t="shared" si="515"/>
        <v/>
      </c>
      <c r="AS1462" t="str">
        <f t="shared" si="516"/>
        <v/>
      </c>
      <c r="AT1462" t="str">
        <f t="shared" si="517"/>
        <v/>
      </c>
      <c r="AU1462" t="str">
        <f t="shared" si="518"/>
        <v/>
      </c>
      <c r="AV1462" t="str">
        <f t="shared" si="519"/>
        <v/>
      </c>
      <c r="AW1462">
        <f>'01_指標庫'!$H$4*ISNUMBER($F1462)+'01_指標庫'!$H$5*ISNUMBER($AA1462)+'01_指標庫'!$H$6*ISNUMBER($G1462)+'01_指標庫'!$H$7*ISNUMBER($H1462)+'01_指標庫'!$H$8*ISNUMBER($AF1462)+'01_指標庫'!$H$9*ISNUMBER($AG1462)+'01_指標庫'!$H$10*ISNUMBER($AB1462)+'01_指標庫'!$H$11*ISNUMBER($AC1462)+'01_指標庫'!$H$12*ISNUMBER($AD1462)+'01_指標庫'!$H$13*ISNUMBER($AE1462)+'01_指標庫'!$H$14*ISNUMBER($I1462)+'01_指標庫'!$H$15*ISNUMBER($AH1462)+'01_指標庫'!$H$16*ISNUMBER($K1462)+'01_指標庫'!$H$17*ISNUMBER($AI1462)+'01_指標庫'!$H$18*ISNUMBER($AJ1462)+'01_指標庫'!$H$19*ISNUMBER($AK1462)+'01_指標庫'!$H$20*ISNUMBER($BB1462)+'01_指標庫'!$H$21*ISNUMBER($BC1462)</f>
        <v>51</v>
      </c>
      <c r="AX1462">
        <f>IF(AW1462=0,50,ROUND(('01_指標庫'!$H$4*IF(ISNUMBER($F1462),L1462,0)+'01_指標庫'!$H$5*IF(ISNUMBER($AA1462),AL1462,0)+'01_指標庫'!$H$6*IF(ISNUMBER($G1462),M1462,0)+'01_指標庫'!$H$7*IF(ISNUMBER($H1462),N1462,0)+'01_指標庫'!$H$8*IF(ISNUMBER($AF1462),AQ1462,0)+'01_指標庫'!$H$9*IF(ISNUMBER($AG1462),AR1462,0)+'01_指標庫'!$H$10*IF(ISNUMBER($AB1462),AM1462,0)+'01_指標庫'!$H$11*IF(ISNUMBER($AC1462),AN1462,0)+'01_指標庫'!$H$12*IF(ISNUMBER($AD1462),AO1462,0)+'01_指標庫'!$H$13*IF(ISNUMBER($AE1462),AP1462,0)+'01_指標庫'!$H$14*IF(ISNUMBER($I1462),O1462,0)+'01_指標庫'!$H$15*IF(ISNUMBER($AH1462),AS1462,0)+'01_指標庫'!$H$16*IF(ISNUMBER($K1462),P1462,0)+'01_指標庫'!$H$17*IF(ISNUMBER($AI1462),AT1462,0)+'01_指標庫'!$H$18*IF(ISNUMBER($AJ1462),AU1462,0)+'01_指標庫'!$H$19*IF(ISNUMBER($AK1462),AV1462,0)+'01_指標庫'!$H$20*IF(ISNUMBER($BB1462),BB1462,0)+'01_指標庫'!$H$21*IF(ISNUMBER($BC1462),BC1462,0))/AW1462,1))</f>
        <v>13.7</v>
      </c>
      <c r="AY1462" s="67"/>
      <c r="AZ1462" s="67"/>
      <c r="BA1462" s="66">
        <f t="shared" si="523"/>
        <v>-9.0493094998846946E-3</v>
      </c>
      <c r="BB1462">
        <f t="shared" si="524"/>
        <v>0</v>
      </c>
      <c r="BC1462" t="str">
        <f t="shared" si="525"/>
        <v/>
      </c>
    </row>
    <row r="1463" spans="1:55" ht="15" customHeight="1">
      <c r="A1463" s="56">
        <v>1459</v>
      </c>
      <c r="B1463" s="57">
        <v>44673</v>
      </c>
      <c r="C1463" s="56">
        <v>2022</v>
      </c>
      <c r="D1463" s="58" t="s">
        <v>234</v>
      </c>
      <c r="E1463" s="59">
        <v>13356.87</v>
      </c>
      <c r="F1463" s="60">
        <v>-0.116856</v>
      </c>
      <c r="G1463" s="60">
        <v>-0.194075</v>
      </c>
      <c r="H1463" s="61">
        <v>0.34689999999999999</v>
      </c>
      <c r="I1463" s="69">
        <v>509.8</v>
      </c>
      <c r="J1463" s="70" t="s">
        <v>240</v>
      </c>
      <c r="K1463" s="63">
        <v>28.21</v>
      </c>
      <c r="L1463" s="56">
        <f t="shared" si="503"/>
        <v>0</v>
      </c>
      <c r="M1463" s="56">
        <f t="shared" si="504"/>
        <v>0</v>
      </c>
      <c r="N1463" s="56">
        <f t="shared" si="505"/>
        <v>0</v>
      </c>
      <c r="O1463" s="56">
        <f t="shared" si="506"/>
        <v>50</v>
      </c>
      <c r="P1463" s="56">
        <f t="shared" si="507"/>
        <v>0</v>
      </c>
      <c r="Q1463" s="63"/>
      <c r="R1463" s="56"/>
      <c r="S1463" s="60">
        <f t="shared" si="520"/>
        <v>-2.649913085941058E-2</v>
      </c>
      <c r="T1463" s="64">
        <f t="shared" si="521"/>
        <v>0.24382716049382713</v>
      </c>
      <c r="V1463" s="65"/>
      <c r="W1463" s="65"/>
      <c r="Y1463" s="15" t="str">
        <f t="shared" si="508"/>
        <v>HARD</v>
      </c>
      <c r="AA1463" s="66">
        <f t="shared" si="522"/>
        <v>-6.1991606574656299E-2</v>
      </c>
      <c r="AB1463">
        <f>LOOKUP($B1463,'07_L1政策步階'!$A$4:$A$14,'07_L1政策步階'!$C$4:$C$14)</f>
        <v>-1</v>
      </c>
      <c r="AC1463" s="65"/>
      <c r="AD1463" s="65"/>
      <c r="AE1463" s="65"/>
      <c r="AF1463" s="65"/>
      <c r="AG1463" s="65"/>
      <c r="AH1463" s="65"/>
      <c r="AI1463" s="65"/>
      <c r="AJ1463" s="65"/>
      <c r="AK1463" s="65"/>
      <c r="AL1463">
        <f t="shared" si="509"/>
        <v>0</v>
      </c>
      <c r="AM1463">
        <f t="shared" si="510"/>
        <v>0</v>
      </c>
      <c r="AN1463" t="str">
        <f t="shared" si="511"/>
        <v/>
      </c>
      <c r="AO1463" t="str">
        <f t="shared" si="512"/>
        <v/>
      </c>
      <c r="AP1463" t="str">
        <f t="shared" si="513"/>
        <v/>
      </c>
      <c r="AQ1463" t="str">
        <f t="shared" si="514"/>
        <v/>
      </c>
      <c r="AR1463" t="str">
        <f t="shared" si="515"/>
        <v/>
      </c>
      <c r="AS1463" t="str">
        <f t="shared" si="516"/>
        <v/>
      </c>
      <c r="AT1463" t="str">
        <f t="shared" si="517"/>
        <v/>
      </c>
      <c r="AU1463" t="str">
        <f t="shared" si="518"/>
        <v/>
      </c>
      <c r="AV1463" t="str">
        <f t="shared" si="519"/>
        <v/>
      </c>
      <c r="AW1463">
        <f>'01_指標庫'!$H$4*ISNUMBER($F1463)+'01_指標庫'!$H$5*ISNUMBER($AA1463)+'01_指標庫'!$H$6*ISNUMBER($G1463)+'01_指標庫'!$H$7*ISNUMBER($H1463)+'01_指標庫'!$H$8*ISNUMBER($AF1463)+'01_指標庫'!$H$9*ISNUMBER($AG1463)+'01_指標庫'!$H$10*ISNUMBER($AB1463)+'01_指標庫'!$H$11*ISNUMBER($AC1463)+'01_指標庫'!$H$12*ISNUMBER($AD1463)+'01_指標庫'!$H$13*ISNUMBER($AE1463)+'01_指標庫'!$H$14*ISNUMBER($I1463)+'01_指標庫'!$H$15*ISNUMBER($AH1463)+'01_指標庫'!$H$16*ISNUMBER($K1463)+'01_指標庫'!$H$17*ISNUMBER($AI1463)+'01_指標庫'!$H$18*ISNUMBER($AJ1463)+'01_指標庫'!$H$19*ISNUMBER($AK1463)+'01_指標庫'!$H$20*ISNUMBER($BB1463)+'01_指標庫'!$H$21*ISNUMBER($BC1463)</f>
        <v>51</v>
      </c>
      <c r="AX1463">
        <f>IF(AW1463=0,50,ROUND(('01_指標庫'!$H$4*IF(ISNUMBER($F1463),L1463,0)+'01_指標庫'!$H$5*IF(ISNUMBER($AA1463),AL1463,0)+'01_指標庫'!$H$6*IF(ISNUMBER($G1463),M1463,0)+'01_指標庫'!$H$7*IF(ISNUMBER($H1463),N1463,0)+'01_指標庫'!$H$8*IF(ISNUMBER($AF1463),AQ1463,0)+'01_指標庫'!$H$9*IF(ISNUMBER($AG1463),AR1463,0)+'01_指標庫'!$H$10*IF(ISNUMBER($AB1463),AM1463,0)+'01_指標庫'!$H$11*IF(ISNUMBER($AC1463),AN1463,0)+'01_指標庫'!$H$12*IF(ISNUMBER($AD1463),AO1463,0)+'01_指標庫'!$H$13*IF(ISNUMBER($AE1463),AP1463,0)+'01_指標庫'!$H$14*IF(ISNUMBER($I1463),O1463,0)+'01_指標庫'!$H$15*IF(ISNUMBER($AH1463),AS1463,0)+'01_指標庫'!$H$16*IF(ISNUMBER($K1463),P1463,0)+'01_指標庫'!$H$17*IF(ISNUMBER($AI1463),AT1463,0)+'01_指標庫'!$H$18*IF(ISNUMBER($AJ1463),AU1463,0)+'01_指標庫'!$H$19*IF(ISNUMBER($AK1463),AV1463,0)+'01_指標庫'!$H$20*IF(ISNUMBER($BB1463),BB1463,0)+'01_指標庫'!$H$21*IF(ISNUMBER($BC1463),BC1463,0))/AW1463,1))</f>
        <v>7.8</v>
      </c>
      <c r="AY1463" s="67"/>
      <c r="AZ1463" s="67"/>
      <c r="BA1463" s="66">
        <f t="shared" si="523"/>
        <v>-8.3927870782575242E-3</v>
      </c>
      <c r="BB1463">
        <f t="shared" si="524"/>
        <v>0</v>
      </c>
      <c r="BC1463" t="str">
        <f t="shared" si="525"/>
        <v/>
      </c>
    </row>
    <row r="1464" spans="1:55" ht="15" customHeight="1">
      <c r="A1464" s="56">
        <v>1460</v>
      </c>
      <c r="B1464" s="57">
        <v>44676</v>
      </c>
      <c r="C1464" s="56">
        <v>2022</v>
      </c>
      <c r="D1464" s="58" t="s">
        <v>236</v>
      </c>
      <c r="E1464" s="59">
        <v>13533.22</v>
      </c>
      <c r="F1464" s="60">
        <v>-0.104814</v>
      </c>
      <c r="G1464" s="60">
        <v>-0.18343400000000001</v>
      </c>
      <c r="H1464" s="61">
        <v>0.34689999999999999</v>
      </c>
      <c r="I1464" s="69">
        <v>499.8</v>
      </c>
      <c r="J1464" s="70" t="s">
        <v>240</v>
      </c>
      <c r="K1464" s="63">
        <v>27.02</v>
      </c>
      <c r="L1464" s="56">
        <f t="shared" si="503"/>
        <v>0</v>
      </c>
      <c r="M1464" s="56">
        <f t="shared" si="504"/>
        <v>0</v>
      </c>
      <c r="N1464" s="56">
        <f t="shared" si="505"/>
        <v>0</v>
      </c>
      <c r="O1464" s="56">
        <f t="shared" si="506"/>
        <v>50</v>
      </c>
      <c r="P1464" s="56">
        <f t="shared" si="507"/>
        <v>0</v>
      </c>
      <c r="Q1464" s="63"/>
      <c r="R1464" s="56"/>
      <c r="S1464" s="60">
        <f t="shared" si="520"/>
        <v>1.3202943503979547E-2</v>
      </c>
      <c r="T1464" s="64">
        <f t="shared" si="521"/>
        <v>-4.2183622828784184E-2</v>
      </c>
      <c r="V1464" s="65"/>
      <c r="W1464" s="65"/>
      <c r="Y1464" s="15" t="str">
        <f t="shared" si="508"/>
        <v>HARD</v>
      </c>
      <c r="AA1464" s="66">
        <f t="shared" si="522"/>
        <v>-6.3141563864111072E-2</v>
      </c>
      <c r="AB1464">
        <f>LOOKUP($B1464,'07_L1政策步階'!$A$4:$A$14,'07_L1政策步階'!$C$4:$C$14)</f>
        <v>-1</v>
      </c>
      <c r="AC1464" s="65"/>
      <c r="AD1464" s="65"/>
      <c r="AE1464" s="65"/>
      <c r="AF1464" s="65"/>
      <c r="AG1464" s="65"/>
      <c r="AH1464" s="65"/>
      <c r="AI1464" s="65"/>
      <c r="AJ1464" s="65"/>
      <c r="AK1464" s="65"/>
      <c r="AL1464">
        <f t="shared" si="509"/>
        <v>0</v>
      </c>
      <c r="AM1464">
        <f t="shared" si="510"/>
        <v>0</v>
      </c>
      <c r="AN1464" t="str">
        <f t="shared" si="511"/>
        <v/>
      </c>
      <c r="AO1464" t="str">
        <f t="shared" si="512"/>
        <v/>
      </c>
      <c r="AP1464" t="str">
        <f t="shared" si="513"/>
        <v/>
      </c>
      <c r="AQ1464" t="str">
        <f t="shared" si="514"/>
        <v/>
      </c>
      <c r="AR1464" t="str">
        <f t="shared" si="515"/>
        <v/>
      </c>
      <c r="AS1464" t="str">
        <f t="shared" si="516"/>
        <v/>
      </c>
      <c r="AT1464" t="str">
        <f t="shared" si="517"/>
        <v/>
      </c>
      <c r="AU1464" t="str">
        <f t="shared" si="518"/>
        <v/>
      </c>
      <c r="AV1464" t="str">
        <f t="shared" si="519"/>
        <v/>
      </c>
      <c r="AW1464">
        <f>'01_指標庫'!$H$4*ISNUMBER($F1464)+'01_指標庫'!$H$5*ISNUMBER($AA1464)+'01_指標庫'!$H$6*ISNUMBER($G1464)+'01_指標庫'!$H$7*ISNUMBER($H1464)+'01_指標庫'!$H$8*ISNUMBER($AF1464)+'01_指標庫'!$H$9*ISNUMBER($AG1464)+'01_指標庫'!$H$10*ISNUMBER($AB1464)+'01_指標庫'!$H$11*ISNUMBER($AC1464)+'01_指標庫'!$H$12*ISNUMBER($AD1464)+'01_指標庫'!$H$13*ISNUMBER($AE1464)+'01_指標庫'!$H$14*ISNUMBER($I1464)+'01_指標庫'!$H$15*ISNUMBER($AH1464)+'01_指標庫'!$H$16*ISNUMBER($K1464)+'01_指標庫'!$H$17*ISNUMBER($AI1464)+'01_指標庫'!$H$18*ISNUMBER($AJ1464)+'01_指標庫'!$H$19*ISNUMBER($AK1464)+'01_指標庫'!$H$20*ISNUMBER($BB1464)+'01_指標庫'!$H$21*ISNUMBER($BC1464)</f>
        <v>51</v>
      </c>
      <c r="AX1464">
        <f>IF(AW1464=0,50,ROUND(('01_指標庫'!$H$4*IF(ISNUMBER($F1464),L1464,0)+'01_指標庫'!$H$5*IF(ISNUMBER($AA1464),AL1464,0)+'01_指標庫'!$H$6*IF(ISNUMBER($G1464),M1464,0)+'01_指標庫'!$H$7*IF(ISNUMBER($H1464),N1464,0)+'01_指標庫'!$H$8*IF(ISNUMBER($AF1464),AQ1464,0)+'01_指標庫'!$H$9*IF(ISNUMBER($AG1464),AR1464,0)+'01_指標庫'!$H$10*IF(ISNUMBER($AB1464),AM1464,0)+'01_指標庫'!$H$11*IF(ISNUMBER($AC1464),AN1464,0)+'01_指標庫'!$H$12*IF(ISNUMBER($AD1464),AO1464,0)+'01_指標庫'!$H$13*IF(ISNUMBER($AE1464),AP1464,0)+'01_指標庫'!$H$14*IF(ISNUMBER($I1464),O1464,0)+'01_指標庫'!$H$15*IF(ISNUMBER($AH1464),AS1464,0)+'01_指標庫'!$H$16*IF(ISNUMBER($K1464),P1464,0)+'01_指標庫'!$H$17*IF(ISNUMBER($AI1464),AT1464,0)+'01_指標庫'!$H$18*IF(ISNUMBER($AJ1464),AU1464,0)+'01_指標庫'!$H$19*IF(ISNUMBER($AK1464),AV1464,0)+'01_指標庫'!$H$20*IF(ISNUMBER($BB1464),BB1464,0)+'01_指標庫'!$H$21*IF(ISNUMBER($BC1464),BC1464,0))/AW1464,1))</f>
        <v>7.8</v>
      </c>
      <c r="AY1464" s="67"/>
      <c r="AZ1464" s="67"/>
      <c r="BA1464" s="66">
        <f t="shared" si="523"/>
        <v>-8.1600599087531256E-3</v>
      </c>
      <c r="BB1464">
        <f t="shared" si="524"/>
        <v>0</v>
      </c>
      <c r="BC1464" t="str">
        <f t="shared" si="525"/>
        <v/>
      </c>
    </row>
    <row r="1465" spans="1:55" ht="15" customHeight="1">
      <c r="A1465" s="56">
        <v>1461</v>
      </c>
      <c r="B1465" s="57">
        <v>44677</v>
      </c>
      <c r="C1465" s="56">
        <v>2022</v>
      </c>
      <c r="D1465" s="58" t="s">
        <v>237</v>
      </c>
      <c r="E1465" s="59">
        <v>13009.71</v>
      </c>
      <c r="F1465" s="60">
        <v>-0.13891000000000001</v>
      </c>
      <c r="G1465" s="60">
        <v>-0.21502199999999999</v>
      </c>
      <c r="H1465" s="61">
        <v>0.22450000000000001</v>
      </c>
      <c r="I1465" s="69">
        <v>554.29999999999995</v>
      </c>
      <c r="J1465" s="70" t="s">
        <v>240</v>
      </c>
      <c r="K1465" s="63">
        <v>33.520000000000003</v>
      </c>
      <c r="L1465" s="56">
        <f t="shared" si="503"/>
        <v>0</v>
      </c>
      <c r="M1465" s="56">
        <f t="shared" si="504"/>
        <v>0</v>
      </c>
      <c r="N1465" s="56">
        <f t="shared" si="505"/>
        <v>0</v>
      </c>
      <c r="O1465" s="56">
        <f t="shared" si="506"/>
        <v>50</v>
      </c>
      <c r="P1465" s="56">
        <f t="shared" si="507"/>
        <v>0</v>
      </c>
      <c r="Q1465" s="63"/>
      <c r="R1465" s="56"/>
      <c r="S1465" s="60">
        <f t="shared" si="520"/>
        <v>-3.8683328875167899E-2</v>
      </c>
      <c r="T1465" s="64">
        <f t="shared" si="521"/>
        <v>0.24056254626202822</v>
      </c>
      <c r="V1465" s="65"/>
      <c r="W1465" s="65"/>
      <c r="Y1465" s="15" t="str">
        <f t="shared" si="508"/>
        <v>HARD</v>
      </c>
      <c r="AA1465" s="66">
        <f t="shared" si="522"/>
        <v>-6.4209279308545808E-2</v>
      </c>
      <c r="AB1465">
        <f>LOOKUP($B1465,'07_L1政策步階'!$A$4:$A$14,'07_L1政策步階'!$C$4:$C$14)</f>
        <v>-1</v>
      </c>
      <c r="AC1465" s="65"/>
      <c r="AD1465" s="65"/>
      <c r="AE1465" s="65"/>
      <c r="AF1465" s="65"/>
      <c r="AG1465" s="65"/>
      <c r="AH1465" s="65"/>
      <c r="AI1465" s="65"/>
      <c r="AJ1465" s="65"/>
      <c r="AK1465" s="65"/>
      <c r="AL1465">
        <f t="shared" si="509"/>
        <v>0</v>
      </c>
      <c r="AM1465">
        <f t="shared" si="510"/>
        <v>0</v>
      </c>
      <c r="AN1465" t="str">
        <f t="shared" si="511"/>
        <v/>
      </c>
      <c r="AO1465" t="str">
        <f t="shared" si="512"/>
        <v/>
      </c>
      <c r="AP1465" t="str">
        <f t="shared" si="513"/>
        <v/>
      </c>
      <c r="AQ1465" t="str">
        <f t="shared" si="514"/>
        <v/>
      </c>
      <c r="AR1465" t="str">
        <f t="shared" si="515"/>
        <v/>
      </c>
      <c r="AS1465" t="str">
        <f t="shared" si="516"/>
        <v/>
      </c>
      <c r="AT1465" t="str">
        <f t="shared" si="517"/>
        <v/>
      </c>
      <c r="AU1465" t="str">
        <f t="shared" si="518"/>
        <v/>
      </c>
      <c r="AV1465" t="str">
        <f t="shared" si="519"/>
        <v/>
      </c>
      <c r="AW1465">
        <f>'01_指標庫'!$H$4*ISNUMBER($F1465)+'01_指標庫'!$H$5*ISNUMBER($AA1465)+'01_指標庫'!$H$6*ISNUMBER($G1465)+'01_指標庫'!$H$7*ISNUMBER($H1465)+'01_指標庫'!$H$8*ISNUMBER($AF1465)+'01_指標庫'!$H$9*ISNUMBER($AG1465)+'01_指標庫'!$H$10*ISNUMBER($AB1465)+'01_指標庫'!$H$11*ISNUMBER($AC1465)+'01_指標庫'!$H$12*ISNUMBER($AD1465)+'01_指標庫'!$H$13*ISNUMBER($AE1465)+'01_指標庫'!$H$14*ISNUMBER($I1465)+'01_指標庫'!$H$15*ISNUMBER($AH1465)+'01_指標庫'!$H$16*ISNUMBER($K1465)+'01_指標庫'!$H$17*ISNUMBER($AI1465)+'01_指標庫'!$H$18*ISNUMBER($AJ1465)+'01_指標庫'!$H$19*ISNUMBER($AK1465)+'01_指標庫'!$H$20*ISNUMBER($BB1465)+'01_指標庫'!$H$21*ISNUMBER($BC1465)</f>
        <v>51</v>
      </c>
      <c r="AX1465">
        <f>IF(AW1465=0,50,ROUND(('01_指標庫'!$H$4*IF(ISNUMBER($F1465),L1465,0)+'01_指標庫'!$H$5*IF(ISNUMBER($AA1465),AL1465,0)+'01_指標庫'!$H$6*IF(ISNUMBER($G1465),M1465,0)+'01_指標庫'!$H$7*IF(ISNUMBER($H1465),N1465,0)+'01_指標庫'!$H$8*IF(ISNUMBER($AF1465),AQ1465,0)+'01_指標庫'!$H$9*IF(ISNUMBER($AG1465),AR1465,0)+'01_指標庫'!$H$10*IF(ISNUMBER($AB1465),AM1465,0)+'01_指標庫'!$H$11*IF(ISNUMBER($AC1465),AN1465,0)+'01_指標庫'!$H$12*IF(ISNUMBER($AD1465),AO1465,0)+'01_指標庫'!$H$13*IF(ISNUMBER($AE1465),AP1465,0)+'01_指標庫'!$H$14*IF(ISNUMBER($I1465),O1465,0)+'01_指標庫'!$H$15*IF(ISNUMBER($AH1465),AS1465,0)+'01_指標庫'!$H$16*IF(ISNUMBER($K1465),P1465,0)+'01_指標庫'!$H$17*IF(ISNUMBER($AI1465),AT1465,0)+'01_指標庫'!$H$18*IF(ISNUMBER($AJ1465),AU1465,0)+'01_指標庫'!$H$19*IF(ISNUMBER($AK1465),AV1465,0)+'01_指標庫'!$H$20*IF(ISNUMBER($BB1465),BB1465,0)+'01_指標庫'!$H$21*IF(ISNUMBER($BC1465),BC1465,0))/AW1465,1))</f>
        <v>7.8</v>
      </c>
      <c r="AY1465" s="67"/>
      <c r="AZ1465" s="67"/>
      <c r="BA1465" s="66">
        <f t="shared" si="523"/>
        <v>-1.8527977319778177E-2</v>
      </c>
      <c r="BB1465">
        <f t="shared" si="524"/>
        <v>0</v>
      </c>
      <c r="BC1465" t="str">
        <f t="shared" si="525"/>
        <v/>
      </c>
    </row>
    <row r="1466" spans="1:55" ht="15" customHeight="1">
      <c r="A1466" s="56">
        <v>1462</v>
      </c>
      <c r="B1466" s="57">
        <v>44678</v>
      </c>
      <c r="C1466" s="56">
        <v>2022</v>
      </c>
      <c r="D1466" s="58" t="s">
        <v>238</v>
      </c>
      <c r="E1466" s="59">
        <v>13003.36</v>
      </c>
      <c r="F1466" s="60">
        <v>-0.138797</v>
      </c>
      <c r="G1466" s="60">
        <v>-0.21540500000000001</v>
      </c>
      <c r="H1466" s="61">
        <v>0.26529999999999998</v>
      </c>
      <c r="I1466" s="69">
        <v>538.20000000000005</v>
      </c>
      <c r="J1466" s="70" t="s">
        <v>240</v>
      </c>
      <c r="K1466" s="63">
        <v>31.6</v>
      </c>
      <c r="L1466" s="56">
        <f t="shared" si="503"/>
        <v>0</v>
      </c>
      <c r="M1466" s="56">
        <f t="shared" si="504"/>
        <v>0</v>
      </c>
      <c r="N1466" s="56">
        <f t="shared" si="505"/>
        <v>0</v>
      </c>
      <c r="O1466" s="56">
        <f t="shared" si="506"/>
        <v>50</v>
      </c>
      <c r="P1466" s="56">
        <f t="shared" si="507"/>
        <v>0</v>
      </c>
      <c r="Q1466" s="63"/>
      <c r="R1466" s="56"/>
      <c r="S1466" s="60">
        <f t="shared" si="520"/>
        <v>-4.8809696757257104E-4</v>
      </c>
      <c r="T1466" s="64">
        <f t="shared" si="521"/>
        <v>-5.7279236276849721E-2</v>
      </c>
      <c r="V1466" s="65"/>
      <c r="W1466" s="65"/>
      <c r="Y1466" s="15" t="str">
        <f t="shared" si="508"/>
        <v>HARD</v>
      </c>
      <c r="AA1466" s="66">
        <f t="shared" si="522"/>
        <v>-6.5305335969910838E-2</v>
      </c>
      <c r="AB1466">
        <f>LOOKUP($B1466,'07_L1政策步階'!$A$4:$A$14,'07_L1政策步階'!$C$4:$C$14)</f>
        <v>-1</v>
      </c>
      <c r="AC1466" s="65"/>
      <c r="AD1466" s="65"/>
      <c r="AE1466" s="65"/>
      <c r="AF1466" s="65"/>
      <c r="AG1466" s="65"/>
      <c r="AH1466" s="65"/>
      <c r="AI1466" s="65"/>
      <c r="AJ1466" s="65"/>
      <c r="AK1466" s="65"/>
      <c r="AL1466">
        <f t="shared" si="509"/>
        <v>0</v>
      </c>
      <c r="AM1466">
        <f t="shared" si="510"/>
        <v>0</v>
      </c>
      <c r="AN1466" t="str">
        <f t="shared" si="511"/>
        <v/>
      </c>
      <c r="AO1466" t="str">
        <f t="shared" si="512"/>
        <v/>
      </c>
      <c r="AP1466" t="str">
        <f t="shared" si="513"/>
        <v/>
      </c>
      <c r="AQ1466" t="str">
        <f t="shared" si="514"/>
        <v/>
      </c>
      <c r="AR1466" t="str">
        <f t="shared" si="515"/>
        <v/>
      </c>
      <c r="AS1466" t="str">
        <f t="shared" si="516"/>
        <v/>
      </c>
      <c r="AT1466" t="str">
        <f t="shared" si="517"/>
        <v/>
      </c>
      <c r="AU1466" t="str">
        <f t="shared" si="518"/>
        <v/>
      </c>
      <c r="AV1466" t="str">
        <f t="shared" si="519"/>
        <v/>
      </c>
      <c r="AW1466">
        <f>'01_指標庫'!$H$4*ISNUMBER($F1466)+'01_指標庫'!$H$5*ISNUMBER($AA1466)+'01_指標庫'!$H$6*ISNUMBER($G1466)+'01_指標庫'!$H$7*ISNUMBER($H1466)+'01_指標庫'!$H$8*ISNUMBER($AF1466)+'01_指標庫'!$H$9*ISNUMBER($AG1466)+'01_指標庫'!$H$10*ISNUMBER($AB1466)+'01_指標庫'!$H$11*ISNUMBER($AC1466)+'01_指標庫'!$H$12*ISNUMBER($AD1466)+'01_指標庫'!$H$13*ISNUMBER($AE1466)+'01_指標庫'!$H$14*ISNUMBER($I1466)+'01_指標庫'!$H$15*ISNUMBER($AH1466)+'01_指標庫'!$H$16*ISNUMBER($K1466)+'01_指標庫'!$H$17*ISNUMBER($AI1466)+'01_指標庫'!$H$18*ISNUMBER($AJ1466)+'01_指標庫'!$H$19*ISNUMBER($AK1466)+'01_指標庫'!$H$20*ISNUMBER($BB1466)+'01_指標庫'!$H$21*ISNUMBER($BC1466)</f>
        <v>51</v>
      </c>
      <c r="AX1466">
        <f>IF(AW1466=0,50,ROUND(('01_指標庫'!$H$4*IF(ISNUMBER($F1466),L1466,0)+'01_指標庫'!$H$5*IF(ISNUMBER($AA1466),AL1466,0)+'01_指標庫'!$H$6*IF(ISNUMBER($G1466),M1466,0)+'01_指標庫'!$H$7*IF(ISNUMBER($H1466),N1466,0)+'01_指標庫'!$H$8*IF(ISNUMBER($AF1466),AQ1466,0)+'01_指標庫'!$H$9*IF(ISNUMBER($AG1466),AR1466,0)+'01_指標庫'!$H$10*IF(ISNUMBER($AB1466),AM1466,0)+'01_指標庫'!$H$11*IF(ISNUMBER($AC1466),AN1466,0)+'01_指標庫'!$H$12*IF(ISNUMBER($AD1466),AO1466,0)+'01_指標庫'!$H$13*IF(ISNUMBER($AE1466),AP1466,0)+'01_指標庫'!$H$14*IF(ISNUMBER($I1466),O1466,0)+'01_指標庫'!$H$15*IF(ISNUMBER($AH1466),AS1466,0)+'01_指標庫'!$H$16*IF(ISNUMBER($K1466),P1466,0)+'01_指標庫'!$H$17*IF(ISNUMBER($AI1466),AT1466,0)+'01_指標庫'!$H$18*IF(ISNUMBER($AJ1466),AU1466,0)+'01_指標庫'!$H$19*IF(ISNUMBER($AK1466),AV1466,0)+'01_指標庫'!$H$20*IF(ISNUMBER($BB1466),BB1466,0)+'01_指標庫'!$H$21*IF(ISNUMBER($BC1466),BC1466,0))/AW1466,1))</f>
        <v>7.8</v>
      </c>
      <c r="AY1466" s="67"/>
      <c r="AZ1466" s="67"/>
      <c r="BA1466" s="66">
        <f t="shared" si="523"/>
        <v>-2.635252867917437E-2</v>
      </c>
      <c r="BB1466">
        <f t="shared" si="524"/>
        <v>0</v>
      </c>
      <c r="BC1466" t="str">
        <f t="shared" si="525"/>
        <v/>
      </c>
    </row>
    <row r="1467" spans="1:55" ht="15" customHeight="1">
      <c r="A1467" s="56">
        <v>1463</v>
      </c>
      <c r="B1467" s="57">
        <v>44679</v>
      </c>
      <c r="C1467" s="56">
        <v>2022</v>
      </c>
      <c r="D1467" s="58" t="s">
        <v>239</v>
      </c>
      <c r="E1467" s="59">
        <v>13456.06</v>
      </c>
      <c r="F1467" s="60">
        <v>-0.108389</v>
      </c>
      <c r="G1467" s="60">
        <v>-0.18809000000000001</v>
      </c>
      <c r="H1467" s="61">
        <v>0.30609999999999998</v>
      </c>
      <c r="I1467" s="69">
        <v>524.70000000000005</v>
      </c>
      <c r="J1467" s="70" t="s">
        <v>240</v>
      </c>
      <c r="K1467" s="63">
        <v>29.99</v>
      </c>
      <c r="L1467" s="56">
        <f t="shared" si="503"/>
        <v>0</v>
      </c>
      <c r="M1467" s="56">
        <f t="shared" si="504"/>
        <v>0</v>
      </c>
      <c r="N1467" s="56">
        <f t="shared" si="505"/>
        <v>0</v>
      </c>
      <c r="O1467" s="56">
        <f t="shared" si="506"/>
        <v>50</v>
      </c>
      <c r="P1467" s="56">
        <f t="shared" si="507"/>
        <v>0</v>
      </c>
      <c r="Q1467" s="63"/>
      <c r="R1467" s="56"/>
      <c r="S1467" s="60">
        <f t="shared" si="520"/>
        <v>3.4814078822704264E-2</v>
      </c>
      <c r="T1467" s="64">
        <f t="shared" si="521"/>
        <v>-5.0949367088607644E-2</v>
      </c>
      <c r="V1467" s="65"/>
      <c r="W1467" s="65"/>
      <c r="Y1467" s="15" t="str">
        <f t="shared" si="508"/>
        <v>HARD</v>
      </c>
      <c r="AA1467" s="66">
        <f t="shared" si="522"/>
        <v>-6.6401618489717706E-2</v>
      </c>
      <c r="AB1467">
        <f>LOOKUP($B1467,'07_L1政策步階'!$A$4:$A$14,'07_L1政策步階'!$C$4:$C$14)</f>
        <v>-1</v>
      </c>
      <c r="AC1467" s="65"/>
      <c r="AD1467" s="65"/>
      <c r="AE1467" s="65"/>
      <c r="AF1467" s="65"/>
      <c r="AG1467" s="65"/>
      <c r="AH1467" s="65"/>
      <c r="AI1467" s="65"/>
      <c r="AJ1467" s="65"/>
      <c r="AK1467" s="65"/>
      <c r="AL1467">
        <f t="shared" si="509"/>
        <v>0</v>
      </c>
      <c r="AM1467">
        <f t="shared" si="510"/>
        <v>0</v>
      </c>
      <c r="AN1467" t="str">
        <f t="shared" si="511"/>
        <v/>
      </c>
      <c r="AO1467" t="str">
        <f t="shared" si="512"/>
        <v/>
      </c>
      <c r="AP1467" t="str">
        <f t="shared" si="513"/>
        <v/>
      </c>
      <c r="AQ1467" t="str">
        <f t="shared" si="514"/>
        <v/>
      </c>
      <c r="AR1467" t="str">
        <f t="shared" si="515"/>
        <v/>
      </c>
      <c r="AS1467" t="str">
        <f t="shared" si="516"/>
        <v/>
      </c>
      <c r="AT1467" t="str">
        <f t="shared" si="517"/>
        <v/>
      </c>
      <c r="AU1467" t="str">
        <f t="shared" si="518"/>
        <v/>
      </c>
      <c r="AV1467" t="str">
        <f t="shared" si="519"/>
        <v/>
      </c>
      <c r="AW1467">
        <f>'01_指標庫'!$H$4*ISNUMBER($F1467)+'01_指標庫'!$H$5*ISNUMBER($AA1467)+'01_指標庫'!$H$6*ISNUMBER($G1467)+'01_指標庫'!$H$7*ISNUMBER($H1467)+'01_指標庫'!$H$8*ISNUMBER($AF1467)+'01_指標庫'!$H$9*ISNUMBER($AG1467)+'01_指標庫'!$H$10*ISNUMBER($AB1467)+'01_指標庫'!$H$11*ISNUMBER($AC1467)+'01_指標庫'!$H$12*ISNUMBER($AD1467)+'01_指標庫'!$H$13*ISNUMBER($AE1467)+'01_指標庫'!$H$14*ISNUMBER($I1467)+'01_指標庫'!$H$15*ISNUMBER($AH1467)+'01_指標庫'!$H$16*ISNUMBER($K1467)+'01_指標庫'!$H$17*ISNUMBER($AI1467)+'01_指標庫'!$H$18*ISNUMBER($AJ1467)+'01_指標庫'!$H$19*ISNUMBER($AK1467)+'01_指標庫'!$H$20*ISNUMBER($BB1467)+'01_指標庫'!$H$21*ISNUMBER($BC1467)</f>
        <v>51</v>
      </c>
      <c r="AX1467">
        <f>IF(AW1467=0,50,ROUND(('01_指標庫'!$H$4*IF(ISNUMBER($F1467),L1467,0)+'01_指標庫'!$H$5*IF(ISNUMBER($AA1467),AL1467,0)+'01_指標庫'!$H$6*IF(ISNUMBER($G1467),M1467,0)+'01_指標庫'!$H$7*IF(ISNUMBER($H1467),N1467,0)+'01_指標庫'!$H$8*IF(ISNUMBER($AF1467),AQ1467,0)+'01_指標庫'!$H$9*IF(ISNUMBER($AG1467),AR1467,0)+'01_指標庫'!$H$10*IF(ISNUMBER($AB1467),AM1467,0)+'01_指標庫'!$H$11*IF(ISNUMBER($AC1467),AN1467,0)+'01_指標庫'!$H$12*IF(ISNUMBER($AD1467),AO1467,0)+'01_指標庫'!$H$13*IF(ISNUMBER($AE1467),AP1467,0)+'01_指標庫'!$H$14*IF(ISNUMBER($I1467),O1467,0)+'01_指標庫'!$H$15*IF(ISNUMBER($AH1467),AS1467,0)+'01_指標庫'!$H$16*IF(ISNUMBER($K1467),P1467,0)+'01_指標庫'!$H$17*IF(ISNUMBER($AI1467),AT1467,0)+'01_指標庫'!$H$18*IF(ISNUMBER($AJ1467),AU1467,0)+'01_指標庫'!$H$19*IF(ISNUMBER($AK1467),AV1467,0)+'01_指標庫'!$H$20*IF(ISNUMBER($BB1467),BB1467,0)+'01_指標庫'!$H$21*IF(ISNUMBER($BC1467),BC1467,0))/AW1467,1))</f>
        <v>7.8</v>
      </c>
      <c r="AY1467" s="67"/>
      <c r="AZ1467" s="67"/>
      <c r="BA1467" s="66">
        <f t="shared" si="523"/>
        <v>-2.4791900622246343E-2</v>
      </c>
      <c r="BB1467">
        <f t="shared" si="524"/>
        <v>0</v>
      </c>
      <c r="BC1467" t="str">
        <f t="shared" si="525"/>
        <v/>
      </c>
    </row>
    <row r="1468" spans="1:55" ht="15" customHeight="1">
      <c r="A1468" s="56">
        <v>1464</v>
      </c>
      <c r="B1468" s="57">
        <v>44680</v>
      </c>
      <c r="C1468" s="56">
        <v>2022</v>
      </c>
      <c r="D1468" s="58" t="s">
        <v>234</v>
      </c>
      <c r="E1468" s="59">
        <v>12854.8</v>
      </c>
      <c r="F1468" s="60">
        <v>-0.14768100000000001</v>
      </c>
      <c r="G1468" s="60">
        <v>-0.22436900000000001</v>
      </c>
      <c r="H1468" s="61">
        <v>0.22450000000000001</v>
      </c>
      <c r="I1468" s="69">
        <v>553.29999999999995</v>
      </c>
      <c r="J1468" s="70" t="s">
        <v>240</v>
      </c>
      <c r="K1468" s="63">
        <v>33.4</v>
      </c>
      <c r="L1468" s="56">
        <f t="shared" si="503"/>
        <v>0</v>
      </c>
      <c r="M1468" s="56">
        <f t="shared" si="504"/>
        <v>0</v>
      </c>
      <c r="N1468" s="56">
        <f t="shared" si="505"/>
        <v>0</v>
      </c>
      <c r="O1468" s="56">
        <f t="shared" si="506"/>
        <v>50</v>
      </c>
      <c r="P1468" s="56">
        <f t="shared" si="507"/>
        <v>0</v>
      </c>
      <c r="Q1468" s="63"/>
      <c r="R1468" s="56"/>
      <c r="S1468" s="60">
        <f t="shared" si="520"/>
        <v>-4.4683213362603946E-2</v>
      </c>
      <c r="T1468" s="64">
        <f t="shared" si="521"/>
        <v>0.11370456818939645</v>
      </c>
      <c r="V1468" s="65"/>
      <c r="W1468" s="65"/>
      <c r="Y1468" s="15" t="str">
        <f t="shared" si="508"/>
        <v>HARD</v>
      </c>
      <c r="AA1468" s="66">
        <f t="shared" si="522"/>
        <v>-6.8120300012570079E-2</v>
      </c>
      <c r="AB1468">
        <f>LOOKUP($B1468,'07_L1政策步階'!$A$4:$A$14,'07_L1政策步階'!$C$4:$C$14)</f>
        <v>-1</v>
      </c>
      <c r="AC1468" s="65"/>
      <c r="AD1468" s="65"/>
      <c r="AE1468" s="65"/>
      <c r="AF1468" s="65"/>
      <c r="AG1468" s="65"/>
      <c r="AH1468" s="65"/>
      <c r="AI1468" s="65"/>
      <c r="AJ1468" s="65"/>
      <c r="AK1468" s="65"/>
      <c r="AL1468">
        <f t="shared" si="509"/>
        <v>0</v>
      </c>
      <c r="AM1468">
        <f t="shared" si="510"/>
        <v>0</v>
      </c>
      <c r="AN1468" t="str">
        <f t="shared" si="511"/>
        <v/>
      </c>
      <c r="AO1468" t="str">
        <f t="shared" si="512"/>
        <v/>
      </c>
      <c r="AP1468" t="str">
        <f t="shared" si="513"/>
        <v/>
      </c>
      <c r="AQ1468" t="str">
        <f t="shared" si="514"/>
        <v/>
      </c>
      <c r="AR1468" t="str">
        <f t="shared" si="515"/>
        <v/>
      </c>
      <c r="AS1468" t="str">
        <f t="shared" si="516"/>
        <v/>
      </c>
      <c r="AT1468" t="str">
        <f t="shared" si="517"/>
        <v/>
      </c>
      <c r="AU1468" t="str">
        <f t="shared" si="518"/>
        <v/>
      </c>
      <c r="AV1468" t="str">
        <f t="shared" si="519"/>
        <v/>
      </c>
      <c r="AW1468">
        <f>'01_指標庫'!$H$4*ISNUMBER($F1468)+'01_指標庫'!$H$5*ISNUMBER($AA1468)+'01_指標庫'!$H$6*ISNUMBER($G1468)+'01_指標庫'!$H$7*ISNUMBER($H1468)+'01_指標庫'!$H$8*ISNUMBER($AF1468)+'01_指標庫'!$H$9*ISNUMBER($AG1468)+'01_指標庫'!$H$10*ISNUMBER($AB1468)+'01_指標庫'!$H$11*ISNUMBER($AC1468)+'01_指標庫'!$H$12*ISNUMBER($AD1468)+'01_指標庫'!$H$13*ISNUMBER($AE1468)+'01_指標庫'!$H$14*ISNUMBER($I1468)+'01_指標庫'!$H$15*ISNUMBER($AH1468)+'01_指標庫'!$H$16*ISNUMBER($K1468)+'01_指標庫'!$H$17*ISNUMBER($AI1468)+'01_指標庫'!$H$18*ISNUMBER($AJ1468)+'01_指標庫'!$H$19*ISNUMBER($AK1468)+'01_指標庫'!$H$20*ISNUMBER($BB1468)+'01_指標庫'!$H$21*ISNUMBER($BC1468)</f>
        <v>51</v>
      </c>
      <c r="AX1468">
        <f>IF(AW1468=0,50,ROUND(('01_指標庫'!$H$4*IF(ISNUMBER($F1468),L1468,0)+'01_指標庫'!$H$5*IF(ISNUMBER($AA1468),AL1468,0)+'01_指標庫'!$H$6*IF(ISNUMBER($G1468),M1468,0)+'01_指標庫'!$H$7*IF(ISNUMBER($H1468),N1468,0)+'01_指標庫'!$H$8*IF(ISNUMBER($AF1468),AQ1468,0)+'01_指標庫'!$H$9*IF(ISNUMBER($AG1468),AR1468,0)+'01_指標庫'!$H$10*IF(ISNUMBER($AB1468),AM1468,0)+'01_指標庫'!$H$11*IF(ISNUMBER($AC1468),AN1468,0)+'01_指標庫'!$H$12*IF(ISNUMBER($AD1468),AO1468,0)+'01_指標庫'!$H$13*IF(ISNUMBER($AE1468),AP1468,0)+'01_指標庫'!$H$14*IF(ISNUMBER($I1468),O1468,0)+'01_指標庫'!$H$15*IF(ISNUMBER($AH1468),AS1468,0)+'01_指標庫'!$H$16*IF(ISNUMBER($K1468),P1468,0)+'01_指標庫'!$H$17*IF(ISNUMBER($AI1468),AT1468,0)+'01_指標庫'!$H$18*IF(ISNUMBER($AJ1468),AU1468,0)+'01_指標庫'!$H$19*IF(ISNUMBER($AK1468),AV1468,0)+'01_指標庫'!$H$20*IF(ISNUMBER($BB1468),BB1468,0)+'01_指標庫'!$H$21*IF(ISNUMBER($BC1468),BC1468,0))/AW1468,1))</f>
        <v>7.8</v>
      </c>
      <c r="AY1468" s="67"/>
      <c r="AZ1468" s="67"/>
      <c r="BA1468" s="66">
        <f t="shared" si="523"/>
        <v>-2.4728771494547108E-2</v>
      </c>
      <c r="BB1468">
        <f t="shared" si="524"/>
        <v>0</v>
      </c>
      <c r="BC1468" t="str">
        <f t="shared" si="525"/>
        <v/>
      </c>
    </row>
    <row r="1469" spans="1:55" ht="15" customHeight="1">
      <c r="A1469" s="56">
        <v>1465</v>
      </c>
      <c r="B1469" s="57">
        <v>44683</v>
      </c>
      <c r="C1469" s="56">
        <v>2022</v>
      </c>
      <c r="D1469" s="58" t="s">
        <v>236</v>
      </c>
      <c r="E1469" s="59">
        <v>13075.85</v>
      </c>
      <c r="F1469" s="60">
        <v>-0.13256299999999999</v>
      </c>
      <c r="G1469" s="60">
        <v>-0.211031</v>
      </c>
      <c r="H1469" s="61">
        <v>0.24490000000000001</v>
      </c>
      <c r="I1469" s="69">
        <v>544.4</v>
      </c>
      <c r="J1469" s="70" t="s">
        <v>240</v>
      </c>
      <c r="K1469" s="63">
        <v>32.340000000000003</v>
      </c>
      <c r="L1469" s="56">
        <f t="shared" si="503"/>
        <v>0</v>
      </c>
      <c r="M1469" s="56">
        <f t="shared" si="504"/>
        <v>0</v>
      </c>
      <c r="N1469" s="56">
        <f t="shared" si="505"/>
        <v>0</v>
      </c>
      <c r="O1469" s="56">
        <f t="shared" si="506"/>
        <v>50</v>
      </c>
      <c r="P1469" s="56">
        <f t="shared" si="507"/>
        <v>0</v>
      </c>
      <c r="Q1469" s="63"/>
      <c r="R1469" s="56"/>
      <c r="S1469" s="60">
        <f t="shared" si="520"/>
        <v>1.71959112549398E-2</v>
      </c>
      <c r="T1469" s="64">
        <f t="shared" si="521"/>
        <v>-3.1736526946107624E-2</v>
      </c>
      <c r="V1469" s="65"/>
      <c r="W1469" s="65"/>
      <c r="Y1469" s="15" t="str">
        <f t="shared" si="508"/>
        <v>HARD</v>
      </c>
      <c r="AA1469" s="66">
        <f t="shared" si="522"/>
        <v>-6.9078033899742652E-2</v>
      </c>
      <c r="AB1469">
        <f>LOOKUP($B1469,'07_L1政策步階'!$A$4:$A$14,'07_L1政策步階'!$C$4:$C$14)</f>
        <v>-1</v>
      </c>
      <c r="AC1469" s="65"/>
      <c r="AD1469" s="65"/>
      <c r="AE1469" s="65"/>
      <c r="AF1469" s="65"/>
      <c r="AG1469" s="65"/>
      <c r="AH1469" s="65"/>
      <c r="AI1469" s="65"/>
      <c r="AJ1469" s="65"/>
      <c r="AK1469" s="65"/>
      <c r="AL1469">
        <f t="shared" si="509"/>
        <v>0</v>
      </c>
      <c r="AM1469">
        <f t="shared" si="510"/>
        <v>0</v>
      </c>
      <c r="AN1469" t="str">
        <f t="shared" si="511"/>
        <v/>
      </c>
      <c r="AO1469" t="str">
        <f t="shared" si="512"/>
        <v/>
      </c>
      <c r="AP1469" t="str">
        <f t="shared" si="513"/>
        <v/>
      </c>
      <c r="AQ1469" t="str">
        <f t="shared" si="514"/>
        <v/>
      </c>
      <c r="AR1469" t="str">
        <f t="shared" si="515"/>
        <v/>
      </c>
      <c r="AS1469" t="str">
        <f t="shared" si="516"/>
        <v/>
      </c>
      <c r="AT1469" t="str">
        <f t="shared" si="517"/>
        <v/>
      </c>
      <c r="AU1469" t="str">
        <f t="shared" si="518"/>
        <v/>
      </c>
      <c r="AV1469" t="str">
        <f t="shared" si="519"/>
        <v/>
      </c>
      <c r="AW1469">
        <f>'01_指標庫'!$H$4*ISNUMBER($F1469)+'01_指標庫'!$H$5*ISNUMBER($AA1469)+'01_指標庫'!$H$6*ISNUMBER($G1469)+'01_指標庫'!$H$7*ISNUMBER($H1469)+'01_指標庫'!$H$8*ISNUMBER($AF1469)+'01_指標庫'!$H$9*ISNUMBER($AG1469)+'01_指標庫'!$H$10*ISNUMBER($AB1469)+'01_指標庫'!$H$11*ISNUMBER($AC1469)+'01_指標庫'!$H$12*ISNUMBER($AD1469)+'01_指標庫'!$H$13*ISNUMBER($AE1469)+'01_指標庫'!$H$14*ISNUMBER($I1469)+'01_指標庫'!$H$15*ISNUMBER($AH1469)+'01_指標庫'!$H$16*ISNUMBER($K1469)+'01_指標庫'!$H$17*ISNUMBER($AI1469)+'01_指標庫'!$H$18*ISNUMBER($AJ1469)+'01_指標庫'!$H$19*ISNUMBER($AK1469)+'01_指標庫'!$H$20*ISNUMBER($BB1469)+'01_指標庫'!$H$21*ISNUMBER($BC1469)</f>
        <v>51</v>
      </c>
      <c r="AX1469">
        <f>IF(AW1469=0,50,ROUND(('01_指標庫'!$H$4*IF(ISNUMBER($F1469),L1469,0)+'01_指標庫'!$H$5*IF(ISNUMBER($AA1469),AL1469,0)+'01_指標庫'!$H$6*IF(ISNUMBER($G1469),M1469,0)+'01_指標庫'!$H$7*IF(ISNUMBER($H1469),N1469,0)+'01_指標庫'!$H$8*IF(ISNUMBER($AF1469),AQ1469,0)+'01_指標庫'!$H$9*IF(ISNUMBER($AG1469),AR1469,0)+'01_指標庫'!$H$10*IF(ISNUMBER($AB1469),AM1469,0)+'01_指標庫'!$H$11*IF(ISNUMBER($AC1469),AN1469,0)+'01_指標庫'!$H$12*IF(ISNUMBER($AD1469),AO1469,0)+'01_指標庫'!$H$13*IF(ISNUMBER($AE1469),AP1469,0)+'01_指標庫'!$H$14*IF(ISNUMBER($I1469),O1469,0)+'01_指標庫'!$H$15*IF(ISNUMBER($AH1469),AS1469,0)+'01_指標庫'!$H$16*IF(ISNUMBER($K1469),P1469,0)+'01_指標庫'!$H$17*IF(ISNUMBER($AI1469),AT1469,0)+'01_指標庫'!$H$18*IF(ISNUMBER($AJ1469),AU1469,0)+'01_指標庫'!$H$19*IF(ISNUMBER($AK1469),AV1469,0)+'01_指標庫'!$H$20*IF(ISNUMBER($BB1469),BB1469,0)+'01_指標庫'!$H$21*IF(ISNUMBER($BC1469),BC1469,0))/AW1469,1))</f>
        <v>7.8</v>
      </c>
      <c r="AY1469" s="67"/>
      <c r="AZ1469" s="67"/>
      <c r="BA1469" s="66">
        <f t="shared" si="523"/>
        <v>-2.5477370547309031E-2</v>
      </c>
      <c r="BB1469">
        <f t="shared" si="524"/>
        <v>0</v>
      </c>
      <c r="BC1469" t="str">
        <f t="shared" si="525"/>
        <v/>
      </c>
    </row>
    <row r="1470" spans="1:55" ht="15" customHeight="1">
      <c r="A1470" s="56">
        <v>1466</v>
      </c>
      <c r="B1470" s="57">
        <v>44684</v>
      </c>
      <c r="C1470" s="56">
        <v>2022</v>
      </c>
      <c r="D1470" s="58" t="s">
        <v>237</v>
      </c>
      <c r="E1470" s="59">
        <v>13089.9</v>
      </c>
      <c r="F1470" s="60">
        <v>-0.13120999999999999</v>
      </c>
      <c r="G1470" s="60">
        <v>-0.21018300000000001</v>
      </c>
      <c r="H1470" s="61">
        <v>0.28570000000000001</v>
      </c>
      <c r="I1470" s="69">
        <v>518.5</v>
      </c>
      <c r="J1470" s="70" t="s">
        <v>240</v>
      </c>
      <c r="K1470" s="63">
        <v>29.25</v>
      </c>
      <c r="L1470" s="56">
        <f t="shared" si="503"/>
        <v>0</v>
      </c>
      <c r="M1470" s="56">
        <f t="shared" si="504"/>
        <v>0</v>
      </c>
      <c r="N1470" s="56">
        <f t="shared" si="505"/>
        <v>0</v>
      </c>
      <c r="O1470" s="56">
        <f t="shared" si="506"/>
        <v>50</v>
      </c>
      <c r="P1470" s="56">
        <f t="shared" si="507"/>
        <v>0</v>
      </c>
      <c r="Q1470" s="63"/>
      <c r="R1470" s="56"/>
      <c r="S1470" s="60">
        <f t="shared" si="520"/>
        <v>1.0744999369065589E-3</v>
      </c>
      <c r="T1470" s="64">
        <f t="shared" si="521"/>
        <v>-9.5547309833024174E-2</v>
      </c>
      <c r="V1470" s="65"/>
      <c r="W1470" s="65"/>
      <c r="Y1470" s="15" t="str">
        <f t="shared" si="508"/>
        <v>HARD</v>
      </c>
      <c r="AA1470" s="66">
        <f t="shared" si="522"/>
        <v>-6.9847993085231819E-2</v>
      </c>
      <c r="AB1470">
        <f>LOOKUP($B1470,'07_L1政策步階'!$A$4:$A$14,'07_L1政策步階'!$C$4:$C$14)</f>
        <v>-1</v>
      </c>
      <c r="AC1470" s="65"/>
      <c r="AD1470" s="65"/>
      <c r="AE1470" s="65"/>
      <c r="AF1470" s="65"/>
      <c r="AG1470" s="65"/>
      <c r="AH1470" s="65"/>
      <c r="AI1470" s="65"/>
      <c r="AJ1470" s="65"/>
      <c r="AK1470" s="65"/>
      <c r="AL1470">
        <f t="shared" si="509"/>
        <v>0</v>
      </c>
      <c r="AM1470">
        <f t="shared" si="510"/>
        <v>0</v>
      </c>
      <c r="AN1470" t="str">
        <f t="shared" si="511"/>
        <v/>
      </c>
      <c r="AO1470" t="str">
        <f t="shared" si="512"/>
        <v/>
      </c>
      <c r="AP1470" t="str">
        <f t="shared" si="513"/>
        <v/>
      </c>
      <c r="AQ1470" t="str">
        <f t="shared" si="514"/>
        <v/>
      </c>
      <c r="AR1470" t="str">
        <f t="shared" si="515"/>
        <v/>
      </c>
      <c r="AS1470" t="str">
        <f t="shared" si="516"/>
        <v/>
      </c>
      <c r="AT1470" t="str">
        <f t="shared" si="517"/>
        <v/>
      </c>
      <c r="AU1470" t="str">
        <f t="shared" si="518"/>
        <v/>
      </c>
      <c r="AV1470" t="str">
        <f t="shared" si="519"/>
        <v/>
      </c>
      <c r="AW1470">
        <f>'01_指標庫'!$H$4*ISNUMBER($F1470)+'01_指標庫'!$H$5*ISNUMBER($AA1470)+'01_指標庫'!$H$6*ISNUMBER($G1470)+'01_指標庫'!$H$7*ISNUMBER($H1470)+'01_指標庫'!$H$8*ISNUMBER($AF1470)+'01_指標庫'!$H$9*ISNUMBER($AG1470)+'01_指標庫'!$H$10*ISNUMBER($AB1470)+'01_指標庫'!$H$11*ISNUMBER($AC1470)+'01_指標庫'!$H$12*ISNUMBER($AD1470)+'01_指標庫'!$H$13*ISNUMBER($AE1470)+'01_指標庫'!$H$14*ISNUMBER($I1470)+'01_指標庫'!$H$15*ISNUMBER($AH1470)+'01_指標庫'!$H$16*ISNUMBER($K1470)+'01_指標庫'!$H$17*ISNUMBER($AI1470)+'01_指標庫'!$H$18*ISNUMBER($AJ1470)+'01_指標庫'!$H$19*ISNUMBER($AK1470)+'01_指標庫'!$H$20*ISNUMBER($BB1470)+'01_指標庫'!$H$21*ISNUMBER($BC1470)</f>
        <v>51</v>
      </c>
      <c r="AX1470">
        <f>IF(AW1470=0,50,ROUND(('01_指標庫'!$H$4*IF(ISNUMBER($F1470),L1470,0)+'01_指標庫'!$H$5*IF(ISNUMBER($AA1470),AL1470,0)+'01_指標庫'!$H$6*IF(ISNUMBER($G1470),M1470,0)+'01_指標庫'!$H$7*IF(ISNUMBER($H1470),N1470,0)+'01_指標庫'!$H$8*IF(ISNUMBER($AF1470),AQ1470,0)+'01_指標庫'!$H$9*IF(ISNUMBER($AG1470),AR1470,0)+'01_指標庫'!$H$10*IF(ISNUMBER($AB1470),AM1470,0)+'01_指標庫'!$H$11*IF(ISNUMBER($AC1470),AN1470,0)+'01_指標庫'!$H$12*IF(ISNUMBER($AD1470),AO1470,0)+'01_指標庫'!$H$13*IF(ISNUMBER($AE1470),AP1470,0)+'01_指標庫'!$H$14*IF(ISNUMBER($I1470),O1470,0)+'01_指標庫'!$H$15*IF(ISNUMBER($AH1470),AS1470,0)+'01_指標庫'!$H$16*IF(ISNUMBER($K1470),P1470,0)+'01_指標庫'!$H$17*IF(ISNUMBER($AI1470),AT1470,0)+'01_指標庫'!$H$18*IF(ISNUMBER($AJ1470),AU1470,0)+'01_指標庫'!$H$19*IF(ISNUMBER($AK1470),AV1470,0)+'01_指標庫'!$H$20*IF(ISNUMBER($BB1470),BB1470,0)+'01_指標庫'!$H$21*IF(ISNUMBER($BC1470),BC1470,0))/AW1470,1))</f>
        <v>7.8</v>
      </c>
      <c r="AY1470" s="67"/>
      <c r="AZ1470" s="67"/>
      <c r="BA1470" s="66">
        <f t="shared" si="523"/>
        <v>-1.6069347007391044E-2</v>
      </c>
      <c r="BB1470">
        <f t="shared" si="524"/>
        <v>0</v>
      </c>
      <c r="BC1470" t="str">
        <f t="shared" si="525"/>
        <v/>
      </c>
    </row>
    <row r="1471" spans="1:55" ht="15" customHeight="1">
      <c r="A1471" s="56">
        <v>1467</v>
      </c>
      <c r="B1471" s="57">
        <v>44685</v>
      </c>
      <c r="C1471" s="56">
        <v>2022</v>
      </c>
      <c r="D1471" s="58" t="s">
        <v>238</v>
      </c>
      <c r="E1471" s="59">
        <v>13535.71</v>
      </c>
      <c r="F1471" s="60">
        <v>-0.10126599999999999</v>
      </c>
      <c r="G1471" s="60">
        <v>-0.183284</v>
      </c>
      <c r="H1471" s="61">
        <v>0.30609999999999998</v>
      </c>
      <c r="I1471" s="69">
        <v>486.4</v>
      </c>
      <c r="J1471" s="70" t="s">
        <v>240</v>
      </c>
      <c r="K1471" s="63">
        <v>25.42</v>
      </c>
      <c r="L1471" s="56">
        <f t="shared" si="503"/>
        <v>0</v>
      </c>
      <c r="M1471" s="56">
        <f t="shared" si="504"/>
        <v>0</v>
      </c>
      <c r="N1471" s="56">
        <f t="shared" si="505"/>
        <v>0</v>
      </c>
      <c r="O1471" s="56">
        <f t="shared" si="506"/>
        <v>50</v>
      </c>
      <c r="P1471" s="56">
        <f t="shared" si="507"/>
        <v>0</v>
      </c>
      <c r="Q1471" s="63"/>
      <c r="R1471" s="56"/>
      <c r="S1471" s="60">
        <f t="shared" si="520"/>
        <v>3.4057555825483643E-2</v>
      </c>
      <c r="T1471" s="64">
        <f t="shared" si="521"/>
        <v>-0.13094017094017085</v>
      </c>
      <c r="V1471" s="65"/>
      <c r="W1471" s="65"/>
      <c r="Y1471" s="15" t="str">
        <f t="shared" si="508"/>
        <v>HARD</v>
      </c>
      <c r="AA1471" s="66">
        <f t="shared" si="522"/>
        <v>-6.9924374414706114E-2</v>
      </c>
      <c r="AB1471">
        <f>LOOKUP($B1471,'07_L1政策步階'!$A$4:$A$14,'07_L1政策步階'!$C$4:$C$14)</f>
        <v>-1</v>
      </c>
      <c r="AC1471" s="65"/>
      <c r="AD1471" s="65"/>
      <c r="AE1471" s="65"/>
      <c r="AF1471" s="65"/>
      <c r="AG1471" s="65"/>
      <c r="AH1471" s="65"/>
      <c r="AI1471" s="65"/>
      <c r="AJ1471" s="65"/>
      <c r="AK1471" s="65"/>
      <c r="AL1471">
        <f t="shared" si="509"/>
        <v>0</v>
      </c>
      <c r="AM1471">
        <f t="shared" si="510"/>
        <v>0</v>
      </c>
      <c r="AN1471" t="str">
        <f t="shared" si="511"/>
        <v/>
      </c>
      <c r="AO1471" t="str">
        <f t="shared" si="512"/>
        <v/>
      </c>
      <c r="AP1471" t="str">
        <f t="shared" si="513"/>
        <v/>
      </c>
      <c r="AQ1471" t="str">
        <f t="shared" si="514"/>
        <v/>
      </c>
      <c r="AR1471" t="str">
        <f t="shared" si="515"/>
        <v/>
      </c>
      <c r="AS1471" t="str">
        <f t="shared" si="516"/>
        <v/>
      </c>
      <c r="AT1471" t="str">
        <f t="shared" si="517"/>
        <v/>
      </c>
      <c r="AU1471" t="str">
        <f t="shared" si="518"/>
        <v/>
      </c>
      <c r="AV1471" t="str">
        <f t="shared" si="519"/>
        <v/>
      </c>
      <c r="AW1471">
        <f>'01_指標庫'!$H$4*ISNUMBER($F1471)+'01_指標庫'!$H$5*ISNUMBER($AA1471)+'01_指標庫'!$H$6*ISNUMBER($G1471)+'01_指標庫'!$H$7*ISNUMBER($H1471)+'01_指標庫'!$H$8*ISNUMBER($AF1471)+'01_指標庫'!$H$9*ISNUMBER($AG1471)+'01_指標庫'!$H$10*ISNUMBER($AB1471)+'01_指標庫'!$H$11*ISNUMBER($AC1471)+'01_指標庫'!$H$12*ISNUMBER($AD1471)+'01_指標庫'!$H$13*ISNUMBER($AE1471)+'01_指標庫'!$H$14*ISNUMBER($I1471)+'01_指標庫'!$H$15*ISNUMBER($AH1471)+'01_指標庫'!$H$16*ISNUMBER($K1471)+'01_指標庫'!$H$17*ISNUMBER($AI1471)+'01_指標庫'!$H$18*ISNUMBER($AJ1471)+'01_指標庫'!$H$19*ISNUMBER($AK1471)+'01_指標庫'!$H$20*ISNUMBER($BB1471)+'01_指標庫'!$H$21*ISNUMBER($BC1471)</f>
        <v>51</v>
      </c>
      <c r="AX1471">
        <f>IF(AW1471=0,50,ROUND(('01_指標庫'!$H$4*IF(ISNUMBER($F1471),L1471,0)+'01_指標庫'!$H$5*IF(ISNUMBER($AA1471),AL1471,0)+'01_指標庫'!$H$6*IF(ISNUMBER($G1471),M1471,0)+'01_指標庫'!$H$7*IF(ISNUMBER($H1471),N1471,0)+'01_指標庫'!$H$8*IF(ISNUMBER($AF1471),AQ1471,0)+'01_指標庫'!$H$9*IF(ISNUMBER($AG1471),AR1471,0)+'01_指標庫'!$H$10*IF(ISNUMBER($AB1471),AM1471,0)+'01_指標庫'!$H$11*IF(ISNUMBER($AC1471),AN1471,0)+'01_指標庫'!$H$12*IF(ISNUMBER($AD1471),AO1471,0)+'01_指標庫'!$H$13*IF(ISNUMBER($AE1471),AP1471,0)+'01_指標庫'!$H$14*IF(ISNUMBER($I1471),O1471,0)+'01_指標庫'!$H$15*IF(ISNUMBER($AH1471),AS1471,0)+'01_指標庫'!$H$16*IF(ISNUMBER($K1471),P1471,0)+'01_指標庫'!$H$17*IF(ISNUMBER($AI1471),AT1471,0)+'01_指標庫'!$H$18*IF(ISNUMBER($AJ1471),AU1471,0)+'01_指標庫'!$H$19*IF(ISNUMBER($AK1471),AV1471,0)+'01_指標庫'!$H$20*IF(ISNUMBER($BB1471),BB1471,0)+'01_指標庫'!$H$21*IF(ISNUMBER($BC1471),BC1471,0))/AW1471,1))</f>
        <v>7.8</v>
      </c>
      <c r="AY1471" s="67"/>
      <c r="AZ1471" s="67"/>
      <c r="BA1471" s="66">
        <f t="shared" si="523"/>
        <v>-4.6087813460498062E-3</v>
      </c>
      <c r="BB1471">
        <f t="shared" si="524"/>
        <v>0</v>
      </c>
      <c r="BC1471" t="str">
        <f t="shared" si="525"/>
        <v/>
      </c>
    </row>
    <row r="1472" spans="1:55" ht="15" customHeight="1">
      <c r="A1472" s="56">
        <v>1468</v>
      </c>
      <c r="B1472" s="57">
        <v>44686</v>
      </c>
      <c r="C1472" s="56">
        <v>2022</v>
      </c>
      <c r="D1472" s="58" t="s">
        <v>239</v>
      </c>
      <c r="E1472" s="59">
        <v>12850.55</v>
      </c>
      <c r="F1472" s="60">
        <v>-0.14619399999999999</v>
      </c>
      <c r="G1472" s="60">
        <v>-0.22462499999999999</v>
      </c>
      <c r="H1472" s="61">
        <v>0.24490000000000001</v>
      </c>
      <c r="I1472" s="69">
        <v>534.79999999999995</v>
      </c>
      <c r="J1472" s="70" t="s">
        <v>240</v>
      </c>
      <c r="K1472" s="63">
        <v>31.2</v>
      </c>
      <c r="L1472" s="56">
        <f t="shared" si="503"/>
        <v>0</v>
      </c>
      <c r="M1472" s="56">
        <f t="shared" si="504"/>
        <v>0</v>
      </c>
      <c r="N1472" s="56">
        <f t="shared" si="505"/>
        <v>0</v>
      </c>
      <c r="O1472" s="56">
        <f t="shared" si="506"/>
        <v>50</v>
      </c>
      <c r="P1472" s="56">
        <f t="shared" si="507"/>
        <v>0</v>
      </c>
      <c r="Q1472" s="63"/>
      <c r="R1472" s="56"/>
      <c r="S1472" s="60">
        <f t="shared" si="520"/>
        <v>-5.0618696765814319E-2</v>
      </c>
      <c r="T1472" s="64">
        <f t="shared" si="521"/>
        <v>0.22738001573564115</v>
      </c>
      <c r="V1472" s="65"/>
      <c r="W1472" s="65"/>
      <c r="Y1472" s="15" t="str">
        <f t="shared" si="508"/>
        <v>HARD</v>
      </c>
      <c r="AA1472" s="66">
        <f t="shared" si="522"/>
        <v>-7.0184403671154083E-2</v>
      </c>
      <c r="AB1472">
        <f>LOOKUP($B1472,'07_L1政策步階'!$A$4:$A$14,'07_L1政策步階'!$C$4:$C$14)</f>
        <v>-1</v>
      </c>
      <c r="AC1472" s="65"/>
      <c r="AD1472" s="65"/>
      <c r="AE1472" s="65"/>
      <c r="AF1472" s="65"/>
      <c r="AG1472" s="65"/>
      <c r="AH1472" s="65"/>
      <c r="AI1472" s="65"/>
      <c r="AJ1472" s="65"/>
      <c r="AK1472" s="65"/>
      <c r="AL1472">
        <f t="shared" si="509"/>
        <v>0</v>
      </c>
      <c r="AM1472">
        <f t="shared" si="510"/>
        <v>0</v>
      </c>
      <c r="AN1472" t="str">
        <f t="shared" si="511"/>
        <v/>
      </c>
      <c r="AO1472" t="str">
        <f t="shared" si="512"/>
        <v/>
      </c>
      <c r="AP1472" t="str">
        <f t="shared" si="513"/>
        <v/>
      </c>
      <c r="AQ1472" t="str">
        <f t="shared" si="514"/>
        <v/>
      </c>
      <c r="AR1472" t="str">
        <f t="shared" si="515"/>
        <v/>
      </c>
      <c r="AS1472" t="str">
        <f t="shared" si="516"/>
        <v/>
      </c>
      <c r="AT1472" t="str">
        <f t="shared" si="517"/>
        <v/>
      </c>
      <c r="AU1472" t="str">
        <f t="shared" si="518"/>
        <v/>
      </c>
      <c r="AV1472" t="str">
        <f t="shared" si="519"/>
        <v/>
      </c>
      <c r="AW1472">
        <f>'01_指標庫'!$H$4*ISNUMBER($F1472)+'01_指標庫'!$H$5*ISNUMBER($AA1472)+'01_指標庫'!$H$6*ISNUMBER($G1472)+'01_指標庫'!$H$7*ISNUMBER($H1472)+'01_指標庫'!$H$8*ISNUMBER($AF1472)+'01_指標庫'!$H$9*ISNUMBER($AG1472)+'01_指標庫'!$H$10*ISNUMBER($AB1472)+'01_指標庫'!$H$11*ISNUMBER($AC1472)+'01_指標庫'!$H$12*ISNUMBER($AD1472)+'01_指標庫'!$H$13*ISNUMBER($AE1472)+'01_指標庫'!$H$14*ISNUMBER($I1472)+'01_指標庫'!$H$15*ISNUMBER($AH1472)+'01_指標庫'!$H$16*ISNUMBER($K1472)+'01_指標庫'!$H$17*ISNUMBER($AI1472)+'01_指標庫'!$H$18*ISNUMBER($AJ1472)+'01_指標庫'!$H$19*ISNUMBER($AK1472)+'01_指標庫'!$H$20*ISNUMBER($BB1472)+'01_指標庫'!$H$21*ISNUMBER($BC1472)</f>
        <v>51</v>
      </c>
      <c r="AX1472">
        <f>IF(AW1472=0,50,ROUND(('01_指標庫'!$H$4*IF(ISNUMBER($F1472),L1472,0)+'01_指標庫'!$H$5*IF(ISNUMBER($AA1472),AL1472,0)+'01_指標庫'!$H$6*IF(ISNUMBER($G1472),M1472,0)+'01_指標庫'!$H$7*IF(ISNUMBER($H1472),N1472,0)+'01_指標庫'!$H$8*IF(ISNUMBER($AF1472),AQ1472,0)+'01_指標庫'!$H$9*IF(ISNUMBER($AG1472),AR1472,0)+'01_指標庫'!$H$10*IF(ISNUMBER($AB1472),AM1472,0)+'01_指標庫'!$H$11*IF(ISNUMBER($AC1472),AN1472,0)+'01_指標庫'!$H$12*IF(ISNUMBER($AD1472),AO1472,0)+'01_指標庫'!$H$13*IF(ISNUMBER($AE1472),AP1472,0)+'01_指標庫'!$H$14*IF(ISNUMBER($I1472),O1472,0)+'01_指標庫'!$H$15*IF(ISNUMBER($AH1472),AS1472,0)+'01_指標庫'!$H$16*IF(ISNUMBER($K1472),P1472,0)+'01_指標庫'!$H$17*IF(ISNUMBER($AI1472),AT1472,0)+'01_指標庫'!$H$18*IF(ISNUMBER($AJ1472),AU1472,0)+'01_指標庫'!$H$19*IF(ISNUMBER($AK1472),AV1472,0)+'01_指標庫'!$H$20*IF(ISNUMBER($BB1472),BB1472,0)+'01_指標庫'!$H$21*IF(ISNUMBER($BC1472),BC1472,0))/AW1472,1))</f>
        <v>7.8</v>
      </c>
      <c r="AY1472" s="67"/>
      <c r="AZ1472" s="67"/>
      <c r="BA1472" s="66">
        <f t="shared" si="523"/>
        <v>-7.2280389718047955E-3</v>
      </c>
      <c r="BB1472">
        <f t="shared" si="524"/>
        <v>0</v>
      </c>
      <c r="BC1472" t="str">
        <f t="shared" si="525"/>
        <v/>
      </c>
    </row>
    <row r="1473" spans="1:55" ht="15" customHeight="1">
      <c r="A1473" s="56">
        <v>1469</v>
      </c>
      <c r="B1473" s="57">
        <v>44687</v>
      </c>
      <c r="C1473" s="56">
        <v>2022</v>
      </c>
      <c r="D1473" s="58" t="s">
        <v>234</v>
      </c>
      <c r="E1473" s="59">
        <v>12693.53</v>
      </c>
      <c r="F1473" s="60">
        <v>-0.155997</v>
      </c>
      <c r="G1473" s="60">
        <v>-0.234099</v>
      </c>
      <c r="H1473" s="61">
        <v>0.1837</v>
      </c>
      <c r="I1473" s="69">
        <v>526.4</v>
      </c>
      <c r="J1473" s="70" t="s">
        <v>240</v>
      </c>
      <c r="K1473" s="63">
        <v>30.19</v>
      </c>
      <c r="L1473" s="56">
        <f t="shared" si="503"/>
        <v>0</v>
      </c>
      <c r="M1473" s="56">
        <f t="shared" si="504"/>
        <v>0</v>
      </c>
      <c r="N1473" s="56">
        <f t="shared" si="505"/>
        <v>0</v>
      </c>
      <c r="O1473" s="56">
        <f t="shared" si="506"/>
        <v>50</v>
      </c>
      <c r="P1473" s="56">
        <f t="shared" si="507"/>
        <v>0</v>
      </c>
      <c r="Q1473" s="63"/>
      <c r="R1473" s="56"/>
      <c r="S1473" s="60">
        <f t="shared" si="520"/>
        <v>-1.2218932263599491E-2</v>
      </c>
      <c r="T1473" s="64">
        <f t="shared" si="521"/>
        <v>-3.2371794871794757E-2</v>
      </c>
      <c r="V1473" s="65"/>
      <c r="W1473" s="65"/>
      <c r="Y1473" s="15" t="str">
        <f t="shared" si="508"/>
        <v>HARD</v>
      </c>
      <c r="AA1473" s="66">
        <f t="shared" si="522"/>
        <v>-7.1193601154110331E-2</v>
      </c>
      <c r="AB1473">
        <f>LOOKUP($B1473,'07_L1政策步階'!$A$4:$A$14,'07_L1政策步階'!$C$4:$C$14)</f>
        <v>-1</v>
      </c>
      <c r="AC1473" s="65"/>
      <c r="AD1473" s="65"/>
      <c r="AE1473" s="65"/>
      <c r="AF1473" s="65"/>
      <c r="AG1473" s="65"/>
      <c r="AH1473" s="65"/>
      <c r="AI1473" s="65"/>
      <c r="AJ1473" s="65"/>
      <c r="AK1473" s="65"/>
      <c r="AL1473">
        <f t="shared" si="509"/>
        <v>0</v>
      </c>
      <c r="AM1473">
        <f t="shared" si="510"/>
        <v>0</v>
      </c>
      <c r="AN1473" t="str">
        <f t="shared" si="511"/>
        <v/>
      </c>
      <c r="AO1473" t="str">
        <f t="shared" si="512"/>
        <v/>
      </c>
      <c r="AP1473" t="str">
        <f t="shared" si="513"/>
        <v/>
      </c>
      <c r="AQ1473" t="str">
        <f t="shared" si="514"/>
        <v/>
      </c>
      <c r="AR1473" t="str">
        <f t="shared" si="515"/>
        <v/>
      </c>
      <c r="AS1473" t="str">
        <f t="shared" si="516"/>
        <v/>
      </c>
      <c r="AT1473" t="str">
        <f t="shared" si="517"/>
        <v/>
      </c>
      <c r="AU1473" t="str">
        <f t="shared" si="518"/>
        <v/>
      </c>
      <c r="AV1473" t="str">
        <f t="shared" si="519"/>
        <v/>
      </c>
      <c r="AW1473">
        <f>'01_指標庫'!$H$4*ISNUMBER($F1473)+'01_指標庫'!$H$5*ISNUMBER($AA1473)+'01_指標庫'!$H$6*ISNUMBER($G1473)+'01_指標庫'!$H$7*ISNUMBER($H1473)+'01_指標庫'!$H$8*ISNUMBER($AF1473)+'01_指標庫'!$H$9*ISNUMBER($AG1473)+'01_指標庫'!$H$10*ISNUMBER($AB1473)+'01_指標庫'!$H$11*ISNUMBER($AC1473)+'01_指標庫'!$H$12*ISNUMBER($AD1473)+'01_指標庫'!$H$13*ISNUMBER($AE1473)+'01_指標庫'!$H$14*ISNUMBER($I1473)+'01_指標庫'!$H$15*ISNUMBER($AH1473)+'01_指標庫'!$H$16*ISNUMBER($K1473)+'01_指標庫'!$H$17*ISNUMBER($AI1473)+'01_指標庫'!$H$18*ISNUMBER($AJ1473)+'01_指標庫'!$H$19*ISNUMBER($AK1473)+'01_指標庫'!$H$20*ISNUMBER($BB1473)+'01_指標庫'!$H$21*ISNUMBER($BC1473)</f>
        <v>51</v>
      </c>
      <c r="AX1473">
        <f>IF(AW1473=0,50,ROUND(('01_指標庫'!$H$4*IF(ISNUMBER($F1473),L1473,0)+'01_指標庫'!$H$5*IF(ISNUMBER($AA1473),AL1473,0)+'01_指標庫'!$H$6*IF(ISNUMBER($G1473),M1473,0)+'01_指標庫'!$H$7*IF(ISNUMBER($H1473),N1473,0)+'01_指標庫'!$H$8*IF(ISNUMBER($AF1473),AQ1473,0)+'01_指標庫'!$H$9*IF(ISNUMBER($AG1473),AR1473,0)+'01_指標庫'!$H$10*IF(ISNUMBER($AB1473),AM1473,0)+'01_指標庫'!$H$11*IF(ISNUMBER($AC1473),AN1473,0)+'01_指標庫'!$H$12*IF(ISNUMBER($AD1473),AO1473,0)+'01_指標庫'!$H$13*IF(ISNUMBER($AE1473),AP1473,0)+'01_指標庫'!$H$14*IF(ISNUMBER($I1473),O1473,0)+'01_指標庫'!$H$15*IF(ISNUMBER($AH1473),AS1473,0)+'01_指標庫'!$H$16*IF(ISNUMBER($K1473),P1473,0)+'01_指標庫'!$H$17*IF(ISNUMBER($AI1473),AT1473,0)+'01_指標庫'!$H$18*IF(ISNUMBER($AJ1473),AU1473,0)+'01_指標庫'!$H$19*IF(ISNUMBER($AK1473),AV1473,0)+'01_指標庫'!$H$20*IF(ISNUMBER($BB1473),BB1473,0)+'01_指標庫'!$H$21*IF(ISNUMBER($BC1473),BC1473,0))/AW1473,1))</f>
        <v>7.8</v>
      </c>
      <c r="AY1473" s="67"/>
      <c r="AZ1473" s="67"/>
      <c r="BA1473" s="66">
        <f t="shared" si="523"/>
        <v>-4.6651216691283581E-3</v>
      </c>
      <c r="BB1473">
        <f t="shared" si="524"/>
        <v>0</v>
      </c>
      <c r="BC1473" t="str">
        <f t="shared" si="525"/>
        <v/>
      </c>
    </row>
    <row r="1474" spans="1:55" ht="15" customHeight="1">
      <c r="A1474" s="56">
        <v>1470</v>
      </c>
      <c r="B1474" s="57">
        <v>44690</v>
      </c>
      <c r="C1474" s="56">
        <v>2022</v>
      </c>
      <c r="D1474" s="58" t="s">
        <v>236</v>
      </c>
      <c r="E1474" s="59">
        <v>12187.72</v>
      </c>
      <c r="F1474" s="60">
        <v>-0.18884000000000001</v>
      </c>
      <c r="G1474" s="60">
        <v>-0.26461899999999999</v>
      </c>
      <c r="H1474" s="61">
        <v>0.10199999999999999</v>
      </c>
      <c r="I1474" s="69">
        <v>564.6</v>
      </c>
      <c r="J1474" s="70" t="s">
        <v>240</v>
      </c>
      <c r="K1474" s="63">
        <v>34.75</v>
      </c>
      <c r="L1474" s="56">
        <f t="shared" si="503"/>
        <v>0</v>
      </c>
      <c r="M1474" s="56">
        <f t="shared" si="504"/>
        <v>0</v>
      </c>
      <c r="N1474" s="56">
        <f t="shared" si="505"/>
        <v>0</v>
      </c>
      <c r="O1474" s="56">
        <f t="shared" si="506"/>
        <v>50</v>
      </c>
      <c r="P1474" s="56">
        <f t="shared" si="507"/>
        <v>0</v>
      </c>
      <c r="Q1474" s="63"/>
      <c r="R1474" s="56"/>
      <c r="S1474" s="60">
        <f t="shared" si="520"/>
        <v>-3.9847859500076077E-2</v>
      </c>
      <c r="T1474" s="64">
        <f t="shared" si="521"/>
        <v>0.15104339185160653</v>
      </c>
      <c r="V1474" s="65"/>
      <c r="W1474" s="65"/>
      <c r="Y1474" s="15" t="str">
        <f t="shared" si="508"/>
        <v>HARD</v>
      </c>
      <c r="AA1474" s="66">
        <f t="shared" si="522"/>
        <v>-7.2953949964086662E-2</v>
      </c>
      <c r="AB1474">
        <f>LOOKUP($B1474,'07_L1政策步階'!$A$4:$A$14,'07_L1政策步階'!$C$4:$C$14)</f>
        <v>-1</v>
      </c>
      <c r="AC1474" s="65"/>
      <c r="AD1474" s="65"/>
      <c r="AE1474" s="65"/>
      <c r="AF1474" s="65"/>
      <c r="AG1474" s="65"/>
      <c r="AH1474" s="65"/>
      <c r="AI1474" s="65"/>
      <c r="AJ1474" s="65"/>
      <c r="AK1474" s="65"/>
      <c r="AL1474">
        <f t="shared" si="509"/>
        <v>0</v>
      </c>
      <c r="AM1474">
        <f t="shared" si="510"/>
        <v>0</v>
      </c>
      <c r="AN1474" t="str">
        <f t="shared" si="511"/>
        <v/>
      </c>
      <c r="AO1474" t="str">
        <f t="shared" si="512"/>
        <v/>
      </c>
      <c r="AP1474" t="str">
        <f t="shared" si="513"/>
        <v/>
      </c>
      <c r="AQ1474" t="str">
        <f t="shared" si="514"/>
        <v/>
      </c>
      <c r="AR1474" t="str">
        <f t="shared" si="515"/>
        <v/>
      </c>
      <c r="AS1474" t="str">
        <f t="shared" si="516"/>
        <v/>
      </c>
      <c r="AT1474" t="str">
        <f t="shared" si="517"/>
        <v/>
      </c>
      <c r="AU1474" t="str">
        <f t="shared" si="518"/>
        <v/>
      </c>
      <c r="AV1474" t="str">
        <f t="shared" si="519"/>
        <v/>
      </c>
      <c r="AW1474">
        <f>'01_指標庫'!$H$4*ISNUMBER($F1474)+'01_指標庫'!$H$5*ISNUMBER($AA1474)+'01_指標庫'!$H$6*ISNUMBER($G1474)+'01_指標庫'!$H$7*ISNUMBER($H1474)+'01_指標庫'!$H$8*ISNUMBER($AF1474)+'01_指標庫'!$H$9*ISNUMBER($AG1474)+'01_指標庫'!$H$10*ISNUMBER($AB1474)+'01_指標庫'!$H$11*ISNUMBER($AC1474)+'01_指標庫'!$H$12*ISNUMBER($AD1474)+'01_指標庫'!$H$13*ISNUMBER($AE1474)+'01_指標庫'!$H$14*ISNUMBER($I1474)+'01_指標庫'!$H$15*ISNUMBER($AH1474)+'01_指標庫'!$H$16*ISNUMBER($K1474)+'01_指標庫'!$H$17*ISNUMBER($AI1474)+'01_指標庫'!$H$18*ISNUMBER($AJ1474)+'01_指標庫'!$H$19*ISNUMBER($AK1474)+'01_指標庫'!$H$20*ISNUMBER($BB1474)+'01_指標庫'!$H$21*ISNUMBER($BC1474)</f>
        <v>51</v>
      </c>
      <c r="AX1474">
        <f>IF(AW1474=0,50,ROUND(('01_指標庫'!$H$4*IF(ISNUMBER($F1474),L1474,0)+'01_指標庫'!$H$5*IF(ISNUMBER($AA1474),AL1474,0)+'01_指標庫'!$H$6*IF(ISNUMBER($G1474),M1474,0)+'01_指標庫'!$H$7*IF(ISNUMBER($H1474),N1474,0)+'01_指標庫'!$H$8*IF(ISNUMBER($AF1474),AQ1474,0)+'01_指標庫'!$H$9*IF(ISNUMBER($AG1474),AR1474,0)+'01_指標庫'!$H$10*IF(ISNUMBER($AB1474),AM1474,0)+'01_指標庫'!$H$11*IF(ISNUMBER($AC1474),AN1474,0)+'01_指標庫'!$H$12*IF(ISNUMBER($AD1474),AO1474,0)+'01_指標庫'!$H$13*IF(ISNUMBER($AE1474),AP1474,0)+'01_指標庫'!$H$14*IF(ISNUMBER($I1474),O1474,0)+'01_指標庫'!$H$15*IF(ISNUMBER($AH1474),AS1474,0)+'01_指標庫'!$H$16*IF(ISNUMBER($K1474),P1474,0)+'01_指標庫'!$H$17*IF(ISNUMBER($AI1474),AT1474,0)+'01_指標庫'!$H$18*IF(ISNUMBER($AJ1474),AU1474,0)+'01_指標庫'!$H$19*IF(ISNUMBER($AK1474),AV1474,0)+'01_指標庫'!$H$20*IF(ISNUMBER($BB1474),BB1474,0)+'01_指標庫'!$H$21*IF(ISNUMBER($BC1474),BC1474,0))/AW1474,1))</f>
        <v>7.8</v>
      </c>
      <c r="AY1474" s="67"/>
      <c r="AZ1474" s="67"/>
      <c r="BA1474" s="66">
        <f t="shared" si="523"/>
        <v>-8.0332349983842644E-3</v>
      </c>
      <c r="BB1474">
        <f t="shared" si="524"/>
        <v>0</v>
      </c>
      <c r="BC1474" t="str">
        <f t="shared" si="525"/>
        <v/>
      </c>
    </row>
    <row r="1475" spans="1:55" ht="15" customHeight="1">
      <c r="A1475" s="56">
        <v>1471</v>
      </c>
      <c r="B1475" s="57">
        <v>44691</v>
      </c>
      <c r="C1475" s="56">
        <v>2022</v>
      </c>
      <c r="D1475" s="58" t="s">
        <v>237</v>
      </c>
      <c r="E1475" s="59">
        <v>12345.86</v>
      </c>
      <c r="F1475" s="60">
        <v>-0.17755399999999999</v>
      </c>
      <c r="G1475" s="60">
        <v>-0.255077</v>
      </c>
      <c r="H1475" s="61">
        <v>0.10199999999999999</v>
      </c>
      <c r="I1475" s="69">
        <v>549.9</v>
      </c>
      <c r="J1475" s="70" t="s">
        <v>240</v>
      </c>
      <c r="K1475" s="63">
        <v>32.99</v>
      </c>
      <c r="L1475" s="56">
        <f t="shared" si="503"/>
        <v>0</v>
      </c>
      <c r="M1475" s="56">
        <f t="shared" si="504"/>
        <v>0</v>
      </c>
      <c r="N1475" s="56">
        <f t="shared" si="505"/>
        <v>0</v>
      </c>
      <c r="O1475" s="56">
        <f t="shared" si="506"/>
        <v>50</v>
      </c>
      <c r="P1475" s="56">
        <f t="shared" si="507"/>
        <v>0</v>
      </c>
      <c r="Q1475" s="63"/>
      <c r="R1475" s="56"/>
      <c r="S1475" s="60">
        <f t="shared" si="520"/>
        <v>1.2975355521787524E-2</v>
      </c>
      <c r="T1475" s="64">
        <f t="shared" si="521"/>
        <v>-5.0647482014388401E-2</v>
      </c>
      <c r="V1475" s="65"/>
      <c r="W1475" s="65"/>
      <c r="Y1475" s="15" t="str">
        <f t="shared" si="508"/>
        <v>HARD</v>
      </c>
      <c r="AA1475" s="66">
        <f t="shared" si="522"/>
        <v>-7.4616224127381781E-2</v>
      </c>
      <c r="AB1475">
        <f>LOOKUP($B1475,'07_L1政策步階'!$A$4:$A$14,'07_L1政策步階'!$C$4:$C$14)</f>
        <v>-1</v>
      </c>
      <c r="AC1475" s="65"/>
      <c r="AD1475" s="65"/>
      <c r="AE1475" s="65"/>
      <c r="AF1475" s="65"/>
      <c r="AG1475" s="65"/>
      <c r="AH1475" s="65"/>
      <c r="AI1475" s="65"/>
      <c r="AJ1475" s="65"/>
      <c r="AK1475" s="65"/>
      <c r="AL1475">
        <f t="shared" si="509"/>
        <v>0</v>
      </c>
      <c r="AM1475">
        <f t="shared" si="510"/>
        <v>0</v>
      </c>
      <c r="AN1475" t="str">
        <f t="shared" si="511"/>
        <v/>
      </c>
      <c r="AO1475" t="str">
        <f t="shared" si="512"/>
        <v/>
      </c>
      <c r="AP1475" t="str">
        <f t="shared" si="513"/>
        <v/>
      </c>
      <c r="AQ1475" t="str">
        <f t="shared" si="514"/>
        <v/>
      </c>
      <c r="AR1475" t="str">
        <f t="shared" si="515"/>
        <v/>
      </c>
      <c r="AS1475" t="str">
        <f t="shared" si="516"/>
        <v/>
      </c>
      <c r="AT1475" t="str">
        <f t="shared" si="517"/>
        <v/>
      </c>
      <c r="AU1475" t="str">
        <f t="shared" si="518"/>
        <v/>
      </c>
      <c r="AV1475" t="str">
        <f t="shared" si="519"/>
        <v/>
      </c>
      <c r="AW1475">
        <f>'01_指標庫'!$H$4*ISNUMBER($F1475)+'01_指標庫'!$H$5*ISNUMBER($AA1475)+'01_指標庫'!$H$6*ISNUMBER($G1475)+'01_指標庫'!$H$7*ISNUMBER($H1475)+'01_指標庫'!$H$8*ISNUMBER($AF1475)+'01_指標庫'!$H$9*ISNUMBER($AG1475)+'01_指標庫'!$H$10*ISNUMBER($AB1475)+'01_指標庫'!$H$11*ISNUMBER($AC1475)+'01_指標庫'!$H$12*ISNUMBER($AD1475)+'01_指標庫'!$H$13*ISNUMBER($AE1475)+'01_指標庫'!$H$14*ISNUMBER($I1475)+'01_指標庫'!$H$15*ISNUMBER($AH1475)+'01_指標庫'!$H$16*ISNUMBER($K1475)+'01_指標庫'!$H$17*ISNUMBER($AI1475)+'01_指標庫'!$H$18*ISNUMBER($AJ1475)+'01_指標庫'!$H$19*ISNUMBER($AK1475)+'01_指標庫'!$H$20*ISNUMBER($BB1475)+'01_指標庫'!$H$21*ISNUMBER($BC1475)</f>
        <v>51</v>
      </c>
      <c r="AX1475">
        <f>IF(AW1475=0,50,ROUND(('01_指標庫'!$H$4*IF(ISNUMBER($F1475),L1475,0)+'01_指標庫'!$H$5*IF(ISNUMBER($AA1475),AL1475,0)+'01_指標庫'!$H$6*IF(ISNUMBER($G1475),M1475,0)+'01_指標庫'!$H$7*IF(ISNUMBER($H1475),N1475,0)+'01_指標庫'!$H$8*IF(ISNUMBER($AF1475),AQ1475,0)+'01_指標庫'!$H$9*IF(ISNUMBER($AG1475),AR1475,0)+'01_指標庫'!$H$10*IF(ISNUMBER($AB1475),AM1475,0)+'01_指標庫'!$H$11*IF(ISNUMBER($AC1475),AN1475,0)+'01_指標庫'!$H$12*IF(ISNUMBER($AD1475),AO1475,0)+'01_指標庫'!$H$13*IF(ISNUMBER($AE1475),AP1475,0)+'01_指標庫'!$H$14*IF(ISNUMBER($I1475),O1475,0)+'01_指標庫'!$H$15*IF(ISNUMBER($AH1475),AS1475,0)+'01_指標庫'!$H$16*IF(ISNUMBER($K1475),P1475,0)+'01_指標庫'!$H$17*IF(ISNUMBER($AI1475),AT1475,0)+'01_指標庫'!$H$18*IF(ISNUMBER($AJ1475),AU1475,0)+'01_指標庫'!$H$19*IF(ISNUMBER($AK1475),AV1475,0)+'01_指標庫'!$H$20*IF(ISNUMBER($BB1475),BB1475,0)+'01_指標庫'!$H$21*IF(ISNUMBER($BC1475),BC1475,0))/AW1475,1))</f>
        <v>7.8</v>
      </c>
      <c r="AY1475" s="67"/>
      <c r="AZ1475" s="67"/>
      <c r="BA1475" s="66">
        <f t="shared" si="523"/>
        <v>-1.4459305181816373E-2</v>
      </c>
      <c r="BB1475">
        <f t="shared" si="524"/>
        <v>0</v>
      </c>
      <c r="BC1475" t="str">
        <f t="shared" si="525"/>
        <v/>
      </c>
    </row>
    <row r="1476" spans="1:55" ht="15" customHeight="1">
      <c r="A1476" s="56">
        <v>1472</v>
      </c>
      <c r="B1476" s="57">
        <v>44692</v>
      </c>
      <c r="C1476" s="56">
        <v>2022</v>
      </c>
      <c r="D1476" s="58" t="s">
        <v>238</v>
      </c>
      <c r="E1476" s="59">
        <v>11967.56</v>
      </c>
      <c r="F1476" s="60">
        <v>-0.201961</v>
      </c>
      <c r="G1476" s="60">
        <v>-0.27790300000000001</v>
      </c>
      <c r="H1476" s="61">
        <v>0.10199999999999999</v>
      </c>
      <c r="I1476" s="69">
        <v>546.20000000000005</v>
      </c>
      <c r="J1476" s="70" t="s">
        <v>240</v>
      </c>
      <c r="K1476" s="63">
        <v>32.56</v>
      </c>
      <c r="L1476" s="56">
        <f t="shared" si="503"/>
        <v>0</v>
      </c>
      <c r="M1476" s="56">
        <f t="shared" si="504"/>
        <v>0</v>
      </c>
      <c r="N1476" s="56">
        <f t="shared" si="505"/>
        <v>0</v>
      </c>
      <c r="O1476" s="56">
        <f t="shared" si="506"/>
        <v>50</v>
      </c>
      <c r="P1476" s="56">
        <f t="shared" si="507"/>
        <v>0</v>
      </c>
      <c r="Q1476" s="63"/>
      <c r="R1476" s="56"/>
      <c r="S1476" s="60">
        <f t="shared" si="520"/>
        <v>-3.0641850790467551E-2</v>
      </c>
      <c r="T1476" s="64">
        <f t="shared" si="521"/>
        <v>-1.3034252803879931E-2</v>
      </c>
      <c r="V1476" s="65"/>
      <c r="W1476" s="65"/>
      <c r="Y1476" s="15" t="str">
        <f t="shared" si="508"/>
        <v>HARD</v>
      </c>
      <c r="AA1476" s="66">
        <f t="shared" si="522"/>
        <v>-7.6412468611632645E-2</v>
      </c>
      <c r="AB1476">
        <f>LOOKUP($B1476,'07_L1政策步階'!$A$4:$A$14,'07_L1政策步階'!$C$4:$C$14)</f>
        <v>-1</v>
      </c>
      <c r="AC1476" s="65"/>
      <c r="AD1476" s="65"/>
      <c r="AE1476" s="65"/>
      <c r="AF1476" s="65"/>
      <c r="AG1476" s="65"/>
      <c r="AH1476" s="65"/>
      <c r="AI1476" s="65"/>
      <c r="AJ1476" s="65"/>
      <c r="AK1476" s="65"/>
      <c r="AL1476">
        <f t="shared" si="509"/>
        <v>0</v>
      </c>
      <c r="AM1476">
        <f t="shared" si="510"/>
        <v>0</v>
      </c>
      <c r="AN1476" t="str">
        <f t="shared" si="511"/>
        <v/>
      </c>
      <c r="AO1476" t="str">
        <f t="shared" si="512"/>
        <v/>
      </c>
      <c r="AP1476" t="str">
        <f t="shared" si="513"/>
        <v/>
      </c>
      <c r="AQ1476" t="str">
        <f t="shared" si="514"/>
        <v/>
      </c>
      <c r="AR1476" t="str">
        <f t="shared" si="515"/>
        <v/>
      </c>
      <c r="AS1476" t="str">
        <f t="shared" si="516"/>
        <v/>
      </c>
      <c r="AT1476" t="str">
        <f t="shared" si="517"/>
        <v/>
      </c>
      <c r="AU1476" t="str">
        <f t="shared" si="518"/>
        <v/>
      </c>
      <c r="AV1476" t="str">
        <f t="shared" si="519"/>
        <v/>
      </c>
      <c r="AW1476">
        <f>'01_指標庫'!$H$4*ISNUMBER($F1476)+'01_指標庫'!$H$5*ISNUMBER($AA1476)+'01_指標庫'!$H$6*ISNUMBER($G1476)+'01_指標庫'!$H$7*ISNUMBER($H1476)+'01_指標庫'!$H$8*ISNUMBER($AF1476)+'01_指標庫'!$H$9*ISNUMBER($AG1476)+'01_指標庫'!$H$10*ISNUMBER($AB1476)+'01_指標庫'!$H$11*ISNUMBER($AC1476)+'01_指標庫'!$H$12*ISNUMBER($AD1476)+'01_指標庫'!$H$13*ISNUMBER($AE1476)+'01_指標庫'!$H$14*ISNUMBER($I1476)+'01_指標庫'!$H$15*ISNUMBER($AH1476)+'01_指標庫'!$H$16*ISNUMBER($K1476)+'01_指標庫'!$H$17*ISNUMBER($AI1476)+'01_指標庫'!$H$18*ISNUMBER($AJ1476)+'01_指標庫'!$H$19*ISNUMBER($AK1476)+'01_指標庫'!$H$20*ISNUMBER($BB1476)+'01_指標庫'!$H$21*ISNUMBER($BC1476)</f>
        <v>51</v>
      </c>
      <c r="AX1476">
        <f>IF(AW1476=0,50,ROUND(('01_指標庫'!$H$4*IF(ISNUMBER($F1476),L1476,0)+'01_指標庫'!$H$5*IF(ISNUMBER($AA1476),AL1476,0)+'01_指標庫'!$H$6*IF(ISNUMBER($G1476),M1476,0)+'01_指標庫'!$H$7*IF(ISNUMBER($H1476),N1476,0)+'01_指標庫'!$H$8*IF(ISNUMBER($AF1476),AQ1476,0)+'01_指標庫'!$H$9*IF(ISNUMBER($AG1476),AR1476,0)+'01_指標庫'!$H$10*IF(ISNUMBER($AB1476),AM1476,0)+'01_指標庫'!$H$11*IF(ISNUMBER($AC1476),AN1476,0)+'01_指標庫'!$H$12*IF(ISNUMBER($AD1476),AO1476,0)+'01_指標庫'!$H$13*IF(ISNUMBER($AE1476),AP1476,0)+'01_指標庫'!$H$14*IF(ISNUMBER($I1476),O1476,0)+'01_指標庫'!$H$15*IF(ISNUMBER($AH1476),AS1476,0)+'01_指標庫'!$H$16*IF(ISNUMBER($K1476),P1476,0)+'01_指標庫'!$H$17*IF(ISNUMBER($AI1476),AT1476,0)+'01_指標庫'!$H$18*IF(ISNUMBER($AJ1476),AU1476,0)+'01_指標庫'!$H$19*IF(ISNUMBER($AK1476),AV1476,0)+'01_指標庫'!$H$20*IF(ISNUMBER($BB1476),BB1476,0)+'01_指標庫'!$H$21*IF(ISNUMBER($BC1476),BC1476,0))/AW1476,1))</f>
        <v>7.8</v>
      </c>
      <c r="AY1476" s="67"/>
      <c r="AZ1476" s="67"/>
      <c r="BA1476" s="66">
        <f t="shared" si="523"/>
        <v>-3.0979042702210302E-2</v>
      </c>
      <c r="BB1476">
        <f t="shared" si="524"/>
        <v>0</v>
      </c>
      <c r="BC1476" t="str">
        <f t="shared" si="525"/>
        <v/>
      </c>
    </row>
    <row r="1477" spans="1:55" ht="15" customHeight="1">
      <c r="A1477" s="56">
        <v>1473</v>
      </c>
      <c r="B1477" s="57">
        <v>44693</v>
      </c>
      <c r="C1477" s="56">
        <v>2022</v>
      </c>
      <c r="D1477" s="58" t="s">
        <v>239</v>
      </c>
      <c r="E1477" s="59">
        <v>11945.5</v>
      </c>
      <c r="F1477" s="60">
        <v>-0.20261499999999999</v>
      </c>
      <c r="G1477" s="60">
        <v>-0.27923399999999998</v>
      </c>
      <c r="H1477" s="61">
        <v>0.10199999999999999</v>
      </c>
      <c r="I1477" s="69">
        <v>539.6</v>
      </c>
      <c r="J1477" s="70" t="s">
        <v>240</v>
      </c>
      <c r="K1477" s="63">
        <v>31.77</v>
      </c>
      <c r="L1477" s="56">
        <f t="shared" ref="L1477:L1540" si="526">IF(COUNT(F1477)=0,50,IF(F1477&gt;=0,100,IF(F1477&gt;=-0.02,50,0)))</f>
        <v>0</v>
      </c>
      <c r="M1477" s="56">
        <f t="shared" ref="M1477:M1540" si="527">IF(COUNT(G1477)=0,50,IF(G1477&gt;-0.06,100,IF(G1477&gt;-0.15,50,0)))</f>
        <v>0</v>
      </c>
      <c r="N1477" s="56">
        <f t="shared" ref="N1477:N1540" si="528">IF(COUNT(H1477)=0,50,IF(H1477&gt;=0.6,100,IF(H1477&gt;=0.4,50,0)))</f>
        <v>0</v>
      </c>
      <c r="O1477" s="56">
        <f t="shared" ref="O1477:O1540" si="529">IF(COUNT(I1477)=0,50,IF(J1477="proxy_vix",50,IF(I1477&lt;350,100,IF(I1477&lt;=450,50,0))))</f>
        <v>50</v>
      </c>
      <c r="P1477" s="56">
        <f t="shared" ref="P1477:P1540" si="530">IF(COUNT(K1477)=0,50,IF(K1477&lt;20,100,IF(K1477&lt;=25,50,0)))</f>
        <v>0</v>
      </c>
      <c r="Q1477" s="63"/>
      <c r="R1477" s="56"/>
      <c r="S1477" s="60">
        <f t="shared" si="520"/>
        <v>-1.8433164320880158E-3</v>
      </c>
      <c r="T1477" s="64">
        <f t="shared" si="521"/>
        <v>-2.4262899262899373E-2</v>
      </c>
      <c r="V1477" s="65"/>
      <c r="W1477" s="65"/>
      <c r="Y1477" s="15" t="str">
        <f t="shared" ref="Y1477:Y1540" si="531">IF(AX1477&gt;=70,"EASY",IF(AX1477&gt;40,"UNCERTAIN","HARD"))</f>
        <v>HARD</v>
      </c>
      <c r="AA1477" s="66">
        <f t="shared" si="522"/>
        <v>-7.8533493204235305E-2</v>
      </c>
      <c r="AB1477">
        <f>LOOKUP($B1477,'07_L1政策步階'!$A$4:$A$14,'07_L1政策步階'!$C$4:$C$14)</f>
        <v>-1</v>
      </c>
      <c r="AC1477" s="65"/>
      <c r="AD1477" s="65"/>
      <c r="AE1477" s="65"/>
      <c r="AF1477" s="65"/>
      <c r="AG1477" s="65"/>
      <c r="AH1477" s="65"/>
      <c r="AI1477" s="65"/>
      <c r="AJ1477" s="65"/>
      <c r="AK1477" s="65"/>
      <c r="AL1477">
        <f t="shared" ref="AL1477:AL1540" si="532">IF(ISNUMBER($AA1477),IF($AA1477&gt;=0.005,100,IF($AA1477&gt;=-0.015,50,0)),"")</f>
        <v>0</v>
      </c>
      <c r="AM1477">
        <f t="shared" ref="AM1477:AM1540" si="533">IF(ISNUMBER($AB1477),IF($AB1477=1,100,IF($AB1477=0,50,0)),"")</f>
        <v>0</v>
      </c>
      <c r="AN1477" t="str">
        <f t="shared" ref="AN1477:AN1540" si="534">IF(ISNUMBER($AC1477),IF($AC1477&gt;=0.001,100,IF($AC1477&gt;=-0.003,50,0)),"")</f>
        <v/>
      </c>
      <c r="AO1477" t="str">
        <f t="shared" ref="AO1477:AO1540" si="535">IF(ISNUMBER($AD1477),IF($AD1477&gt;=0.04,100,IF($AD1477&gt;=0,50,0)),"")</f>
        <v/>
      </c>
      <c r="AP1477" t="str">
        <f t="shared" ref="AP1477:AP1540" si="536">IF(ISNUMBER($AE1477),IF($AE1477&gt;=25,100,IF($AE1477&gt;=-75,50,0)),"")</f>
        <v/>
      </c>
      <c r="AQ1477" t="str">
        <f t="shared" ref="AQ1477:AQ1540" si="537">IF(ISNUMBER($AF1477),IF($AF1477&gt;0,100,IF($AF1477&gt;=-50,50,0)),"")</f>
        <v/>
      </c>
      <c r="AR1477" t="str">
        <f t="shared" ref="AR1477:AR1540" si="538">IF(ISNUMBER($AG1477),IF($AG1477=1,100,IF($AG1477=0,50,0)),"")</f>
        <v/>
      </c>
      <c r="AS1477" t="str">
        <f t="shared" ref="AS1477:AS1540" si="539">IF(ISNUMBER($AH1477),IF($AH1477&lt;0,100,IF($AH1477&lt;=20,50,0)),"")</f>
        <v/>
      </c>
      <c r="AT1477" t="str">
        <f t="shared" ref="AT1477:AT1540" si="540">IF(ISNUMBER($AI1477),IF($AI1477&lt;0.95,100,IF($AI1477&lt;=1,50,0)),"")</f>
        <v/>
      </c>
      <c r="AU1477" t="str">
        <f t="shared" ref="AU1477:AU1540" si="541">IF(ISNUMBER($AJ1477),IF($AJ1477&lt;30,0,IF($AJ1477&lt;40,50,IF($AJ1477&lt;=90,100,50))),"")</f>
        <v/>
      </c>
      <c r="AV1477" t="str">
        <f t="shared" ref="AV1477:AV1540" si="542">IF(ISNUMBER($AK1477),IF($AK1477&gt;-0.2,100,IF($AK1477&gt;=-0.4,50,0)),"")</f>
        <v/>
      </c>
      <c r="AW1477">
        <f>'01_指標庫'!$H$4*ISNUMBER($F1477)+'01_指標庫'!$H$5*ISNUMBER($AA1477)+'01_指標庫'!$H$6*ISNUMBER($G1477)+'01_指標庫'!$H$7*ISNUMBER($H1477)+'01_指標庫'!$H$8*ISNUMBER($AF1477)+'01_指標庫'!$H$9*ISNUMBER($AG1477)+'01_指標庫'!$H$10*ISNUMBER($AB1477)+'01_指標庫'!$H$11*ISNUMBER($AC1477)+'01_指標庫'!$H$12*ISNUMBER($AD1477)+'01_指標庫'!$H$13*ISNUMBER($AE1477)+'01_指標庫'!$H$14*ISNUMBER($I1477)+'01_指標庫'!$H$15*ISNUMBER($AH1477)+'01_指標庫'!$H$16*ISNUMBER($K1477)+'01_指標庫'!$H$17*ISNUMBER($AI1477)+'01_指標庫'!$H$18*ISNUMBER($AJ1477)+'01_指標庫'!$H$19*ISNUMBER($AK1477)+'01_指標庫'!$H$20*ISNUMBER($BB1477)+'01_指標庫'!$H$21*ISNUMBER($BC1477)</f>
        <v>51</v>
      </c>
      <c r="AX1477">
        <f>IF(AW1477=0,50,ROUND(('01_指標庫'!$H$4*IF(ISNUMBER($F1477),L1477,0)+'01_指標庫'!$H$5*IF(ISNUMBER($AA1477),AL1477,0)+'01_指標庫'!$H$6*IF(ISNUMBER($G1477),M1477,0)+'01_指標庫'!$H$7*IF(ISNUMBER($H1477),N1477,0)+'01_指標庫'!$H$8*IF(ISNUMBER($AF1477),AQ1477,0)+'01_指標庫'!$H$9*IF(ISNUMBER($AG1477),AR1477,0)+'01_指標庫'!$H$10*IF(ISNUMBER($AB1477),AM1477,0)+'01_指標庫'!$H$11*IF(ISNUMBER($AC1477),AN1477,0)+'01_指標庫'!$H$12*IF(ISNUMBER($AD1477),AO1477,0)+'01_指標庫'!$H$13*IF(ISNUMBER($AE1477),AP1477,0)+'01_指標庫'!$H$14*IF(ISNUMBER($I1477),O1477,0)+'01_指標庫'!$H$15*IF(ISNUMBER($AH1477),AS1477,0)+'01_指標庫'!$H$16*IF(ISNUMBER($K1477),P1477,0)+'01_指標庫'!$H$17*IF(ISNUMBER($AI1477),AT1477,0)+'01_指標庫'!$H$18*IF(ISNUMBER($AJ1477),AU1477,0)+'01_指標庫'!$H$19*IF(ISNUMBER($AK1477),AV1477,0)+'01_指標庫'!$H$20*IF(ISNUMBER($BB1477),BB1477,0)+'01_指標庫'!$H$21*IF(ISNUMBER($BC1477),BC1477,0))/AW1477,1))</f>
        <v>7.8</v>
      </c>
      <c r="AY1477" s="67"/>
      <c r="AZ1477" s="67"/>
      <c r="BA1477" s="66">
        <f t="shared" si="523"/>
        <v>-3.3715857936712612E-2</v>
      </c>
      <c r="BB1477">
        <f t="shared" si="524"/>
        <v>0</v>
      </c>
      <c r="BC1477" t="str">
        <f t="shared" si="525"/>
        <v/>
      </c>
    </row>
    <row r="1478" spans="1:55" ht="15" customHeight="1">
      <c r="A1478" s="56">
        <v>1474</v>
      </c>
      <c r="B1478" s="57">
        <v>44694</v>
      </c>
      <c r="C1478" s="56">
        <v>2022</v>
      </c>
      <c r="D1478" s="58" t="s">
        <v>234</v>
      </c>
      <c r="E1478" s="59">
        <v>12387.4</v>
      </c>
      <c r="F1478" s="60">
        <v>-0.17238200000000001</v>
      </c>
      <c r="G1478" s="60">
        <v>-0.25257099999999999</v>
      </c>
      <c r="H1478" s="61">
        <v>0.1429</v>
      </c>
      <c r="I1478" s="69">
        <v>515.29999999999995</v>
      </c>
      <c r="J1478" s="70" t="s">
        <v>240</v>
      </c>
      <c r="K1478" s="63">
        <v>28.87</v>
      </c>
      <c r="L1478" s="56">
        <f t="shared" si="526"/>
        <v>0</v>
      </c>
      <c r="M1478" s="56">
        <f t="shared" si="527"/>
        <v>0</v>
      </c>
      <c r="N1478" s="56">
        <f t="shared" si="528"/>
        <v>0</v>
      </c>
      <c r="O1478" s="56">
        <f t="shared" si="529"/>
        <v>50</v>
      </c>
      <c r="P1478" s="56">
        <f t="shared" si="530"/>
        <v>0</v>
      </c>
      <c r="Q1478" s="63"/>
      <c r="R1478" s="56"/>
      <c r="S1478" s="60">
        <f t="shared" ref="S1478:S1541" si="543">$E1478/$E1477-1</f>
        <v>3.6993009920053499E-2</v>
      </c>
      <c r="T1478" s="64">
        <f t="shared" ref="T1478:T1541" si="544">$K1478/$K1477-1</f>
        <v>-9.1281082782499134E-2</v>
      </c>
      <c r="V1478" s="65"/>
      <c r="W1478" s="65"/>
      <c r="Y1478" s="15" t="str">
        <f t="shared" si="531"/>
        <v>HARD</v>
      </c>
      <c r="AA1478" s="66">
        <f t="shared" si="522"/>
        <v>-7.9916237630801912E-2</v>
      </c>
      <c r="AB1478">
        <f>LOOKUP($B1478,'07_L1政策步階'!$A$4:$A$14,'07_L1政策步階'!$C$4:$C$14)</f>
        <v>-1</v>
      </c>
      <c r="AC1478" s="65"/>
      <c r="AD1478" s="65"/>
      <c r="AE1478" s="65"/>
      <c r="AF1478" s="65"/>
      <c r="AG1478" s="65"/>
      <c r="AH1478" s="65"/>
      <c r="AI1478" s="65"/>
      <c r="AJ1478" s="65"/>
      <c r="AK1478" s="65"/>
      <c r="AL1478">
        <f t="shared" si="532"/>
        <v>0</v>
      </c>
      <c r="AM1478">
        <f t="shared" si="533"/>
        <v>0</v>
      </c>
      <c r="AN1478" t="str">
        <f t="shared" si="534"/>
        <v/>
      </c>
      <c r="AO1478" t="str">
        <f t="shared" si="535"/>
        <v/>
      </c>
      <c r="AP1478" t="str">
        <f t="shared" si="536"/>
        <v/>
      </c>
      <c r="AQ1478" t="str">
        <f t="shared" si="537"/>
        <v/>
      </c>
      <c r="AR1478" t="str">
        <f t="shared" si="538"/>
        <v/>
      </c>
      <c r="AS1478" t="str">
        <f t="shared" si="539"/>
        <v/>
      </c>
      <c r="AT1478" t="str">
        <f t="shared" si="540"/>
        <v/>
      </c>
      <c r="AU1478" t="str">
        <f t="shared" si="541"/>
        <v/>
      </c>
      <c r="AV1478" t="str">
        <f t="shared" si="542"/>
        <v/>
      </c>
      <c r="AW1478">
        <f>'01_指標庫'!$H$4*ISNUMBER($F1478)+'01_指標庫'!$H$5*ISNUMBER($AA1478)+'01_指標庫'!$H$6*ISNUMBER($G1478)+'01_指標庫'!$H$7*ISNUMBER($H1478)+'01_指標庫'!$H$8*ISNUMBER($AF1478)+'01_指標庫'!$H$9*ISNUMBER($AG1478)+'01_指標庫'!$H$10*ISNUMBER($AB1478)+'01_指標庫'!$H$11*ISNUMBER($AC1478)+'01_指標庫'!$H$12*ISNUMBER($AD1478)+'01_指標庫'!$H$13*ISNUMBER($AE1478)+'01_指標庫'!$H$14*ISNUMBER($I1478)+'01_指標庫'!$H$15*ISNUMBER($AH1478)+'01_指標庫'!$H$16*ISNUMBER($K1478)+'01_指標庫'!$H$17*ISNUMBER($AI1478)+'01_指標庫'!$H$18*ISNUMBER($AJ1478)+'01_指標庫'!$H$19*ISNUMBER($AK1478)+'01_指標庫'!$H$20*ISNUMBER($BB1478)+'01_指標庫'!$H$21*ISNUMBER($BC1478)</f>
        <v>51</v>
      </c>
      <c r="AX1478">
        <f>IF(AW1478=0,50,ROUND(('01_指標庫'!$H$4*IF(ISNUMBER($F1478),L1478,0)+'01_指標庫'!$H$5*IF(ISNUMBER($AA1478),AL1478,0)+'01_指標庫'!$H$6*IF(ISNUMBER($G1478),M1478,0)+'01_指標庫'!$H$7*IF(ISNUMBER($H1478),N1478,0)+'01_指標庫'!$H$8*IF(ISNUMBER($AF1478),AQ1478,0)+'01_指標庫'!$H$9*IF(ISNUMBER($AG1478),AR1478,0)+'01_指標庫'!$H$10*IF(ISNUMBER($AB1478),AM1478,0)+'01_指標庫'!$H$11*IF(ISNUMBER($AC1478),AN1478,0)+'01_指標庫'!$H$12*IF(ISNUMBER($AD1478),AO1478,0)+'01_指標庫'!$H$13*IF(ISNUMBER($AE1478),AP1478,0)+'01_指標庫'!$H$14*IF(ISNUMBER($I1478),O1478,0)+'01_指標庫'!$H$15*IF(ISNUMBER($AH1478),AS1478,0)+'01_指標庫'!$H$16*IF(ISNUMBER($K1478),P1478,0)+'01_指標庫'!$H$17*IF(ISNUMBER($AI1478),AT1478,0)+'01_指標庫'!$H$18*IF(ISNUMBER($AJ1478),AU1478,0)+'01_指標庫'!$H$19*IF(ISNUMBER($AK1478),AV1478,0)+'01_指標庫'!$H$20*IF(ISNUMBER($BB1478),BB1478,0)+'01_指標庫'!$H$21*IF(ISNUMBER($BC1478),BC1478,0))/AW1478,1))</f>
        <v>7.8</v>
      </c>
      <c r="AY1478" s="67"/>
      <c r="AZ1478" s="67"/>
      <c r="BA1478" s="66">
        <f t="shared" si="523"/>
        <v>-3.4989805644974226E-2</v>
      </c>
      <c r="BB1478">
        <f t="shared" si="524"/>
        <v>0</v>
      </c>
      <c r="BC1478" t="str">
        <f t="shared" si="525"/>
        <v/>
      </c>
    </row>
    <row r="1479" spans="1:55" ht="15" customHeight="1">
      <c r="A1479" s="56">
        <v>1475</v>
      </c>
      <c r="B1479" s="57">
        <v>44697</v>
      </c>
      <c r="C1479" s="56">
        <v>2022</v>
      </c>
      <c r="D1479" s="58" t="s">
        <v>236</v>
      </c>
      <c r="E1479" s="59">
        <v>12243.58</v>
      </c>
      <c r="F1479" s="60">
        <v>-0.18124799999999999</v>
      </c>
      <c r="G1479" s="60">
        <v>-0.26124799999999998</v>
      </c>
      <c r="H1479" s="61">
        <v>0.1429</v>
      </c>
      <c r="I1479" s="69">
        <v>503.6</v>
      </c>
      <c r="J1479" s="70" t="s">
        <v>240</v>
      </c>
      <c r="K1479" s="63">
        <v>27.47</v>
      </c>
      <c r="L1479" s="56">
        <f t="shared" si="526"/>
        <v>0</v>
      </c>
      <c r="M1479" s="56">
        <f t="shared" si="527"/>
        <v>0</v>
      </c>
      <c r="N1479" s="56">
        <f t="shared" si="528"/>
        <v>0</v>
      </c>
      <c r="O1479" s="56">
        <f t="shared" si="529"/>
        <v>50</v>
      </c>
      <c r="P1479" s="56">
        <f t="shared" si="530"/>
        <v>0</v>
      </c>
      <c r="Q1479" s="63"/>
      <c r="R1479" s="56"/>
      <c r="S1479" s="60">
        <f t="shared" si="543"/>
        <v>-1.1610184542357516E-2</v>
      </c>
      <c r="T1479" s="64">
        <f t="shared" si="544"/>
        <v>-4.8493245583650868E-2</v>
      </c>
      <c r="V1479" s="65"/>
      <c r="W1479" s="65"/>
      <c r="Y1479" s="15" t="str">
        <f t="shared" si="531"/>
        <v>HARD</v>
      </c>
      <c r="AA1479" s="66">
        <f t="shared" si="522"/>
        <v>-8.1212804019400675E-2</v>
      </c>
      <c r="AB1479">
        <f>LOOKUP($B1479,'07_L1政策步階'!$A$4:$A$14,'07_L1政策步階'!$C$4:$C$14)</f>
        <v>-1</v>
      </c>
      <c r="AC1479" s="65"/>
      <c r="AD1479" s="65"/>
      <c r="AE1479" s="65"/>
      <c r="AF1479" s="65"/>
      <c r="AG1479" s="65"/>
      <c r="AH1479" s="65"/>
      <c r="AI1479" s="65"/>
      <c r="AJ1479" s="65"/>
      <c r="AK1479" s="65"/>
      <c r="AL1479">
        <f t="shared" si="532"/>
        <v>0</v>
      </c>
      <c r="AM1479">
        <f t="shared" si="533"/>
        <v>0</v>
      </c>
      <c r="AN1479" t="str">
        <f t="shared" si="534"/>
        <v/>
      </c>
      <c r="AO1479" t="str">
        <f t="shared" si="535"/>
        <v/>
      </c>
      <c r="AP1479" t="str">
        <f t="shared" si="536"/>
        <v/>
      </c>
      <c r="AQ1479" t="str">
        <f t="shared" si="537"/>
        <v/>
      </c>
      <c r="AR1479" t="str">
        <f t="shared" si="538"/>
        <v/>
      </c>
      <c r="AS1479" t="str">
        <f t="shared" si="539"/>
        <v/>
      </c>
      <c r="AT1479" t="str">
        <f t="shared" si="540"/>
        <v/>
      </c>
      <c r="AU1479" t="str">
        <f t="shared" si="541"/>
        <v/>
      </c>
      <c r="AV1479" t="str">
        <f t="shared" si="542"/>
        <v/>
      </c>
      <c r="AW1479">
        <f>'01_指標庫'!$H$4*ISNUMBER($F1479)+'01_指標庫'!$H$5*ISNUMBER($AA1479)+'01_指標庫'!$H$6*ISNUMBER($G1479)+'01_指標庫'!$H$7*ISNUMBER($H1479)+'01_指標庫'!$H$8*ISNUMBER($AF1479)+'01_指標庫'!$H$9*ISNUMBER($AG1479)+'01_指標庫'!$H$10*ISNUMBER($AB1479)+'01_指標庫'!$H$11*ISNUMBER($AC1479)+'01_指標庫'!$H$12*ISNUMBER($AD1479)+'01_指標庫'!$H$13*ISNUMBER($AE1479)+'01_指標庫'!$H$14*ISNUMBER($I1479)+'01_指標庫'!$H$15*ISNUMBER($AH1479)+'01_指標庫'!$H$16*ISNUMBER($K1479)+'01_指標庫'!$H$17*ISNUMBER($AI1479)+'01_指標庫'!$H$18*ISNUMBER($AJ1479)+'01_指標庫'!$H$19*ISNUMBER($AK1479)+'01_指標庫'!$H$20*ISNUMBER($BB1479)+'01_指標庫'!$H$21*ISNUMBER($BC1479)</f>
        <v>51</v>
      </c>
      <c r="AX1479">
        <f>IF(AW1479=0,50,ROUND(('01_指標庫'!$H$4*IF(ISNUMBER($F1479),L1479,0)+'01_指標庫'!$H$5*IF(ISNUMBER($AA1479),AL1479,0)+'01_指標庫'!$H$6*IF(ISNUMBER($G1479),M1479,0)+'01_指標庫'!$H$7*IF(ISNUMBER($H1479),N1479,0)+'01_指標庫'!$H$8*IF(ISNUMBER($AF1479),AQ1479,0)+'01_指標庫'!$H$9*IF(ISNUMBER($AG1479),AR1479,0)+'01_指標庫'!$H$10*IF(ISNUMBER($AB1479),AM1479,0)+'01_指標庫'!$H$11*IF(ISNUMBER($AC1479),AN1479,0)+'01_指標庫'!$H$12*IF(ISNUMBER($AD1479),AO1479,0)+'01_指標庫'!$H$13*IF(ISNUMBER($AE1479),AP1479,0)+'01_指標庫'!$H$14*IF(ISNUMBER($I1479),O1479,0)+'01_指標庫'!$H$15*IF(ISNUMBER($AH1479),AS1479,0)+'01_指標庫'!$H$16*IF(ISNUMBER($K1479),P1479,0)+'01_指標庫'!$H$17*IF(ISNUMBER($AI1479),AT1479,0)+'01_指標庫'!$H$18*IF(ISNUMBER($AJ1479),AU1479,0)+'01_指標庫'!$H$19*IF(ISNUMBER($AK1479),AV1479,0)+'01_指標庫'!$H$20*IF(ISNUMBER($BB1479),BB1479,0)+'01_指標庫'!$H$21*IF(ISNUMBER($BC1479),BC1479,0))/AW1479,1))</f>
        <v>7.8</v>
      </c>
      <c r="AY1479" s="67"/>
      <c r="AZ1479" s="67"/>
      <c r="BA1479" s="66">
        <f t="shared" si="523"/>
        <v>-2.7685305177412634E-2</v>
      </c>
      <c r="BB1479">
        <f t="shared" si="524"/>
        <v>0</v>
      </c>
      <c r="BC1479" t="str">
        <f t="shared" si="525"/>
        <v/>
      </c>
    </row>
    <row r="1480" spans="1:55" ht="15" customHeight="1">
      <c r="A1480" s="56">
        <v>1476</v>
      </c>
      <c r="B1480" s="57">
        <v>44698</v>
      </c>
      <c r="C1480" s="56">
        <v>2022</v>
      </c>
      <c r="D1480" s="58" t="s">
        <v>237</v>
      </c>
      <c r="E1480" s="59">
        <v>12564.1</v>
      </c>
      <c r="F1480" s="60">
        <v>-0.159139</v>
      </c>
      <c r="G1480" s="60">
        <v>-0.24190900000000001</v>
      </c>
      <c r="H1480" s="61">
        <v>0.1633</v>
      </c>
      <c r="I1480" s="69">
        <v>492.1</v>
      </c>
      <c r="J1480" s="70" t="s">
        <v>240</v>
      </c>
      <c r="K1480" s="63">
        <v>26.1</v>
      </c>
      <c r="L1480" s="56">
        <f t="shared" si="526"/>
        <v>0</v>
      </c>
      <c r="M1480" s="56">
        <f t="shared" si="527"/>
        <v>0</v>
      </c>
      <c r="N1480" s="56">
        <f t="shared" si="528"/>
        <v>0</v>
      </c>
      <c r="O1480" s="56">
        <f t="shared" si="529"/>
        <v>50</v>
      </c>
      <c r="P1480" s="56">
        <f t="shared" si="530"/>
        <v>0</v>
      </c>
      <c r="Q1480" s="63"/>
      <c r="R1480" s="56"/>
      <c r="S1480" s="60">
        <f t="shared" si="543"/>
        <v>2.6178617691884343E-2</v>
      </c>
      <c r="T1480" s="64">
        <f t="shared" si="544"/>
        <v>-4.9872588278121466E-2</v>
      </c>
      <c r="V1480" s="65"/>
      <c r="W1480" s="65"/>
      <c r="Y1480" s="15" t="str">
        <f t="shared" si="531"/>
        <v>HARD</v>
      </c>
      <c r="AA1480" s="66">
        <f t="shared" si="522"/>
        <v>-8.148601854503168E-2</v>
      </c>
      <c r="AB1480">
        <f>LOOKUP($B1480,'07_L1政策步階'!$A$4:$A$14,'07_L1政策步階'!$C$4:$C$14)</f>
        <v>-1</v>
      </c>
      <c r="AC1480" s="65"/>
      <c r="AD1480" s="65"/>
      <c r="AE1480" s="65"/>
      <c r="AF1480" s="65"/>
      <c r="AG1480" s="65"/>
      <c r="AH1480" s="65"/>
      <c r="AI1480" s="65"/>
      <c r="AJ1480" s="65"/>
      <c r="AK1480" s="65"/>
      <c r="AL1480">
        <f t="shared" si="532"/>
        <v>0</v>
      </c>
      <c r="AM1480">
        <f t="shared" si="533"/>
        <v>0</v>
      </c>
      <c r="AN1480" t="str">
        <f t="shared" si="534"/>
        <v/>
      </c>
      <c r="AO1480" t="str">
        <f t="shared" si="535"/>
        <v/>
      </c>
      <c r="AP1480" t="str">
        <f t="shared" si="536"/>
        <v/>
      </c>
      <c r="AQ1480" t="str">
        <f t="shared" si="537"/>
        <v/>
      </c>
      <c r="AR1480" t="str">
        <f t="shared" si="538"/>
        <v/>
      </c>
      <c r="AS1480" t="str">
        <f t="shared" si="539"/>
        <v/>
      </c>
      <c r="AT1480" t="str">
        <f t="shared" si="540"/>
        <v/>
      </c>
      <c r="AU1480" t="str">
        <f t="shared" si="541"/>
        <v/>
      </c>
      <c r="AV1480" t="str">
        <f t="shared" si="542"/>
        <v/>
      </c>
      <c r="AW1480">
        <f>'01_指標庫'!$H$4*ISNUMBER($F1480)+'01_指標庫'!$H$5*ISNUMBER($AA1480)+'01_指標庫'!$H$6*ISNUMBER($G1480)+'01_指標庫'!$H$7*ISNUMBER($H1480)+'01_指標庫'!$H$8*ISNUMBER($AF1480)+'01_指標庫'!$H$9*ISNUMBER($AG1480)+'01_指標庫'!$H$10*ISNUMBER($AB1480)+'01_指標庫'!$H$11*ISNUMBER($AC1480)+'01_指標庫'!$H$12*ISNUMBER($AD1480)+'01_指標庫'!$H$13*ISNUMBER($AE1480)+'01_指標庫'!$H$14*ISNUMBER($I1480)+'01_指標庫'!$H$15*ISNUMBER($AH1480)+'01_指標庫'!$H$16*ISNUMBER($K1480)+'01_指標庫'!$H$17*ISNUMBER($AI1480)+'01_指標庫'!$H$18*ISNUMBER($AJ1480)+'01_指標庫'!$H$19*ISNUMBER($AK1480)+'01_指標庫'!$H$20*ISNUMBER($BB1480)+'01_指標庫'!$H$21*ISNUMBER($BC1480)</f>
        <v>51</v>
      </c>
      <c r="AX1480">
        <f>IF(AW1480=0,50,ROUND(('01_指標庫'!$H$4*IF(ISNUMBER($F1480),L1480,0)+'01_指標庫'!$H$5*IF(ISNUMBER($AA1480),AL1480,0)+'01_指標庫'!$H$6*IF(ISNUMBER($G1480),M1480,0)+'01_指標庫'!$H$7*IF(ISNUMBER($H1480),N1480,0)+'01_指標庫'!$H$8*IF(ISNUMBER($AF1480),AQ1480,0)+'01_指標庫'!$H$9*IF(ISNUMBER($AG1480),AR1480,0)+'01_指標庫'!$H$10*IF(ISNUMBER($AB1480),AM1480,0)+'01_指標庫'!$H$11*IF(ISNUMBER($AC1480),AN1480,0)+'01_指標庫'!$H$12*IF(ISNUMBER($AD1480),AO1480,0)+'01_指標庫'!$H$13*IF(ISNUMBER($AE1480),AP1480,0)+'01_指標庫'!$H$14*IF(ISNUMBER($I1480),O1480,0)+'01_指標庫'!$H$15*IF(ISNUMBER($AH1480),AS1480,0)+'01_指標庫'!$H$16*IF(ISNUMBER($K1480),P1480,0)+'01_指標庫'!$H$17*IF(ISNUMBER($AI1480),AT1480,0)+'01_指標庫'!$H$18*IF(ISNUMBER($AJ1480),AU1480,0)+'01_指標庫'!$H$19*IF(ISNUMBER($AK1480),AV1480,0)+'01_指標庫'!$H$20*IF(ISNUMBER($BB1480),BB1480,0)+'01_指標庫'!$H$21*IF(ISNUMBER($BC1480),BC1480,0))/AW1480,1))</f>
        <v>7.8</v>
      </c>
      <c r="AY1480" s="67"/>
      <c r="AZ1480" s="67"/>
      <c r="BA1480" s="66">
        <f t="shared" si="523"/>
        <v>-2.0086591318530411E-2</v>
      </c>
      <c r="BB1480">
        <f t="shared" si="524"/>
        <v>0</v>
      </c>
      <c r="BC1480" t="str">
        <f t="shared" si="525"/>
        <v/>
      </c>
    </row>
    <row r="1481" spans="1:55" ht="15" customHeight="1">
      <c r="A1481" s="56">
        <v>1477</v>
      </c>
      <c r="B1481" s="57">
        <v>44699</v>
      </c>
      <c r="C1481" s="56">
        <v>2022</v>
      </c>
      <c r="D1481" s="58" t="s">
        <v>238</v>
      </c>
      <c r="E1481" s="59">
        <v>11928.31</v>
      </c>
      <c r="F1481" s="60">
        <v>-0.200852</v>
      </c>
      <c r="G1481" s="60">
        <v>-0.28027099999999999</v>
      </c>
      <c r="H1481" s="61">
        <v>0.12239999999999999</v>
      </c>
      <c r="I1481" s="69">
        <v>532.79999999999995</v>
      </c>
      <c r="J1481" s="70" t="s">
        <v>240</v>
      </c>
      <c r="K1481" s="63">
        <v>30.96</v>
      </c>
      <c r="L1481" s="56">
        <f t="shared" si="526"/>
        <v>0</v>
      </c>
      <c r="M1481" s="56">
        <f t="shared" si="527"/>
        <v>0</v>
      </c>
      <c r="N1481" s="56">
        <f t="shared" si="528"/>
        <v>0</v>
      </c>
      <c r="O1481" s="56">
        <f t="shared" si="529"/>
        <v>50</v>
      </c>
      <c r="P1481" s="56">
        <f t="shared" si="530"/>
        <v>0</v>
      </c>
      <c r="Q1481" s="63"/>
      <c r="R1481" s="56"/>
      <c r="S1481" s="60">
        <f t="shared" si="543"/>
        <v>-5.0603704204837618E-2</v>
      </c>
      <c r="T1481" s="64">
        <f t="shared" si="544"/>
        <v>0.18620689655172407</v>
      </c>
      <c r="V1481" s="65"/>
      <c r="W1481" s="65"/>
      <c r="Y1481" s="15" t="str">
        <f t="shared" si="531"/>
        <v>HARD</v>
      </c>
      <c r="AA1481" s="66">
        <f t="shared" si="522"/>
        <v>-8.2316564849601703E-2</v>
      </c>
      <c r="AB1481">
        <f>LOOKUP($B1481,'07_L1政策步階'!$A$4:$A$14,'07_L1政策步階'!$C$4:$C$14)</f>
        <v>-1</v>
      </c>
      <c r="AC1481" s="65"/>
      <c r="AD1481" s="65"/>
      <c r="AE1481" s="65"/>
      <c r="AF1481" s="65"/>
      <c r="AG1481" s="65"/>
      <c r="AH1481" s="65"/>
      <c r="AI1481" s="65"/>
      <c r="AJ1481" s="65"/>
      <c r="AK1481" s="65"/>
      <c r="AL1481">
        <f t="shared" si="532"/>
        <v>0</v>
      </c>
      <c r="AM1481">
        <f t="shared" si="533"/>
        <v>0</v>
      </c>
      <c r="AN1481" t="str">
        <f t="shared" si="534"/>
        <v/>
      </c>
      <c r="AO1481" t="str">
        <f t="shared" si="535"/>
        <v/>
      </c>
      <c r="AP1481" t="str">
        <f t="shared" si="536"/>
        <v/>
      </c>
      <c r="AQ1481" t="str">
        <f t="shared" si="537"/>
        <v/>
      </c>
      <c r="AR1481" t="str">
        <f t="shared" si="538"/>
        <v/>
      </c>
      <c r="AS1481" t="str">
        <f t="shared" si="539"/>
        <v/>
      </c>
      <c r="AT1481" t="str">
        <f t="shared" si="540"/>
        <v/>
      </c>
      <c r="AU1481" t="str">
        <f t="shared" si="541"/>
        <v/>
      </c>
      <c r="AV1481" t="str">
        <f t="shared" si="542"/>
        <v/>
      </c>
      <c r="AW1481">
        <f>'01_指標庫'!$H$4*ISNUMBER($F1481)+'01_指標庫'!$H$5*ISNUMBER($AA1481)+'01_指標庫'!$H$6*ISNUMBER($G1481)+'01_指標庫'!$H$7*ISNUMBER($H1481)+'01_指標庫'!$H$8*ISNUMBER($AF1481)+'01_指標庫'!$H$9*ISNUMBER($AG1481)+'01_指標庫'!$H$10*ISNUMBER($AB1481)+'01_指標庫'!$H$11*ISNUMBER($AC1481)+'01_指標庫'!$H$12*ISNUMBER($AD1481)+'01_指標庫'!$H$13*ISNUMBER($AE1481)+'01_指標庫'!$H$14*ISNUMBER($I1481)+'01_指標庫'!$H$15*ISNUMBER($AH1481)+'01_指標庫'!$H$16*ISNUMBER($K1481)+'01_指標庫'!$H$17*ISNUMBER($AI1481)+'01_指標庫'!$H$18*ISNUMBER($AJ1481)+'01_指標庫'!$H$19*ISNUMBER($AK1481)+'01_指標庫'!$H$20*ISNUMBER($BB1481)+'01_指標庫'!$H$21*ISNUMBER($BC1481)</f>
        <v>51</v>
      </c>
      <c r="AX1481">
        <f>IF(AW1481=0,50,ROUND(('01_指標庫'!$H$4*IF(ISNUMBER($F1481),L1481,0)+'01_指標庫'!$H$5*IF(ISNUMBER($AA1481),AL1481,0)+'01_指標庫'!$H$6*IF(ISNUMBER($G1481),M1481,0)+'01_指標庫'!$H$7*IF(ISNUMBER($H1481),N1481,0)+'01_指標庫'!$H$8*IF(ISNUMBER($AF1481),AQ1481,0)+'01_指標庫'!$H$9*IF(ISNUMBER($AG1481),AR1481,0)+'01_指標庫'!$H$10*IF(ISNUMBER($AB1481),AM1481,0)+'01_指標庫'!$H$11*IF(ISNUMBER($AC1481),AN1481,0)+'01_指標庫'!$H$12*IF(ISNUMBER($AD1481),AO1481,0)+'01_指標庫'!$H$13*IF(ISNUMBER($AE1481),AP1481,0)+'01_指標庫'!$H$14*IF(ISNUMBER($I1481),O1481,0)+'01_指標庫'!$H$15*IF(ISNUMBER($AH1481),AS1481,0)+'01_指標庫'!$H$16*IF(ISNUMBER($K1481),P1481,0)+'01_指標庫'!$H$17*IF(ISNUMBER($AI1481),AT1481,0)+'01_指標庫'!$H$18*IF(ISNUMBER($AJ1481),AU1481,0)+'01_指標庫'!$H$19*IF(ISNUMBER($AK1481),AV1481,0)+'01_指標庫'!$H$20*IF(ISNUMBER($BB1481),BB1481,0)+'01_指標庫'!$H$21*IF(ISNUMBER($BC1481),BC1481,0))/AW1481,1))</f>
        <v>7.8</v>
      </c>
      <c r="AY1481" s="67"/>
      <c r="AZ1481" s="67"/>
      <c r="BA1481" s="66">
        <f t="shared" si="523"/>
        <v>-7.93028516390204E-3</v>
      </c>
      <c r="BB1481">
        <f t="shared" si="524"/>
        <v>0</v>
      </c>
      <c r="BC1481" t="str">
        <f t="shared" si="525"/>
        <v/>
      </c>
    </row>
    <row r="1482" spans="1:55" ht="15" customHeight="1">
      <c r="A1482" s="56">
        <v>1478</v>
      </c>
      <c r="B1482" s="57">
        <v>44700</v>
      </c>
      <c r="C1482" s="56">
        <v>2022</v>
      </c>
      <c r="D1482" s="58" t="s">
        <v>239</v>
      </c>
      <c r="E1482" s="59">
        <v>11875.63</v>
      </c>
      <c r="F1482" s="60">
        <v>-0.20352600000000001</v>
      </c>
      <c r="G1482" s="60">
        <v>-0.28344999999999998</v>
      </c>
      <c r="H1482" s="61">
        <v>8.1600000000000006E-2</v>
      </c>
      <c r="I1482" s="69">
        <v>519.29999999999995</v>
      </c>
      <c r="J1482" s="70" t="s">
        <v>240</v>
      </c>
      <c r="K1482" s="63">
        <v>29.35</v>
      </c>
      <c r="L1482" s="56">
        <f t="shared" si="526"/>
        <v>0</v>
      </c>
      <c r="M1482" s="56">
        <f t="shared" si="527"/>
        <v>0</v>
      </c>
      <c r="N1482" s="56">
        <f t="shared" si="528"/>
        <v>0</v>
      </c>
      <c r="O1482" s="56">
        <f t="shared" si="529"/>
        <v>50</v>
      </c>
      <c r="P1482" s="56">
        <f t="shared" si="530"/>
        <v>0</v>
      </c>
      <c r="Q1482" s="63"/>
      <c r="R1482" s="56"/>
      <c r="S1482" s="60">
        <f t="shared" si="543"/>
        <v>-4.4163842153666089E-3</v>
      </c>
      <c r="T1482" s="64">
        <f t="shared" si="544"/>
        <v>-5.200258397932811E-2</v>
      </c>
      <c r="V1482" s="65"/>
      <c r="W1482" s="65"/>
      <c r="Y1482" s="15" t="str">
        <f t="shared" si="531"/>
        <v>HARD</v>
      </c>
      <c r="AA1482" s="66">
        <f t="shared" si="522"/>
        <v>-8.3833163176887826E-2</v>
      </c>
      <c r="AB1482">
        <f>LOOKUP($B1482,'07_L1政策步階'!$A$4:$A$14,'07_L1政策步階'!$C$4:$C$14)</f>
        <v>-1</v>
      </c>
      <c r="AC1482" s="65"/>
      <c r="AD1482" s="65"/>
      <c r="AE1482" s="65"/>
      <c r="AF1482" s="65"/>
      <c r="AG1482" s="65"/>
      <c r="AH1482" s="65"/>
      <c r="AI1482" s="65"/>
      <c r="AJ1482" s="65"/>
      <c r="AK1482" s="65"/>
      <c r="AL1482">
        <f t="shared" si="532"/>
        <v>0</v>
      </c>
      <c r="AM1482">
        <f t="shared" si="533"/>
        <v>0</v>
      </c>
      <c r="AN1482" t="str">
        <f t="shared" si="534"/>
        <v/>
      </c>
      <c r="AO1482" t="str">
        <f t="shared" si="535"/>
        <v/>
      </c>
      <c r="AP1482" t="str">
        <f t="shared" si="536"/>
        <v/>
      </c>
      <c r="AQ1482" t="str">
        <f t="shared" si="537"/>
        <v/>
      </c>
      <c r="AR1482" t="str">
        <f t="shared" si="538"/>
        <v/>
      </c>
      <c r="AS1482" t="str">
        <f t="shared" si="539"/>
        <v/>
      </c>
      <c r="AT1482" t="str">
        <f t="shared" si="540"/>
        <v/>
      </c>
      <c r="AU1482" t="str">
        <f t="shared" si="541"/>
        <v/>
      </c>
      <c r="AV1482" t="str">
        <f t="shared" si="542"/>
        <v/>
      </c>
      <c r="AW1482">
        <f>'01_指標庫'!$H$4*ISNUMBER($F1482)+'01_指標庫'!$H$5*ISNUMBER($AA1482)+'01_指標庫'!$H$6*ISNUMBER($G1482)+'01_指標庫'!$H$7*ISNUMBER($H1482)+'01_指標庫'!$H$8*ISNUMBER($AF1482)+'01_指標庫'!$H$9*ISNUMBER($AG1482)+'01_指標庫'!$H$10*ISNUMBER($AB1482)+'01_指標庫'!$H$11*ISNUMBER($AC1482)+'01_指標庫'!$H$12*ISNUMBER($AD1482)+'01_指標庫'!$H$13*ISNUMBER($AE1482)+'01_指標庫'!$H$14*ISNUMBER($I1482)+'01_指標庫'!$H$15*ISNUMBER($AH1482)+'01_指標庫'!$H$16*ISNUMBER($K1482)+'01_指標庫'!$H$17*ISNUMBER($AI1482)+'01_指標庫'!$H$18*ISNUMBER($AJ1482)+'01_指標庫'!$H$19*ISNUMBER($AK1482)+'01_指標庫'!$H$20*ISNUMBER($BB1482)+'01_指標庫'!$H$21*ISNUMBER($BC1482)</f>
        <v>51</v>
      </c>
      <c r="AX1482">
        <f>IF(AW1482=0,50,ROUND(('01_指標庫'!$H$4*IF(ISNUMBER($F1482),L1482,0)+'01_指標庫'!$H$5*IF(ISNUMBER($AA1482),AL1482,0)+'01_指標庫'!$H$6*IF(ISNUMBER($G1482),M1482,0)+'01_指標庫'!$H$7*IF(ISNUMBER($H1482),N1482,0)+'01_指標庫'!$H$8*IF(ISNUMBER($AF1482),AQ1482,0)+'01_指標庫'!$H$9*IF(ISNUMBER($AG1482),AR1482,0)+'01_指標庫'!$H$10*IF(ISNUMBER($AB1482),AM1482,0)+'01_指標庫'!$H$11*IF(ISNUMBER($AC1482),AN1482,0)+'01_指標庫'!$H$12*IF(ISNUMBER($AD1482),AO1482,0)+'01_指標庫'!$H$13*IF(ISNUMBER($AE1482),AP1482,0)+'01_指標庫'!$H$14*IF(ISNUMBER($I1482),O1482,0)+'01_指標庫'!$H$15*IF(ISNUMBER($AH1482),AS1482,0)+'01_指標庫'!$H$16*IF(ISNUMBER($K1482),P1482,0)+'01_指標庫'!$H$17*IF(ISNUMBER($AI1482),AT1482,0)+'01_指標庫'!$H$18*IF(ISNUMBER($AJ1482),AU1482,0)+'01_指標庫'!$H$19*IF(ISNUMBER($AK1482),AV1482,0)+'01_指標庫'!$H$20*IF(ISNUMBER($BB1482),BB1482,0)+'01_指標庫'!$H$21*IF(ISNUMBER($BC1482),BC1482,0))/AW1482,1))</f>
        <v>13.7</v>
      </c>
      <c r="AY1482" s="67"/>
      <c r="AZ1482" s="67"/>
      <c r="BA1482" s="66">
        <f t="shared" si="523"/>
        <v>-1.1556487315823594E-3</v>
      </c>
      <c r="BB1482">
        <f t="shared" si="524"/>
        <v>50</v>
      </c>
      <c r="BC1482" t="str">
        <f t="shared" si="525"/>
        <v/>
      </c>
    </row>
    <row r="1483" spans="1:55" ht="15" customHeight="1">
      <c r="A1483" s="56">
        <v>1479</v>
      </c>
      <c r="B1483" s="57">
        <v>44701</v>
      </c>
      <c r="C1483" s="56">
        <v>2022</v>
      </c>
      <c r="D1483" s="58" t="s">
        <v>234</v>
      </c>
      <c r="E1483" s="59">
        <v>11835.62</v>
      </c>
      <c r="F1483" s="60">
        <v>-0.205317</v>
      </c>
      <c r="G1483" s="60">
        <v>-0.28586400000000001</v>
      </c>
      <c r="H1483" s="61">
        <v>8.1600000000000006E-2</v>
      </c>
      <c r="I1483" s="69">
        <v>520</v>
      </c>
      <c r="J1483" s="70" t="s">
        <v>240</v>
      </c>
      <c r="K1483" s="63">
        <v>29.43</v>
      </c>
      <c r="L1483" s="56">
        <f t="shared" si="526"/>
        <v>0</v>
      </c>
      <c r="M1483" s="56">
        <f t="shared" si="527"/>
        <v>0</v>
      </c>
      <c r="N1483" s="56">
        <f t="shared" si="528"/>
        <v>0</v>
      </c>
      <c r="O1483" s="56">
        <f t="shared" si="529"/>
        <v>50</v>
      </c>
      <c r="P1483" s="56">
        <f t="shared" si="530"/>
        <v>0</v>
      </c>
      <c r="Q1483" s="63"/>
      <c r="R1483" s="56"/>
      <c r="S1483" s="60">
        <f t="shared" si="543"/>
        <v>-3.3690844191001101E-3</v>
      </c>
      <c r="T1483" s="64">
        <f t="shared" si="544"/>
        <v>2.725724020442799E-3</v>
      </c>
      <c r="V1483" s="65"/>
      <c r="W1483" s="65"/>
      <c r="Y1483" s="15" t="str">
        <f t="shared" si="531"/>
        <v>HARD</v>
      </c>
      <c r="AA1483" s="66">
        <f t="shared" si="522"/>
        <v>-8.5161260125423466E-2</v>
      </c>
      <c r="AB1483">
        <f>LOOKUP($B1483,'07_L1政策步階'!$A$4:$A$14,'07_L1政策步階'!$C$4:$C$14)</f>
        <v>-1</v>
      </c>
      <c r="AC1483" s="65"/>
      <c r="AD1483" s="65"/>
      <c r="AE1483" s="65"/>
      <c r="AF1483" s="65"/>
      <c r="AG1483" s="65"/>
      <c r="AH1483" s="65"/>
      <c r="AI1483" s="65"/>
      <c r="AJ1483" s="65"/>
      <c r="AK1483" s="65"/>
      <c r="AL1483">
        <f t="shared" si="532"/>
        <v>0</v>
      </c>
      <c r="AM1483">
        <f t="shared" si="533"/>
        <v>0</v>
      </c>
      <c r="AN1483" t="str">
        <f t="shared" si="534"/>
        <v/>
      </c>
      <c r="AO1483" t="str">
        <f t="shared" si="535"/>
        <v/>
      </c>
      <c r="AP1483" t="str">
        <f t="shared" si="536"/>
        <v/>
      </c>
      <c r="AQ1483" t="str">
        <f t="shared" si="537"/>
        <v/>
      </c>
      <c r="AR1483" t="str">
        <f t="shared" si="538"/>
        <v/>
      </c>
      <c r="AS1483" t="str">
        <f t="shared" si="539"/>
        <v/>
      </c>
      <c r="AT1483" t="str">
        <f t="shared" si="540"/>
        <v/>
      </c>
      <c r="AU1483" t="str">
        <f t="shared" si="541"/>
        <v/>
      </c>
      <c r="AV1483" t="str">
        <f t="shared" si="542"/>
        <v/>
      </c>
      <c r="AW1483">
        <f>'01_指標庫'!$H$4*ISNUMBER($F1483)+'01_指標庫'!$H$5*ISNUMBER($AA1483)+'01_指標庫'!$H$6*ISNUMBER($G1483)+'01_指標庫'!$H$7*ISNUMBER($H1483)+'01_指標庫'!$H$8*ISNUMBER($AF1483)+'01_指標庫'!$H$9*ISNUMBER($AG1483)+'01_指標庫'!$H$10*ISNUMBER($AB1483)+'01_指標庫'!$H$11*ISNUMBER($AC1483)+'01_指標庫'!$H$12*ISNUMBER($AD1483)+'01_指標庫'!$H$13*ISNUMBER($AE1483)+'01_指標庫'!$H$14*ISNUMBER($I1483)+'01_指標庫'!$H$15*ISNUMBER($AH1483)+'01_指標庫'!$H$16*ISNUMBER($K1483)+'01_指標庫'!$H$17*ISNUMBER($AI1483)+'01_指標庫'!$H$18*ISNUMBER($AJ1483)+'01_指標庫'!$H$19*ISNUMBER($AK1483)+'01_指標庫'!$H$20*ISNUMBER($BB1483)+'01_指標庫'!$H$21*ISNUMBER($BC1483)</f>
        <v>51</v>
      </c>
      <c r="AX1483">
        <f>IF(AW1483=0,50,ROUND(('01_指標庫'!$H$4*IF(ISNUMBER($F1483),L1483,0)+'01_指標庫'!$H$5*IF(ISNUMBER($AA1483),AL1483,0)+'01_指標庫'!$H$6*IF(ISNUMBER($G1483),M1483,0)+'01_指標庫'!$H$7*IF(ISNUMBER($H1483),N1483,0)+'01_指標庫'!$H$8*IF(ISNUMBER($AF1483),AQ1483,0)+'01_指標庫'!$H$9*IF(ISNUMBER($AG1483),AR1483,0)+'01_指標庫'!$H$10*IF(ISNUMBER($AB1483),AM1483,0)+'01_指標庫'!$H$11*IF(ISNUMBER($AC1483),AN1483,0)+'01_指標庫'!$H$12*IF(ISNUMBER($AD1483),AO1483,0)+'01_指標庫'!$H$13*IF(ISNUMBER($AE1483),AP1483,0)+'01_指標庫'!$H$14*IF(ISNUMBER($I1483),O1483,0)+'01_指標庫'!$H$15*IF(ISNUMBER($AH1483),AS1483,0)+'01_指標庫'!$H$16*IF(ISNUMBER($K1483),P1483,0)+'01_指標庫'!$H$17*IF(ISNUMBER($AI1483),AT1483,0)+'01_指標庫'!$H$18*IF(ISNUMBER($AJ1483),AU1483,0)+'01_指標庫'!$H$19*IF(ISNUMBER($AK1483),AV1483,0)+'01_指標庫'!$H$20*IF(ISNUMBER($BB1483),BB1483,0)+'01_指標庫'!$H$21*IF(ISNUMBER($BC1483),BC1483,0))/AW1483,1))</f>
        <v>7.8</v>
      </c>
      <c r="AY1483" s="67"/>
      <c r="AZ1483" s="67"/>
      <c r="BA1483" s="66">
        <f t="shared" si="523"/>
        <v>-3.1892803242182799E-3</v>
      </c>
      <c r="BB1483">
        <f t="shared" si="524"/>
        <v>0</v>
      </c>
      <c r="BC1483" t="str">
        <f t="shared" si="525"/>
        <v/>
      </c>
    </row>
    <row r="1484" spans="1:55" ht="15" customHeight="1">
      <c r="A1484" s="56">
        <v>1480</v>
      </c>
      <c r="B1484" s="57">
        <v>44704</v>
      </c>
      <c r="C1484" s="56">
        <v>2022</v>
      </c>
      <c r="D1484" s="58" t="s">
        <v>236</v>
      </c>
      <c r="E1484" s="59">
        <v>12034.28</v>
      </c>
      <c r="F1484" s="60">
        <v>-0.19114400000000001</v>
      </c>
      <c r="G1484" s="60">
        <v>-0.27387699999999998</v>
      </c>
      <c r="H1484" s="61">
        <v>0.10199999999999999</v>
      </c>
      <c r="I1484" s="69">
        <v>512</v>
      </c>
      <c r="J1484" s="70" t="s">
        <v>240</v>
      </c>
      <c r="K1484" s="63">
        <v>28.48</v>
      </c>
      <c r="L1484" s="56">
        <f t="shared" si="526"/>
        <v>0</v>
      </c>
      <c r="M1484" s="56">
        <f t="shared" si="527"/>
        <v>0</v>
      </c>
      <c r="N1484" s="56">
        <f t="shared" si="528"/>
        <v>0</v>
      </c>
      <c r="O1484" s="56">
        <f t="shared" si="529"/>
        <v>50</v>
      </c>
      <c r="P1484" s="56">
        <f t="shared" si="530"/>
        <v>0</v>
      </c>
      <c r="Q1484" s="63"/>
      <c r="R1484" s="56"/>
      <c r="S1484" s="60">
        <f t="shared" si="543"/>
        <v>1.6784925504536252E-2</v>
      </c>
      <c r="T1484" s="64">
        <f t="shared" si="544"/>
        <v>-3.2279986408426775E-2</v>
      </c>
      <c r="V1484" s="65"/>
      <c r="W1484" s="65"/>
      <c r="Y1484" s="15" t="str">
        <f t="shared" si="531"/>
        <v>HARD</v>
      </c>
      <c r="AA1484" s="66">
        <f t="shared" ref="AA1484:AA1547" si="545">IF($A1484&lt;200,"",AVERAGE($E1435:$E1484)/AVERAGE($E1285:$E1484)-1)</f>
        <v>-8.5919754511847302E-2</v>
      </c>
      <c r="AB1484">
        <f>LOOKUP($B1484,'07_L1政策步階'!$A$4:$A$14,'07_L1政策步階'!$C$4:$C$14)</f>
        <v>-1</v>
      </c>
      <c r="AC1484" s="65"/>
      <c r="AD1484" s="65"/>
      <c r="AE1484" s="65"/>
      <c r="AF1484" s="65"/>
      <c r="AG1484" s="65"/>
      <c r="AH1484" s="65"/>
      <c r="AI1484" s="65"/>
      <c r="AJ1484" s="65"/>
      <c r="AK1484" s="65"/>
      <c r="AL1484">
        <f t="shared" si="532"/>
        <v>0</v>
      </c>
      <c r="AM1484">
        <f t="shared" si="533"/>
        <v>0</v>
      </c>
      <c r="AN1484" t="str">
        <f t="shared" si="534"/>
        <v/>
      </c>
      <c r="AO1484" t="str">
        <f t="shared" si="535"/>
        <v/>
      </c>
      <c r="AP1484" t="str">
        <f t="shared" si="536"/>
        <v/>
      </c>
      <c r="AQ1484" t="str">
        <f t="shared" si="537"/>
        <v/>
      </c>
      <c r="AR1484" t="str">
        <f t="shared" si="538"/>
        <v/>
      </c>
      <c r="AS1484" t="str">
        <f t="shared" si="539"/>
        <v/>
      </c>
      <c r="AT1484" t="str">
        <f t="shared" si="540"/>
        <v/>
      </c>
      <c r="AU1484" t="str">
        <f t="shared" si="541"/>
        <v/>
      </c>
      <c r="AV1484" t="str">
        <f t="shared" si="542"/>
        <v/>
      </c>
      <c r="AW1484">
        <f>'01_指標庫'!$H$4*ISNUMBER($F1484)+'01_指標庫'!$H$5*ISNUMBER($AA1484)+'01_指標庫'!$H$6*ISNUMBER($G1484)+'01_指標庫'!$H$7*ISNUMBER($H1484)+'01_指標庫'!$H$8*ISNUMBER($AF1484)+'01_指標庫'!$H$9*ISNUMBER($AG1484)+'01_指標庫'!$H$10*ISNUMBER($AB1484)+'01_指標庫'!$H$11*ISNUMBER($AC1484)+'01_指標庫'!$H$12*ISNUMBER($AD1484)+'01_指標庫'!$H$13*ISNUMBER($AE1484)+'01_指標庫'!$H$14*ISNUMBER($I1484)+'01_指標庫'!$H$15*ISNUMBER($AH1484)+'01_指標庫'!$H$16*ISNUMBER($K1484)+'01_指標庫'!$H$17*ISNUMBER($AI1484)+'01_指標庫'!$H$18*ISNUMBER($AJ1484)+'01_指標庫'!$H$19*ISNUMBER($AK1484)+'01_指標庫'!$H$20*ISNUMBER($BB1484)+'01_指標庫'!$H$21*ISNUMBER($BC1484)</f>
        <v>51</v>
      </c>
      <c r="AX1484">
        <f>IF(AW1484=0,50,ROUND(('01_指標庫'!$H$4*IF(ISNUMBER($F1484),L1484,0)+'01_指標庫'!$H$5*IF(ISNUMBER($AA1484),AL1484,0)+'01_指標庫'!$H$6*IF(ISNUMBER($G1484),M1484,0)+'01_指標庫'!$H$7*IF(ISNUMBER($H1484),N1484,0)+'01_指標庫'!$H$8*IF(ISNUMBER($AF1484),AQ1484,0)+'01_指標庫'!$H$9*IF(ISNUMBER($AG1484),AR1484,0)+'01_指標庫'!$H$10*IF(ISNUMBER($AB1484),AM1484,0)+'01_指標庫'!$H$11*IF(ISNUMBER($AC1484),AN1484,0)+'01_指標庫'!$H$12*IF(ISNUMBER($AD1484),AO1484,0)+'01_指標庫'!$H$13*IF(ISNUMBER($AE1484),AP1484,0)+'01_指標庫'!$H$14*IF(ISNUMBER($I1484),O1484,0)+'01_指標庫'!$H$15*IF(ISNUMBER($AH1484),AS1484,0)+'01_指標庫'!$H$16*IF(ISNUMBER($K1484),P1484,0)+'01_指標庫'!$H$17*IF(ISNUMBER($AI1484),AT1484,0)+'01_指標庫'!$H$18*IF(ISNUMBER($AJ1484),AU1484,0)+'01_指標庫'!$H$19*IF(ISNUMBER($AK1484),AV1484,0)+'01_指標庫'!$H$20*IF(ISNUMBER($BB1484),BB1484,0)+'01_指標庫'!$H$21*IF(ISNUMBER($BC1484),BC1484,0))/AW1484,1))</f>
        <v>7.8</v>
      </c>
      <c r="AY1484" s="67"/>
      <c r="AZ1484" s="67"/>
      <c r="BA1484" s="66">
        <f t="shared" si="523"/>
        <v>-5.3824124990587974E-3</v>
      </c>
      <c r="BB1484">
        <f t="shared" si="524"/>
        <v>0</v>
      </c>
      <c r="BC1484" t="str">
        <f t="shared" si="525"/>
        <v/>
      </c>
    </row>
    <row r="1485" spans="1:55" ht="15" customHeight="1">
      <c r="A1485" s="56">
        <v>1481</v>
      </c>
      <c r="B1485" s="57">
        <v>44705</v>
      </c>
      <c r="C1485" s="56">
        <v>2022</v>
      </c>
      <c r="D1485" s="58" t="s">
        <v>237</v>
      </c>
      <c r="E1485" s="59">
        <v>11769.84</v>
      </c>
      <c r="F1485" s="60">
        <v>-0.20802200000000001</v>
      </c>
      <c r="G1485" s="60">
        <v>-0.28983300000000001</v>
      </c>
      <c r="H1485" s="61">
        <v>0.10199999999999999</v>
      </c>
      <c r="I1485" s="69">
        <v>520.20000000000005</v>
      </c>
      <c r="J1485" s="70" t="s">
        <v>240</v>
      </c>
      <c r="K1485" s="63">
        <v>29.45</v>
      </c>
      <c r="L1485" s="56">
        <f t="shared" si="526"/>
        <v>0</v>
      </c>
      <c r="M1485" s="56">
        <f t="shared" si="527"/>
        <v>0</v>
      </c>
      <c r="N1485" s="56">
        <f t="shared" si="528"/>
        <v>0</v>
      </c>
      <c r="O1485" s="56">
        <f t="shared" si="529"/>
        <v>50</v>
      </c>
      <c r="P1485" s="56">
        <f t="shared" si="530"/>
        <v>0</v>
      </c>
      <c r="Q1485" s="63"/>
      <c r="R1485" s="56"/>
      <c r="S1485" s="60">
        <f t="shared" si="543"/>
        <v>-2.1973894574498942E-2</v>
      </c>
      <c r="T1485" s="64">
        <f t="shared" si="544"/>
        <v>3.4058988764045006E-2</v>
      </c>
      <c r="V1485" s="65"/>
      <c r="W1485" s="65"/>
      <c r="Y1485" s="15" t="str">
        <f t="shared" si="531"/>
        <v>HARD</v>
      </c>
      <c r="AA1485" s="66">
        <f t="shared" si="545"/>
        <v>-8.6603711365673353E-2</v>
      </c>
      <c r="AB1485">
        <f>LOOKUP($B1485,'07_L1政策步階'!$A$4:$A$14,'07_L1政策步階'!$C$4:$C$14)</f>
        <v>-1</v>
      </c>
      <c r="AC1485" s="65"/>
      <c r="AD1485" s="65"/>
      <c r="AE1485" s="65"/>
      <c r="AF1485" s="65"/>
      <c r="AG1485" s="65"/>
      <c r="AH1485" s="65"/>
      <c r="AI1485" s="65"/>
      <c r="AJ1485" s="65"/>
      <c r="AK1485" s="65"/>
      <c r="AL1485">
        <f t="shared" si="532"/>
        <v>0</v>
      </c>
      <c r="AM1485">
        <f t="shared" si="533"/>
        <v>0</v>
      </c>
      <c r="AN1485" t="str">
        <f t="shared" si="534"/>
        <v/>
      </c>
      <c r="AO1485" t="str">
        <f t="shared" si="535"/>
        <v/>
      </c>
      <c r="AP1485" t="str">
        <f t="shared" si="536"/>
        <v/>
      </c>
      <c r="AQ1485" t="str">
        <f t="shared" si="537"/>
        <v/>
      </c>
      <c r="AR1485" t="str">
        <f t="shared" si="538"/>
        <v/>
      </c>
      <c r="AS1485" t="str">
        <f t="shared" si="539"/>
        <v/>
      </c>
      <c r="AT1485" t="str">
        <f t="shared" si="540"/>
        <v/>
      </c>
      <c r="AU1485" t="str">
        <f t="shared" si="541"/>
        <v/>
      </c>
      <c r="AV1485" t="str">
        <f t="shared" si="542"/>
        <v/>
      </c>
      <c r="AW1485">
        <f>'01_指標庫'!$H$4*ISNUMBER($F1485)+'01_指標庫'!$H$5*ISNUMBER($AA1485)+'01_指標庫'!$H$6*ISNUMBER($G1485)+'01_指標庫'!$H$7*ISNUMBER($H1485)+'01_指標庫'!$H$8*ISNUMBER($AF1485)+'01_指標庫'!$H$9*ISNUMBER($AG1485)+'01_指標庫'!$H$10*ISNUMBER($AB1485)+'01_指標庫'!$H$11*ISNUMBER($AC1485)+'01_指標庫'!$H$12*ISNUMBER($AD1485)+'01_指標庫'!$H$13*ISNUMBER($AE1485)+'01_指標庫'!$H$14*ISNUMBER($I1485)+'01_指標庫'!$H$15*ISNUMBER($AH1485)+'01_指標庫'!$H$16*ISNUMBER($K1485)+'01_指標庫'!$H$17*ISNUMBER($AI1485)+'01_指標庫'!$H$18*ISNUMBER($AJ1485)+'01_指標庫'!$H$19*ISNUMBER($AK1485)+'01_指標庫'!$H$20*ISNUMBER($BB1485)+'01_指標庫'!$H$21*ISNUMBER($BC1485)</f>
        <v>51</v>
      </c>
      <c r="AX1485">
        <f>IF(AW1485=0,50,ROUND(('01_指標庫'!$H$4*IF(ISNUMBER($F1485),L1485,0)+'01_指標庫'!$H$5*IF(ISNUMBER($AA1485),AL1485,0)+'01_指標庫'!$H$6*IF(ISNUMBER($G1485),M1485,0)+'01_指標庫'!$H$7*IF(ISNUMBER($H1485),N1485,0)+'01_指標庫'!$H$8*IF(ISNUMBER($AF1485),AQ1485,0)+'01_指標庫'!$H$9*IF(ISNUMBER($AG1485),AR1485,0)+'01_指標庫'!$H$10*IF(ISNUMBER($AB1485),AM1485,0)+'01_指標庫'!$H$11*IF(ISNUMBER($AC1485),AN1485,0)+'01_指標庫'!$H$12*IF(ISNUMBER($AD1485),AO1485,0)+'01_指標庫'!$H$13*IF(ISNUMBER($AE1485),AP1485,0)+'01_指標庫'!$H$14*IF(ISNUMBER($I1485),O1485,0)+'01_指標庫'!$H$15*IF(ISNUMBER($AH1485),AS1485,0)+'01_指標庫'!$H$16*IF(ISNUMBER($K1485),P1485,0)+'01_指標庫'!$H$17*IF(ISNUMBER($AI1485),AT1485,0)+'01_指標庫'!$H$18*IF(ISNUMBER($AJ1485),AU1485,0)+'01_指標庫'!$H$19*IF(ISNUMBER($AK1485),AV1485,0)+'01_指標庫'!$H$20*IF(ISNUMBER($BB1485),BB1485,0)+'01_指標庫'!$H$21*IF(ISNUMBER($BC1485),BC1485,0))/AW1485,1))</f>
        <v>7.8</v>
      </c>
      <c r="AY1485" s="67"/>
      <c r="AZ1485" s="67"/>
      <c r="BA1485" s="66">
        <f t="shared" si="523"/>
        <v>-1.3807008471543591E-2</v>
      </c>
      <c r="BB1485">
        <f t="shared" si="524"/>
        <v>0</v>
      </c>
      <c r="BC1485" t="str">
        <f t="shared" si="525"/>
        <v/>
      </c>
    </row>
    <row r="1486" spans="1:55" ht="15" customHeight="1">
      <c r="A1486" s="56">
        <v>1482</v>
      </c>
      <c r="B1486" s="57">
        <v>44706</v>
      </c>
      <c r="C1486" s="56">
        <v>2022</v>
      </c>
      <c r="D1486" s="58" t="s">
        <v>238</v>
      </c>
      <c r="E1486" s="59">
        <v>11943.93</v>
      </c>
      <c r="F1486" s="60">
        <v>-0.195466</v>
      </c>
      <c r="G1486" s="60">
        <v>-0.27932899999999999</v>
      </c>
      <c r="H1486" s="61">
        <v>0.12239999999999999</v>
      </c>
      <c r="I1486" s="69">
        <v>511.1</v>
      </c>
      <c r="J1486" s="70" t="s">
        <v>240</v>
      </c>
      <c r="K1486" s="63">
        <v>28.37</v>
      </c>
      <c r="L1486" s="56">
        <f t="shared" si="526"/>
        <v>0</v>
      </c>
      <c r="M1486" s="56">
        <f t="shared" si="527"/>
        <v>0</v>
      </c>
      <c r="N1486" s="56">
        <f t="shared" si="528"/>
        <v>0</v>
      </c>
      <c r="O1486" s="56">
        <f t="shared" si="529"/>
        <v>50</v>
      </c>
      <c r="P1486" s="56">
        <f t="shared" si="530"/>
        <v>0</v>
      </c>
      <c r="Q1486" s="63"/>
      <c r="R1486" s="56"/>
      <c r="S1486" s="60">
        <f t="shared" si="543"/>
        <v>1.4791195122448642E-2</v>
      </c>
      <c r="T1486" s="64">
        <f t="shared" si="544"/>
        <v>-3.6672325976230824E-2</v>
      </c>
      <c r="V1486" s="65"/>
      <c r="W1486" s="65"/>
      <c r="Y1486" s="15" t="str">
        <f t="shared" si="531"/>
        <v>HARD</v>
      </c>
      <c r="AA1486" s="66">
        <f t="shared" si="545"/>
        <v>-8.7687580800954845E-2</v>
      </c>
      <c r="AB1486">
        <f>LOOKUP($B1486,'07_L1政策步階'!$A$4:$A$14,'07_L1政策步階'!$C$4:$C$14)</f>
        <v>-1</v>
      </c>
      <c r="AC1486" s="65"/>
      <c r="AD1486" s="65"/>
      <c r="AE1486" s="65"/>
      <c r="AF1486" s="65"/>
      <c r="AG1486" s="65"/>
      <c r="AH1486" s="65"/>
      <c r="AI1486" s="65"/>
      <c r="AJ1486" s="65"/>
      <c r="AK1486" s="65"/>
      <c r="AL1486">
        <f t="shared" si="532"/>
        <v>0</v>
      </c>
      <c r="AM1486">
        <f t="shared" si="533"/>
        <v>0</v>
      </c>
      <c r="AN1486" t="str">
        <f t="shared" si="534"/>
        <v/>
      </c>
      <c r="AO1486" t="str">
        <f t="shared" si="535"/>
        <v/>
      </c>
      <c r="AP1486" t="str">
        <f t="shared" si="536"/>
        <v/>
      </c>
      <c r="AQ1486" t="str">
        <f t="shared" si="537"/>
        <v/>
      </c>
      <c r="AR1486" t="str">
        <f t="shared" si="538"/>
        <v/>
      </c>
      <c r="AS1486" t="str">
        <f t="shared" si="539"/>
        <v/>
      </c>
      <c r="AT1486" t="str">
        <f t="shared" si="540"/>
        <v/>
      </c>
      <c r="AU1486" t="str">
        <f t="shared" si="541"/>
        <v/>
      </c>
      <c r="AV1486" t="str">
        <f t="shared" si="542"/>
        <v/>
      </c>
      <c r="AW1486">
        <f>'01_指標庫'!$H$4*ISNUMBER($F1486)+'01_指標庫'!$H$5*ISNUMBER($AA1486)+'01_指標庫'!$H$6*ISNUMBER($G1486)+'01_指標庫'!$H$7*ISNUMBER($H1486)+'01_指標庫'!$H$8*ISNUMBER($AF1486)+'01_指標庫'!$H$9*ISNUMBER($AG1486)+'01_指標庫'!$H$10*ISNUMBER($AB1486)+'01_指標庫'!$H$11*ISNUMBER($AC1486)+'01_指標庫'!$H$12*ISNUMBER($AD1486)+'01_指標庫'!$H$13*ISNUMBER($AE1486)+'01_指標庫'!$H$14*ISNUMBER($I1486)+'01_指標庫'!$H$15*ISNUMBER($AH1486)+'01_指標庫'!$H$16*ISNUMBER($K1486)+'01_指標庫'!$H$17*ISNUMBER($AI1486)+'01_指標庫'!$H$18*ISNUMBER($AJ1486)+'01_指標庫'!$H$19*ISNUMBER($AK1486)+'01_指標庫'!$H$20*ISNUMBER($BB1486)+'01_指標庫'!$H$21*ISNUMBER($BC1486)</f>
        <v>51</v>
      </c>
      <c r="AX1486">
        <f>IF(AW1486=0,50,ROUND(('01_指標庫'!$H$4*IF(ISNUMBER($F1486),L1486,0)+'01_指標庫'!$H$5*IF(ISNUMBER($AA1486),AL1486,0)+'01_指標庫'!$H$6*IF(ISNUMBER($G1486),M1486,0)+'01_指標庫'!$H$7*IF(ISNUMBER($H1486),N1486,0)+'01_指標庫'!$H$8*IF(ISNUMBER($AF1486),AQ1486,0)+'01_指標庫'!$H$9*IF(ISNUMBER($AG1486),AR1486,0)+'01_指標庫'!$H$10*IF(ISNUMBER($AB1486),AM1486,0)+'01_指標庫'!$H$11*IF(ISNUMBER($AC1486),AN1486,0)+'01_指標庫'!$H$12*IF(ISNUMBER($AD1486),AO1486,0)+'01_指標庫'!$H$13*IF(ISNUMBER($AE1486),AP1486,0)+'01_指標庫'!$H$14*IF(ISNUMBER($I1486),O1486,0)+'01_指標庫'!$H$15*IF(ISNUMBER($AH1486),AS1486,0)+'01_指標庫'!$H$16*IF(ISNUMBER($K1486),P1486,0)+'01_指標庫'!$H$17*IF(ISNUMBER($AI1486),AT1486,0)+'01_指標庫'!$H$18*IF(ISNUMBER($AJ1486),AU1486,0)+'01_指標庫'!$H$19*IF(ISNUMBER($AK1486),AV1486,0)+'01_指標庫'!$H$20*IF(ISNUMBER($BB1486),BB1486,0)+'01_指標庫'!$H$21*IF(ISNUMBER($BC1486),BC1486,0))/AW1486,1))</f>
        <v>7.8</v>
      </c>
      <c r="AY1486" s="67"/>
      <c r="AZ1486" s="67"/>
      <c r="BA1486" s="66">
        <f t="shared" ref="BA1486:BA1549" si="546">AVERAGE($E1482:$E1486)/AVERAGE($E1477:$E1486)-1</f>
        <v>-1.3354469190983487E-2</v>
      </c>
      <c r="BB1486">
        <f t="shared" ref="BB1486:BB1549" si="547">IF(ISNUMBER($BA1486),IF(OR($S1486&lt;=-0.03,$BA1486&lt;-0.003),0,IF(OR($S1486&lt;=-0.02,$BA1486&lt;0.01),50,100)),"")</f>
        <v>0</v>
      </c>
      <c r="BC1486" t="str">
        <f t="shared" ref="BC1486:BC1549" si="548">IF(OR(COUNT($AZ1486)=0,COUNT($AZ1485)=0),"",IF(OR($AY1486/$AZ1485-1&lt;=-0.03,$AZ1486/$AZ1485-1&lt;=-0.045,IF(COUNT($AZ1477:$AZ1486)=10,AVERAGE($AZ1482:$AZ1486)/AVERAGE($AZ1477:$AZ1486)-1&lt;-0.01,FALSE())),0,IF(OR($AZ1486/$AZ1485-1&lt;=-0.02,IF(COUNT($AZ1477:$AZ1486)=10,AVERAGE($AZ1482:$AZ1486)/AVERAGE($AZ1477:$AZ1486)-1&lt;0.005,FALSE())),50,100)))</f>
        <v/>
      </c>
    </row>
    <row r="1487" spans="1:55" ht="15" customHeight="1">
      <c r="A1487" s="56">
        <v>1483</v>
      </c>
      <c r="B1487" s="57">
        <v>44707</v>
      </c>
      <c r="C1487" s="56">
        <v>2022</v>
      </c>
      <c r="D1487" s="58" t="s">
        <v>239</v>
      </c>
      <c r="E1487" s="59">
        <v>12276.79</v>
      </c>
      <c r="F1487" s="60">
        <v>-0.17227799999999999</v>
      </c>
      <c r="G1487" s="60">
        <v>-0.259245</v>
      </c>
      <c r="H1487" s="61">
        <v>0.1633</v>
      </c>
      <c r="I1487" s="69">
        <v>503.8</v>
      </c>
      <c r="J1487" s="70" t="s">
        <v>240</v>
      </c>
      <c r="K1487" s="63">
        <v>27.5</v>
      </c>
      <c r="L1487" s="56">
        <f t="shared" si="526"/>
        <v>0</v>
      </c>
      <c r="M1487" s="56">
        <f t="shared" si="527"/>
        <v>0</v>
      </c>
      <c r="N1487" s="56">
        <f t="shared" si="528"/>
        <v>0</v>
      </c>
      <c r="O1487" s="56">
        <f t="shared" si="529"/>
        <v>50</v>
      </c>
      <c r="P1487" s="56">
        <f t="shared" si="530"/>
        <v>0</v>
      </c>
      <c r="Q1487" s="63"/>
      <c r="R1487" s="56"/>
      <c r="S1487" s="60">
        <f t="shared" si="543"/>
        <v>2.7868549129139275E-2</v>
      </c>
      <c r="T1487" s="64">
        <f t="shared" si="544"/>
        <v>-3.0666196686640834E-2</v>
      </c>
      <c r="V1487" s="65"/>
      <c r="W1487" s="65"/>
      <c r="Y1487" s="15" t="str">
        <f t="shared" si="531"/>
        <v>HARD</v>
      </c>
      <c r="AA1487" s="66">
        <f t="shared" si="545"/>
        <v>-8.9106893447490454E-2</v>
      </c>
      <c r="AB1487">
        <f>LOOKUP($B1487,'07_L1政策步階'!$A$4:$A$14,'07_L1政策步階'!$C$4:$C$14)</f>
        <v>-1</v>
      </c>
      <c r="AC1487" s="65"/>
      <c r="AD1487" s="65"/>
      <c r="AE1487" s="65"/>
      <c r="AF1487" s="65"/>
      <c r="AG1487" s="65"/>
      <c r="AH1487" s="65"/>
      <c r="AI1487" s="65"/>
      <c r="AJ1487" s="65"/>
      <c r="AK1487" s="65"/>
      <c r="AL1487">
        <f t="shared" si="532"/>
        <v>0</v>
      </c>
      <c r="AM1487">
        <f t="shared" si="533"/>
        <v>0</v>
      </c>
      <c r="AN1487" t="str">
        <f t="shared" si="534"/>
        <v/>
      </c>
      <c r="AO1487" t="str">
        <f t="shared" si="535"/>
        <v/>
      </c>
      <c r="AP1487" t="str">
        <f t="shared" si="536"/>
        <v/>
      </c>
      <c r="AQ1487" t="str">
        <f t="shared" si="537"/>
        <v/>
      </c>
      <c r="AR1487" t="str">
        <f t="shared" si="538"/>
        <v/>
      </c>
      <c r="AS1487" t="str">
        <f t="shared" si="539"/>
        <v/>
      </c>
      <c r="AT1487" t="str">
        <f t="shared" si="540"/>
        <v/>
      </c>
      <c r="AU1487" t="str">
        <f t="shared" si="541"/>
        <v/>
      </c>
      <c r="AV1487" t="str">
        <f t="shared" si="542"/>
        <v/>
      </c>
      <c r="AW1487">
        <f>'01_指標庫'!$H$4*ISNUMBER($F1487)+'01_指標庫'!$H$5*ISNUMBER($AA1487)+'01_指標庫'!$H$6*ISNUMBER($G1487)+'01_指標庫'!$H$7*ISNUMBER($H1487)+'01_指標庫'!$H$8*ISNUMBER($AF1487)+'01_指標庫'!$H$9*ISNUMBER($AG1487)+'01_指標庫'!$H$10*ISNUMBER($AB1487)+'01_指標庫'!$H$11*ISNUMBER($AC1487)+'01_指標庫'!$H$12*ISNUMBER($AD1487)+'01_指標庫'!$H$13*ISNUMBER($AE1487)+'01_指標庫'!$H$14*ISNUMBER($I1487)+'01_指標庫'!$H$15*ISNUMBER($AH1487)+'01_指標庫'!$H$16*ISNUMBER($K1487)+'01_指標庫'!$H$17*ISNUMBER($AI1487)+'01_指標庫'!$H$18*ISNUMBER($AJ1487)+'01_指標庫'!$H$19*ISNUMBER($AK1487)+'01_指標庫'!$H$20*ISNUMBER($BB1487)+'01_指標庫'!$H$21*ISNUMBER($BC1487)</f>
        <v>51</v>
      </c>
      <c r="AX1487">
        <f>IF(AW1487=0,50,ROUND(('01_指標庫'!$H$4*IF(ISNUMBER($F1487),L1487,0)+'01_指標庫'!$H$5*IF(ISNUMBER($AA1487),AL1487,0)+'01_指標庫'!$H$6*IF(ISNUMBER($G1487),M1487,0)+'01_指標庫'!$H$7*IF(ISNUMBER($H1487),N1487,0)+'01_指標庫'!$H$8*IF(ISNUMBER($AF1487),AQ1487,0)+'01_指標庫'!$H$9*IF(ISNUMBER($AG1487),AR1487,0)+'01_指標庫'!$H$10*IF(ISNUMBER($AB1487),AM1487,0)+'01_指標庫'!$H$11*IF(ISNUMBER($AC1487),AN1487,0)+'01_指標庫'!$H$12*IF(ISNUMBER($AD1487),AO1487,0)+'01_指標庫'!$H$13*IF(ISNUMBER($AE1487),AP1487,0)+'01_指標庫'!$H$14*IF(ISNUMBER($I1487),O1487,0)+'01_指標庫'!$H$15*IF(ISNUMBER($AH1487),AS1487,0)+'01_指標庫'!$H$16*IF(ISNUMBER($K1487),P1487,0)+'01_指標庫'!$H$17*IF(ISNUMBER($AI1487),AT1487,0)+'01_指標庫'!$H$18*IF(ISNUMBER($AJ1487),AU1487,0)+'01_指標庫'!$H$19*IF(ISNUMBER($AK1487),AV1487,0)+'01_指標庫'!$H$20*IF(ISNUMBER($BB1487),BB1487,0)+'01_指標庫'!$H$21*IF(ISNUMBER($BC1487),BC1487,0))/AW1487,1))</f>
        <v>7.8</v>
      </c>
      <c r="AY1487" s="67"/>
      <c r="AZ1487" s="67"/>
      <c r="BA1487" s="66">
        <f t="shared" si="546"/>
        <v>-9.4205270451270806E-3</v>
      </c>
      <c r="BB1487">
        <f t="shared" si="547"/>
        <v>0</v>
      </c>
      <c r="BC1487" t="str">
        <f t="shared" si="548"/>
        <v/>
      </c>
    </row>
    <row r="1488" spans="1:55" ht="15" customHeight="1">
      <c r="A1488" s="56">
        <v>1484</v>
      </c>
      <c r="B1488" s="57">
        <v>44708</v>
      </c>
      <c r="C1488" s="56">
        <v>2022</v>
      </c>
      <c r="D1488" s="58" t="s">
        <v>234</v>
      </c>
      <c r="E1488" s="59">
        <v>12681.42</v>
      </c>
      <c r="F1488" s="60">
        <v>-0.14430299999999999</v>
      </c>
      <c r="G1488" s="60">
        <v>-0.23483000000000001</v>
      </c>
      <c r="H1488" s="61">
        <v>0.26529999999999998</v>
      </c>
      <c r="I1488" s="69">
        <v>488.9</v>
      </c>
      <c r="J1488" s="70" t="s">
        <v>240</v>
      </c>
      <c r="K1488" s="63">
        <v>25.72</v>
      </c>
      <c r="L1488" s="56">
        <f t="shared" si="526"/>
        <v>0</v>
      </c>
      <c r="M1488" s="56">
        <f t="shared" si="527"/>
        <v>0</v>
      </c>
      <c r="N1488" s="56">
        <f t="shared" si="528"/>
        <v>0</v>
      </c>
      <c r="O1488" s="56">
        <f t="shared" si="529"/>
        <v>50</v>
      </c>
      <c r="P1488" s="56">
        <f t="shared" si="530"/>
        <v>0</v>
      </c>
      <c r="Q1488" s="63"/>
      <c r="R1488" s="56"/>
      <c r="S1488" s="60">
        <f t="shared" si="543"/>
        <v>3.2958941221605809E-2</v>
      </c>
      <c r="T1488" s="64">
        <f t="shared" si="544"/>
        <v>-6.4727272727272744E-2</v>
      </c>
      <c r="V1488" s="65"/>
      <c r="W1488" s="65"/>
      <c r="Y1488" s="15" t="str">
        <f t="shared" si="531"/>
        <v>HARD</v>
      </c>
      <c r="AA1488" s="66">
        <f t="shared" si="545"/>
        <v>-9.0306520119343592E-2</v>
      </c>
      <c r="AB1488">
        <f>LOOKUP($B1488,'07_L1政策步階'!$A$4:$A$14,'07_L1政策步階'!$C$4:$C$14)</f>
        <v>-1</v>
      </c>
      <c r="AC1488" s="65"/>
      <c r="AD1488" s="65"/>
      <c r="AE1488" s="65"/>
      <c r="AF1488" s="65"/>
      <c r="AG1488" s="65"/>
      <c r="AH1488" s="65"/>
      <c r="AI1488" s="65"/>
      <c r="AJ1488" s="65"/>
      <c r="AK1488" s="65"/>
      <c r="AL1488">
        <f t="shared" si="532"/>
        <v>0</v>
      </c>
      <c r="AM1488">
        <f t="shared" si="533"/>
        <v>0</v>
      </c>
      <c r="AN1488" t="str">
        <f t="shared" si="534"/>
        <v/>
      </c>
      <c r="AO1488" t="str">
        <f t="shared" si="535"/>
        <v/>
      </c>
      <c r="AP1488" t="str">
        <f t="shared" si="536"/>
        <v/>
      </c>
      <c r="AQ1488" t="str">
        <f t="shared" si="537"/>
        <v/>
      </c>
      <c r="AR1488" t="str">
        <f t="shared" si="538"/>
        <v/>
      </c>
      <c r="AS1488" t="str">
        <f t="shared" si="539"/>
        <v/>
      </c>
      <c r="AT1488" t="str">
        <f t="shared" si="540"/>
        <v/>
      </c>
      <c r="AU1488" t="str">
        <f t="shared" si="541"/>
        <v/>
      </c>
      <c r="AV1488" t="str">
        <f t="shared" si="542"/>
        <v/>
      </c>
      <c r="AW1488">
        <f>'01_指標庫'!$H$4*ISNUMBER($F1488)+'01_指標庫'!$H$5*ISNUMBER($AA1488)+'01_指標庫'!$H$6*ISNUMBER($G1488)+'01_指標庫'!$H$7*ISNUMBER($H1488)+'01_指標庫'!$H$8*ISNUMBER($AF1488)+'01_指標庫'!$H$9*ISNUMBER($AG1488)+'01_指標庫'!$H$10*ISNUMBER($AB1488)+'01_指標庫'!$H$11*ISNUMBER($AC1488)+'01_指標庫'!$H$12*ISNUMBER($AD1488)+'01_指標庫'!$H$13*ISNUMBER($AE1488)+'01_指標庫'!$H$14*ISNUMBER($I1488)+'01_指標庫'!$H$15*ISNUMBER($AH1488)+'01_指標庫'!$H$16*ISNUMBER($K1488)+'01_指標庫'!$H$17*ISNUMBER($AI1488)+'01_指標庫'!$H$18*ISNUMBER($AJ1488)+'01_指標庫'!$H$19*ISNUMBER($AK1488)+'01_指標庫'!$H$20*ISNUMBER($BB1488)+'01_指標庫'!$H$21*ISNUMBER($BC1488)</f>
        <v>51</v>
      </c>
      <c r="AX1488">
        <f>IF(AW1488=0,50,ROUND(('01_指標庫'!$H$4*IF(ISNUMBER($F1488),L1488,0)+'01_指標庫'!$H$5*IF(ISNUMBER($AA1488),AL1488,0)+'01_指標庫'!$H$6*IF(ISNUMBER($G1488),M1488,0)+'01_指標庫'!$H$7*IF(ISNUMBER($H1488),N1488,0)+'01_指標庫'!$H$8*IF(ISNUMBER($AF1488),AQ1488,0)+'01_指標庫'!$H$9*IF(ISNUMBER($AG1488),AR1488,0)+'01_指標庫'!$H$10*IF(ISNUMBER($AB1488),AM1488,0)+'01_指標庫'!$H$11*IF(ISNUMBER($AC1488),AN1488,0)+'01_指標庫'!$H$12*IF(ISNUMBER($AD1488),AO1488,0)+'01_指標庫'!$H$13*IF(ISNUMBER($AE1488),AP1488,0)+'01_指標庫'!$H$14*IF(ISNUMBER($I1488),O1488,0)+'01_指標庫'!$H$15*IF(ISNUMBER($AH1488),AS1488,0)+'01_指標庫'!$H$16*IF(ISNUMBER($K1488),P1488,0)+'01_指標庫'!$H$17*IF(ISNUMBER($AI1488),AT1488,0)+'01_指標庫'!$H$18*IF(ISNUMBER($AJ1488),AU1488,0)+'01_指標庫'!$H$19*IF(ISNUMBER($AK1488),AV1488,0)+'01_指標庫'!$H$20*IF(ISNUMBER($BB1488),BB1488,0)+'01_指標庫'!$H$21*IF(ISNUMBER($BC1488),BC1488,0))/AW1488,1))</f>
        <v>13.7</v>
      </c>
      <c r="AY1488" s="67"/>
      <c r="AZ1488" s="67"/>
      <c r="BA1488" s="66">
        <f t="shared" si="546"/>
        <v>2.1379489655684036E-3</v>
      </c>
      <c r="BB1488">
        <f t="shared" si="547"/>
        <v>50</v>
      </c>
      <c r="BC1488" t="str">
        <f t="shared" si="548"/>
        <v/>
      </c>
    </row>
    <row r="1489" spans="1:55" ht="15" customHeight="1">
      <c r="A1489" s="56">
        <v>1485</v>
      </c>
      <c r="B1489" s="57">
        <v>44712</v>
      </c>
      <c r="C1489" s="56">
        <v>2022</v>
      </c>
      <c r="D1489" s="58" t="s">
        <v>237</v>
      </c>
      <c r="E1489" s="59">
        <v>12642.1</v>
      </c>
      <c r="F1489" s="60">
        <v>-0.14623800000000001</v>
      </c>
      <c r="G1489" s="60">
        <v>-0.237203</v>
      </c>
      <c r="H1489" s="61">
        <v>0.26529999999999998</v>
      </c>
      <c r="I1489" s="69">
        <v>492.8</v>
      </c>
      <c r="J1489" s="70" t="s">
        <v>240</v>
      </c>
      <c r="K1489" s="63">
        <v>26.19</v>
      </c>
      <c r="L1489" s="56">
        <f t="shared" si="526"/>
        <v>0</v>
      </c>
      <c r="M1489" s="56">
        <f t="shared" si="527"/>
        <v>0</v>
      </c>
      <c r="N1489" s="56">
        <f t="shared" si="528"/>
        <v>0</v>
      </c>
      <c r="O1489" s="56">
        <f t="shared" si="529"/>
        <v>50</v>
      </c>
      <c r="P1489" s="56">
        <f t="shared" si="530"/>
        <v>0</v>
      </c>
      <c r="Q1489" s="63"/>
      <c r="R1489" s="56"/>
      <c r="S1489" s="60">
        <f t="shared" si="543"/>
        <v>-3.1005991442598635E-3</v>
      </c>
      <c r="T1489" s="64">
        <f t="shared" si="544"/>
        <v>1.8273716951788588E-2</v>
      </c>
      <c r="V1489" s="65"/>
      <c r="W1489" s="65"/>
      <c r="Y1489" s="15" t="str">
        <f t="shared" si="531"/>
        <v>HARD</v>
      </c>
      <c r="AA1489" s="66">
        <f t="shared" si="545"/>
        <v>-9.1941709187028375E-2</v>
      </c>
      <c r="AB1489">
        <f>LOOKUP($B1489,'07_L1政策步階'!$A$4:$A$14,'07_L1政策步階'!$C$4:$C$14)</f>
        <v>-1</v>
      </c>
      <c r="AC1489" s="65"/>
      <c r="AD1489" s="65"/>
      <c r="AE1489" s="65"/>
      <c r="AF1489" s="65"/>
      <c r="AG1489" s="65"/>
      <c r="AH1489" s="65"/>
      <c r="AI1489" s="65"/>
      <c r="AJ1489" s="65"/>
      <c r="AK1489" s="65"/>
      <c r="AL1489">
        <f t="shared" si="532"/>
        <v>0</v>
      </c>
      <c r="AM1489">
        <f t="shared" si="533"/>
        <v>0</v>
      </c>
      <c r="AN1489" t="str">
        <f t="shared" si="534"/>
        <v/>
      </c>
      <c r="AO1489" t="str">
        <f t="shared" si="535"/>
        <v/>
      </c>
      <c r="AP1489" t="str">
        <f t="shared" si="536"/>
        <v/>
      </c>
      <c r="AQ1489" t="str">
        <f t="shared" si="537"/>
        <v/>
      </c>
      <c r="AR1489" t="str">
        <f t="shared" si="538"/>
        <v/>
      </c>
      <c r="AS1489" t="str">
        <f t="shared" si="539"/>
        <v/>
      </c>
      <c r="AT1489" t="str">
        <f t="shared" si="540"/>
        <v/>
      </c>
      <c r="AU1489" t="str">
        <f t="shared" si="541"/>
        <v/>
      </c>
      <c r="AV1489" t="str">
        <f t="shared" si="542"/>
        <v/>
      </c>
      <c r="AW1489">
        <f>'01_指標庫'!$H$4*ISNUMBER($F1489)+'01_指標庫'!$H$5*ISNUMBER($AA1489)+'01_指標庫'!$H$6*ISNUMBER($G1489)+'01_指標庫'!$H$7*ISNUMBER($H1489)+'01_指標庫'!$H$8*ISNUMBER($AF1489)+'01_指標庫'!$H$9*ISNUMBER($AG1489)+'01_指標庫'!$H$10*ISNUMBER($AB1489)+'01_指標庫'!$H$11*ISNUMBER($AC1489)+'01_指標庫'!$H$12*ISNUMBER($AD1489)+'01_指標庫'!$H$13*ISNUMBER($AE1489)+'01_指標庫'!$H$14*ISNUMBER($I1489)+'01_指標庫'!$H$15*ISNUMBER($AH1489)+'01_指標庫'!$H$16*ISNUMBER($K1489)+'01_指標庫'!$H$17*ISNUMBER($AI1489)+'01_指標庫'!$H$18*ISNUMBER($AJ1489)+'01_指標庫'!$H$19*ISNUMBER($AK1489)+'01_指標庫'!$H$20*ISNUMBER($BB1489)+'01_指標庫'!$H$21*ISNUMBER($BC1489)</f>
        <v>51</v>
      </c>
      <c r="AX1489">
        <f>IF(AW1489=0,50,ROUND(('01_指標庫'!$H$4*IF(ISNUMBER($F1489),L1489,0)+'01_指標庫'!$H$5*IF(ISNUMBER($AA1489),AL1489,0)+'01_指標庫'!$H$6*IF(ISNUMBER($G1489),M1489,0)+'01_指標庫'!$H$7*IF(ISNUMBER($H1489),N1489,0)+'01_指標庫'!$H$8*IF(ISNUMBER($AF1489),AQ1489,0)+'01_指標庫'!$H$9*IF(ISNUMBER($AG1489),AR1489,0)+'01_指標庫'!$H$10*IF(ISNUMBER($AB1489),AM1489,0)+'01_指標庫'!$H$11*IF(ISNUMBER($AC1489),AN1489,0)+'01_指標庫'!$H$12*IF(ISNUMBER($AD1489),AO1489,0)+'01_指標庫'!$H$13*IF(ISNUMBER($AE1489),AP1489,0)+'01_指標庫'!$H$14*IF(ISNUMBER($I1489),O1489,0)+'01_指標庫'!$H$15*IF(ISNUMBER($AH1489),AS1489,0)+'01_指標庫'!$H$16*IF(ISNUMBER($K1489),P1489,0)+'01_指標庫'!$H$17*IF(ISNUMBER($AI1489),AT1489,0)+'01_指標庫'!$H$18*IF(ISNUMBER($AJ1489),AU1489,0)+'01_指標庫'!$H$19*IF(ISNUMBER($AK1489),AV1489,0)+'01_指標庫'!$H$20*IF(ISNUMBER($BB1489),BB1489,0)+'01_指標庫'!$H$21*IF(ISNUMBER($BC1489),BC1489,0))/AW1489,1))</f>
        <v>13.7</v>
      </c>
      <c r="AY1489" s="67"/>
      <c r="AZ1489" s="67"/>
      <c r="BA1489" s="66">
        <f t="shared" si="546"/>
        <v>8.8533288052305981E-3</v>
      </c>
      <c r="BB1489">
        <f t="shared" si="547"/>
        <v>50</v>
      </c>
      <c r="BC1489" t="str">
        <f t="shared" si="548"/>
        <v/>
      </c>
    </row>
    <row r="1490" spans="1:55" ht="15" customHeight="1">
      <c r="A1490" s="56">
        <v>1486</v>
      </c>
      <c r="B1490" s="57">
        <v>44713</v>
      </c>
      <c r="C1490" s="56">
        <v>2022</v>
      </c>
      <c r="D1490" s="58" t="s">
        <v>238</v>
      </c>
      <c r="E1490" s="59">
        <v>12548.36</v>
      </c>
      <c r="F1490" s="60">
        <v>-0.15182599999999999</v>
      </c>
      <c r="G1490" s="60">
        <v>-0.24285899999999999</v>
      </c>
      <c r="H1490" s="61">
        <v>0.2041</v>
      </c>
      <c r="I1490" s="69">
        <v>488.6</v>
      </c>
      <c r="J1490" s="70" t="s">
        <v>240</v>
      </c>
      <c r="K1490" s="63">
        <v>25.69</v>
      </c>
      <c r="L1490" s="56">
        <f t="shared" si="526"/>
        <v>0</v>
      </c>
      <c r="M1490" s="56">
        <f t="shared" si="527"/>
        <v>0</v>
      </c>
      <c r="N1490" s="56">
        <f t="shared" si="528"/>
        <v>0</v>
      </c>
      <c r="O1490" s="56">
        <f t="shared" si="529"/>
        <v>50</v>
      </c>
      <c r="P1490" s="56">
        <f t="shared" si="530"/>
        <v>0</v>
      </c>
      <c r="Q1490" s="63"/>
      <c r="R1490" s="56"/>
      <c r="S1490" s="60">
        <f t="shared" si="543"/>
        <v>-7.4149073334335291E-3</v>
      </c>
      <c r="T1490" s="64">
        <f t="shared" si="544"/>
        <v>-1.9091256204658236E-2</v>
      </c>
      <c r="V1490" s="65"/>
      <c r="W1490" s="65"/>
      <c r="Y1490" s="15" t="str">
        <f t="shared" si="531"/>
        <v>HARD</v>
      </c>
      <c r="AA1490" s="66">
        <f t="shared" si="545"/>
        <v>-9.3616940985392194E-2</v>
      </c>
      <c r="AB1490">
        <f>LOOKUP($B1490,'07_L1政策步階'!$A$4:$A$14,'07_L1政策步階'!$C$4:$C$14)</f>
        <v>-1</v>
      </c>
      <c r="AC1490" s="65"/>
      <c r="AD1490" s="65"/>
      <c r="AE1490" s="65"/>
      <c r="AF1490" s="65"/>
      <c r="AG1490" s="65"/>
      <c r="AH1490" s="65"/>
      <c r="AI1490" s="65"/>
      <c r="AJ1490" s="65"/>
      <c r="AK1490" s="65"/>
      <c r="AL1490">
        <f t="shared" si="532"/>
        <v>0</v>
      </c>
      <c r="AM1490">
        <f t="shared" si="533"/>
        <v>0</v>
      </c>
      <c r="AN1490" t="str">
        <f t="shared" si="534"/>
        <v/>
      </c>
      <c r="AO1490" t="str">
        <f t="shared" si="535"/>
        <v/>
      </c>
      <c r="AP1490" t="str">
        <f t="shared" si="536"/>
        <v/>
      </c>
      <c r="AQ1490" t="str">
        <f t="shared" si="537"/>
        <v/>
      </c>
      <c r="AR1490" t="str">
        <f t="shared" si="538"/>
        <v/>
      </c>
      <c r="AS1490" t="str">
        <f t="shared" si="539"/>
        <v/>
      </c>
      <c r="AT1490" t="str">
        <f t="shared" si="540"/>
        <v/>
      </c>
      <c r="AU1490" t="str">
        <f t="shared" si="541"/>
        <v/>
      </c>
      <c r="AV1490" t="str">
        <f t="shared" si="542"/>
        <v/>
      </c>
      <c r="AW1490">
        <f>'01_指標庫'!$H$4*ISNUMBER($F1490)+'01_指標庫'!$H$5*ISNUMBER($AA1490)+'01_指標庫'!$H$6*ISNUMBER($G1490)+'01_指標庫'!$H$7*ISNUMBER($H1490)+'01_指標庫'!$H$8*ISNUMBER($AF1490)+'01_指標庫'!$H$9*ISNUMBER($AG1490)+'01_指標庫'!$H$10*ISNUMBER($AB1490)+'01_指標庫'!$H$11*ISNUMBER($AC1490)+'01_指標庫'!$H$12*ISNUMBER($AD1490)+'01_指標庫'!$H$13*ISNUMBER($AE1490)+'01_指標庫'!$H$14*ISNUMBER($I1490)+'01_指標庫'!$H$15*ISNUMBER($AH1490)+'01_指標庫'!$H$16*ISNUMBER($K1490)+'01_指標庫'!$H$17*ISNUMBER($AI1490)+'01_指標庫'!$H$18*ISNUMBER($AJ1490)+'01_指標庫'!$H$19*ISNUMBER($AK1490)+'01_指標庫'!$H$20*ISNUMBER($BB1490)+'01_指標庫'!$H$21*ISNUMBER($BC1490)</f>
        <v>51</v>
      </c>
      <c r="AX1490">
        <f>IF(AW1490=0,50,ROUND(('01_指標庫'!$H$4*IF(ISNUMBER($F1490),L1490,0)+'01_指標庫'!$H$5*IF(ISNUMBER($AA1490),AL1490,0)+'01_指標庫'!$H$6*IF(ISNUMBER($G1490),M1490,0)+'01_指標庫'!$H$7*IF(ISNUMBER($H1490),N1490,0)+'01_指標庫'!$H$8*IF(ISNUMBER($AF1490),AQ1490,0)+'01_指標庫'!$H$9*IF(ISNUMBER($AG1490),AR1490,0)+'01_指標庫'!$H$10*IF(ISNUMBER($AB1490),AM1490,0)+'01_指標庫'!$H$11*IF(ISNUMBER($AC1490),AN1490,0)+'01_指標庫'!$H$12*IF(ISNUMBER($AD1490),AO1490,0)+'01_指標庫'!$H$13*IF(ISNUMBER($AE1490),AP1490,0)+'01_指標庫'!$H$14*IF(ISNUMBER($I1490),O1490,0)+'01_指標庫'!$H$15*IF(ISNUMBER($AH1490),AS1490,0)+'01_指標庫'!$H$16*IF(ISNUMBER($K1490),P1490,0)+'01_指標庫'!$H$17*IF(ISNUMBER($AI1490),AT1490,0)+'01_指標庫'!$H$18*IF(ISNUMBER($AJ1490),AU1490,0)+'01_指標庫'!$H$19*IF(ISNUMBER($AK1490),AV1490,0)+'01_指標庫'!$H$20*IF(ISNUMBER($BB1490),BB1490,0)+'01_指標庫'!$H$21*IF(ISNUMBER($BC1490),BC1490,0))/AW1490,1))</f>
        <v>19.600000000000001</v>
      </c>
      <c r="AY1490" s="67"/>
      <c r="AZ1490" s="67"/>
      <c r="BA1490" s="66">
        <f t="shared" si="546"/>
        <v>2.1795302604292299E-2</v>
      </c>
      <c r="BB1490">
        <f t="shared" si="547"/>
        <v>100</v>
      </c>
      <c r="BC1490" t="str">
        <f t="shared" si="548"/>
        <v/>
      </c>
    </row>
    <row r="1491" spans="1:55" ht="15" customHeight="1">
      <c r="A1491" s="56">
        <v>1487</v>
      </c>
      <c r="B1491" s="57">
        <v>44714</v>
      </c>
      <c r="C1491" s="56">
        <v>2022</v>
      </c>
      <c r="D1491" s="58" t="s">
        <v>239</v>
      </c>
      <c r="E1491" s="59">
        <v>12892.89</v>
      </c>
      <c r="F1491" s="60">
        <v>-0.127916</v>
      </c>
      <c r="G1491" s="60">
        <v>-0.22207099999999999</v>
      </c>
      <c r="H1491" s="61">
        <v>0.28570000000000001</v>
      </c>
      <c r="I1491" s="69">
        <v>480.5</v>
      </c>
      <c r="J1491" s="70" t="s">
        <v>240</v>
      </c>
      <c r="K1491" s="63">
        <v>24.72</v>
      </c>
      <c r="L1491" s="56">
        <f t="shared" si="526"/>
        <v>0</v>
      </c>
      <c r="M1491" s="56">
        <f t="shared" si="527"/>
        <v>0</v>
      </c>
      <c r="N1491" s="56">
        <f t="shared" si="528"/>
        <v>0</v>
      </c>
      <c r="O1491" s="56">
        <f t="shared" si="529"/>
        <v>50</v>
      </c>
      <c r="P1491" s="56">
        <f t="shared" si="530"/>
        <v>50</v>
      </c>
      <c r="Q1491" s="63"/>
      <c r="R1491" s="56"/>
      <c r="S1491" s="60">
        <f t="shared" si="543"/>
        <v>2.7456177540331916E-2</v>
      </c>
      <c r="T1491" s="64">
        <f t="shared" si="544"/>
        <v>-3.7757882444531043E-2</v>
      </c>
      <c r="V1491" s="65"/>
      <c r="W1491" s="65"/>
      <c r="Y1491" s="15" t="str">
        <f t="shared" si="531"/>
        <v>HARD</v>
      </c>
      <c r="AA1491" s="66">
        <f t="shared" si="545"/>
        <v>-9.5353056218354215E-2</v>
      </c>
      <c r="AB1491">
        <f>LOOKUP($B1491,'07_L1政策步階'!$A$4:$A$14,'07_L1政策步階'!$C$4:$C$14)</f>
        <v>-1</v>
      </c>
      <c r="AC1491" s="65"/>
      <c r="AD1491" s="65"/>
      <c r="AE1491" s="65"/>
      <c r="AF1491" s="65"/>
      <c r="AG1491" s="65"/>
      <c r="AH1491" s="65"/>
      <c r="AI1491" s="65"/>
      <c r="AJ1491" s="65"/>
      <c r="AK1491" s="65"/>
      <c r="AL1491">
        <f t="shared" si="532"/>
        <v>0</v>
      </c>
      <c r="AM1491">
        <f t="shared" si="533"/>
        <v>0</v>
      </c>
      <c r="AN1491" t="str">
        <f t="shared" si="534"/>
        <v/>
      </c>
      <c r="AO1491" t="str">
        <f t="shared" si="535"/>
        <v/>
      </c>
      <c r="AP1491" t="str">
        <f t="shared" si="536"/>
        <v/>
      </c>
      <c r="AQ1491" t="str">
        <f t="shared" si="537"/>
        <v/>
      </c>
      <c r="AR1491" t="str">
        <f t="shared" si="538"/>
        <v/>
      </c>
      <c r="AS1491" t="str">
        <f t="shared" si="539"/>
        <v/>
      </c>
      <c r="AT1491" t="str">
        <f t="shared" si="540"/>
        <v/>
      </c>
      <c r="AU1491" t="str">
        <f t="shared" si="541"/>
        <v/>
      </c>
      <c r="AV1491" t="str">
        <f t="shared" si="542"/>
        <v/>
      </c>
      <c r="AW1491">
        <f>'01_指標庫'!$H$4*ISNUMBER($F1491)+'01_指標庫'!$H$5*ISNUMBER($AA1491)+'01_指標庫'!$H$6*ISNUMBER($G1491)+'01_指標庫'!$H$7*ISNUMBER($H1491)+'01_指標庫'!$H$8*ISNUMBER($AF1491)+'01_指標庫'!$H$9*ISNUMBER($AG1491)+'01_指標庫'!$H$10*ISNUMBER($AB1491)+'01_指標庫'!$H$11*ISNUMBER($AC1491)+'01_指標庫'!$H$12*ISNUMBER($AD1491)+'01_指標庫'!$H$13*ISNUMBER($AE1491)+'01_指標庫'!$H$14*ISNUMBER($I1491)+'01_指標庫'!$H$15*ISNUMBER($AH1491)+'01_指標庫'!$H$16*ISNUMBER($K1491)+'01_指標庫'!$H$17*ISNUMBER($AI1491)+'01_指標庫'!$H$18*ISNUMBER($AJ1491)+'01_指標庫'!$H$19*ISNUMBER($AK1491)+'01_指標庫'!$H$20*ISNUMBER($BB1491)+'01_指標庫'!$H$21*ISNUMBER($BC1491)</f>
        <v>51</v>
      </c>
      <c r="AX1491">
        <f>IF(AW1491=0,50,ROUND(('01_指標庫'!$H$4*IF(ISNUMBER($F1491),L1491,0)+'01_指標庫'!$H$5*IF(ISNUMBER($AA1491),AL1491,0)+'01_指標庫'!$H$6*IF(ISNUMBER($G1491),M1491,0)+'01_指標庫'!$H$7*IF(ISNUMBER($H1491),N1491,0)+'01_指標庫'!$H$8*IF(ISNUMBER($AF1491),AQ1491,0)+'01_指標庫'!$H$9*IF(ISNUMBER($AG1491),AR1491,0)+'01_指標庫'!$H$10*IF(ISNUMBER($AB1491),AM1491,0)+'01_指標庫'!$H$11*IF(ISNUMBER($AC1491),AN1491,0)+'01_指標庫'!$H$12*IF(ISNUMBER($AD1491),AO1491,0)+'01_指標庫'!$H$13*IF(ISNUMBER($AE1491),AP1491,0)+'01_指標庫'!$H$14*IF(ISNUMBER($I1491),O1491,0)+'01_指標庫'!$H$15*IF(ISNUMBER($AH1491),AS1491,0)+'01_指標庫'!$H$16*IF(ISNUMBER($K1491),P1491,0)+'01_指標庫'!$H$17*IF(ISNUMBER($AI1491),AT1491,0)+'01_指標庫'!$H$18*IF(ISNUMBER($AJ1491),AU1491,0)+'01_指標庫'!$H$19*IF(ISNUMBER($AK1491),AV1491,0)+'01_指標庫'!$H$20*IF(ISNUMBER($BB1491),BB1491,0)+'01_指標庫'!$H$21*IF(ISNUMBER($BC1491),BC1491,0))/AW1491,1))</f>
        <v>25.5</v>
      </c>
      <c r="AY1491" s="67"/>
      <c r="AZ1491" s="67"/>
      <c r="BA1491" s="66">
        <f t="shared" si="546"/>
        <v>2.9242733479585503E-2</v>
      </c>
      <c r="BB1491">
        <f t="shared" si="547"/>
        <v>100</v>
      </c>
      <c r="BC1491" t="str">
        <f t="shared" si="548"/>
        <v/>
      </c>
    </row>
    <row r="1492" spans="1:55" ht="15" customHeight="1">
      <c r="A1492" s="56">
        <v>1488</v>
      </c>
      <c r="B1492" s="57">
        <v>44715</v>
      </c>
      <c r="C1492" s="56">
        <v>2022</v>
      </c>
      <c r="D1492" s="58" t="s">
        <v>234</v>
      </c>
      <c r="E1492" s="59">
        <v>12548.03</v>
      </c>
      <c r="F1492" s="60">
        <v>-0.15057899999999999</v>
      </c>
      <c r="G1492" s="60">
        <v>-0.24287900000000001</v>
      </c>
      <c r="H1492" s="61">
        <v>0.22450000000000001</v>
      </c>
      <c r="I1492" s="69">
        <v>481.1</v>
      </c>
      <c r="J1492" s="70" t="s">
        <v>240</v>
      </c>
      <c r="K1492" s="63">
        <v>24.79</v>
      </c>
      <c r="L1492" s="56">
        <f t="shared" si="526"/>
        <v>0</v>
      </c>
      <c r="M1492" s="56">
        <f t="shared" si="527"/>
        <v>0</v>
      </c>
      <c r="N1492" s="56">
        <f t="shared" si="528"/>
        <v>0</v>
      </c>
      <c r="O1492" s="56">
        <f t="shared" si="529"/>
        <v>50</v>
      </c>
      <c r="P1492" s="56">
        <f t="shared" si="530"/>
        <v>50</v>
      </c>
      <c r="Q1492" s="63"/>
      <c r="R1492" s="56"/>
      <c r="S1492" s="60">
        <f t="shared" si="543"/>
        <v>-2.6748075877479627E-2</v>
      </c>
      <c r="T1492" s="64">
        <f t="shared" si="544"/>
        <v>2.8317152103560783E-3</v>
      </c>
      <c r="V1492" s="65"/>
      <c r="W1492" s="65"/>
      <c r="Y1492" s="15" t="str">
        <f t="shared" si="531"/>
        <v>HARD</v>
      </c>
      <c r="AA1492" s="66">
        <f t="shared" si="545"/>
        <v>-9.7217487715292372E-2</v>
      </c>
      <c r="AB1492">
        <f>LOOKUP($B1492,'07_L1政策步階'!$A$4:$A$14,'07_L1政策步階'!$C$4:$C$14)</f>
        <v>-1</v>
      </c>
      <c r="AC1492" s="65"/>
      <c r="AD1492" s="65"/>
      <c r="AE1492" s="65"/>
      <c r="AF1492" s="65"/>
      <c r="AG1492" s="65"/>
      <c r="AH1492" s="65"/>
      <c r="AI1492" s="65"/>
      <c r="AJ1492" s="65"/>
      <c r="AK1492" s="65"/>
      <c r="AL1492">
        <f t="shared" si="532"/>
        <v>0</v>
      </c>
      <c r="AM1492">
        <f t="shared" si="533"/>
        <v>0</v>
      </c>
      <c r="AN1492" t="str">
        <f t="shared" si="534"/>
        <v/>
      </c>
      <c r="AO1492" t="str">
        <f t="shared" si="535"/>
        <v/>
      </c>
      <c r="AP1492" t="str">
        <f t="shared" si="536"/>
        <v/>
      </c>
      <c r="AQ1492" t="str">
        <f t="shared" si="537"/>
        <v/>
      </c>
      <c r="AR1492" t="str">
        <f t="shared" si="538"/>
        <v/>
      </c>
      <c r="AS1492" t="str">
        <f t="shared" si="539"/>
        <v/>
      </c>
      <c r="AT1492" t="str">
        <f t="shared" si="540"/>
        <v/>
      </c>
      <c r="AU1492" t="str">
        <f t="shared" si="541"/>
        <v/>
      </c>
      <c r="AV1492" t="str">
        <f t="shared" si="542"/>
        <v/>
      </c>
      <c r="AW1492">
        <f>'01_指標庫'!$H$4*ISNUMBER($F1492)+'01_指標庫'!$H$5*ISNUMBER($AA1492)+'01_指標庫'!$H$6*ISNUMBER($G1492)+'01_指標庫'!$H$7*ISNUMBER($H1492)+'01_指標庫'!$H$8*ISNUMBER($AF1492)+'01_指標庫'!$H$9*ISNUMBER($AG1492)+'01_指標庫'!$H$10*ISNUMBER($AB1492)+'01_指標庫'!$H$11*ISNUMBER($AC1492)+'01_指標庫'!$H$12*ISNUMBER($AD1492)+'01_指標庫'!$H$13*ISNUMBER($AE1492)+'01_指標庫'!$H$14*ISNUMBER($I1492)+'01_指標庫'!$H$15*ISNUMBER($AH1492)+'01_指標庫'!$H$16*ISNUMBER($K1492)+'01_指標庫'!$H$17*ISNUMBER($AI1492)+'01_指標庫'!$H$18*ISNUMBER($AJ1492)+'01_指標庫'!$H$19*ISNUMBER($AK1492)+'01_指標庫'!$H$20*ISNUMBER($BB1492)+'01_指標庫'!$H$21*ISNUMBER($BC1492)</f>
        <v>51</v>
      </c>
      <c r="AX1492">
        <f>IF(AW1492=0,50,ROUND(('01_指標庫'!$H$4*IF(ISNUMBER($F1492),L1492,0)+'01_指標庫'!$H$5*IF(ISNUMBER($AA1492),AL1492,0)+'01_指標庫'!$H$6*IF(ISNUMBER($G1492),M1492,0)+'01_指標庫'!$H$7*IF(ISNUMBER($H1492),N1492,0)+'01_指標庫'!$H$8*IF(ISNUMBER($AF1492),AQ1492,0)+'01_指標庫'!$H$9*IF(ISNUMBER($AG1492),AR1492,0)+'01_指標庫'!$H$10*IF(ISNUMBER($AB1492),AM1492,0)+'01_指標庫'!$H$11*IF(ISNUMBER($AC1492),AN1492,0)+'01_指標庫'!$H$12*IF(ISNUMBER($AD1492),AO1492,0)+'01_指標庫'!$H$13*IF(ISNUMBER($AE1492),AP1492,0)+'01_指標庫'!$H$14*IF(ISNUMBER($I1492),O1492,0)+'01_指標庫'!$H$15*IF(ISNUMBER($AH1492),AS1492,0)+'01_指標庫'!$H$16*IF(ISNUMBER($K1492),P1492,0)+'01_指標庫'!$H$17*IF(ISNUMBER($AI1492),AT1492,0)+'01_指標庫'!$H$18*IF(ISNUMBER($AJ1492),AU1492,0)+'01_指標庫'!$H$19*IF(ISNUMBER($AK1492),AV1492,0)+'01_指標庫'!$H$20*IF(ISNUMBER($BB1492),BB1492,0)+'01_指標庫'!$H$21*IF(ISNUMBER($BC1492),BC1492,0))/AW1492,1))</f>
        <v>19.600000000000001</v>
      </c>
      <c r="AY1492" s="67"/>
      <c r="AZ1492" s="67"/>
      <c r="BA1492" s="66">
        <f t="shared" si="546"/>
        <v>2.8028323679993639E-2</v>
      </c>
      <c r="BB1492">
        <f t="shared" si="547"/>
        <v>50</v>
      </c>
      <c r="BC1492" t="str">
        <f t="shared" si="548"/>
        <v/>
      </c>
    </row>
    <row r="1493" spans="1:55" ht="15" customHeight="1">
      <c r="A1493" s="56">
        <v>1489</v>
      </c>
      <c r="B1493" s="57">
        <v>44718</v>
      </c>
      <c r="C1493" s="56">
        <v>2022</v>
      </c>
      <c r="D1493" s="58" t="s">
        <v>236</v>
      </c>
      <c r="E1493" s="59">
        <v>12599.63</v>
      </c>
      <c r="F1493" s="60">
        <v>-0.14641199999999999</v>
      </c>
      <c r="G1493" s="60">
        <v>-0.23976500000000001</v>
      </c>
      <c r="H1493" s="61">
        <v>0.2041</v>
      </c>
      <c r="I1493" s="69">
        <v>483.4</v>
      </c>
      <c r="J1493" s="70" t="s">
        <v>240</v>
      </c>
      <c r="K1493" s="63">
        <v>25.07</v>
      </c>
      <c r="L1493" s="56">
        <f t="shared" si="526"/>
        <v>0</v>
      </c>
      <c r="M1493" s="56">
        <f t="shared" si="527"/>
        <v>0</v>
      </c>
      <c r="N1493" s="56">
        <f t="shared" si="528"/>
        <v>0</v>
      </c>
      <c r="O1493" s="56">
        <f t="shared" si="529"/>
        <v>50</v>
      </c>
      <c r="P1493" s="56">
        <f t="shared" si="530"/>
        <v>0</v>
      </c>
      <c r="Q1493" s="63"/>
      <c r="R1493" s="56"/>
      <c r="S1493" s="60">
        <f t="shared" si="543"/>
        <v>4.1121992854653566E-3</v>
      </c>
      <c r="T1493" s="64">
        <f t="shared" si="544"/>
        <v>1.1294876966518874E-2</v>
      </c>
      <c r="V1493" s="65"/>
      <c r="W1493" s="65"/>
      <c r="Y1493" s="15" t="str">
        <f t="shared" si="531"/>
        <v>HARD</v>
      </c>
      <c r="AA1493" s="66">
        <f t="shared" si="545"/>
        <v>-9.9438530715930895E-2</v>
      </c>
      <c r="AB1493">
        <f>LOOKUP($B1493,'07_L1政策步階'!$A$4:$A$14,'07_L1政策步階'!$C$4:$C$14)</f>
        <v>-1</v>
      </c>
      <c r="AC1493" s="65"/>
      <c r="AD1493" s="65"/>
      <c r="AE1493" s="65"/>
      <c r="AF1493" s="65"/>
      <c r="AG1493" s="65"/>
      <c r="AH1493" s="65"/>
      <c r="AI1493" s="65"/>
      <c r="AJ1493" s="65"/>
      <c r="AK1493" s="65"/>
      <c r="AL1493">
        <f t="shared" si="532"/>
        <v>0</v>
      </c>
      <c r="AM1493">
        <f t="shared" si="533"/>
        <v>0</v>
      </c>
      <c r="AN1493" t="str">
        <f t="shared" si="534"/>
        <v/>
      </c>
      <c r="AO1493" t="str">
        <f t="shared" si="535"/>
        <v/>
      </c>
      <c r="AP1493" t="str">
        <f t="shared" si="536"/>
        <v/>
      </c>
      <c r="AQ1493" t="str">
        <f t="shared" si="537"/>
        <v/>
      </c>
      <c r="AR1493" t="str">
        <f t="shared" si="538"/>
        <v/>
      </c>
      <c r="AS1493" t="str">
        <f t="shared" si="539"/>
        <v/>
      </c>
      <c r="AT1493" t="str">
        <f t="shared" si="540"/>
        <v/>
      </c>
      <c r="AU1493" t="str">
        <f t="shared" si="541"/>
        <v/>
      </c>
      <c r="AV1493" t="str">
        <f t="shared" si="542"/>
        <v/>
      </c>
      <c r="AW1493">
        <f>'01_指標庫'!$H$4*ISNUMBER($F1493)+'01_指標庫'!$H$5*ISNUMBER($AA1493)+'01_指標庫'!$H$6*ISNUMBER($G1493)+'01_指標庫'!$H$7*ISNUMBER($H1493)+'01_指標庫'!$H$8*ISNUMBER($AF1493)+'01_指標庫'!$H$9*ISNUMBER($AG1493)+'01_指標庫'!$H$10*ISNUMBER($AB1493)+'01_指標庫'!$H$11*ISNUMBER($AC1493)+'01_指標庫'!$H$12*ISNUMBER($AD1493)+'01_指標庫'!$H$13*ISNUMBER($AE1493)+'01_指標庫'!$H$14*ISNUMBER($I1493)+'01_指標庫'!$H$15*ISNUMBER($AH1493)+'01_指標庫'!$H$16*ISNUMBER($K1493)+'01_指標庫'!$H$17*ISNUMBER($AI1493)+'01_指標庫'!$H$18*ISNUMBER($AJ1493)+'01_指標庫'!$H$19*ISNUMBER($AK1493)+'01_指標庫'!$H$20*ISNUMBER($BB1493)+'01_指標庫'!$H$21*ISNUMBER($BC1493)</f>
        <v>51</v>
      </c>
      <c r="AX1493">
        <f>IF(AW1493=0,50,ROUND(('01_指標庫'!$H$4*IF(ISNUMBER($F1493),L1493,0)+'01_指標庫'!$H$5*IF(ISNUMBER($AA1493),AL1493,0)+'01_指標庫'!$H$6*IF(ISNUMBER($G1493),M1493,0)+'01_指標庫'!$H$7*IF(ISNUMBER($H1493),N1493,0)+'01_指標庫'!$H$8*IF(ISNUMBER($AF1493),AQ1493,0)+'01_指標庫'!$H$9*IF(ISNUMBER($AG1493),AR1493,0)+'01_指標庫'!$H$10*IF(ISNUMBER($AB1493),AM1493,0)+'01_指標庫'!$H$11*IF(ISNUMBER($AC1493),AN1493,0)+'01_指標庫'!$H$12*IF(ISNUMBER($AD1493),AO1493,0)+'01_指標庫'!$H$13*IF(ISNUMBER($AE1493),AP1493,0)+'01_指標庫'!$H$14*IF(ISNUMBER($I1493),O1493,0)+'01_指標庫'!$H$15*IF(ISNUMBER($AH1493),AS1493,0)+'01_指標庫'!$H$16*IF(ISNUMBER($K1493),P1493,0)+'01_指標庫'!$H$17*IF(ISNUMBER($AI1493),AT1493,0)+'01_指標庫'!$H$18*IF(ISNUMBER($AJ1493),AU1493,0)+'01_指標庫'!$H$19*IF(ISNUMBER($AK1493),AV1493,0)+'01_指標庫'!$H$20*IF(ISNUMBER($BB1493),BB1493,0)+'01_指標庫'!$H$21*IF(ISNUMBER($BC1493),BC1493,0))/AW1493,1))</f>
        <v>19.600000000000001</v>
      </c>
      <c r="AY1493" s="67"/>
      <c r="AZ1493" s="67"/>
      <c r="BA1493" s="66">
        <f t="shared" si="546"/>
        <v>2.0371192620266543E-2</v>
      </c>
      <c r="BB1493">
        <f t="shared" si="547"/>
        <v>100</v>
      </c>
      <c r="BC1493" t="str">
        <f t="shared" si="548"/>
        <v/>
      </c>
    </row>
    <row r="1494" spans="1:55" ht="15" customHeight="1">
      <c r="A1494" s="56">
        <v>1490</v>
      </c>
      <c r="B1494" s="57">
        <v>44719</v>
      </c>
      <c r="C1494" s="56">
        <v>2022</v>
      </c>
      <c r="D1494" s="58" t="s">
        <v>237</v>
      </c>
      <c r="E1494" s="59">
        <v>12711.68</v>
      </c>
      <c r="F1494" s="60">
        <v>-0.138126</v>
      </c>
      <c r="G1494" s="60">
        <v>-0.23300399999999999</v>
      </c>
      <c r="H1494" s="61">
        <v>0.32650000000000001</v>
      </c>
      <c r="I1494" s="69">
        <v>474.6</v>
      </c>
      <c r="J1494" s="70" t="s">
        <v>240</v>
      </c>
      <c r="K1494" s="63">
        <v>24.02</v>
      </c>
      <c r="L1494" s="56">
        <f t="shared" si="526"/>
        <v>0</v>
      </c>
      <c r="M1494" s="56">
        <f t="shared" si="527"/>
        <v>0</v>
      </c>
      <c r="N1494" s="56">
        <f t="shared" si="528"/>
        <v>0</v>
      </c>
      <c r="O1494" s="56">
        <f t="shared" si="529"/>
        <v>50</v>
      </c>
      <c r="P1494" s="56">
        <f t="shared" si="530"/>
        <v>50</v>
      </c>
      <c r="Q1494" s="63"/>
      <c r="R1494" s="56"/>
      <c r="S1494" s="60">
        <f t="shared" si="543"/>
        <v>8.8931182899816275E-3</v>
      </c>
      <c r="T1494" s="64">
        <f t="shared" si="544"/>
        <v>-4.1882728360590371E-2</v>
      </c>
      <c r="V1494" s="65"/>
      <c r="W1494" s="65"/>
      <c r="Y1494" s="15" t="str">
        <f t="shared" si="531"/>
        <v>HARD</v>
      </c>
      <c r="AA1494" s="66">
        <f t="shared" si="545"/>
        <v>-0.10148152778256025</v>
      </c>
      <c r="AB1494">
        <f>LOOKUP($B1494,'07_L1政策步階'!$A$4:$A$14,'07_L1政策步階'!$C$4:$C$14)</f>
        <v>-1</v>
      </c>
      <c r="AC1494" s="65"/>
      <c r="AD1494" s="65"/>
      <c r="AE1494" s="65"/>
      <c r="AF1494" s="65"/>
      <c r="AG1494" s="65"/>
      <c r="AH1494" s="65"/>
      <c r="AI1494" s="65"/>
      <c r="AJ1494" s="65"/>
      <c r="AK1494" s="65"/>
      <c r="AL1494">
        <f t="shared" si="532"/>
        <v>0</v>
      </c>
      <c r="AM1494">
        <f t="shared" si="533"/>
        <v>0</v>
      </c>
      <c r="AN1494" t="str">
        <f t="shared" si="534"/>
        <v/>
      </c>
      <c r="AO1494" t="str">
        <f t="shared" si="535"/>
        <v/>
      </c>
      <c r="AP1494" t="str">
        <f t="shared" si="536"/>
        <v/>
      </c>
      <c r="AQ1494" t="str">
        <f t="shared" si="537"/>
        <v/>
      </c>
      <c r="AR1494" t="str">
        <f t="shared" si="538"/>
        <v/>
      </c>
      <c r="AS1494" t="str">
        <f t="shared" si="539"/>
        <v/>
      </c>
      <c r="AT1494" t="str">
        <f t="shared" si="540"/>
        <v/>
      </c>
      <c r="AU1494" t="str">
        <f t="shared" si="541"/>
        <v/>
      </c>
      <c r="AV1494" t="str">
        <f t="shared" si="542"/>
        <v/>
      </c>
      <c r="AW1494">
        <f>'01_指標庫'!$H$4*ISNUMBER($F1494)+'01_指標庫'!$H$5*ISNUMBER($AA1494)+'01_指標庫'!$H$6*ISNUMBER($G1494)+'01_指標庫'!$H$7*ISNUMBER($H1494)+'01_指標庫'!$H$8*ISNUMBER($AF1494)+'01_指標庫'!$H$9*ISNUMBER($AG1494)+'01_指標庫'!$H$10*ISNUMBER($AB1494)+'01_指標庫'!$H$11*ISNUMBER($AC1494)+'01_指標庫'!$H$12*ISNUMBER($AD1494)+'01_指標庫'!$H$13*ISNUMBER($AE1494)+'01_指標庫'!$H$14*ISNUMBER($I1494)+'01_指標庫'!$H$15*ISNUMBER($AH1494)+'01_指標庫'!$H$16*ISNUMBER($K1494)+'01_指標庫'!$H$17*ISNUMBER($AI1494)+'01_指標庫'!$H$18*ISNUMBER($AJ1494)+'01_指標庫'!$H$19*ISNUMBER($AK1494)+'01_指標庫'!$H$20*ISNUMBER($BB1494)+'01_指標庫'!$H$21*ISNUMBER($BC1494)</f>
        <v>51</v>
      </c>
      <c r="AX1494">
        <f>IF(AW1494=0,50,ROUND(('01_指標庫'!$H$4*IF(ISNUMBER($F1494),L1494,0)+'01_指標庫'!$H$5*IF(ISNUMBER($AA1494),AL1494,0)+'01_指標庫'!$H$6*IF(ISNUMBER($G1494),M1494,0)+'01_指標庫'!$H$7*IF(ISNUMBER($H1494),N1494,0)+'01_指標庫'!$H$8*IF(ISNUMBER($AF1494),AQ1494,0)+'01_指標庫'!$H$9*IF(ISNUMBER($AG1494),AR1494,0)+'01_指標庫'!$H$10*IF(ISNUMBER($AB1494),AM1494,0)+'01_指標庫'!$H$11*IF(ISNUMBER($AC1494),AN1494,0)+'01_指標庫'!$H$12*IF(ISNUMBER($AD1494),AO1494,0)+'01_指標庫'!$H$13*IF(ISNUMBER($AE1494),AP1494,0)+'01_指標庫'!$H$14*IF(ISNUMBER($I1494),O1494,0)+'01_指標庫'!$H$15*IF(ISNUMBER($AH1494),AS1494,0)+'01_指標庫'!$H$16*IF(ISNUMBER($K1494),P1494,0)+'01_指標庫'!$H$17*IF(ISNUMBER($AI1494),AT1494,0)+'01_指標庫'!$H$18*IF(ISNUMBER($AJ1494),AU1494,0)+'01_指標庫'!$H$19*IF(ISNUMBER($AK1494),AV1494,0)+'01_指標庫'!$H$20*IF(ISNUMBER($BB1494),BB1494,0)+'01_指標庫'!$H$21*IF(ISNUMBER($BC1494),BC1494,0))/AW1494,1))</f>
        <v>25.5</v>
      </c>
      <c r="AY1494" s="67"/>
      <c r="AZ1494" s="67"/>
      <c r="BA1494" s="66">
        <f t="shared" si="546"/>
        <v>1.5941221045643994E-2</v>
      </c>
      <c r="BB1494">
        <f t="shared" si="547"/>
        <v>100</v>
      </c>
      <c r="BC1494" t="str">
        <f t="shared" si="548"/>
        <v/>
      </c>
    </row>
    <row r="1495" spans="1:55" ht="15" customHeight="1">
      <c r="A1495" s="56">
        <v>1491</v>
      </c>
      <c r="B1495" s="57">
        <v>44720</v>
      </c>
      <c r="C1495" s="56">
        <v>2022</v>
      </c>
      <c r="D1495" s="58" t="s">
        <v>238</v>
      </c>
      <c r="E1495" s="59">
        <v>12615.13</v>
      </c>
      <c r="F1495" s="60">
        <v>-0.14388899999999999</v>
      </c>
      <c r="G1495" s="60">
        <v>-0.23882999999999999</v>
      </c>
      <c r="H1495" s="61">
        <v>0.24490000000000001</v>
      </c>
      <c r="I1495" s="69">
        <v>474.1</v>
      </c>
      <c r="J1495" s="70" t="s">
        <v>240</v>
      </c>
      <c r="K1495" s="63">
        <v>23.96</v>
      </c>
      <c r="L1495" s="56">
        <f t="shared" si="526"/>
        <v>0</v>
      </c>
      <c r="M1495" s="56">
        <f t="shared" si="527"/>
        <v>0</v>
      </c>
      <c r="N1495" s="56">
        <f t="shared" si="528"/>
        <v>0</v>
      </c>
      <c r="O1495" s="56">
        <f t="shared" si="529"/>
        <v>50</v>
      </c>
      <c r="P1495" s="56">
        <f t="shared" si="530"/>
        <v>50</v>
      </c>
      <c r="Q1495" s="63"/>
      <c r="R1495" s="56"/>
      <c r="S1495" s="60">
        <f t="shared" si="543"/>
        <v>-7.5953768502668995E-3</v>
      </c>
      <c r="T1495" s="64">
        <f t="shared" si="544"/>
        <v>-2.4979184013321776E-3</v>
      </c>
      <c r="V1495" s="65"/>
      <c r="W1495" s="65"/>
      <c r="Y1495" s="15" t="str">
        <f t="shared" si="531"/>
        <v>HARD</v>
      </c>
      <c r="AA1495" s="66">
        <f t="shared" si="545"/>
        <v>-0.10387887075534252</v>
      </c>
      <c r="AB1495">
        <f>LOOKUP($B1495,'07_L1政策步階'!$A$4:$A$14,'07_L1政策步階'!$C$4:$C$14)</f>
        <v>-1</v>
      </c>
      <c r="AC1495" s="65"/>
      <c r="AD1495" s="65"/>
      <c r="AE1495" s="65"/>
      <c r="AF1495" s="65"/>
      <c r="AG1495" s="65"/>
      <c r="AH1495" s="65"/>
      <c r="AI1495" s="65"/>
      <c r="AJ1495" s="65"/>
      <c r="AK1495" s="65"/>
      <c r="AL1495">
        <f t="shared" si="532"/>
        <v>0</v>
      </c>
      <c r="AM1495">
        <f t="shared" si="533"/>
        <v>0</v>
      </c>
      <c r="AN1495" t="str">
        <f t="shared" si="534"/>
        <v/>
      </c>
      <c r="AO1495" t="str">
        <f t="shared" si="535"/>
        <v/>
      </c>
      <c r="AP1495" t="str">
        <f t="shared" si="536"/>
        <v/>
      </c>
      <c r="AQ1495" t="str">
        <f t="shared" si="537"/>
        <v/>
      </c>
      <c r="AR1495" t="str">
        <f t="shared" si="538"/>
        <v/>
      </c>
      <c r="AS1495" t="str">
        <f t="shared" si="539"/>
        <v/>
      </c>
      <c r="AT1495" t="str">
        <f t="shared" si="540"/>
        <v/>
      </c>
      <c r="AU1495" t="str">
        <f t="shared" si="541"/>
        <v/>
      </c>
      <c r="AV1495" t="str">
        <f t="shared" si="542"/>
        <v/>
      </c>
      <c r="AW1495">
        <f>'01_指標庫'!$H$4*ISNUMBER($F1495)+'01_指標庫'!$H$5*ISNUMBER($AA1495)+'01_指標庫'!$H$6*ISNUMBER($G1495)+'01_指標庫'!$H$7*ISNUMBER($H1495)+'01_指標庫'!$H$8*ISNUMBER($AF1495)+'01_指標庫'!$H$9*ISNUMBER($AG1495)+'01_指標庫'!$H$10*ISNUMBER($AB1495)+'01_指標庫'!$H$11*ISNUMBER($AC1495)+'01_指標庫'!$H$12*ISNUMBER($AD1495)+'01_指標庫'!$H$13*ISNUMBER($AE1495)+'01_指標庫'!$H$14*ISNUMBER($I1495)+'01_指標庫'!$H$15*ISNUMBER($AH1495)+'01_指標庫'!$H$16*ISNUMBER($K1495)+'01_指標庫'!$H$17*ISNUMBER($AI1495)+'01_指標庫'!$H$18*ISNUMBER($AJ1495)+'01_指標庫'!$H$19*ISNUMBER($AK1495)+'01_指標庫'!$H$20*ISNUMBER($BB1495)+'01_指標庫'!$H$21*ISNUMBER($BC1495)</f>
        <v>51</v>
      </c>
      <c r="AX1495">
        <f>IF(AW1495=0,50,ROUND(('01_指標庫'!$H$4*IF(ISNUMBER($F1495),L1495,0)+'01_指標庫'!$H$5*IF(ISNUMBER($AA1495),AL1495,0)+'01_指標庫'!$H$6*IF(ISNUMBER($G1495),M1495,0)+'01_指標庫'!$H$7*IF(ISNUMBER($H1495),N1495,0)+'01_指標庫'!$H$8*IF(ISNUMBER($AF1495),AQ1495,0)+'01_指標庫'!$H$9*IF(ISNUMBER($AG1495),AR1495,0)+'01_指標庫'!$H$10*IF(ISNUMBER($AB1495),AM1495,0)+'01_指標庫'!$H$11*IF(ISNUMBER($AC1495),AN1495,0)+'01_指標庫'!$H$12*IF(ISNUMBER($AD1495),AO1495,0)+'01_指標庫'!$H$13*IF(ISNUMBER($AE1495),AP1495,0)+'01_指標庫'!$H$14*IF(ISNUMBER($I1495),O1495,0)+'01_指標庫'!$H$15*IF(ISNUMBER($AH1495),AS1495,0)+'01_指標庫'!$H$16*IF(ISNUMBER($K1495),P1495,0)+'01_指標庫'!$H$17*IF(ISNUMBER($AI1495),AT1495,0)+'01_指標庫'!$H$18*IF(ISNUMBER($AJ1495),AU1495,0)+'01_指標庫'!$H$19*IF(ISNUMBER($AK1495),AV1495,0)+'01_指標庫'!$H$20*IF(ISNUMBER($BB1495),BB1495,0)+'01_指標庫'!$H$21*IF(ISNUMBER($BC1495),BC1495,0))/AW1495,1))</f>
        <v>25.5</v>
      </c>
      <c r="AY1495" s="67"/>
      <c r="AZ1495" s="67"/>
      <c r="BA1495" s="66">
        <f t="shared" si="546"/>
        <v>1.0160691905210184E-2</v>
      </c>
      <c r="BB1495">
        <f t="shared" si="547"/>
        <v>100</v>
      </c>
      <c r="BC1495" t="str">
        <f t="shared" si="548"/>
        <v/>
      </c>
    </row>
    <row r="1496" spans="1:55" ht="15" customHeight="1">
      <c r="A1496" s="56">
        <v>1492</v>
      </c>
      <c r="B1496" s="57">
        <v>44721</v>
      </c>
      <c r="C1496" s="56">
        <v>2022</v>
      </c>
      <c r="D1496" s="58" t="s">
        <v>239</v>
      </c>
      <c r="E1496" s="59">
        <v>12269.78</v>
      </c>
      <c r="F1496" s="60">
        <v>-0.16645199999999999</v>
      </c>
      <c r="G1496" s="60">
        <v>-0.25966800000000001</v>
      </c>
      <c r="H1496" s="61">
        <v>0.12239999999999999</v>
      </c>
      <c r="I1496" s="69">
        <v>492</v>
      </c>
      <c r="J1496" s="70" t="s">
        <v>240</v>
      </c>
      <c r="K1496" s="63">
        <v>26.09</v>
      </c>
      <c r="L1496" s="56">
        <f t="shared" si="526"/>
        <v>0</v>
      </c>
      <c r="M1496" s="56">
        <f t="shared" si="527"/>
        <v>0</v>
      </c>
      <c r="N1496" s="56">
        <f t="shared" si="528"/>
        <v>0</v>
      </c>
      <c r="O1496" s="56">
        <f t="shared" si="529"/>
        <v>50</v>
      </c>
      <c r="P1496" s="56">
        <f t="shared" si="530"/>
        <v>0</v>
      </c>
      <c r="Q1496" s="63"/>
      <c r="R1496" s="56"/>
      <c r="S1496" s="60">
        <f t="shared" si="543"/>
        <v>-2.7375857402975545E-2</v>
      </c>
      <c r="T1496" s="64">
        <f t="shared" si="544"/>
        <v>8.8898163606009994E-2</v>
      </c>
      <c r="V1496" s="65"/>
      <c r="W1496" s="65"/>
      <c r="Y1496" s="15" t="str">
        <f t="shared" si="531"/>
        <v>HARD</v>
      </c>
      <c r="AA1496" s="66">
        <f t="shared" si="545"/>
        <v>-0.10697365999928887</v>
      </c>
      <c r="AB1496">
        <f>LOOKUP($B1496,'07_L1政策步階'!$A$4:$A$14,'07_L1政策步階'!$C$4:$C$14)</f>
        <v>-1</v>
      </c>
      <c r="AC1496" s="65"/>
      <c r="AD1496" s="65"/>
      <c r="AE1496" s="65"/>
      <c r="AF1496" s="65"/>
      <c r="AG1496" s="65"/>
      <c r="AH1496" s="65"/>
      <c r="AI1496" s="65"/>
      <c r="AJ1496" s="65"/>
      <c r="AK1496" s="65"/>
      <c r="AL1496">
        <f t="shared" si="532"/>
        <v>0</v>
      </c>
      <c r="AM1496">
        <f t="shared" si="533"/>
        <v>0</v>
      </c>
      <c r="AN1496" t="str">
        <f t="shared" si="534"/>
        <v/>
      </c>
      <c r="AO1496" t="str">
        <f t="shared" si="535"/>
        <v/>
      </c>
      <c r="AP1496" t="str">
        <f t="shared" si="536"/>
        <v/>
      </c>
      <c r="AQ1496" t="str">
        <f t="shared" si="537"/>
        <v/>
      </c>
      <c r="AR1496" t="str">
        <f t="shared" si="538"/>
        <v/>
      </c>
      <c r="AS1496" t="str">
        <f t="shared" si="539"/>
        <v/>
      </c>
      <c r="AT1496" t="str">
        <f t="shared" si="540"/>
        <v/>
      </c>
      <c r="AU1496" t="str">
        <f t="shared" si="541"/>
        <v/>
      </c>
      <c r="AV1496" t="str">
        <f t="shared" si="542"/>
        <v/>
      </c>
      <c r="AW1496">
        <f>'01_指標庫'!$H$4*ISNUMBER($F1496)+'01_指標庫'!$H$5*ISNUMBER($AA1496)+'01_指標庫'!$H$6*ISNUMBER($G1496)+'01_指標庫'!$H$7*ISNUMBER($H1496)+'01_指標庫'!$H$8*ISNUMBER($AF1496)+'01_指標庫'!$H$9*ISNUMBER($AG1496)+'01_指標庫'!$H$10*ISNUMBER($AB1496)+'01_指標庫'!$H$11*ISNUMBER($AC1496)+'01_指標庫'!$H$12*ISNUMBER($AD1496)+'01_指標庫'!$H$13*ISNUMBER($AE1496)+'01_指標庫'!$H$14*ISNUMBER($I1496)+'01_指標庫'!$H$15*ISNUMBER($AH1496)+'01_指標庫'!$H$16*ISNUMBER($K1496)+'01_指標庫'!$H$17*ISNUMBER($AI1496)+'01_指標庫'!$H$18*ISNUMBER($AJ1496)+'01_指標庫'!$H$19*ISNUMBER($AK1496)+'01_指標庫'!$H$20*ISNUMBER($BB1496)+'01_指標庫'!$H$21*ISNUMBER($BC1496)</f>
        <v>51</v>
      </c>
      <c r="AX1496">
        <f>IF(AW1496=0,50,ROUND(('01_指標庫'!$H$4*IF(ISNUMBER($F1496),L1496,0)+'01_指標庫'!$H$5*IF(ISNUMBER($AA1496),AL1496,0)+'01_指標庫'!$H$6*IF(ISNUMBER($G1496),M1496,0)+'01_指標庫'!$H$7*IF(ISNUMBER($H1496),N1496,0)+'01_指標庫'!$H$8*IF(ISNUMBER($AF1496),AQ1496,0)+'01_指標庫'!$H$9*IF(ISNUMBER($AG1496),AR1496,0)+'01_指標庫'!$H$10*IF(ISNUMBER($AB1496),AM1496,0)+'01_指標庫'!$H$11*IF(ISNUMBER($AC1496),AN1496,0)+'01_指標庫'!$H$12*IF(ISNUMBER($AD1496),AO1496,0)+'01_指標庫'!$H$13*IF(ISNUMBER($AE1496),AP1496,0)+'01_指標庫'!$H$14*IF(ISNUMBER($I1496),O1496,0)+'01_指標庫'!$H$15*IF(ISNUMBER($AH1496),AS1496,0)+'01_指標庫'!$H$16*IF(ISNUMBER($K1496),P1496,0)+'01_指標庫'!$H$17*IF(ISNUMBER($AI1496),AT1496,0)+'01_指標庫'!$H$18*IF(ISNUMBER($AJ1496),AU1496,0)+'01_指標庫'!$H$19*IF(ISNUMBER($AK1496),AV1496,0)+'01_指標庫'!$H$20*IF(ISNUMBER($BB1496),BB1496,0)+'01_指標庫'!$H$21*IF(ISNUMBER($BC1496),BC1496,0))/AW1496,1))</f>
        <v>13.7</v>
      </c>
      <c r="AY1496" s="67"/>
      <c r="AZ1496" s="67"/>
      <c r="BA1496" s="66">
        <f t="shared" si="546"/>
        <v>-2.3636211429572951E-3</v>
      </c>
      <c r="BB1496">
        <f t="shared" si="547"/>
        <v>50</v>
      </c>
      <c r="BC1496" t="str">
        <f t="shared" si="548"/>
        <v/>
      </c>
    </row>
    <row r="1497" spans="1:55" ht="15" customHeight="1">
      <c r="A1497" s="56">
        <v>1493</v>
      </c>
      <c r="B1497" s="57">
        <v>44722</v>
      </c>
      <c r="C1497" s="56">
        <v>2022</v>
      </c>
      <c r="D1497" s="58" t="s">
        <v>234</v>
      </c>
      <c r="E1497" s="59">
        <v>11832.82</v>
      </c>
      <c r="F1497" s="60">
        <v>-0.19517000000000001</v>
      </c>
      <c r="G1497" s="60">
        <v>-0.28603299999999998</v>
      </c>
      <c r="H1497" s="61">
        <v>6.1199999999999997E-2</v>
      </c>
      <c r="I1497" s="69">
        <v>505.9</v>
      </c>
      <c r="J1497" s="70" t="s">
        <v>240</v>
      </c>
      <c r="K1497" s="63">
        <v>27.75</v>
      </c>
      <c r="L1497" s="56">
        <f t="shared" si="526"/>
        <v>0</v>
      </c>
      <c r="M1497" s="56">
        <f t="shared" si="527"/>
        <v>0</v>
      </c>
      <c r="N1497" s="56">
        <f t="shared" si="528"/>
        <v>0</v>
      </c>
      <c r="O1497" s="56">
        <f t="shared" si="529"/>
        <v>50</v>
      </c>
      <c r="P1497" s="56">
        <f t="shared" si="530"/>
        <v>0</v>
      </c>
      <c r="Q1497" s="63"/>
      <c r="R1497" s="56"/>
      <c r="S1497" s="60">
        <f t="shared" si="543"/>
        <v>-3.5612700472217207E-2</v>
      </c>
      <c r="T1497" s="64">
        <f t="shared" si="544"/>
        <v>6.3625910310463718E-2</v>
      </c>
      <c r="V1497" s="65"/>
      <c r="W1497" s="65"/>
      <c r="Y1497" s="15" t="str">
        <f t="shared" si="531"/>
        <v>HARD</v>
      </c>
      <c r="AA1497" s="66">
        <f t="shared" si="545"/>
        <v>-0.11030548936707019</v>
      </c>
      <c r="AB1497">
        <f>LOOKUP($B1497,'07_L1政策步階'!$A$4:$A$14,'07_L1政策步階'!$C$4:$C$14)</f>
        <v>-1</v>
      </c>
      <c r="AC1497" s="65"/>
      <c r="AD1497" s="65"/>
      <c r="AE1497" s="65"/>
      <c r="AF1497" s="65"/>
      <c r="AG1497" s="65"/>
      <c r="AH1497" s="65"/>
      <c r="AI1497" s="65"/>
      <c r="AJ1497" s="65"/>
      <c r="AK1497" s="65"/>
      <c r="AL1497">
        <f t="shared" si="532"/>
        <v>0</v>
      </c>
      <c r="AM1497">
        <f t="shared" si="533"/>
        <v>0</v>
      </c>
      <c r="AN1497" t="str">
        <f t="shared" si="534"/>
        <v/>
      </c>
      <c r="AO1497" t="str">
        <f t="shared" si="535"/>
        <v/>
      </c>
      <c r="AP1497" t="str">
        <f t="shared" si="536"/>
        <v/>
      </c>
      <c r="AQ1497" t="str">
        <f t="shared" si="537"/>
        <v/>
      </c>
      <c r="AR1497" t="str">
        <f t="shared" si="538"/>
        <v/>
      </c>
      <c r="AS1497" t="str">
        <f t="shared" si="539"/>
        <v/>
      </c>
      <c r="AT1497" t="str">
        <f t="shared" si="540"/>
        <v/>
      </c>
      <c r="AU1497" t="str">
        <f t="shared" si="541"/>
        <v/>
      </c>
      <c r="AV1497" t="str">
        <f t="shared" si="542"/>
        <v/>
      </c>
      <c r="AW1497">
        <f>'01_指標庫'!$H$4*ISNUMBER($F1497)+'01_指標庫'!$H$5*ISNUMBER($AA1497)+'01_指標庫'!$H$6*ISNUMBER($G1497)+'01_指標庫'!$H$7*ISNUMBER($H1497)+'01_指標庫'!$H$8*ISNUMBER($AF1497)+'01_指標庫'!$H$9*ISNUMBER($AG1497)+'01_指標庫'!$H$10*ISNUMBER($AB1497)+'01_指標庫'!$H$11*ISNUMBER($AC1497)+'01_指標庫'!$H$12*ISNUMBER($AD1497)+'01_指標庫'!$H$13*ISNUMBER($AE1497)+'01_指標庫'!$H$14*ISNUMBER($I1497)+'01_指標庫'!$H$15*ISNUMBER($AH1497)+'01_指標庫'!$H$16*ISNUMBER($K1497)+'01_指標庫'!$H$17*ISNUMBER($AI1497)+'01_指標庫'!$H$18*ISNUMBER($AJ1497)+'01_指標庫'!$H$19*ISNUMBER($AK1497)+'01_指標庫'!$H$20*ISNUMBER($BB1497)+'01_指標庫'!$H$21*ISNUMBER($BC1497)</f>
        <v>51</v>
      </c>
      <c r="AX1497">
        <f>IF(AW1497=0,50,ROUND(('01_指標庫'!$H$4*IF(ISNUMBER($F1497),L1497,0)+'01_指標庫'!$H$5*IF(ISNUMBER($AA1497),AL1497,0)+'01_指標庫'!$H$6*IF(ISNUMBER($G1497),M1497,0)+'01_指標庫'!$H$7*IF(ISNUMBER($H1497),N1497,0)+'01_指標庫'!$H$8*IF(ISNUMBER($AF1497),AQ1497,0)+'01_指標庫'!$H$9*IF(ISNUMBER($AG1497),AR1497,0)+'01_指標庫'!$H$10*IF(ISNUMBER($AB1497),AM1497,0)+'01_指標庫'!$H$11*IF(ISNUMBER($AC1497),AN1497,0)+'01_指標庫'!$H$12*IF(ISNUMBER($AD1497),AO1497,0)+'01_指標庫'!$H$13*IF(ISNUMBER($AE1497),AP1497,0)+'01_指標庫'!$H$14*IF(ISNUMBER($I1497),O1497,0)+'01_指標庫'!$H$15*IF(ISNUMBER($AH1497),AS1497,0)+'01_指標庫'!$H$16*IF(ISNUMBER($K1497),P1497,0)+'01_指標庫'!$H$17*IF(ISNUMBER($AI1497),AT1497,0)+'01_指標庫'!$H$18*IF(ISNUMBER($AJ1497),AU1497,0)+'01_指標庫'!$H$19*IF(ISNUMBER($AK1497),AV1497,0)+'01_指標庫'!$H$20*IF(ISNUMBER($BB1497),BB1497,0)+'01_指標庫'!$H$21*IF(ISNUMBER($BC1497),BC1497,0))/AW1497,1))</f>
        <v>7.8</v>
      </c>
      <c r="AY1497" s="67"/>
      <c r="AZ1497" s="67"/>
      <c r="BA1497" s="66">
        <f t="shared" si="546"/>
        <v>-1.0242070804130865E-2</v>
      </c>
      <c r="BB1497">
        <f t="shared" si="547"/>
        <v>0</v>
      </c>
      <c r="BC1497" t="str">
        <f t="shared" si="548"/>
        <v/>
      </c>
    </row>
    <row r="1498" spans="1:55" ht="15" customHeight="1">
      <c r="A1498" s="56">
        <v>1494</v>
      </c>
      <c r="B1498" s="57">
        <v>44725</v>
      </c>
      <c r="C1498" s="56">
        <v>2022</v>
      </c>
      <c r="D1498" s="58" t="s">
        <v>236</v>
      </c>
      <c r="E1498" s="59">
        <v>11288.32</v>
      </c>
      <c r="F1498" s="60">
        <v>-0.23116200000000001</v>
      </c>
      <c r="G1498" s="60">
        <v>-0.31888699999999998</v>
      </c>
      <c r="H1498" s="61">
        <v>6.1199999999999997E-2</v>
      </c>
      <c r="I1498" s="69">
        <v>558.5</v>
      </c>
      <c r="J1498" s="70" t="s">
        <v>240</v>
      </c>
      <c r="K1498" s="63">
        <v>34.020000000000003</v>
      </c>
      <c r="L1498" s="56">
        <f t="shared" si="526"/>
        <v>0</v>
      </c>
      <c r="M1498" s="56">
        <f t="shared" si="527"/>
        <v>0</v>
      </c>
      <c r="N1498" s="56">
        <f t="shared" si="528"/>
        <v>0</v>
      </c>
      <c r="O1498" s="56">
        <f t="shared" si="529"/>
        <v>50</v>
      </c>
      <c r="P1498" s="56">
        <f t="shared" si="530"/>
        <v>0</v>
      </c>
      <c r="Q1498" s="63"/>
      <c r="R1498" s="56"/>
      <c r="S1498" s="60">
        <f t="shared" si="543"/>
        <v>-4.6016080697585227E-2</v>
      </c>
      <c r="T1498" s="64">
        <f t="shared" si="544"/>
        <v>0.22594594594594608</v>
      </c>
      <c r="V1498" s="65"/>
      <c r="W1498" s="65"/>
      <c r="Y1498" s="15" t="str">
        <f t="shared" si="531"/>
        <v>HARD</v>
      </c>
      <c r="AA1498" s="66">
        <f t="shared" si="545"/>
        <v>-0.11393251263338555</v>
      </c>
      <c r="AB1498">
        <f>LOOKUP($B1498,'07_L1政策步階'!$A$4:$A$14,'07_L1政策步階'!$C$4:$C$14)</f>
        <v>-1</v>
      </c>
      <c r="AC1498" s="65"/>
      <c r="AD1498" s="65"/>
      <c r="AE1498" s="65"/>
      <c r="AF1498" s="65"/>
      <c r="AG1498" s="65"/>
      <c r="AH1498" s="65"/>
      <c r="AI1498" s="65"/>
      <c r="AJ1498" s="65"/>
      <c r="AK1498" s="65"/>
      <c r="AL1498">
        <f t="shared" si="532"/>
        <v>0</v>
      </c>
      <c r="AM1498">
        <f t="shared" si="533"/>
        <v>0</v>
      </c>
      <c r="AN1498" t="str">
        <f t="shared" si="534"/>
        <v/>
      </c>
      <c r="AO1498" t="str">
        <f t="shared" si="535"/>
        <v/>
      </c>
      <c r="AP1498" t="str">
        <f t="shared" si="536"/>
        <v/>
      </c>
      <c r="AQ1498" t="str">
        <f t="shared" si="537"/>
        <v/>
      </c>
      <c r="AR1498" t="str">
        <f t="shared" si="538"/>
        <v/>
      </c>
      <c r="AS1498" t="str">
        <f t="shared" si="539"/>
        <v/>
      </c>
      <c r="AT1498" t="str">
        <f t="shared" si="540"/>
        <v/>
      </c>
      <c r="AU1498" t="str">
        <f t="shared" si="541"/>
        <v/>
      </c>
      <c r="AV1498" t="str">
        <f t="shared" si="542"/>
        <v/>
      </c>
      <c r="AW1498">
        <f>'01_指標庫'!$H$4*ISNUMBER($F1498)+'01_指標庫'!$H$5*ISNUMBER($AA1498)+'01_指標庫'!$H$6*ISNUMBER($G1498)+'01_指標庫'!$H$7*ISNUMBER($H1498)+'01_指標庫'!$H$8*ISNUMBER($AF1498)+'01_指標庫'!$H$9*ISNUMBER($AG1498)+'01_指標庫'!$H$10*ISNUMBER($AB1498)+'01_指標庫'!$H$11*ISNUMBER($AC1498)+'01_指標庫'!$H$12*ISNUMBER($AD1498)+'01_指標庫'!$H$13*ISNUMBER($AE1498)+'01_指標庫'!$H$14*ISNUMBER($I1498)+'01_指標庫'!$H$15*ISNUMBER($AH1498)+'01_指標庫'!$H$16*ISNUMBER($K1498)+'01_指標庫'!$H$17*ISNUMBER($AI1498)+'01_指標庫'!$H$18*ISNUMBER($AJ1498)+'01_指標庫'!$H$19*ISNUMBER($AK1498)+'01_指標庫'!$H$20*ISNUMBER($BB1498)+'01_指標庫'!$H$21*ISNUMBER($BC1498)</f>
        <v>51</v>
      </c>
      <c r="AX1498">
        <f>IF(AW1498=0,50,ROUND(('01_指標庫'!$H$4*IF(ISNUMBER($F1498),L1498,0)+'01_指標庫'!$H$5*IF(ISNUMBER($AA1498),AL1498,0)+'01_指標庫'!$H$6*IF(ISNUMBER($G1498),M1498,0)+'01_指標庫'!$H$7*IF(ISNUMBER($H1498),N1498,0)+'01_指標庫'!$H$8*IF(ISNUMBER($AF1498),AQ1498,0)+'01_指標庫'!$H$9*IF(ISNUMBER($AG1498),AR1498,0)+'01_指標庫'!$H$10*IF(ISNUMBER($AB1498),AM1498,0)+'01_指標庫'!$H$11*IF(ISNUMBER($AC1498),AN1498,0)+'01_指標庫'!$H$12*IF(ISNUMBER($AD1498),AO1498,0)+'01_指標庫'!$H$13*IF(ISNUMBER($AE1498),AP1498,0)+'01_指標庫'!$H$14*IF(ISNUMBER($I1498),O1498,0)+'01_指標庫'!$H$15*IF(ISNUMBER($AH1498),AS1498,0)+'01_指標庫'!$H$16*IF(ISNUMBER($K1498),P1498,0)+'01_指標庫'!$H$17*IF(ISNUMBER($AI1498),AT1498,0)+'01_指標庫'!$H$18*IF(ISNUMBER($AJ1498),AU1498,0)+'01_指標庫'!$H$19*IF(ISNUMBER($AK1498),AV1498,0)+'01_指標庫'!$H$20*IF(ISNUMBER($BB1498),BB1498,0)+'01_指標庫'!$H$21*IF(ISNUMBER($BC1498),BC1498,0))/AW1498,1))</f>
        <v>7.8</v>
      </c>
      <c r="AY1498" s="67"/>
      <c r="AZ1498" s="67"/>
      <c r="BA1498" s="66">
        <f t="shared" si="546"/>
        <v>-2.0276769251547311E-2</v>
      </c>
      <c r="BB1498">
        <f t="shared" si="547"/>
        <v>0</v>
      </c>
      <c r="BC1498" t="str">
        <f t="shared" si="548"/>
        <v/>
      </c>
    </row>
    <row r="1499" spans="1:55" ht="15" customHeight="1">
      <c r="A1499" s="56">
        <v>1495</v>
      </c>
      <c r="B1499" s="57">
        <v>44726</v>
      </c>
      <c r="C1499" s="56">
        <v>2022</v>
      </c>
      <c r="D1499" s="58" t="s">
        <v>237</v>
      </c>
      <c r="E1499" s="59">
        <v>11311.69</v>
      </c>
      <c r="F1499" s="60">
        <v>-0.228488</v>
      </c>
      <c r="G1499" s="60">
        <v>-0.31747700000000001</v>
      </c>
      <c r="H1499" s="61">
        <v>6.1199999999999997E-2</v>
      </c>
      <c r="I1499" s="69">
        <v>547.29999999999995</v>
      </c>
      <c r="J1499" s="70" t="s">
        <v>240</v>
      </c>
      <c r="K1499" s="63">
        <v>32.69</v>
      </c>
      <c r="L1499" s="56">
        <f t="shared" si="526"/>
        <v>0</v>
      </c>
      <c r="M1499" s="56">
        <f t="shared" si="527"/>
        <v>0</v>
      </c>
      <c r="N1499" s="56">
        <f t="shared" si="528"/>
        <v>0</v>
      </c>
      <c r="O1499" s="56">
        <f t="shared" si="529"/>
        <v>50</v>
      </c>
      <c r="P1499" s="56">
        <f t="shared" si="530"/>
        <v>0</v>
      </c>
      <c r="Q1499" s="63"/>
      <c r="R1499" s="56"/>
      <c r="S1499" s="60">
        <f t="shared" si="543"/>
        <v>2.0702814945006143E-3</v>
      </c>
      <c r="T1499" s="64">
        <f t="shared" si="544"/>
        <v>-3.9094650205761527E-2</v>
      </c>
      <c r="V1499" s="65"/>
      <c r="W1499" s="65"/>
      <c r="Y1499" s="15" t="str">
        <f t="shared" si="531"/>
        <v>HARD</v>
      </c>
      <c r="AA1499" s="66">
        <f t="shared" si="545"/>
        <v>-0.11752907985214556</v>
      </c>
      <c r="AB1499">
        <f>LOOKUP($B1499,'07_L1政策步階'!$A$4:$A$14,'07_L1政策步階'!$C$4:$C$14)</f>
        <v>-1</v>
      </c>
      <c r="AC1499" s="65"/>
      <c r="AD1499" s="65"/>
      <c r="AE1499" s="65"/>
      <c r="AF1499" s="65"/>
      <c r="AG1499" s="65"/>
      <c r="AH1499" s="65"/>
      <c r="AI1499" s="65"/>
      <c r="AJ1499" s="65"/>
      <c r="AK1499" s="65"/>
      <c r="AL1499">
        <f t="shared" si="532"/>
        <v>0</v>
      </c>
      <c r="AM1499">
        <f t="shared" si="533"/>
        <v>0</v>
      </c>
      <c r="AN1499" t="str">
        <f t="shared" si="534"/>
        <v/>
      </c>
      <c r="AO1499" t="str">
        <f t="shared" si="535"/>
        <v/>
      </c>
      <c r="AP1499" t="str">
        <f t="shared" si="536"/>
        <v/>
      </c>
      <c r="AQ1499" t="str">
        <f t="shared" si="537"/>
        <v/>
      </c>
      <c r="AR1499" t="str">
        <f t="shared" si="538"/>
        <v/>
      </c>
      <c r="AS1499" t="str">
        <f t="shared" si="539"/>
        <v/>
      </c>
      <c r="AT1499" t="str">
        <f t="shared" si="540"/>
        <v/>
      </c>
      <c r="AU1499" t="str">
        <f t="shared" si="541"/>
        <v/>
      </c>
      <c r="AV1499" t="str">
        <f t="shared" si="542"/>
        <v/>
      </c>
      <c r="AW1499">
        <f>'01_指標庫'!$H$4*ISNUMBER($F1499)+'01_指標庫'!$H$5*ISNUMBER($AA1499)+'01_指標庫'!$H$6*ISNUMBER($G1499)+'01_指標庫'!$H$7*ISNUMBER($H1499)+'01_指標庫'!$H$8*ISNUMBER($AF1499)+'01_指標庫'!$H$9*ISNUMBER($AG1499)+'01_指標庫'!$H$10*ISNUMBER($AB1499)+'01_指標庫'!$H$11*ISNUMBER($AC1499)+'01_指標庫'!$H$12*ISNUMBER($AD1499)+'01_指標庫'!$H$13*ISNUMBER($AE1499)+'01_指標庫'!$H$14*ISNUMBER($I1499)+'01_指標庫'!$H$15*ISNUMBER($AH1499)+'01_指標庫'!$H$16*ISNUMBER($K1499)+'01_指標庫'!$H$17*ISNUMBER($AI1499)+'01_指標庫'!$H$18*ISNUMBER($AJ1499)+'01_指標庫'!$H$19*ISNUMBER($AK1499)+'01_指標庫'!$H$20*ISNUMBER($BB1499)+'01_指標庫'!$H$21*ISNUMBER($BC1499)</f>
        <v>51</v>
      </c>
      <c r="AX1499">
        <f>IF(AW1499=0,50,ROUND(('01_指標庫'!$H$4*IF(ISNUMBER($F1499),L1499,0)+'01_指標庫'!$H$5*IF(ISNUMBER($AA1499),AL1499,0)+'01_指標庫'!$H$6*IF(ISNUMBER($G1499),M1499,0)+'01_指標庫'!$H$7*IF(ISNUMBER($H1499),N1499,0)+'01_指標庫'!$H$8*IF(ISNUMBER($AF1499),AQ1499,0)+'01_指標庫'!$H$9*IF(ISNUMBER($AG1499),AR1499,0)+'01_指標庫'!$H$10*IF(ISNUMBER($AB1499),AM1499,0)+'01_指標庫'!$H$11*IF(ISNUMBER($AC1499),AN1499,0)+'01_指標庫'!$H$12*IF(ISNUMBER($AD1499),AO1499,0)+'01_指標庫'!$H$13*IF(ISNUMBER($AE1499),AP1499,0)+'01_指標庫'!$H$14*IF(ISNUMBER($I1499),O1499,0)+'01_指標庫'!$H$15*IF(ISNUMBER($AH1499),AS1499,0)+'01_指標庫'!$H$16*IF(ISNUMBER($K1499),P1499,0)+'01_指標庫'!$H$17*IF(ISNUMBER($AI1499),AT1499,0)+'01_指標庫'!$H$18*IF(ISNUMBER($AJ1499),AU1499,0)+'01_指標庫'!$H$19*IF(ISNUMBER($AK1499),AV1499,0)+'01_指標庫'!$H$20*IF(ISNUMBER($BB1499),BB1499,0)+'01_指標庫'!$H$21*IF(ISNUMBER($BC1499),BC1499,0))/AW1499,1))</f>
        <v>7.8</v>
      </c>
      <c r="AY1499" s="67"/>
      <c r="AZ1499" s="67"/>
      <c r="BA1499" s="66">
        <f t="shared" si="546"/>
        <v>-3.2481685242329084E-2</v>
      </c>
      <c r="BB1499">
        <f t="shared" si="547"/>
        <v>0</v>
      </c>
      <c r="BC1499" t="str">
        <f t="shared" si="548"/>
        <v/>
      </c>
    </row>
    <row r="1500" spans="1:55" ht="15" customHeight="1">
      <c r="A1500" s="56">
        <v>1496</v>
      </c>
      <c r="B1500" s="57">
        <v>44727</v>
      </c>
      <c r="C1500" s="56">
        <v>2022</v>
      </c>
      <c r="D1500" s="58" t="s">
        <v>238</v>
      </c>
      <c r="E1500" s="59">
        <v>11593.77</v>
      </c>
      <c r="F1500" s="60">
        <v>-0.20816499999999999</v>
      </c>
      <c r="G1500" s="60">
        <v>-0.30045699999999997</v>
      </c>
      <c r="H1500" s="61">
        <v>6.1199999999999997E-2</v>
      </c>
      <c r="I1500" s="69">
        <v>521.6</v>
      </c>
      <c r="J1500" s="70" t="s">
        <v>240</v>
      </c>
      <c r="K1500" s="63">
        <v>29.62</v>
      </c>
      <c r="L1500" s="56">
        <f t="shared" si="526"/>
        <v>0</v>
      </c>
      <c r="M1500" s="56">
        <f t="shared" si="527"/>
        <v>0</v>
      </c>
      <c r="N1500" s="56">
        <f t="shared" si="528"/>
        <v>0</v>
      </c>
      <c r="O1500" s="56">
        <f t="shared" si="529"/>
        <v>50</v>
      </c>
      <c r="P1500" s="56">
        <f t="shared" si="530"/>
        <v>0</v>
      </c>
      <c r="Q1500" s="63"/>
      <c r="R1500" s="56"/>
      <c r="S1500" s="60">
        <f t="shared" si="543"/>
        <v>2.4937034165540162E-2</v>
      </c>
      <c r="T1500" s="64">
        <f t="shared" si="544"/>
        <v>-9.3912511471397897E-2</v>
      </c>
      <c r="V1500" s="65"/>
      <c r="W1500" s="65"/>
      <c r="Y1500" s="15" t="str">
        <f t="shared" si="531"/>
        <v>HARD</v>
      </c>
      <c r="AA1500" s="66">
        <f t="shared" si="545"/>
        <v>-0.12119101817728706</v>
      </c>
      <c r="AB1500">
        <f>LOOKUP($B1500,'07_L1政策步階'!$A$4:$A$14,'07_L1政策步階'!$C$4:$C$14)</f>
        <v>-1</v>
      </c>
      <c r="AC1500" s="65"/>
      <c r="AD1500" s="65"/>
      <c r="AE1500" s="65"/>
      <c r="AF1500" s="65"/>
      <c r="AG1500" s="65"/>
      <c r="AH1500" s="65"/>
      <c r="AI1500" s="65"/>
      <c r="AJ1500" s="65"/>
      <c r="AK1500" s="65"/>
      <c r="AL1500">
        <f t="shared" si="532"/>
        <v>0</v>
      </c>
      <c r="AM1500">
        <f t="shared" si="533"/>
        <v>0</v>
      </c>
      <c r="AN1500" t="str">
        <f t="shared" si="534"/>
        <v/>
      </c>
      <c r="AO1500" t="str">
        <f t="shared" si="535"/>
        <v/>
      </c>
      <c r="AP1500" t="str">
        <f t="shared" si="536"/>
        <v/>
      </c>
      <c r="AQ1500" t="str">
        <f t="shared" si="537"/>
        <v/>
      </c>
      <c r="AR1500" t="str">
        <f t="shared" si="538"/>
        <v/>
      </c>
      <c r="AS1500" t="str">
        <f t="shared" si="539"/>
        <v/>
      </c>
      <c r="AT1500" t="str">
        <f t="shared" si="540"/>
        <v/>
      </c>
      <c r="AU1500" t="str">
        <f t="shared" si="541"/>
        <v/>
      </c>
      <c r="AV1500" t="str">
        <f t="shared" si="542"/>
        <v/>
      </c>
      <c r="AW1500">
        <f>'01_指標庫'!$H$4*ISNUMBER($F1500)+'01_指標庫'!$H$5*ISNUMBER($AA1500)+'01_指標庫'!$H$6*ISNUMBER($G1500)+'01_指標庫'!$H$7*ISNUMBER($H1500)+'01_指標庫'!$H$8*ISNUMBER($AF1500)+'01_指標庫'!$H$9*ISNUMBER($AG1500)+'01_指標庫'!$H$10*ISNUMBER($AB1500)+'01_指標庫'!$H$11*ISNUMBER($AC1500)+'01_指標庫'!$H$12*ISNUMBER($AD1500)+'01_指標庫'!$H$13*ISNUMBER($AE1500)+'01_指標庫'!$H$14*ISNUMBER($I1500)+'01_指標庫'!$H$15*ISNUMBER($AH1500)+'01_指標庫'!$H$16*ISNUMBER($K1500)+'01_指標庫'!$H$17*ISNUMBER($AI1500)+'01_指標庫'!$H$18*ISNUMBER($AJ1500)+'01_指標庫'!$H$19*ISNUMBER($AK1500)+'01_指標庫'!$H$20*ISNUMBER($BB1500)+'01_指標庫'!$H$21*ISNUMBER($BC1500)</f>
        <v>51</v>
      </c>
      <c r="AX1500">
        <f>IF(AW1500=0,50,ROUND(('01_指標庫'!$H$4*IF(ISNUMBER($F1500),L1500,0)+'01_指標庫'!$H$5*IF(ISNUMBER($AA1500),AL1500,0)+'01_指標庫'!$H$6*IF(ISNUMBER($G1500),M1500,0)+'01_指標庫'!$H$7*IF(ISNUMBER($H1500),N1500,0)+'01_指標庫'!$H$8*IF(ISNUMBER($AF1500),AQ1500,0)+'01_指標庫'!$H$9*IF(ISNUMBER($AG1500),AR1500,0)+'01_指標庫'!$H$10*IF(ISNUMBER($AB1500),AM1500,0)+'01_指標庫'!$H$11*IF(ISNUMBER($AC1500),AN1500,0)+'01_指標庫'!$H$12*IF(ISNUMBER($AD1500),AO1500,0)+'01_指標庫'!$H$13*IF(ISNUMBER($AE1500),AP1500,0)+'01_指標庫'!$H$14*IF(ISNUMBER($I1500),O1500,0)+'01_指標庫'!$H$15*IF(ISNUMBER($AH1500),AS1500,0)+'01_指標庫'!$H$16*IF(ISNUMBER($K1500),P1500,0)+'01_指標庫'!$H$17*IF(ISNUMBER($AI1500),AT1500,0)+'01_指標庫'!$H$18*IF(ISNUMBER($AJ1500),AU1500,0)+'01_指標庫'!$H$19*IF(ISNUMBER($AK1500),AV1500,0)+'01_指標庫'!$H$20*IF(ISNUMBER($BB1500),BB1500,0)+'01_指標庫'!$H$21*IF(ISNUMBER($BC1500),BC1500,0))/AW1500,1))</f>
        <v>7.8</v>
      </c>
      <c r="AY1500" s="67"/>
      <c r="AZ1500" s="67"/>
      <c r="BA1500" s="66">
        <f t="shared" si="546"/>
        <v>-4.1680290282051002E-2</v>
      </c>
      <c r="BB1500">
        <f t="shared" si="547"/>
        <v>0</v>
      </c>
      <c r="BC1500" t="str">
        <f t="shared" si="548"/>
        <v/>
      </c>
    </row>
    <row r="1501" spans="1:55" ht="15" customHeight="1">
      <c r="A1501" s="56">
        <v>1497</v>
      </c>
      <c r="B1501" s="57">
        <v>44728</v>
      </c>
      <c r="C1501" s="56">
        <v>2022</v>
      </c>
      <c r="D1501" s="58" t="s">
        <v>239</v>
      </c>
      <c r="E1501" s="59">
        <v>11127.57</v>
      </c>
      <c r="F1501" s="60">
        <v>-0.238848</v>
      </c>
      <c r="G1501" s="60">
        <v>-0.32858599999999999</v>
      </c>
      <c r="H1501" s="61">
        <v>4.0800000000000003E-2</v>
      </c>
      <c r="I1501" s="69">
        <v>549.5</v>
      </c>
      <c r="J1501" s="70" t="s">
        <v>240</v>
      </c>
      <c r="K1501" s="63">
        <v>32.950000000000003</v>
      </c>
      <c r="L1501" s="56">
        <f t="shared" si="526"/>
        <v>0</v>
      </c>
      <c r="M1501" s="56">
        <f t="shared" si="527"/>
        <v>0</v>
      </c>
      <c r="N1501" s="56">
        <f t="shared" si="528"/>
        <v>0</v>
      </c>
      <c r="O1501" s="56">
        <f t="shared" si="529"/>
        <v>50</v>
      </c>
      <c r="P1501" s="56">
        <f t="shared" si="530"/>
        <v>0</v>
      </c>
      <c r="Q1501" s="63"/>
      <c r="R1501" s="56"/>
      <c r="S1501" s="60">
        <f t="shared" si="543"/>
        <v>-4.0211251387598734E-2</v>
      </c>
      <c r="T1501" s="64">
        <f t="shared" si="544"/>
        <v>0.11242403781228916</v>
      </c>
      <c r="V1501" s="65"/>
      <c r="W1501" s="65"/>
      <c r="Y1501" s="15" t="str">
        <f t="shared" si="531"/>
        <v>HARD</v>
      </c>
      <c r="AA1501" s="66">
        <f t="shared" si="545"/>
        <v>-0.12490432177549504</v>
      </c>
      <c r="AB1501">
        <f>LOOKUP($B1501,'07_L1政策步階'!$A$4:$A$14,'07_L1政策步階'!$C$4:$C$14)</f>
        <v>-1</v>
      </c>
      <c r="AC1501" s="65"/>
      <c r="AD1501" s="65"/>
      <c r="AE1501" s="65"/>
      <c r="AF1501" s="65"/>
      <c r="AG1501" s="65"/>
      <c r="AH1501" s="65"/>
      <c r="AI1501" s="65"/>
      <c r="AJ1501" s="65"/>
      <c r="AK1501" s="65"/>
      <c r="AL1501">
        <f t="shared" si="532"/>
        <v>0</v>
      </c>
      <c r="AM1501">
        <f t="shared" si="533"/>
        <v>0</v>
      </c>
      <c r="AN1501" t="str">
        <f t="shared" si="534"/>
        <v/>
      </c>
      <c r="AO1501" t="str">
        <f t="shared" si="535"/>
        <v/>
      </c>
      <c r="AP1501" t="str">
        <f t="shared" si="536"/>
        <v/>
      </c>
      <c r="AQ1501" t="str">
        <f t="shared" si="537"/>
        <v/>
      </c>
      <c r="AR1501" t="str">
        <f t="shared" si="538"/>
        <v/>
      </c>
      <c r="AS1501" t="str">
        <f t="shared" si="539"/>
        <v/>
      </c>
      <c r="AT1501" t="str">
        <f t="shared" si="540"/>
        <v/>
      </c>
      <c r="AU1501" t="str">
        <f t="shared" si="541"/>
        <v/>
      </c>
      <c r="AV1501" t="str">
        <f t="shared" si="542"/>
        <v/>
      </c>
      <c r="AW1501">
        <f>'01_指標庫'!$H$4*ISNUMBER($F1501)+'01_指標庫'!$H$5*ISNUMBER($AA1501)+'01_指標庫'!$H$6*ISNUMBER($G1501)+'01_指標庫'!$H$7*ISNUMBER($H1501)+'01_指標庫'!$H$8*ISNUMBER($AF1501)+'01_指標庫'!$H$9*ISNUMBER($AG1501)+'01_指標庫'!$H$10*ISNUMBER($AB1501)+'01_指標庫'!$H$11*ISNUMBER($AC1501)+'01_指標庫'!$H$12*ISNUMBER($AD1501)+'01_指標庫'!$H$13*ISNUMBER($AE1501)+'01_指標庫'!$H$14*ISNUMBER($I1501)+'01_指標庫'!$H$15*ISNUMBER($AH1501)+'01_指標庫'!$H$16*ISNUMBER($K1501)+'01_指標庫'!$H$17*ISNUMBER($AI1501)+'01_指標庫'!$H$18*ISNUMBER($AJ1501)+'01_指標庫'!$H$19*ISNUMBER($AK1501)+'01_指標庫'!$H$20*ISNUMBER($BB1501)+'01_指標庫'!$H$21*ISNUMBER($BC1501)</f>
        <v>51</v>
      </c>
      <c r="AX1501">
        <f>IF(AW1501=0,50,ROUND(('01_指標庫'!$H$4*IF(ISNUMBER($F1501),L1501,0)+'01_指標庫'!$H$5*IF(ISNUMBER($AA1501),AL1501,0)+'01_指標庫'!$H$6*IF(ISNUMBER($G1501),M1501,0)+'01_指標庫'!$H$7*IF(ISNUMBER($H1501),N1501,0)+'01_指標庫'!$H$8*IF(ISNUMBER($AF1501),AQ1501,0)+'01_指標庫'!$H$9*IF(ISNUMBER($AG1501),AR1501,0)+'01_指標庫'!$H$10*IF(ISNUMBER($AB1501),AM1501,0)+'01_指標庫'!$H$11*IF(ISNUMBER($AC1501),AN1501,0)+'01_指標庫'!$H$12*IF(ISNUMBER($AD1501),AO1501,0)+'01_指標庫'!$H$13*IF(ISNUMBER($AE1501),AP1501,0)+'01_指標庫'!$H$14*IF(ISNUMBER($I1501),O1501,0)+'01_指標庫'!$H$15*IF(ISNUMBER($AH1501),AS1501,0)+'01_指標庫'!$H$16*IF(ISNUMBER($K1501),P1501,0)+'01_指標庫'!$H$17*IF(ISNUMBER($AI1501),AT1501,0)+'01_指標庫'!$H$18*IF(ISNUMBER($AJ1501),AU1501,0)+'01_指標庫'!$H$19*IF(ISNUMBER($AK1501),AV1501,0)+'01_指標庫'!$H$20*IF(ISNUMBER($BB1501),BB1501,0)+'01_指標庫'!$H$21*IF(ISNUMBER($BC1501),BC1501,0))/AW1501,1))</f>
        <v>7.8</v>
      </c>
      <c r="AY1501" s="67"/>
      <c r="AZ1501" s="67"/>
      <c r="BA1501" s="66">
        <f t="shared" si="546"/>
        <v>-4.6623466764616039E-2</v>
      </c>
      <c r="BB1501">
        <f t="shared" si="547"/>
        <v>0</v>
      </c>
      <c r="BC1501" t="str">
        <f t="shared" si="548"/>
        <v/>
      </c>
    </row>
    <row r="1502" spans="1:55" ht="15" customHeight="1">
      <c r="A1502" s="56">
        <v>1498</v>
      </c>
      <c r="B1502" s="57">
        <v>44729</v>
      </c>
      <c r="C1502" s="56">
        <v>2022</v>
      </c>
      <c r="D1502" s="58" t="s">
        <v>234</v>
      </c>
      <c r="E1502" s="59">
        <v>11265.99</v>
      </c>
      <c r="F1502" s="60">
        <v>-0.22823299999999999</v>
      </c>
      <c r="G1502" s="60">
        <v>-0.32023400000000002</v>
      </c>
      <c r="H1502" s="61">
        <v>4.0800000000000003E-2</v>
      </c>
      <c r="I1502" s="69">
        <v>534.29999999999995</v>
      </c>
      <c r="J1502" s="70" t="s">
        <v>240</v>
      </c>
      <c r="K1502" s="63">
        <v>31.13</v>
      </c>
      <c r="L1502" s="56">
        <f t="shared" si="526"/>
        <v>0</v>
      </c>
      <c r="M1502" s="56">
        <f t="shared" si="527"/>
        <v>0</v>
      </c>
      <c r="N1502" s="56">
        <f t="shared" si="528"/>
        <v>0</v>
      </c>
      <c r="O1502" s="56">
        <f t="shared" si="529"/>
        <v>50</v>
      </c>
      <c r="P1502" s="56">
        <f t="shared" si="530"/>
        <v>0</v>
      </c>
      <c r="Q1502" s="63"/>
      <c r="R1502" s="56"/>
      <c r="S1502" s="60">
        <f t="shared" si="543"/>
        <v>1.2439373555951594E-2</v>
      </c>
      <c r="T1502" s="64">
        <f t="shared" si="544"/>
        <v>-5.5235204855842324E-2</v>
      </c>
      <c r="V1502" s="65"/>
      <c r="W1502" s="65"/>
      <c r="Y1502" s="15" t="str">
        <f t="shared" si="531"/>
        <v>HARD</v>
      </c>
      <c r="AA1502" s="66">
        <f t="shared" si="545"/>
        <v>-0.12803112673327399</v>
      </c>
      <c r="AB1502">
        <f>LOOKUP($B1502,'07_L1政策步階'!$A$4:$A$14,'07_L1政策步階'!$C$4:$C$14)</f>
        <v>-1</v>
      </c>
      <c r="AC1502" s="65"/>
      <c r="AD1502" s="65"/>
      <c r="AE1502" s="65"/>
      <c r="AF1502" s="65"/>
      <c r="AG1502" s="65"/>
      <c r="AH1502" s="65"/>
      <c r="AI1502" s="65"/>
      <c r="AJ1502" s="65"/>
      <c r="AK1502" s="65"/>
      <c r="AL1502">
        <f t="shared" si="532"/>
        <v>0</v>
      </c>
      <c r="AM1502">
        <f t="shared" si="533"/>
        <v>0</v>
      </c>
      <c r="AN1502" t="str">
        <f t="shared" si="534"/>
        <v/>
      </c>
      <c r="AO1502" t="str">
        <f t="shared" si="535"/>
        <v/>
      </c>
      <c r="AP1502" t="str">
        <f t="shared" si="536"/>
        <v/>
      </c>
      <c r="AQ1502" t="str">
        <f t="shared" si="537"/>
        <v/>
      </c>
      <c r="AR1502" t="str">
        <f t="shared" si="538"/>
        <v/>
      </c>
      <c r="AS1502" t="str">
        <f t="shared" si="539"/>
        <v/>
      </c>
      <c r="AT1502" t="str">
        <f t="shared" si="540"/>
        <v/>
      </c>
      <c r="AU1502" t="str">
        <f t="shared" si="541"/>
        <v/>
      </c>
      <c r="AV1502" t="str">
        <f t="shared" si="542"/>
        <v/>
      </c>
      <c r="AW1502">
        <f>'01_指標庫'!$H$4*ISNUMBER($F1502)+'01_指標庫'!$H$5*ISNUMBER($AA1502)+'01_指標庫'!$H$6*ISNUMBER($G1502)+'01_指標庫'!$H$7*ISNUMBER($H1502)+'01_指標庫'!$H$8*ISNUMBER($AF1502)+'01_指標庫'!$H$9*ISNUMBER($AG1502)+'01_指標庫'!$H$10*ISNUMBER($AB1502)+'01_指標庫'!$H$11*ISNUMBER($AC1502)+'01_指標庫'!$H$12*ISNUMBER($AD1502)+'01_指標庫'!$H$13*ISNUMBER($AE1502)+'01_指標庫'!$H$14*ISNUMBER($I1502)+'01_指標庫'!$H$15*ISNUMBER($AH1502)+'01_指標庫'!$H$16*ISNUMBER($K1502)+'01_指標庫'!$H$17*ISNUMBER($AI1502)+'01_指標庫'!$H$18*ISNUMBER($AJ1502)+'01_指標庫'!$H$19*ISNUMBER($AK1502)+'01_指標庫'!$H$20*ISNUMBER($BB1502)+'01_指標庫'!$H$21*ISNUMBER($BC1502)</f>
        <v>51</v>
      </c>
      <c r="AX1502">
        <f>IF(AW1502=0,50,ROUND(('01_指標庫'!$H$4*IF(ISNUMBER($F1502),L1502,0)+'01_指標庫'!$H$5*IF(ISNUMBER($AA1502),AL1502,0)+'01_指標庫'!$H$6*IF(ISNUMBER($G1502),M1502,0)+'01_指標庫'!$H$7*IF(ISNUMBER($H1502),N1502,0)+'01_指標庫'!$H$8*IF(ISNUMBER($AF1502),AQ1502,0)+'01_指標庫'!$H$9*IF(ISNUMBER($AG1502),AR1502,0)+'01_指標庫'!$H$10*IF(ISNUMBER($AB1502),AM1502,0)+'01_指標庫'!$H$11*IF(ISNUMBER($AC1502),AN1502,0)+'01_指標庫'!$H$12*IF(ISNUMBER($AD1502),AO1502,0)+'01_指標庫'!$H$13*IF(ISNUMBER($AE1502),AP1502,0)+'01_指標庫'!$H$14*IF(ISNUMBER($I1502),O1502,0)+'01_指標庫'!$H$15*IF(ISNUMBER($AH1502),AS1502,0)+'01_指標庫'!$H$16*IF(ISNUMBER($K1502),P1502,0)+'01_指標庫'!$H$17*IF(ISNUMBER($AI1502),AT1502,0)+'01_指標庫'!$H$18*IF(ISNUMBER($AJ1502),AU1502,0)+'01_指標庫'!$H$19*IF(ISNUMBER($AK1502),AV1502,0)+'01_指標庫'!$H$20*IF(ISNUMBER($BB1502),BB1502,0)+'01_指標庫'!$H$21*IF(ISNUMBER($BC1502),BC1502,0))/AW1502,1))</f>
        <v>7.8</v>
      </c>
      <c r="AY1502" s="67"/>
      <c r="AZ1502" s="67"/>
      <c r="BA1502" s="66">
        <f t="shared" si="546"/>
        <v>-4.5876463267552126E-2</v>
      </c>
      <c r="BB1502">
        <f t="shared" si="547"/>
        <v>0</v>
      </c>
      <c r="BC1502" t="str">
        <f t="shared" si="548"/>
        <v/>
      </c>
    </row>
    <row r="1503" spans="1:55" ht="15" customHeight="1">
      <c r="A1503" s="56">
        <v>1499</v>
      </c>
      <c r="B1503" s="57">
        <v>44733</v>
      </c>
      <c r="C1503" s="56">
        <v>2022</v>
      </c>
      <c r="D1503" s="58" t="s">
        <v>237</v>
      </c>
      <c r="E1503" s="59">
        <v>11546.76</v>
      </c>
      <c r="F1503" s="60">
        <v>-0.207898</v>
      </c>
      <c r="G1503" s="60">
        <v>-0.30329299999999998</v>
      </c>
      <c r="H1503" s="61">
        <v>6.1199999999999997E-2</v>
      </c>
      <c r="I1503" s="69">
        <v>526.4</v>
      </c>
      <c r="J1503" s="70" t="s">
        <v>240</v>
      </c>
      <c r="K1503" s="63">
        <v>30.19</v>
      </c>
      <c r="L1503" s="56">
        <f t="shared" si="526"/>
        <v>0</v>
      </c>
      <c r="M1503" s="56">
        <f t="shared" si="527"/>
        <v>0</v>
      </c>
      <c r="N1503" s="56">
        <f t="shared" si="528"/>
        <v>0</v>
      </c>
      <c r="O1503" s="56">
        <f t="shared" si="529"/>
        <v>50</v>
      </c>
      <c r="P1503" s="56">
        <f t="shared" si="530"/>
        <v>0</v>
      </c>
      <c r="Q1503" s="63"/>
      <c r="R1503" s="56"/>
      <c r="S1503" s="60">
        <f t="shared" si="543"/>
        <v>2.4921910990512108E-2</v>
      </c>
      <c r="T1503" s="64">
        <f t="shared" si="544"/>
        <v>-3.0195952457436448E-2</v>
      </c>
      <c r="V1503" s="65"/>
      <c r="W1503" s="65"/>
      <c r="Y1503" s="15" t="str">
        <f t="shared" si="531"/>
        <v>HARD</v>
      </c>
      <c r="AA1503" s="66">
        <f t="shared" si="545"/>
        <v>-0.13091305897906536</v>
      </c>
      <c r="AB1503">
        <f>LOOKUP($B1503,'07_L1政策步階'!$A$4:$A$14,'07_L1政策步階'!$C$4:$C$14)</f>
        <v>-1</v>
      </c>
      <c r="AC1503" s="65"/>
      <c r="AD1503" s="65"/>
      <c r="AE1503" s="65"/>
      <c r="AF1503" s="65"/>
      <c r="AG1503" s="65"/>
      <c r="AH1503" s="65"/>
      <c r="AI1503" s="65"/>
      <c r="AJ1503" s="65"/>
      <c r="AK1503" s="65"/>
      <c r="AL1503">
        <f t="shared" si="532"/>
        <v>0</v>
      </c>
      <c r="AM1503">
        <f t="shared" si="533"/>
        <v>0</v>
      </c>
      <c r="AN1503" t="str">
        <f t="shared" si="534"/>
        <v/>
      </c>
      <c r="AO1503" t="str">
        <f t="shared" si="535"/>
        <v/>
      </c>
      <c r="AP1503" t="str">
        <f t="shared" si="536"/>
        <v/>
      </c>
      <c r="AQ1503" t="str">
        <f t="shared" si="537"/>
        <v/>
      </c>
      <c r="AR1503" t="str">
        <f t="shared" si="538"/>
        <v/>
      </c>
      <c r="AS1503" t="str">
        <f t="shared" si="539"/>
        <v/>
      </c>
      <c r="AT1503" t="str">
        <f t="shared" si="540"/>
        <v/>
      </c>
      <c r="AU1503" t="str">
        <f t="shared" si="541"/>
        <v/>
      </c>
      <c r="AV1503" t="str">
        <f t="shared" si="542"/>
        <v/>
      </c>
      <c r="AW1503">
        <f>'01_指標庫'!$H$4*ISNUMBER($F1503)+'01_指標庫'!$H$5*ISNUMBER($AA1503)+'01_指標庫'!$H$6*ISNUMBER($G1503)+'01_指標庫'!$H$7*ISNUMBER($H1503)+'01_指標庫'!$H$8*ISNUMBER($AF1503)+'01_指標庫'!$H$9*ISNUMBER($AG1503)+'01_指標庫'!$H$10*ISNUMBER($AB1503)+'01_指標庫'!$H$11*ISNUMBER($AC1503)+'01_指標庫'!$H$12*ISNUMBER($AD1503)+'01_指標庫'!$H$13*ISNUMBER($AE1503)+'01_指標庫'!$H$14*ISNUMBER($I1503)+'01_指標庫'!$H$15*ISNUMBER($AH1503)+'01_指標庫'!$H$16*ISNUMBER($K1503)+'01_指標庫'!$H$17*ISNUMBER($AI1503)+'01_指標庫'!$H$18*ISNUMBER($AJ1503)+'01_指標庫'!$H$19*ISNUMBER($AK1503)+'01_指標庫'!$H$20*ISNUMBER($BB1503)+'01_指標庫'!$H$21*ISNUMBER($BC1503)</f>
        <v>51</v>
      </c>
      <c r="AX1503">
        <f>IF(AW1503=0,50,ROUND(('01_指標庫'!$H$4*IF(ISNUMBER($F1503),L1503,0)+'01_指標庫'!$H$5*IF(ISNUMBER($AA1503),AL1503,0)+'01_指標庫'!$H$6*IF(ISNUMBER($G1503),M1503,0)+'01_指標庫'!$H$7*IF(ISNUMBER($H1503),N1503,0)+'01_指標庫'!$H$8*IF(ISNUMBER($AF1503),AQ1503,0)+'01_指標庫'!$H$9*IF(ISNUMBER($AG1503),AR1503,0)+'01_指標庫'!$H$10*IF(ISNUMBER($AB1503),AM1503,0)+'01_指標庫'!$H$11*IF(ISNUMBER($AC1503),AN1503,0)+'01_指標庫'!$H$12*IF(ISNUMBER($AD1503),AO1503,0)+'01_指標庫'!$H$13*IF(ISNUMBER($AE1503),AP1503,0)+'01_指標庫'!$H$14*IF(ISNUMBER($I1503),O1503,0)+'01_指標庫'!$H$15*IF(ISNUMBER($AH1503),AS1503,0)+'01_指標庫'!$H$16*IF(ISNUMBER($K1503),P1503,0)+'01_指標庫'!$H$17*IF(ISNUMBER($AI1503),AT1503,0)+'01_指標庫'!$H$18*IF(ISNUMBER($AJ1503),AU1503,0)+'01_指標庫'!$H$19*IF(ISNUMBER($AK1503),AV1503,0)+'01_指標庫'!$H$20*IF(ISNUMBER($BB1503),BB1503,0)+'01_指標庫'!$H$21*IF(ISNUMBER($BC1503),BC1503,0))/AW1503,1))</f>
        <v>7.8</v>
      </c>
      <c r="AY1503" s="67"/>
      <c r="AZ1503" s="67"/>
      <c r="BA1503" s="66">
        <f t="shared" si="546"/>
        <v>-3.2934964258893085E-2</v>
      </c>
      <c r="BB1503">
        <f t="shared" si="547"/>
        <v>0</v>
      </c>
      <c r="BC1503" t="str">
        <f t="shared" si="548"/>
        <v/>
      </c>
    </row>
    <row r="1504" spans="1:55" ht="15" customHeight="1">
      <c r="A1504" s="56">
        <v>1500</v>
      </c>
      <c r="B1504" s="57">
        <v>44734</v>
      </c>
      <c r="C1504" s="56">
        <v>2022</v>
      </c>
      <c r="D1504" s="58" t="s">
        <v>238</v>
      </c>
      <c r="E1504" s="59">
        <v>11527.71</v>
      </c>
      <c r="F1504" s="60">
        <v>-0.20808399999999999</v>
      </c>
      <c r="G1504" s="60">
        <v>-0.30444300000000002</v>
      </c>
      <c r="H1504" s="61">
        <v>6.1199999999999997E-2</v>
      </c>
      <c r="I1504" s="69">
        <v>516</v>
      </c>
      <c r="J1504" s="70" t="s">
        <v>240</v>
      </c>
      <c r="K1504" s="63">
        <v>28.95</v>
      </c>
      <c r="L1504" s="56">
        <f t="shared" si="526"/>
        <v>0</v>
      </c>
      <c r="M1504" s="56">
        <f t="shared" si="527"/>
        <v>0</v>
      </c>
      <c r="N1504" s="56">
        <f t="shared" si="528"/>
        <v>0</v>
      </c>
      <c r="O1504" s="56">
        <f t="shared" si="529"/>
        <v>50</v>
      </c>
      <c r="P1504" s="56">
        <f t="shared" si="530"/>
        <v>0</v>
      </c>
      <c r="Q1504" s="63"/>
      <c r="R1504" s="56"/>
      <c r="S1504" s="60">
        <f t="shared" si="543"/>
        <v>-1.6498134541638176E-3</v>
      </c>
      <c r="T1504" s="64">
        <f t="shared" si="544"/>
        <v>-4.1073203047366724E-2</v>
      </c>
      <c r="V1504" s="65"/>
      <c r="W1504" s="65"/>
      <c r="Y1504" s="15" t="str">
        <f t="shared" si="531"/>
        <v>HARD</v>
      </c>
      <c r="AA1504" s="66">
        <f t="shared" si="545"/>
        <v>-0.13352802873630054</v>
      </c>
      <c r="AB1504">
        <f>LOOKUP($B1504,'07_L1政策步階'!$A$4:$A$14,'07_L1政策步階'!$C$4:$C$14)</f>
        <v>-1</v>
      </c>
      <c r="AC1504" s="65"/>
      <c r="AD1504" s="65"/>
      <c r="AE1504" s="65"/>
      <c r="AF1504" s="65"/>
      <c r="AG1504" s="65"/>
      <c r="AH1504" s="65"/>
      <c r="AI1504" s="65"/>
      <c r="AJ1504" s="65"/>
      <c r="AK1504" s="65"/>
      <c r="AL1504">
        <f t="shared" si="532"/>
        <v>0</v>
      </c>
      <c r="AM1504">
        <f t="shared" si="533"/>
        <v>0</v>
      </c>
      <c r="AN1504" t="str">
        <f t="shared" si="534"/>
        <v/>
      </c>
      <c r="AO1504" t="str">
        <f t="shared" si="535"/>
        <v/>
      </c>
      <c r="AP1504" t="str">
        <f t="shared" si="536"/>
        <v/>
      </c>
      <c r="AQ1504" t="str">
        <f t="shared" si="537"/>
        <v/>
      </c>
      <c r="AR1504" t="str">
        <f t="shared" si="538"/>
        <v/>
      </c>
      <c r="AS1504" t="str">
        <f t="shared" si="539"/>
        <v/>
      </c>
      <c r="AT1504" t="str">
        <f t="shared" si="540"/>
        <v/>
      </c>
      <c r="AU1504" t="str">
        <f t="shared" si="541"/>
        <v/>
      </c>
      <c r="AV1504" t="str">
        <f t="shared" si="542"/>
        <v/>
      </c>
      <c r="AW1504">
        <f>'01_指標庫'!$H$4*ISNUMBER($F1504)+'01_指標庫'!$H$5*ISNUMBER($AA1504)+'01_指標庫'!$H$6*ISNUMBER($G1504)+'01_指標庫'!$H$7*ISNUMBER($H1504)+'01_指標庫'!$H$8*ISNUMBER($AF1504)+'01_指標庫'!$H$9*ISNUMBER($AG1504)+'01_指標庫'!$H$10*ISNUMBER($AB1504)+'01_指標庫'!$H$11*ISNUMBER($AC1504)+'01_指標庫'!$H$12*ISNUMBER($AD1504)+'01_指標庫'!$H$13*ISNUMBER($AE1504)+'01_指標庫'!$H$14*ISNUMBER($I1504)+'01_指標庫'!$H$15*ISNUMBER($AH1504)+'01_指標庫'!$H$16*ISNUMBER($K1504)+'01_指標庫'!$H$17*ISNUMBER($AI1504)+'01_指標庫'!$H$18*ISNUMBER($AJ1504)+'01_指標庫'!$H$19*ISNUMBER($AK1504)+'01_指標庫'!$H$20*ISNUMBER($BB1504)+'01_指標庫'!$H$21*ISNUMBER($BC1504)</f>
        <v>51</v>
      </c>
      <c r="AX1504">
        <f>IF(AW1504=0,50,ROUND(('01_指標庫'!$H$4*IF(ISNUMBER($F1504),L1504,0)+'01_指標庫'!$H$5*IF(ISNUMBER($AA1504),AL1504,0)+'01_指標庫'!$H$6*IF(ISNUMBER($G1504),M1504,0)+'01_指標庫'!$H$7*IF(ISNUMBER($H1504),N1504,0)+'01_指標庫'!$H$8*IF(ISNUMBER($AF1504),AQ1504,0)+'01_指標庫'!$H$9*IF(ISNUMBER($AG1504),AR1504,0)+'01_指標庫'!$H$10*IF(ISNUMBER($AB1504),AM1504,0)+'01_指標庫'!$H$11*IF(ISNUMBER($AC1504),AN1504,0)+'01_指標庫'!$H$12*IF(ISNUMBER($AD1504),AO1504,0)+'01_指標庫'!$H$13*IF(ISNUMBER($AE1504),AP1504,0)+'01_指標庫'!$H$14*IF(ISNUMBER($I1504),O1504,0)+'01_指標庫'!$H$15*IF(ISNUMBER($AH1504),AS1504,0)+'01_指標庫'!$H$16*IF(ISNUMBER($K1504),P1504,0)+'01_指標庫'!$H$17*IF(ISNUMBER($AI1504),AT1504,0)+'01_指標庫'!$H$18*IF(ISNUMBER($AJ1504),AU1504,0)+'01_指標庫'!$H$19*IF(ISNUMBER($AK1504),AV1504,0)+'01_指標庫'!$H$20*IF(ISNUMBER($BB1504),BB1504,0)+'01_指標庫'!$H$21*IF(ISNUMBER($BC1504),BC1504,0))/AW1504,1))</f>
        <v>7.8</v>
      </c>
      <c r="AY1504" s="67"/>
      <c r="AZ1504" s="67"/>
      <c r="BA1504" s="66">
        <f t="shared" si="546"/>
        <v>-1.9384335081578552E-2</v>
      </c>
      <c r="BB1504">
        <f t="shared" si="547"/>
        <v>0</v>
      </c>
      <c r="BC1504" t="str">
        <f t="shared" si="548"/>
        <v/>
      </c>
    </row>
    <row r="1505" spans="1:55" ht="15" customHeight="1">
      <c r="A1505" s="56">
        <v>1501</v>
      </c>
      <c r="B1505" s="57">
        <v>44735</v>
      </c>
      <c r="C1505" s="56">
        <v>2022</v>
      </c>
      <c r="D1505" s="58" t="s">
        <v>239</v>
      </c>
      <c r="E1505" s="59">
        <v>11697.68</v>
      </c>
      <c r="F1505" s="60">
        <v>-0.19530800000000001</v>
      </c>
      <c r="G1505" s="60">
        <v>-0.29418699999999998</v>
      </c>
      <c r="H1505" s="61">
        <v>8.1600000000000006E-2</v>
      </c>
      <c r="I1505" s="69">
        <v>516.79999999999995</v>
      </c>
      <c r="J1505" s="70" t="s">
        <v>240</v>
      </c>
      <c r="K1505" s="63">
        <v>29.05</v>
      </c>
      <c r="L1505" s="56">
        <f t="shared" si="526"/>
        <v>0</v>
      </c>
      <c r="M1505" s="56">
        <f t="shared" si="527"/>
        <v>0</v>
      </c>
      <c r="N1505" s="56">
        <f t="shared" si="528"/>
        <v>0</v>
      </c>
      <c r="O1505" s="56">
        <f t="shared" si="529"/>
        <v>50</v>
      </c>
      <c r="P1505" s="56">
        <f t="shared" si="530"/>
        <v>0</v>
      </c>
      <c r="Q1505" s="63"/>
      <c r="R1505" s="56"/>
      <c r="S1505" s="60">
        <f t="shared" si="543"/>
        <v>1.4744472232559813E-2</v>
      </c>
      <c r="T1505" s="64">
        <f t="shared" si="544"/>
        <v>3.4542314335059832E-3</v>
      </c>
      <c r="V1505" s="65"/>
      <c r="W1505" s="65"/>
      <c r="Y1505" s="15" t="str">
        <f t="shared" si="531"/>
        <v>HARD</v>
      </c>
      <c r="AA1505" s="66">
        <f t="shared" si="545"/>
        <v>-0.13549655220128465</v>
      </c>
      <c r="AB1505">
        <f>LOOKUP($B1505,'07_L1政策步階'!$A$4:$A$14,'07_L1政策步階'!$C$4:$C$14)</f>
        <v>-1</v>
      </c>
      <c r="AC1505" s="65"/>
      <c r="AD1505" s="65"/>
      <c r="AE1505" s="65"/>
      <c r="AF1505" s="65"/>
      <c r="AG1505" s="65"/>
      <c r="AH1505" s="65"/>
      <c r="AI1505" s="65"/>
      <c r="AJ1505" s="65"/>
      <c r="AK1505" s="65"/>
      <c r="AL1505">
        <f t="shared" si="532"/>
        <v>0</v>
      </c>
      <c r="AM1505">
        <f t="shared" si="533"/>
        <v>0</v>
      </c>
      <c r="AN1505" t="str">
        <f t="shared" si="534"/>
        <v/>
      </c>
      <c r="AO1505" t="str">
        <f t="shared" si="535"/>
        <v/>
      </c>
      <c r="AP1505" t="str">
        <f t="shared" si="536"/>
        <v/>
      </c>
      <c r="AQ1505" t="str">
        <f t="shared" si="537"/>
        <v/>
      </c>
      <c r="AR1505" t="str">
        <f t="shared" si="538"/>
        <v/>
      </c>
      <c r="AS1505" t="str">
        <f t="shared" si="539"/>
        <v/>
      </c>
      <c r="AT1505" t="str">
        <f t="shared" si="540"/>
        <v/>
      </c>
      <c r="AU1505" t="str">
        <f t="shared" si="541"/>
        <v/>
      </c>
      <c r="AV1505" t="str">
        <f t="shared" si="542"/>
        <v/>
      </c>
      <c r="AW1505">
        <f>'01_指標庫'!$H$4*ISNUMBER($F1505)+'01_指標庫'!$H$5*ISNUMBER($AA1505)+'01_指標庫'!$H$6*ISNUMBER($G1505)+'01_指標庫'!$H$7*ISNUMBER($H1505)+'01_指標庫'!$H$8*ISNUMBER($AF1505)+'01_指標庫'!$H$9*ISNUMBER($AG1505)+'01_指標庫'!$H$10*ISNUMBER($AB1505)+'01_指標庫'!$H$11*ISNUMBER($AC1505)+'01_指標庫'!$H$12*ISNUMBER($AD1505)+'01_指標庫'!$H$13*ISNUMBER($AE1505)+'01_指標庫'!$H$14*ISNUMBER($I1505)+'01_指標庫'!$H$15*ISNUMBER($AH1505)+'01_指標庫'!$H$16*ISNUMBER($K1505)+'01_指標庫'!$H$17*ISNUMBER($AI1505)+'01_指標庫'!$H$18*ISNUMBER($AJ1505)+'01_指標庫'!$H$19*ISNUMBER($AK1505)+'01_指標庫'!$H$20*ISNUMBER($BB1505)+'01_指標庫'!$H$21*ISNUMBER($BC1505)</f>
        <v>51</v>
      </c>
      <c r="AX1505">
        <f>IF(AW1505=0,50,ROUND(('01_指標庫'!$H$4*IF(ISNUMBER($F1505),L1505,0)+'01_指標庫'!$H$5*IF(ISNUMBER($AA1505),AL1505,0)+'01_指標庫'!$H$6*IF(ISNUMBER($G1505),M1505,0)+'01_指標庫'!$H$7*IF(ISNUMBER($H1505),N1505,0)+'01_指標庫'!$H$8*IF(ISNUMBER($AF1505),AQ1505,0)+'01_指標庫'!$H$9*IF(ISNUMBER($AG1505),AR1505,0)+'01_指標庫'!$H$10*IF(ISNUMBER($AB1505),AM1505,0)+'01_指標庫'!$H$11*IF(ISNUMBER($AC1505),AN1505,0)+'01_指標庫'!$H$12*IF(ISNUMBER($AD1505),AO1505,0)+'01_指標庫'!$H$13*IF(ISNUMBER($AE1505),AP1505,0)+'01_指標庫'!$H$14*IF(ISNUMBER($I1505),O1505,0)+'01_指標庫'!$H$15*IF(ISNUMBER($AH1505),AS1505,0)+'01_指標庫'!$H$16*IF(ISNUMBER($K1505),P1505,0)+'01_指標庫'!$H$17*IF(ISNUMBER($AI1505),AT1505,0)+'01_指標庫'!$H$18*IF(ISNUMBER($AJ1505),AU1505,0)+'01_指標庫'!$H$19*IF(ISNUMBER($AK1505),AV1505,0)+'01_指標庫'!$H$20*IF(ISNUMBER($BB1505),BB1505,0)+'01_指標庫'!$H$21*IF(ISNUMBER($BC1505),BC1505,0))/AW1505,1))</f>
        <v>7.8</v>
      </c>
      <c r="AY1505" s="67"/>
      <c r="AZ1505" s="67"/>
      <c r="BA1505" s="66">
        <f t="shared" si="546"/>
        <v>-9.7925648149967959E-3</v>
      </c>
      <c r="BB1505">
        <f t="shared" si="547"/>
        <v>0</v>
      </c>
      <c r="BC1505" t="str">
        <f t="shared" si="548"/>
        <v/>
      </c>
    </row>
    <row r="1506" spans="1:55" ht="15" customHeight="1">
      <c r="A1506" s="56">
        <v>1502</v>
      </c>
      <c r="B1506" s="57">
        <v>44736</v>
      </c>
      <c r="C1506" s="56">
        <v>2022</v>
      </c>
      <c r="D1506" s="58" t="s">
        <v>234</v>
      </c>
      <c r="E1506" s="59">
        <v>12105.85</v>
      </c>
      <c r="F1506" s="60">
        <v>-0.16622200000000001</v>
      </c>
      <c r="G1506" s="60">
        <v>-0.26955899999999999</v>
      </c>
      <c r="H1506" s="61">
        <v>0.12239999999999999</v>
      </c>
      <c r="I1506" s="69">
        <v>501.5</v>
      </c>
      <c r="J1506" s="70" t="s">
        <v>240</v>
      </c>
      <c r="K1506" s="63">
        <v>27.23</v>
      </c>
      <c r="L1506" s="56">
        <f t="shared" si="526"/>
        <v>0</v>
      </c>
      <c r="M1506" s="56">
        <f t="shared" si="527"/>
        <v>0</v>
      </c>
      <c r="N1506" s="56">
        <f t="shared" si="528"/>
        <v>0</v>
      </c>
      <c r="O1506" s="56">
        <f t="shared" si="529"/>
        <v>50</v>
      </c>
      <c r="P1506" s="56">
        <f t="shared" si="530"/>
        <v>0</v>
      </c>
      <c r="Q1506" s="63"/>
      <c r="R1506" s="56"/>
      <c r="S1506" s="60">
        <f t="shared" si="543"/>
        <v>3.4893243788511885E-2</v>
      </c>
      <c r="T1506" s="64">
        <f t="shared" si="544"/>
        <v>-6.26506024096386E-2</v>
      </c>
      <c r="V1506" s="65"/>
      <c r="W1506" s="65"/>
      <c r="Y1506" s="15" t="str">
        <f t="shared" si="531"/>
        <v>HARD</v>
      </c>
      <c r="AA1506" s="66">
        <f t="shared" si="545"/>
        <v>-0.13697693984018589</v>
      </c>
      <c r="AB1506">
        <f>LOOKUP($B1506,'07_L1政策步階'!$A$4:$A$14,'07_L1政策步階'!$C$4:$C$14)</f>
        <v>-1</v>
      </c>
      <c r="AC1506" s="65"/>
      <c r="AD1506" s="65"/>
      <c r="AE1506" s="65"/>
      <c r="AF1506" s="65"/>
      <c r="AG1506" s="65"/>
      <c r="AH1506" s="65"/>
      <c r="AI1506" s="65"/>
      <c r="AJ1506" s="65"/>
      <c r="AK1506" s="65"/>
      <c r="AL1506">
        <f t="shared" si="532"/>
        <v>0</v>
      </c>
      <c r="AM1506">
        <f t="shared" si="533"/>
        <v>0</v>
      </c>
      <c r="AN1506" t="str">
        <f t="shared" si="534"/>
        <v/>
      </c>
      <c r="AO1506" t="str">
        <f t="shared" si="535"/>
        <v/>
      </c>
      <c r="AP1506" t="str">
        <f t="shared" si="536"/>
        <v/>
      </c>
      <c r="AQ1506" t="str">
        <f t="shared" si="537"/>
        <v/>
      </c>
      <c r="AR1506" t="str">
        <f t="shared" si="538"/>
        <v/>
      </c>
      <c r="AS1506" t="str">
        <f t="shared" si="539"/>
        <v/>
      </c>
      <c r="AT1506" t="str">
        <f t="shared" si="540"/>
        <v/>
      </c>
      <c r="AU1506" t="str">
        <f t="shared" si="541"/>
        <v/>
      </c>
      <c r="AV1506" t="str">
        <f t="shared" si="542"/>
        <v/>
      </c>
      <c r="AW1506">
        <f>'01_指標庫'!$H$4*ISNUMBER($F1506)+'01_指標庫'!$H$5*ISNUMBER($AA1506)+'01_指標庫'!$H$6*ISNUMBER($G1506)+'01_指標庫'!$H$7*ISNUMBER($H1506)+'01_指標庫'!$H$8*ISNUMBER($AF1506)+'01_指標庫'!$H$9*ISNUMBER($AG1506)+'01_指標庫'!$H$10*ISNUMBER($AB1506)+'01_指標庫'!$H$11*ISNUMBER($AC1506)+'01_指標庫'!$H$12*ISNUMBER($AD1506)+'01_指標庫'!$H$13*ISNUMBER($AE1506)+'01_指標庫'!$H$14*ISNUMBER($I1506)+'01_指標庫'!$H$15*ISNUMBER($AH1506)+'01_指標庫'!$H$16*ISNUMBER($K1506)+'01_指標庫'!$H$17*ISNUMBER($AI1506)+'01_指標庫'!$H$18*ISNUMBER($AJ1506)+'01_指標庫'!$H$19*ISNUMBER($AK1506)+'01_指標庫'!$H$20*ISNUMBER($BB1506)+'01_指標庫'!$H$21*ISNUMBER($BC1506)</f>
        <v>51</v>
      </c>
      <c r="AX1506">
        <f>IF(AW1506=0,50,ROUND(('01_指標庫'!$H$4*IF(ISNUMBER($F1506),L1506,0)+'01_指標庫'!$H$5*IF(ISNUMBER($AA1506),AL1506,0)+'01_指標庫'!$H$6*IF(ISNUMBER($G1506),M1506,0)+'01_指標庫'!$H$7*IF(ISNUMBER($H1506),N1506,0)+'01_指標庫'!$H$8*IF(ISNUMBER($AF1506),AQ1506,0)+'01_指標庫'!$H$9*IF(ISNUMBER($AG1506),AR1506,0)+'01_指標庫'!$H$10*IF(ISNUMBER($AB1506),AM1506,0)+'01_指標庫'!$H$11*IF(ISNUMBER($AC1506),AN1506,0)+'01_指標庫'!$H$12*IF(ISNUMBER($AD1506),AO1506,0)+'01_指標庫'!$H$13*IF(ISNUMBER($AE1506),AP1506,0)+'01_指標庫'!$H$14*IF(ISNUMBER($I1506),O1506,0)+'01_指標庫'!$H$15*IF(ISNUMBER($AH1506),AS1506,0)+'01_指標庫'!$H$16*IF(ISNUMBER($K1506),P1506,0)+'01_指標庫'!$H$17*IF(ISNUMBER($AI1506),AT1506,0)+'01_指標庫'!$H$18*IF(ISNUMBER($AJ1506),AU1506,0)+'01_指標庫'!$H$19*IF(ISNUMBER($AK1506),AV1506,0)+'01_指標庫'!$H$20*IF(ISNUMBER($BB1506),BB1506,0)+'01_指標庫'!$H$21*IF(ISNUMBER($BC1506),BC1506,0))/AW1506,1))</f>
        <v>13.7</v>
      </c>
      <c r="AY1506" s="67"/>
      <c r="AZ1506" s="67"/>
      <c r="BA1506" s="66">
        <f t="shared" si="546"/>
        <v>8.5848724732466852E-3</v>
      </c>
      <c r="BB1506">
        <f t="shared" si="547"/>
        <v>50</v>
      </c>
      <c r="BC1506" t="str">
        <f t="shared" si="548"/>
        <v/>
      </c>
    </row>
    <row r="1507" spans="1:55" ht="15" customHeight="1">
      <c r="A1507" s="56">
        <v>1503</v>
      </c>
      <c r="B1507" s="57">
        <v>44739</v>
      </c>
      <c r="C1507" s="56">
        <v>2022</v>
      </c>
      <c r="D1507" s="58" t="s">
        <v>236</v>
      </c>
      <c r="E1507" s="59">
        <v>12008.24</v>
      </c>
      <c r="F1507" s="60">
        <v>-0.171932</v>
      </c>
      <c r="G1507" s="60">
        <v>-0.27544800000000003</v>
      </c>
      <c r="H1507" s="61">
        <v>0.12239999999999999</v>
      </c>
      <c r="I1507" s="69">
        <v>499.2</v>
      </c>
      <c r="J1507" s="70" t="s">
        <v>240</v>
      </c>
      <c r="K1507" s="63">
        <v>26.95</v>
      </c>
      <c r="L1507" s="56">
        <f t="shared" si="526"/>
        <v>0</v>
      </c>
      <c r="M1507" s="56">
        <f t="shared" si="527"/>
        <v>0</v>
      </c>
      <c r="N1507" s="56">
        <f t="shared" si="528"/>
        <v>0</v>
      </c>
      <c r="O1507" s="56">
        <f t="shared" si="529"/>
        <v>50</v>
      </c>
      <c r="P1507" s="56">
        <f t="shared" si="530"/>
        <v>0</v>
      </c>
      <c r="Q1507" s="63"/>
      <c r="R1507" s="56"/>
      <c r="S1507" s="60">
        <f t="shared" si="543"/>
        <v>-8.0630439002631338E-3</v>
      </c>
      <c r="T1507" s="64">
        <f t="shared" si="544"/>
        <v>-1.0282776349614386E-2</v>
      </c>
      <c r="V1507" s="65"/>
      <c r="W1507" s="65"/>
      <c r="Y1507" s="15" t="str">
        <f t="shared" si="531"/>
        <v>HARD</v>
      </c>
      <c r="AA1507" s="66">
        <f t="shared" si="545"/>
        <v>-0.13896640285434581</v>
      </c>
      <c r="AB1507">
        <f>LOOKUP($B1507,'07_L1政策步階'!$A$4:$A$14,'07_L1政策步階'!$C$4:$C$14)</f>
        <v>-1</v>
      </c>
      <c r="AC1507" s="65"/>
      <c r="AD1507" s="65"/>
      <c r="AE1507" s="65"/>
      <c r="AF1507" s="65"/>
      <c r="AG1507" s="65"/>
      <c r="AH1507" s="65"/>
      <c r="AI1507" s="65"/>
      <c r="AJ1507" s="65"/>
      <c r="AK1507" s="65"/>
      <c r="AL1507">
        <f t="shared" si="532"/>
        <v>0</v>
      </c>
      <c r="AM1507">
        <f t="shared" si="533"/>
        <v>0</v>
      </c>
      <c r="AN1507" t="str">
        <f t="shared" si="534"/>
        <v/>
      </c>
      <c r="AO1507" t="str">
        <f t="shared" si="535"/>
        <v/>
      </c>
      <c r="AP1507" t="str">
        <f t="shared" si="536"/>
        <v/>
      </c>
      <c r="AQ1507" t="str">
        <f t="shared" si="537"/>
        <v/>
      </c>
      <c r="AR1507" t="str">
        <f t="shared" si="538"/>
        <v/>
      </c>
      <c r="AS1507" t="str">
        <f t="shared" si="539"/>
        <v/>
      </c>
      <c r="AT1507" t="str">
        <f t="shared" si="540"/>
        <v/>
      </c>
      <c r="AU1507" t="str">
        <f t="shared" si="541"/>
        <v/>
      </c>
      <c r="AV1507" t="str">
        <f t="shared" si="542"/>
        <v/>
      </c>
      <c r="AW1507">
        <f>'01_指標庫'!$H$4*ISNUMBER($F1507)+'01_指標庫'!$H$5*ISNUMBER($AA1507)+'01_指標庫'!$H$6*ISNUMBER($G1507)+'01_指標庫'!$H$7*ISNUMBER($H1507)+'01_指標庫'!$H$8*ISNUMBER($AF1507)+'01_指標庫'!$H$9*ISNUMBER($AG1507)+'01_指標庫'!$H$10*ISNUMBER($AB1507)+'01_指標庫'!$H$11*ISNUMBER($AC1507)+'01_指標庫'!$H$12*ISNUMBER($AD1507)+'01_指標庫'!$H$13*ISNUMBER($AE1507)+'01_指標庫'!$H$14*ISNUMBER($I1507)+'01_指標庫'!$H$15*ISNUMBER($AH1507)+'01_指標庫'!$H$16*ISNUMBER($K1507)+'01_指標庫'!$H$17*ISNUMBER($AI1507)+'01_指標庫'!$H$18*ISNUMBER($AJ1507)+'01_指標庫'!$H$19*ISNUMBER($AK1507)+'01_指標庫'!$H$20*ISNUMBER($BB1507)+'01_指標庫'!$H$21*ISNUMBER($BC1507)</f>
        <v>51</v>
      </c>
      <c r="AX1507">
        <f>IF(AW1507=0,50,ROUND(('01_指標庫'!$H$4*IF(ISNUMBER($F1507),L1507,0)+'01_指標庫'!$H$5*IF(ISNUMBER($AA1507),AL1507,0)+'01_指標庫'!$H$6*IF(ISNUMBER($G1507),M1507,0)+'01_指標庫'!$H$7*IF(ISNUMBER($H1507),N1507,0)+'01_指標庫'!$H$8*IF(ISNUMBER($AF1507),AQ1507,0)+'01_指標庫'!$H$9*IF(ISNUMBER($AG1507),AR1507,0)+'01_指標庫'!$H$10*IF(ISNUMBER($AB1507),AM1507,0)+'01_指標庫'!$H$11*IF(ISNUMBER($AC1507),AN1507,0)+'01_指標庫'!$H$12*IF(ISNUMBER($AD1507),AO1507,0)+'01_指標庫'!$H$13*IF(ISNUMBER($AE1507),AP1507,0)+'01_指標庫'!$H$14*IF(ISNUMBER($I1507),O1507,0)+'01_指標庫'!$H$15*IF(ISNUMBER($AH1507),AS1507,0)+'01_指標庫'!$H$16*IF(ISNUMBER($K1507),P1507,0)+'01_指標庫'!$H$17*IF(ISNUMBER($AI1507),AT1507,0)+'01_指標庫'!$H$18*IF(ISNUMBER($AJ1507),AU1507,0)+'01_指標庫'!$H$19*IF(ISNUMBER($AK1507),AV1507,0)+'01_指標庫'!$H$20*IF(ISNUMBER($BB1507),BB1507,0)+'01_指標庫'!$H$21*IF(ISNUMBER($BC1507),BC1507,0))/AW1507,1))</f>
        <v>19.600000000000001</v>
      </c>
      <c r="AY1507" s="67"/>
      <c r="AZ1507" s="67"/>
      <c r="BA1507" s="66">
        <f t="shared" si="546"/>
        <v>1.9908450054116233E-2</v>
      </c>
      <c r="BB1507">
        <f t="shared" si="547"/>
        <v>100</v>
      </c>
      <c r="BC1507" t="str">
        <f t="shared" si="548"/>
        <v/>
      </c>
    </row>
    <row r="1508" spans="1:55" ht="15" customHeight="1">
      <c r="A1508" s="56">
        <v>1504</v>
      </c>
      <c r="B1508" s="57">
        <v>44740</v>
      </c>
      <c r="C1508" s="56">
        <v>2022</v>
      </c>
      <c r="D1508" s="58" t="s">
        <v>237</v>
      </c>
      <c r="E1508" s="59">
        <v>11637.77</v>
      </c>
      <c r="F1508" s="60">
        <v>-0.19642499999999999</v>
      </c>
      <c r="G1508" s="60">
        <v>-0.29780200000000001</v>
      </c>
      <c r="H1508" s="61">
        <v>8.1600000000000006E-2</v>
      </c>
      <c r="I1508" s="69">
        <v>511</v>
      </c>
      <c r="J1508" s="70" t="s">
        <v>240</v>
      </c>
      <c r="K1508" s="63">
        <v>28.36</v>
      </c>
      <c r="L1508" s="56">
        <f t="shared" si="526"/>
        <v>0</v>
      </c>
      <c r="M1508" s="56">
        <f t="shared" si="527"/>
        <v>0</v>
      </c>
      <c r="N1508" s="56">
        <f t="shared" si="528"/>
        <v>0</v>
      </c>
      <c r="O1508" s="56">
        <f t="shared" si="529"/>
        <v>50</v>
      </c>
      <c r="P1508" s="56">
        <f t="shared" si="530"/>
        <v>0</v>
      </c>
      <c r="Q1508" s="63"/>
      <c r="R1508" s="56"/>
      <c r="S1508" s="60">
        <f t="shared" si="543"/>
        <v>-3.0851315430071247E-2</v>
      </c>
      <c r="T1508" s="64">
        <f t="shared" si="544"/>
        <v>5.2319109461966606E-2</v>
      </c>
      <c r="V1508" s="65"/>
      <c r="W1508" s="65"/>
      <c r="Y1508" s="15" t="str">
        <f t="shared" si="531"/>
        <v>HARD</v>
      </c>
      <c r="AA1508" s="66">
        <f t="shared" si="545"/>
        <v>-0.14095061445840229</v>
      </c>
      <c r="AB1508">
        <f>LOOKUP($B1508,'07_L1政策步階'!$A$4:$A$14,'07_L1政策步階'!$C$4:$C$14)</f>
        <v>-1</v>
      </c>
      <c r="AC1508" s="65"/>
      <c r="AD1508" s="65"/>
      <c r="AE1508" s="65"/>
      <c r="AF1508" s="65"/>
      <c r="AG1508" s="65"/>
      <c r="AH1508" s="65"/>
      <c r="AI1508" s="65"/>
      <c r="AJ1508" s="65"/>
      <c r="AK1508" s="65"/>
      <c r="AL1508">
        <f t="shared" si="532"/>
        <v>0</v>
      </c>
      <c r="AM1508">
        <f t="shared" si="533"/>
        <v>0</v>
      </c>
      <c r="AN1508" t="str">
        <f t="shared" si="534"/>
        <v/>
      </c>
      <c r="AO1508" t="str">
        <f t="shared" si="535"/>
        <v/>
      </c>
      <c r="AP1508" t="str">
        <f t="shared" si="536"/>
        <v/>
      </c>
      <c r="AQ1508" t="str">
        <f t="shared" si="537"/>
        <v/>
      </c>
      <c r="AR1508" t="str">
        <f t="shared" si="538"/>
        <v/>
      </c>
      <c r="AS1508" t="str">
        <f t="shared" si="539"/>
        <v/>
      </c>
      <c r="AT1508" t="str">
        <f t="shared" si="540"/>
        <v/>
      </c>
      <c r="AU1508" t="str">
        <f t="shared" si="541"/>
        <v/>
      </c>
      <c r="AV1508" t="str">
        <f t="shared" si="542"/>
        <v/>
      </c>
      <c r="AW1508">
        <f>'01_指標庫'!$H$4*ISNUMBER($F1508)+'01_指標庫'!$H$5*ISNUMBER($AA1508)+'01_指標庫'!$H$6*ISNUMBER($G1508)+'01_指標庫'!$H$7*ISNUMBER($H1508)+'01_指標庫'!$H$8*ISNUMBER($AF1508)+'01_指標庫'!$H$9*ISNUMBER($AG1508)+'01_指標庫'!$H$10*ISNUMBER($AB1508)+'01_指標庫'!$H$11*ISNUMBER($AC1508)+'01_指標庫'!$H$12*ISNUMBER($AD1508)+'01_指標庫'!$H$13*ISNUMBER($AE1508)+'01_指標庫'!$H$14*ISNUMBER($I1508)+'01_指標庫'!$H$15*ISNUMBER($AH1508)+'01_指標庫'!$H$16*ISNUMBER($K1508)+'01_指標庫'!$H$17*ISNUMBER($AI1508)+'01_指標庫'!$H$18*ISNUMBER($AJ1508)+'01_指標庫'!$H$19*ISNUMBER($AK1508)+'01_指標庫'!$H$20*ISNUMBER($BB1508)+'01_指標庫'!$H$21*ISNUMBER($BC1508)</f>
        <v>51</v>
      </c>
      <c r="AX1508">
        <f>IF(AW1508=0,50,ROUND(('01_指標庫'!$H$4*IF(ISNUMBER($F1508),L1508,0)+'01_指標庫'!$H$5*IF(ISNUMBER($AA1508),AL1508,0)+'01_指標庫'!$H$6*IF(ISNUMBER($G1508),M1508,0)+'01_指標庫'!$H$7*IF(ISNUMBER($H1508),N1508,0)+'01_指標庫'!$H$8*IF(ISNUMBER($AF1508),AQ1508,0)+'01_指標庫'!$H$9*IF(ISNUMBER($AG1508),AR1508,0)+'01_指標庫'!$H$10*IF(ISNUMBER($AB1508),AM1508,0)+'01_指標庫'!$H$11*IF(ISNUMBER($AC1508),AN1508,0)+'01_指標庫'!$H$12*IF(ISNUMBER($AD1508),AO1508,0)+'01_指標庫'!$H$13*IF(ISNUMBER($AE1508),AP1508,0)+'01_指標庫'!$H$14*IF(ISNUMBER($I1508),O1508,0)+'01_指標庫'!$H$15*IF(ISNUMBER($AH1508),AS1508,0)+'01_指標庫'!$H$16*IF(ISNUMBER($K1508),P1508,0)+'01_指標庫'!$H$17*IF(ISNUMBER($AI1508),AT1508,0)+'01_指標庫'!$H$18*IF(ISNUMBER($AJ1508),AU1508,0)+'01_指標庫'!$H$19*IF(ISNUMBER($AK1508),AV1508,0)+'01_指標庫'!$H$20*IF(ISNUMBER($BB1508),BB1508,0)+'01_指標庫'!$H$21*IF(ISNUMBER($BC1508),BC1508,0))/AW1508,1))</f>
        <v>7.8</v>
      </c>
      <c r="AY1508" s="67"/>
      <c r="AZ1508" s="67"/>
      <c r="BA1508" s="66">
        <f t="shared" si="546"/>
        <v>1.840281678004807E-2</v>
      </c>
      <c r="BB1508">
        <f t="shared" si="547"/>
        <v>0</v>
      </c>
      <c r="BC1508" t="str">
        <f t="shared" si="548"/>
        <v/>
      </c>
    </row>
    <row r="1509" spans="1:55" ht="15" customHeight="1">
      <c r="A1509" s="56">
        <v>1505</v>
      </c>
      <c r="B1509" s="57">
        <v>44741</v>
      </c>
      <c r="C1509" s="56">
        <v>2022</v>
      </c>
      <c r="D1509" s="58" t="s">
        <v>238</v>
      </c>
      <c r="E1509" s="59">
        <v>11658.26</v>
      </c>
      <c r="F1509" s="60">
        <v>-0.19395899999999999</v>
      </c>
      <c r="G1509" s="60">
        <v>-0.29656500000000002</v>
      </c>
      <c r="H1509" s="61">
        <v>8.1600000000000006E-2</v>
      </c>
      <c r="I1509" s="69">
        <v>509.3</v>
      </c>
      <c r="J1509" s="70" t="s">
        <v>240</v>
      </c>
      <c r="K1509" s="63">
        <v>28.16</v>
      </c>
      <c r="L1509" s="56">
        <f t="shared" si="526"/>
        <v>0</v>
      </c>
      <c r="M1509" s="56">
        <f t="shared" si="527"/>
        <v>0</v>
      </c>
      <c r="N1509" s="56">
        <f t="shared" si="528"/>
        <v>0</v>
      </c>
      <c r="O1509" s="56">
        <f t="shared" si="529"/>
        <v>50</v>
      </c>
      <c r="P1509" s="56">
        <f t="shared" si="530"/>
        <v>0</v>
      </c>
      <c r="Q1509" s="63"/>
      <c r="R1509" s="56"/>
      <c r="S1509" s="60">
        <f t="shared" si="543"/>
        <v>1.760646584354264E-3</v>
      </c>
      <c r="T1509" s="64">
        <f t="shared" si="544"/>
        <v>-7.0521861777150807E-3</v>
      </c>
      <c r="V1509" s="65"/>
      <c r="W1509" s="65"/>
      <c r="Y1509" s="15" t="str">
        <f t="shared" si="531"/>
        <v>HARD</v>
      </c>
      <c r="AA1509" s="66">
        <f t="shared" si="545"/>
        <v>-0.1429439004747679</v>
      </c>
      <c r="AB1509">
        <f>LOOKUP($B1509,'07_L1政策步階'!$A$4:$A$14,'07_L1政策步階'!$C$4:$C$14)</f>
        <v>-1</v>
      </c>
      <c r="AC1509" s="65"/>
      <c r="AD1509" s="65"/>
      <c r="AE1509" s="65"/>
      <c r="AF1509" s="65"/>
      <c r="AG1509" s="65"/>
      <c r="AH1509" s="65"/>
      <c r="AI1509" s="65"/>
      <c r="AJ1509" s="65"/>
      <c r="AK1509" s="65"/>
      <c r="AL1509">
        <f t="shared" si="532"/>
        <v>0</v>
      </c>
      <c r="AM1509">
        <f t="shared" si="533"/>
        <v>0</v>
      </c>
      <c r="AN1509" t="str">
        <f t="shared" si="534"/>
        <v/>
      </c>
      <c r="AO1509" t="str">
        <f t="shared" si="535"/>
        <v/>
      </c>
      <c r="AP1509" t="str">
        <f t="shared" si="536"/>
        <v/>
      </c>
      <c r="AQ1509" t="str">
        <f t="shared" si="537"/>
        <v/>
      </c>
      <c r="AR1509" t="str">
        <f t="shared" si="538"/>
        <v/>
      </c>
      <c r="AS1509" t="str">
        <f t="shared" si="539"/>
        <v/>
      </c>
      <c r="AT1509" t="str">
        <f t="shared" si="540"/>
        <v/>
      </c>
      <c r="AU1509" t="str">
        <f t="shared" si="541"/>
        <v/>
      </c>
      <c r="AV1509" t="str">
        <f t="shared" si="542"/>
        <v/>
      </c>
      <c r="AW1509">
        <f>'01_指標庫'!$H$4*ISNUMBER($F1509)+'01_指標庫'!$H$5*ISNUMBER($AA1509)+'01_指標庫'!$H$6*ISNUMBER($G1509)+'01_指標庫'!$H$7*ISNUMBER($H1509)+'01_指標庫'!$H$8*ISNUMBER($AF1509)+'01_指標庫'!$H$9*ISNUMBER($AG1509)+'01_指標庫'!$H$10*ISNUMBER($AB1509)+'01_指標庫'!$H$11*ISNUMBER($AC1509)+'01_指標庫'!$H$12*ISNUMBER($AD1509)+'01_指標庫'!$H$13*ISNUMBER($AE1509)+'01_指標庫'!$H$14*ISNUMBER($I1509)+'01_指標庫'!$H$15*ISNUMBER($AH1509)+'01_指標庫'!$H$16*ISNUMBER($K1509)+'01_指標庫'!$H$17*ISNUMBER($AI1509)+'01_指標庫'!$H$18*ISNUMBER($AJ1509)+'01_指標庫'!$H$19*ISNUMBER($AK1509)+'01_指標庫'!$H$20*ISNUMBER($BB1509)+'01_指標庫'!$H$21*ISNUMBER($BC1509)</f>
        <v>51</v>
      </c>
      <c r="AX1509">
        <f>IF(AW1509=0,50,ROUND(('01_指標庫'!$H$4*IF(ISNUMBER($F1509),L1509,0)+'01_指標庫'!$H$5*IF(ISNUMBER($AA1509),AL1509,0)+'01_指標庫'!$H$6*IF(ISNUMBER($G1509),M1509,0)+'01_指標庫'!$H$7*IF(ISNUMBER($H1509),N1509,0)+'01_指標庫'!$H$8*IF(ISNUMBER($AF1509),AQ1509,0)+'01_指標庫'!$H$9*IF(ISNUMBER($AG1509),AR1509,0)+'01_指標庫'!$H$10*IF(ISNUMBER($AB1509),AM1509,0)+'01_指標庫'!$H$11*IF(ISNUMBER($AC1509),AN1509,0)+'01_指標庫'!$H$12*IF(ISNUMBER($AD1509),AO1509,0)+'01_指標庫'!$H$13*IF(ISNUMBER($AE1509),AP1509,0)+'01_指標庫'!$H$14*IF(ISNUMBER($I1509),O1509,0)+'01_指標庫'!$H$15*IF(ISNUMBER($AH1509),AS1509,0)+'01_指標庫'!$H$16*IF(ISNUMBER($K1509),P1509,0)+'01_指標庫'!$H$17*IF(ISNUMBER($AI1509),AT1509,0)+'01_指標庫'!$H$18*IF(ISNUMBER($AJ1509),AU1509,0)+'01_指標庫'!$H$19*IF(ISNUMBER($AK1509),AV1509,0)+'01_指標庫'!$H$20*IF(ISNUMBER($BB1509),BB1509,0)+'01_指標庫'!$H$21*IF(ISNUMBER($BC1509),BC1509,0))/AW1509,1))</f>
        <v>19.600000000000001</v>
      </c>
      <c r="AY1509" s="67"/>
      <c r="AZ1509" s="67"/>
      <c r="BA1509" s="66">
        <f t="shared" si="546"/>
        <v>1.7612180811502842E-2</v>
      </c>
      <c r="BB1509">
        <f t="shared" si="547"/>
        <v>100</v>
      </c>
      <c r="BC1509" t="str">
        <f t="shared" si="548"/>
        <v/>
      </c>
    </row>
    <row r="1510" spans="1:55" ht="15" customHeight="1">
      <c r="A1510" s="56">
        <v>1506</v>
      </c>
      <c r="B1510" s="57">
        <v>44742</v>
      </c>
      <c r="C1510" s="56">
        <v>2022</v>
      </c>
      <c r="D1510" s="58" t="s">
        <v>239</v>
      </c>
      <c r="E1510" s="59">
        <v>11503.72</v>
      </c>
      <c r="F1510" s="60">
        <v>-0.20357600000000001</v>
      </c>
      <c r="G1510" s="60">
        <v>-0.30589</v>
      </c>
      <c r="H1510" s="61">
        <v>8.1600000000000006E-2</v>
      </c>
      <c r="I1510" s="69">
        <v>514</v>
      </c>
      <c r="J1510" s="70" t="s">
        <v>240</v>
      </c>
      <c r="K1510" s="63">
        <v>28.71</v>
      </c>
      <c r="L1510" s="56">
        <f t="shared" si="526"/>
        <v>0</v>
      </c>
      <c r="M1510" s="56">
        <f t="shared" si="527"/>
        <v>0</v>
      </c>
      <c r="N1510" s="56">
        <f t="shared" si="528"/>
        <v>0</v>
      </c>
      <c r="O1510" s="56">
        <f t="shared" si="529"/>
        <v>50</v>
      </c>
      <c r="P1510" s="56">
        <f t="shared" si="530"/>
        <v>0</v>
      </c>
      <c r="Q1510" s="63"/>
      <c r="R1510" s="56"/>
      <c r="S1510" s="60">
        <f t="shared" si="543"/>
        <v>-1.3255837492044287E-2</v>
      </c>
      <c r="T1510" s="64">
        <f t="shared" si="544"/>
        <v>1.953125E-2</v>
      </c>
      <c r="V1510" s="65"/>
      <c r="W1510" s="65"/>
      <c r="Y1510" s="15" t="str">
        <f t="shared" si="531"/>
        <v>HARD</v>
      </c>
      <c r="AA1510" s="66">
        <f t="shared" si="545"/>
        <v>-0.14554060934297652</v>
      </c>
      <c r="AB1510">
        <f>LOOKUP($B1510,'07_L1政策步階'!$A$4:$A$14,'07_L1政策步階'!$C$4:$C$14)</f>
        <v>-1</v>
      </c>
      <c r="AC1510" s="65"/>
      <c r="AD1510" s="65"/>
      <c r="AE1510" s="65"/>
      <c r="AF1510" s="65"/>
      <c r="AG1510" s="65"/>
      <c r="AH1510" s="65"/>
      <c r="AI1510" s="65"/>
      <c r="AJ1510" s="65"/>
      <c r="AK1510" s="65"/>
      <c r="AL1510">
        <f t="shared" si="532"/>
        <v>0</v>
      </c>
      <c r="AM1510">
        <f t="shared" si="533"/>
        <v>0</v>
      </c>
      <c r="AN1510" t="str">
        <f t="shared" si="534"/>
        <v/>
      </c>
      <c r="AO1510" t="str">
        <f t="shared" si="535"/>
        <v/>
      </c>
      <c r="AP1510" t="str">
        <f t="shared" si="536"/>
        <v/>
      </c>
      <c r="AQ1510" t="str">
        <f t="shared" si="537"/>
        <v/>
      </c>
      <c r="AR1510" t="str">
        <f t="shared" si="538"/>
        <v/>
      </c>
      <c r="AS1510" t="str">
        <f t="shared" si="539"/>
        <v/>
      </c>
      <c r="AT1510" t="str">
        <f t="shared" si="540"/>
        <v/>
      </c>
      <c r="AU1510" t="str">
        <f t="shared" si="541"/>
        <v/>
      </c>
      <c r="AV1510" t="str">
        <f t="shared" si="542"/>
        <v/>
      </c>
      <c r="AW1510">
        <f>'01_指標庫'!$H$4*ISNUMBER($F1510)+'01_指標庫'!$H$5*ISNUMBER($AA1510)+'01_指標庫'!$H$6*ISNUMBER($G1510)+'01_指標庫'!$H$7*ISNUMBER($H1510)+'01_指標庫'!$H$8*ISNUMBER($AF1510)+'01_指標庫'!$H$9*ISNUMBER($AG1510)+'01_指標庫'!$H$10*ISNUMBER($AB1510)+'01_指標庫'!$H$11*ISNUMBER($AC1510)+'01_指標庫'!$H$12*ISNUMBER($AD1510)+'01_指標庫'!$H$13*ISNUMBER($AE1510)+'01_指標庫'!$H$14*ISNUMBER($I1510)+'01_指標庫'!$H$15*ISNUMBER($AH1510)+'01_指標庫'!$H$16*ISNUMBER($K1510)+'01_指標庫'!$H$17*ISNUMBER($AI1510)+'01_指標庫'!$H$18*ISNUMBER($AJ1510)+'01_指標庫'!$H$19*ISNUMBER($AK1510)+'01_指標庫'!$H$20*ISNUMBER($BB1510)+'01_指標庫'!$H$21*ISNUMBER($BC1510)</f>
        <v>51</v>
      </c>
      <c r="AX1510">
        <f>IF(AW1510=0,50,ROUND(('01_指標庫'!$H$4*IF(ISNUMBER($F1510),L1510,0)+'01_指標庫'!$H$5*IF(ISNUMBER($AA1510),AL1510,0)+'01_指標庫'!$H$6*IF(ISNUMBER($G1510),M1510,0)+'01_指標庫'!$H$7*IF(ISNUMBER($H1510),N1510,0)+'01_指標庫'!$H$8*IF(ISNUMBER($AF1510),AQ1510,0)+'01_指標庫'!$H$9*IF(ISNUMBER($AG1510),AR1510,0)+'01_指標庫'!$H$10*IF(ISNUMBER($AB1510),AM1510,0)+'01_指標庫'!$H$11*IF(ISNUMBER($AC1510),AN1510,0)+'01_指標庫'!$H$12*IF(ISNUMBER($AD1510),AO1510,0)+'01_指標庫'!$H$13*IF(ISNUMBER($AE1510),AP1510,0)+'01_指標庫'!$H$14*IF(ISNUMBER($I1510),O1510,0)+'01_指標庫'!$H$15*IF(ISNUMBER($AH1510),AS1510,0)+'01_指標庫'!$H$16*IF(ISNUMBER($K1510),P1510,0)+'01_指標庫'!$H$17*IF(ISNUMBER($AI1510),AT1510,0)+'01_指標庫'!$H$18*IF(ISNUMBER($AJ1510),AU1510,0)+'01_指標庫'!$H$19*IF(ISNUMBER($AK1510),AV1510,0)+'01_指標庫'!$H$20*IF(ISNUMBER($BB1510),BB1510,0)+'01_指標庫'!$H$21*IF(ISNUMBER($BC1510),BC1510,0))/AW1510,1))</f>
        <v>19.600000000000001</v>
      </c>
      <c r="AY1510" s="67"/>
      <c r="AZ1510" s="67"/>
      <c r="BA1510" s="66">
        <f t="shared" si="546"/>
        <v>1.5059758587968375E-2</v>
      </c>
      <c r="BB1510">
        <f t="shared" si="547"/>
        <v>100</v>
      </c>
      <c r="BC1510" t="str">
        <f t="shared" si="548"/>
        <v/>
      </c>
    </row>
    <row r="1511" spans="1:55" ht="15" customHeight="1">
      <c r="A1511" s="56">
        <v>1507</v>
      </c>
      <c r="B1511" s="57">
        <v>44743</v>
      </c>
      <c r="C1511" s="56">
        <v>2022</v>
      </c>
      <c r="D1511" s="58" t="s">
        <v>234</v>
      </c>
      <c r="E1511" s="59">
        <v>11585.68</v>
      </c>
      <c r="F1511" s="60">
        <v>-0.19681299999999999</v>
      </c>
      <c r="G1511" s="60">
        <v>-0.30094500000000002</v>
      </c>
      <c r="H1511" s="61">
        <v>8.1600000000000006E-2</v>
      </c>
      <c r="I1511" s="69">
        <v>497.1</v>
      </c>
      <c r="J1511" s="70" t="s">
        <v>240</v>
      </c>
      <c r="K1511" s="63">
        <v>26.7</v>
      </c>
      <c r="L1511" s="56">
        <f t="shared" si="526"/>
        <v>0</v>
      </c>
      <c r="M1511" s="56">
        <f t="shared" si="527"/>
        <v>0</v>
      </c>
      <c r="N1511" s="56">
        <f t="shared" si="528"/>
        <v>0</v>
      </c>
      <c r="O1511" s="56">
        <f t="shared" si="529"/>
        <v>50</v>
      </c>
      <c r="P1511" s="56">
        <f t="shared" si="530"/>
        <v>0</v>
      </c>
      <c r="Q1511" s="63"/>
      <c r="R1511" s="56"/>
      <c r="S1511" s="60">
        <f t="shared" si="543"/>
        <v>7.124651851748931E-3</v>
      </c>
      <c r="T1511" s="64">
        <f t="shared" si="544"/>
        <v>-7.0010449320794255E-2</v>
      </c>
      <c r="V1511" s="65"/>
      <c r="W1511" s="65"/>
      <c r="Y1511" s="15" t="str">
        <f t="shared" si="531"/>
        <v>HARD</v>
      </c>
      <c r="AA1511" s="66">
        <f t="shared" si="545"/>
        <v>-0.14772567661704139</v>
      </c>
      <c r="AB1511">
        <f>LOOKUP($B1511,'07_L1政策步階'!$A$4:$A$14,'07_L1政策步階'!$C$4:$C$14)</f>
        <v>-1</v>
      </c>
      <c r="AC1511" s="65"/>
      <c r="AD1511" s="65"/>
      <c r="AE1511" s="65"/>
      <c r="AF1511" s="65"/>
      <c r="AG1511" s="65"/>
      <c r="AH1511" s="65"/>
      <c r="AI1511" s="65"/>
      <c r="AJ1511" s="65"/>
      <c r="AK1511" s="65"/>
      <c r="AL1511">
        <f t="shared" si="532"/>
        <v>0</v>
      </c>
      <c r="AM1511">
        <f t="shared" si="533"/>
        <v>0</v>
      </c>
      <c r="AN1511" t="str">
        <f t="shared" si="534"/>
        <v/>
      </c>
      <c r="AO1511" t="str">
        <f t="shared" si="535"/>
        <v/>
      </c>
      <c r="AP1511" t="str">
        <f t="shared" si="536"/>
        <v/>
      </c>
      <c r="AQ1511" t="str">
        <f t="shared" si="537"/>
        <v/>
      </c>
      <c r="AR1511" t="str">
        <f t="shared" si="538"/>
        <v/>
      </c>
      <c r="AS1511" t="str">
        <f t="shared" si="539"/>
        <v/>
      </c>
      <c r="AT1511" t="str">
        <f t="shared" si="540"/>
        <v/>
      </c>
      <c r="AU1511" t="str">
        <f t="shared" si="541"/>
        <v/>
      </c>
      <c r="AV1511" t="str">
        <f t="shared" si="542"/>
        <v/>
      </c>
      <c r="AW1511">
        <f>'01_指標庫'!$H$4*ISNUMBER($F1511)+'01_指標庫'!$H$5*ISNUMBER($AA1511)+'01_指標庫'!$H$6*ISNUMBER($G1511)+'01_指標庫'!$H$7*ISNUMBER($H1511)+'01_指標庫'!$H$8*ISNUMBER($AF1511)+'01_指標庫'!$H$9*ISNUMBER($AG1511)+'01_指標庫'!$H$10*ISNUMBER($AB1511)+'01_指標庫'!$H$11*ISNUMBER($AC1511)+'01_指標庫'!$H$12*ISNUMBER($AD1511)+'01_指標庫'!$H$13*ISNUMBER($AE1511)+'01_指標庫'!$H$14*ISNUMBER($I1511)+'01_指標庫'!$H$15*ISNUMBER($AH1511)+'01_指標庫'!$H$16*ISNUMBER($K1511)+'01_指標庫'!$H$17*ISNUMBER($AI1511)+'01_指標庫'!$H$18*ISNUMBER($AJ1511)+'01_指標庫'!$H$19*ISNUMBER($AK1511)+'01_指標庫'!$H$20*ISNUMBER($BB1511)+'01_指標庫'!$H$21*ISNUMBER($BC1511)</f>
        <v>51</v>
      </c>
      <c r="AX1511">
        <f>IF(AW1511=0,50,ROUND(('01_指標庫'!$H$4*IF(ISNUMBER($F1511),L1511,0)+'01_指標庫'!$H$5*IF(ISNUMBER($AA1511),AL1511,0)+'01_指標庫'!$H$6*IF(ISNUMBER($G1511),M1511,0)+'01_指標庫'!$H$7*IF(ISNUMBER($H1511),N1511,0)+'01_指標庫'!$H$8*IF(ISNUMBER($AF1511),AQ1511,0)+'01_指標庫'!$H$9*IF(ISNUMBER($AG1511),AR1511,0)+'01_指標庫'!$H$10*IF(ISNUMBER($AB1511),AM1511,0)+'01_指標庫'!$H$11*IF(ISNUMBER($AC1511),AN1511,0)+'01_指標庫'!$H$12*IF(ISNUMBER($AD1511),AO1511,0)+'01_指標庫'!$H$13*IF(ISNUMBER($AE1511),AP1511,0)+'01_指標庫'!$H$14*IF(ISNUMBER($I1511),O1511,0)+'01_指標庫'!$H$15*IF(ISNUMBER($AH1511),AS1511,0)+'01_指標庫'!$H$16*IF(ISNUMBER($K1511),P1511,0)+'01_指標庫'!$H$17*IF(ISNUMBER($AI1511),AT1511,0)+'01_指標庫'!$H$18*IF(ISNUMBER($AJ1511),AU1511,0)+'01_指標庫'!$H$19*IF(ISNUMBER($AK1511),AV1511,0)+'01_指標庫'!$H$20*IF(ISNUMBER($BB1511),BB1511,0)+'01_指標庫'!$H$21*IF(ISNUMBER($BC1511),BC1511,0))/AW1511,1))</f>
        <v>13.7</v>
      </c>
      <c r="AY1511" s="67"/>
      <c r="AZ1511" s="67"/>
      <c r="BA1511" s="66">
        <f t="shared" si="546"/>
        <v>2.1424833826251266E-3</v>
      </c>
      <c r="BB1511">
        <f t="shared" si="547"/>
        <v>50</v>
      </c>
      <c r="BC1511" t="str">
        <f t="shared" si="548"/>
        <v/>
      </c>
    </row>
    <row r="1512" spans="1:55" ht="15" customHeight="1">
      <c r="A1512" s="56">
        <v>1508</v>
      </c>
      <c r="B1512" s="57">
        <v>44747</v>
      </c>
      <c r="C1512" s="56">
        <v>2022</v>
      </c>
      <c r="D1512" s="58" t="s">
        <v>237</v>
      </c>
      <c r="E1512" s="59">
        <v>11779.9</v>
      </c>
      <c r="F1512" s="60">
        <v>-0.18228900000000001</v>
      </c>
      <c r="G1512" s="60">
        <v>-0.28922599999999998</v>
      </c>
      <c r="H1512" s="61">
        <v>8.1600000000000006E-2</v>
      </c>
      <c r="I1512" s="69">
        <v>504.1</v>
      </c>
      <c r="J1512" s="70" t="s">
        <v>240</v>
      </c>
      <c r="K1512" s="63">
        <v>27.54</v>
      </c>
      <c r="L1512" s="56">
        <f t="shared" si="526"/>
        <v>0</v>
      </c>
      <c r="M1512" s="56">
        <f t="shared" si="527"/>
        <v>0</v>
      </c>
      <c r="N1512" s="56">
        <f t="shared" si="528"/>
        <v>0</v>
      </c>
      <c r="O1512" s="56">
        <f t="shared" si="529"/>
        <v>50</v>
      </c>
      <c r="P1512" s="56">
        <f t="shared" si="530"/>
        <v>0</v>
      </c>
      <c r="Q1512" s="63"/>
      <c r="R1512" s="56"/>
      <c r="S1512" s="60">
        <f t="shared" si="543"/>
        <v>1.6763798067959801E-2</v>
      </c>
      <c r="T1512" s="64">
        <f t="shared" si="544"/>
        <v>3.1460674157303359E-2</v>
      </c>
      <c r="V1512" s="65"/>
      <c r="W1512" s="65"/>
      <c r="Y1512" s="15" t="str">
        <f t="shared" si="531"/>
        <v>HARD</v>
      </c>
      <c r="AA1512" s="66">
        <f t="shared" si="545"/>
        <v>-0.14931463653685118</v>
      </c>
      <c r="AB1512">
        <f>LOOKUP($B1512,'07_L1政策步階'!$A$4:$A$14,'07_L1政策步階'!$C$4:$C$14)</f>
        <v>-1</v>
      </c>
      <c r="AC1512" s="65"/>
      <c r="AD1512" s="65"/>
      <c r="AE1512" s="65"/>
      <c r="AF1512" s="65"/>
      <c r="AG1512" s="65"/>
      <c r="AH1512" s="65"/>
      <c r="AI1512" s="65"/>
      <c r="AJ1512" s="65"/>
      <c r="AK1512" s="65"/>
      <c r="AL1512">
        <f t="shared" si="532"/>
        <v>0</v>
      </c>
      <c r="AM1512">
        <f t="shared" si="533"/>
        <v>0</v>
      </c>
      <c r="AN1512" t="str">
        <f t="shared" si="534"/>
        <v/>
      </c>
      <c r="AO1512" t="str">
        <f t="shared" si="535"/>
        <v/>
      </c>
      <c r="AP1512" t="str">
        <f t="shared" si="536"/>
        <v/>
      </c>
      <c r="AQ1512" t="str">
        <f t="shared" si="537"/>
        <v/>
      </c>
      <c r="AR1512" t="str">
        <f t="shared" si="538"/>
        <v/>
      </c>
      <c r="AS1512" t="str">
        <f t="shared" si="539"/>
        <v/>
      </c>
      <c r="AT1512" t="str">
        <f t="shared" si="540"/>
        <v/>
      </c>
      <c r="AU1512" t="str">
        <f t="shared" si="541"/>
        <v/>
      </c>
      <c r="AV1512" t="str">
        <f t="shared" si="542"/>
        <v/>
      </c>
      <c r="AW1512">
        <f>'01_指標庫'!$H$4*ISNUMBER($F1512)+'01_指標庫'!$H$5*ISNUMBER($AA1512)+'01_指標庫'!$H$6*ISNUMBER($G1512)+'01_指標庫'!$H$7*ISNUMBER($H1512)+'01_指標庫'!$H$8*ISNUMBER($AF1512)+'01_指標庫'!$H$9*ISNUMBER($AG1512)+'01_指標庫'!$H$10*ISNUMBER($AB1512)+'01_指標庫'!$H$11*ISNUMBER($AC1512)+'01_指標庫'!$H$12*ISNUMBER($AD1512)+'01_指標庫'!$H$13*ISNUMBER($AE1512)+'01_指標庫'!$H$14*ISNUMBER($I1512)+'01_指標庫'!$H$15*ISNUMBER($AH1512)+'01_指標庫'!$H$16*ISNUMBER($K1512)+'01_指標庫'!$H$17*ISNUMBER($AI1512)+'01_指標庫'!$H$18*ISNUMBER($AJ1512)+'01_指標庫'!$H$19*ISNUMBER($AK1512)+'01_指標庫'!$H$20*ISNUMBER($BB1512)+'01_指標庫'!$H$21*ISNUMBER($BC1512)</f>
        <v>51</v>
      </c>
      <c r="AX1512">
        <f>IF(AW1512=0,50,ROUND(('01_指標庫'!$H$4*IF(ISNUMBER($F1512),L1512,0)+'01_指標庫'!$H$5*IF(ISNUMBER($AA1512),AL1512,0)+'01_指標庫'!$H$6*IF(ISNUMBER($G1512),M1512,0)+'01_指標庫'!$H$7*IF(ISNUMBER($H1512),N1512,0)+'01_指標庫'!$H$8*IF(ISNUMBER($AF1512),AQ1512,0)+'01_指標庫'!$H$9*IF(ISNUMBER($AG1512),AR1512,0)+'01_指標庫'!$H$10*IF(ISNUMBER($AB1512),AM1512,0)+'01_指標庫'!$H$11*IF(ISNUMBER($AC1512),AN1512,0)+'01_指標庫'!$H$12*IF(ISNUMBER($AD1512),AO1512,0)+'01_指標庫'!$H$13*IF(ISNUMBER($AE1512),AP1512,0)+'01_指標庫'!$H$14*IF(ISNUMBER($I1512),O1512,0)+'01_指標庫'!$H$15*IF(ISNUMBER($AH1512),AS1512,0)+'01_指標庫'!$H$16*IF(ISNUMBER($K1512),P1512,0)+'01_指標庫'!$H$17*IF(ISNUMBER($AI1512),AT1512,0)+'01_指標庫'!$H$18*IF(ISNUMBER($AJ1512),AU1512,0)+'01_指標庫'!$H$19*IF(ISNUMBER($AK1512),AV1512,0)+'01_指標庫'!$H$20*IF(ISNUMBER($BB1512),BB1512,0)+'01_指標庫'!$H$21*IF(ISNUMBER($BC1512),BC1512,0))/AW1512,1))</f>
        <v>7.8</v>
      </c>
      <c r="AY1512" s="67"/>
      <c r="AZ1512" s="67"/>
      <c r="BA1512" s="66">
        <f t="shared" si="546"/>
        <v>-6.1589092739205986E-3</v>
      </c>
      <c r="BB1512">
        <f t="shared" si="547"/>
        <v>0</v>
      </c>
      <c r="BC1512" t="str">
        <f t="shared" si="548"/>
        <v/>
      </c>
    </row>
    <row r="1513" spans="1:55" ht="15" customHeight="1">
      <c r="A1513" s="56">
        <v>1509</v>
      </c>
      <c r="B1513" s="57">
        <v>44748</v>
      </c>
      <c r="C1513" s="56">
        <v>2022</v>
      </c>
      <c r="D1513" s="58" t="s">
        <v>238</v>
      </c>
      <c r="E1513" s="59">
        <v>11852.59</v>
      </c>
      <c r="F1513" s="60">
        <v>-0.17624799999999999</v>
      </c>
      <c r="G1513" s="60">
        <v>-0.28483999999999998</v>
      </c>
      <c r="H1513" s="61">
        <v>0.12239999999999999</v>
      </c>
      <c r="I1513" s="69">
        <v>497.4</v>
      </c>
      <c r="J1513" s="70" t="s">
        <v>240</v>
      </c>
      <c r="K1513" s="63">
        <v>26.73</v>
      </c>
      <c r="L1513" s="56">
        <f t="shared" si="526"/>
        <v>0</v>
      </c>
      <c r="M1513" s="56">
        <f t="shared" si="527"/>
        <v>0</v>
      </c>
      <c r="N1513" s="56">
        <f t="shared" si="528"/>
        <v>0</v>
      </c>
      <c r="O1513" s="56">
        <f t="shared" si="529"/>
        <v>50</v>
      </c>
      <c r="P1513" s="56">
        <f t="shared" si="530"/>
        <v>0</v>
      </c>
      <c r="Q1513" s="63"/>
      <c r="R1513" s="56"/>
      <c r="S1513" s="60">
        <f t="shared" si="543"/>
        <v>6.1706805660490804E-3</v>
      </c>
      <c r="T1513" s="64">
        <f t="shared" si="544"/>
        <v>-2.9411764705882359E-2</v>
      </c>
      <c r="V1513" s="65"/>
      <c r="W1513" s="65"/>
      <c r="Y1513" s="15" t="str">
        <f t="shared" si="531"/>
        <v>HARD</v>
      </c>
      <c r="AA1513" s="66">
        <f t="shared" si="545"/>
        <v>-0.15037658781712615</v>
      </c>
      <c r="AB1513">
        <f>LOOKUP($B1513,'07_L1政策步階'!$A$4:$A$14,'07_L1政策步階'!$C$4:$C$14)</f>
        <v>-1</v>
      </c>
      <c r="AC1513" s="65"/>
      <c r="AD1513" s="65"/>
      <c r="AE1513" s="65"/>
      <c r="AF1513" s="65"/>
      <c r="AG1513" s="65"/>
      <c r="AH1513" s="65"/>
      <c r="AI1513" s="65"/>
      <c r="AJ1513" s="65"/>
      <c r="AK1513" s="65"/>
      <c r="AL1513">
        <f t="shared" si="532"/>
        <v>0</v>
      </c>
      <c r="AM1513">
        <f t="shared" si="533"/>
        <v>0</v>
      </c>
      <c r="AN1513" t="str">
        <f t="shared" si="534"/>
        <v/>
      </c>
      <c r="AO1513" t="str">
        <f t="shared" si="535"/>
        <v/>
      </c>
      <c r="AP1513" t="str">
        <f t="shared" si="536"/>
        <v/>
      </c>
      <c r="AQ1513" t="str">
        <f t="shared" si="537"/>
        <v/>
      </c>
      <c r="AR1513" t="str">
        <f t="shared" si="538"/>
        <v/>
      </c>
      <c r="AS1513" t="str">
        <f t="shared" si="539"/>
        <v/>
      </c>
      <c r="AT1513" t="str">
        <f t="shared" si="540"/>
        <v/>
      </c>
      <c r="AU1513" t="str">
        <f t="shared" si="541"/>
        <v/>
      </c>
      <c r="AV1513" t="str">
        <f t="shared" si="542"/>
        <v/>
      </c>
      <c r="AW1513">
        <f>'01_指標庫'!$H$4*ISNUMBER($F1513)+'01_指標庫'!$H$5*ISNUMBER($AA1513)+'01_指標庫'!$H$6*ISNUMBER($G1513)+'01_指標庫'!$H$7*ISNUMBER($H1513)+'01_指標庫'!$H$8*ISNUMBER($AF1513)+'01_指標庫'!$H$9*ISNUMBER($AG1513)+'01_指標庫'!$H$10*ISNUMBER($AB1513)+'01_指標庫'!$H$11*ISNUMBER($AC1513)+'01_指標庫'!$H$12*ISNUMBER($AD1513)+'01_指標庫'!$H$13*ISNUMBER($AE1513)+'01_指標庫'!$H$14*ISNUMBER($I1513)+'01_指標庫'!$H$15*ISNUMBER($AH1513)+'01_指標庫'!$H$16*ISNUMBER($K1513)+'01_指標庫'!$H$17*ISNUMBER($AI1513)+'01_指標庫'!$H$18*ISNUMBER($AJ1513)+'01_指標庫'!$H$19*ISNUMBER($AK1513)+'01_指標庫'!$H$20*ISNUMBER($BB1513)+'01_指標庫'!$H$21*ISNUMBER($BC1513)</f>
        <v>51</v>
      </c>
      <c r="AX1513">
        <f>IF(AW1513=0,50,ROUND(('01_指標庫'!$H$4*IF(ISNUMBER($F1513),L1513,0)+'01_指標庫'!$H$5*IF(ISNUMBER($AA1513),AL1513,0)+'01_指標庫'!$H$6*IF(ISNUMBER($G1513),M1513,0)+'01_指標庫'!$H$7*IF(ISNUMBER($H1513),N1513,0)+'01_指標庫'!$H$8*IF(ISNUMBER($AF1513),AQ1513,0)+'01_指標庫'!$H$9*IF(ISNUMBER($AG1513),AR1513,0)+'01_指標庫'!$H$10*IF(ISNUMBER($AB1513),AM1513,0)+'01_指標庫'!$H$11*IF(ISNUMBER($AC1513),AN1513,0)+'01_指標庫'!$H$12*IF(ISNUMBER($AD1513),AO1513,0)+'01_指標庫'!$H$13*IF(ISNUMBER($AE1513),AP1513,0)+'01_指標庫'!$H$14*IF(ISNUMBER($I1513),O1513,0)+'01_指標庫'!$H$15*IF(ISNUMBER($AH1513),AS1513,0)+'01_指標庫'!$H$16*IF(ISNUMBER($K1513),P1513,0)+'01_指標庫'!$H$17*IF(ISNUMBER($AI1513),AT1513,0)+'01_指標庫'!$H$18*IF(ISNUMBER($AJ1513),AU1513,0)+'01_指標庫'!$H$19*IF(ISNUMBER($AK1513),AV1513,0)+'01_指標庫'!$H$20*IF(ISNUMBER($BB1513),BB1513,0)+'01_指標庫'!$H$21*IF(ISNUMBER($BC1513),BC1513,0))/AW1513,1))</f>
        <v>7.8</v>
      </c>
      <c r="AY1513" s="67"/>
      <c r="AZ1513" s="67"/>
      <c r="BA1513" s="66">
        <f t="shared" si="546"/>
        <v>-5.0878768616208214E-3</v>
      </c>
      <c r="BB1513">
        <f t="shared" si="547"/>
        <v>0</v>
      </c>
      <c r="BC1513" t="str">
        <f t="shared" si="548"/>
        <v/>
      </c>
    </row>
    <row r="1514" spans="1:55" ht="15" customHeight="1">
      <c r="A1514" s="56">
        <v>1510</v>
      </c>
      <c r="B1514" s="57">
        <v>44749</v>
      </c>
      <c r="C1514" s="56">
        <v>2022</v>
      </c>
      <c r="D1514" s="58" t="s">
        <v>239</v>
      </c>
      <c r="E1514" s="59">
        <v>12109.05</v>
      </c>
      <c r="F1514" s="60">
        <v>-0.15757399999999999</v>
      </c>
      <c r="G1514" s="60">
        <v>-0.26936599999999999</v>
      </c>
      <c r="H1514" s="61">
        <v>0.1429</v>
      </c>
      <c r="I1514" s="69">
        <v>491.9</v>
      </c>
      <c r="J1514" s="70" t="s">
        <v>240</v>
      </c>
      <c r="K1514" s="63">
        <v>26.08</v>
      </c>
      <c r="L1514" s="56">
        <f t="shared" si="526"/>
        <v>0</v>
      </c>
      <c r="M1514" s="56">
        <f t="shared" si="527"/>
        <v>0</v>
      </c>
      <c r="N1514" s="56">
        <f t="shared" si="528"/>
        <v>0</v>
      </c>
      <c r="O1514" s="56">
        <f t="shared" si="529"/>
        <v>50</v>
      </c>
      <c r="P1514" s="56">
        <f t="shared" si="530"/>
        <v>0</v>
      </c>
      <c r="Q1514" s="63"/>
      <c r="R1514" s="56"/>
      <c r="S1514" s="60">
        <f t="shared" si="543"/>
        <v>2.1637464891639535E-2</v>
      </c>
      <c r="T1514" s="64">
        <f t="shared" si="544"/>
        <v>-2.4317246539468873E-2</v>
      </c>
      <c r="V1514" s="65"/>
      <c r="W1514" s="65"/>
      <c r="Y1514" s="15" t="str">
        <f t="shared" si="531"/>
        <v>HARD</v>
      </c>
      <c r="AA1514" s="66">
        <f t="shared" si="545"/>
        <v>-0.15150017838076579</v>
      </c>
      <c r="AB1514">
        <f>LOOKUP($B1514,'07_L1政策步階'!$A$4:$A$14,'07_L1政策步階'!$C$4:$C$14)</f>
        <v>-1</v>
      </c>
      <c r="AC1514" s="65"/>
      <c r="AD1514" s="65"/>
      <c r="AE1514" s="65"/>
      <c r="AF1514" s="65"/>
      <c r="AG1514" s="65"/>
      <c r="AH1514" s="65"/>
      <c r="AI1514" s="65"/>
      <c r="AJ1514" s="65"/>
      <c r="AK1514" s="65"/>
      <c r="AL1514">
        <f t="shared" si="532"/>
        <v>0</v>
      </c>
      <c r="AM1514">
        <f t="shared" si="533"/>
        <v>0</v>
      </c>
      <c r="AN1514" t="str">
        <f t="shared" si="534"/>
        <v/>
      </c>
      <c r="AO1514" t="str">
        <f t="shared" si="535"/>
        <v/>
      </c>
      <c r="AP1514" t="str">
        <f t="shared" si="536"/>
        <v/>
      </c>
      <c r="AQ1514" t="str">
        <f t="shared" si="537"/>
        <v/>
      </c>
      <c r="AR1514" t="str">
        <f t="shared" si="538"/>
        <v/>
      </c>
      <c r="AS1514" t="str">
        <f t="shared" si="539"/>
        <v/>
      </c>
      <c r="AT1514" t="str">
        <f t="shared" si="540"/>
        <v/>
      </c>
      <c r="AU1514" t="str">
        <f t="shared" si="541"/>
        <v/>
      </c>
      <c r="AV1514" t="str">
        <f t="shared" si="542"/>
        <v/>
      </c>
      <c r="AW1514">
        <f>'01_指標庫'!$H$4*ISNUMBER($F1514)+'01_指標庫'!$H$5*ISNUMBER($AA1514)+'01_指標庫'!$H$6*ISNUMBER($G1514)+'01_指標庫'!$H$7*ISNUMBER($H1514)+'01_指標庫'!$H$8*ISNUMBER($AF1514)+'01_指標庫'!$H$9*ISNUMBER($AG1514)+'01_指標庫'!$H$10*ISNUMBER($AB1514)+'01_指標庫'!$H$11*ISNUMBER($AC1514)+'01_指標庫'!$H$12*ISNUMBER($AD1514)+'01_指標庫'!$H$13*ISNUMBER($AE1514)+'01_指標庫'!$H$14*ISNUMBER($I1514)+'01_指標庫'!$H$15*ISNUMBER($AH1514)+'01_指標庫'!$H$16*ISNUMBER($K1514)+'01_指標庫'!$H$17*ISNUMBER($AI1514)+'01_指標庫'!$H$18*ISNUMBER($AJ1514)+'01_指標庫'!$H$19*ISNUMBER($AK1514)+'01_指標庫'!$H$20*ISNUMBER($BB1514)+'01_指標庫'!$H$21*ISNUMBER($BC1514)</f>
        <v>51</v>
      </c>
      <c r="AX1514">
        <f>IF(AW1514=0,50,ROUND(('01_指標庫'!$H$4*IF(ISNUMBER($F1514),L1514,0)+'01_指標庫'!$H$5*IF(ISNUMBER($AA1514),AL1514,0)+'01_指標庫'!$H$6*IF(ISNUMBER($G1514),M1514,0)+'01_指標庫'!$H$7*IF(ISNUMBER($H1514),N1514,0)+'01_指標庫'!$H$8*IF(ISNUMBER($AF1514),AQ1514,0)+'01_指標庫'!$H$9*IF(ISNUMBER($AG1514),AR1514,0)+'01_指標庫'!$H$10*IF(ISNUMBER($AB1514),AM1514,0)+'01_指標庫'!$H$11*IF(ISNUMBER($AC1514),AN1514,0)+'01_指標庫'!$H$12*IF(ISNUMBER($AD1514),AO1514,0)+'01_指標庫'!$H$13*IF(ISNUMBER($AE1514),AP1514,0)+'01_指標庫'!$H$14*IF(ISNUMBER($I1514),O1514,0)+'01_指標庫'!$H$15*IF(ISNUMBER($AH1514),AS1514,0)+'01_指標庫'!$H$16*IF(ISNUMBER($K1514),P1514,0)+'01_指標庫'!$H$17*IF(ISNUMBER($AI1514),AT1514,0)+'01_指標庫'!$H$18*IF(ISNUMBER($AJ1514),AU1514,0)+'01_指標庫'!$H$19*IF(ISNUMBER($AK1514),AV1514,0)+'01_指標庫'!$H$20*IF(ISNUMBER($BB1514),BB1514,0)+'01_指標庫'!$H$21*IF(ISNUMBER($BC1514),BC1514,0))/AW1514,1))</f>
        <v>13.7</v>
      </c>
      <c r="AY1514" s="67"/>
      <c r="AZ1514" s="67"/>
      <c r="BA1514" s="66">
        <f t="shared" si="546"/>
        <v>-2.3474898917860143E-3</v>
      </c>
      <c r="BB1514">
        <f t="shared" si="547"/>
        <v>50</v>
      </c>
      <c r="BC1514" t="str">
        <f t="shared" si="548"/>
        <v/>
      </c>
    </row>
    <row r="1515" spans="1:55" ht="15" customHeight="1">
      <c r="A1515" s="56">
        <v>1511</v>
      </c>
      <c r="B1515" s="57">
        <v>44750</v>
      </c>
      <c r="C1515" s="56">
        <v>2022</v>
      </c>
      <c r="D1515" s="58" t="s">
        <v>234</v>
      </c>
      <c r="E1515" s="59">
        <v>12125.69</v>
      </c>
      <c r="F1515" s="60">
        <v>-0.15556400000000001</v>
      </c>
      <c r="G1515" s="60">
        <v>-0.26836199999999999</v>
      </c>
      <c r="H1515" s="61">
        <v>0.1429</v>
      </c>
      <c r="I1515" s="69">
        <v>479.8</v>
      </c>
      <c r="J1515" s="70" t="s">
        <v>240</v>
      </c>
      <c r="K1515" s="63">
        <v>24.64</v>
      </c>
      <c r="L1515" s="56">
        <f t="shared" si="526"/>
        <v>0</v>
      </c>
      <c r="M1515" s="56">
        <f t="shared" si="527"/>
        <v>0</v>
      </c>
      <c r="N1515" s="56">
        <f t="shared" si="528"/>
        <v>0</v>
      </c>
      <c r="O1515" s="56">
        <f t="shared" si="529"/>
        <v>50</v>
      </c>
      <c r="P1515" s="56">
        <f t="shared" si="530"/>
        <v>50</v>
      </c>
      <c r="Q1515" s="63"/>
      <c r="R1515" s="56"/>
      <c r="S1515" s="60">
        <f t="shared" si="543"/>
        <v>1.3741788166703461E-3</v>
      </c>
      <c r="T1515" s="64">
        <f t="shared" si="544"/>
        <v>-5.5214723926380271E-2</v>
      </c>
      <c r="V1515" s="65"/>
      <c r="W1515" s="65"/>
      <c r="Y1515" s="15" t="str">
        <f t="shared" si="531"/>
        <v>HARD</v>
      </c>
      <c r="AA1515" s="66">
        <f t="shared" si="545"/>
        <v>-0.15187402996823651</v>
      </c>
      <c r="AB1515">
        <f>LOOKUP($B1515,'07_L1政策步階'!$A$4:$A$14,'07_L1政策步階'!$C$4:$C$14)</f>
        <v>-1</v>
      </c>
      <c r="AC1515" s="65"/>
      <c r="AD1515" s="65"/>
      <c r="AE1515" s="65"/>
      <c r="AF1515" s="65"/>
      <c r="AG1515" s="65"/>
      <c r="AH1515" s="65"/>
      <c r="AI1515" s="65"/>
      <c r="AJ1515" s="65"/>
      <c r="AK1515" s="65"/>
      <c r="AL1515">
        <f t="shared" si="532"/>
        <v>0</v>
      </c>
      <c r="AM1515">
        <f t="shared" si="533"/>
        <v>0</v>
      </c>
      <c r="AN1515" t="str">
        <f t="shared" si="534"/>
        <v/>
      </c>
      <c r="AO1515" t="str">
        <f t="shared" si="535"/>
        <v/>
      </c>
      <c r="AP1515" t="str">
        <f t="shared" si="536"/>
        <v/>
      </c>
      <c r="AQ1515" t="str">
        <f t="shared" si="537"/>
        <v/>
      </c>
      <c r="AR1515" t="str">
        <f t="shared" si="538"/>
        <v/>
      </c>
      <c r="AS1515" t="str">
        <f t="shared" si="539"/>
        <v/>
      </c>
      <c r="AT1515" t="str">
        <f t="shared" si="540"/>
        <v/>
      </c>
      <c r="AU1515" t="str">
        <f t="shared" si="541"/>
        <v/>
      </c>
      <c r="AV1515" t="str">
        <f t="shared" si="542"/>
        <v/>
      </c>
      <c r="AW1515">
        <f>'01_指標庫'!$H$4*ISNUMBER($F1515)+'01_指標庫'!$H$5*ISNUMBER($AA1515)+'01_指標庫'!$H$6*ISNUMBER($G1515)+'01_指標庫'!$H$7*ISNUMBER($H1515)+'01_指標庫'!$H$8*ISNUMBER($AF1515)+'01_指標庫'!$H$9*ISNUMBER($AG1515)+'01_指標庫'!$H$10*ISNUMBER($AB1515)+'01_指標庫'!$H$11*ISNUMBER($AC1515)+'01_指標庫'!$H$12*ISNUMBER($AD1515)+'01_指標庫'!$H$13*ISNUMBER($AE1515)+'01_指標庫'!$H$14*ISNUMBER($I1515)+'01_指標庫'!$H$15*ISNUMBER($AH1515)+'01_指標庫'!$H$16*ISNUMBER($K1515)+'01_指標庫'!$H$17*ISNUMBER($AI1515)+'01_指標庫'!$H$18*ISNUMBER($AJ1515)+'01_指標庫'!$H$19*ISNUMBER($AK1515)+'01_指標庫'!$H$20*ISNUMBER($BB1515)+'01_指標庫'!$H$21*ISNUMBER($BC1515)</f>
        <v>51</v>
      </c>
      <c r="AX1515">
        <f>IF(AW1515=0,50,ROUND(('01_指標庫'!$H$4*IF(ISNUMBER($F1515),L1515,0)+'01_指標庫'!$H$5*IF(ISNUMBER($AA1515),AL1515,0)+'01_指標庫'!$H$6*IF(ISNUMBER($G1515),M1515,0)+'01_指標庫'!$H$7*IF(ISNUMBER($H1515),N1515,0)+'01_指標庫'!$H$8*IF(ISNUMBER($AF1515),AQ1515,0)+'01_指標庫'!$H$9*IF(ISNUMBER($AG1515),AR1515,0)+'01_指標庫'!$H$10*IF(ISNUMBER($AB1515),AM1515,0)+'01_指標庫'!$H$11*IF(ISNUMBER($AC1515),AN1515,0)+'01_指標庫'!$H$12*IF(ISNUMBER($AD1515),AO1515,0)+'01_指標庫'!$H$13*IF(ISNUMBER($AE1515),AP1515,0)+'01_指標庫'!$H$14*IF(ISNUMBER($I1515),O1515,0)+'01_指標庫'!$H$15*IF(ISNUMBER($AH1515),AS1515,0)+'01_指標庫'!$H$16*IF(ISNUMBER($K1515),P1515,0)+'01_指標庫'!$H$17*IF(ISNUMBER($AI1515),AT1515,0)+'01_指標庫'!$H$18*IF(ISNUMBER($AJ1515),AU1515,0)+'01_指標庫'!$H$19*IF(ISNUMBER($AK1515),AV1515,0)+'01_指標庫'!$H$20*IF(ISNUMBER($BB1515),BB1515,0)+'01_指標庫'!$H$21*IF(ISNUMBER($BC1515),BC1515,0))/AW1515,1))</f>
        <v>19.600000000000001</v>
      </c>
      <c r="AY1515" s="67"/>
      <c r="AZ1515" s="67"/>
      <c r="BA1515" s="66">
        <f t="shared" si="546"/>
        <v>4.554235036444032E-3</v>
      </c>
      <c r="BB1515">
        <f t="shared" si="547"/>
        <v>50</v>
      </c>
      <c r="BC1515" t="str">
        <f t="shared" si="548"/>
        <v/>
      </c>
    </row>
    <row r="1516" spans="1:55" ht="15" customHeight="1">
      <c r="A1516" s="56">
        <v>1512</v>
      </c>
      <c r="B1516" s="57">
        <v>44753</v>
      </c>
      <c r="C1516" s="56">
        <v>2022</v>
      </c>
      <c r="D1516" s="58" t="s">
        <v>236</v>
      </c>
      <c r="E1516" s="59">
        <v>11860.28</v>
      </c>
      <c r="F1516" s="60">
        <v>-0.173093</v>
      </c>
      <c r="G1516" s="60">
        <v>-0.28437600000000002</v>
      </c>
      <c r="H1516" s="61">
        <v>0.10199999999999999</v>
      </c>
      <c r="I1516" s="69">
        <v>492.7</v>
      </c>
      <c r="J1516" s="70" t="s">
        <v>240</v>
      </c>
      <c r="K1516" s="63">
        <v>26.17</v>
      </c>
      <c r="L1516" s="56">
        <f t="shared" si="526"/>
        <v>0</v>
      </c>
      <c r="M1516" s="56">
        <f t="shared" si="527"/>
        <v>0</v>
      </c>
      <c r="N1516" s="56">
        <f t="shared" si="528"/>
        <v>0</v>
      </c>
      <c r="O1516" s="56">
        <f t="shared" si="529"/>
        <v>50</v>
      </c>
      <c r="P1516" s="56">
        <f t="shared" si="530"/>
        <v>0</v>
      </c>
      <c r="Q1516" s="63"/>
      <c r="R1516" s="56"/>
      <c r="S1516" s="60">
        <f t="shared" si="543"/>
        <v>-2.1888238937330606E-2</v>
      </c>
      <c r="T1516" s="64">
        <f t="shared" si="544"/>
        <v>6.2094155844155896E-2</v>
      </c>
      <c r="V1516" s="65"/>
      <c r="W1516" s="65"/>
      <c r="Y1516" s="15" t="str">
        <f t="shared" si="531"/>
        <v>HARD</v>
      </c>
      <c r="AA1516" s="66">
        <f t="shared" si="545"/>
        <v>-0.15248748151158631</v>
      </c>
      <c r="AB1516">
        <f>LOOKUP($B1516,'07_L1政策步階'!$A$4:$A$14,'07_L1政策步階'!$C$4:$C$14)</f>
        <v>-1</v>
      </c>
      <c r="AC1516" s="65"/>
      <c r="AD1516" s="65"/>
      <c r="AE1516" s="65"/>
      <c r="AF1516" s="65"/>
      <c r="AG1516" s="65"/>
      <c r="AH1516" s="65"/>
      <c r="AI1516" s="65"/>
      <c r="AJ1516" s="65"/>
      <c r="AK1516" s="65"/>
      <c r="AL1516">
        <f t="shared" si="532"/>
        <v>0</v>
      </c>
      <c r="AM1516">
        <f t="shared" si="533"/>
        <v>0</v>
      </c>
      <c r="AN1516" t="str">
        <f t="shared" si="534"/>
        <v/>
      </c>
      <c r="AO1516" t="str">
        <f t="shared" si="535"/>
        <v/>
      </c>
      <c r="AP1516" t="str">
        <f t="shared" si="536"/>
        <v/>
      </c>
      <c r="AQ1516" t="str">
        <f t="shared" si="537"/>
        <v/>
      </c>
      <c r="AR1516" t="str">
        <f t="shared" si="538"/>
        <v/>
      </c>
      <c r="AS1516" t="str">
        <f t="shared" si="539"/>
        <v/>
      </c>
      <c r="AT1516" t="str">
        <f t="shared" si="540"/>
        <v/>
      </c>
      <c r="AU1516" t="str">
        <f t="shared" si="541"/>
        <v/>
      </c>
      <c r="AV1516" t="str">
        <f t="shared" si="542"/>
        <v/>
      </c>
      <c r="AW1516">
        <f>'01_指標庫'!$H$4*ISNUMBER($F1516)+'01_指標庫'!$H$5*ISNUMBER($AA1516)+'01_指標庫'!$H$6*ISNUMBER($G1516)+'01_指標庫'!$H$7*ISNUMBER($H1516)+'01_指標庫'!$H$8*ISNUMBER($AF1516)+'01_指標庫'!$H$9*ISNUMBER($AG1516)+'01_指標庫'!$H$10*ISNUMBER($AB1516)+'01_指標庫'!$H$11*ISNUMBER($AC1516)+'01_指標庫'!$H$12*ISNUMBER($AD1516)+'01_指標庫'!$H$13*ISNUMBER($AE1516)+'01_指標庫'!$H$14*ISNUMBER($I1516)+'01_指標庫'!$H$15*ISNUMBER($AH1516)+'01_指標庫'!$H$16*ISNUMBER($K1516)+'01_指標庫'!$H$17*ISNUMBER($AI1516)+'01_指標庫'!$H$18*ISNUMBER($AJ1516)+'01_指標庫'!$H$19*ISNUMBER($AK1516)+'01_指標庫'!$H$20*ISNUMBER($BB1516)+'01_指標庫'!$H$21*ISNUMBER($BC1516)</f>
        <v>51</v>
      </c>
      <c r="AX1516">
        <f>IF(AW1516=0,50,ROUND(('01_指標庫'!$H$4*IF(ISNUMBER($F1516),L1516,0)+'01_指標庫'!$H$5*IF(ISNUMBER($AA1516),AL1516,0)+'01_指標庫'!$H$6*IF(ISNUMBER($G1516),M1516,0)+'01_指標庫'!$H$7*IF(ISNUMBER($H1516),N1516,0)+'01_指標庫'!$H$8*IF(ISNUMBER($AF1516),AQ1516,0)+'01_指標庫'!$H$9*IF(ISNUMBER($AG1516),AR1516,0)+'01_指標庫'!$H$10*IF(ISNUMBER($AB1516),AM1516,0)+'01_指標庫'!$H$11*IF(ISNUMBER($AC1516),AN1516,0)+'01_指標庫'!$H$12*IF(ISNUMBER($AD1516),AO1516,0)+'01_指標庫'!$H$13*IF(ISNUMBER($AE1516),AP1516,0)+'01_指標庫'!$H$14*IF(ISNUMBER($I1516),O1516,0)+'01_指標庫'!$H$15*IF(ISNUMBER($AH1516),AS1516,0)+'01_指標庫'!$H$16*IF(ISNUMBER($K1516),P1516,0)+'01_指標庫'!$H$17*IF(ISNUMBER($AI1516),AT1516,0)+'01_指標庫'!$H$18*IF(ISNUMBER($AJ1516),AU1516,0)+'01_指標庫'!$H$19*IF(ISNUMBER($AK1516),AV1516,0)+'01_指標庫'!$H$20*IF(ISNUMBER($BB1516),BB1516,0)+'01_指標庫'!$H$21*IF(ISNUMBER($BC1516),BC1516,0))/AW1516,1))</f>
        <v>13.7</v>
      </c>
      <c r="AY1516" s="67"/>
      <c r="AZ1516" s="67"/>
      <c r="BA1516" s="66">
        <f t="shared" si="546"/>
        <v>1.1292132367793695E-2</v>
      </c>
      <c r="BB1516">
        <f t="shared" si="547"/>
        <v>50</v>
      </c>
      <c r="BC1516" t="str">
        <f t="shared" si="548"/>
        <v/>
      </c>
    </row>
    <row r="1517" spans="1:55" ht="15" customHeight="1">
      <c r="A1517" s="56">
        <v>1513</v>
      </c>
      <c r="B1517" s="57">
        <v>44754</v>
      </c>
      <c r="C1517" s="56">
        <v>2022</v>
      </c>
      <c r="D1517" s="58" t="s">
        <v>237</v>
      </c>
      <c r="E1517" s="59">
        <v>11744.99</v>
      </c>
      <c r="F1517" s="60">
        <v>-0.18010999999999999</v>
      </c>
      <c r="G1517" s="60">
        <v>-0.29133199999999998</v>
      </c>
      <c r="H1517" s="61">
        <v>8.1600000000000006E-2</v>
      </c>
      <c r="I1517" s="69">
        <v>502</v>
      </c>
      <c r="J1517" s="70" t="s">
        <v>240</v>
      </c>
      <c r="K1517" s="63">
        <v>27.29</v>
      </c>
      <c r="L1517" s="56">
        <f t="shared" si="526"/>
        <v>0</v>
      </c>
      <c r="M1517" s="56">
        <f t="shared" si="527"/>
        <v>0</v>
      </c>
      <c r="N1517" s="56">
        <f t="shared" si="528"/>
        <v>0</v>
      </c>
      <c r="O1517" s="56">
        <f t="shared" si="529"/>
        <v>50</v>
      </c>
      <c r="P1517" s="56">
        <f t="shared" si="530"/>
        <v>0</v>
      </c>
      <c r="Q1517" s="63"/>
      <c r="R1517" s="56"/>
      <c r="S1517" s="60">
        <f t="shared" si="543"/>
        <v>-9.7206811306310703E-3</v>
      </c>
      <c r="T1517" s="64">
        <f t="shared" si="544"/>
        <v>4.2797095911348837E-2</v>
      </c>
      <c r="V1517" s="65"/>
      <c r="W1517" s="65"/>
      <c r="Y1517" s="15" t="str">
        <f t="shared" si="531"/>
        <v>HARD</v>
      </c>
      <c r="AA1517" s="66">
        <f t="shared" si="545"/>
        <v>-0.15381986965543715</v>
      </c>
      <c r="AB1517">
        <f>LOOKUP($B1517,'07_L1政策步階'!$A$4:$A$14,'07_L1政策步階'!$C$4:$C$14)</f>
        <v>-1</v>
      </c>
      <c r="AC1517" s="65"/>
      <c r="AD1517" s="65"/>
      <c r="AE1517" s="65"/>
      <c r="AF1517" s="65"/>
      <c r="AG1517" s="65"/>
      <c r="AH1517" s="65"/>
      <c r="AI1517" s="65"/>
      <c r="AJ1517" s="65"/>
      <c r="AK1517" s="65"/>
      <c r="AL1517">
        <f t="shared" si="532"/>
        <v>0</v>
      </c>
      <c r="AM1517">
        <f t="shared" si="533"/>
        <v>0</v>
      </c>
      <c r="AN1517" t="str">
        <f t="shared" si="534"/>
        <v/>
      </c>
      <c r="AO1517" t="str">
        <f t="shared" si="535"/>
        <v/>
      </c>
      <c r="AP1517" t="str">
        <f t="shared" si="536"/>
        <v/>
      </c>
      <c r="AQ1517" t="str">
        <f t="shared" si="537"/>
        <v/>
      </c>
      <c r="AR1517" t="str">
        <f t="shared" si="538"/>
        <v/>
      </c>
      <c r="AS1517" t="str">
        <f t="shared" si="539"/>
        <v/>
      </c>
      <c r="AT1517" t="str">
        <f t="shared" si="540"/>
        <v/>
      </c>
      <c r="AU1517" t="str">
        <f t="shared" si="541"/>
        <v/>
      </c>
      <c r="AV1517" t="str">
        <f t="shared" si="542"/>
        <v/>
      </c>
      <c r="AW1517">
        <f>'01_指標庫'!$H$4*ISNUMBER($F1517)+'01_指標庫'!$H$5*ISNUMBER($AA1517)+'01_指標庫'!$H$6*ISNUMBER($G1517)+'01_指標庫'!$H$7*ISNUMBER($H1517)+'01_指標庫'!$H$8*ISNUMBER($AF1517)+'01_指標庫'!$H$9*ISNUMBER($AG1517)+'01_指標庫'!$H$10*ISNUMBER($AB1517)+'01_指標庫'!$H$11*ISNUMBER($AC1517)+'01_指標庫'!$H$12*ISNUMBER($AD1517)+'01_指標庫'!$H$13*ISNUMBER($AE1517)+'01_指標庫'!$H$14*ISNUMBER($I1517)+'01_指標庫'!$H$15*ISNUMBER($AH1517)+'01_指標庫'!$H$16*ISNUMBER($K1517)+'01_指標庫'!$H$17*ISNUMBER($AI1517)+'01_指標庫'!$H$18*ISNUMBER($AJ1517)+'01_指標庫'!$H$19*ISNUMBER($AK1517)+'01_指標庫'!$H$20*ISNUMBER($BB1517)+'01_指標庫'!$H$21*ISNUMBER($BC1517)</f>
        <v>51</v>
      </c>
      <c r="AX1517">
        <f>IF(AW1517=0,50,ROUND(('01_指標庫'!$H$4*IF(ISNUMBER($F1517),L1517,0)+'01_指標庫'!$H$5*IF(ISNUMBER($AA1517),AL1517,0)+'01_指標庫'!$H$6*IF(ISNUMBER($G1517),M1517,0)+'01_指標庫'!$H$7*IF(ISNUMBER($H1517),N1517,0)+'01_指標庫'!$H$8*IF(ISNUMBER($AF1517),AQ1517,0)+'01_指標庫'!$H$9*IF(ISNUMBER($AG1517),AR1517,0)+'01_指標庫'!$H$10*IF(ISNUMBER($AB1517),AM1517,0)+'01_指標庫'!$H$11*IF(ISNUMBER($AC1517),AN1517,0)+'01_指標庫'!$H$12*IF(ISNUMBER($AD1517),AO1517,0)+'01_指標庫'!$H$13*IF(ISNUMBER($AE1517),AP1517,0)+'01_指標庫'!$H$14*IF(ISNUMBER($I1517),O1517,0)+'01_指標庫'!$H$15*IF(ISNUMBER($AH1517),AS1517,0)+'01_指標庫'!$H$16*IF(ISNUMBER($K1517),P1517,0)+'01_指標庫'!$H$17*IF(ISNUMBER($AI1517),AT1517,0)+'01_指標庫'!$H$18*IF(ISNUMBER($AJ1517),AU1517,0)+'01_指標庫'!$H$19*IF(ISNUMBER($AK1517),AV1517,0)+'01_指標庫'!$H$20*IF(ISNUMBER($BB1517),BB1517,0)+'01_指標庫'!$H$21*IF(ISNUMBER($BC1517),BC1517,0))/AW1517,1))</f>
        <v>19.600000000000001</v>
      </c>
      <c r="AY1517" s="67"/>
      <c r="AZ1517" s="67"/>
      <c r="BA1517" s="66">
        <f t="shared" si="546"/>
        <v>1.2958567997927606E-2</v>
      </c>
      <c r="BB1517">
        <f t="shared" si="547"/>
        <v>100</v>
      </c>
      <c r="BC1517" t="str">
        <f t="shared" si="548"/>
        <v/>
      </c>
    </row>
    <row r="1518" spans="1:55" ht="15" customHeight="1">
      <c r="A1518" s="56">
        <v>1514</v>
      </c>
      <c r="B1518" s="57">
        <v>44755</v>
      </c>
      <c r="C1518" s="56">
        <v>2022</v>
      </c>
      <c r="D1518" s="58" t="s">
        <v>238</v>
      </c>
      <c r="E1518" s="59">
        <v>11728.53</v>
      </c>
      <c r="F1518" s="60">
        <v>-0.180228</v>
      </c>
      <c r="G1518" s="60">
        <v>-0.292325</v>
      </c>
      <c r="H1518" s="61">
        <v>0.10199999999999999</v>
      </c>
      <c r="I1518" s="69">
        <v>498.1</v>
      </c>
      <c r="J1518" s="70" t="s">
        <v>240</v>
      </c>
      <c r="K1518" s="63">
        <v>26.82</v>
      </c>
      <c r="L1518" s="56">
        <f t="shared" si="526"/>
        <v>0</v>
      </c>
      <c r="M1518" s="56">
        <f t="shared" si="527"/>
        <v>0</v>
      </c>
      <c r="N1518" s="56">
        <f t="shared" si="528"/>
        <v>0</v>
      </c>
      <c r="O1518" s="56">
        <f t="shared" si="529"/>
        <v>50</v>
      </c>
      <c r="P1518" s="56">
        <f t="shared" si="530"/>
        <v>0</v>
      </c>
      <c r="Q1518" s="63"/>
      <c r="R1518" s="56"/>
      <c r="S1518" s="60">
        <f t="shared" si="543"/>
        <v>-1.4014486176658902E-3</v>
      </c>
      <c r="T1518" s="64">
        <f t="shared" si="544"/>
        <v>-1.7222425796995178E-2</v>
      </c>
      <c r="V1518" s="65"/>
      <c r="W1518" s="65"/>
      <c r="Y1518" s="15" t="str">
        <f t="shared" si="531"/>
        <v>HARD</v>
      </c>
      <c r="AA1518" s="66">
        <f t="shared" si="545"/>
        <v>-0.1543293583958707</v>
      </c>
      <c r="AB1518">
        <f>LOOKUP($B1518,'07_L1政策步階'!$A$4:$A$14,'07_L1政策步階'!$C$4:$C$14)</f>
        <v>-1</v>
      </c>
      <c r="AC1518" s="65"/>
      <c r="AD1518" s="65"/>
      <c r="AE1518" s="65"/>
      <c r="AF1518" s="65"/>
      <c r="AG1518" s="65"/>
      <c r="AH1518" s="65"/>
      <c r="AI1518" s="65"/>
      <c r="AJ1518" s="65"/>
      <c r="AK1518" s="65"/>
      <c r="AL1518">
        <f t="shared" si="532"/>
        <v>0</v>
      </c>
      <c r="AM1518">
        <f t="shared" si="533"/>
        <v>0</v>
      </c>
      <c r="AN1518" t="str">
        <f t="shared" si="534"/>
        <v/>
      </c>
      <c r="AO1518" t="str">
        <f t="shared" si="535"/>
        <v/>
      </c>
      <c r="AP1518" t="str">
        <f t="shared" si="536"/>
        <v/>
      </c>
      <c r="AQ1518" t="str">
        <f t="shared" si="537"/>
        <v/>
      </c>
      <c r="AR1518" t="str">
        <f t="shared" si="538"/>
        <v/>
      </c>
      <c r="AS1518" t="str">
        <f t="shared" si="539"/>
        <v/>
      </c>
      <c r="AT1518" t="str">
        <f t="shared" si="540"/>
        <v/>
      </c>
      <c r="AU1518" t="str">
        <f t="shared" si="541"/>
        <v/>
      </c>
      <c r="AV1518" t="str">
        <f t="shared" si="542"/>
        <v/>
      </c>
      <c r="AW1518">
        <f>'01_指標庫'!$H$4*ISNUMBER($F1518)+'01_指標庫'!$H$5*ISNUMBER($AA1518)+'01_指標庫'!$H$6*ISNUMBER($G1518)+'01_指標庫'!$H$7*ISNUMBER($H1518)+'01_指標庫'!$H$8*ISNUMBER($AF1518)+'01_指標庫'!$H$9*ISNUMBER($AG1518)+'01_指標庫'!$H$10*ISNUMBER($AB1518)+'01_指標庫'!$H$11*ISNUMBER($AC1518)+'01_指標庫'!$H$12*ISNUMBER($AD1518)+'01_指標庫'!$H$13*ISNUMBER($AE1518)+'01_指標庫'!$H$14*ISNUMBER($I1518)+'01_指標庫'!$H$15*ISNUMBER($AH1518)+'01_指標庫'!$H$16*ISNUMBER($K1518)+'01_指標庫'!$H$17*ISNUMBER($AI1518)+'01_指標庫'!$H$18*ISNUMBER($AJ1518)+'01_指標庫'!$H$19*ISNUMBER($AK1518)+'01_指標庫'!$H$20*ISNUMBER($BB1518)+'01_指標庫'!$H$21*ISNUMBER($BC1518)</f>
        <v>51</v>
      </c>
      <c r="AX1518">
        <f>IF(AW1518=0,50,ROUND(('01_指標庫'!$H$4*IF(ISNUMBER($F1518),L1518,0)+'01_指標庫'!$H$5*IF(ISNUMBER($AA1518),AL1518,0)+'01_指標庫'!$H$6*IF(ISNUMBER($G1518),M1518,0)+'01_指標庫'!$H$7*IF(ISNUMBER($H1518),N1518,0)+'01_指標庫'!$H$8*IF(ISNUMBER($AF1518),AQ1518,0)+'01_指標庫'!$H$9*IF(ISNUMBER($AG1518),AR1518,0)+'01_指標庫'!$H$10*IF(ISNUMBER($AB1518),AM1518,0)+'01_指標庫'!$H$11*IF(ISNUMBER($AC1518),AN1518,0)+'01_指標庫'!$H$12*IF(ISNUMBER($AD1518),AO1518,0)+'01_指標庫'!$H$13*IF(ISNUMBER($AE1518),AP1518,0)+'01_指標庫'!$H$14*IF(ISNUMBER($I1518),O1518,0)+'01_指標庫'!$H$15*IF(ISNUMBER($AH1518),AS1518,0)+'01_指標庫'!$H$16*IF(ISNUMBER($K1518),P1518,0)+'01_指標庫'!$H$17*IF(ISNUMBER($AI1518),AT1518,0)+'01_指標庫'!$H$18*IF(ISNUMBER($AJ1518),AU1518,0)+'01_指標庫'!$H$19*IF(ISNUMBER($AK1518),AV1518,0)+'01_指標庫'!$H$20*IF(ISNUMBER($BB1518),BB1518,0)+'01_指標庫'!$H$21*IF(ISNUMBER($BC1518),BC1518,0))/AW1518,1))</f>
        <v>19.600000000000001</v>
      </c>
      <c r="AY1518" s="67"/>
      <c r="AZ1518" s="67"/>
      <c r="BA1518" s="66">
        <f t="shared" si="546"/>
        <v>1.0075482822233583E-2</v>
      </c>
      <c r="BB1518">
        <f t="shared" si="547"/>
        <v>100</v>
      </c>
      <c r="BC1518" t="str">
        <f t="shared" si="548"/>
        <v/>
      </c>
    </row>
    <row r="1519" spans="1:55" ht="15" customHeight="1">
      <c r="A1519" s="56">
        <v>1515</v>
      </c>
      <c r="B1519" s="57">
        <v>44756</v>
      </c>
      <c r="C1519" s="56">
        <v>2022</v>
      </c>
      <c r="D1519" s="58" t="s">
        <v>239</v>
      </c>
      <c r="E1519" s="59">
        <v>11768.4</v>
      </c>
      <c r="F1519" s="60">
        <v>-0.176453</v>
      </c>
      <c r="G1519" s="60">
        <v>-0.28992000000000001</v>
      </c>
      <c r="H1519" s="61">
        <v>0.12239999999999999</v>
      </c>
      <c r="I1519" s="69">
        <v>494.6</v>
      </c>
      <c r="J1519" s="70" t="s">
        <v>240</v>
      </c>
      <c r="K1519" s="63">
        <v>26.4</v>
      </c>
      <c r="L1519" s="56">
        <f t="shared" si="526"/>
        <v>0</v>
      </c>
      <c r="M1519" s="56">
        <f t="shared" si="527"/>
        <v>0</v>
      </c>
      <c r="N1519" s="56">
        <f t="shared" si="528"/>
        <v>0</v>
      </c>
      <c r="O1519" s="56">
        <f t="shared" si="529"/>
        <v>50</v>
      </c>
      <c r="P1519" s="56">
        <f t="shared" si="530"/>
        <v>0</v>
      </c>
      <c r="Q1519" s="63"/>
      <c r="R1519" s="56"/>
      <c r="S1519" s="60">
        <f t="shared" si="543"/>
        <v>3.3994029942370219E-3</v>
      </c>
      <c r="T1519" s="64">
        <f t="shared" si="544"/>
        <v>-1.5659955257270708E-2</v>
      </c>
      <c r="V1519" s="65"/>
      <c r="W1519" s="65"/>
      <c r="Y1519" s="15" t="str">
        <f t="shared" si="531"/>
        <v>HARD</v>
      </c>
      <c r="AA1519" s="66">
        <f t="shared" si="545"/>
        <v>-0.15514242291278069</v>
      </c>
      <c r="AB1519">
        <f>LOOKUP($B1519,'07_L1政策步階'!$A$4:$A$14,'07_L1政策步階'!$C$4:$C$14)</f>
        <v>-1</v>
      </c>
      <c r="AC1519" s="65"/>
      <c r="AD1519" s="65"/>
      <c r="AE1519" s="65"/>
      <c r="AF1519" s="65"/>
      <c r="AG1519" s="65"/>
      <c r="AH1519" s="65"/>
      <c r="AI1519" s="65"/>
      <c r="AJ1519" s="65"/>
      <c r="AK1519" s="65"/>
      <c r="AL1519">
        <f t="shared" si="532"/>
        <v>0</v>
      </c>
      <c r="AM1519">
        <f t="shared" si="533"/>
        <v>0</v>
      </c>
      <c r="AN1519" t="str">
        <f t="shared" si="534"/>
        <v/>
      </c>
      <c r="AO1519" t="str">
        <f t="shared" si="535"/>
        <v/>
      </c>
      <c r="AP1519" t="str">
        <f t="shared" si="536"/>
        <v/>
      </c>
      <c r="AQ1519" t="str">
        <f t="shared" si="537"/>
        <v/>
      </c>
      <c r="AR1519" t="str">
        <f t="shared" si="538"/>
        <v/>
      </c>
      <c r="AS1519" t="str">
        <f t="shared" si="539"/>
        <v/>
      </c>
      <c r="AT1519" t="str">
        <f t="shared" si="540"/>
        <v/>
      </c>
      <c r="AU1519" t="str">
        <f t="shared" si="541"/>
        <v/>
      </c>
      <c r="AV1519" t="str">
        <f t="shared" si="542"/>
        <v/>
      </c>
      <c r="AW1519">
        <f>'01_指標庫'!$H$4*ISNUMBER($F1519)+'01_指標庫'!$H$5*ISNUMBER($AA1519)+'01_指標庫'!$H$6*ISNUMBER($G1519)+'01_指標庫'!$H$7*ISNUMBER($H1519)+'01_指標庫'!$H$8*ISNUMBER($AF1519)+'01_指標庫'!$H$9*ISNUMBER($AG1519)+'01_指標庫'!$H$10*ISNUMBER($AB1519)+'01_指標庫'!$H$11*ISNUMBER($AC1519)+'01_指標庫'!$H$12*ISNUMBER($AD1519)+'01_指標庫'!$H$13*ISNUMBER($AE1519)+'01_指標庫'!$H$14*ISNUMBER($I1519)+'01_指標庫'!$H$15*ISNUMBER($AH1519)+'01_指標庫'!$H$16*ISNUMBER($K1519)+'01_指標庫'!$H$17*ISNUMBER($AI1519)+'01_指標庫'!$H$18*ISNUMBER($AJ1519)+'01_指標庫'!$H$19*ISNUMBER($AK1519)+'01_指標庫'!$H$20*ISNUMBER($BB1519)+'01_指標庫'!$H$21*ISNUMBER($BC1519)</f>
        <v>51</v>
      </c>
      <c r="AX1519">
        <f>IF(AW1519=0,50,ROUND(('01_指標庫'!$H$4*IF(ISNUMBER($F1519),L1519,0)+'01_指標庫'!$H$5*IF(ISNUMBER($AA1519),AL1519,0)+'01_指標庫'!$H$6*IF(ISNUMBER($G1519),M1519,0)+'01_指標庫'!$H$7*IF(ISNUMBER($H1519),N1519,0)+'01_指標庫'!$H$8*IF(ISNUMBER($AF1519),AQ1519,0)+'01_指標庫'!$H$9*IF(ISNUMBER($AG1519),AR1519,0)+'01_指標庫'!$H$10*IF(ISNUMBER($AB1519),AM1519,0)+'01_指標庫'!$H$11*IF(ISNUMBER($AC1519),AN1519,0)+'01_指標庫'!$H$12*IF(ISNUMBER($AD1519),AO1519,0)+'01_指標庫'!$H$13*IF(ISNUMBER($AE1519),AP1519,0)+'01_指標庫'!$H$14*IF(ISNUMBER($I1519),O1519,0)+'01_指標庫'!$H$15*IF(ISNUMBER($AH1519),AS1519,0)+'01_指標庫'!$H$16*IF(ISNUMBER($K1519),P1519,0)+'01_指標庫'!$H$17*IF(ISNUMBER($AI1519),AT1519,0)+'01_指標庫'!$H$18*IF(ISNUMBER($AJ1519),AU1519,0)+'01_指標庫'!$H$19*IF(ISNUMBER($AK1519),AV1519,0)+'01_指標庫'!$H$20*IF(ISNUMBER($BB1519),BB1519,0)+'01_指標庫'!$H$21*IF(ISNUMBER($BC1519),BC1519,0))/AW1519,1))</f>
        <v>13.7</v>
      </c>
      <c r="AY1519" s="67"/>
      <c r="AZ1519" s="67"/>
      <c r="BA1519" s="66">
        <f t="shared" si="546"/>
        <v>3.3623067414778607E-3</v>
      </c>
      <c r="BB1519">
        <f t="shared" si="547"/>
        <v>50</v>
      </c>
      <c r="BC1519" t="str">
        <f t="shared" si="548"/>
        <v/>
      </c>
    </row>
    <row r="1520" spans="1:55" ht="15" customHeight="1">
      <c r="A1520" s="56">
        <v>1516</v>
      </c>
      <c r="B1520" s="57">
        <v>44757</v>
      </c>
      <c r="C1520" s="56">
        <v>2022</v>
      </c>
      <c r="D1520" s="58" t="s">
        <v>234</v>
      </c>
      <c r="E1520" s="59">
        <v>11983.62</v>
      </c>
      <c r="F1520" s="60">
        <v>-0.16057299999999999</v>
      </c>
      <c r="G1520" s="60">
        <v>-0.27693400000000001</v>
      </c>
      <c r="H1520" s="61">
        <v>0.12239999999999999</v>
      </c>
      <c r="I1520" s="69">
        <v>476.4</v>
      </c>
      <c r="J1520" s="70" t="s">
        <v>240</v>
      </c>
      <c r="K1520" s="63">
        <v>24.23</v>
      </c>
      <c r="L1520" s="56">
        <f t="shared" si="526"/>
        <v>0</v>
      </c>
      <c r="M1520" s="56">
        <f t="shared" si="527"/>
        <v>0</v>
      </c>
      <c r="N1520" s="56">
        <f t="shared" si="528"/>
        <v>0</v>
      </c>
      <c r="O1520" s="56">
        <f t="shared" si="529"/>
        <v>50</v>
      </c>
      <c r="P1520" s="56">
        <f t="shared" si="530"/>
        <v>50</v>
      </c>
      <c r="Q1520" s="63"/>
      <c r="R1520" s="56"/>
      <c r="S1520" s="60">
        <f t="shared" si="543"/>
        <v>1.8287957581319514E-2</v>
      </c>
      <c r="T1520" s="64">
        <f t="shared" si="544"/>
        <v>-8.2196969696969657E-2</v>
      </c>
      <c r="V1520" s="65"/>
      <c r="W1520" s="65"/>
      <c r="Y1520" s="15" t="str">
        <f t="shared" si="531"/>
        <v>HARD</v>
      </c>
      <c r="AA1520" s="66">
        <f t="shared" si="545"/>
        <v>-0.15586768859982214</v>
      </c>
      <c r="AB1520">
        <f>LOOKUP($B1520,'07_L1政策步階'!$A$4:$A$14,'07_L1政策步階'!$C$4:$C$14)</f>
        <v>-1</v>
      </c>
      <c r="AC1520" s="65"/>
      <c r="AD1520" s="65"/>
      <c r="AE1520" s="65"/>
      <c r="AF1520" s="65"/>
      <c r="AG1520" s="65"/>
      <c r="AH1520" s="65"/>
      <c r="AI1520" s="65"/>
      <c r="AJ1520" s="65"/>
      <c r="AK1520" s="65"/>
      <c r="AL1520">
        <f t="shared" si="532"/>
        <v>0</v>
      </c>
      <c r="AM1520">
        <f t="shared" si="533"/>
        <v>0</v>
      </c>
      <c r="AN1520" t="str">
        <f t="shared" si="534"/>
        <v/>
      </c>
      <c r="AO1520" t="str">
        <f t="shared" si="535"/>
        <v/>
      </c>
      <c r="AP1520" t="str">
        <f t="shared" si="536"/>
        <v/>
      </c>
      <c r="AQ1520" t="str">
        <f t="shared" si="537"/>
        <v/>
      </c>
      <c r="AR1520" t="str">
        <f t="shared" si="538"/>
        <v/>
      </c>
      <c r="AS1520" t="str">
        <f t="shared" si="539"/>
        <v/>
      </c>
      <c r="AT1520" t="str">
        <f t="shared" si="540"/>
        <v/>
      </c>
      <c r="AU1520" t="str">
        <f t="shared" si="541"/>
        <v/>
      </c>
      <c r="AV1520" t="str">
        <f t="shared" si="542"/>
        <v/>
      </c>
      <c r="AW1520">
        <f>'01_指標庫'!$H$4*ISNUMBER($F1520)+'01_指標庫'!$H$5*ISNUMBER($AA1520)+'01_指標庫'!$H$6*ISNUMBER($G1520)+'01_指標庫'!$H$7*ISNUMBER($H1520)+'01_指標庫'!$H$8*ISNUMBER($AF1520)+'01_指標庫'!$H$9*ISNUMBER($AG1520)+'01_指標庫'!$H$10*ISNUMBER($AB1520)+'01_指標庫'!$H$11*ISNUMBER($AC1520)+'01_指標庫'!$H$12*ISNUMBER($AD1520)+'01_指標庫'!$H$13*ISNUMBER($AE1520)+'01_指標庫'!$H$14*ISNUMBER($I1520)+'01_指標庫'!$H$15*ISNUMBER($AH1520)+'01_指標庫'!$H$16*ISNUMBER($K1520)+'01_指標庫'!$H$17*ISNUMBER($AI1520)+'01_指標庫'!$H$18*ISNUMBER($AJ1520)+'01_指標庫'!$H$19*ISNUMBER($AK1520)+'01_指標庫'!$H$20*ISNUMBER($BB1520)+'01_指標庫'!$H$21*ISNUMBER($BC1520)</f>
        <v>51</v>
      </c>
      <c r="AX1520">
        <f>IF(AW1520=0,50,ROUND(('01_指標庫'!$H$4*IF(ISNUMBER($F1520),L1520,0)+'01_指標庫'!$H$5*IF(ISNUMBER($AA1520),AL1520,0)+'01_指標庫'!$H$6*IF(ISNUMBER($G1520),M1520,0)+'01_指標庫'!$H$7*IF(ISNUMBER($H1520),N1520,0)+'01_指標庫'!$H$8*IF(ISNUMBER($AF1520),AQ1520,0)+'01_指標庫'!$H$9*IF(ISNUMBER($AG1520),AR1520,0)+'01_指標庫'!$H$10*IF(ISNUMBER($AB1520),AM1520,0)+'01_指標庫'!$H$11*IF(ISNUMBER($AC1520),AN1520,0)+'01_指標庫'!$H$12*IF(ISNUMBER($AD1520),AO1520,0)+'01_指標庫'!$H$13*IF(ISNUMBER($AE1520),AP1520,0)+'01_指標庫'!$H$14*IF(ISNUMBER($I1520),O1520,0)+'01_指標庫'!$H$15*IF(ISNUMBER($AH1520),AS1520,0)+'01_指標庫'!$H$16*IF(ISNUMBER($K1520),P1520,0)+'01_指標庫'!$H$17*IF(ISNUMBER($AI1520),AT1520,0)+'01_指標庫'!$H$18*IF(ISNUMBER($AJ1520),AU1520,0)+'01_指標庫'!$H$19*IF(ISNUMBER($AK1520),AV1520,0)+'01_指標庫'!$H$20*IF(ISNUMBER($BB1520),BB1520,0)+'01_指標庫'!$H$21*IF(ISNUMBER($BC1520),BC1520,0))/AW1520,1))</f>
        <v>13.7</v>
      </c>
      <c r="AY1520" s="67"/>
      <c r="AZ1520" s="67"/>
      <c r="BA1520" s="66">
        <f t="shared" si="546"/>
        <v>-3.0967937652106592E-3</v>
      </c>
      <c r="BB1520">
        <f t="shared" si="547"/>
        <v>0</v>
      </c>
      <c r="BC1520" t="str">
        <f t="shared" si="548"/>
        <v/>
      </c>
    </row>
    <row r="1521" spans="1:55" ht="15" customHeight="1">
      <c r="A1521" s="56">
        <v>1517</v>
      </c>
      <c r="B1521" s="57">
        <v>44760</v>
      </c>
      <c r="C1521" s="56">
        <v>2022</v>
      </c>
      <c r="D1521" s="58" t="s">
        <v>236</v>
      </c>
      <c r="E1521" s="59">
        <v>11877.5</v>
      </c>
      <c r="F1521" s="60">
        <v>-0.16716800000000001</v>
      </c>
      <c r="G1521" s="60">
        <v>-0.28333700000000001</v>
      </c>
      <c r="H1521" s="61">
        <v>0.12239999999999999</v>
      </c>
      <c r="I1521" s="69">
        <v>485.4</v>
      </c>
      <c r="J1521" s="70" t="s">
        <v>240</v>
      </c>
      <c r="K1521" s="63">
        <v>25.3</v>
      </c>
      <c r="L1521" s="56">
        <f t="shared" si="526"/>
        <v>0</v>
      </c>
      <c r="M1521" s="56">
        <f t="shared" si="527"/>
        <v>0</v>
      </c>
      <c r="N1521" s="56">
        <f t="shared" si="528"/>
        <v>0</v>
      </c>
      <c r="O1521" s="56">
        <f t="shared" si="529"/>
        <v>50</v>
      </c>
      <c r="P1521" s="56">
        <f t="shared" si="530"/>
        <v>0</v>
      </c>
      <c r="Q1521" s="63"/>
      <c r="R1521" s="56"/>
      <c r="S1521" s="60">
        <f t="shared" si="543"/>
        <v>-8.855420982975204E-3</v>
      </c>
      <c r="T1521" s="64">
        <f t="shared" si="544"/>
        <v>4.4160132067684765E-2</v>
      </c>
      <c r="V1521" s="65"/>
      <c r="W1521" s="65"/>
      <c r="Y1521" s="15" t="str">
        <f t="shared" si="531"/>
        <v>HARD</v>
      </c>
      <c r="AA1521" s="66">
        <f t="shared" si="545"/>
        <v>-0.15734215023418563</v>
      </c>
      <c r="AB1521">
        <f>LOOKUP($B1521,'07_L1政策步階'!$A$4:$A$14,'07_L1政策步階'!$C$4:$C$14)</f>
        <v>-1</v>
      </c>
      <c r="AC1521" s="65"/>
      <c r="AD1521" s="65"/>
      <c r="AE1521" s="65"/>
      <c r="AF1521" s="65"/>
      <c r="AG1521" s="65"/>
      <c r="AH1521" s="65"/>
      <c r="AI1521" s="65"/>
      <c r="AJ1521" s="65"/>
      <c r="AK1521" s="65"/>
      <c r="AL1521">
        <f t="shared" si="532"/>
        <v>0</v>
      </c>
      <c r="AM1521">
        <f t="shared" si="533"/>
        <v>0</v>
      </c>
      <c r="AN1521" t="str">
        <f t="shared" si="534"/>
        <v/>
      </c>
      <c r="AO1521" t="str">
        <f t="shared" si="535"/>
        <v/>
      </c>
      <c r="AP1521" t="str">
        <f t="shared" si="536"/>
        <v/>
      </c>
      <c r="AQ1521" t="str">
        <f t="shared" si="537"/>
        <v/>
      </c>
      <c r="AR1521" t="str">
        <f t="shared" si="538"/>
        <v/>
      </c>
      <c r="AS1521" t="str">
        <f t="shared" si="539"/>
        <v/>
      </c>
      <c r="AT1521" t="str">
        <f t="shared" si="540"/>
        <v/>
      </c>
      <c r="AU1521" t="str">
        <f t="shared" si="541"/>
        <v/>
      </c>
      <c r="AV1521" t="str">
        <f t="shared" si="542"/>
        <v/>
      </c>
      <c r="AW1521">
        <f>'01_指標庫'!$H$4*ISNUMBER($F1521)+'01_指標庫'!$H$5*ISNUMBER($AA1521)+'01_指標庫'!$H$6*ISNUMBER($G1521)+'01_指標庫'!$H$7*ISNUMBER($H1521)+'01_指標庫'!$H$8*ISNUMBER($AF1521)+'01_指標庫'!$H$9*ISNUMBER($AG1521)+'01_指標庫'!$H$10*ISNUMBER($AB1521)+'01_指標庫'!$H$11*ISNUMBER($AC1521)+'01_指標庫'!$H$12*ISNUMBER($AD1521)+'01_指標庫'!$H$13*ISNUMBER($AE1521)+'01_指標庫'!$H$14*ISNUMBER($I1521)+'01_指標庫'!$H$15*ISNUMBER($AH1521)+'01_指標庫'!$H$16*ISNUMBER($K1521)+'01_指標庫'!$H$17*ISNUMBER($AI1521)+'01_指標庫'!$H$18*ISNUMBER($AJ1521)+'01_指標庫'!$H$19*ISNUMBER($AK1521)+'01_指標庫'!$H$20*ISNUMBER($BB1521)+'01_指標庫'!$H$21*ISNUMBER($BC1521)</f>
        <v>51</v>
      </c>
      <c r="AX1521">
        <f>IF(AW1521=0,50,ROUND(('01_指標庫'!$H$4*IF(ISNUMBER($F1521),L1521,0)+'01_指標庫'!$H$5*IF(ISNUMBER($AA1521),AL1521,0)+'01_指標庫'!$H$6*IF(ISNUMBER($G1521),M1521,0)+'01_指標庫'!$H$7*IF(ISNUMBER($H1521),N1521,0)+'01_指標庫'!$H$8*IF(ISNUMBER($AF1521),AQ1521,0)+'01_指標庫'!$H$9*IF(ISNUMBER($AG1521),AR1521,0)+'01_指標庫'!$H$10*IF(ISNUMBER($AB1521),AM1521,0)+'01_指標庫'!$H$11*IF(ISNUMBER($AC1521),AN1521,0)+'01_指標庫'!$H$12*IF(ISNUMBER($AD1521),AO1521,0)+'01_指標庫'!$H$13*IF(ISNUMBER($AE1521),AP1521,0)+'01_指標庫'!$H$14*IF(ISNUMBER($I1521),O1521,0)+'01_指標庫'!$H$15*IF(ISNUMBER($AH1521),AS1521,0)+'01_指標庫'!$H$16*IF(ISNUMBER($K1521),P1521,0)+'01_指標庫'!$H$17*IF(ISNUMBER($AI1521),AT1521,0)+'01_指標庫'!$H$18*IF(ISNUMBER($AJ1521),AU1521,0)+'01_指標庫'!$H$19*IF(ISNUMBER($AK1521),AV1521,0)+'01_指標庫'!$H$20*IF(ISNUMBER($BB1521),BB1521,0)+'01_指標庫'!$H$21*IF(ISNUMBER($BC1521),BC1521,0))/AW1521,1))</f>
        <v>7.8</v>
      </c>
      <c r="AY1521" s="67"/>
      <c r="AZ1521" s="67"/>
      <c r="BA1521" s="66">
        <f t="shared" si="546"/>
        <v>-5.2551300991200423E-3</v>
      </c>
      <c r="BB1521">
        <f t="shared" si="547"/>
        <v>0</v>
      </c>
      <c r="BC1521" t="str">
        <f t="shared" si="548"/>
        <v/>
      </c>
    </row>
    <row r="1522" spans="1:55" ht="15" customHeight="1">
      <c r="A1522" s="56">
        <v>1518</v>
      </c>
      <c r="B1522" s="57">
        <v>44761</v>
      </c>
      <c r="C1522" s="56">
        <v>2022</v>
      </c>
      <c r="D1522" s="58" t="s">
        <v>237</v>
      </c>
      <c r="E1522" s="59">
        <v>12249.42</v>
      </c>
      <c r="F1522" s="60">
        <v>-0.14035400000000001</v>
      </c>
      <c r="G1522" s="60">
        <v>-0.26089600000000002</v>
      </c>
      <c r="H1522" s="61">
        <v>0.1837</v>
      </c>
      <c r="I1522" s="69">
        <v>478.6</v>
      </c>
      <c r="J1522" s="70" t="s">
        <v>240</v>
      </c>
      <c r="K1522" s="63">
        <v>24.5</v>
      </c>
      <c r="L1522" s="56">
        <f t="shared" si="526"/>
        <v>0</v>
      </c>
      <c r="M1522" s="56">
        <f t="shared" si="527"/>
        <v>0</v>
      </c>
      <c r="N1522" s="56">
        <f t="shared" si="528"/>
        <v>0</v>
      </c>
      <c r="O1522" s="56">
        <f t="shared" si="529"/>
        <v>50</v>
      </c>
      <c r="P1522" s="56">
        <f t="shared" si="530"/>
        <v>50</v>
      </c>
      <c r="Q1522" s="63"/>
      <c r="R1522" s="56"/>
      <c r="S1522" s="60">
        <f t="shared" si="543"/>
        <v>3.1312986739633786E-2</v>
      </c>
      <c r="T1522" s="64">
        <f t="shared" si="544"/>
        <v>-3.1620553359683834E-2</v>
      </c>
      <c r="V1522" s="65"/>
      <c r="W1522" s="65"/>
      <c r="Y1522" s="15" t="str">
        <f t="shared" si="531"/>
        <v>HARD</v>
      </c>
      <c r="AA1522" s="66">
        <f t="shared" si="545"/>
        <v>-0.15746435427015704</v>
      </c>
      <c r="AB1522">
        <f>LOOKUP($B1522,'07_L1政策步階'!$A$4:$A$14,'07_L1政策步階'!$C$4:$C$14)</f>
        <v>-1</v>
      </c>
      <c r="AC1522" s="65"/>
      <c r="AD1522" s="65"/>
      <c r="AE1522" s="65"/>
      <c r="AF1522" s="65"/>
      <c r="AG1522" s="65"/>
      <c r="AH1522" s="65"/>
      <c r="AI1522" s="65"/>
      <c r="AJ1522" s="65"/>
      <c r="AK1522" s="65"/>
      <c r="AL1522">
        <f t="shared" si="532"/>
        <v>0</v>
      </c>
      <c r="AM1522">
        <f t="shared" si="533"/>
        <v>0</v>
      </c>
      <c r="AN1522" t="str">
        <f t="shared" si="534"/>
        <v/>
      </c>
      <c r="AO1522" t="str">
        <f t="shared" si="535"/>
        <v/>
      </c>
      <c r="AP1522" t="str">
        <f t="shared" si="536"/>
        <v/>
      </c>
      <c r="AQ1522" t="str">
        <f t="shared" si="537"/>
        <v/>
      </c>
      <c r="AR1522" t="str">
        <f t="shared" si="538"/>
        <v/>
      </c>
      <c r="AS1522" t="str">
        <f t="shared" si="539"/>
        <v/>
      </c>
      <c r="AT1522" t="str">
        <f t="shared" si="540"/>
        <v/>
      </c>
      <c r="AU1522" t="str">
        <f t="shared" si="541"/>
        <v/>
      </c>
      <c r="AV1522" t="str">
        <f t="shared" si="542"/>
        <v/>
      </c>
      <c r="AW1522">
        <f>'01_指標庫'!$H$4*ISNUMBER($F1522)+'01_指標庫'!$H$5*ISNUMBER($AA1522)+'01_指標庫'!$H$6*ISNUMBER($G1522)+'01_指標庫'!$H$7*ISNUMBER($H1522)+'01_指標庫'!$H$8*ISNUMBER($AF1522)+'01_指標庫'!$H$9*ISNUMBER($AG1522)+'01_指標庫'!$H$10*ISNUMBER($AB1522)+'01_指標庫'!$H$11*ISNUMBER($AC1522)+'01_指標庫'!$H$12*ISNUMBER($AD1522)+'01_指標庫'!$H$13*ISNUMBER($AE1522)+'01_指標庫'!$H$14*ISNUMBER($I1522)+'01_指標庫'!$H$15*ISNUMBER($AH1522)+'01_指標庫'!$H$16*ISNUMBER($K1522)+'01_指標庫'!$H$17*ISNUMBER($AI1522)+'01_指標庫'!$H$18*ISNUMBER($AJ1522)+'01_指標庫'!$H$19*ISNUMBER($AK1522)+'01_指標庫'!$H$20*ISNUMBER($BB1522)+'01_指標庫'!$H$21*ISNUMBER($BC1522)</f>
        <v>51</v>
      </c>
      <c r="AX1522">
        <f>IF(AW1522=0,50,ROUND(('01_指標庫'!$H$4*IF(ISNUMBER($F1522),L1522,0)+'01_指標庫'!$H$5*IF(ISNUMBER($AA1522),AL1522,0)+'01_指標庫'!$H$6*IF(ISNUMBER($G1522),M1522,0)+'01_指標庫'!$H$7*IF(ISNUMBER($H1522),N1522,0)+'01_指標庫'!$H$8*IF(ISNUMBER($AF1522),AQ1522,0)+'01_指標庫'!$H$9*IF(ISNUMBER($AG1522),AR1522,0)+'01_指標庫'!$H$10*IF(ISNUMBER($AB1522),AM1522,0)+'01_指標庫'!$H$11*IF(ISNUMBER($AC1522),AN1522,0)+'01_指標庫'!$H$12*IF(ISNUMBER($AD1522),AO1522,0)+'01_指標庫'!$H$13*IF(ISNUMBER($AE1522),AP1522,0)+'01_指標庫'!$H$14*IF(ISNUMBER($I1522),O1522,0)+'01_指標庫'!$H$15*IF(ISNUMBER($AH1522),AS1522,0)+'01_指標庫'!$H$16*IF(ISNUMBER($K1522),P1522,0)+'01_指標庫'!$H$17*IF(ISNUMBER($AI1522),AT1522,0)+'01_指標庫'!$H$18*IF(ISNUMBER($AJ1522),AU1522,0)+'01_指標庫'!$H$19*IF(ISNUMBER($AK1522),AV1522,0)+'01_指標庫'!$H$20*IF(ISNUMBER($BB1522),BB1522,0)+'01_指標庫'!$H$21*IF(ISNUMBER($BC1522),BC1522,0))/AW1522,1))</f>
        <v>19.600000000000001</v>
      </c>
      <c r="AY1522" s="67"/>
      <c r="AZ1522" s="67"/>
      <c r="BA1522" s="66">
        <f t="shared" si="546"/>
        <v>-7.1357879337363705E-4</v>
      </c>
      <c r="BB1522">
        <f t="shared" si="547"/>
        <v>50</v>
      </c>
      <c r="BC1522" t="str">
        <f t="shared" si="548"/>
        <v/>
      </c>
    </row>
    <row r="1523" spans="1:55" ht="15" customHeight="1">
      <c r="A1523" s="56">
        <v>1519</v>
      </c>
      <c r="B1523" s="57">
        <v>44762</v>
      </c>
      <c r="C1523" s="56">
        <v>2022</v>
      </c>
      <c r="D1523" s="58" t="s">
        <v>238</v>
      </c>
      <c r="E1523" s="59">
        <v>12439.68</v>
      </c>
      <c r="F1523" s="60">
        <v>-0.126281</v>
      </c>
      <c r="G1523" s="60">
        <v>-0.249416</v>
      </c>
      <c r="H1523" s="61">
        <v>0.1633</v>
      </c>
      <c r="I1523" s="69">
        <v>473.4</v>
      </c>
      <c r="J1523" s="70" t="s">
        <v>240</v>
      </c>
      <c r="K1523" s="63">
        <v>23.88</v>
      </c>
      <c r="L1523" s="56">
        <f t="shared" si="526"/>
        <v>0</v>
      </c>
      <c r="M1523" s="56">
        <f t="shared" si="527"/>
        <v>0</v>
      </c>
      <c r="N1523" s="56">
        <f t="shared" si="528"/>
        <v>0</v>
      </c>
      <c r="O1523" s="56">
        <f t="shared" si="529"/>
        <v>50</v>
      </c>
      <c r="P1523" s="56">
        <f t="shared" si="530"/>
        <v>50</v>
      </c>
      <c r="Q1523" s="63"/>
      <c r="R1523" s="56"/>
      <c r="S1523" s="60">
        <f t="shared" si="543"/>
        <v>1.5532163971845314E-2</v>
      </c>
      <c r="T1523" s="64">
        <f t="shared" si="544"/>
        <v>-2.5306122448979673E-2</v>
      </c>
      <c r="V1523" s="65"/>
      <c r="W1523" s="65"/>
      <c r="Y1523" s="15" t="str">
        <f t="shared" si="531"/>
        <v>HARD</v>
      </c>
      <c r="AA1523" s="66">
        <f t="shared" si="545"/>
        <v>-0.15712497027197492</v>
      </c>
      <c r="AB1523">
        <f>LOOKUP($B1523,'07_L1政策步階'!$A$4:$A$14,'07_L1政策步階'!$C$4:$C$14)</f>
        <v>-1</v>
      </c>
      <c r="AC1523" s="65"/>
      <c r="AD1523" s="65"/>
      <c r="AE1523" s="65"/>
      <c r="AF1523" s="65"/>
      <c r="AG1523" s="65"/>
      <c r="AH1523" s="65"/>
      <c r="AI1523" s="65"/>
      <c r="AJ1523" s="65"/>
      <c r="AK1523" s="65"/>
      <c r="AL1523">
        <f t="shared" si="532"/>
        <v>0</v>
      </c>
      <c r="AM1523">
        <f t="shared" si="533"/>
        <v>0</v>
      </c>
      <c r="AN1523" t="str">
        <f t="shared" si="534"/>
        <v/>
      </c>
      <c r="AO1523" t="str">
        <f t="shared" si="535"/>
        <v/>
      </c>
      <c r="AP1523" t="str">
        <f t="shared" si="536"/>
        <v/>
      </c>
      <c r="AQ1523" t="str">
        <f t="shared" si="537"/>
        <v/>
      </c>
      <c r="AR1523" t="str">
        <f t="shared" si="538"/>
        <v/>
      </c>
      <c r="AS1523" t="str">
        <f t="shared" si="539"/>
        <v/>
      </c>
      <c r="AT1523" t="str">
        <f t="shared" si="540"/>
        <v/>
      </c>
      <c r="AU1523" t="str">
        <f t="shared" si="541"/>
        <v/>
      </c>
      <c r="AV1523" t="str">
        <f t="shared" si="542"/>
        <v/>
      </c>
      <c r="AW1523">
        <f>'01_指標庫'!$H$4*ISNUMBER($F1523)+'01_指標庫'!$H$5*ISNUMBER($AA1523)+'01_指標庫'!$H$6*ISNUMBER($G1523)+'01_指標庫'!$H$7*ISNUMBER($H1523)+'01_指標庫'!$H$8*ISNUMBER($AF1523)+'01_指標庫'!$H$9*ISNUMBER($AG1523)+'01_指標庫'!$H$10*ISNUMBER($AB1523)+'01_指標庫'!$H$11*ISNUMBER($AC1523)+'01_指標庫'!$H$12*ISNUMBER($AD1523)+'01_指標庫'!$H$13*ISNUMBER($AE1523)+'01_指標庫'!$H$14*ISNUMBER($I1523)+'01_指標庫'!$H$15*ISNUMBER($AH1523)+'01_指標庫'!$H$16*ISNUMBER($K1523)+'01_指標庫'!$H$17*ISNUMBER($AI1523)+'01_指標庫'!$H$18*ISNUMBER($AJ1523)+'01_指標庫'!$H$19*ISNUMBER($AK1523)+'01_指標庫'!$H$20*ISNUMBER($BB1523)+'01_指標庫'!$H$21*ISNUMBER($BC1523)</f>
        <v>51</v>
      </c>
      <c r="AX1523">
        <f>IF(AW1523=0,50,ROUND(('01_指標庫'!$H$4*IF(ISNUMBER($F1523),L1523,0)+'01_指標庫'!$H$5*IF(ISNUMBER($AA1523),AL1523,0)+'01_指標庫'!$H$6*IF(ISNUMBER($G1523),M1523,0)+'01_指標庫'!$H$7*IF(ISNUMBER($H1523),N1523,0)+'01_指標庫'!$H$8*IF(ISNUMBER($AF1523),AQ1523,0)+'01_指標庫'!$H$9*IF(ISNUMBER($AG1523),AR1523,0)+'01_指標庫'!$H$10*IF(ISNUMBER($AB1523),AM1523,0)+'01_指標庫'!$H$11*IF(ISNUMBER($AC1523),AN1523,0)+'01_指標庫'!$H$12*IF(ISNUMBER($AD1523),AO1523,0)+'01_指標庫'!$H$13*IF(ISNUMBER($AE1523),AP1523,0)+'01_指標庫'!$H$14*IF(ISNUMBER($I1523),O1523,0)+'01_指標庫'!$H$15*IF(ISNUMBER($AH1523),AS1523,0)+'01_指標庫'!$H$16*IF(ISNUMBER($K1523),P1523,0)+'01_指標庫'!$H$17*IF(ISNUMBER($AI1523),AT1523,0)+'01_指標庫'!$H$18*IF(ISNUMBER($AJ1523),AU1523,0)+'01_指標庫'!$H$19*IF(ISNUMBER($AK1523),AV1523,0)+'01_指標庫'!$H$20*IF(ISNUMBER($BB1523),BB1523,0)+'01_指標庫'!$H$21*IF(ISNUMBER($BC1523),BC1523,0))/AW1523,1))</f>
        <v>19.600000000000001</v>
      </c>
      <c r="AY1523" s="67"/>
      <c r="AZ1523" s="67"/>
      <c r="BA1523" s="66">
        <f t="shared" si="546"/>
        <v>6.2565499090980747E-3</v>
      </c>
      <c r="BB1523">
        <f t="shared" si="547"/>
        <v>50</v>
      </c>
      <c r="BC1523" t="str">
        <f t="shared" si="548"/>
        <v/>
      </c>
    </row>
    <row r="1524" spans="1:55" ht="15" customHeight="1">
      <c r="A1524" s="56">
        <v>1520</v>
      </c>
      <c r="B1524" s="57">
        <v>44763</v>
      </c>
      <c r="C1524" s="56">
        <v>2022</v>
      </c>
      <c r="D1524" s="58" t="s">
        <v>239</v>
      </c>
      <c r="E1524" s="59">
        <v>12619.41</v>
      </c>
      <c r="F1524" s="60">
        <v>-0.11308</v>
      </c>
      <c r="G1524" s="60">
        <v>-0.23857200000000001</v>
      </c>
      <c r="H1524" s="61">
        <v>0.22450000000000001</v>
      </c>
      <c r="I1524" s="69">
        <v>467</v>
      </c>
      <c r="J1524" s="70" t="s">
        <v>240</v>
      </c>
      <c r="K1524" s="63">
        <v>23.11</v>
      </c>
      <c r="L1524" s="56">
        <f t="shared" si="526"/>
        <v>0</v>
      </c>
      <c r="M1524" s="56">
        <f t="shared" si="527"/>
        <v>0</v>
      </c>
      <c r="N1524" s="56">
        <f t="shared" si="528"/>
        <v>0</v>
      </c>
      <c r="O1524" s="56">
        <f t="shared" si="529"/>
        <v>50</v>
      </c>
      <c r="P1524" s="56">
        <f t="shared" si="530"/>
        <v>50</v>
      </c>
      <c r="Q1524" s="63"/>
      <c r="R1524" s="56"/>
      <c r="S1524" s="60">
        <f t="shared" si="543"/>
        <v>1.4448120851983326E-2</v>
      </c>
      <c r="T1524" s="64">
        <f t="shared" si="544"/>
        <v>-3.2244556113902867E-2</v>
      </c>
      <c r="V1524" s="65"/>
      <c r="W1524" s="65"/>
      <c r="Y1524" s="15" t="str">
        <f t="shared" si="531"/>
        <v>HARD</v>
      </c>
      <c r="AA1524" s="66">
        <f t="shared" si="545"/>
        <v>-0.15596940337603726</v>
      </c>
      <c r="AB1524">
        <f>LOOKUP($B1524,'07_L1政策步階'!$A$4:$A$14,'07_L1政策步階'!$C$4:$C$14)</f>
        <v>-1</v>
      </c>
      <c r="AC1524" s="65"/>
      <c r="AD1524" s="65"/>
      <c r="AE1524" s="65"/>
      <c r="AF1524" s="65"/>
      <c r="AG1524" s="65"/>
      <c r="AH1524" s="65"/>
      <c r="AI1524" s="65"/>
      <c r="AJ1524" s="65"/>
      <c r="AK1524" s="65"/>
      <c r="AL1524">
        <f t="shared" si="532"/>
        <v>0</v>
      </c>
      <c r="AM1524">
        <f t="shared" si="533"/>
        <v>0</v>
      </c>
      <c r="AN1524" t="str">
        <f t="shared" si="534"/>
        <v/>
      </c>
      <c r="AO1524" t="str">
        <f t="shared" si="535"/>
        <v/>
      </c>
      <c r="AP1524" t="str">
        <f t="shared" si="536"/>
        <v/>
      </c>
      <c r="AQ1524" t="str">
        <f t="shared" si="537"/>
        <v/>
      </c>
      <c r="AR1524" t="str">
        <f t="shared" si="538"/>
        <v/>
      </c>
      <c r="AS1524" t="str">
        <f t="shared" si="539"/>
        <v/>
      </c>
      <c r="AT1524" t="str">
        <f t="shared" si="540"/>
        <v/>
      </c>
      <c r="AU1524" t="str">
        <f t="shared" si="541"/>
        <v/>
      </c>
      <c r="AV1524" t="str">
        <f t="shared" si="542"/>
        <v/>
      </c>
      <c r="AW1524">
        <f>'01_指標庫'!$H$4*ISNUMBER($F1524)+'01_指標庫'!$H$5*ISNUMBER($AA1524)+'01_指標庫'!$H$6*ISNUMBER($G1524)+'01_指標庫'!$H$7*ISNUMBER($H1524)+'01_指標庫'!$H$8*ISNUMBER($AF1524)+'01_指標庫'!$H$9*ISNUMBER($AG1524)+'01_指標庫'!$H$10*ISNUMBER($AB1524)+'01_指標庫'!$H$11*ISNUMBER($AC1524)+'01_指標庫'!$H$12*ISNUMBER($AD1524)+'01_指標庫'!$H$13*ISNUMBER($AE1524)+'01_指標庫'!$H$14*ISNUMBER($I1524)+'01_指標庫'!$H$15*ISNUMBER($AH1524)+'01_指標庫'!$H$16*ISNUMBER($K1524)+'01_指標庫'!$H$17*ISNUMBER($AI1524)+'01_指標庫'!$H$18*ISNUMBER($AJ1524)+'01_指標庫'!$H$19*ISNUMBER($AK1524)+'01_指標庫'!$H$20*ISNUMBER($BB1524)+'01_指標庫'!$H$21*ISNUMBER($BC1524)</f>
        <v>51</v>
      </c>
      <c r="AX1524">
        <f>IF(AW1524=0,50,ROUND(('01_指標庫'!$H$4*IF(ISNUMBER($F1524),L1524,0)+'01_指標庫'!$H$5*IF(ISNUMBER($AA1524),AL1524,0)+'01_指標庫'!$H$6*IF(ISNUMBER($G1524),M1524,0)+'01_指標庫'!$H$7*IF(ISNUMBER($H1524),N1524,0)+'01_指標庫'!$H$8*IF(ISNUMBER($AF1524),AQ1524,0)+'01_指標庫'!$H$9*IF(ISNUMBER($AG1524),AR1524,0)+'01_指標庫'!$H$10*IF(ISNUMBER($AB1524),AM1524,0)+'01_指標庫'!$H$11*IF(ISNUMBER($AC1524),AN1524,0)+'01_指標庫'!$H$12*IF(ISNUMBER($AD1524),AO1524,0)+'01_指標庫'!$H$13*IF(ISNUMBER($AE1524),AP1524,0)+'01_指標庫'!$H$14*IF(ISNUMBER($I1524),O1524,0)+'01_指標庫'!$H$15*IF(ISNUMBER($AH1524),AS1524,0)+'01_指標庫'!$H$16*IF(ISNUMBER($K1524),P1524,0)+'01_指標庫'!$H$17*IF(ISNUMBER($AI1524),AT1524,0)+'01_指標庫'!$H$18*IF(ISNUMBER($AJ1524),AU1524,0)+'01_指標庫'!$H$19*IF(ISNUMBER($AK1524),AV1524,0)+'01_指標庫'!$H$20*IF(ISNUMBER($BB1524),BB1524,0)+'01_指標庫'!$H$21*IF(ISNUMBER($BC1524),BC1524,0))/AW1524,1))</f>
        <v>25.5</v>
      </c>
      <c r="AY1524" s="67"/>
      <c r="AZ1524" s="67"/>
      <c r="BA1524" s="66">
        <f t="shared" si="546"/>
        <v>1.6127740837186932E-2</v>
      </c>
      <c r="BB1524">
        <f t="shared" si="547"/>
        <v>100</v>
      </c>
      <c r="BC1524" t="str">
        <f t="shared" si="548"/>
        <v/>
      </c>
    </row>
    <row r="1525" spans="1:55" ht="15" customHeight="1">
      <c r="A1525" s="56">
        <v>1521</v>
      </c>
      <c r="B1525" s="57">
        <v>44764</v>
      </c>
      <c r="C1525" s="56">
        <v>2022</v>
      </c>
      <c r="D1525" s="58" t="s">
        <v>234</v>
      </c>
      <c r="E1525" s="59">
        <v>12396.47</v>
      </c>
      <c r="F1525" s="60">
        <v>-0.128051</v>
      </c>
      <c r="G1525" s="60">
        <v>-0.252023</v>
      </c>
      <c r="H1525" s="61">
        <v>0.2041</v>
      </c>
      <c r="I1525" s="69">
        <v>466.3</v>
      </c>
      <c r="J1525" s="70" t="s">
        <v>240</v>
      </c>
      <c r="K1525" s="63">
        <v>23.03</v>
      </c>
      <c r="L1525" s="56">
        <f t="shared" si="526"/>
        <v>0</v>
      </c>
      <c r="M1525" s="56">
        <f t="shared" si="527"/>
        <v>0</v>
      </c>
      <c r="N1525" s="56">
        <f t="shared" si="528"/>
        <v>0</v>
      </c>
      <c r="O1525" s="56">
        <f t="shared" si="529"/>
        <v>50</v>
      </c>
      <c r="P1525" s="56">
        <f t="shared" si="530"/>
        <v>50</v>
      </c>
      <c r="Q1525" s="63"/>
      <c r="R1525" s="56"/>
      <c r="S1525" s="60">
        <f t="shared" si="543"/>
        <v>-1.7666436069515123E-2</v>
      </c>
      <c r="T1525" s="64">
        <f t="shared" si="544"/>
        <v>-3.4617048896581348E-3</v>
      </c>
      <c r="V1525" s="65"/>
      <c r="W1525" s="65"/>
      <c r="Y1525" s="15" t="str">
        <f t="shared" si="531"/>
        <v>HARD</v>
      </c>
      <c r="AA1525" s="66">
        <f t="shared" si="545"/>
        <v>-0.15522210199888109</v>
      </c>
      <c r="AB1525">
        <f>LOOKUP($B1525,'07_L1政策步階'!$A$4:$A$14,'07_L1政策步階'!$C$4:$C$14)</f>
        <v>-1</v>
      </c>
      <c r="AC1525" s="65"/>
      <c r="AD1525" s="65"/>
      <c r="AE1525" s="65"/>
      <c r="AF1525" s="65"/>
      <c r="AG1525" s="65"/>
      <c r="AH1525" s="65"/>
      <c r="AI1525" s="65"/>
      <c r="AJ1525" s="65"/>
      <c r="AK1525" s="65"/>
      <c r="AL1525">
        <f t="shared" si="532"/>
        <v>0</v>
      </c>
      <c r="AM1525">
        <f t="shared" si="533"/>
        <v>0</v>
      </c>
      <c r="AN1525" t="str">
        <f t="shared" si="534"/>
        <v/>
      </c>
      <c r="AO1525" t="str">
        <f t="shared" si="535"/>
        <v/>
      </c>
      <c r="AP1525" t="str">
        <f t="shared" si="536"/>
        <v/>
      </c>
      <c r="AQ1525" t="str">
        <f t="shared" si="537"/>
        <v/>
      </c>
      <c r="AR1525" t="str">
        <f t="shared" si="538"/>
        <v/>
      </c>
      <c r="AS1525" t="str">
        <f t="shared" si="539"/>
        <v/>
      </c>
      <c r="AT1525" t="str">
        <f t="shared" si="540"/>
        <v/>
      </c>
      <c r="AU1525" t="str">
        <f t="shared" si="541"/>
        <v/>
      </c>
      <c r="AV1525" t="str">
        <f t="shared" si="542"/>
        <v/>
      </c>
      <c r="AW1525">
        <f>'01_指標庫'!$H$4*ISNUMBER($F1525)+'01_指標庫'!$H$5*ISNUMBER($AA1525)+'01_指標庫'!$H$6*ISNUMBER($G1525)+'01_指標庫'!$H$7*ISNUMBER($H1525)+'01_指標庫'!$H$8*ISNUMBER($AF1525)+'01_指標庫'!$H$9*ISNUMBER($AG1525)+'01_指標庫'!$H$10*ISNUMBER($AB1525)+'01_指標庫'!$H$11*ISNUMBER($AC1525)+'01_指標庫'!$H$12*ISNUMBER($AD1525)+'01_指標庫'!$H$13*ISNUMBER($AE1525)+'01_指標庫'!$H$14*ISNUMBER($I1525)+'01_指標庫'!$H$15*ISNUMBER($AH1525)+'01_指標庫'!$H$16*ISNUMBER($K1525)+'01_指標庫'!$H$17*ISNUMBER($AI1525)+'01_指標庫'!$H$18*ISNUMBER($AJ1525)+'01_指標庫'!$H$19*ISNUMBER($AK1525)+'01_指標庫'!$H$20*ISNUMBER($BB1525)+'01_指標庫'!$H$21*ISNUMBER($BC1525)</f>
        <v>51</v>
      </c>
      <c r="AX1525">
        <f>IF(AW1525=0,50,ROUND(('01_指標庫'!$H$4*IF(ISNUMBER($F1525),L1525,0)+'01_指標庫'!$H$5*IF(ISNUMBER($AA1525),AL1525,0)+'01_指標庫'!$H$6*IF(ISNUMBER($G1525),M1525,0)+'01_指標庫'!$H$7*IF(ISNUMBER($H1525),N1525,0)+'01_指標庫'!$H$8*IF(ISNUMBER($AF1525),AQ1525,0)+'01_指標庫'!$H$9*IF(ISNUMBER($AG1525),AR1525,0)+'01_指標庫'!$H$10*IF(ISNUMBER($AB1525),AM1525,0)+'01_指標庫'!$H$11*IF(ISNUMBER($AC1525),AN1525,0)+'01_指標庫'!$H$12*IF(ISNUMBER($AD1525),AO1525,0)+'01_指標庫'!$H$13*IF(ISNUMBER($AE1525),AP1525,0)+'01_指標庫'!$H$14*IF(ISNUMBER($I1525),O1525,0)+'01_指標庫'!$H$15*IF(ISNUMBER($AH1525),AS1525,0)+'01_指標庫'!$H$16*IF(ISNUMBER($K1525),P1525,0)+'01_指標庫'!$H$17*IF(ISNUMBER($AI1525),AT1525,0)+'01_指標庫'!$H$18*IF(ISNUMBER($AJ1525),AU1525,0)+'01_指標庫'!$H$19*IF(ISNUMBER($AK1525),AV1525,0)+'01_指標庫'!$H$20*IF(ISNUMBER($BB1525),BB1525,0)+'01_指標庫'!$H$21*IF(ISNUMBER($BC1525),BC1525,0))/AW1525,1))</f>
        <v>25.5</v>
      </c>
      <c r="AY1525" s="67"/>
      <c r="AZ1525" s="67"/>
      <c r="BA1525" s="66">
        <f t="shared" si="546"/>
        <v>2.0690272424489065E-2</v>
      </c>
      <c r="BB1525">
        <f t="shared" si="547"/>
        <v>100</v>
      </c>
      <c r="BC1525" t="str">
        <f t="shared" si="548"/>
        <v/>
      </c>
    </row>
    <row r="1526" spans="1:55" ht="15" customHeight="1">
      <c r="A1526" s="56">
        <v>1522</v>
      </c>
      <c r="B1526" s="57">
        <v>44767</v>
      </c>
      <c r="C1526" s="56">
        <v>2022</v>
      </c>
      <c r="D1526" s="58" t="s">
        <v>236</v>
      </c>
      <c r="E1526" s="59">
        <v>12328.41</v>
      </c>
      <c r="F1526" s="60">
        <v>-0.13209399999999999</v>
      </c>
      <c r="G1526" s="60">
        <v>-0.25613000000000002</v>
      </c>
      <c r="H1526" s="61">
        <v>0.2041</v>
      </c>
      <c r="I1526" s="69">
        <v>469.1</v>
      </c>
      <c r="J1526" s="70" t="s">
        <v>240</v>
      </c>
      <c r="K1526" s="63">
        <v>23.36</v>
      </c>
      <c r="L1526" s="56">
        <f t="shared" si="526"/>
        <v>0</v>
      </c>
      <c r="M1526" s="56">
        <f t="shared" si="527"/>
        <v>0</v>
      </c>
      <c r="N1526" s="56">
        <f t="shared" si="528"/>
        <v>0</v>
      </c>
      <c r="O1526" s="56">
        <f t="shared" si="529"/>
        <v>50</v>
      </c>
      <c r="P1526" s="56">
        <f t="shared" si="530"/>
        <v>50</v>
      </c>
      <c r="Q1526" s="63"/>
      <c r="R1526" s="56"/>
      <c r="S1526" s="60">
        <f t="shared" si="543"/>
        <v>-5.4902726340643193E-3</v>
      </c>
      <c r="T1526" s="64">
        <f t="shared" si="544"/>
        <v>1.4329135909682877E-2</v>
      </c>
      <c r="V1526" s="65"/>
      <c r="W1526" s="65"/>
      <c r="Y1526" s="15" t="str">
        <f t="shared" si="531"/>
        <v>HARD</v>
      </c>
      <c r="AA1526" s="66">
        <f t="shared" si="545"/>
        <v>-0.15398897581897431</v>
      </c>
      <c r="AB1526">
        <f>LOOKUP($B1526,'07_L1政策步階'!$A$4:$A$14,'07_L1政策步階'!$C$4:$C$14)</f>
        <v>-1</v>
      </c>
      <c r="AC1526" s="65"/>
      <c r="AD1526" s="65"/>
      <c r="AE1526" s="65"/>
      <c r="AF1526" s="65"/>
      <c r="AG1526" s="65"/>
      <c r="AH1526" s="65"/>
      <c r="AI1526" s="65"/>
      <c r="AJ1526" s="65"/>
      <c r="AK1526" s="65"/>
      <c r="AL1526">
        <f t="shared" si="532"/>
        <v>0</v>
      </c>
      <c r="AM1526">
        <f t="shared" si="533"/>
        <v>0</v>
      </c>
      <c r="AN1526" t="str">
        <f t="shared" si="534"/>
        <v/>
      </c>
      <c r="AO1526" t="str">
        <f t="shared" si="535"/>
        <v/>
      </c>
      <c r="AP1526" t="str">
        <f t="shared" si="536"/>
        <v/>
      </c>
      <c r="AQ1526" t="str">
        <f t="shared" si="537"/>
        <v/>
      </c>
      <c r="AR1526" t="str">
        <f t="shared" si="538"/>
        <v/>
      </c>
      <c r="AS1526" t="str">
        <f t="shared" si="539"/>
        <v/>
      </c>
      <c r="AT1526" t="str">
        <f t="shared" si="540"/>
        <v/>
      </c>
      <c r="AU1526" t="str">
        <f t="shared" si="541"/>
        <v/>
      </c>
      <c r="AV1526" t="str">
        <f t="shared" si="542"/>
        <v/>
      </c>
      <c r="AW1526">
        <f>'01_指標庫'!$H$4*ISNUMBER($F1526)+'01_指標庫'!$H$5*ISNUMBER($AA1526)+'01_指標庫'!$H$6*ISNUMBER($G1526)+'01_指標庫'!$H$7*ISNUMBER($H1526)+'01_指標庫'!$H$8*ISNUMBER($AF1526)+'01_指標庫'!$H$9*ISNUMBER($AG1526)+'01_指標庫'!$H$10*ISNUMBER($AB1526)+'01_指標庫'!$H$11*ISNUMBER($AC1526)+'01_指標庫'!$H$12*ISNUMBER($AD1526)+'01_指標庫'!$H$13*ISNUMBER($AE1526)+'01_指標庫'!$H$14*ISNUMBER($I1526)+'01_指標庫'!$H$15*ISNUMBER($AH1526)+'01_指標庫'!$H$16*ISNUMBER($K1526)+'01_指標庫'!$H$17*ISNUMBER($AI1526)+'01_指標庫'!$H$18*ISNUMBER($AJ1526)+'01_指標庫'!$H$19*ISNUMBER($AK1526)+'01_指標庫'!$H$20*ISNUMBER($BB1526)+'01_指標庫'!$H$21*ISNUMBER($BC1526)</f>
        <v>51</v>
      </c>
      <c r="AX1526">
        <f>IF(AW1526=0,50,ROUND(('01_指標庫'!$H$4*IF(ISNUMBER($F1526),L1526,0)+'01_指標庫'!$H$5*IF(ISNUMBER($AA1526),AL1526,0)+'01_指標庫'!$H$6*IF(ISNUMBER($G1526),M1526,0)+'01_指標庫'!$H$7*IF(ISNUMBER($H1526),N1526,0)+'01_指標庫'!$H$8*IF(ISNUMBER($AF1526),AQ1526,0)+'01_指標庫'!$H$9*IF(ISNUMBER($AG1526),AR1526,0)+'01_指標庫'!$H$10*IF(ISNUMBER($AB1526),AM1526,0)+'01_指標庫'!$H$11*IF(ISNUMBER($AC1526),AN1526,0)+'01_指標庫'!$H$12*IF(ISNUMBER($AD1526),AO1526,0)+'01_指標庫'!$H$13*IF(ISNUMBER($AE1526),AP1526,0)+'01_指標庫'!$H$14*IF(ISNUMBER($I1526),O1526,0)+'01_指標庫'!$H$15*IF(ISNUMBER($AH1526),AS1526,0)+'01_指標庫'!$H$16*IF(ISNUMBER($K1526),P1526,0)+'01_指標庫'!$H$17*IF(ISNUMBER($AI1526),AT1526,0)+'01_指標庫'!$H$18*IF(ISNUMBER($AJ1526),AU1526,0)+'01_指標庫'!$H$19*IF(ISNUMBER($AK1526),AV1526,0)+'01_指標庫'!$H$20*IF(ISNUMBER($BB1526),BB1526,0)+'01_指標庫'!$H$21*IF(ISNUMBER($BC1526),BC1526,0))/AW1526,1))</f>
        <v>25.5</v>
      </c>
      <c r="AY1526" s="67"/>
      <c r="AZ1526" s="67"/>
      <c r="BA1526" s="66">
        <f t="shared" si="546"/>
        <v>2.4190493314026007E-2</v>
      </c>
      <c r="BB1526">
        <f t="shared" si="547"/>
        <v>100</v>
      </c>
      <c r="BC1526" t="str">
        <f t="shared" si="548"/>
        <v/>
      </c>
    </row>
    <row r="1527" spans="1:55" ht="15" customHeight="1">
      <c r="A1527" s="56">
        <v>1523</v>
      </c>
      <c r="B1527" s="57">
        <v>44768</v>
      </c>
      <c r="C1527" s="56">
        <v>2022</v>
      </c>
      <c r="D1527" s="58" t="s">
        <v>237</v>
      </c>
      <c r="E1527" s="59">
        <v>12086.9</v>
      </c>
      <c r="F1527" s="60">
        <v>-0.148253</v>
      </c>
      <c r="G1527" s="60">
        <v>-0.270702</v>
      </c>
      <c r="H1527" s="61">
        <v>0.1633</v>
      </c>
      <c r="I1527" s="69">
        <v>480.2</v>
      </c>
      <c r="J1527" s="70" t="s">
        <v>240</v>
      </c>
      <c r="K1527" s="63">
        <v>24.69</v>
      </c>
      <c r="L1527" s="56">
        <f t="shared" si="526"/>
        <v>0</v>
      </c>
      <c r="M1527" s="56">
        <f t="shared" si="527"/>
        <v>0</v>
      </c>
      <c r="N1527" s="56">
        <f t="shared" si="528"/>
        <v>0</v>
      </c>
      <c r="O1527" s="56">
        <f t="shared" si="529"/>
        <v>50</v>
      </c>
      <c r="P1527" s="56">
        <f t="shared" si="530"/>
        <v>50</v>
      </c>
      <c r="Q1527" s="63"/>
      <c r="R1527" s="56"/>
      <c r="S1527" s="60">
        <f t="shared" si="543"/>
        <v>-1.9589711893098993E-2</v>
      </c>
      <c r="T1527" s="64">
        <f t="shared" si="544"/>
        <v>5.6934931506849473E-2</v>
      </c>
      <c r="V1527" s="65"/>
      <c r="W1527" s="65"/>
      <c r="Y1527" s="15" t="str">
        <f t="shared" si="531"/>
        <v>HARD</v>
      </c>
      <c r="AA1527" s="66">
        <f t="shared" si="545"/>
        <v>-0.15295200060932712</v>
      </c>
      <c r="AB1527">
        <f>LOOKUP($B1527,'07_L1政策步階'!$A$4:$A$14,'07_L1政策步階'!$C$4:$C$14)</f>
        <v>-1</v>
      </c>
      <c r="AC1527" s="65"/>
      <c r="AD1527" s="65"/>
      <c r="AE1527" s="65"/>
      <c r="AF1527" s="65"/>
      <c r="AG1527" s="65"/>
      <c r="AH1527" s="65"/>
      <c r="AI1527" s="65"/>
      <c r="AJ1527" s="65"/>
      <c r="AK1527" s="65"/>
      <c r="AL1527">
        <f t="shared" si="532"/>
        <v>0</v>
      </c>
      <c r="AM1527">
        <f t="shared" si="533"/>
        <v>0</v>
      </c>
      <c r="AN1527" t="str">
        <f t="shared" si="534"/>
        <v/>
      </c>
      <c r="AO1527" t="str">
        <f t="shared" si="535"/>
        <v/>
      </c>
      <c r="AP1527" t="str">
        <f t="shared" si="536"/>
        <v/>
      </c>
      <c r="AQ1527" t="str">
        <f t="shared" si="537"/>
        <v/>
      </c>
      <c r="AR1527" t="str">
        <f t="shared" si="538"/>
        <v/>
      </c>
      <c r="AS1527" t="str">
        <f t="shared" si="539"/>
        <v/>
      </c>
      <c r="AT1527" t="str">
        <f t="shared" si="540"/>
        <v/>
      </c>
      <c r="AU1527" t="str">
        <f t="shared" si="541"/>
        <v/>
      </c>
      <c r="AV1527" t="str">
        <f t="shared" si="542"/>
        <v/>
      </c>
      <c r="AW1527">
        <f>'01_指標庫'!$H$4*ISNUMBER($F1527)+'01_指標庫'!$H$5*ISNUMBER($AA1527)+'01_指標庫'!$H$6*ISNUMBER($G1527)+'01_指標庫'!$H$7*ISNUMBER($H1527)+'01_指標庫'!$H$8*ISNUMBER($AF1527)+'01_指標庫'!$H$9*ISNUMBER($AG1527)+'01_指標庫'!$H$10*ISNUMBER($AB1527)+'01_指標庫'!$H$11*ISNUMBER($AC1527)+'01_指標庫'!$H$12*ISNUMBER($AD1527)+'01_指標庫'!$H$13*ISNUMBER($AE1527)+'01_指標庫'!$H$14*ISNUMBER($I1527)+'01_指標庫'!$H$15*ISNUMBER($AH1527)+'01_指標庫'!$H$16*ISNUMBER($K1527)+'01_指標庫'!$H$17*ISNUMBER($AI1527)+'01_指標庫'!$H$18*ISNUMBER($AJ1527)+'01_指標庫'!$H$19*ISNUMBER($AK1527)+'01_指標庫'!$H$20*ISNUMBER($BB1527)+'01_指標庫'!$H$21*ISNUMBER($BC1527)</f>
        <v>51</v>
      </c>
      <c r="AX1527">
        <f>IF(AW1527=0,50,ROUND(('01_指標庫'!$H$4*IF(ISNUMBER($F1527),L1527,0)+'01_指標庫'!$H$5*IF(ISNUMBER($AA1527),AL1527,0)+'01_指標庫'!$H$6*IF(ISNUMBER($G1527),M1527,0)+'01_指標庫'!$H$7*IF(ISNUMBER($H1527),N1527,0)+'01_指標庫'!$H$8*IF(ISNUMBER($AF1527),AQ1527,0)+'01_指標庫'!$H$9*IF(ISNUMBER($AG1527),AR1527,0)+'01_指標庫'!$H$10*IF(ISNUMBER($AB1527),AM1527,0)+'01_指標庫'!$H$11*IF(ISNUMBER($AC1527),AN1527,0)+'01_指標庫'!$H$12*IF(ISNUMBER($AD1527),AO1527,0)+'01_指標庫'!$H$13*IF(ISNUMBER($AE1527),AP1527,0)+'01_指標庫'!$H$14*IF(ISNUMBER($I1527),O1527,0)+'01_指標庫'!$H$15*IF(ISNUMBER($AH1527),AS1527,0)+'01_指標庫'!$H$16*IF(ISNUMBER($K1527),P1527,0)+'01_指標庫'!$H$17*IF(ISNUMBER($AI1527),AT1527,0)+'01_指標庫'!$H$18*IF(ISNUMBER($AJ1527),AU1527,0)+'01_指標庫'!$H$19*IF(ISNUMBER($AK1527),AV1527,0)+'01_指標庫'!$H$20*IF(ISNUMBER($BB1527),BB1527,0)+'01_指標庫'!$H$21*IF(ISNUMBER($BC1527),BC1527,0))/AW1527,1))</f>
        <v>25.5</v>
      </c>
      <c r="AY1527" s="67"/>
      <c r="AZ1527" s="67"/>
      <c r="BA1527" s="66">
        <f t="shared" si="546"/>
        <v>1.863212816375337E-2</v>
      </c>
      <c r="BB1527">
        <f t="shared" si="547"/>
        <v>100</v>
      </c>
      <c r="BC1527" t="str">
        <f t="shared" si="548"/>
        <v/>
      </c>
    </row>
    <row r="1528" spans="1:55" ht="15" customHeight="1">
      <c r="A1528" s="56">
        <v>1524</v>
      </c>
      <c r="B1528" s="57">
        <v>44769</v>
      </c>
      <c r="C1528" s="56">
        <v>2022</v>
      </c>
      <c r="D1528" s="58" t="s">
        <v>238</v>
      </c>
      <c r="E1528" s="59">
        <v>12601.47</v>
      </c>
      <c r="F1528" s="60">
        <v>-0.11129699999999999</v>
      </c>
      <c r="G1528" s="60">
        <v>-0.23965400000000001</v>
      </c>
      <c r="H1528" s="61">
        <v>0.28570000000000001</v>
      </c>
      <c r="I1528" s="69">
        <v>468.1</v>
      </c>
      <c r="J1528" s="70" t="s">
        <v>240</v>
      </c>
      <c r="K1528" s="63">
        <v>23.24</v>
      </c>
      <c r="L1528" s="56">
        <f t="shared" si="526"/>
        <v>0</v>
      </c>
      <c r="M1528" s="56">
        <f t="shared" si="527"/>
        <v>0</v>
      </c>
      <c r="N1528" s="56">
        <f t="shared" si="528"/>
        <v>0</v>
      </c>
      <c r="O1528" s="56">
        <f t="shared" si="529"/>
        <v>50</v>
      </c>
      <c r="P1528" s="56">
        <f t="shared" si="530"/>
        <v>50</v>
      </c>
      <c r="Q1528" s="63"/>
      <c r="R1528" s="56"/>
      <c r="S1528" s="60">
        <f t="shared" si="543"/>
        <v>4.2572537209706329E-2</v>
      </c>
      <c r="T1528" s="64">
        <f t="shared" si="544"/>
        <v>-5.8728230052653041E-2</v>
      </c>
      <c r="V1528" s="65"/>
      <c r="W1528" s="65"/>
      <c r="Y1528" s="15" t="str">
        <f t="shared" si="531"/>
        <v>HARD</v>
      </c>
      <c r="AA1528" s="66">
        <f t="shared" si="545"/>
        <v>-0.15198719498002</v>
      </c>
      <c r="AB1528">
        <f>LOOKUP($B1528,'07_L1政策步階'!$A$4:$A$14,'07_L1政策步階'!$C$4:$C$14)</f>
        <v>-1</v>
      </c>
      <c r="AC1528" s="65"/>
      <c r="AD1528" s="65"/>
      <c r="AE1528" s="65"/>
      <c r="AF1528" s="65"/>
      <c r="AG1528" s="65"/>
      <c r="AH1528" s="65"/>
      <c r="AI1528" s="65"/>
      <c r="AJ1528" s="65"/>
      <c r="AK1528" s="65"/>
      <c r="AL1528">
        <f t="shared" si="532"/>
        <v>0</v>
      </c>
      <c r="AM1528">
        <f t="shared" si="533"/>
        <v>0</v>
      </c>
      <c r="AN1528" t="str">
        <f t="shared" si="534"/>
        <v/>
      </c>
      <c r="AO1528" t="str">
        <f t="shared" si="535"/>
        <v/>
      </c>
      <c r="AP1528" t="str">
        <f t="shared" si="536"/>
        <v/>
      </c>
      <c r="AQ1528" t="str">
        <f t="shared" si="537"/>
        <v/>
      </c>
      <c r="AR1528" t="str">
        <f t="shared" si="538"/>
        <v/>
      </c>
      <c r="AS1528" t="str">
        <f t="shared" si="539"/>
        <v/>
      </c>
      <c r="AT1528" t="str">
        <f t="shared" si="540"/>
        <v/>
      </c>
      <c r="AU1528" t="str">
        <f t="shared" si="541"/>
        <v/>
      </c>
      <c r="AV1528" t="str">
        <f t="shared" si="542"/>
        <v/>
      </c>
      <c r="AW1528">
        <f>'01_指標庫'!$H$4*ISNUMBER($F1528)+'01_指標庫'!$H$5*ISNUMBER($AA1528)+'01_指標庫'!$H$6*ISNUMBER($G1528)+'01_指標庫'!$H$7*ISNUMBER($H1528)+'01_指標庫'!$H$8*ISNUMBER($AF1528)+'01_指標庫'!$H$9*ISNUMBER($AG1528)+'01_指標庫'!$H$10*ISNUMBER($AB1528)+'01_指標庫'!$H$11*ISNUMBER($AC1528)+'01_指標庫'!$H$12*ISNUMBER($AD1528)+'01_指標庫'!$H$13*ISNUMBER($AE1528)+'01_指標庫'!$H$14*ISNUMBER($I1528)+'01_指標庫'!$H$15*ISNUMBER($AH1528)+'01_指標庫'!$H$16*ISNUMBER($K1528)+'01_指標庫'!$H$17*ISNUMBER($AI1528)+'01_指標庫'!$H$18*ISNUMBER($AJ1528)+'01_指標庫'!$H$19*ISNUMBER($AK1528)+'01_指標庫'!$H$20*ISNUMBER($BB1528)+'01_指標庫'!$H$21*ISNUMBER($BC1528)</f>
        <v>51</v>
      </c>
      <c r="AX1528">
        <f>IF(AW1528=0,50,ROUND(('01_指標庫'!$H$4*IF(ISNUMBER($F1528),L1528,0)+'01_指標庫'!$H$5*IF(ISNUMBER($AA1528),AL1528,0)+'01_指標庫'!$H$6*IF(ISNUMBER($G1528),M1528,0)+'01_指標庫'!$H$7*IF(ISNUMBER($H1528),N1528,0)+'01_指標庫'!$H$8*IF(ISNUMBER($AF1528),AQ1528,0)+'01_指標庫'!$H$9*IF(ISNUMBER($AG1528),AR1528,0)+'01_指標庫'!$H$10*IF(ISNUMBER($AB1528),AM1528,0)+'01_指標庫'!$H$11*IF(ISNUMBER($AC1528),AN1528,0)+'01_指標庫'!$H$12*IF(ISNUMBER($AD1528),AO1528,0)+'01_指標庫'!$H$13*IF(ISNUMBER($AE1528),AP1528,0)+'01_指標庫'!$H$14*IF(ISNUMBER($I1528),O1528,0)+'01_指標庫'!$H$15*IF(ISNUMBER($AH1528),AS1528,0)+'01_指標庫'!$H$16*IF(ISNUMBER($K1528),P1528,0)+'01_指標庫'!$H$17*IF(ISNUMBER($AI1528),AT1528,0)+'01_指標庫'!$H$18*IF(ISNUMBER($AJ1528),AU1528,0)+'01_指標庫'!$H$19*IF(ISNUMBER($AK1528),AV1528,0)+'01_指標庫'!$H$20*IF(ISNUMBER($BB1528),BB1528,0)+'01_指標庫'!$H$21*IF(ISNUMBER($BC1528),BC1528,0))/AW1528,1))</f>
        <v>25.5</v>
      </c>
      <c r="AY1528" s="67"/>
      <c r="AZ1528" s="67"/>
      <c r="BA1528" s="66">
        <f t="shared" si="546"/>
        <v>1.400917097066734E-2</v>
      </c>
      <c r="BB1528">
        <f t="shared" si="547"/>
        <v>100</v>
      </c>
      <c r="BC1528" t="str">
        <f t="shared" si="548"/>
        <v/>
      </c>
    </row>
    <row r="1529" spans="1:55" ht="15" customHeight="1">
      <c r="A1529" s="56">
        <v>1525</v>
      </c>
      <c r="B1529" s="57">
        <v>44770</v>
      </c>
      <c r="C1529" s="56">
        <v>2022</v>
      </c>
      <c r="D1529" s="58" t="s">
        <v>239</v>
      </c>
      <c r="E1529" s="59">
        <v>12717.87</v>
      </c>
      <c r="F1529" s="60">
        <v>-0.10245700000000001</v>
      </c>
      <c r="G1529" s="60">
        <v>-0.232631</v>
      </c>
      <c r="H1529" s="61">
        <v>0.30609999999999998</v>
      </c>
      <c r="I1529" s="69">
        <v>460.4</v>
      </c>
      <c r="J1529" s="70" t="s">
        <v>240</v>
      </c>
      <c r="K1529" s="63">
        <v>22.33</v>
      </c>
      <c r="L1529" s="56">
        <f t="shared" si="526"/>
        <v>0</v>
      </c>
      <c r="M1529" s="56">
        <f t="shared" si="527"/>
        <v>0</v>
      </c>
      <c r="N1529" s="56">
        <f t="shared" si="528"/>
        <v>0</v>
      </c>
      <c r="O1529" s="56">
        <f t="shared" si="529"/>
        <v>50</v>
      </c>
      <c r="P1529" s="56">
        <f t="shared" si="530"/>
        <v>50</v>
      </c>
      <c r="Q1529" s="63"/>
      <c r="R1529" s="56"/>
      <c r="S1529" s="60">
        <f t="shared" si="543"/>
        <v>9.2370175860436721E-3</v>
      </c>
      <c r="T1529" s="64">
        <f t="shared" si="544"/>
        <v>-3.9156626506024139E-2</v>
      </c>
      <c r="V1529" s="65"/>
      <c r="W1529" s="65"/>
      <c r="Y1529" s="15" t="str">
        <f t="shared" si="531"/>
        <v>HARD</v>
      </c>
      <c r="AA1529" s="66">
        <f t="shared" si="545"/>
        <v>-0.15072051741246073</v>
      </c>
      <c r="AB1529">
        <f>LOOKUP($B1529,'07_L1政策步階'!$A$4:$A$14,'07_L1政策步階'!$C$4:$C$14)</f>
        <v>-1</v>
      </c>
      <c r="AC1529" s="65"/>
      <c r="AD1529" s="65"/>
      <c r="AE1529" s="65"/>
      <c r="AF1529" s="65"/>
      <c r="AG1529" s="65"/>
      <c r="AH1529" s="65"/>
      <c r="AI1529" s="65"/>
      <c r="AJ1529" s="65"/>
      <c r="AK1529" s="65"/>
      <c r="AL1529">
        <f t="shared" si="532"/>
        <v>0</v>
      </c>
      <c r="AM1529">
        <f t="shared" si="533"/>
        <v>0</v>
      </c>
      <c r="AN1529" t="str">
        <f t="shared" si="534"/>
        <v/>
      </c>
      <c r="AO1529" t="str">
        <f t="shared" si="535"/>
        <v/>
      </c>
      <c r="AP1529" t="str">
        <f t="shared" si="536"/>
        <v/>
      </c>
      <c r="AQ1529" t="str">
        <f t="shared" si="537"/>
        <v/>
      </c>
      <c r="AR1529" t="str">
        <f t="shared" si="538"/>
        <v/>
      </c>
      <c r="AS1529" t="str">
        <f t="shared" si="539"/>
        <v/>
      </c>
      <c r="AT1529" t="str">
        <f t="shared" si="540"/>
        <v/>
      </c>
      <c r="AU1529" t="str">
        <f t="shared" si="541"/>
        <v/>
      </c>
      <c r="AV1529" t="str">
        <f t="shared" si="542"/>
        <v/>
      </c>
      <c r="AW1529">
        <f>'01_指標庫'!$H$4*ISNUMBER($F1529)+'01_指標庫'!$H$5*ISNUMBER($AA1529)+'01_指標庫'!$H$6*ISNUMBER($G1529)+'01_指標庫'!$H$7*ISNUMBER($H1529)+'01_指標庫'!$H$8*ISNUMBER($AF1529)+'01_指標庫'!$H$9*ISNUMBER($AG1529)+'01_指標庫'!$H$10*ISNUMBER($AB1529)+'01_指標庫'!$H$11*ISNUMBER($AC1529)+'01_指標庫'!$H$12*ISNUMBER($AD1529)+'01_指標庫'!$H$13*ISNUMBER($AE1529)+'01_指標庫'!$H$14*ISNUMBER($I1529)+'01_指標庫'!$H$15*ISNUMBER($AH1529)+'01_指標庫'!$H$16*ISNUMBER($K1529)+'01_指標庫'!$H$17*ISNUMBER($AI1529)+'01_指標庫'!$H$18*ISNUMBER($AJ1529)+'01_指標庫'!$H$19*ISNUMBER($AK1529)+'01_指標庫'!$H$20*ISNUMBER($BB1529)+'01_指標庫'!$H$21*ISNUMBER($BC1529)</f>
        <v>51</v>
      </c>
      <c r="AX1529">
        <f>IF(AW1529=0,50,ROUND(('01_指標庫'!$H$4*IF(ISNUMBER($F1529),L1529,0)+'01_指標庫'!$H$5*IF(ISNUMBER($AA1529),AL1529,0)+'01_指標庫'!$H$6*IF(ISNUMBER($G1529),M1529,0)+'01_指標庫'!$H$7*IF(ISNUMBER($H1529),N1529,0)+'01_指標庫'!$H$8*IF(ISNUMBER($AF1529),AQ1529,0)+'01_指標庫'!$H$9*IF(ISNUMBER($AG1529),AR1529,0)+'01_指標庫'!$H$10*IF(ISNUMBER($AB1529),AM1529,0)+'01_指標庫'!$H$11*IF(ISNUMBER($AC1529),AN1529,0)+'01_指標庫'!$H$12*IF(ISNUMBER($AD1529),AO1529,0)+'01_指標庫'!$H$13*IF(ISNUMBER($AE1529),AP1529,0)+'01_指標庫'!$H$14*IF(ISNUMBER($I1529),O1529,0)+'01_指標庫'!$H$15*IF(ISNUMBER($AH1529),AS1529,0)+'01_指標庫'!$H$16*IF(ISNUMBER($K1529),P1529,0)+'01_指標庫'!$H$17*IF(ISNUMBER($AI1529),AT1529,0)+'01_指標庫'!$H$18*IF(ISNUMBER($AJ1529),AU1529,0)+'01_指標庫'!$H$19*IF(ISNUMBER($AK1529),AV1529,0)+'01_指標庫'!$H$20*IF(ISNUMBER($BB1529),BB1529,0)+'01_指標庫'!$H$21*IF(ISNUMBER($BC1529),BC1529,0))/AW1529,1))</f>
        <v>19.600000000000001</v>
      </c>
      <c r="AY1529" s="67"/>
      <c r="AZ1529" s="67"/>
      <c r="BA1529" s="66">
        <f t="shared" si="546"/>
        <v>7.7979249923458838E-3</v>
      </c>
      <c r="BB1529">
        <f t="shared" si="547"/>
        <v>50</v>
      </c>
      <c r="BC1529" t="str">
        <f t="shared" si="548"/>
        <v/>
      </c>
    </row>
    <row r="1530" spans="1:55" ht="15" customHeight="1">
      <c r="A1530" s="56">
        <v>1526</v>
      </c>
      <c r="B1530" s="57">
        <v>44771</v>
      </c>
      <c r="C1530" s="56">
        <v>2022</v>
      </c>
      <c r="D1530" s="58" t="s">
        <v>234</v>
      </c>
      <c r="E1530" s="59">
        <v>12947.97</v>
      </c>
      <c r="F1530" s="60">
        <v>-8.5665000000000005E-2</v>
      </c>
      <c r="G1530" s="60">
        <v>-0.218747</v>
      </c>
      <c r="H1530" s="61">
        <v>0.34689999999999999</v>
      </c>
      <c r="I1530" s="69">
        <v>452.1</v>
      </c>
      <c r="J1530" s="70" t="s">
        <v>240</v>
      </c>
      <c r="K1530" s="63">
        <v>21.33</v>
      </c>
      <c r="L1530" s="56">
        <f t="shared" si="526"/>
        <v>0</v>
      </c>
      <c r="M1530" s="56">
        <f t="shared" si="527"/>
        <v>0</v>
      </c>
      <c r="N1530" s="56">
        <f t="shared" si="528"/>
        <v>0</v>
      </c>
      <c r="O1530" s="56">
        <f t="shared" si="529"/>
        <v>50</v>
      </c>
      <c r="P1530" s="56">
        <f t="shared" si="530"/>
        <v>50</v>
      </c>
      <c r="Q1530" s="63"/>
      <c r="R1530" s="56"/>
      <c r="S1530" s="60">
        <f t="shared" si="543"/>
        <v>1.8092652307343693E-2</v>
      </c>
      <c r="T1530" s="64">
        <f t="shared" si="544"/>
        <v>-4.4782803403493054E-2</v>
      </c>
      <c r="V1530" s="65"/>
      <c r="W1530" s="65"/>
      <c r="Y1530" s="15" t="str">
        <f t="shared" si="531"/>
        <v>HARD</v>
      </c>
      <c r="AA1530" s="66">
        <f t="shared" si="545"/>
        <v>-0.14966436043779741</v>
      </c>
      <c r="AB1530">
        <f>LOOKUP($B1530,'07_L1政策步階'!$A$4:$A$14,'07_L1政策步階'!$C$4:$C$14)</f>
        <v>-1</v>
      </c>
      <c r="AC1530" s="65"/>
      <c r="AD1530" s="65"/>
      <c r="AE1530" s="65"/>
      <c r="AF1530" s="65"/>
      <c r="AG1530" s="65"/>
      <c r="AH1530" s="65"/>
      <c r="AI1530" s="65"/>
      <c r="AJ1530" s="65"/>
      <c r="AK1530" s="65"/>
      <c r="AL1530">
        <f t="shared" si="532"/>
        <v>0</v>
      </c>
      <c r="AM1530">
        <f t="shared" si="533"/>
        <v>0</v>
      </c>
      <c r="AN1530" t="str">
        <f t="shared" si="534"/>
        <v/>
      </c>
      <c r="AO1530" t="str">
        <f t="shared" si="535"/>
        <v/>
      </c>
      <c r="AP1530" t="str">
        <f t="shared" si="536"/>
        <v/>
      </c>
      <c r="AQ1530" t="str">
        <f t="shared" si="537"/>
        <v/>
      </c>
      <c r="AR1530" t="str">
        <f t="shared" si="538"/>
        <v/>
      </c>
      <c r="AS1530" t="str">
        <f t="shared" si="539"/>
        <v/>
      </c>
      <c r="AT1530" t="str">
        <f t="shared" si="540"/>
        <v/>
      </c>
      <c r="AU1530" t="str">
        <f t="shared" si="541"/>
        <v/>
      </c>
      <c r="AV1530" t="str">
        <f t="shared" si="542"/>
        <v/>
      </c>
      <c r="AW1530">
        <f>'01_指標庫'!$H$4*ISNUMBER($F1530)+'01_指標庫'!$H$5*ISNUMBER($AA1530)+'01_指標庫'!$H$6*ISNUMBER($G1530)+'01_指標庫'!$H$7*ISNUMBER($H1530)+'01_指標庫'!$H$8*ISNUMBER($AF1530)+'01_指標庫'!$H$9*ISNUMBER($AG1530)+'01_指標庫'!$H$10*ISNUMBER($AB1530)+'01_指標庫'!$H$11*ISNUMBER($AC1530)+'01_指標庫'!$H$12*ISNUMBER($AD1530)+'01_指標庫'!$H$13*ISNUMBER($AE1530)+'01_指標庫'!$H$14*ISNUMBER($I1530)+'01_指標庫'!$H$15*ISNUMBER($AH1530)+'01_指標庫'!$H$16*ISNUMBER($K1530)+'01_指標庫'!$H$17*ISNUMBER($AI1530)+'01_指標庫'!$H$18*ISNUMBER($AJ1530)+'01_指標庫'!$H$19*ISNUMBER($AK1530)+'01_指標庫'!$H$20*ISNUMBER($BB1530)+'01_指標庫'!$H$21*ISNUMBER($BC1530)</f>
        <v>51</v>
      </c>
      <c r="AX1530">
        <f>IF(AW1530=0,50,ROUND(('01_指標庫'!$H$4*IF(ISNUMBER($F1530),L1530,0)+'01_指標庫'!$H$5*IF(ISNUMBER($AA1530),AL1530,0)+'01_指標庫'!$H$6*IF(ISNUMBER($G1530),M1530,0)+'01_指標庫'!$H$7*IF(ISNUMBER($H1530),N1530,0)+'01_指標庫'!$H$8*IF(ISNUMBER($AF1530),AQ1530,0)+'01_指標庫'!$H$9*IF(ISNUMBER($AG1530),AR1530,0)+'01_指標庫'!$H$10*IF(ISNUMBER($AB1530),AM1530,0)+'01_指標庫'!$H$11*IF(ISNUMBER($AC1530),AN1530,0)+'01_指標庫'!$H$12*IF(ISNUMBER($AD1530),AO1530,0)+'01_指標庫'!$H$13*IF(ISNUMBER($AE1530),AP1530,0)+'01_指標庫'!$H$14*IF(ISNUMBER($I1530),O1530,0)+'01_指標庫'!$H$15*IF(ISNUMBER($AH1530),AS1530,0)+'01_指標庫'!$H$16*IF(ISNUMBER($K1530),P1530,0)+'01_指標庫'!$H$17*IF(ISNUMBER($AI1530),AT1530,0)+'01_指標庫'!$H$18*IF(ISNUMBER($AJ1530),AU1530,0)+'01_指標庫'!$H$19*IF(ISNUMBER($AK1530),AV1530,0)+'01_指標庫'!$H$20*IF(ISNUMBER($BB1530),BB1530,0)+'01_指標庫'!$H$21*IF(ISNUMBER($BC1530),BC1530,0))/AW1530,1))</f>
        <v>19.600000000000001</v>
      </c>
      <c r="AY1530" s="67"/>
      <c r="AZ1530" s="67"/>
      <c r="BA1530" s="66">
        <f t="shared" si="546"/>
        <v>8.8531695544447064E-3</v>
      </c>
      <c r="BB1530">
        <f t="shared" si="547"/>
        <v>50</v>
      </c>
      <c r="BC1530" t="str">
        <f t="shared" si="548"/>
        <v/>
      </c>
    </row>
    <row r="1531" spans="1:55" ht="15" customHeight="1">
      <c r="A1531" s="56">
        <v>1527</v>
      </c>
      <c r="B1531" s="57">
        <v>44774</v>
      </c>
      <c r="C1531" s="56">
        <v>2022</v>
      </c>
      <c r="D1531" s="58" t="s">
        <v>236</v>
      </c>
      <c r="E1531" s="59">
        <v>12940.78</v>
      </c>
      <c r="F1531" s="60">
        <v>-8.5580000000000003E-2</v>
      </c>
      <c r="G1531" s="60">
        <v>-0.21918099999999999</v>
      </c>
      <c r="H1531" s="61">
        <v>0.34689999999999999</v>
      </c>
      <c r="I1531" s="69">
        <v>464.7</v>
      </c>
      <c r="J1531" s="70" t="s">
        <v>240</v>
      </c>
      <c r="K1531" s="63">
        <v>22.84</v>
      </c>
      <c r="L1531" s="56">
        <f t="shared" si="526"/>
        <v>0</v>
      </c>
      <c r="M1531" s="56">
        <f t="shared" si="527"/>
        <v>0</v>
      </c>
      <c r="N1531" s="56">
        <f t="shared" si="528"/>
        <v>0</v>
      </c>
      <c r="O1531" s="56">
        <f t="shared" si="529"/>
        <v>50</v>
      </c>
      <c r="P1531" s="56">
        <f t="shared" si="530"/>
        <v>50</v>
      </c>
      <c r="Q1531" s="63"/>
      <c r="R1531" s="56"/>
      <c r="S1531" s="60">
        <f t="shared" si="543"/>
        <v>-5.5529940214560369E-4</v>
      </c>
      <c r="T1531" s="64">
        <f t="shared" si="544"/>
        <v>7.0792311298640387E-2</v>
      </c>
      <c r="V1531" s="65"/>
      <c r="W1531" s="65"/>
      <c r="Y1531" s="15" t="str">
        <f t="shared" si="531"/>
        <v>HARD</v>
      </c>
      <c r="AA1531" s="66">
        <f t="shared" si="545"/>
        <v>-0.14768256308574546</v>
      </c>
      <c r="AB1531">
        <f>LOOKUP($B1531,'07_L1政策步階'!$A$4:$A$14,'07_L1政策步階'!$C$4:$C$14)</f>
        <v>-1</v>
      </c>
      <c r="AC1531" s="65"/>
      <c r="AD1531" s="65"/>
      <c r="AE1531" s="65"/>
      <c r="AF1531" s="65"/>
      <c r="AG1531" s="65"/>
      <c r="AH1531" s="65"/>
      <c r="AI1531" s="65"/>
      <c r="AJ1531" s="65"/>
      <c r="AK1531" s="65"/>
      <c r="AL1531">
        <f t="shared" si="532"/>
        <v>0</v>
      </c>
      <c r="AM1531">
        <f t="shared" si="533"/>
        <v>0</v>
      </c>
      <c r="AN1531" t="str">
        <f t="shared" si="534"/>
        <v/>
      </c>
      <c r="AO1531" t="str">
        <f t="shared" si="535"/>
        <v/>
      </c>
      <c r="AP1531" t="str">
        <f t="shared" si="536"/>
        <v/>
      </c>
      <c r="AQ1531" t="str">
        <f t="shared" si="537"/>
        <v/>
      </c>
      <c r="AR1531" t="str">
        <f t="shared" si="538"/>
        <v/>
      </c>
      <c r="AS1531" t="str">
        <f t="shared" si="539"/>
        <v/>
      </c>
      <c r="AT1531" t="str">
        <f t="shared" si="540"/>
        <v/>
      </c>
      <c r="AU1531" t="str">
        <f t="shared" si="541"/>
        <v/>
      </c>
      <c r="AV1531" t="str">
        <f t="shared" si="542"/>
        <v/>
      </c>
      <c r="AW1531">
        <f>'01_指標庫'!$H$4*ISNUMBER($F1531)+'01_指標庫'!$H$5*ISNUMBER($AA1531)+'01_指標庫'!$H$6*ISNUMBER($G1531)+'01_指標庫'!$H$7*ISNUMBER($H1531)+'01_指標庫'!$H$8*ISNUMBER($AF1531)+'01_指標庫'!$H$9*ISNUMBER($AG1531)+'01_指標庫'!$H$10*ISNUMBER($AB1531)+'01_指標庫'!$H$11*ISNUMBER($AC1531)+'01_指標庫'!$H$12*ISNUMBER($AD1531)+'01_指標庫'!$H$13*ISNUMBER($AE1531)+'01_指標庫'!$H$14*ISNUMBER($I1531)+'01_指標庫'!$H$15*ISNUMBER($AH1531)+'01_指標庫'!$H$16*ISNUMBER($K1531)+'01_指標庫'!$H$17*ISNUMBER($AI1531)+'01_指標庫'!$H$18*ISNUMBER($AJ1531)+'01_指標庫'!$H$19*ISNUMBER($AK1531)+'01_指標庫'!$H$20*ISNUMBER($BB1531)+'01_指標庫'!$H$21*ISNUMBER($BC1531)</f>
        <v>51</v>
      </c>
      <c r="AX1531">
        <f>IF(AW1531=0,50,ROUND(('01_指標庫'!$H$4*IF(ISNUMBER($F1531),L1531,0)+'01_指標庫'!$H$5*IF(ISNUMBER($AA1531),AL1531,0)+'01_指標庫'!$H$6*IF(ISNUMBER($G1531),M1531,0)+'01_指標庫'!$H$7*IF(ISNUMBER($H1531),N1531,0)+'01_指標庫'!$H$8*IF(ISNUMBER($AF1531),AQ1531,0)+'01_指標庫'!$H$9*IF(ISNUMBER($AG1531),AR1531,0)+'01_指標庫'!$H$10*IF(ISNUMBER($AB1531),AM1531,0)+'01_指標庫'!$H$11*IF(ISNUMBER($AC1531),AN1531,0)+'01_指標庫'!$H$12*IF(ISNUMBER($AD1531),AO1531,0)+'01_指標庫'!$H$13*IF(ISNUMBER($AE1531),AP1531,0)+'01_指標庫'!$H$14*IF(ISNUMBER($I1531),O1531,0)+'01_指標庫'!$H$15*IF(ISNUMBER($AH1531),AS1531,0)+'01_指標庫'!$H$16*IF(ISNUMBER($K1531),P1531,0)+'01_指標庫'!$H$17*IF(ISNUMBER($AI1531),AT1531,0)+'01_指標庫'!$H$18*IF(ISNUMBER($AJ1531),AU1531,0)+'01_指標庫'!$H$19*IF(ISNUMBER($AK1531),AV1531,0)+'01_指標庫'!$H$20*IF(ISNUMBER($BB1531),BB1531,0)+'01_指標庫'!$H$21*IF(ISNUMBER($BC1531),BC1531,0))/AW1531,1))</f>
        <v>25.5</v>
      </c>
      <c r="AY1531" s="67"/>
      <c r="AZ1531" s="67"/>
      <c r="BA1531" s="66">
        <f t="shared" si="546"/>
        <v>1.0066355282019934E-2</v>
      </c>
      <c r="BB1531">
        <f t="shared" si="547"/>
        <v>100</v>
      </c>
      <c r="BC1531" t="str">
        <f t="shared" si="548"/>
        <v/>
      </c>
    </row>
    <row r="1532" spans="1:55" ht="15" customHeight="1">
      <c r="A1532" s="56">
        <v>1528</v>
      </c>
      <c r="B1532" s="57">
        <v>44775</v>
      </c>
      <c r="C1532" s="56">
        <v>2022</v>
      </c>
      <c r="D1532" s="58" t="s">
        <v>237</v>
      </c>
      <c r="E1532" s="59">
        <v>12901.6</v>
      </c>
      <c r="F1532" s="60">
        <v>-8.7655999999999998E-2</v>
      </c>
      <c r="G1532" s="60">
        <v>-0.22154499999999999</v>
      </c>
      <c r="H1532" s="61">
        <v>0.32650000000000001</v>
      </c>
      <c r="I1532" s="69">
        <v>473.9</v>
      </c>
      <c r="J1532" s="70" t="s">
        <v>240</v>
      </c>
      <c r="K1532" s="63">
        <v>23.93</v>
      </c>
      <c r="L1532" s="56">
        <f t="shared" si="526"/>
        <v>0</v>
      </c>
      <c r="M1532" s="56">
        <f t="shared" si="527"/>
        <v>0</v>
      </c>
      <c r="N1532" s="56">
        <f t="shared" si="528"/>
        <v>0</v>
      </c>
      <c r="O1532" s="56">
        <f t="shared" si="529"/>
        <v>50</v>
      </c>
      <c r="P1532" s="56">
        <f t="shared" si="530"/>
        <v>50</v>
      </c>
      <c r="Q1532" s="63"/>
      <c r="R1532" s="56"/>
      <c r="S1532" s="60">
        <f t="shared" si="543"/>
        <v>-3.0276382103706645E-3</v>
      </c>
      <c r="T1532" s="64">
        <f t="shared" si="544"/>
        <v>4.772329246935203E-2</v>
      </c>
      <c r="V1532" s="65"/>
      <c r="W1532" s="65"/>
      <c r="Y1532" s="15" t="str">
        <f t="shared" si="531"/>
        <v>HARD</v>
      </c>
      <c r="AA1532" s="66">
        <f t="shared" si="545"/>
        <v>-0.1455833490808115</v>
      </c>
      <c r="AB1532">
        <f>LOOKUP($B1532,'07_L1政策步階'!$A$4:$A$14,'07_L1政策步階'!$C$4:$C$14)</f>
        <v>-1</v>
      </c>
      <c r="AC1532" s="65"/>
      <c r="AD1532" s="65"/>
      <c r="AE1532" s="65"/>
      <c r="AF1532" s="65"/>
      <c r="AG1532" s="65"/>
      <c r="AH1532" s="65"/>
      <c r="AI1532" s="65"/>
      <c r="AJ1532" s="65"/>
      <c r="AK1532" s="65"/>
      <c r="AL1532">
        <f t="shared" si="532"/>
        <v>0</v>
      </c>
      <c r="AM1532">
        <f t="shared" si="533"/>
        <v>0</v>
      </c>
      <c r="AN1532" t="str">
        <f t="shared" si="534"/>
        <v/>
      </c>
      <c r="AO1532" t="str">
        <f t="shared" si="535"/>
        <v/>
      </c>
      <c r="AP1532" t="str">
        <f t="shared" si="536"/>
        <v/>
      </c>
      <c r="AQ1532" t="str">
        <f t="shared" si="537"/>
        <v/>
      </c>
      <c r="AR1532" t="str">
        <f t="shared" si="538"/>
        <v/>
      </c>
      <c r="AS1532" t="str">
        <f t="shared" si="539"/>
        <v/>
      </c>
      <c r="AT1532" t="str">
        <f t="shared" si="540"/>
        <v/>
      </c>
      <c r="AU1532" t="str">
        <f t="shared" si="541"/>
        <v/>
      </c>
      <c r="AV1532" t="str">
        <f t="shared" si="542"/>
        <v/>
      </c>
      <c r="AW1532">
        <f>'01_指標庫'!$H$4*ISNUMBER($F1532)+'01_指標庫'!$H$5*ISNUMBER($AA1532)+'01_指標庫'!$H$6*ISNUMBER($G1532)+'01_指標庫'!$H$7*ISNUMBER($H1532)+'01_指標庫'!$H$8*ISNUMBER($AF1532)+'01_指標庫'!$H$9*ISNUMBER($AG1532)+'01_指標庫'!$H$10*ISNUMBER($AB1532)+'01_指標庫'!$H$11*ISNUMBER($AC1532)+'01_指標庫'!$H$12*ISNUMBER($AD1532)+'01_指標庫'!$H$13*ISNUMBER($AE1532)+'01_指標庫'!$H$14*ISNUMBER($I1532)+'01_指標庫'!$H$15*ISNUMBER($AH1532)+'01_指標庫'!$H$16*ISNUMBER($K1532)+'01_指標庫'!$H$17*ISNUMBER($AI1532)+'01_指標庫'!$H$18*ISNUMBER($AJ1532)+'01_指標庫'!$H$19*ISNUMBER($AK1532)+'01_指標庫'!$H$20*ISNUMBER($BB1532)+'01_指標庫'!$H$21*ISNUMBER($BC1532)</f>
        <v>51</v>
      </c>
      <c r="AX1532">
        <f>IF(AW1532=0,50,ROUND(('01_指標庫'!$H$4*IF(ISNUMBER($F1532),L1532,0)+'01_指標庫'!$H$5*IF(ISNUMBER($AA1532),AL1532,0)+'01_指標庫'!$H$6*IF(ISNUMBER($G1532),M1532,0)+'01_指標庫'!$H$7*IF(ISNUMBER($H1532),N1532,0)+'01_指標庫'!$H$8*IF(ISNUMBER($AF1532),AQ1532,0)+'01_指標庫'!$H$9*IF(ISNUMBER($AG1532),AR1532,0)+'01_指標庫'!$H$10*IF(ISNUMBER($AB1532),AM1532,0)+'01_指標庫'!$H$11*IF(ISNUMBER($AC1532),AN1532,0)+'01_指標庫'!$H$12*IF(ISNUMBER($AD1532),AO1532,0)+'01_指標庫'!$H$13*IF(ISNUMBER($AE1532),AP1532,0)+'01_指標庫'!$H$14*IF(ISNUMBER($I1532),O1532,0)+'01_指標庫'!$H$15*IF(ISNUMBER($AH1532),AS1532,0)+'01_指標庫'!$H$16*IF(ISNUMBER($K1532),P1532,0)+'01_指標庫'!$H$17*IF(ISNUMBER($AI1532),AT1532,0)+'01_指標庫'!$H$18*IF(ISNUMBER($AJ1532),AU1532,0)+'01_指標庫'!$H$19*IF(ISNUMBER($AK1532),AV1532,0)+'01_指標庫'!$H$20*IF(ISNUMBER($BB1532),BB1532,0)+'01_指標庫'!$H$21*IF(ISNUMBER($BC1532),BC1532,0))/AW1532,1))</f>
        <v>25.5</v>
      </c>
      <c r="AY1532" s="67"/>
      <c r="AZ1532" s="67"/>
      <c r="BA1532" s="66">
        <f t="shared" si="546"/>
        <v>1.7771154533683386E-2</v>
      </c>
      <c r="BB1532">
        <f t="shared" si="547"/>
        <v>100</v>
      </c>
      <c r="BC1532" t="str">
        <f t="shared" si="548"/>
        <v/>
      </c>
    </row>
    <row r="1533" spans="1:55" ht="15" customHeight="1">
      <c r="A1533" s="56">
        <v>1529</v>
      </c>
      <c r="B1533" s="57">
        <v>44776</v>
      </c>
      <c r="C1533" s="56">
        <v>2022</v>
      </c>
      <c r="D1533" s="58" t="s">
        <v>238</v>
      </c>
      <c r="E1533" s="59">
        <v>13253.26</v>
      </c>
      <c r="F1533" s="60">
        <v>-6.216E-2</v>
      </c>
      <c r="G1533" s="60">
        <v>-0.20032700000000001</v>
      </c>
      <c r="H1533" s="61">
        <v>0.36730000000000002</v>
      </c>
      <c r="I1533" s="69">
        <v>457.3</v>
      </c>
      <c r="J1533" s="70" t="s">
        <v>240</v>
      </c>
      <c r="K1533" s="63">
        <v>21.95</v>
      </c>
      <c r="L1533" s="56">
        <f t="shared" si="526"/>
        <v>0</v>
      </c>
      <c r="M1533" s="56">
        <f t="shared" si="527"/>
        <v>0</v>
      </c>
      <c r="N1533" s="56">
        <f t="shared" si="528"/>
        <v>0</v>
      </c>
      <c r="O1533" s="56">
        <f t="shared" si="529"/>
        <v>50</v>
      </c>
      <c r="P1533" s="56">
        <f t="shared" si="530"/>
        <v>50</v>
      </c>
      <c r="Q1533" s="63"/>
      <c r="R1533" s="56"/>
      <c r="S1533" s="60">
        <f t="shared" si="543"/>
        <v>2.7257084392633413E-2</v>
      </c>
      <c r="T1533" s="64">
        <f t="shared" si="544"/>
        <v>-8.2741328875888032E-2</v>
      </c>
      <c r="V1533" s="65"/>
      <c r="W1533" s="65"/>
      <c r="Y1533" s="15" t="str">
        <f t="shared" si="531"/>
        <v>HARD</v>
      </c>
      <c r="AA1533" s="66">
        <f t="shared" si="545"/>
        <v>-0.14300455728741679</v>
      </c>
      <c r="AB1533">
        <f>LOOKUP($B1533,'07_L1政策步階'!$A$4:$A$14,'07_L1政策步階'!$C$4:$C$14)</f>
        <v>-1</v>
      </c>
      <c r="AC1533" s="65"/>
      <c r="AD1533" s="65"/>
      <c r="AE1533" s="65"/>
      <c r="AF1533" s="65"/>
      <c r="AG1533" s="65"/>
      <c r="AH1533" s="65"/>
      <c r="AI1533" s="65"/>
      <c r="AJ1533" s="65"/>
      <c r="AK1533" s="65"/>
      <c r="AL1533">
        <f t="shared" si="532"/>
        <v>0</v>
      </c>
      <c r="AM1533">
        <f t="shared" si="533"/>
        <v>0</v>
      </c>
      <c r="AN1533" t="str">
        <f t="shared" si="534"/>
        <v/>
      </c>
      <c r="AO1533" t="str">
        <f t="shared" si="535"/>
        <v/>
      </c>
      <c r="AP1533" t="str">
        <f t="shared" si="536"/>
        <v/>
      </c>
      <c r="AQ1533" t="str">
        <f t="shared" si="537"/>
        <v/>
      </c>
      <c r="AR1533" t="str">
        <f t="shared" si="538"/>
        <v/>
      </c>
      <c r="AS1533" t="str">
        <f t="shared" si="539"/>
        <v/>
      </c>
      <c r="AT1533" t="str">
        <f t="shared" si="540"/>
        <v/>
      </c>
      <c r="AU1533" t="str">
        <f t="shared" si="541"/>
        <v/>
      </c>
      <c r="AV1533" t="str">
        <f t="shared" si="542"/>
        <v/>
      </c>
      <c r="AW1533">
        <f>'01_指標庫'!$H$4*ISNUMBER($F1533)+'01_指標庫'!$H$5*ISNUMBER($AA1533)+'01_指標庫'!$H$6*ISNUMBER($G1533)+'01_指標庫'!$H$7*ISNUMBER($H1533)+'01_指標庫'!$H$8*ISNUMBER($AF1533)+'01_指標庫'!$H$9*ISNUMBER($AG1533)+'01_指標庫'!$H$10*ISNUMBER($AB1533)+'01_指標庫'!$H$11*ISNUMBER($AC1533)+'01_指標庫'!$H$12*ISNUMBER($AD1533)+'01_指標庫'!$H$13*ISNUMBER($AE1533)+'01_指標庫'!$H$14*ISNUMBER($I1533)+'01_指標庫'!$H$15*ISNUMBER($AH1533)+'01_指標庫'!$H$16*ISNUMBER($K1533)+'01_指標庫'!$H$17*ISNUMBER($AI1533)+'01_指標庫'!$H$18*ISNUMBER($AJ1533)+'01_指標庫'!$H$19*ISNUMBER($AK1533)+'01_指標庫'!$H$20*ISNUMBER($BB1533)+'01_指標庫'!$H$21*ISNUMBER($BC1533)</f>
        <v>51</v>
      </c>
      <c r="AX1533">
        <f>IF(AW1533=0,50,ROUND(('01_指標庫'!$H$4*IF(ISNUMBER($F1533),L1533,0)+'01_指標庫'!$H$5*IF(ISNUMBER($AA1533),AL1533,0)+'01_指標庫'!$H$6*IF(ISNUMBER($G1533),M1533,0)+'01_指標庫'!$H$7*IF(ISNUMBER($H1533),N1533,0)+'01_指標庫'!$H$8*IF(ISNUMBER($AF1533),AQ1533,0)+'01_指標庫'!$H$9*IF(ISNUMBER($AG1533),AR1533,0)+'01_指標庫'!$H$10*IF(ISNUMBER($AB1533),AM1533,0)+'01_指標庫'!$H$11*IF(ISNUMBER($AC1533),AN1533,0)+'01_指標庫'!$H$12*IF(ISNUMBER($AD1533),AO1533,0)+'01_指標庫'!$H$13*IF(ISNUMBER($AE1533),AP1533,0)+'01_指標庫'!$H$14*IF(ISNUMBER($I1533),O1533,0)+'01_指標庫'!$H$15*IF(ISNUMBER($AH1533),AS1533,0)+'01_指標庫'!$H$16*IF(ISNUMBER($K1533),P1533,0)+'01_指標庫'!$H$17*IF(ISNUMBER($AI1533),AT1533,0)+'01_指標庫'!$H$18*IF(ISNUMBER($AJ1533),AU1533,0)+'01_指標庫'!$H$19*IF(ISNUMBER($AK1533),AV1533,0)+'01_指標庫'!$H$20*IF(ISNUMBER($BB1533),BB1533,0)+'01_指標庫'!$H$21*IF(ISNUMBER($BC1533),BC1533,0))/AW1533,1))</f>
        <v>25.5</v>
      </c>
      <c r="AY1533" s="67"/>
      <c r="AZ1533" s="67"/>
      <c r="BA1533" s="66">
        <f t="shared" si="546"/>
        <v>2.1521657073426237E-2</v>
      </c>
      <c r="BB1533">
        <f t="shared" si="547"/>
        <v>100</v>
      </c>
      <c r="BC1533" t="str">
        <f t="shared" si="548"/>
        <v/>
      </c>
    </row>
    <row r="1534" spans="1:55" ht="15" customHeight="1">
      <c r="A1534" s="56">
        <v>1530</v>
      </c>
      <c r="B1534" s="57">
        <v>44777</v>
      </c>
      <c r="C1534" s="56">
        <v>2022</v>
      </c>
      <c r="D1534" s="58" t="s">
        <v>239</v>
      </c>
      <c r="E1534" s="59">
        <v>13311.04</v>
      </c>
      <c r="F1534" s="60">
        <v>-5.7408000000000001E-2</v>
      </c>
      <c r="G1534" s="60">
        <v>-0.19683999999999999</v>
      </c>
      <c r="H1534" s="61">
        <v>0.34689999999999999</v>
      </c>
      <c r="I1534" s="69">
        <v>453</v>
      </c>
      <c r="J1534" s="70" t="s">
        <v>240</v>
      </c>
      <c r="K1534" s="63">
        <v>21.44</v>
      </c>
      <c r="L1534" s="56">
        <f t="shared" si="526"/>
        <v>0</v>
      </c>
      <c r="M1534" s="56">
        <f t="shared" si="527"/>
        <v>0</v>
      </c>
      <c r="N1534" s="56">
        <f t="shared" si="528"/>
        <v>0</v>
      </c>
      <c r="O1534" s="56">
        <f t="shared" si="529"/>
        <v>50</v>
      </c>
      <c r="P1534" s="56">
        <f t="shared" si="530"/>
        <v>50</v>
      </c>
      <c r="Q1534" s="63"/>
      <c r="R1534" s="56"/>
      <c r="S1534" s="60">
        <f t="shared" si="543"/>
        <v>4.3596820706754968E-3</v>
      </c>
      <c r="T1534" s="64">
        <f t="shared" si="544"/>
        <v>-2.3234624145785809E-2</v>
      </c>
      <c r="V1534" s="65"/>
      <c r="W1534" s="65"/>
      <c r="Y1534" s="15" t="str">
        <f t="shared" si="531"/>
        <v>HARD</v>
      </c>
      <c r="AA1534" s="66">
        <f t="shared" si="545"/>
        <v>-0.14059255478064236</v>
      </c>
      <c r="AB1534">
        <f>LOOKUP($B1534,'07_L1政策步階'!$A$4:$A$14,'07_L1政策步階'!$C$4:$C$14)</f>
        <v>-1</v>
      </c>
      <c r="AC1534" s="65"/>
      <c r="AD1534" s="65"/>
      <c r="AE1534" s="65"/>
      <c r="AF1534" s="65"/>
      <c r="AG1534" s="65"/>
      <c r="AH1534" s="65"/>
      <c r="AI1534" s="65"/>
      <c r="AJ1534" s="65"/>
      <c r="AK1534" s="65"/>
      <c r="AL1534">
        <f t="shared" si="532"/>
        <v>0</v>
      </c>
      <c r="AM1534">
        <f t="shared" si="533"/>
        <v>0</v>
      </c>
      <c r="AN1534" t="str">
        <f t="shared" si="534"/>
        <v/>
      </c>
      <c r="AO1534" t="str">
        <f t="shared" si="535"/>
        <v/>
      </c>
      <c r="AP1534" t="str">
        <f t="shared" si="536"/>
        <v/>
      </c>
      <c r="AQ1534" t="str">
        <f t="shared" si="537"/>
        <v/>
      </c>
      <c r="AR1534" t="str">
        <f t="shared" si="538"/>
        <v/>
      </c>
      <c r="AS1534" t="str">
        <f t="shared" si="539"/>
        <v/>
      </c>
      <c r="AT1534" t="str">
        <f t="shared" si="540"/>
        <v/>
      </c>
      <c r="AU1534" t="str">
        <f t="shared" si="541"/>
        <v/>
      </c>
      <c r="AV1534" t="str">
        <f t="shared" si="542"/>
        <v/>
      </c>
      <c r="AW1534">
        <f>'01_指標庫'!$H$4*ISNUMBER($F1534)+'01_指標庫'!$H$5*ISNUMBER($AA1534)+'01_指標庫'!$H$6*ISNUMBER($G1534)+'01_指標庫'!$H$7*ISNUMBER($H1534)+'01_指標庫'!$H$8*ISNUMBER($AF1534)+'01_指標庫'!$H$9*ISNUMBER($AG1534)+'01_指標庫'!$H$10*ISNUMBER($AB1534)+'01_指標庫'!$H$11*ISNUMBER($AC1534)+'01_指標庫'!$H$12*ISNUMBER($AD1534)+'01_指標庫'!$H$13*ISNUMBER($AE1534)+'01_指標庫'!$H$14*ISNUMBER($I1534)+'01_指標庫'!$H$15*ISNUMBER($AH1534)+'01_指標庫'!$H$16*ISNUMBER($K1534)+'01_指標庫'!$H$17*ISNUMBER($AI1534)+'01_指標庫'!$H$18*ISNUMBER($AJ1534)+'01_指標庫'!$H$19*ISNUMBER($AK1534)+'01_指標庫'!$H$20*ISNUMBER($BB1534)+'01_指標庫'!$H$21*ISNUMBER($BC1534)</f>
        <v>51</v>
      </c>
      <c r="AX1534">
        <f>IF(AW1534=0,50,ROUND(('01_指標庫'!$H$4*IF(ISNUMBER($F1534),L1534,0)+'01_指標庫'!$H$5*IF(ISNUMBER($AA1534),AL1534,0)+'01_指標庫'!$H$6*IF(ISNUMBER($G1534),M1534,0)+'01_指標庫'!$H$7*IF(ISNUMBER($H1534),N1534,0)+'01_指標庫'!$H$8*IF(ISNUMBER($AF1534),AQ1534,0)+'01_指標庫'!$H$9*IF(ISNUMBER($AG1534),AR1534,0)+'01_指標庫'!$H$10*IF(ISNUMBER($AB1534),AM1534,0)+'01_指標庫'!$H$11*IF(ISNUMBER($AC1534),AN1534,0)+'01_指標庫'!$H$12*IF(ISNUMBER($AD1534),AO1534,0)+'01_指標庫'!$H$13*IF(ISNUMBER($AE1534),AP1534,0)+'01_指標庫'!$H$14*IF(ISNUMBER($I1534),O1534,0)+'01_指標庫'!$H$15*IF(ISNUMBER($AH1534),AS1534,0)+'01_指標庫'!$H$16*IF(ISNUMBER($K1534),P1534,0)+'01_指標庫'!$H$17*IF(ISNUMBER($AI1534),AT1534,0)+'01_指標庫'!$H$18*IF(ISNUMBER($AJ1534),AU1534,0)+'01_指標庫'!$H$19*IF(ISNUMBER($AK1534),AV1534,0)+'01_指標庫'!$H$20*IF(ISNUMBER($BB1534),BB1534,0)+'01_指標庫'!$H$21*IF(ISNUMBER($BC1534),BC1534,0))/AW1534,1))</f>
        <v>25.5</v>
      </c>
      <c r="AY1534" s="67"/>
      <c r="AZ1534" s="67"/>
      <c r="BA1534" s="66">
        <f t="shared" si="546"/>
        <v>2.528541028539899E-2</v>
      </c>
      <c r="BB1534">
        <f t="shared" si="547"/>
        <v>100</v>
      </c>
      <c r="BC1534" t="str">
        <f t="shared" si="548"/>
        <v/>
      </c>
    </row>
    <row r="1535" spans="1:55" ht="15" customHeight="1">
      <c r="A1535" s="56">
        <v>1531</v>
      </c>
      <c r="B1535" s="57">
        <v>44778</v>
      </c>
      <c r="C1535" s="56">
        <v>2022</v>
      </c>
      <c r="D1535" s="58" t="s">
        <v>234</v>
      </c>
      <c r="E1535" s="59">
        <v>13207.69</v>
      </c>
      <c r="F1535" s="60">
        <v>-6.3995999999999997E-2</v>
      </c>
      <c r="G1535" s="60">
        <v>-0.20307600000000001</v>
      </c>
      <c r="H1535" s="61">
        <v>0.34689999999999999</v>
      </c>
      <c r="I1535" s="69">
        <v>450.6</v>
      </c>
      <c r="J1535" s="70" t="s">
        <v>240</v>
      </c>
      <c r="K1535" s="63">
        <v>21.15</v>
      </c>
      <c r="L1535" s="56">
        <f t="shared" si="526"/>
        <v>0</v>
      </c>
      <c r="M1535" s="56">
        <f t="shared" si="527"/>
        <v>0</v>
      </c>
      <c r="N1535" s="56">
        <f t="shared" si="528"/>
        <v>0</v>
      </c>
      <c r="O1535" s="56">
        <f t="shared" si="529"/>
        <v>50</v>
      </c>
      <c r="P1535" s="56">
        <f t="shared" si="530"/>
        <v>50</v>
      </c>
      <c r="Q1535" s="63"/>
      <c r="R1535" s="56"/>
      <c r="S1535" s="60">
        <f t="shared" si="543"/>
        <v>-7.764231795562182E-3</v>
      </c>
      <c r="T1535" s="64">
        <f t="shared" si="544"/>
        <v>-1.3526119402985204E-2</v>
      </c>
      <c r="V1535" s="65"/>
      <c r="W1535" s="65"/>
      <c r="Y1535" s="15" t="str">
        <f t="shared" si="531"/>
        <v>HARD</v>
      </c>
      <c r="AA1535" s="66">
        <f t="shared" si="545"/>
        <v>-0.13788372770233914</v>
      </c>
      <c r="AB1535">
        <f>LOOKUP($B1535,'07_L1政策步階'!$A$4:$A$14,'07_L1政策步階'!$C$4:$C$14)</f>
        <v>-1</v>
      </c>
      <c r="AC1535" s="65"/>
      <c r="AD1535" s="65"/>
      <c r="AE1535" s="65"/>
      <c r="AF1535" s="65"/>
      <c r="AG1535" s="65"/>
      <c r="AH1535" s="65"/>
      <c r="AI1535" s="65"/>
      <c r="AJ1535" s="65"/>
      <c r="AK1535" s="65"/>
      <c r="AL1535">
        <f t="shared" si="532"/>
        <v>0</v>
      </c>
      <c r="AM1535">
        <f t="shared" si="533"/>
        <v>0</v>
      </c>
      <c r="AN1535" t="str">
        <f t="shared" si="534"/>
        <v/>
      </c>
      <c r="AO1535" t="str">
        <f t="shared" si="535"/>
        <v/>
      </c>
      <c r="AP1535" t="str">
        <f t="shared" si="536"/>
        <v/>
      </c>
      <c r="AQ1535" t="str">
        <f t="shared" si="537"/>
        <v/>
      </c>
      <c r="AR1535" t="str">
        <f t="shared" si="538"/>
        <v/>
      </c>
      <c r="AS1535" t="str">
        <f t="shared" si="539"/>
        <v/>
      </c>
      <c r="AT1535" t="str">
        <f t="shared" si="540"/>
        <v/>
      </c>
      <c r="AU1535" t="str">
        <f t="shared" si="541"/>
        <v/>
      </c>
      <c r="AV1535" t="str">
        <f t="shared" si="542"/>
        <v/>
      </c>
      <c r="AW1535">
        <f>'01_指標庫'!$H$4*ISNUMBER($F1535)+'01_指標庫'!$H$5*ISNUMBER($AA1535)+'01_指標庫'!$H$6*ISNUMBER($G1535)+'01_指標庫'!$H$7*ISNUMBER($H1535)+'01_指標庫'!$H$8*ISNUMBER($AF1535)+'01_指標庫'!$H$9*ISNUMBER($AG1535)+'01_指標庫'!$H$10*ISNUMBER($AB1535)+'01_指標庫'!$H$11*ISNUMBER($AC1535)+'01_指標庫'!$H$12*ISNUMBER($AD1535)+'01_指標庫'!$H$13*ISNUMBER($AE1535)+'01_指標庫'!$H$14*ISNUMBER($I1535)+'01_指標庫'!$H$15*ISNUMBER($AH1535)+'01_指標庫'!$H$16*ISNUMBER($K1535)+'01_指標庫'!$H$17*ISNUMBER($AI1535)+'01_指標庫'!$H$18*ISNUMBER($AJ1535)+'01_指標庫'!$H$19*ISNUMBER($AK1535)+'01_指標庫'!$H$20*ISNUMBER($BB1535)+'01_指標庫'!$H$21*ISNUMBER($BC1535)</f>
        <v>51</v>
      </c>
      <c r="AX1535">
        <f>IF(AW1535=0,50,ROUND(('01_指標庫'!$H$4*IF(ISNUMBER($F1535),L1535,0)+'01_指標庫'!$H$5*IF(ISNUMBER($AA1535),AL1535,0)+'01_指標庫'!$H$6*IF(ISNUMBER($G1535),M1535,0)+'01_指標庫'!$H$7*IF(ISNUMBER($H1535),N1535,0)+'01_指標庫'!$H$8*IF(ISNUMBER($AF1535),AQ1535,0)+'01_指標庫'!$H$9*IF(ISNUMBER($AG1535),AR1535,0)+'01_指標庫'!$H$10*IF(ISNUMBER($AB1535),AM1535,0)+'01_指標庫'!$H$11*IF(ISNUMBER($AC1535),AN1535,0)+'01_指標庫'!$H$12*IF(ISNUMBER($AD1535),AO1535,0)+'01_指標庫'!$H$13*IF(ISNUMBER($AE1535),AP1535,0)+'01_指標庫'!$H$14*IF(ISNUMBER($I1535),O1535,0)+'01_指標庫'!$H$15*IF(ISNUMBER($AH1535),AS1535,0)+'01_指標庫'!$H$16*IF(ISNUMBER($K1535),P1535,0)+'01_指標庫'!$H$17*IF(ISNUMBER($AI1535),AT1535,0)+'01_指標庫'!$H$18*IF(ISNUMBER($AJ1535),AU1535,0)+'01_指標庫'!$H$19*IF(ISNUMBER($AK1535),AV1535,0)+'01_指標庫'!$H$20*IF(ISNUMBER($BB1535),BB1535,0)+'01_指標庫'!$H$21*IF(ISNUMBER($BC1535),BC1535,0))/AW1535,1))</f>
        <v>25.5</v>
      </c>
      <c r="AY1535" s="67"/>
      <c r="AZ1535" s="67"/>
      <c r="BA1535" s="66">
        <f t="shared" si="546"/>
        <v>2.2851276557618094E-2</v>
      </c>
      <c r="BB1535">
        <f t="shared" si="547"/>
        <v>100</v>
      </c>
      <c r="BC1535" t="str">
        <f t="shared" si="548"/>
        <v/>
      </c>
    </row>
    <row r="1536" spans="1:55" ht="15" customHeight="1">
      <c r="A1536" s="56">
        <v>1532</v>
      </c>
      <c r="B1536" s="57">
        <v>44781</v>
      </c>
      <c r="C1536" s="56">
        <v>2022</v>
      </c>
      <c r="D1536" s="58" t="s">
        <v>236</v>
      </c>
      <c r="E1536" s="59">
        <v>13159.16</v>
      </c>
      <c r="F1536" s="60">
        <v>-6.6697999999999993E-2</v>
      </c>
      <c r="G1536" s="60">
        <v>-0.20600399999999999</v>
      </c>
      <c r="H1536" s="61">
        <v>0.34689999999999999</v>
      </c>
      <c r="I1536" s="69">
        <v>451.7</v>
      </c>
      <c r="J1536" s="70" t="s">
        <v>240</v>
      </c>
      <c r="K1536" s="63">
        <v>21.29</v>
      </c>
      <c r="L1536" s="56">
        <f t="shared" si="526"/>
        <v>0</v>
      </c>
      <c r="M1536" s="56">
        <f t="shared" si="527"/>
        <v>0</v>
      </c>
      <c r="N1536" s="56">
        <f t="shared" si="528"/>
        <v>0</v>
      </c>
      <c r="O1536" s="56">
        <f t="shared" si="529"/>
        <v>50</v>
      </c>
      <c r="P1536" s="56">
        <f t="shared" si="530"/>
        <v>50</v>
      </c>
      <c r="Q1536" s="63"/>
      <c r="R1536" s="56"/>
      <c r="S1536" s="60">
        <f t="shared" si="543"/>
        <v>-3.6743745499780989E-3</v>
      </c>
      <c r="T1536" s="64">
        <f t="shared" si="544"/>
        <v>6.6193853427896077E-3</v>
      </c>
      <c r="V1536" s="65"/>
      <c r="W1536" s="65"/>
      <c r="Y1536" s="15" t="str">
        <f t="shared" si="531"/>
        <v>HARD</v>
      </c>
      <c r="AA1536" s="66">
        <f t="shared" si="545"/>
        <v>-0.13547831747072525</v>
      </c>
      <c r="AB1536">
        <f>LOOKUP($B1536,'07_L1政策步階'!$A$4:$A$14,'07_L1政策步階'!$C$4:$C$14)</f>
        <v>-1</v>
      </c>
      <c r="AC1536" s="65"/>
      <c r="AD1536" s="65"/>
      <c r="AE1536" s="65"/>
      <c r="AF1536" s="65"/>
      <c r="AG1536" s="65"/>
      <c r="AH1536" s="65"/>
      <c r="AI1536" s="65"/>
      <c r="AJ1536" s="65"/>
      <c r="AK1536" s="65"/>
      <c r="AL1536">
        <f t="shared" si="532"/>
        <v>0</v>
      </c>
      <c r="AM1536">
        <f t="shared" si="533"/>
        <v>0</v>
      </c>
      <c r="AN1536" t="str">
        <f t="shared" si="534"/>
        <v/>
      </c>
      <c r="AO1536" t="str">
        <f t="shared" si="535"/>
        <v/>
      </c>
      <c r="AP1536" t="str">
        <f t="shared" si="536"/>
        <v/>
      </c>
      <c r="AQ1536" t="str">
        <f t="shared" si="537"/>
        <v/>
      </c>
      <c r="AR1536" t="str">
        <f t="shared" si="538"/>
        <v/>
      </c>
      <c r="AS1536" t="str">
        <f t="shared" si="539"/>
        <v/>
      </c>
      <c r="AT1536" t="str">
        <f t="shared" si="540"/>
        <v/>
      </c>
      <c r="AU1536" t="str">
        <f t="shared" si="541"/>
        <v/>
      </c>
      <c r="AV1536" t="str">
        <f t="shared" si="542"/>
        <v/>
      </c>
      <c r="AW1536">
        <f>'01_指標庫'!$H$4*ISNUMBER($F1536)+'01_指標庫'!$H$5*ISNUMBER($AA1536)+'01_指標庫'!$H$6*ISNUMBER($G1536)+'01_指標庫'!$H$7*ISNUMBER($H1536)+'01_指標庫'!$H$8*ISNUMBER($AF1536)+'01_指標庫'!$H$9*ISNUMBER($AG1536)+'01_指標庫'!$H$10*ISNUMBER($AB1536)+'01_指標庫'!$H$11*ISNUMBER($AC1536)+'01_指標庫'!$H$12*ISNUMBER($AD1536)+'01_指標庫'!$H$13*ISNUMBER($AE1536)+'01_指標庫'!$H$14*ISNUMBER($I1536)+'01_指標庫'!$H$15*ISNUMBER($AH1536)+'01_指標庫'!$H$16*ISNUMBER($K1536)+'01_指標庫'!$H$17*ISNUMBER($AI1536)+'01_指標庫'!$H$18*ISNUMBER($AJ1536)+'01_指標庫'!$H$19*ISNUMBER($AK1536)+'01_指標庫'!$H$20*ISNUMBER($BB1536)+'01_指標庫'!$H$21*ISNUMBER($BC1536)</f>
        <v>51</v>
      </c>
      <c r="AX1536">
        <f>IF(AW1536=0,50,ROUND(('01_指標庫'!$H$4*IF(ISNUMBER($F1536),L1536,0)+'01_指標庫'!$H$5*IF(ISNUMBER($AA1536),AL1536,0)+'01_指標庫'!$H$6*IF(ISNUMBER($G1536),M1536,0)+'01_指標庫'!$H$7*IF(ISNUMBER($H1536),N1536,0)+'01_指標庫'!$H$8*IF(ISNUMBER($AF1536),AQ1536,0)+'01_指標庫'!$H$9*IF(ISNUMBER($AG1536),AR1536,0)+'01_指標庫'!$H$10*IF(ISNUMBER($AB1536),AM1536,0)+'01_指標庫'!$H$11*IF(ISNUMBER($AC1536),AN1536,0)+'01_指標庫'!$H$12*IF(ISNUMBER($AD1536),AO1536,0)+'01_指標庫'!$H$13*IF(ISNUMBER($AE1536),AP1536,0)+'01_指標庫'!$H$14*IF(ISNUMBER($I1536),O1536,0)+'01_指標庫'!$H$15*IF(ISNUMBER($AH1536),AS1536,0)+'01_指標庫'!$H$16*IF(ISNUMBER($K1536),P1536,0)+'01_指標庫'!$H$17*IF(ISNUMBER($AI1536),AT1536,0)+'01_指標庫'!$H$18*IF(ISNUMBER($AJ1536),AU1536,0)+'01_指標庫'!$H$19*IF(ISNUMBER($AK1536),AV1536,0)+'01_指標庫'!$H$20*IF(ISNUMBER($BB1536),BB1536,0)+'01_指標庫'!$H$21*IF(ISNUMBER($BC1536),BC1536,0))/AW1536,1))</f>
        <v>25.5</v>
      </c>
      <c r="AY1536" s="67"/>
      <c r="AZ1536" s="67"/>
      <c r="BA1536" s="66">
        <f t="shared" si="546"/>
        <v>1.9653097003014208E-2</v>
      </c>
      <c r="BB1536">
        <f t="shared" si="547"/>
        <v>100</v>
      </c>
      <c r="BC1536" t="str">
        <f t="shared" si="548"/>
        <v/>
      </c>
    </row>
    <row r="1537" spans="1:55" ht="15" customHeight="1">
      <c r="A1537" s="56">
        <v>1533</v>
      </c>
      <c r="B1537" s="57">
        <v>44782</v>
      </c>
      <c r="C1537" s="56">
        <v>2022</v>
      </c>
      <c r="D1537" s="58" t="s">
        <v>237</v>
      </c>
      <c r="E1537" s="59">
        <v>13008.17</v>
      </c>
      <c r="F1537" s="60">
        <v>-7.6593999999999995E-2</v>
      </c>
      <c r="G1537" s="60">
        <v>-0.215115</v>
      </c>
      <c r="H1537" s="61">
        <v>0.32650000000000001</v>
      </c>
      <c r="I1537" s="69">
        <v>455.8</v>
      </c>
      <c r="J1537" s="70" t="s">
        <v>240</v>
      </c>
      <c r="K1537" s="63">
        <v>21.77</v>
      </c>
      <c r="L1537" s="56">
        <f t="shared" si="526"/>
        <v>0</v>
      </c>
      <c r="M1537" s="56">
        <f t="shared" si="527"/>
        <v>0</v>
      </c>
      <c r="N1537" s="56">
        <f t="shared" si="528"/>
        <v>0</v>
      </c>
      <c r="O1537" s="56">
        <f t="shared" si="529"/>
        <v>50</v>
      </c>
      <c r="P1537" s="56">
        <f t="shared" si="530"/>
        <v>50</v>
      </c>
      <c r="Q1537" s="63"/>
      <c r="R1537" s="56"/>
      <c r="S1537" s="60">
        <f t="shared" si="543"/>
        <v>-1.1474136647020017E-2</v>
      </c>
      <c r="T1537" s="64">
        <f t="shared" si="544"/>
        <v>2.2545796148426556E-2</v>
      </c>
      <c r="V1537" s="65"/>
      <c r="W1537" s="65"/>
      <c r="Y1537" s="15" t="str">
        <f t="shared" si="531"/>
        <v>HARD</v>
      </c>
      <c r="AA1537" s="66">
        <f t="shared" si="545"/>
        <v>-0.13367853691108367</v>
      </c>
      <c r="AB1537">
        <f>LOOKUP($B1537,'07_L1政策步階'!$A$4:$A$14,'07_L1政策步階'!$C$4:$C$14)</f>
        <v>-1</v>
      </c>
      <c r="AC1537" s="65"/>
      <c r="AD1537" s="65"/>
      <c r="AE1537" s="65"/>
      <c r="AF1537" s="65"/>
      <c r="AG1537" s="65"/>
      <c r="AH1537" s="65"/>
      <c r="AI1537" s="65"/>
      <c r="AJ1537" s="65"/>
      <c r="AK1537" s="65"/>
      <c r="AL1537">
        <f t="shared" si="532"/>
        <v>0</v>
      </c>
      <c r="AM1537">
        <f t="shared" si="533"/>
        <v>0</v>
      </c>
      <c r="AN1537" t="str">
        <f t="shared" si="534"/>
        <v/>
      </c>
      <c r="AO1537" t="str">
        <f t="shared" si="535"/>
        <v/>
      </c>
      <c r="AP1537" t="str">
        <f t="shared" si="536"/>
        <v/>
      </c>
      <c r="AQ1537" t="str">
        <f t="shared" si="537"/>
        <v/>
      </c>
      <c r="AR1537" t="str">
        <f t="shared" si="538"/>
        <v/>
      </c>
      <c r="AS1537" t="str">
        <f t="shared" si="539"/>
        <v/>
      </c>
      <c r="AT1537" t="str">
        <f t="shared" si="540"/>
        <v/>
      </c>
      <c r="AU1537" t="str">
        <f t="shared" si="541"/>
        <v/>
      </c>
      <c r="AV1537" t="str">
        <f t="shared" si="542"/>
        <v/>
      </c>
      <c r="AW1537">
        <f>'01_指標庫'!$H$4*ISNUMBER($F1537)+'01_指標庫'!$H$5*ISNUMBER($AA1537)+'01_指標庫'!$H$6*ISNUMBER($G1537)+'01_指標庫'!$H$7*ISNUMBER($H1537)+'01_指標庫'!$H$8*ISNUMBER($AF1537)+'01_指標庫'!$H$9*ISNUMBER($AG1537)+'01_指標庫'!$H$10*ISNUMBER($AB1537)+'01_指標庫'!$H$11*ISNUMBER($AC1537)+'01_指標庫'!$H$12*ISNUMBER($AD1537)+'01_指標庫'!$H$13*ISNUMBER($AE1537)+'01_指標庫'!$H$14*ISNUMBER($I1537)+'01_指標庫'!$H$15*ISNUMBER($AH1537)+'01_指標庫'!$H$16*ISNUMBER($K1537)+'01_指標庫'!$H$17*ISNUMBER($AI1537)+'01_指標庫'!$H$18*ISNUMBER($AJ1537)+'01_指標庫'!$H$19*ISNUMBER($AK1537)+'01_指標庫'!$H$20*ISNUMBER($BB1537)+'01_指標庫'!$H$21*ISNUMBER($BC1537)</f>
        <v>51</v>
      </c>
      <c r="AX1537">
        <f>IF(AW1537=0,50,ROUND(('01_指標庫'!$H$4*IF(ISNUMBER($F1537),L1537,0)+'01_指標庫'!$H$5*IF(ISNUMBER($AA1537),AL1537,0)+'01_指標庫'!$H$6*IF(ISNUMBER($G1537),M1537,0)+'01_指標庫'!$H$7*IF(ISNUMBER($H1537),N1537,0)+'01_指標庫'!$H$8*IF(ISNUMBER($AF1537),AQ1537,0)+'01_指標庫'!$H$9*IF(ISNUMBER($AG1537),AR1537,0)+'01_指標庫'!$H$10*IF(ISNUMBER($AB1537),AM1537,0)+'01_指標庫'!$H$11*IF(ISNUMBER($AC1537),AN1537,0)+'01_指標庫'!$H$12*IF(ISNUMBER($AD1537),AO1537,0)+'01_指標庫'!$H$13*IF(ISNUMBER($AE1537),AP1537,0)+'01_指標庫'!$H$14*IF(ISNUMBER($I1537),O1537,0)+'01_指標庫'!$H$15*IF(ISNUMBER($AH1537),AS1537,0)+'01_指標庫'!$H$16*IF(ISNUMBER($K1537),P1537,0)+'01_指標庫'!$H$17*IF(ISNUMBER($AI1537),AT1537,0)+'01_指標庫'!$H$18*IF(ISNUMBER($AJ1537),AU1537,0)+'01_指標庫'!$H$19*IF(ISNUMBER($AK1537),AV1537,0)+'01_指標庫'!$H$20*IF(ISNUMBER($BB1537),BB1537,0)+'01_指標庫'!$H$21*IF(ISNUMBER($BC1537),BC1537,0))/AW1537,1))</f>
        <v>25.5</v>
      </c>
      <c r="AY1537" s="67"/>
      <c r="AZ1537" s="67"/>
      <c r="BA1537" s="66">
        <f t="shared" si="546"/>
        <v>1.4068772995657675E-2</v>
      </c>
      <c r="BB1537">
        <f t="shared" si="547"/>
        <v>100</v>
      </c>
      <c r="BC1537" t="str">
        <f t="shared" si="548"/>
        <v/>
      </c>
    </row>
    <row r="1538" spans="1:55" ht="15" customHeight="1">
      <c r="A1538" s="56">
        <v>1534</v>
      </c>
      <c r="B1538" s="57">
        <v>44783</v>
      </c>
      <c r="C1538" s="56">
        <v>2022</v>
      </c>
      <c r="D1538" s="58" t="s">
        <v>238</v>
      </c>
      <c r="E1538" s="59">
        <v>13378.32</v>
      </c>
      <c r="F1538" s="60">
        <v>-4.9652000000000002E-2</v>
      </c>
      <c r="G1538" s="60">
        <v>-0.19278100000000001</v>
      </c>
      <c r="H1538" s="61">
        <v>0.44900000000000001</v>
      </c>
      <c r="I1538" s="69">
        <v>438.7</v>
      </c>
      <c r="J1538" s="70" t="s">
        <v>240</v>
      </c>
      <c r="K1538" s="63">
        <v>19.739999999999998</v>
      </c>
      <c r="L1538" s="56">
        <f t="shared" si="526"/>
        <v>0</v>
      </c>
      <c r="M1538" s="56">
        <f t="shared" si="527"/>
        <v>0</v>
      </c>
      <c r="N1538" s="56">
        <f t="shared" si="528"/>
        <v>50</v>
      </c>
      <c r="O1538" s="56">
        <f t="shared" si="529"/>
        <v>50</v>
      </c>
      <c r="P1538" s="56">
        <f t="shared" si="530"/>
        <v>100</v>
      </c>
      <c r="Q1538" s="63"/>
      <c r="R1538" s="56"/>
      <c r="S1538" s="60">
        <f t="shared" si="543"/>
        <v>2.8455193928123679E-2</v>
      </c>
      <c r="T1538" s="64">
        <f t="shared" si="544"/>
        <v>-9.3247588424437367E-2</v>
      </c>
      <c r="V1538" s="65"/>
      <c r="W1538" s="65"/>
      <c r="Y1538" s="15" t="str">
        <f t="shared" si="531"/>
        <v>HARD</v>
      </c>
      <c r="AA1538" s="66">
        <f t="shared" si="545"/>
        <v>-0.13208018114604869</v>
      </c>
      <c r="AB1538">
        <f>LOOKUP($B1538,'07_L1政策步階'!$A$4:$A$14,'07_L1政策步階'!$C$4:$C$14)</f>
        <v>-1</v>
      </c>
      <c r="AC1538" s="65"/>
      <c r="AD1538" s="65"/>
      <c r="AE1538" s="65"/>
      <c r="AF1538" s="65"/>
      <c r="AG1538" s="65"/>
      <c r="AH1538" s="65"/>
      <c r="AI1538" s="65"/>
      <c r="AJ1538" s="65"/>
      <c r="AK1538" s="65"/>
      <c r="AL1538">
        <f t="shared" si="532"/>
        <v>0</v>
      </c>
      <c r="AM1538">
        <f t="shared" si="533"/>
        <v>0</v>
      </c>
      <c r="AN1538" t="str">
        <f t="shared" si="534"/>
        <v/>
      </c>
      <c r="AO1538" t="str">
        <f t="shared" si="535"/>
        <v/>
      </c>
      <c r="AP1538" t="str">
        <f t="shared" si="536"/>
        <v/>
      </c>
      <c r="AQ1538" t="str">
        <f t="shared" si="537"/>
        <v/>
      </c>
      <c r="AR1538" t="str">
        <f t="shared" si="538"/>
        <v/>
      </c>
      <c r="AS1538" t="str">
        <f t="shared" si="539"/>
        <v/>
      </c>
      <c r="AT1538" t="str">
        <f t="shared" si="540"/>
        <v/>
      </c>
      <c r="AU1538" t="str">
        <f t="shared" si="541"/>
        <v/>
      </c>
      <c r="AV1538" t="str">
        <f t="shared" si="542"/>
        <v/>
      </c>
      <c r="AW1538">
        <f>'01_指標庫'!$H$4*ISNUMBER($F1538)+'01_指標庫'!$H$5*ISNUMBER($AA1538)+'01_指標庫'!$H$6*ISNUMBER($G1538)+'01_指標庫'!$H$7*ISNUMBER($H1538)+'01_指標庫'!$H$8*ISNUMBER($AF1538)+'01_指標庫'!$H$9*ISNUMBER($AG1538)+'01_指標庫'!$H$10*ISNUMBER($AB1538)+'01_指標庫'!$H$11*ISNUMBER($AC1538)+'01_指標庫'!$H$12*ISNUMBER($AD1538)+'01_指標庫'!$H$13*ISNUMBER($AE1538)+'01_指標庫'!$H$14*ISNUMBER($I1538)+'01_指標庫'!$H$15*ISNUMBER($AH1538)+'01_指標庫'!$H$16*ISNUMBER($K1538)+'01_指標庫'!$H$17*ISNUMBER($AI1538)+'01_指標庫'!$H$18*ISNUMBER($AJ1538)+'01_指標庫'!$H$19*ISNUMBER($AK1538)+'01_指標庫'!$H$20*ISNUMBER($BB1538)+'01_指標庫'!$H$21*ISNUMBER($BC1538)</f>
        <v>51</v>
      </c>
      <c r="AX1538">
        <f>IF(AW1538=0,50,ROUND(('01_指標庫'!$H$4*IF(ISNUMBER($F1538),L1538,0)+'01_指標庫'!$H$5*IF(ISNUMBER($AA1538),AL1538,0)+'01_指標庫'!$H$6*IF(ISNUMBER($G1538),M1538,0)+'01_指標庫'!$H$7*IF(ISNUMBER($H1538),N1538,0)+'01_指標庫'!$H$8*IF(ISNUMBER($AF1538),AQ1538,0)+'01_指標庫'!$H$9*IF(ISNUMBER($AG1538),AR1538,0)+'01_指標庫'!$H$10*IF(ISNUMBER($AB1538),AM1538,0)+'01_指標庫'!$H$11*IF(ISNUMBER($AC1538),AN1538,0)+'01_指標庫'!$H$12*IF(ISNUMBER($AD1538),AO1538,0)+'01_指標庫'!$H$13*IF(ISNUMBER($AE1538),AP1538,0)+'01_指標庫'!$H$14*IF(ISNUMBER($I1538),O1538,0)+'01_指標庫'!$H$15*IF(ISNUMBER($AH1538),AS1538,0)+'01_指標庫'!$H$16*IF(ISNUMBER($K1538),P1538,0)+'01_指標庫'!$H$17*IF(ISNUMBER($AI1538),AT1538,0)+'01_指標庫'!$H$18*IF(ISNUMBER($AJ1538),AU1538,0)+'01_指標庫'!$H$19*IF(ISNUMBER($AK1538),AV1538,0)+'01_指標庫'!$H$20*IF(ISNUMBER($BB1538),BB1538,0)+'01_指標庫'!$H$21*IF(ISNUMBER($BC1538),BC1538,0))/AW1538,1))</f>
        <v>33.299999999999997</v>
      </c>
      <c r="AY1538" s="67"/>
      <c r="AZ1538" s="67"/>
      <c r="BA1538" s="66">
        <f t="shared" si="546"/>
        <v>9.9590402081055629E-3</v>
      </c>
      <c r="BB1538">
        <f t="shared" si="547"/>
        <v>50</v>
      </c>
      <c r="BC1538" t="str">
        <f t="shared" si="548"/>
        <v/>
      </c>
    </row>
    <row r="1539" spans="1:55" ht="15" customHeight="1">
      <c r="A1539" s="56">
        <v>1535</v>
      </c>
      <c r="B1539" s="57">
        <v>44784</v>
      </c>
      <c r="C1539" s="56">
        <v>2022</v>
      </c>
      <c r="D1539" s="58" t="s">
        <v>239</v>
      </c>
      <c r="E1539" s="59">
        <v>13291.99</v>
      </c>
      <c r="F1539" s="60">
        <v>-5.5037999999999997E-2</v>
      </c>
      <c r="G1539" s="60">
        <v>-0.19799</v>
      </c>
      <c r="H1539" s="61">
        <v>0.38779999999999998</v>
      </c>
      <c r="I1539" s="69">
        <v>442.6</v>
      </c>
      <c r="J1539" s="70" t="s">
        <v>240</v>
      </c>
      <c r="K1539" s="63">
        <v>20.2</v>
      </c>
      <c r="L1539" s="56">
        <f t="shared" si="526"/>
        <v>0</v>
      </c>
      <c r="M1539" s="56">
        <f t="shared" si="527"/>
        <v>0</v>
      </c>
      <c r="N1539" s="56">
        <f t="shared" si="528"/>
        <v>0</v>
      </c>
      <c r="O1539" s="56">
        <f t="shared" si="529"/>
        <v>50</v>
      </c>
      <c r="P1539" s="56">
        <f t="shared" si="530"/>
        <v>50</v>
      </c>
      <c r="Q1539" s="63"/>
      <c r="R1539" s="56"/>
      <c r="S1539" s="60">
        <f t="shared" si="543"/>
        <v>-6.4529776533974736E-3</v>
      </c>
      <c r="T1539" s="64">
        <f t="shared" si="544"/>
        <v>2.3302938196555267E-2</v>
      </c>
      <c r="V1539" s="65"/>
      <c r="W1539" s="65"/>
      <c r="Y1539" s="15" t="str">
        <f t="shared" si="531"/>
        <v>HARD</v>
      </c>
      <c r="AA1539" s="66">
        <f t="shared" si="545"/>
        <v>-0.13047055638123062</v>
      </c>
      <c r="AB1539">
        <f>LOOKUP($B1539,'07_L1政策步階'!$A$4:$A$14,'07_L1政策步階'!$C$4:$C$14)</f>
        <v>-1</v>
      </c>
      <c r="AC1539" s="65"/>
      <c r="AD1539" s="65"/>
      <c r="AE1539" s="65"/>
      <c r="AF1539" s="65"/>
      <c r="AG1539" s="65"/>
      <c r="AH1539" s="65"/>
      <c r="AI1539" s="65"/>
      <c r="AJ1539" s="65"/>
      <c r="AK1539" s="65"/>
      <c r="AL1539">
        <f t="shared" si="532"/>
        <v>0</v>
      </c>
      <c r="AM1539">
        <f t="shared" si="533"/>
        <v>0</v>
      </c>
      <c r="AN1539" t="str">
        <f t="shared" si="534"/>
        <v/>
      </c>
      <c r="AO1539" t="str">
        <f t="shared" si="535"/>
        <v/>
      </c>
      <c r="AP1539" t="str">
        <f t="shared" si="536"/>
        <v/>
      </c>
      <c r="AQ1539" t="str">
        <f t="shared" si="537"/>
        <v/>
      </c>
      <c r="AR1539" t="str">
        <f t="shared" si="538"/>
        <v/>
      </c>
      <c r="AS1539" t="str">
        <f t="shared" si="539"/>
        <v/>
      </c>
      <c r="AT1539" t="str">
        <f t="shared" si="540"/>
        <v/>
      </c>
      <c r="AU1539" t="str">
        <f t="shared" si="541"/>
        <v/>
      </c>
      <c r="AV1539" t="str">
        <f t="shared" si="542"/>
        <v/>
      </c>
      <c r="AW1539">
        <f>'01_指標庫'!$H$4*ISNUMBER($F1539)+'01_指標庫'!$H$5*ISNUMBER($AA1539)+'01_指標庫'!$H$6*ISNUMBER($G1539)+'01_指標庫'!$H$7*ISNUMBER($H1539)+'01_指標庫'!$H$8*ISNUMBER($AF1539)+'01_指標庫'!$H$9*ISNUMBER($AG1539)+'01_指標庫'!$H$10*ISNUMBER($AB1539)+'01_指標庫'!$H$11*ISNUMBER($AC1539)+'01_指標庫'!$H$12*ISNUMBER($AD1539)+'01_指標庫'!$H$13*ISNUMBER($AE1539)+'01_指標庫'!$H$14*ISNUMBER($I1539)+'01_指標庫'!$H$15*ISNUMBER($AH1539)+'01_指標庫'!$H$16*ISNUMBER($K1539)+'01_指標庫'!$H$17*ISNUMBER($AI1539)+'01_指標庫'!$H$18*ISNUMBER($AJ1539)+'01_指標庫'!$H$19*ISNUMBER($AK1539)+'01_指標庫'!$H$20*ISNUMBER($BB1539)+'01_指標庫'!$H$21*ISNUMBER($BC1539)</f>
        <v>51</v>
      </c>
      <c r="AX1539">
        <f>IF(AW1539=0,50,ROUND(('01_指標庫'!$H$4*IF(ISNUMBER($F1539),L1539,0)+'01_指標庫'!$H$5*IF(ISNUMBER($AA1539),AL1539,0)+'01_指標庫'!$H$6*IF(ISNUMBER($G1539),M1539,0)+'01_指標庫'!$H$7*IF(ISNUMBER($H1539),N1539,0)+'01_指標庫'!$H$8*IF(ISNUMBER($AF1539),AQ1539,0)+'01_指標庫'!$H$9*IF(ISNUMBER($AG1539),AR1539,0)+'01_指標庫'!$H$10*IF(ISNUMBER($AB1539),AM1539,0)+'01_指標庫'!$H$11*IF(ISNUMBER($AC1539),AN1539,0)+'01_指標庫'!$H$12*IF(ISNUMBER($AD1539),AO1539,0)+'01_指標庫'!$H$13*IF(ISNUMBER($AE1539),AP1539,0)+'01_指標庫'!$H$14*IF(ISNUMBER($I1539),O1539,0)+'01_指標庫'!$H$15*IF(ISNUMBER($AH1539),AS1539,0)+'01_指標庫'!$H$16*IF(ISNUMBER($K1539),P1539,0)+'01_指標庫'!$H$17*IF(ISNUMBER($AI1539),AT1539,0)+'01_指標庫'!$H$18*IF(ISNUMBER($AJ1539),AU1539,0)+'01_指標庫'!$H$19*IF(ISNUMBER($AK1539),AV1539,0)+'01_指標庫'!$H$20*IF(ISNUMBER($BB1539),BB1539,0)+'01_指標庫'!$H$21*IF(ISNUMBER($BC1539),BC1539,0))/AW1539,1))</f>
        <v>19.600000000000001</v>
      </c>
      <c r="AY1539" s="67"/>
      <c r="AZ1539" s="67"/>
      <c r="BA1539" s="66">
        <f t="shared" si="546"/>
        <v>5.25631739061172E-3</v>
      </c>
      <c r="BB1539">
        <f t="shared" si="547"/>
        <v>50</v>
      </c>
      <c r="BC1539" t="str">
        <f t="shared" si="548"/>
        <v/>
      </c>
    </row>
    <row r="1540" spans="1:55" ht="15" customHeight="1">
      <c r="A1540" s="56">
        <v>1536</v>
      </c>
      <c r="B1540" s="57">
        <v>44785</v>
      </c>
      <c r="C1540" s="56">
        <v>2022</v>
      </c>
      <c r="D1540" s="58" t="s">
        <v>234</v>
      </c>
      <c r="E1540" s="59">
        <v>13565.87</v>
      </c>
      <c r="F1540" s="60">
        <v>-3.4883999999999998E-2</v>
      </c>
      <c r="G1540" s="60">
        <v>-0.18146399999999999</v>
      </c>
      <c r="H1540" s="61">
        <v>0.42859999999999998</v>
      </c>
      <c r="I1540" s="69">
        <v>437</v>
      </c>
      <c r="J1540" s="70" t="s">
        <v>240</v>
      </c>
      <c r="K1540" s="63">
        <v>19.53</v>
      </c>
      <c r="L1540" s="56">
        <f t="shared" si="526"/>
        <v>0</v>
      </c>
      <c r="M1540" s="56">
        <f t="shared" si="527"/>
        <v>0</v>
      </c>
      <c r="N1540" s="56">
        <f t="shared" si="528"/>
        <v>50</v>
      </c>
      <c r="O1540" s="56">
        <f t="shared" si="529"/>
        <v>50</v>
      </c>
      <c r="P1540" s="56">
        <f t="shared" si="530"/>
        <v>100</v>
      </c>
      <c r="Q1540" s="63"/>
      <c r="R1540" s="56"/>
      <c r="S1540" s="60">
        <f t="shared" si="543"/>
        <v>2.0604890614573268E-2</v>
      </c>
      <c r="T1540" s="64">
        <f t="shared" si="544"/>
        <v>-3.3168316831683087E-2</v>
      </c>
      <c r="V1540" s="65"/>
      <c r="W1540" s="65"/>
      <c r="Y1540" s="15" t="str">
        <f t="shared" si="531"/>
        <v>HARD</v>
      </c>
      <c r="AA1540" s="66">
        <f t="shared" si="545"/>
        <v>-0.12840614704134012</v>
      </c>
      <c r="AB1540">
        <f>LOOKUP($B1540,'07_L1政策步階'!$A$4:$A$14,'07_L1政策步階'!$C$4:$C$14)</f>
        <v>-1</v>
      </c>
      <c r="AC1540" s="65"/>
      <c r="AD1540" s="65"/>
      <c r="AE1540" s="65"/>
      <c r="AF1540" s="65"/>
      <c r="AG1540" s="65"/>
      <c r="AH1540" s="65"/>
      <c r="AI1540" s="65"/>
      <c r="AJ1540" s="65"/>
      <c r="AK1540" s="65"/>
      <c r="AL1540">
        <f t="shared" si="532"/>
        <v>0</v>
      </c>
      <c r="AM1540">
        <f t="shared" si="533"/>
        <v>0</v>
      </c>
      <c r="AN1540" t="str">
        <f t="shared" si="534"/>
        <v/>
      </c>
      <c r="AO1540" t="str">
        <f t="shared" si="535"/>
        <v/>
      </c>
      <c r="AP1540" t="str">
        <f t="shared" si="536"/>
        <v/>
      </c>
      <c r="AQ1540" t="str">
        <f t="shared" si="537"/>
        <v/>
      </c>
      <c r="AR1540" t="str">
        <f t="shared" si="538"/>
        <v/>
      </c>
      <c r="AS1540" t="str">
        <f t="shared" si="539"/>
        <v/>
      </c>
      <c r="AT1540" t="str">
        <f t="shared" si="540"/>
        <v/>
      </c>
      <c r="AU1540" t="str">
        <f t="shared" si="541"/>
        <v/>
      </c>
      <c r="AV1540" t="str">
        <f t="shared" si="542"/>
        <v/>
      </c>
      <c r="AW1540">
        <f>'01_指標庫'!$H$4*ISNUMBER($F1540)+'01_指標庫'!$H$5*ISNUMBER($AA1540)+'01_指標庫'!$H$6*ISNUMBER($G1540)+'01_指標庫'!$H$7*ISNUMBER($H1540)+'01_指標庫'!$H$8*ISNUMBER($AF1540)+'01_指標庫'!$H$9*ISNUMBER($AG1540)+'01_指標庫'!$H$10*ISNUMBER($AB1540)+'01_指標庫'!$H$11*ISNUMBER($AC1540)+'01_指標庫'!$H$12*ISNUMBER($AD1540)+'01_指標庫'!$H$13*ISNUMBER($AE1540)+'01_指標庫'!$H$14*ISNUMBER($I1540)+'01_指標庫'!$H$15*ISNUMBER($AH1540)+'01_指標庫'!$H$16*ISNUMBER($K1540)+'01_指標庫'!$H$17*ISNUMBER($AI1540)+'01_指標庫'!$H$18*ISNUMBER($AJ1540)+'01_指標庫'!$H$19*ISNUMBER($AK1540)+'01_指標庫'!$H$20*ISNUMBER($BB1540)+'01_指標庫'!$H$21*ISNUMBER($BC1540)</f>
        <v>51</v>
      </c>
      <c r="AX1540">
        <f>IF(AW1540=0,50,ROUND(('01_指標庫'!$H$4*IF(ISNUMBER($F1540),L1540,0)+'01_指標庫'!$H$5*IF(ISNUMBER($AA1540),AL1540,0)+'01_指標庫'!$H$6*IF(ISNUMBER($G1540),M1540,0)+'01_指標庫'!$H$7*IF(ISNUMBER($H1540),N1540,0)+'01_指標庫'!$H$8*IF(ISNUMBER($AF1540),AQ1540,0)+'01_指標庫'!$H$9*IF(ISNUMBER($AG1540),AR1540,0)+'01_指標庫'!$H$10*IF(ISNUMBER($AB1540),AM1540,0)+'01_指標庫'!$H$11*IF(ISNUMBER($AC1540),AN1540,0)+'01_指標庫'!$H$12*IF(ISNUMBER($AD1540),AO1540,0)+'01_指標庫'!$H$13*IF(ISNUMBER($AE1540),AP1540,0)+'01_指標庫'!$H$14*IF(ISNUMBER($I1540),O1540,0)+'01_指標庫'!$H$15*IF(ISNUMBER($AH1540),AS1540,0)+'01_指標庫'!$H$16*IF(ISNUMBER($K1540),P1540,0)+'01_指標庫'!$H$17*IF(ISNUMBER($AI1540),AT1540,0)+'01_指標庫'!$H$18*IF(ISNUMBER($AJ1540),AU1540,0)+'01_指標庫'!$H$19*IF(ISNUMBER($AK1540),AV1540,0)+'01_指標庫'!$H$20*IF(ISNUMBER($BB1540),BB1540,0)+'01_指標庫'!$H$21*IF(ISNUMBER($BC1540),BC1540,0))/AW1540,1))</f>
        <v>33.299999999999997</v>
      </c>
      <c r="AY1540" s="67"/>
      <c r="AZ1540" s="67"/>
      <c r="BA1540" s="66">
        <f t="shared" si="546"/>
        <v>5.9775236505841267E-3</v>
      </c>
      <c r="BB1540">
        <f t="shared" si="547"/>
        <v>50</v>
      </c>
      <c r="BC1540" t="str">
        <f t="shared" si="548"/>
        <v/>
      </c>
    </row>
    <row r="1541" spans="1:55" ht="15" customHeight="1">
      <c r="A1541" s="56">
        <v>1537</v>
      </c>
      <c r="B1541" s="57">
        <v>44788</v>
      </c>
      <c r="C1541" s="56">
        <v>2022</v>
      </c>
      <c r="D1541" s="58" t="s">
        <v>236</v>
      </c>
      <c r="E1541" s="59">
        <v>13667.18</v>
      </c>
      <c r="F1541" s="60">
        <v>-2.7008000000000001E-2</v>
      </c>
      <c r="G1541" s="60">
        <v>-0.17535200000000001</v>
      </c>
      <c r="H1541" s="61">
        <v>0.48980000000000001</v>
      </c>
      <c r="I1541" s="69">
        <v>440.5</v>
      </c>
      <c r="J1541" s="70" t="s">
        <v>240</v>
      </c>
      <c r="K1541" s="63">
        <v>19.95</v>
      </c>
      <c r="L1541" s="56">
        <f t="shared" ref="L1541:L1604" si="549">IF(COUNT(F1541)=0,50,IF(F1541&gt;=0,100,IF(F1541&gt;=-0.02,50,0)))</f>
        <v>0</v>
      </c>
      <c r="M1541" s="56">
        <f t="shared" ref="M1541:M1604" si="550">IF(COUNT(G1541)=0,50,IF(G1541&gt;-0.06,100,IF(G1541&gt;-0.15,50,0)))</f>
        <v>0</v>
      </c>
      <c r="N1541" s="56">
        <f t="shared" ref="N1541:N1604" si="551">IF(COUNT(H1541)=0,50,IF(H1541&gt;=0.6,100,IF(H1541&gt;=0.4,50,0)))</f>
        <v>50</v>
      </c>
      <c r="O1541" s="56">
        <f t="shared" ref="O1541:O1604" si="552">IF(COUNT(I1541)=0,50,IF(J1541="proxy_vix",50,IF(I1541&lt;350,100,IF(I1541&lt;=450,50,0))))</f>
        <v>50</v>
      </c>
      <c r="P1541" s="56">
        <f t="shared" ref="P1541:P1604" si="553">IF(COUNT(K1541)=0,50,IF(K1541&lt;20,100,IF(K1541&lt;=25,50,0)))</f>
        <v>100</v>
      </c>
      <c r="Q1541" s="63"/>
      <c r="R1541" s="56"/>
      <c r="S1541" s="60">
        <f t="shared" si="543"/>
        <v>7.4680061065011127E-3</v>
      </c>
      <c r="T1541" s="64">
        <f t="shared" si="544"/>
        <v>2.1505376344086002E-2</v>
      </c>
      <c r="V1541" s="65"/>
      <c r="W1541" s="65"/>
      <c r="Y1541" s="15" t="str">
        <f t="shared" ref="Y1541:Y1604" si="554">IF(AX1541&gt;=70,"EASY",IF(AX1541&gt;40,"UNCERTAIN","HARD"))</f>
        <v>HARD</v>
      </c>
      <c r="AA1541" s="66">
        <f t="shared" si="545"/>
        <v>-0.1267045221392068</v>
      </c>
      <c r="AB1541">
        <f>LOOKUP($B1541,'07_L1政策步階'!$A$4:$A$14,'07_L1政策步階'!$C$4:$C$14)</f>
        <v>-1</v>
      </c>
      <c r="AC1541" s="65"/>
      <c r="AD1541" s="65"/>
      <c r="AE1541" s="65"/>
      <c r="AF1541" s="65"/>
      <c r="AG1541" s="65"/>
      <c r="AH1541" s="65"/>
      <c r="AI1541" s="65"/>
      <c r="AJ1541" s="65"/>
      <c r="AK1541" s="65"/>
      <c r="AL1541">
        <f t="shared" ref="AL1541:AL1604" si="555">IF(ISNUMBER($AA1541),IF($AA1541&gt;=0.005,100,IF($AA1541&gt;=-0.015,50,0)),"")</f>
        <v>0</v>
      </c>
      <c r="AM1541">
        <f t="shared" ref="AM1541:AM1604" si="556">IF(ISNUMBER($AB1541),IF($AB1541=1,100,IF($AB1541=0,50,0)),"")</f>
        <v>0</v>
      </c>
      <c r="AN1541" t="str">
        <f t="shared" ref="AN1541:AN1604" si="557">IF(ISNUMBER($AC1541),IF($AC1541&gt;=0.001,100,IF($AC1541&gt;=-0.003,50,0)),"")</f>
        <v/>
      </c>
      <c r="AO1541" t="str">
        <f t="shared" ref="AO1541:AO1604" si="558">IF(ISNUMBER($AD1541),IF($AD1541&gt;=0.04,100,IF($AD1541&gt;=0,50,0)),"")</f>
        <v/>
      </c>
      <c r="AP1541" t="str">
        <f t="shared" ref="AP1541:AP1604" si="559">IF(ISNUMBER($AE1541),IF($AE1541&gt;=25,100,IF($AE1541&gt;=-75,50,0)),"")</f>
        <v/>
      </c>
      <c r="AQ1541" t="str">
        <f t="shared" ref="AQ1541:AQ1604" si="560">IF(ISNUMBER($AF1541),IF($AF1541&gt;0,100,IF($AF1541&gt;=-50,50,0)),"")</f>
        <v/>
      </c>
      <c r="AR1541" t="str">
        <f t="shared" ref="AR1541:AR1604" si="561">IF(ISNUMBER($AG1541),IF($AG1541=1,100,IF($AG1541=0,50,0)),"")</f>
        <v/>
      </c>
      <c r="AS1541" t="str">
        <f t="shared" ref="AS1541:AS1604" si="562">IF(ISNUMBER($AH1541),IF($AH1541&lt;0,100,IF($AH1541&lt;=20,50,0)),"")</f>
        <v/>
      </c>
      <c r="AT1541" t="str">
        <f t="shared" ref="AT1541:AT1604" si="563">IF(ISNUMBER($AI1541),IF($AI1541&lt;0.95,100,IF($AI1541&lt;=1,50,0)),"")</f>
        <v/>
      </c>
      <c r="AU1541" t="str">
        <f t="shared" ref="AU1541:AU1604" si="564">IF(ISNUMBER($AJ1541),IF($AJ1541&lt;30,0,IF($AJ1541&lt;40,50,IF($AJ1541&lt;=90,100,50))),"")</f>
        <v/>
      </c>
      <c r="AV1541" t="str">
        <f t="shared" ref="AV1541:AV1604" si="565">IF(ISNUMBER($AK1541),IF($AK1541&gt;-0.2,100,IF($AK1541&gt;=-0.4,50,0)),"")</f>
        <v/>
      </c>
      <c r="AW1541">
        <f>'01_指標庫'!$H$4*ISNUMBER($F1541)+'01_指標庫'!$H$5*ISNUMBER($AA1541)+'01_指標庫'!$H$6*ISNUMBER($G1541)+'01_指標庫'!$H$7*ISNUMBER($H1541)+'01_指標庫'!$H$8*ISNUMBER($AF1541)+'01_指標庫'!$H$9*ISNUMBER($AG1541)+'01_指標庫'!$H$10*ISNUMBER($AB1541)+'01_指標庫'!$H$11*ISNUMBER($AC1541)+'01_指標庫'!$H$12*ISNUMBER($AD1541)+'01_指標庫'!$H$13*ISNUMBER($AE1541)+'01_指標庫'!$H$14*ISNUMBER($I1541)+'01_指標庫'!$H$15*ISNUMBER($AH1541)+'01_指標庫'!$H$16*ISNUMBER($K1541)+'01_指標庫'!$H$17*ISNUMBER($AI1541)+'01_指標庫'!$H$18*ISNUMBER($AJ1541)+'01_指標庫'!$H$19*ISNUMBER($AK1541)+'01_指標庫'!$H$20*ISNUMBER($BB1541)+'01_指標庫'!$H$21*ISNUMBER($BC1541)</f>
        <v>51</v>
      </c>
      <c r="AX1541">
        <f>IF(AW1541=0,50,ROUND(('01_指標庫'!$H$4*IF(ISNUMBER($F1541),L1541,0)+'01_指標庫'!$H$5*IF(ISNUMBER($AA1541),AL1541,0)+'01_指標庫'!$H$6*IF(ISNUMBER($G1541),M1541,0)+'01_指標庫'!$H$7*IF(ISNUMBER($H1541),N1541,0)+'01_指標庫'!$H$8*IF(ISNUMBER($AF1541),AQ1541,0)+'01_指標庫'!$H$9*IF(ISNUMBER($AG1541),AR1541,0)+'01_指標庫'!$H$10*IF(ISNUMBER($AB1541),AM1541,0)+'01_指標庫'!$H$11*IF(ISNUMBER($AC1541),AN1541,0)+'01_指標庫'!$H$12*IF(ISNUMBER($AD1541),AO1541,0)+'01_指標庫'!$H$13*IF(ISNUMBER($AE1541),AP1541,0)+'01_指標庫'!$H$14*IF(ISNUMBER($I1541),O1541,0)+'01_指標庫'!$H$15*IF(ISNUMBER($AH1541),AS1541,0)+'01_指標庫'!$H$16*IF(ISNUMBER($K1541),P1541,0)+'01_指標庫'!$H$17*IF(ISNUMBER($AI1541),AT1541,0)+'01_指標庫'!$H$18*IF(ISNUMBER($AJ1541),AU1541,0)+'01_指標庫'!$H$19*IF(ISNUMBER($AK1541),AV1541,0)+'01_指標庫'!$H$20*IF(ISNUMBER($BB1541),BB1541,0)+'01_指標庫'!$H$21*IF(ISNUMBER($BC1541),BC1541,0))/AW1541,1))</f>
        <v>33.299999999999997</v>
      </c>
      <c r="AY1541" s="67"/>
      <c r="AZ1541" s="67"/>
      <c r="BA1541" s="66">
        <f t="shared" si="546"/>
        <v>8.1267531828868034E-3</v>
      </c>
      <c r="BB1541">
        <f t="shared" si="547"/>
        <v>50</v>
      </c>
      <c r="BC1541" t="str">
        <f t="shared" si="548"/>
        <v/>
      </c>
    </row>
    <row r="1542" spans="1:55" ht="15" customHeight="1">
      <c r="A1542" s="56">
        <v>1538</v>
      </c>
      <c r="B1542" s="57">
        <v>44789</v>
      </c>
      <c r="C1542" s="56">
        <v>2022</v>
      </c>
      <c r="D1542" s="58" t="s">
        <v>237</v>
      </c>
      <c r="E1542" s="59">
        <v>13635.21</v>
      </c>
      <c r="F1542" s="60">
        <v>-2.8542999999999999E-2</v>
      </c>
      <c r="G1542" s="60">
        <v>-0.17727999999999999</v>
      </c>
      <c r="H1542" s="61">
        <v>0.48980000000000001</v>
      </c>
      <c r="I1542" s="69">
        <v>438.3</v>
      </c>
      <c r="J1542" s="70" t="s">
        <v>240</v>
      </c>
      <c r="K1542" s="63">
        <v>19.690000000000001</v>
      </c>
      <c r="L1542" s="56">
        <f t="shared" si="549"/>
        <v>0</v>
      </c>
      <c r="M1542" s="56">
        <f t="shared" si="550"/>
        <v>0</v>
      </c>
      <c r="N1542" s="56">
        <f t="shared" si="551"/>
        <v>50</v>
      </c>
      <c r="O1542" s="56">
        <f t="shared" si="552"/>
        <v>50</v>
      </c>
      <c r="P1542" s="56">
        <f t="shared" si="553"/>
        <v>100</v>
      </c>
      <c r="Q1542" s="63"/>
      <c r="R1542" s="56"/>
      <c r="S1542" s="60">
        <f t="shared" ref="S1542:S1605" si="566">$E1542/$E1541-1</f>
        <v>-2.3391804307838493E-3</v>
      </c>
      <c r="T1542" s="64">
        <f t="shared" ref="T1542:T1605" si="567">$K1542/$K1541-1</f>
        <v>-1.3032581453633951E-2</v>
      </c>
      <c r="V1542" s="65"/>
      <c r="W1542" s="65"/>
      <c r="Y1542" s="15" t="str">
        <f t="shared" si="554"/>
        <v>HARD</v>
      </c>
      <c r="AA1542" s="66">
        <f t="shared" si="545"/>
        <v>-0.1244887117326261</v>
      </c>
      <c r="AB1542">
        <f>LOOKUP($B1542,'07_L1政策步階'!$A$4:$A$14,'07_L1政策步階'!$C$4:$C$14)</f>
        <v>-1</v>
      </c>
      <c r="AC1542" s="65"/>
      <c r="AD1542" s="65"/>
      <c r="AE1542" s="65"/>
      <c r="AF1542" s="65"/>
      <c r="AG1542" s="65"/>
      <c r="AH1542" s="65"/>
      <c r="AI1542" s="65"/>
      <c r="AJ1542" s="65"/>
      <c r="AK1542" s="65"/>
      <c r="AL1542">
        <f t="shared" si="555"/>
        <v>0</v>
      </c>
      <c r="AM1542">
        <f t="shared" si="556"/>
        <v>0</v>
      </c>
      <c r="AN1542" t="str">
        <f t="shared" si="557"/>
        <v/>
      </c>
      <c r="AO1542" t="str">
        <f t="shared" si="558"/>
        <v/>
      </c>
      <c r="AP1542" t="str">
        <f t="shared" si="559"/>
        <v/>
      </c>
      <c r="AQ1542" t="str">
        <f t="shared" si="560"/>
        <v/>
      </c>
      <c r="AR1542" t="str">
        <f t="shared" si="561"/>
        <v/>
      </c>
      <c r="AS1542" t="str">
        <f t="shared" si="562"/>
        <v/>
      </c>
      <c r="AT1542" t="str">
        <f t="shared" si="563"/>
        <v/>
      </c>
      <c r="AU1542" t="str">
        <f t="shared" si="564"/>
        <v/>
      </c>
      <c r="AV1542" t="str">
        <f t="shared" si="565"/>
        <v/>
      </c>
      <c r="AW1542">
        <f>'01_指標庫'!$H$4*ISNUMBER($F1542)+'01_指標庫'!$H$5*ISNUMBER($AA1542)+'01_指標庫'!$H$6*ISNUMBER($G1542)+'01_指標庫'!$H$7*ISNUMBER($H1542)+'01_指標庫'!$H$8*ISNUMBER($AF1542)+'01_指標庫'!$H$9*ISNUMBER($AG1542)+'01_指標庫'!$H$10*ISNUMBER($AB1542)+'01_指標庫'!$H$11*ISNUMBER($AC1542)+'01_指標庫'!$H$12*ISNUMBER($AD1542)+'01_指標庫'!$H$13*ISNUMBER($AE1542)+'01_指標庫'!$H$14*ISNUMBER($I1542)+'01_指標庫'!$H$15*ISNUMBER($AH1542)+'01_指標庫'!$H$16*ISNUMBER($K1542)+'01_指標庫'!$H$17*ISNUMBER($AI1542)+'01_指標庫'!$H$18*ISNUMBER($AJ1542)+'01_指標庫'!$H$19*ISNUMBER($AK1542)+'01_指標庫'!$H$20*ISNUMBER($BB1542)+'01_指標庫'!$H$21*ISNUMBER($BC1542)</f>
        <v>51</v>
      </c>
      <c r="AX1542">
        <f>IF(AW1542=0,50,ROUND(('01_指標庫'!$H$4*IF(ISNUMBER($F1542),L1542,0)+'01_指標庫'!$H$5*IF(ISNUMBER($AA1542),AL1542,0)+'01_指標庫'!$H$6*IF(ISNUMBER($G1542),M1542,0)+'01_指標庫'!$H$7*IF(ISNUMBER($H1542),N1542,0)+'01_指標庫'!$H$8*IF(ISNUMBER($AF1542),AQ1542,0)+'01_指標庫'!$H$9*IF(ISNUMBER($AG1542),AR1542,0)+'01_指標庫'!$H$10*IF(ISNUMBER($AB1542),AM1542,0)+'01_指標庫'!$H$11*IF(ISNUMBER($AC1542),AN1542,0)+'01_指標庫'!$H$12*IF(ISNUMBER($AD1542),AO1542,0)+'01_指標庫'!$H$13*IF(ISNUMBER($AE1542),AP1542,0)+'01_指標庫'!$H$14*IF(ISNUMBER($I1542),O1542,0)+'01_指標庫'!$H$15*IF(ISNUMBER($AH1542),AS1542,0)+'01_指標庫'!$H$16*IF(ISNUMBER($K1542),P1542,0)+'01_指標庫'!$H$17*IF(ISNUMBER($AI1542),AT1542,0)+'01_指標庫'!$H$18*IF(ISNUMBER($AJ1542),AU1542,0)+'01_指標庫'!$H$19*IF(ISNUMBER($AK1542),AV1542,0)+'01_指標庫'!$H$20*IF(ISNUMBER($BB1542),BB1542,0)+'01_指標庫'!$H$21*IF(ISNUMBER($BC1542),BC1542,0))/AW1542,1))</f>
        <v>39.200000000000003</v>
      </c>
      <c r="AY1542" s="67"/>
      <c r="AZ1542" s="67"/>
      <c r="BA1542" s="66">
        <f t="shared" si="546"/>
        <v>1.1981385081828888E-2</v>
      </c>
      <c r="BB1542">
        <f t="shared" si="547"/>
        <v>100</v>
      </c>
      <c r="BC1542" t="str">
        <f t="shared" si="548"/>
        <v/>
      </c>
    </row>
    <row r="1543" spans="1:55" ht="15" customHeight="1">
      <c r="A1543" s="56">
        <v>1539</v>
      </c>
      <c r="B1543" s="57">
        <v>44790</v>
      </c>
      <c r="C1543" s="56">
        <v>2022</v>
      </c>
      <c r="D1543" s="58" t="s">
        <v>238</v>
      </c>
      <c r="E1543" s="59">
        <v>13470.86</v>
      </c>
      <c r="F1543" s="60">
        <v>-3.9438000000000001E-2</v>
      </c>
      <c r="G1543" s="60">
        <v>-0.187197</v>
      </c>
      <c r="H1543" s="61">
        <v>0.46939999999999998</v>
      </c>
      <c r="I1543" s="69">
        <v>440.1</v>
      </c>
      <c r="J1543" s="70" t="s">
        <v>240</v>
      </c>
      <c r="K1543" s="63">
        <v>19.899999999999999</v>
      </c>
      <c r="L1543" s="56">
        <f t="shared" si="549"/>
        <v>0</v>
      </c>
      <c r="M1543" s="56">
        <f t="shared" si="550"/>
        <v>0</v>
      </c>
      <c r="N1543" s="56">
        <f t="shared" si="551"/>
        <v>50</v>
      </c>
      <c r="O1543" s="56">
        <f t="shared" si="552"/>
        <v>50</v>
      </c>
      <c r="P1543" s="56">
        <f t="shared" si="553"/>
        <v>100</v>
      </c>
      <c r="Q1543" s="63"/>
      <c r="R1543" s="56"/>
      <c r="S1543" s="60">
        <f t="shared" si="566"/>
        <v>-1.2053353047001059E-2</v>
      </c>
      <c r="T1543" s="64">
        <f t="shared" si="567"/>
        <v>1.0665312341289868E-2</v>
      </c>
      <c r="V1543" s="65"/>
      <c r="W1543" s="65"/>
      <c r="Y1543" s="15" t="str">
        <f t="shared" si="554"/>
        <v>HARD</v>
      </c>
      <c r="AA1543" s="66">
        <f t="shared" si="545"/>
        <v>-0.12250342878111142</v>
      </c>
      <c r="AB1543">
        <f>LOOKUP($B1543,'07_L1政策步階'!$A$4:$A$14,'07_L1政策步階'!$C$4:$C$14)</f>
        <v>-1</v>
      </c>
      <c r="AC1543" s="65"/>
      <c r="AD1543" s="65"/>
      <c r="AE1543" s="65"/>
      <c r="AF1543" s="65"/>
      <c r="AG1543" s="65"/>
      <c r="AH1543" s="65"/>
      <c r="AI1543" s="65"/>
      <c r="AJ1543" s="65"/>
      <c r="AK1543" s="65"/>
      <c r="AL1543">
        <f t="shared" si="555"/>
        <v>0</v>
      </c>
      <c r="AM1543">
        <f t="shared" si="556"/>
        <v>0</v>
      </c>
      <c r="AN1543" t="str">
        <f t="shared" si="557"/>
        <v/>
      </c>
      <c r="AO1543" t="str">
        <f t="shared" si="558"/>
        <v/>
      </c>
      <c r="AP1543" t="str">
        <f t="shared" si="559"/>
        <v/>
      </c>
      <c r="AQ1543" t="str">
        <f t="shared" si="560"/>
        <v/>
      </c>
      <c r="AR1543" t="str">
        <f t="shared" si="561"/>
        <v/>
      </c>
      <c r="AS1543" t="str">
        <f t="shared" si="562"/>
        <v/>
      </c>
      <c r="AT1543" t="str">
        <f t="shared" si="563"/>
        <v/>
      </c>
      <c r="AU1543" t="str">
        <f t="shared" si="564"/>
        <v/>
      </c>
      <c r="AV1543" t="str">
        <f t="shared" si="565"/>
        <v/>
      </c>
      <c r="AW1543">
        <f>'01_指標庫'!$H$4*ISNUMBER($F1543)+'01_指標庫'!$H$5*ISNUMBER($AA1543)+'01_指標庫'!$H$6*ISNUMBER($G1543)+'01_指標庫'!$H$7*ISNUMBER($H1543)+'01_指標庫'!$H$8*ISNUMBER($AF1543)+'01_指標庫'!$H$9*ISNUMBER($AG1543)+'01_指標庫'!$H$10*ISNUMBER($AB1543)+'01_指標庫'!$H$11*ISNUMBER($AC1543)+'01_指標庫'!$H$12*ISNUMBER($AD1543)+'01_指標庫'!$H$13*ISNUMBER($AE1543)+'01_指標庫'!$H$14*ISNUMBER($I1543)+'01_指標庫'!$H$15*ISNUMBER($AH1543)+'01_指標庫'!$H$16*ISNUMBER($K1543)+'01_指標庫'!$H$17*ISNUMBER($AI1543)+'01_指標庫'!$H$18*ISNUMBER($AJ1543)+'01_指標庫'!$H$19*ISNUMBER($AK1543)+'01_指標庫'!$H$20*ISNUMBER($BB1543)+'01_指標庫'!$H$21*ISNUMBER($BC1543)</f>
        <v>51</v>
      </c>
      <c r="AX1543">
        <f>IF(AW1543=0,50,ROUND(('01_指標庫'!$H$4*IF(ISNUMBER($F1543),L1543,0)+'01_指標庫'!$H$5*IF(ISNUMBER($AA1543),AL1543,0)+'01_指標庫'!$H$6*IF(ISNUMBER($G1543),M1543,0)+'01_指標庫'!$H$7*IF(ISNUMBER($H1543),N1543,0)+'01_指標庫'!$H$8*IF(ISNUMBER($AF1543),AQ1543,0)+'01_指標庫'!$H$9*IF(ISNUMBER($AG1543),AR1543,0)+'01_指標庫'!$H$10*IF(ISNUMBER($AB1543),AM1543,0)+'01_指標庫'!$H$11*IF(ISNUMBER($AC1543),AN1543,0)+'01_指標庫'!$H$12*IF(ISNUMBER($AD1543),AO1543,0)+'01_指標庫'!$H$13*IF(ISNUMBER($AE1543),AP1543,0)+'01_指標庫'!$H$14*IF(ISNUMBER($I1543),O1543,0)+'01_指標庫'!$H$15*IF(ISNUMBER($AH1543),AS1543,0)+'01_指標庫'!$H$16*IF(ISNUMBER($K1543),P1543,0)+'01_指標庫'!$H$17*IF(ISNUMBER($AI1543),AT1543,0)+'01_指標庫'!$H$18*IF(ISNUMBER($AJ1543),AU1543,0)+'01_指標庫'!$H$19*IF(ISNUMBER($AK1543),AV1543,0)+'01_指標庫'!$H$20*IF(ISNUMBER($BB1543),BB1543,0)+'01_指標庫'!$H$21*IF(ISNUMBER($BC1543),BC1543,0))/AW1543,1))</f>
        <v>39.200000000000003</v>
      </c>
      <c r="AY1543" s="67"/>
      <c r="AZ1543" s="67"/>
      <c r="BA1543" s="66">
        <f t="shared" si="546"/>
        <v>1.1718645109120684E-2</v>
      </c>
      <c r="BB1543">
        <f t="shared" si="547"/>
        <v>100</v>
      </c>
      <c r="BC1543" t="str">
        <f t="shared" si="548"/>
        <v/>
      </c>
    </row>
    <row r="1544" spans="1:55" ht="15" customHeight="1">
      <c r="A1544" s="56">
        <v>1540</v>
      </c>
      <c r="B1544" s="57">
        <v>44791</v>
      </c>
      <c r="C1544" s="56">
        <v>2022</v>
      </c>
      <c r="D1544" s="58" t="s">
        <v>239</v>
      </c>
      <c r="E1544" s="59">
        <v>13505.99</v>
      </c>
      <c r="F1544" s="60">
        <v>-3.6108000000000001E-2</v>
      </c>
      <c r="G1544" s="60">
        <v>-0.18507699999999999</v>
      </c>
      <c r="H1544" s="61">
        <v>0.44900000000000001</v>
      </c>
      <c r="I1544" s="69">
        <v>437.2</v>
      </c>
      <c r="J1544" s="70" t="s">
        <v>240</v>
      </c>
      <c r="K1544" s="63">
        <v>19.559999999999999</v>
      </c>
      <c r="L1544" s="56">
        <f t="shared" si="549"/>
        <v>0</v>
      </c>
      <c r="M1544" s="56">
        <f t="shared" si="550"/>
        <v>0</v>
      </c>
      <c r="N1544" s="56">
        <f t="shared" si="551"/>
        <v>50</v>
      </c>
      <c r="O1544" s="56">
        <f t="shared" si="552"/>
        <v>50</v>
      </c>
      <c r="P1544" s="56">
        <f t="shared" si="553"/>
        <v>100</v>
      </c>
      <c r="Q1544" s="63"/>
      <c r="R1544" s="56"/>
      <c r="S1544" s="60">
        <f t="shared" si="566"/>
        <v>2.6078513175846751E-3</v>
      </c>
      <c r="T1544" s="64">
        <f t="shared" si="567"/>
        <v>-1.7085427135678399E-2</v>
      </c>
      <c r="V1544" s="65"/>
      <c r="W1544" s="65"/>
      <c r="Y1544" s="15" t="str">
        <f t="shared" si="554"/>
        <v>HARD</v>
      </c>
      <c r="AA1544" s="66">
        <f t="shared" si="545"/>
        <v>-0.12061839013834375</v>
      </c>
      <c r="AB1544">
        <f>LOOKUP($B1544,'07_L1政策步階'!$A$4:$A$14,'07_L1政策步階'!$C$4:$C$14)</f>
        <v>-1</v>
      </c>
      <c r="AC1544" s="65"/>
      <c r="AD1544" s="65"/>
      <c r="AE1544" s="65"/>
      <c r="AF1544" s="65"/>
      <c r="AG1544" s="65"/>
      <c r="AH1544" s="65"/>
      <c r="AI1544" s="65"/>
      <c r="AJ1544" s="65"/>
      <c r="AK1544" s="65"/>
      <c r="AL1544">
        <f t="shared" si="555"/>
        <v>0</v>
      </c>
      <c r="AM1544">
        <f t="shared" si="556"/>
        <v>0</v>
      </c>
      <c r="AN1544" t="str">
        <f t="shared" si="557"/>
        <v/>
      </c>
      <c r="AO1544" t="str">
        <f t="shared" si="558"/>
        <v/>
      </c>
      <c r="AP1544" t="str">
        <f t="shared" si="559"/>
        <v/>
      </c>
      <c r="AQ1544" t="str">
        <f t="shared" si="560"/>
        <v/>
      </c>
      <c r="AR1544" t="str">
        <f t="shared" si="561"/>
        <v/>
      </c>
      <c r="AS1544" t="str">
        <f t="shared" si="562"/>
        <v/>
      </c>
      <c r="AT1544" t="str">
        <f t="shared" si="563"/>
        <v/>
      </c>
      <c r="AU1544" t="str">
        <f t="shared" si="564"/>
        <v/>
      </c>
      <c r="AV1544" t="str">
        <f t="shared" si="565"/>
        <v/>
      </c>
      <c r="AW1544">
        <f>'01_指標庫'!$H$4*ISNUMBER($F1544)+'01_指標庫'!$H$5*ISNUMBER($AA1544)+'01_指標庫'!$H$6*ISNUMBER($G1544)+'01_指標庫'!$H$7*ISNUMBER($H1544)+'01_指標庫'!$H$8*ISNUMBER($AF1544)+'01_指標庫'!$H$9*ISNUMBER($AG1544)+'01_指標庫'!$H$10*ISNUMBER($AB1544)+'01_指標庫'!$H$11*ISNUMBER($AC1544)+'01_指標庫'!$H$12*ISNUMBER($AD1544)+'01_指標庫'!$H$13*ISNUMBER($AE1544)+'01_指標庫'!$H$14*ISNUMBER($I1544)+'01_指標庫'!$H$15*ISNUMBER($AH1544)+'01_指標庫'!$H$16*ISNUMBER($K1544)+'01_指標庫'!$H$17*ISNUMBER($AI1544)+'01_指標庫'!$H$18*ISNUMBER($AJ1544)+'01_指標庫'!$H$19*ISNUMBER($AK1544)+'01_指標庫'!$H$20*ISNUMBER($BB1544)+'01_指標庫'!$H$21*ISNUMBER($BC1544)</f>
        <v>51</v>
      </c>
      <c r="AX1544">
        <f>IF(AW1544=0,50,ROUND(('01_指標庫'!$H$4*IF(ISNUMBER($F1544),L1544,0)+'01_指標庫'!$H$5*IF(ISNUMBER($AA1544),AL1544,0)+'01_指標庫'!$H$6*IF(ISNUMBER($G1544),M1544,0)+'01_指標庫'!$H$7*IF(ISNUMBER($H1544),N1544,0)+'01_指標庫'!$H$8*IF(ISNUMBER($AF1544),AQ1544,0)+'01_指標庫'!$H$9*IF(ISNUMBER($AG1544),AR1544,0)+'01_指標庫'!$H$10*IF(ISNUMBER($AB1544),AM1544,0)+'01_指標庫'!$H$11*IF(ISNUMBER($AC1544),AN1544,0)+'01_指標庫'!$H$12*IF(ISNUMBER($AD1544),AO1544,0)+'01_指標庫'!$H$13*IF(ISNUMBER($AE1544),AP1544,0)+'01_指標庫'!$H$14*IF(ISNUMBER($I1544),O1544,0)+'01_指標庫'!$H$15*IF(ISNUMBER($AH1544),AS1544,0)+'01_指標庫'!$H$16*IF(ISNUMBER($K1544),P1544,0)+'01_指標庫'!$H$17*IF(ISNUMBER($AI1544),AT1544,0)+'01_指標庫'!$H$18*IF(ISNUMBER($AJ1544),AU1544,0)+'01_指標庫'!$H$19*IF(ISNUMBER($AK1544),AV1544,0)+'01_指標庫'!$H$20*IF(ISNUMBER($BB1544),BB1544,0)+'01_指標庫'!$H$21*IF(ISNUMBER($BC1544),BC1544,0))/AW1544,1))</f>
        <v>39.200000000000003</v>
      </c>
      <c r="AY1544" s="67"/>
      <c r="AZ1544" s="67"/>
      <c r="BA1544" s="66">
        <f t="shared" si="546"/>
        <v>1.3442184520418454E-2</v>
      </c>
      <c r="BB1544">
        <f t="shared" si="547"/>
        <v>100</v>
      </c>
      <c r="BC1544" t="str">
        <f t="shared" si="548"/>
        <v/>
      </c>
    </row>
    <row r="1545" spans="1:55" ht="15" customHeight="1">
      <c r="A1545" s="56">
        <v>1541</v>
      </c>
      <c r="B1545" s="57">
        <v>44792</v>
      </c>
      <c r="C1545" s="56">
        <v>2022</v>
      </c>
      <c r="D1545" s="58" t="s">
        <v>234</v>
      </c>
      <c r="E1545" s="59">
        <v>13242.9</v>
      </c>
      <c r="F1545" s="60">
        <v>-5.3962999999999997E-2</v>
      </c>
      <c r="G1545" s="60">
        <v>-0.20095199999999999</v>
      </c>
      <c r="H1545" s="61">
        <v>0.40820000000000001</v>
      </c>
      <c r="I1545" s="69">
        <v>445.9</v>
      </c>
      <c r="J1545" s="70" t="s">
        <v>240</v>
      </c>
      <c r="K1545" s="63">
        <v>20.6</v>
      </c>
      <c r="L1545" s="56">
        <f t="shared" si="549"/>
        <v>0</v>
      </c>
      <c r="M1545" s="56">
        <f t="shared" si="550"/>
        <v>0</v>
      </c>
      <c r="N1545" s="56">
        <f t="shared" si="551"/>
        <v>50</v>
      </c>
      <c r="O1545" s="56">
        <f t="shared" si="552"/>
        <v>50</v>
      </c>
      <c r="P1545" s="56">
        <f t="shared" si="553"/>
        <v>50</v>
      </c>
      <c r="Q1545" s="63"/>
      <c r="R1545" s="56"/>
      <c r="S1545" s="60">
        <f t="shared" si="566"/>
        <v>-1.9479505019624588E-2</v>
      </c>
      <c r="T1545" s="64">
        <f t="shared" si="567"/>
        <v>5.3169734151329306E-2</v>
      </c>
      <c r="V1545" s="65"/>
      <c r="W1545" s="65"/>
      <c r="Y1545" s="15" t="str">
        <f t="shared" si="554"/>
        <v>HARD</v>
      </c>
      <c r="AA1545" s="66">
        <f t="shared" si="545"/>
        <v>-0.11886409322464697</v>
      </c>
      <c r="AB1545">
        <f>LOOKUP($B1545,'07_L1政策步階'!$A$4:$A$14,'07_L1政策步階'!$C$4:$C$14)</f>
        <v>-1</v>
      </c>
      <c r="AC1545" s="65"/>
      <c r="AD1545" s="65"/>
      <c r="AE1545" s="65"/>
      <c r="AF1545" s="65"/>
      <c r="AG1545" s="65"/>
      <c r="AH1545" s="65"/>
      <c r="AI1545" s="65"/>
      <c r="AJ1545" s="65"/>
      <c r="AK1545" s="65"/>
      <c r="AL1545">
        <f t="shared" si="555"/>
        <v>0</v>
      </c>
      <c r="AM1545">
        <f t="shared" si="556"/>
        <v>0</v>
      </c>
      <c r="AN1545" t="str">
        <f t="shared" si="557"/>
        <v/>
      </c>
      <c r="AO1545" t="str">
        <f t="shared" si="558"/>
        <v/>
      </c>
      <c r="AP1545" t="str">
        <f t="shared" si="559"/>
        <v/>
      </c>
      <c r="AQ1545" t="str">
        <f t="shared" si="560"/>
        <v/>
      </c>
      <c r="AR1545" t="str">
        <f t="shared" si="561"/>
        <v/>
      </c>
      <c r="AS1545" t="str">
        <f t="shared" si="562"/>
        <v/>
      </c>
      <c r="AT1545" t="str">
        <f t="shared" si="563"/>
        <v/>
      </c>
      <c r="AU1545" t="str">
        <f t="shared" si="564"/>
        <v/>
      </c>
      <c r="AV1545" t="str">
        <f t="shared" si="565"/>
        <v/>
      </c>
      <c r="AW1545">
        <f>'01_指標庫'!$H$4*ISNUMBER($F1545)+'01_指標庫'!$H$5*ISNUMBER($AA1545)+'01_指標庫'!$H$6*ISNUMBER($G1545)+'01_指標庫'!$H$7*ISNUMBER($H1545)+'01_指標庫'!$H$8*ISNUMBER($AF1545)+'01_指標庫'!$H$9*ISNUMBER($AG1545)+'01_指標庫'!$H$10*ISNUMBER($AB1545)+'01_指標庫'!$H$11*ISNUMBER($AC1545)+'01_指標庫'!$H$12*ISNUMBER($AD1545)+'01_指標庫'!$H$13*ISNUMBER($AE1545)+'01_指標庫'!$H$14*ISNUMBER($I1545)+'01_指標庫'!$H$15*ISNUMBER($AH1545)+'01_指標庫'!$H$16*ISNUMBER($K1545)+'01_指標庫'!$H$17*ISNUMBER($AI1545)+'01_指標庫'!$H$18*ISNUMBER($AJ1545)+'01_指標庫'!$H$19*ISNUMBER($AK1545)+'01_指標庫'!$H$20*ISNUMBER($BB1545)+'01_指標庫'!$H$21*ISNUMBER($BC1545)</f>
        <v>51</v>
      </c>
      <c r="AX1545">
        <f>IF(AW1545=0,50,ROUND(('01_指標庫'!$H$4*IF(ISNUMBER($F1545),L1545,0)+'01_指標庫'!$H$5*IF(ISNUMBER($AA1545),AL1545,0)+'01_指標庫'!$H$6*IF(ISNUMBER($G1545),M1545,0)+'01_指標庫'!$H$7*IF(ISNUMBER($H1545),N1545,0)+'01_指標庫'!$H$8*IF(ISNUMBER($AF1545),AQ1545,0)+'01_指標庫'!$H$9*IF(ISNUMBER($AG1545),AR1545,0)+'01_指標庫'!$H$10*IF(ISNUMBER($AB1545),AM1545,0)+'01_指標庫'!$H$11*IF(ISNUMBER($AC1545),AN1545,0)+'01_指標庫'!$H$12*IF(ISNUMBER($AD1545),AO1545,0)+'01_指標庫'!$H$13*IF(ISNUMBER($AE1545),AP1545,0)+'01_指標庫'!$H$14*IF(ISNUMBER($I1545),O1545,0)+'01_指標庫'!$H$15*IF(ISNUMBER($AH1545),AS1545,0)+'01_指標庫'!$H$16*IF(ISNUMBER($K1545),P1545,0)+'01_指標庫'!$H$17*IF(ISNUMBER($AI1545),AT1545,0)+'01_指標庫'!$H$18*IF(ISNUMBER($AJ1545),AU1545,0)+'01_指標庫'!$H$19*IF(ISNUMBER($AK1545),AV1545,0)+'01_指標庫'!$H$20*IF(ISNUMBER($BB1545),BB1545,0)+'01_指標庫'!$H$21*IF(ISNUMBER($BC1545),BC1545,0))/AW1545,1))</f>
        <v>27.5</v>
      </c>
      <c r="AY1545" s="67"/>
      <c r="AZ1545" s="67"/>
      <c r="BA1545" s="66">
        <f t="shared" si="546"/>
        <v>8.352619531807548E-3</v>
      </c>
      <c r="BB1545">
        <f t="shared" si="547"/>
        <v>50</v>
      </c>
      <c r="BC1545" t="str">
        <f t="shared" si="548"/>
        <v/>
      </c>
    </row>
    <row r="1546" spans="1:55" ht="15" customHeight="1">
      <c r="A1546" s="56">
        <v>1542</v>
      </c>
      <c r="B1546" s="57">
        <v>44795</v>
      </c>
      <c r="C1546" s="56">
        <v>2022</v>
      </c>
      <c r="D1546" s="58" t="s">
        <v>236</v>
      </c>
      <c r="E1546" s="59">
        <v>12890.54</v>
      </c>
      <c r="F1546" s="60">
        <v>-7.8062999999999994E-2</v>
      </c>
      <c r="G1546" s="60">
        <v>-0.22221199999999999</v>
      </c>
      <c r="H1546" s="61">
        <v>0.32650000000000001</v>
      </c>
      <c r="I1546" s="69">
        <v>472.8</v>
      </c>
      <c r="J1546" s="70" t="s">
        <v>240</v>
      </c>
      <c r="K1546" s="63">
        <v>23.8</v>
      </c>
      <c r="L1546" s="56">
        <f t="shared" si="549"/>
        <v>0</v>
      </c>
      <c r="M1546" s="56">
        <f t="shared" si="550"/>
        <v>0</v>
      </c>
      <c r="N1546" s="56">
        <f t="shared" si="551"/>
        <v>0</v>
      </c>
      <c r="O1546" s="56">
        <f t="shared" si="552"/>
        <v>50</v>
      </c>
      <c r="P1546" s="56">
        <f t="shared" si="553"/>
        <v>50</v>
      </c>
      <c r="Q1546" s="63"/>
      <c r="R1546" s="56"/>
      <c r="S1546" s="60">
        <f t="shared" si="566"/>
        <v>-2.6607465132259422E-2</v>
      </c>
      <c r="T1546" s="64">
        <f t="shared" si="567"/>
        <v>0.15533980582524265</v>
      </c>
      <c r="V1546" s="65"/>
      <c r="W1546" s="65"/>
      <c r="Y1546" s="15" t="str">
        <f t="shared" si="554"/>
        <v>HARD</v>
      </c>
      <c r="AA1546" s="66">
        <f t="shared" si="545"/>
        <v>-0.11695084282458279</v>
      </c>
      <c r="AB1546">
        <f>LOOKUP($B1546,'07_L1政策步階'!$A$4:$A$14,'07_L1政策步階'!$C$4:$C$14)</f>
        <v>-1</v>
      </c>
      <c r="AC1546" s="65"/>
      <c r="AD1546" s="65"/>
      <c r="AE1546" s="65"/>
      <c r="AF1546" s="65"/>
      <c r="AG1546" s="65"/>
      <c r="AH1546" s="65"/>
      <c r="AI1546" s="65"/>
      <c r="AJ1546" s="65"/>
      <c r="AK1546" s="65"/>
      <c r="AL1546">
        <f t="shared" si="555"/>
        <v>0</v>
      </c>
      <c r="AM1546">
        <f t="shared" si="556"/>
        <v>0</v>
      </c>
      <c r="AN1546" t="str">
        <f t="shared" si="557"/>
        <v/>
      </c>
      <c r="AO1546" t="str">
        <f t="shared" si="558"/>
        <v/>
      </c>
      <c r="AP1546" t="str">
        <f t="shared" si="559"/>
        <v/>
      </c>
      <c r="AQ1546" t="str">
        <f t="shared" si="560"/>
        <v/>
      </c>
      <c r="AR1546" t="str">
        <f t="shared" si="561"/>
        <v/>
      </c>
      <c r="AS1546" t="str">
        <f t="shared" si="562"/>
        <v/>
      </c>
      <c r="AT1546" t="str">
        <f t="shared" si="563"/>
        <v/>
      </c>
      <c r="AU1546" t="str">
        <f t="shared" si="564"/>
        <v/>
      </c>
      <c r="AV1546" t="str">
        <f t="shared" si="565"/>
        <v/>
      </c>
      <c r="AW1546">
        <f>'01_指標庫'!$H$4*ISNUMBER($F1546)+'01_指標庫'!$H$5*ISNUMBER($AA1546)+'01_指標庫'!$H$6*ISNUMBER($G1546)+'01_指標庫'!$H$7*ISNUMBER($H1546)+'01_指標庫'!$H$8*ISNUMBER($AF1546)+'01_指標庫'!$H$9*ISNUMBER($AG1546)+'01_指標庫'!$H$10*ISNUMBER($AB1546)+'01_指標庫'!$H$11*ISNUMBER($AC1546)+'01_指標庫'!$H$12*ISNUMBER($AD1546)+'01_指標庫'!$H$13*ISNUMBER($AE1546)+'01_指標庫'!$H$14*ISNUMBER($I1546)+'01_指標庫'!$H$15*ISNUMBER($AH1546)+'01_指標庫'!$H$16*ISNUMBER($K1546)+'01_指標庫'!$H$17*ISNUMBER($AI1546)+'01_指標庫'!$H$18*ISNUMBER($AJ1546)+'01_指標庫'!$H$19*ISNUMBER($AK1546)+'01_指標庫'!$H$20*ISNUMBER($BB1546)+'01_指標庫'!$H$21*ISNUMBER($BC1546)</f>
        <v>51</v>
      </c>
      <c r="AX1546">
        <f>IF(AW1546=0,50,ROUND(('01_指標庫'!$H$4*IF(ISNUMBER($F1546),L1546,0)+'01_指標庫'!$H$5*IF(ISNUMBER($AA1546),AL1546,0)+'01_指標庫'!$H$6*IF(ISNUMBER($G1546),M1546,0)+'01_指標庫'!$H$7*IF(ISNUMBER($H1546),N1546,0)+'01_指標庫'!$H$8*IF(ISNUMBER($AF1546),AQ1546,0)+'01_指標庫'!$H$9*IF(ISNUMBER($AG1546),AR1546,0)+'01_指標庫'!$H$10*IF(ISNUMBER($AB1546),AM1546,0)+'01_指標庫'!$H$11*IF(ISNUMBER($AC1546),AN1546,0)+'01_指標庫'!$H$12*IF(ISNUMBER($AD1546),AO1546,0)+'01_指標庫'!$H$13*IF(ISNUMBER($AE1546),AP1546,0)+'01_指標庫'!$H$14*IF(ISNUMBER($I1546),O1546,0)+'01_指標庫'!$H$15*IF(ISNUMBER($AH1546),AS1546,0)+'01_指標庫'!$H$16*IF(ISNUMBER($K1546),P1546,0)+'01_指標庫'!$H$17*IF(ISNUMBER($AI1546),AT1546,0)+'01_指標庫'!$H$18*IF(ISNUMBER($AJ1546),AU1546,0)+'01_指標庫'!$H$19*IF(ISNUMBER($AK1546),AV1546,0)+'01_指標庫'!$H$20*IF(ISNUMBER($BB1546),BB1546,0)+'01_指標庫'!$H$21*IF(ISNUMBER($BC1546),BC1546,0))/AW1546,1))</f>
        <v>19.600000000000001</v>
      </c>
      <c r="AY1546" s="67"/>
      <c r="AZ1546" s="67"/>
      <c r="BA1546" s="66">
        <f t="shared" si="546"/>
        <v>-1.242209257530158E-3</v>
      </c>
      <c r="BB1546">
        <f t="shared" si="547"/>
        <v>50</v>
      </c>
      <c r="BC1546" t="str">
        <f t="shared" si="548"/>
        <v/>
      </c>
    </row>
    <row r="1547" spans="1:55" ht="15" customHeight="1">
      <c r="A1547" s="56">
        <v>1543</v>
      </c>
      <c r="B1547" s="57">
        <v>44796</v>
      </c>
      <c r="C1547" s="56">
        <v>2022</v>
      </c>
      <c r="D1547" s="58" t="s">
        <v>237</v>
      </c>
      <c r="E1547" s="59">
        <v>12881.79</v>
      </c>
      <c r="F1547" s="60">
        <v>-7.7546000000000004E-2</v>
      </c>
      <c r="G1547" s="60">
        <v>-0.22273999999999999</v>
      </c>
      <c r="H1547" s="61">
        <v>0.34689999999999999</v>
      </c>
      <c r="I1547" s="69">
        <v>475.4</v>
      </c>
      <c r="J1547" s="70" t="s">
        <v>240</v>
      </c>
      <c r="K1547" s="63">
        <v>24.11</v>
      </c>
      <c r="L1547" s="56">
        <f t="shared" si="549"/>
        <v>0</v>
      </c>
      <c r="M1547" s="56">
        <f t="shared" si="550"/>
        <v>0</v>
      </c>
      <c r="N1547" s="56">
        <f t="shared" si="551"/>
        <v>0</v>
      </c>
      <c r="O1547" s="56">
        <f t="shared" si="552"/>
        <v>50</v>
      </c>
      <c r="P1547" s="56">
        <f t="shared" si="553"/>
        <v>50</v>
      </c>
      <c r="Q1547" s="63"/>
      <c r="R1547" s="56"/>
      <c r="S1547" s="60">
        <f t="shared" si="566"/>
        <v>-6.7879235470347243E-4</v>
      </c>
      <c r="T1547" s="64">
        <f t="shared" si="567"/>
        <v>1.3025210084033567E-2</v>
      </c>
      <c r="V1547" s="65"/>
      <c r="W1547" s="65"/>
      <c r="Y1547" s="15" t="str">
        <f t="shared" si="554"/>
        <v>HARD</v>
      </c>
      <c r="AA1547" s="66">
        <f t="shared" si="545"/>
        <v>-0.11435316406118701</v>
      </c>
      <c r="AB1547">
        <f>LOOKUP($B1547,'07_L1政策步階'!$A$4:$A$14,'07_L1政策步階'!$C$4:$C$14)</f>
        <v>-1</v>
      </c>
      <c r="AC1547" s="65"/>
      <c r="AD1547" s="65"/>
      <c r="AE1547" s="65"/>
      <c r="AF1547" s="65"/>
      <c r="AG1547" s="65"/>
      <c r="AH1547" s="65"/>
      <c r="AI1547" s="65"/>
      <c r="AJ1547" s="65"/>
      <c r="AK1547" s="65"/>
      <c r="AL1547">
        <f t="shared" si="555"/>
        <v>0</v>
      </c>
      <c r="AM1547">
        <f t="shared" si="556"/>
        <v>0</v>
      </c>
      <c r="AN1547" t="str">
        <f t="shared" si="557"/>
        <v/>
      </c>
      <c r="AO1547" t="str">
        <f t="shared" si="558"/>
        <v/>
      </c>
      <c r="AP1547" t="str">
        <f t="shared" si="559"/>
        <v/>
      </c>
      <c r="AQ1547" t="str">
        <f t="shared" si="560"/>
        <v/>
      </c>
      <c r="AR1547" t="str">
        <f t="shared" si="561"/>
        <v/>
      </c>
      <c r="AS1547" t="str">
        <f t="shared" si="562"/>
        <v/>
      </c>
      <c r="AT1547" t="str">
        <f t="shared" si="563"/>
        <v/>
      </c>
      <c r="AU1547" t="str">
        <f t="shared" si="564"/>
        <v/>
      </c>
      <c r="AV1547" t="str">
        <f t="shared" si="565"/>
        <v/>
      </c>
      <c r="AW1547">
        <f>'01_指標庫'!$H$4*ISNUMBER($F1547)+'01_指標庫'!$H$5*ISNUMBER($AA1547)+'01_指標庫'!$H$6*ISNUMBER($G1547)+'01_指標庫'!$H$7*ISNUMBER($H1547)+'01_指標庫'!$H$8*ISNUMBER($AF1547)+'01_指標庫'!$H$9*ISNUMBER($AG1547)+'01_指標庫'!$H$10*ISNUMBER($AB1547)+'01_指標庫'!$H$11*ISNUMBER($AC1547)+'01_指標庫'!$H$12*ISNUMBER($AD1547)+'01_指標庫'!$H$13*ISNUMBER($AE1547)+'01_指標庫'!$H$14*ISNUMBER($I1547)+'01_指標庫'!$H$15*ISNUMBER($AH1547)+'01_指標庫'!$H$16*ISNUMBER($K1547)+'01_指標庫'!$H$17*ISNUMBER($AI1547)+'01_指標庫'!$H$18*ISNUMBER($AJ1547)+'01_指標庫'!$H$19*ISNUMBER($AK1547)+'01_指標庫'!$H$20*ISNUMBER($BB1547)+'01_指標庫'!$H$21*ISNUMBER($BC1547)</f>
        <v>51</v>
      </c>
      <c r="AX1547">
        <f>IF(AW1547=0,50,ROUND(('01_指標庫'!$H$4*IF(ISNUMBER($F1547),L1547,0)+'01_指標庫'!$H$5*IF(ISNUMBER($AA1547),AL1547,0)+'01_指標庫'!$H$6*IF(ISNUMBER($G1547),M1547,0)+'01_指標庫'!$H$7*IF(ISNUMBER($H1547),N1547,0)+'01_指標庫'!$H$8*IF(ISNUMBER($AF1547),AQ1547,0)+'01_指標庫'!$H$9*IF(ISNUMBER($AG1547),AR1547,0)+'01_指標庫'!$H$10*IF(ISNUMBER($AB1547),AM1547,0)+'01_指標庫'!$H$11*IF(ISNUMBER($AC1547),AN1547,0)+'01_指標庫'!$H$12*IF(ISNUMBER($AD1547),AO1547,0)+'01_指標庫'!$H$13*IF(ISNUMBER($AE1547),AP1547,0)+'01_指標庫'!$H$14*IF(ISNUMBER($I1547),O1547,0)+'01_指標庫'!$H$15*IF(ISNUMBER($AH1547),AS1547,0)+'01_指標庫'!$H$16*IF(ISNUMBER($K1547),P1547,0)+'01_指標庫'!$H$17*IF(ISNUMBER($AI1547),AT1547,0)+'01_指標庫'!$H$18*IF(ISNUMBER($AJ1547),AU1547,0)+'01_指標庫'!$H$19*IF(ISNUMBER($AK1547),AV1547,0)+'01_指標庫'!$H$20*IF(ISNUMBER($BB1547),BB1547,0)+'01_指標庫'!$H$21*IF(ISNUMBER($BC1547),BC1547,0))/AW1547,1))</f>
        <v>13.7</v>
      </c>
      <c r="AY1547" s="67"/>
      <c r="AZ1547" s="67"/>
      <c r="BA1547" s="66">
        <f t="shared" si="546"/>
        <v>-1.1581535774745411E-2</v>
      </c>
      <c r="BB1547">
        <f t="shared" si="547"/>
        <v>0</v>
      </c>
      <c r="BC1547" t="str">
        <f t="shared" si="548"/>
        <v/>
      </c>
    </row>
    <row r="1548" spans="1:55" ht="15" customHeight="1">
      <c r="A1548" s="56">
        <v>1544</v>
      </c>
      <c r="B1548" s="57">
        <v>44797</v>
      </c>
      <c r="C1548" s="56">
        <v>2022</v>
      </c>
      <c r="D1548" s="58" t="s">
        <v>238</v>
      </c>
      <c r="E1548" s="59">
        <v>12917.86</v>
      </c>
      <c r="F1548" s="60">
        <v>-7.3821999999999999E-2</v>
      </c>
      <c r="G1548" s="60">
        <v>-0.22056400000000001</v>
      </c>
      <c r="H1548" s="61">
        <v>0.34689999999999999</v>
      </c>
      <c r="I1548" s="69">
        <v>464.6</v>
      </c>
      <c r="J1548" s="70" t="s">
        <v>240</v>
      </c>
      <c r="K1548" s="63">
        <v>22.82</v>
      </c>
      <c r="L1548" s="56">
        <f t="shared" si="549"/>
        <v>0</v>
      </c>
      <c r="M1548" s="56">
        <f t="shared" si="550"/>
        <v>0</v>
      </c>
      <c r="N1548" s="56">
        <f t="shared" si="551"/>
        <v>0</v>
      </c>
      <c r="O1548" s="56">
        <f t="shared" si="552"/>
        <v>50</v>
      </c>
      <c r="P1548" s="56">
        <f t="shared" si="553"/>
        <v>50</v>
      </c>
      <c r="Q1548" s="63"/>
      <c r="R1548" s="56"/>
      <c r="S1548" s="60">
        <f t="shared" si="566"/>
        <v>2.8000766974154434E-3</v>
      </c>
      <c r="T1548" s="64">
        <f t="shared" si="567"/>
        <v>-5.3504769805060137E-2</v>
      </c>
      <c r="V1548" s="65"/>
      <c r="W1548" s="65"/>
      <c r="Y1548" s="15" t="str">
        <f t="shared" si="554"/>
        <v>HARD</v>
      </c>
      <c r="AA1548" s="66">
        <f t="shared" ref="AA1548:AA1611" si="568">IF($A1548&lt;200,"",AVERAGE($E1499:$E1548)/AVERAGE($E1349:$E1548)-1)</f>
        <v>-0.11092382611826224</v>
      </c>
      <c r="AB1548">
        <f>LOOKUP($B1548,'07_L1政策步階'!$A$4:$A$14,'07_L1政策步階'!$C$4:$C$14)</f>
        <v>-1</v>
      </c>
      <c r="AC1548" s="65"/>
      <c r="AD1548" s="65"/>
      <c r="AE1548" s="65"/>
      <c r="AF1548" s="65"/>
      <c r="AG1548" s="65"/>
      <c r="AH1548" s="65"/>
      <c r="AI1548" s="65"/>
      <c r="AJ1548" s="65"/>
      <c r="AK1548" s="65"/>
      <c r="AL1548">
        <f t="shared" si="555"/>
        <v>0</v>
      </c>
      <c r="AM1548">
        <f t="shared" si="556"/>
        <v>0</v>
      </c>
      <c r="AN1548" t="str">
        <f t="shared" si="557"/>
        <v/>
      </c>
      <c r="AO1548" t="str">
        <f t="shared" si="558"/>
        <v/>
      </c>
      <c r="AP1548" t="str">
        <f t="shared" si="559"/>
        <v/>
      </c>
      <c r="AQ1548" t="str">
        <f t="shared" si="560"/>
        <v/>
      </c>
      <c r="AR1548" t="str">
        <f t="shared" si="561"/>
        <v/>
      </c>
      <c r="AS1548" t="str">
        <f t="shared" si="562"/>
        <v/>
      </c>
      <c r="AT1548" t="str">
        <f t="shared" si="563"/>
        <v/>
      </c>
      <c r="AU1548" t="str">
        <f t="shared" si="564"/>
        <v/>
      </c>
      <c r="AV1548" t="str">
        <f t="shared" si="565"/>
        <v/>
      </c>
      <c r="AW1548">
        <f>'01_指標庫'!$H$4*ISNUMBER($F1548)+'01_指標庫'!$H$5*ISNUMBER($AA1548)+'01_指標庫'!$H$6*ISNUMBER($G1548)+'01_指標庫'!$H$7*ISNUMBER($H1548)+'01_指標庫'!$H$8*ISNUMBER($AF1548)+'01_指標庫'!$H$9*ISNUMBER($AG1548)+'01_指標庫'!$H$10*ISNUMBER($AB1548)+'01_指標庫'!$H$11*ISNUMBER($AC1548)+'01_指標庫'!$H$12*ISNUMBER($AD1548)+'01_指標庫'!$H$13*ISNUMBER($AE1548)+'01_指標庫'!$H$14*ISNUMBER($I1548)+'01_指標庫'!$H$15*ISNUMBER($AH1548)+'01_指標庫'!$H$16*ISNUMBER($K1548)+'01_指標庫'!$H$17*ISNUMBER($AI1548)+'01_指標庫'!$H$18*ISNUMBER($AJ1548)+'01_指標庫'!$H$19*ISNUMBER($AK1548)+'01_指標庫'!$H$20*ISNUMBER($BB1548)+'01_指標庫'!$H$21*ISNUMBER($BC1548)</f>
        <v>51</v>
      </c>
      <c r="AX1548">
        <f>IF(AW1548=0,50,ROUND(('01_指標庫'!$H$4*IF(ISNUMBER($F1548),L1548,0)+'01_指標庫'!$H$5*IF(ISNUMBER($AA1548),AL1548,0)+'01_指標庫'!$H$6*IF(ISNUMBER($G1548),M1548,0)+'01_指標庫'!$H$7*IF(ISNUMBER($H1548),N1548,0)+'01_指標庫'!$H$8*IF(ISNUMBER($AF1548),AQ1548,0)+'01_指標庫'!$H$9*IF(ISNUMBER($AG1548),AR1548,0)+'01_指標庫'!$H$10*IF(ISNUMBER($AB1548),AM1548,0)+'01_指標庫'!$H$11*IF(ISNUMBER($AC1548),AN1548,0)+'01_指標庫'!$H$12*IF(ISNUMBER($AD1548),AO1548,0)+'01_指標庫'!$H$13*IF(ISNUMBER($AE1548),AP1548,0)+'01_指標庫'!$H$14*IF(ISNUMBER($I1548),O1548,0)+'01_指標庫'!$H$15*IF(ISNUMBER($AH1548),AS1548,0)+'01_指標庫'!$H$16*IF(ISNUMBER($K1548),P1548,0)+'01_指標庫'!$H$17*IF(ISNUMBER($AI1548),AT1548,0)+'01_指標庫'!$H$18*IF(ISNUMBER($AJ1548),AU1548,0)+'01_指標庫'!$H$19*IF(ISNUMBER($AK1548),AV1548,0)+'01_指標庫'!$H$20*IF(ISNUMBER($BB1548),BB1548,0)+'01_指標庫'!$H$21*IF(ISNUMBER($BC1548),BC1548,0))/AW1548,1))</f>
        <v>13.7</v>
      </c>
      <c r="AY1548" s="67"/>
      <c r="AZ1548" s="67"/>
      <c r="BA1548" s="66">
        <f t="shared" si="546"/>
        <v>-1.6472735178329589E-2</v>
      </c>
      <c r="BB1548">
        <f t="shared" si="547"/>
        <v>0</v>
      </c>
      <c r="BC1548" t="str">
        <f t="shared" si="548"/>
        <v/>
      </c>
    </row>
    <row r="1549" spans="1:55" ht="15" customHeight="1">
      <c r="A1549" s="56">
        <v>1545</v>
      </c>
      <c r="B1549" s="57">
        <v>44798</v>
      </c>
      <c r="C1549" s="56">
        <v>2022</v>
      </c>
      <c r="D1549" s="58" t="s">
        <v>239</v>
      </c>
      <c r="E1549" s="59">
        <v>13143.58</v>
      </c>
      <c r="F1549" s="60">
        <v>-5.6558999999999998E-2</v>
      </c>
      <c r="G1549" s="60">
        <v>-0.20694399999999999</v>
      </c>
      <c r="H1549" s="61">
        <v>0.44900000000000001</v>
      </c>
      <c r="I1549" s="69">
        <v>455.8</v>
      </c>
      <c r="J1549" s="70" t="s">
        <v>240</v>
      </c>
      <c r="K1549" s="63">
        <v>21.78</v>
      </c>
      <c r="L1549" s="56">
        <f t="shared" si="549"/>
        <v>0</v>
      </c>
      <c r="M1549" s="56">
        <f t="shared" si="550"/>
        <v>0</v>
      </c>
      <c r="N1549" s="56">
        <f t="shared" si="551"/>
        <v>50</v>
      </c>
      <c r="O1549" s="56">
        <f t="shared" si="552"/>
        <v>50</v>
      </c>
      <c r="P1549" s="56">
        <f t="shared" si="553"/>
        <v>50</v>
      </c>
      <c r="Q1549" s="63"/>
      <c r="R1549" s="56"/>
      <c r="S1549" s="60">
        <f t="shared" si="566"/>
        <v>1.7473482449879452E-2</v>
      </c>
      <c r="T1549" s="64">
        <f t="shared" si="567"/>
        <v>-4.5574057843996485E-2</v>
      </c>
      <c r="V1549" s="65"/>
      <c r="W1549" s="65"/>
      <c r="Y1549" s="15" t="str">
        <f t="shared" si="554"/>
        <v>HARD</v>
      </c>
      <c r="AA1549" s="66">
        <f t="shared" si="568"/>
        <v>-0.10727530621067549</v>
      </c>
      <c r="AB1549">
        <f>LOOKUP($B1549,'07_L1政策步階'!$A$4:$A$14,'07_L1政策步階'!$C$4:$C$14)</f>
        <v>-1</v>
      </c>
      <c r="AC1549" s="65"/>
      <c r="AD1549" s="65"/>
      <c r="AE1549" s="65"/>
      <c r="AF1549" s="65"/>
      <c r="AG1549" s="65"/>
      <c r="AH1549" s="65"/>
      <c r="AI1549" s="65"/>
      <c r="AJ1549" s="65"/>
      <c r="AK1549" s="65"/>
      <c r="AL1549">
        <f t="shared" si="555"/>
        <v>0</v>
      </c>
      <c r="AM1549">
        <f t="shared" si="556"/>
        <v>0</v>
      </c>
      <c r="AN1549" t="str">
        <f t="shared" si="557"/>
        <v/>
      </c>
      <c r="AO1549" t="str">
        <f t="shared" si="558"/>
        <v/>
      </c>
      <c r="AP1549" t="str">
        <f t="shared" si="559"/>
        <v/>
      </c>
      <c r="AQ1549" t="str">
        <f t="shared" si="560"/>
        <v/>
      </c>
      <c r="AR1549" t="str">
        <f t="shared" si="561"/>
        <v/>
      </c>
      <c r="AS1549" t="str">
        <f t="shared" si="562"/>
        <v/>
      </c>
      <c r="AT1549" t="str">
        <f t="shared" si="563"/>
        <v/>
      </c>
      <c r="AU1549" t="str">
        <f t="shared" si="564"/>
        <v/>
      </c>
      <c r="AV1549" t="str">
        <f t="shared" si="565"/>
        <v/>
      </c>
      <c r="AW1549">
        <f>'01_指標庫'!$H$4*ISNUMBER($F1549)+'01_指標庫'!$H$5*ISNUMBER($AA1549)+'01_指標庫'!$H$6*ISNUMBER($G1549)+'01_指標庫'!$H$7*ISNUMBER($H1549)+'01_指標庫'!$H$8*ISNUMBER($AF1549)+'01_指標庫'!$H$9*ISNUMBER($AG1549)+'01_指標庫'!$H$10*ISNUMBER($AB1549)+'01_指標庫'!$H$11*ISNUMBER($AC1549)+'01_指標庫'!$H$12*ISNUMBER($AD1549)+'01_指標庫'!$H$13*ISNUMBER($AE1549)+'01_指標庫'!$H$14*ISNUMBER($I1549)+'01_指標庫'!$H$15*ISNUMBER($AH1549)+'01_指標庫'!$H$16*ISNUMBER($K1549)+'01_指標庫'!$H$17*ISNUMBER($AI1549)+'01_指標庫'!$H$18*ISNUMBER($AJ1549)+'01_指標庫'!$H$19*ISNUMBER($AK1549)+'01_指標庫'!$H$20*ISNUMBER($BB1549)+'01_指標庫'!$H$21*ISNUMBER($BC1549)</f>
        <v>51</v>
      </c>
      <c r="AX1549">
        <f>IF(AW1549=0,50,ROUND(('01_指標庫'!$H$4*IF(ISNUMBER($F1549),L1549,0)+'01_指標庫'!$H$5*IF(ISNUMBER($AA1549),AL1549,0)+'01_指標庫'!$H$6*IF(ISNUMBER($G1549),M1549,0)+'01_指標庫'!$H$7*IF(ISNUMBER($H1549),N1549,0)+'01_指標庫'!$H$8*IF(ISNUMBER($AF1549),AQ1549,0)+'01_指標庫'!$H$9*IF(ISNUMBER($AG1549),AR1549,0)+'01_指標庫'!$H$10*IF(ISNUMBER($AB1549),AM1549,0)+'01_指標庫'!$H$11*IF(ISNUMBER($AC1549),AN1549,0)+'01_指標庫'!$H$12*IF(ISNUMBER($AD1549),AO1549,0)+'01_指標庫'!$H$13*IF(ISNUMBER($AE1549),AP1549,0)+'01_指標庫'!$H$14*IF(ISNUMBER($I1549),O1549,0)+'01_指標庫'!$H$15*IF(ISNUMBER($AH1549),AS1549,0)+'01_指標庫'!$H$16*IF(ISNUMBER($K1549),P1549,0)+'01_指標庫'!$H$17*IF(ISNUMBER($AI1549),AT1549,0)+'01_指標庫'!$H$18*IF(ISNUMBER($AJ1549),AU1549,0)+'01_指標庫'!$H$19*IF(ISNUMBER($AK1549),AV1549,0)+'01_指標庫'!$H$20*IF(ISNUMBER($BB1549),BB1549,0)+'01_指標庫'!$H$21*IF(ISNUMBER($BC1549),BC1549,0))/AW1549,1))</f>
        <v>21.6</v>
      </c>
      <c r="AY1549" s="67"/>
      <c r="AZ1549" s="67"/>
      <c r="BA1549" s="66">
        <f t="shared" si="546"/>
        <v>-2.0827587472873055E-2</v>
      </c>
      <c r="BB1549">
        <f t="shared" si="547"/>
        <v>0</v>
      </c>
      <c r="BC1549" t="str">
        <f t="shared" si="548"/>
        <v/>
      </c>
    </row>
    <row r="1550" spans="1:55" ht="15" customHeight="1">
      <c r="A1550" s="56">
        <v>1546</v>
      </c>
      <c r="B1550" s="57">
        <v>44799</v>
      </c>
      <c r="C1550" s="56">
        <v>2022</v>
      </c>
      <c r="D1550" s="58" t="s">
        <v>234</v>
      </c>
      <c r="E1550" s="59">
        <v>12605.17</v>
      </c>
      <c r="F1550" s="60">
        <v>-9.4030000000000002E-2</v>
      </c>
      <c r="G1550" s="60">
        <v>-0.239431</v>
      </c>
      <c r="H1550" s="61">
        <v>0.28570000000000001</v>
      </c>
      <c r="I1550" s="69">
        <v>487.5</v>
      </c>
      <c r="J1550" s="70" t="s">
        <v>240</v>
      </c>
      <c r="K1550" s="63">
        <v>25.56</v>
      </c>
      <c r="L1550" s="56">
        <f t="shared" si="549"/>
        <v>0</v>
      </c>
      <c r="M1550" s="56">
        <f t="shared" si="550"/>
        <v>0</v>
      </c>
      <c r="N1550" s="56">
        <f t="shared" si="551"/>
        <v>0</v>
      </c>
      <c r="O1550" s="56">
        <f t="shared" si="552"/>
        <v>50</v>
      </c>
      <c r="P1550" s="56">
        <f t="shared" si="553"/>
        <v>0</v>
      </c>
      <c r="Q1550" s="63"/>
      <c r="R1550" s="56"/>
      <c r="S1550" s="60">
        <f t="shared" si="566"/>
        <v>-4.0963725255980465E-2</v>
      </c>
      <c r="T1550" s="64">
        <f t="shared" si="567"/>
        <v>0.17355371900826433</v>
      </c>
      <c r="V1550" s="65"/>
      <c r="W1550" s="65"/>
      <c r="Y1550" s="15" t="str">
        <f t="shared" si="554"/>
        <v>HARD</v>
      </c>
      <c r="AA1550" s="66">
        <f t="shared" si="568"/>
        <v>-0.10466179467005621</v>
      </c>
      <c r="AB1550">
        <f>LOOKUP($B1550,'07_L1政策步階'!$A$4:$A$14,'07_L1政策步階'!$C$4:$C$14)</f>
        <v>-1</v>
      </c>
      <c r="AC1550" s="65"/>
      <c r="AD1550" s="65"/>
      <c r="AE1550" s="65"/>
      <c r="AF1550" s="65"/>
      <c r="AG1550" s="65"/>
      <c r="AH1550" s="65"/>
      <c r="AI1550" s="65"/>
      <c r="AJ1550" s="65"/>
      <c r="AK1550" s="65"/>
      <c r="AL1550">
        <f t="shared" si="555"/>
        <v>0</v>
      </c>
      <c r="AM1550">
        <f t="shared" si="556"/>
        <v>0</v>
      </c>
      <c r="AN1550" t="str">
        <f t="shared" si="557"/>
        <v/>
      </c>
      <c r="AO1550" t="str">
        <f t="shared" si="558"/>
        <v/>
      </c>
      <c r="AP1550" t="str">
        <f t="shared" si="559"/>
        <v/>
      </c>
      <c r="AQ1550" t="str">
        <f t="shared" si="560"/>
        <v/>
      </c>
      <c r="AR1550" t="str">
        <f t="shared" si="561"/>
        <v/>
      </c>
      <c r="AS1550" t="str">
        <f t="shared" si="562"/>
        <v/>
      </c>
      <c r="AT1550" t="str">
        <f t="shared" si="563"/>
        <v/>
      </c>
      <c r="AU1550" t="str">
        <f t="shared" si="564"/>
        <v/>
      </c>
      <c r="AV1550" t="str">
        <f t="shared" si="565"/>
        <v/>
      </c>
      <c r="AW1550">
        <f>'01_指標庫'!$H$4*ISNUMBER($F1550)+'01_指標庫'!$H$5*ISNUMBER($AA1550)+'01_指標庫'!$H$6*ISNUMBER($G1550)+'01_指標庫'!$H$7*ISNUMBER($H1550)+'01_指標庫'!$H$8*ISNUMBER($AF1550)+'01_指標庫'!$H$9*ISNUMBER($AG1550)+'01_指標庫'!$H$10*ISNUMBER($AB1550)+'01_指標庫'!$H$11*ISNUMBER($AC1550)+'01_指標庫'!$H$12*ISNUMBER($AD1550)+'01_指標庫'!$H$13*ISNUMBER($AE1550)+'01_指標庫'!$H$14*ISNUMBER($I1550)+'01_指標庫'!$H$15*ISNUMBER($AH1550)+'01_指標庫'!$H$16*ISNUMBER($K1550)+'01_指標庫'!$H$17*ISNUMBER($AI1550)+'01_指標庫'!$H$18*ISNUMBER($AJ1550)+'01_指標庫'!$H$19*ISNUMBER($AK1550)+'01_指標庫'!$H$20*ISNUMBER($BB1550)+'01_指標庫'!$H$21*ISNUMBER($BC1550)</f>
        <v>51</v>
      </c>
      <c r="AX1550">
        <f>IF(AW1550=0,50,ROUND(('01_指標庫'!$H$4*IF(ISNUMBER($F1550),L1550,0)+'01_指標庫'!$H$5*IF(ISNUMBER($AA1550),AL1550,0)+'01_指標庫'!$H$6*IF(ISNUMBER($G1550),M1550,0)+'01_指標庫'!$H$7*IF(ISNUMBER($H1550),N1550,0)+'01_指標庫'!$H$8*IF(ISNUMBER($AF1550),AQ1550,0)+'01_指標庫'!$H$9*IF(ISNUMBER($AG1550),AR1550,0)+'01_指標庫'!$H$10*IF(ISNUMBER($AB1550),AM1550,0)+'01_指標庫'!$H$11*IF(ISNUMBER($AC1550),AN1550,0)+'01_指標庫'!$H$12*IF(ISNUMBER($AD1550),AO1550,0)+'01_指標庫'!$H$13*IF(ISNUMBER($AE1550),AP1550,0)+'01_指標庫'!$H$14*IF(ISNUMBER($I1550),O1550,0)+'01_指標庫'!$H$15*IF(ISNUMBER($AH1550),AS1550,0)+'01_指標庫'!$H$16*IF(ISNUMBER($K1550),P1550,0)+'01_指標庫'!$H$17*IF(ISNUMBER($AI1550),AT1550,0)+'01_指標庫'!$H$18*IF(ISNUMBER($AJ1550),AU1550,0)+'01_指標庫'!$H$19*IF(ISNUMBER($AK1550),AV1550,0)+'01_指標庫'!$H$20*IF(ISNUMBER($BB1550),BB1550,0)+'01_指標庫'!$H$21*IF(ISNUMBER($BC1550),BC1550,0))/AW1550,1))</f>
        <v>7.8</v>
      </c>
      <c r="AY1550" s="67"/>
      <c r="AZ1550" s="67"/>
      <c r="BA1550" s="66">
        <f t="shared" ref="BA1550:BA1613" si="569">AVERAGE($E1546:$E1550)/AVERAGE($E1541:$E1550)-1</f>
        <v>-2.3364464734602186E-2</v>
      </c>
      <c r="BB1550">
        <f t="shared" ref="BB1550:BB1613" si="570">IF(ISNUMBER($BA1550),IF(OR($S1550&lt;=-0.03,$BA1550&lt;-0.003),0,IF(OR($S1550&lt;=-0.02,$BA1550&lt;0.01),50,100)),"")</f>
        <v>0</v>
      </c>
      <c r="BC1550" t="str">
        <f t="shared" ref="BC1550:BC1613" si="571">IF(OR(COUNT($AZ1550)=0,COUNT($AZ1549)=0),"",IF(OR($AY1550/$AZ1549-1&lt;=-0.03,$AZ1550/$AZ1549-1&lt;=-0.045,IF(COUNT($AZ1541:$AZ1550)=10,AVERAGE($AZ1546:$AZ1550)/AVERAGE($AZ1541:$AZ1550)-1&lt;-0.01,FALSE())),0,IF(OR($AZ1550/$AZ1549-1&lt;=-0.02,IF(COUNT($AZ1541:$AZ1550)=10,AVERAGE($AZ1546:$AZ1550)/AVERAGE($AZ1541:$AZ1550)-1&lt;0.005,FALSE())),50,100)))</f>
        <v/>
      </c>
    </row>
    <row r="1551" spans="1:55" ht="15" customHeight="1">
      <c r="A1551" s="56">
        <v>1547</v>
      </c>
      <c r="B1551" s="57">
        <v>44802</v>
      </c>
      <c r="C1551" s="56">
        <v>2022</v>
      </c>
      <c r="D1551" s="58" t="s">
        <v>236</v>
      </c>
      <c r="E1551" s="59">
        <v>12484.32</v>
      </c>
      <c r="F1551" s="60">
        <v>-0.101586</v>
      </c>
      <c r="G1551" s="60">
        <v>-0.246723</v>
      </c>
      <c r="H1551" s="61">
        <v>0.28570000000000001</v>
      </c>
      <c r="I1551" s="69">
        <v>493</v>
      </c>
      <c r="J1551" s="70" t="s">
        <v>240</v>
      </c>
      <c r="K1551" s="63">
        <v>26.21</v>
      </c>
      <c r="L1551" s="56">
        <f t="shared" si="549"/>
        <v>0</v>
      </c>
      <c r="M1551" s="56">
        <f t="shared" si="550"/>
        <v>0</v>
      </c>
      <c r="N1551" s="56">
        <f t="shared" si="551"/>
        <v>0</v>
      </c>
      <c r="O1551" s="56">
        <f t="shared" si="552"/>
        <v>50</v>
      </c>
      <c r="P1551" s="56">
        <f t="shared" si="553"/>
        <v>0</v>
      </c>
      <c r="Q1551" s="63"/>
      <c r="R1551" s="56"/>
      <c r="S1551" s="60">
        <f t="shared" si="566"/>
        <v>-9.5873359899152355E-3</v>
      </c>
      <c r="T1551" s="64">
        <f t="shared" si="567"/>
        <v>2.5430359937402169E-2</v>
      </c>
      <c r="V1551" s="65"/>
      <c r="W1551" s="65"/>
      <c r="Y1551" s="15" t="str">
        <f t="shared" si="554"/>
        <v>HARD</v>
      </c>
      <c r="AA1551" s="66">
        <f t="shared" si="568"/>
        <v>-0.10158111131622327</v>
      </c>
      <c r="AB1551">
        <f>LOOKUP($B1551,'07_L1政策步階'!$A$4:$A$14,'07_L1政策步階'!$C$4:$C$14)</f>
        <v>-1</v>
      </c>
      <c r="AC1551" s="65"/>
      <c r="AD1551" s="65"/>
      <c r="AE1551" s="65"/>
      <c r="AF1551" s="65"/>
      <c r="AG1551" s="65"/>
      <c r="AH1551" s="65"/>
      <c r="AI1551" s="65"/>
      <c r="AJ1551" s="65"/>
      <c r="AK1551" s="65"/>
      <c r="AL1551">
        <f t="shared" si="555"/>
        <v>0</v>
      </c>
      <c r="AM1551">
        <f t="shared" si="556"/>
        <v>0</v>
      </c>
      <c r="AN1551" t="str">
        <f t="shared" si="557"/>
        <v/>
      </c>
      <c r="AO1551" t="str">
        <f t="shared" si="558"/>
        <v/>
      </c>
      <c r="AP1551" t="str">
        <f t="shared" si="559"/>
        <v/>
      </c>
      <c r="AQ1551" t="str">
        <f t="shared" si="560"/>
        <v/>
      </c>
      <c r="AR1551" t="str">
        <f t="shared" si="561"/>
        <v/>
      </c>
      <c r="AS1551" t="str">
        <f t="shared" si="562"/>
        <v/>
      </c>
      <c r="AT1551" t="str">
        <f t="shared" si="563"/>
        <v/>
      </c>
      <c r="AU1551" t="str">
        <f t="shared" si="564"/>
        <v/>
      </c>
      <c r="AV1551" t="str">
        <f t="shared" si="565"/>
        <v/>
      </c>
      <c r="AW1551">
        <f>'01_指標庫'!$H$4*ISNUMBER($F1551)+'01_指標庫'!$H$5*ISNUMBER($AA1551)+'01_指標庫'!$H$6*ISNUMBER($G1551)+'01_指標庫'!$H$7*ISNUMBER($H1551)+'01_指標庫'!$H$8*ISNUMBER($AF1551)+'01_指標庫'!$H$9*ISNUMBER($AG1551)+'01_指標庫'!$H$10*ISNUMBER($AB1551)+'01_指標庫'!$H$11*ISNUMBER($AC1551)+'01_指標庫'!$H$12*ISNUMBER($AD1551)+'01_指標庫'!$H$13*ISNUMBER($AE1551)+'01_指標庫'!$H$14*ISNUMBER($I1551)+'01_指標庫'!$H$15*ISNUMBER($AH1551)+'01_指標庫'!$H$16*ISNUMBER($K1551)+'01_指標庫'!$H$17*ISNUMBER($AI1551)+'01_指標庫'!$H$18*ISNUMBER($AJ1551)+'01_指標庫'!$H$19*ISNUMBER($AK1551)+'01_指標庫'!$H$20*ISNUMBER($BB1551)+'01_指標庫'!$H$21*ISNUMBER($BC1551)</f>
        <v>51</v>
      </c>
      <c r="AX1551">
        <f>IF(AW1551=0,50,ROUND(('01_指標庫'!$H$4*IF(ISNUMBER($F1551),L1551,0)+'01_指標庫'!$H$5*IF(ISNUMBER($AA1551),AL1551,0)+'01_指標庫'!$H$6*IF(ISNUMBER($G1551),M1551,0)+'01_指標庫'!$H$7*IF(ISNUMBER($H1551),N1551,0)+'01_指標庫'!$H$8*IF(ISNUMBER($AF1551),AQ1551,0)+'01_指標庫'!$H$9*IF(ISNUMBER($AG1551),AR1551,0)+'01_指標庫'!$H$10*IF(ISNUMBER($AB1551),AM1551,0)+'01_指標庫'!$H$11*IF(ISNUMBER($AC1551),AN1551,0)+'01_指標庫'!$H$12*IF(ISNUMBER($AD1551),AO1551,0)+'01_指標庫'!$H$13*IF(ISNUMBER($AE1551),AP1551,0)+'01_指標庫'!$H$14*IF(ISNUMBER($I1551),O1551,0)+'01_指標庫'!$H$15*IF(ISNUMBER($AH1551),AS1551,0)+'01_指標庫'!$H$16*IF(ISNUMBER($K1551),P1551,0)+'01_指標庫'!$H$17*IF(ISNUMBER($AI1551),AT1551,0)+'01_指標庫'!$H$18*IF(ISNUMBER($AJ1551),AU1551,0)+'01_指標庫'!$H$19*IF(ISNUMBER($AK1551),AV1551,0)+'01_指標庫'!$H$20*IF(ISNUMBER($BB1551),BB1551,0)+'01_指標庫'!$H$21*IF(ISNUMBER($BC1551),BC1551,0))/AW1551,1))</f>
        <v>7.8</v>
      </c>
      <c r="AY1551" s="67"/>
      <c r="AZ1551" s="67"/>
      <c r="BA1551" s="66">
        <f t="shared" si="569"/>
        <v>-2.0743362312164892E-2</v>
      </c>
      <c r="BB1551">
        <f t="shared" si="570"/>
        <v>0</v>
      </c>
      <c r="BC1551" t="str">
        <f t="shared" si="571"/>
        <v/>
      </c>
    </row>
    <row r="1552" spans="1:55" ht="15" customHeight="1">
      <c r="A1552" s="56">
        <v>1548</v>
      </c>
      <c r="B1552" s="57">
        <v>44803</v>
      </c>
      <c r="C1552" s="56">
        <v>2022</v>
      </c>
      <c r="D1552" s="58" t="s">
        <v>237</v>
      </c>
      <c r="E1552" s="59">
        <v>12342.7</v>
      </c>
      <c r="F1552" s="60">
        <v>-0.110596</v>
      </c>
      <c r="G1552" s="60">
        <v>-0.25526799999999999</v>
      </c>
      <c r="H1552" s="61">
        <v>0.26529999999999998</v>
      </c>
      <c r="I1552" s="69">
        <v>493</v>
      </c>
      <c r="J1552" s="70" t="s">
        <v>240</v>
      </c>
      <c r="K1552" s="63">
        <v>26.21</v>
      </c>
      <c r="L1552" s="56">
        <f t="shared" si="549"/>
        <v>0</v>
      </c>
      <c r="M1552" s="56">
        <f t="shared" si="550"/>
        <v>0</v>
      </c>
      <c r="N1552" s="56">
        <f t="shared" si="551"/>
        <v>0</v>
      </c>
      <c r="O1552" s="56">
        <f t="shared" si="552"/>
        <v>50</v>
      </c>
      <c r="P1552" s="56">
        <f t="shared" si="553"/>
        <v>0</v>
      </c>
      <c r="Q1552" s="63"/>
      <c r="R1552" s="56"/>
      <c r="S1552" s="60">
        <f t="shared" si="566"/>
        <v>-1.1343829699975605E-2</v>
      </c>
      <c r="T1552" s="64">
        <f t="shared" si="567"/>
        <v>0</v>
      </c>
      <c r="V1552" s="65"/>
      <c r="W1552" s="65"/>
      <c r="Y1552" s="15" t="str">
        <f t="shared" si="554"/>
        <v>HARD</v>
      </c>
      <c r="AA1552" s="66">
        <f t="shared" si="568"/>
        <v>-9.8835011604667455E-2</v>
      </c>
      <c r="AB1552">
        <f>LOOKUP($B1552,'07_L1政策步階'!$A$4:$A$14,'07_L1政策步階'!$C$4:$C$14)</f>
        <v>-1</v>
      </c>
      <c r="AC1552" s="65"/>
      <c r="AD1552" s="65"/>
      <c r="AE1552" s="65"/>
      <c r="AF1552" s="65"/>
      <c r="AG1552" s="65"/>
      <c r="AH1552" s="65"/>
      <c r="AI1552" s="65"/>
      <c r="AJ1552" s="65"/>
      <c r="AK1552" s="65"/>
      <c r="AL1552">
        <f t="shared" si="555"/>
        <v>0</v>
      </c>
      <c r="AM1552">
        <f t="shared" si="556"/>
        <v>0</v>
      </c>
      <c r="AN1552" t="str">
        <f t="shared" si="557"/>
        <v/>
      </c>
      <c r="AO1552" t="str">
        <f t="shared" si="558"/>
        <v/>
      </c>
      <c r="AP1552" t="str">
        <f t="shared" si="559"/>
        <v/>
      </c>
      <c r="AQ1552" t="str">
        <f t="shared" si="560"/>
        <v/>
      </c>
      <c r="AR1552" t="str">
        <f t="shared" si="561"/>
        <v/>
      </c>
      <c r="AS1552" t="str">
        <f t="shared" si="562"/>
        <v/>
      </c>
      <c r="AT1552" t="str">
        <f t="shared" si="563"/>
        <v/>
      </c>
      <c r="AU1552" t="str">
        <f t="shared" si="564"/>
        <v/>
      </c>
      <c r="AV1552" t="str">
        <f t="shared" si="565"/>
        <v/>
      </c>
      <c r="AW1552">
        <f>'01_指標庫'!$H$4*ISNUMBER($F1552)+'01_指標庫'!$H$5*ISNUMBER($AA1552)+'01_指標庫'!$H$6*ISNUMBER($G1552)+'01_指標庫'!$H$7*ISNUMBER($H1552)+'01_指標庫'!$H$8*ISNUMBER($AF1552)+'01_指標庫'!$H$9*ISNUMBER($AG1552)+'01_指標庫'!$H$10*ISNUMBER($AB1552)+'01_指標庫'!$H$11*ISNUMBER($AC1552)+'01_指標庫'!$H$12*ISNUMBER($AD1552)+'01_指標庫'!$H$13*ISNUMBER($AE1552)+'01_指標庫'!$H$14*ISNUMBER($I1552)+'01_指標庫'!$H$15*ISNUMBER($AH1552)+'01_指標庫'!$H$16*ISNUMBER($K1552)+'01_指標庫'!$H$17*ISNUMBER($AI1552)+'01_指標庫'!$H$18*ISNUMBER($AJ1552)+'01_指標庫'!$H$19*ISNUMBER($AK1552)+'01_指標庫'!$H$20*ISNUMBER($BB1552)+'01_指標庫'!$H$21*ISNUMBER($BC1552)</f>
        <v>51</v>
      </c>
      <c r="AX1552">
        <f>IF(AW1552=0,50,ROUND(('01_指標庫'!$H$4*IF(ISNUMBER($F1552),L1552,0)+'01_指標庫'!$H$5*IF(ISNUMBER($AA1552),AL1552,0)+'01_指標庫'!$H$6*IF(ISNUMBER($G1552),M1552,0)+'01_指標庫'!$H$7*IF(ISNUMBER($H1552),N1552,0)+'01_指標庫'!$H$8*IF(ISNUMBER($AF1552),AQ1552,0)+'01_指標庫'!$H$9*IF(ISNUMBER($AG1552),AR1552,0)+'01_指標庫'!$H$10*IF(ISNUMBER($AB1552),AM1552,0)+'01_指標庫'!$H$11*IF(ISNUMBER($AC1552),AN1552,0)+'01_指標庫'!$H$12*IF(ISNUMBER($AD1552),AO1552,0)+'01_指標庫'!$H$13*IF(ISNUMBER($AE1552),AP1552,0)+'01_指標庫'!$H$14*IF(ISNUMBER($I1552),O1552,0)+'01_指標庫'!$H$15*IF(ISNUMBER($AH1552),AS1552,0)+'01_指標庫'!$H$16*IF(ISNUMBER($K1552),P1552,0)+'01_指標庫'!$H$17*IF(ISNUMBER($AI1552),AT1552,0)+'01_指標庫'!$H$18*IF(ISNUMBER($AJ1552),AU1552,0)+'01_指標庫'!$H$19*IF(ISNUMBER($AK1552),AV1552,0)+'01_指標庫'!$H$20*IF(ISNUMBER($BB1552),BB1552,0)+'01_指標庫'!$H$21*IF(ISNUMBER($BC1552),BC1552,0))/AW1552,1))</f>
        <v>7.8</v>
      </c>
      <c r="AY1552" s="67"/>
      <c r="AZ1552" s="67"/>
      <c r="BA1552" s="66">
        <f t="shared" si="569"/>
        <v>-1.9295179367669224E-2</v>
      </c>
      <c r="BB1552">
        <f t="shared" si="570"/>
        <v>0</v>
      </c>
      <c r="BC1552" t="str">
        <f t="shared" si="571"/>
        <v/>
      </c>
    </row>
    <row r="1553" spans="1:55" ht="15" customHeight="1">
      <c r="A1553" s="56">
        <v>1549</v>
      </c>
      <c r="B1553" s="57">
        <v>44804</v>
      </c>
      <c r="C1553" s="56">
        <v>2022</v>
      </c>
      <c r="D1553" s="58" t="s">
        <v>238</v>
      </c>
      <c r="E1553" s="59">
        <v>12272.03</v>
      </c>
      <c r="F1553" s="60">
        <v>-0.114435</v>
      </c>
      <c r="G1553" s="60">
        <v>-0.25953199999999998</v>
      </c>
      <c r="H1553" s="61">
        <v>0.26529999999999998</v>
      </c>
      <c r="I1553" s="69">
        <v>490.1</v>
      </c>
      <c r="J1553" s="70" t="s">
        <v>240</v>
      </c>
      <c r="K1553" s="63">
        <v>25.87</v>
      </c>
      <c r="L1553" s="56">
        <f t="shared" si="549"/>
        <v>0</v>
      </c>
      <c r="M1553" s="56">
        <f t="shared" si="550"/>
        <v>0</v>
      </c>
      <c r="N1553" s="56">
        <f t="shared" si="551"/>
        <v>0</v>
      </c>
      <c r="O1553" s="56">
        <f t="shared" si="552"/>
        <v>50</v>
      </c>
      <c r="P1553" s="56">
        <f t="shared" si="553"/>
        <v>0</v>
      </c>
      <c r="Q1553" s="63"/>
      <c r="R1553" s="56"/>
      <c r="S1553" s="60">
        <f t="shared" si="566"/>
        <v>-5.7256515997310409E-3</v>
      </c>
      <c r="T1553" s="64">
        <f t="shared" si="567"/>
        <v>-1.297214803510105E-2</v>
      </c>
      <c r="V1553" s="65"/>
      <c r="W1553" s="65"/>
      <c r="Y1553" s="15" t="str">
        <f t="shared" si="554"/>
        <v>HARD</v>
      </c>
      <c r="AA1553" s="66">
        <f t="shared" si="568"/>
        <v>-9.6511157067624032E-2</v>
      </c>
      <c r="AB1553">
        <f>LOOKUP($B1553,'07_L1政策步階'!$A$4:$A$14,'07_L1政策步階'!$C$4:$C$14)</f>
        <v>-1</v>
      </c>
      <c r="AC1553" s="65"/>
      <c r="AD1553" s="65"/>
      <c r="AE1553" s="65"/>
      <c r="AF1553" s="65"/>
      <c r="AG1553" s="65"/>
      <c r="AH1553" s="65"/>
      <c r="AI1553" s="65"/>
      <c r="AJ1553" s="65"/>
      <c r="AK1553" s="65"/>
      <c r="AL1553">
        <f t="shared" si="555"/>
        <v>0</v>
      </c>
      <c r="AM1553">
        <f t="shared" si="556"/>
        <v>0</v>
      </c>
      <c r="AN1553" t="str">
        <f t="shared" si="557"/>
        <v/>
      </c>
      <c r="AO1553" t="str">
        <f t="shared" si="558"/>
        <v/>
      </c>
      <c r="AP1553" t="str">
        <f t="shared" si="559"/>
        <v/>
      </c>
      <c r="AQ1553" t="str">
        <f t="shared" si="560"/>
        <v/>
      </c>
      <c r="AR1553" t="str">
        <f t="shared" si="561"/>
        <v/>
      </c>
      <c r="AS1553" t="str">
        <f t="shared" si="562"/>
        <v/>
      </c>
      <c r="AT1553" t="str">
        <f t="shared" si="563"/>
        <v/>
      </c>
      <c r="AU1553" t="str">
        <f t="shared" si="564"/>
        <v/>
      </c>
      <c r="AV1553" t="str">
        <f t="shared" si="565"/>
        <v/>
      </c>
      <c r="AW1553">
        <f>'01_指標庫'!$H$4*ISNUMBER($F1553)+'01_指標庫'!$H$5*ISNUMBER($AA1553)+'01_指標庫'!$H$6*ISNUMBER($G1553)+'01_指標庫'!$H$7*ISNUMBER($H1553)+'01_指標庫'!$H$8*ISNUMBER($AF1553)+'01_指標庫'!$H$9*ISNUMBER($AG1553)+'01_指標庫'!$H$10*ISNUMBER($AB1553)+'01_指標庫'!$H$11*ISNUMBER($AC1553)+'01_指標庫'!$H$12*ISNUMBER($AD1553)+'01_指標庫'!$H$13*ISNUMBER($AE1553)+'01_指標庫'!$H$14*ISNUMBER($I1553)+'01_指標庫'!$H$15*ISNUMBER($AH1553)+'01_指標庫'!$H$16*ISNUMBER($K1553)+'01_指標庫'!$H$17*ISNUMBER($AI1553)+'01_指標庫'!$H$18*ISNUMBER($AJ1553)+'01_指標庫'!$H$19*ISNUMBER($AK1553)+'01_指標庫'!$H$20*ISNUMBER($BB1553)+'01_指標庫'!$H$21*ISNUMBER($BC1553)</f>
        <v>51</v>
      </c>
      <c r="AX1553">
        <f>IF(AW1553=0,50,ROUND(('01_指標庫'!$H$4*IF(ISNUMBER($F1553),L1553,0)+'01_指標庫'!$H$5*IF(ISNUMBER($AA1553),AL1553,0)+'01_指標庫'!$H$6*IF(ISNUMBER($G1553),M1553,0)+'01_指標庫'!$H$7*IF(ISNUMBER($H1553),N1553,0)+'01_指標庫'!$H$8*IF(ISNUMBER($AF1553),AQ1553,0)+'01_指標庫'!$H$9*IF(ISNUMBER($AG1553),AR1553,0)+'01_指標庫'!$H$10*IF(ISNUMBER($AB1553),AM1553,0)+'01_指標庫'!$H$11*IF(ISNUMBER($AC1553),AN1553,0)+'01_指標庫'!$H$12*IF(ISNUMBER($AD1553),AO1553,0)+'01_指標庫'!$H$13*IF(ISNUMBER($AE1553),AP1553,0)+'01_指標庫'!$H$14*IF(ISNUMBER($I1553),O1553,0)+'01_指標庫'!$H$15*IF(ISNUMBER($AH1553),AS1553,0)+'01_指標庫'!$H$16*IF(ISNUMBER($K1553),P1553,0)+'01_指標庫'!$H$17*IF(ISNUMBER($AI1553),AT1553,0)+'01_指標庫'!$H$18*IF(ISNUMBER($AJ1553),AU1553,0)+'01_指標庫'!$H$19*IF(ISNUMBER($AK1553),AV1553,0)+'01_指標庫'!$H$20*IF(ISNUMBER($BB1553),BB1553,0)+'01_指標庫'!$H$21*IF(ISNUMBER($BC1553),BC1553,0))/AW1553,1))</f>
        <v>7.8</v>
      </c>
      <c r="AY1553" s="67"/>
      <c r="AZ1553" s="67"/>
      <c r="BA1553" s="66">
        <f t="shared" si="569"/>
        <v>-2.0199103758700598E-2</v>
      </c>
      <c r="BB1553">
        <f t="shared" si="570"/>
        <v>0</v>
      </c>
      <c r="BC1553" t="str">
        <f t="shared" si="571"/>
        <v/>
      </c>
    </row>
    <row r="1554" spans="1:55" ht="15" customHeight="1">
      <c r="A1554" s="56">
        <v>1550</v>
      </c>
      <c r="B1554" s="57">
        <v>44805</v>
      </c>
      <c r="C1554" s="56">
        <v>2022</v>
      </c>
      <c r="D1554" s="58" t="s">
        <v>239</v>
      </c>
      <c r="E1554" s="59">
        <v>12274.62</v>
      </c>
      <c r="F1554" s="60">
        <v>-0.112996</v>
      </c>
      <c r="G1554" s="60">
        <v>-0.259376</v>
      </c>
      <c r="H1554" s="61">
        <v>0.28570000000000001</v>
      </c>
      <c r="I1554" s="69">
        <v>487.5</v>
      </c>
      <c r="J1554" s="70" t="s">
        <v>240</v>
      </c>
      <c r="K1554" s="63">
        <v>25.56</v>
      </c>
      <c r="L1554" s="56">
        <f t="shared" si="549"/>
        <v>0</v>
      </c>
      <c r="M1554" s="56">
        <f t="shared" si="550"/>
        <v>0</v>
      </c>
      <c r="N1554" s="56">
        <f t="shared" si="551"/>
        <v>0</v>
      </c>
      <c r="O1554" s="56">
        <f t="shared" si="552"/>
        <v>50</v>
      </c>
      <c r="P1554" s="56">
        <f t="shared" si="553"/>
        <v>0</v>
      </c>
      <c r="Q1554" s="63"/>
      <c r="R1554" s="56"/>
      <c r="S1554" s="60">
        <f t="shared" si="566"/>
        <v>2.1104902774848888E-4</v>
      </c>
      <c r="T1554" s="64">
        <f t="shared" si="567"/>
        <v>-1.1982991882489413E-2</v>
      </c>
      <c r="V1554" s="65"/>
      <c r="W1554" s="65"/>
      <c r="Y1554" s="15" t="str">
        <f t="shared" si="554"/>
        <v>HARD</v>
      </c>
      <c r="AA1554" s="66">
        <f t="shared" si="568"/>
        <v>-9.415380348071245E-2</v>
      </c>
      <c r="AB1554">
        <f>LOOKUP($B1554,'07_L1政策步階'!$A$4:$A$14,'07_L1政策步階'!$C$4:$C$14)</f>
        <v>-1</v>
      </c>
      <c r="AC1554" s="65"/>
      <c r="AD1554" s="65"/>
      <c r="AE1554" s="65"/>
      <c r="AF1554" s="65"/>
      <c r="AG1554" s="65"/>
      <c r="AH1554" s="65"/>
      <c r="AI1554" s="65"/>
      <c r="AJ1554" s="65"/>
      <c r="AK1554" s="65"/>
      <c r="AL1554">
        <f t="shared" si="555"/>
        <v>0</v>
      </c>
      <c r="AM1554">
        <f t="shared" si="556"/>
        <v>0</v>
      </c>
      <c r="AN1554" t="str">
        <f t="shared" si="557"/>
        <v/>
      </c>
      <c r="AO1554" t="str">
        <f t="shared" si="558"/>
        <v/>
      </c>
      <c r="AP1554" t="str">
        <f t="shared" si="559"/>
        <v/>
      </c>
      <c r="AQ1554" t="str">
        <f t="shared" si="560"/>
        <v/>
      </c>
      <c r="AR1554" t="str">
        <f t="shared" si="561"/>
        <v/>
      </c>
      <c r="AS1554" t="str">
        <f t="shared" si="562"/>
        <v/>
      </c>
      <c r="AT1554" t="str">
        <f t="shared" si="563"/>
        <v/>
      </c>
      <c r="AU1554" t="str">
        <f t="shared" si="564"/>
        <v/>
      </c>
      <c r="AV1554" t="str">
        <f t="shared" si="565"/>
        <v/>
      </c>
      <c r="AW1554">
        <f>'01_指標庫'!$H$4*ISNUMBER($F1554)+'01_指標庫'!$H$5*ISNUMBER($AA1554)+'01_指標庫'!$H$6*ISNUMBER($G1554)+'01_指標庫'!$H$7*ISNUMBER($H1554)+'01_指標庫'!$H$8*ISNUMBER($AF1554)+'01_指標庫'!$H$9*ISNUMBER($AG1554)+'01_指標庫'!$H$10*ISNUMBER($AB1554)+'01_指標庫'!$H$11*ISNUMBER($AC1554)+'01_指標庫'!$H$12*ISNUMBER($AD1554)+'01_指標庫'!$H$13*ISNUMBER($AE1554)+'01_指標庫'!$H$14*ISNUMBER($I1554)+'01_指標庫'!$H$15*ISNUMBER($AH1554)+'01_指標庫'!$H$16*ISNUMBER($K1554)+'01_指標庫'!$H$17*ISNUMBER($AI1554)+'01_指標庫'!$H$18*ISNUMBER($AJ1554)+'01_指標庫'!$H$19*ISNUMBER($AK1554)+'01_指標庫'!$H$20*ISNUMBER($BB1554)+'01_指標庫'!$H$21*ISNUMBER($BC1554)</f>
        <v>51</v>
      </c>
      <c r="AX1554">
        <f>IF(AW1554=0,50,ROUND(('01_指標庫'!$H$4*IF(ISNUMBER($F1554),L1554,0)+'01_指標庫'!$H$5*IF(ISNUMBER($AA1554),AL1554,0)+'01_指標庫'!$H$6*IF(ISNUMBER($G1554),M1554,0)+'01_指標庫'!$H$7*IF(ISNUMBER($H1554),N1554,0)+'01_指標庫'!$H$8*IF(ISNUMBER($AF1554),AQ1554,0)+'01_指標庫'!$H$9*IF(ISNUMBER($AG1554),AR1554,0)+'01_指標庫'!$H$10*IF(ISNUMBER($AB1554),AM1554,0)+'01_指標庫'!$H$11*IF(ISNUMBER($AC1554),AN1554,0)+'01_指標庫'!$H$12*IF(ISNUMBER($AD1554),AO1554,0)+'01_指標庫'!$H$13*IF(ISNUMBER($AE1554),AP1554,0)+'01_指標庫'!$H$14*IF(ISNUMBER($I1554),O1554,0)+'01_指標庫'!$H$15*IF(ISNUMBER($AH1554),AS1554,0)+'01_指標庫'!$H$16*IF(ISNUMBER($K1554),P1554,0)+'01_指標庫'!$H$17*IF(ISNUMBER($AI1554),AT1554,0)+'01_指標庫'!$H$18*IF(ISNUMBER($AJ1554),AU1554,0)+'01_指標庫'!$H$19*IF(ISNUMBER($AK1554),AV1554,0)+'01_指標庫'!$H$20*IF(ISNUMBER($BB1554),BB1554,0)+'01_指標庫'!$H$21*IF(ISNUMBER($BC1554),BC1554,0))/AW1554,1))</f>
        <v>7.8</v>
      </c>
      <c r="AY1554" s="67"/>
      <c r="AZ1554" s="67"/>
      <c r="BA1554" s="66">
        <f t="shared" si="569"/>
        <v>-2.4381705287712441E-2</v>
      </c>
      <c r="BB1554">
        <f t="shared" si="570"/>
        <v>0</v>
      </c>
      <c r="BC1554" t="str">
        <f t="shared" si="571"/>
        <v/>
      </c>
    </row>
    <row r="1555" spans="1:55" ht="15" customHeight="1">
      <c r="A1555" s="56">
        <v>1551</v>
      </c>
      <c r="B1555" s="57">
        <v>44806</v>
      </c>
      <c r="C1555" s="56">
        <v>2022</v>
      </c>
      <c r="D1555" s="58" t="s">
        <v>234</v>
      </c>
      <c r="E1555" s="59">
        <v>12098.44</v>
      </c>
      <c r="F1555" s="60">
        <v>-0.12439500000000001</v>
      </c>
      <c r="G1555" s="60">
        <v>-0.27000600000000002</v>
      </c>
      <c r="H1555" s="61">
        <v>0.22450000000000001</v>
      </c>
      <c r="I1555" s="69">
        <v>486.8</v>
      </c>
      <c r="J1555" s="70" t="s">
        <v>240</v>
      </c>
      <c r="K1555" s="63">
        <v>25.47</v>
      </c>
      <c r="L1555" s="56">
        <f t="shared" si="549"/>
        <v>0</v>
      </c>
      <c r="M1555" s="56">
        <f t="shared" si="550"/>
        <v>0</v>
      </c>
      <c r="N1555" s="56">
        <f t="shared" si="551"/>
        <v>0</v>
      </c>
      <c r="O1555" s="56">
        <f t="shared" si="552"/>
        <v>50</v>
      </c>
      <c r="P1555" s="56">
        <f t="shared" si="553"/>
        <v>0</v>
      </c>
      <c r="Q1555" s="63"/>
      <c r="R1555" s="56"/>
      <c r="S1555" s="60">
        <f t="shared" si="566"/>
        <v>-1.4353193825959565E-2</v>
      </c>
      <c r="T1555" s="64">
        <f t="shared" si="567"/>
        <v>-3.5211267605633756E-3</v>
      </c>
      <c r="V1555" s="65"/>
      <c r="W1555" s="65"/>
      <c r="Y1555" s="15" t="str">
        <f t="shared" si="554"/>
        <v>HARD</v>
      </c>
      <c r="AA1555" s="66">
        <f t="shared" si="568"/>
        <v>-9.2193259599936628E-2</v>
      </c>
      <c r="AB1555">
        <f>LOOKUP($B1555,'07_L1政策步階'!$A$4:$A$14,'07_L1政策步階'!$C$4:$C$14)</f>
        <v>-1</v>
      </c>
      <c r="AC1555" s="65"/>
      <c r="AD1555" s="65"/>
      <c r="AE1555" s="65"/>
      <c r="AF1555" s="65"/>
      <c r="AG1555" s="65"/>
      <c r="AH1555" s="65"/>
      <c r="AI1555" s="65"/>
      <c r="AJ1555" s="65"/>
      <c r="AK1555" s="65"/>
      <c r="AL1555">
        <f t="shared" si="555"/>
        <v>0</v>
      </c>
      <c r="AM1555">
        <f t="shared" si="556"/>
        <v>0</v>
      </c>
      <c r="AN1555" t="str">
        <f t="shared" si="557"/>
        <v/>
      </c>
      <c r="AO1555" t="str">
        <f t="shared" si="558"/>
        <v/>
      </c>
      <c r="AP1555" t="str">
        <f t="shared" si="559"/>
        <v/>
      </c>
      <c r="AQ1555" t="str">
        <f t="shared" si="560"/>
        <v/>
      </c>
      <c r="AR1555" t="str">
        <f t="shared" si="561"/>
        <v/>
      </c>
      <c r="AS1555" t="str">
        <f t="shared" si="562"/>
        <v/>
      </c>
      <c r="AT1555" t="str">
        <f t="shared" si="563"/>
        <v/>
      </c>
      <c r="AU1555" t="str">
        <f t="shared" si="564"/>
        <v/>
      </c>
      <c r="AV1555" t="str">
        <f t="shared" si="565"/>
        <v/>
      </c>
      <c r="AW1555">
        <f>'01_指標庫'!$H$4*ISNUMBER($F1555)+'01_指標庫'!$H$5*ISNUMBER($AA1555)+'01_指標庫'!$H$6*ISNUMBER($G1555)+'01_指標庫'!$H$7*ISNUMBER($H1555)+'01_指標庫'!$H$8*ISNUMBER($AF1555)+'01_指標庫'!$H$9*ISNUMBER($AG1555)+'01_指標庫'!$H$10*ISNUMBER($AB1555)+'01_指標庫'!$H$11*ISNUMBER($AC1555)+'01_指標庫'!$H$12*ISNUMBER($AD1555)+'01_指標庫'!$H$13*ISNUMBER($AE1555)+'01_指標庫'!$H$14*ISNUMBER($I1555)+'01_指標庫'!$H$15*ISNUMBER($AH1555)+'01_指標庫'!$H$16*ISNUMBER($K1555)+'01_指標庫'!$H$17*ISNUMBER($AI1555)+'01_指標庫'!$H$18*ISNUMBER($AJ1555)+'01_指標庫'!$H$19*ISNUMBER($AK1555)+'01_指標庫'!$H$20*ISNUMBER($BB1555)+'01_指標庫'!$H$21*ISNUMBER($BC1555)</f>
        <v>51</v>
      </c>
      <c r="AX1555">
        <f>IF(AW1555=0,50,ROUND(('01_指標庫'!$H$4*IF(ISNUMBER($F1555),L1555,0)+'01_指標庫'!$H$5*IF(ISNUMBER($AA1555),AL1555,0)+'01_指標庫'!$H$6*IF(ISNUMBER($G1555),M1555,0)+'01_指標庫'!$H$7*IF(ISNUMBER($H1555),N1555,0)+'01_指標庫'!$H$8*IF(ISNUMBER($AF1555),AQ1555,0)+'01_指標庫'!$H$9*IF(ISNUMBER($AG1555),AR1555,0)+'01_指標庫'!$H$10*IF(ISNUMBER($AB1555),AM1555,0)+'01_指標庫'!$H$11*IF(ISNUMBER($AC1555),AN1555,0)+'01_指標庫'!$H$12*IF(ISNUMBER($AD1555),AO1555,0)+'01_指標庫'!$H$13*IF(ISNUMBER($AE1555),AP1555,0)+'01_指標庫'!$H$14*IF(ISNUMBER($I1555),O1555,0)+'01_指標庫'!$H$15*IF(ISNUMBER($AH1555),AS1555,0)+'01_指標庫'!$H$16*IF(ISNUMBER($K1555),P1555,0)+'01_指標庫'!$H$17*IF(ISNUMBER($AI1555),AT1555,0)+'01_指標庫'!$H$18*IF(ISNUMBER($AJ1555),AU1555,0)+'01_指標庫'!$H$19*IF(ISNUMBER($AK1555),AV1555,0)+'01_指標庫'!$H$20*IF(ISNUMBER($BB1555),BB1555,0)+'01_指標庫'!$H$21*IF(ISNUMBER($BC1555),BC1555,0))/AW1555,1))</f>
        <v>7.8</v>
      </c>
      <c r="AY1555" s="67"/>
      <c r="AZ1555" s="67"/>
      <c r="BA1555" s="66">
        <f t="shared" si="569"/>
        <v>-2.3562904129541984E-2</v>
      </c>
      <c r="BB1555">
        <f t="shared" si="570"/>
        <v>0</v>
      </c>
      <c r="BC1555" t="str">
        <f t="shared" si="571"/>
        <v/>
      </c>
    </row>
    <row r="1556" spans="1:55" ht="15" customHeight="1">
      <c r="A1556" s="56">
        <v>1552</v>
      </c>
      <c r="B1556" s="57">
        <v>44810</v>
      </c>
      <c r="C1556" s="56">
        <v>2022</v>
      </c>
      <c r="D1556" s="58" t="s">
        <v>237</v>
      </c>
      <c r="E1556" s="59">
        <v>12011.31</v>
      </c>
      <c r="F1556" s="60">
        <v>-0.12934699999999999</v>
      </c>
      <c r="G1556" s="60">
        <v>-0.27526299999999998</v>
      </c>
      <c r="H1556" s="61">
        <v>0.2041</v>
      </c>
      <c r="I1556" s="69">
        <v>498.9</v>
      </c>
      <c r="J1556" s="70" t="s">
        <v>240</v>
      </c>
      <c r="K1556" s="63">
        <v>26.91</v>
      </c>
      <c r="L1556" s="56">
        <f t="shared" si="549"/>
        <v>0</v>
      </c>
      <c r="M1556" s="56">
        <f t="shared" si="550"/>
        <v>0</v>
      </c>
      <c r="N1556" s="56">
        <f t="shared" si="551"/>
        <v>0</v>
      </c>
      <c r="O1556" s="56">
        <f t="shared" si="552"/>
        <v>50</v>
      </c>
      <c r="P1556" s="56">
        <f t="shared" si="553"/>
        <v>0</v>
      </c>
      <c r="Q1556" s="63"/>
      <c r="R1556" s="56"/>
      <c r="S1556" s="60">
        <f t="shared" si="566"/>
        <v>-7.2017549370002598E-3</v>
      </c>
      <c r="T1556" s="64">
        <f t="shared" si="567"/>
        <v>5.6537102473498191E-2</v>
      </c>
      <c r="V1556" s="65"/>
      <c r="W1556" s="65"/>
      <c r="Y1556" s="15" t="str">
        <f t="shared" si="554"/>
        <v>HARD</v>
      </c>
      <c r="AA1556" s="66">
        <f t="shared" si="568"/>
        <v>-9.0916609695605111E-2</v>
      </c>
      <c r="AB1556">
        <f>LOOKUP($B1556,'07_L1政策步階'!$A$4:$A$14,'07_L1政策步階'!$C$4:$C$14)</f>
        <v>-1</v>
      </c>
      <c r="AC1556" s="65"/>
      <c r="AD1556" s="65"/>
      <c r="AE1556" s="65"/>
      <c r="AF1556" s="65"/>
      <c r="AG1556" s="65"/>
      <c r="AH1556" s="65"/>
      <c r="AI1556" s="65"/>
      <c r="AJ1556" s="65"/>
      <c r="AK1556" s="65"/>
      <c r="AL1556">
        <f t="shared" si="555"/>
        <v>0</v>
      </c>
      <c r="AM1556">
        <f t="shared" si="556"/>
        <v>0</v>
      </c>
      <c r="AN1556" t="str">
        <f t="shared" si="557"/>
        <v/>
      </c>
      <c r="AO1556" t="str">
        <f t="shared" si="558"/>
        <v/>
      </c>
      <c r="AP1556" t="str">
        <f t="shared" si="559"/>
        <v/>
      </c>
      <c r="AQ1556" t="str">
        <f t="shared" si="560"/>
        <v/>
      </c>
      <c r="AR1556" t="str">
        <f t="shared" si="561"/>
        <v/>
      </c>
      <c r="AS1556" t="str">
        <f t="shared" si="562"/>
        <v/>
      </c>
      <c r="AT1556" t="str">
        <f t="shared" si="563"/>
        <v/>
      </c>
      <c r="AU1556" t="str">
        <f t="shared" si="564"/>
        <v/>
      </c>
      <c r="AV1556" t="str">
        <f t="shared" si="565"/>
        <v/>
      </c>
      <c r="AW1556">
        <f>'01_指標庫'!$H$4*ISNUMBER($F1556)+'01_指標庫'!$H$5*ISNUMBER($AA1556)+'01_指標庫'!$H$6*ISNUMBER($G1556)+'01_指標庫'!$H$7*ISNUMBER($H1556)+'01_指標庫'!$H$8*ISNUMBER($AF1556)+'01_指標庫'!$H$9*ISNUMBER($AG1556)+'01_指標庫'!$H$10*ISNUMBER($AB1556)+'01_指標庫'!$H$11*ISNUMBER($AC1556)+'01_指標庫'!$H$12*ISNUMBER($AD1556)+'01_指標庫'!$H$13*ISNUMBER($AE1556)+'01_指標庫'!$H$14*ISNUMBER($I1556)+'01_指標庫'!$H$15*ISNUMBER($AH1556)+'01_指標庫'!$H$16*ISNUMBER($K1556)+'01_指標庫'!$H$17*ISNUMBER($AI1556)+'01_指標庫'!$H$18*ISNUMBER($AJ1556)+'01_指標庫'!$H$19*ISNUMBER($AK1556)+'01_指標庫'!$H$20*ISNUMBER($BB1556)+'01_指標庫'!$H$21*ISNUMBER($BC1556)</f>
        <v>51</v>
      </c>
      <c r="AX1556">
        <f>IF(AW1556=0,50,ROUND(('01_指標庫'!$H$4*IF(ISNUMBER($F1556),L1556,0)+'01_指標庫'!$H$5*IF(ISNUMBER($AA1556),AL1556,0)+'01_指標庫'!$H$6*IF(ISNUMBER($G1556),M1556,0)+'01_指標庫'!$H$7*IF(ISNUMBER($H1556),N1556,0)+'01_指標庫'!$H$8*IF(ISNUMBER($AF1556),AQ1556,0)+'01_指標庫'!$H$9*IF(ISNUMBER($AG1556),AR1556,0)+'01_指標庫'!$H$10*IF(ISNUMBER($AB1556),AM1556,0)+'01_指標庫'!$H$11*IF(ISNUMBER($AC1556),AN1556,0)+'01_指標庫'!$H$12*IF(ISNUMBER($AD1556),AO1556,0)+'01_指標庫'!$H$13*IF(ISNUMBER($AE1556),AP1556,0)+'01_指標庫'!$H$14*IF(ISNUMBER($I1556),O1556,0)+'01_指標庫'!$H$15*IF(ISNUMBER($AH1556),AS1556,0)+'01_指標庫'!$H$16*IF(ISNUMBER($K1556),P1556,0)+'01_指標庫'!$H$17*IF(ISNUMBER($AI1556),AT1556,0)+'01_指標庫'!$H$18*IF(ISNUMBER($AJ1556),AU1556,0)+'01_指標庫'!$H$19*IF(ISNUMBER($AK1556),AV1556,0)+'01_指標庫'!$H$20*IF(ISNUMBER($BB1556),BB1556,0)+'01_指標庫'!$H$21*IF(ISNUMBER($BC1556),BC1556,0))/AW1556,1))</f>
        <v>7.8</v>
      </c>
      <c r="AY1556" s="67"/>
      <c r="AZ1556" s="67"/>
      <c r="BA1556" s="66">
        <f t="shared" si="569"/>
        <v>-2.4262783665789822E-2</v>
      </c>
      <c r="BB1556">
        <f t="shared" si="570"/>
        <v>0</v>
      </c>
      <c r="BC1556" t="str">
        <f t="shared" si="571"/>
        <v/>
      </c>
    </row>
    <row r="1557" spans="1:55" ht="15" customHeight="1">
      <c r="A1557" s="56">
        <v>1553</v>
      </c>
      <c r="B1557" s="57">
        <v>44811</v>
      </c>
      <c r="C1557" s="56">
        <v>2022</v>
      </c>
      <c r="D1557" s="58" t="s">
        <v>238</v>
      </c>
      <c r="E1557" s="59">
        <v>12259.39</v>
      </c>
      <c r="F1557" s="60">
        <v>-0.110002</v>
      </c>
      <c r="G1557" s="60">
        <v>-0.260295</v>
      </c>
      <c r="H1557" s="61">
        <v>0.30609999999999998</v>
      </c>
      <c r="I1557" s="69">
        <v>479.8</v>
      </c>
      <c r="J1557" s="70" t="s">
        <v>240</v>
      </c>
      <c r="K1557" s="63">
        <v>24.64</v>
      </c>
      <c r="L1557" s="56">
        <f t="shared" si="549"/>
        <v>0</v>
      </c>
      <c r="M1557" s="56">
        <f t="shared" si="550"/>
        <v>0</v>
      </c>
      <c r="N1557" s="56">
        <f t="shared" si="551"/>
        <v>0</v>
      </c>
      <c r="O1557" s="56">
        <f t="shared" si="552"/>
        <v>50</v>
      </c>
      <c r="P1557" s="56">
        <f t="shared" si="553"/>
        <v>50</v>
      </c>
      <c r="Q1557" s="63"/>
      <c r="R1557" s="56"/>
      <c r="S1557" s="60">
        <f t="shared" si="566"/>
        <v>2.0653867063625819E-2</v>
      </c>
      <c r="T1557" s="64">
        <f t="shared" si="567"/>
        <v>-8.4355258268301703E-2</v>
      </c>
      <c r="V1557" s="65"/>
      <c r="W1557" s="65"/>
      <c r="Y1557" s="15" t="str">
        <f t="shared" si="554"/>
        <v>HARD</v>
      </c>
      <c r="AA1557" s="66">
        <f t="shared" si="568"/>
        <v>-8.9158236905204968E-2</v>
      </c>
      <c r="AB1557">
        <f>LOOKUP($B1557,'07_L1政策步階'!$A$4:$A$14,'07_L1政策步階'!$C$4:$C$14)</f>
        <v>-1</v>
      </c>
      <c r="AC1557" s="65"/>
      <c r="AD1557" s="65"/>
      <c r="AE1557" s="65"/>
      <c r="AF1557" s="65"/>
      <c r="AG1557" s="65"/>
      <c r="AH1557" s="65"/>
      <c r="AI1557" s="65"/>
      <c r="AJ1557" s="65"/>
      <c r="AK1557" s="65"/>
      <c r="AL1557">
        <f t="shared" si="555"/>
        <v>0</v>
      </c>
      <c r="AM1557">
        <f t="shared" si="556"/>
        <v>0</v>
      </c>
      <c r="AN1557" t="str">
        <f t="shared" si="557"/>
        <v/>
      </c>
      <c r="AO1557" t="str">
        <f t="shared" si="558"/>
        <v/>
      </c>
      <c r="AP1557" t="str">
        <f t="shared" si="559"/>
        <v/>
      </c>
      <c r="AQ1557" t="str">
        <f t="shared" si="560"/>
        <v/>
      </c>
      <c r="AR1557" t="str">
        <f t="shared" si="561"/>
        <v/>
      </c>
      <c r="AS1557" t="str">
        <f t="shared" si="562"/>
        <v/>
      </c>
      <c r="AT1557" t="str">
        <f t="shared" si="563"/>
        <v/>
      </c>
      <c r="AU1557" t="str">
        <f t="shared" si="564"/>
        <v/>
      </c>
      <c r="AV1557" t="str">
        <f t="shared" si="565"/>
        <v/>
      </c>
      <c r="AW1557">
        <f>'01_指標庫'!$H$4*ISNUMBER($F1557)+'01_指標庫'!$H$5*ISNUMBER($AA1557)+'01_指標庫'!$H$6*ISNUMBER($G1557)+'01_指標庫'!$H$7*ISNUMBER($H1557)+'01_指標庫'!$H$8*ISNUMBER($AF1557)+'01_指標庫'!$H$9*ISNUMBER($AG1557)+'01_指標庫'!$H$10*ISNUMBER($AB1557)+'01_指標庫'!$H$11*ISNUMBER($AC1557)+'01_指標庫'!$H$12*ISNUMBER($AD1557)+'01_指標庫'!$H$13*ISNUMBER($AE1557)+'01_指標庫'!$H$14*ISNUMBER($I1557)+'01_指標庫'!$H$15*ISNUMBER($AH1557)+'01_指標庫'!$H$16*ISNUMBER($K1557)+'01_指標庫'!$H$17*ISNUMBER($AI1557)+'01_指標庫'!$H$18*ISNUMBER($AJ1557)+'01_指標庫'!$H$19*ISNUMBER($AK1557)+'01_指標庫'!$H$20*ISNUMBER($BB1557)+'01_指標庫'!$H$21*ISNUMBER($BC1557)</f>
        <v>51</v>
      </c>
      <c r="AX1557">
        <f>IF(AW1557=0,50,ROUND(('01_指標庫'!$H$4*IF(ISNUMBER($F1557),L1557,0)+'01_指標庫'!$H$5*IF(ISNUMBER($AA1557),AL1557,0)+'01_指標庫'!$H$6*IF(ISNUMBER($G1557),M1557,0)+'01_指標庫'!$H$7*IF(ISNUMBER($H1557),N1557,0)+'01_指標庫'!$H$8*IF(ISNUMBER($AF1557),AQ1557,0)+'01_指標庫'!$H$9*IF(ISNUMBER($AG1557),AR1557,0)+'01_指標庫'!$H$10*IF(ISNUMBER($AB1557),AM1557,0)+'01_指標庫'!$H$11*IF(ISNUMBER($AC1557),AN1557,0)+'01_指標庫'!$H$12*IF(ISNUMBER($AD1557),AO1557,0)+'01_指標庫'!$H$13*IF(ISNUMBER($AE1557),AP1557,0)+'01_指標庫'!$H$14*IF(ISNUMBER($I1557),O1557,0)+'01_指標庫'!$H$15*IF(ISNUMBER($AH1557),AS1557,0)+'01_指標庫'!$H$16*IF(ISNUMBER($K1557),P1557,0)+'01_指標庫'!$H$17*IF(ISNUMBER($AI1557),AT1557,0)+'01_指標庫'!$H$18*IF(ISNUMBER($AJ1557),AU1557,0)+'01_指標庫'!$H$19*IF(ISNUMBER($AK1557),AV1557,0)+'01_指標庫'!$H$20*IF(ISNUMBER($BB1557),BB1557,0)+'01_指標庫'!$H$21*IF(ISNUMBER($BC1557),BC1557,0))/AW1557,1))</f>
        <v>13.7</v>
      </c>
      <c r="AY1557" s="67"/>
      <c r="AZ1557" s="67"/>
      <c r="BA1557" s="66">
        <f t="shared" si="569"/>
        <v>-2.0720617458067081E-2</v>
      </c>
      <c r="BB1557">
        <f t="shared" si="570"/>
        <v>0</v>
      </c>
      <c r="BC1557" t="str">
        <f t="shared" si="571"/>
        <v/>
      </c>
    </row>
    <row r="1558" spans="1:55" ht="15" customHeight="1">
      <c r="A1558" s="56">
        <v>1554</v>
      </c>
      <c r="B1558" s="57">
        <v>44812</v>
      </c>
      <c r="C1558" s="56">
        <v>2022</v>
      </c>
      <c r="D1558" s="58" t="s">
        <v>239</v>
      </c>
      <c r="E1558" s="59">
        <v>12321.19</v>
      </c>
      <c r="F1558" s="60">
        <v>-0.104133</v>
      </c>
      <c r="G1558" s="60">
        <v>-0.25656600000000002</v>
      </c>
      <c r="H1558" s="61">
        <v>0.32650000000000001</v>
      </c>
      <c r="I1558" s="69">
        <v>471.2</v>
      </c>
      <c r="J1558" s="70" t="s">
        <v>240</v>
      </c>
      <c r="K1558" s="63">
        <v>23.61</v>
      </c>
      <c r="L1558" s="56">
        <f t="shared" si="549"/>
        <v>0</v>
      </c>
      <c r="M1558" s="56">
        <f t="shared" si="550"/>
        <v>0</v>
      </c>
      <c r="N1558" s="56">
        <f t="shared" si="551"/>
        <v>0</v>
      </c>
      <c r="O1558" s="56">
        <f t="shared" si="552"/>
        <v>50</v>
      </c>
      <c r="P1558" s="56">
        <f t="shared" si="553"/>
        <v>50</v>
      </c>
      <c r="Q1558" s="63"/>
      <c r="R1558" s="56"/>
      <c r="S1558" s="60">
        <f t="shared" si="566"/>
        <v>5.0410338524184972E-3</v>
      </c>
      <c r="T1558" s="64">
        <f t="shared" si="567"/>
        <v>-4.1801948051948146E-2</v>
      </c>
      <c r="V1558" s="65"/>
      <c r="W1558" s="65"/>
      <c r="Y1558" s="15" t="str">
        <f t="shared" si="554"/>
        <v>HARD</v>
      </c>
      <c r="AA1558" s="66">
        <f t="shared" si="568"/>
        <v>-8.675638309201561E-2</v>
      </c>
      <c r="AB1558">
        <f>LOOKUP($B1558,'07_L1政策步階'!$A$4:$A$14,'07_L1政策步階'!$C$4:$C$14)</f>
        <v>-1</v>
      </c>
      <c r="AC1558" s="65"/>
      <c r="AD1558" s="65"/>
      <c r="AE1558" s="65"/>
      <c r="AF1558" s="65"/>
      <c r="AG1558" s="65"/>
      <c r="AH1558" s="65"/>
      <c r="AI1558" s="65"/>
      <c r="AJ1558" s="65"/>
      <c r="AK1558" s="65"/>
      <c r="AL1558">
        <f t="shared" si="555"/>
        <v>0</v>
      </c>
      <c r="AM1558">
        <f t="shared" si="556"/>
        <v>0</v>
      </c>
      <c r="AN1558" t="str">
        <f t="shared" si="557"/>
        <v/>
      </c>
      <c r="AO1558" t="str">
        <f t="shared" si="558"/>
        <v/>
      </c>
      <c r="AP1558" t="str">
        <f t="shared" si="559"/>
        <v/>
      </c>
      <c r="AQ1558" t="str">
        <f t="shared" si="560"/>
        <v/>
      </c>
      <c r="AR1558" t="str">
        <f t="shared" si="561"/>
        <v/>
      </c>
      <c r="AS1558" t="str">
        <f t="shared" si="562"/>
        <v/>
      </c>
      <c r="AT1558" t="str">
        <f t="shared" si="563"/>
        <v/>
      </c>
      <c r="AU1558" t="str">
        <f t="shared" si="564"/>
        <v/>
      </c>
      <c r="AV1558" t="str">
        <f t="shared" si="565"/>
        <v/>
      </c>
      <c r="AW1558">
        <f>'01_指標庫'!$H$4*ISNUMBER($F1558)+'01_指標庫'!$H$5*ISNUMBER($AA1558)+'01_指標庫'!$H$6*ISNUMBER($G1558)+'01_指標庫'!$H$7*ISNUMBER($H1558)+'01_指標庫'!$H$8*ISNUMBER($AF1558)+'01_指標庫'!$H$9*ISNUMBER($AG1558)+'01_指標庫'!$H$10*ISNUMBER($AB1558)+'01_指標庫'!$H$11*ISNUMBER($AC1558)+'01_指標庫'!$H$12*ISNUMBER($AD1558)+'01_指標庫'!$H$13*ISNUMBER($AE1558)+'01_指標庫'!$H$14*ISNUMBER($I1558)+'01_指標庫'!$H$15*ISNUMBER($AH1558)+'01_指標庫'!$H$16*ISNUMBER($K1558)+'01_指標庫'!$H$17*ISNUMBER($AI1558)+'01_指標庫'!$H$18*ISNUMBER($AJ1558)+'01_指標庫'!$H$19*ISNUMBER($AK1558)+'01_指標庫'!$H$20*ISNUMBER($BB1558)+'01_指標庫'!$H$21*ISNUMBER($BC1558)</f>
        <v>51</v>
      </c>
      <c r="AX1558">
        <f>IF(AW1558=0,50,ROUND(('01_指標庫'!$H$4*IF(ISNUMBER($F1558),L1558,0)+'01_指標庫'!$H$5*IF(ISNUMBER($AA1558),AL1558,0)+'01_指標庫'!$H$6*IF(ISNUMBER($G1558),M1558,0)+'01_指標庫'!$H$7*IF(ISNUMBER($H1558),N1558,0)+'01_指標庫'!$H$8*IF(ISNUMBER($AF1558),AQ1558,0)+'01_指標庫'!$H$9*IF(ISNUMBER($AG1558),AR1558,0)+'01_指標庫'!$H$10*IF(ISNUMBER($AB1558),AM1558,0)+'01_指標庫'!$H$11*IF(ISNUMBER($AC1558),AN1558,0)+'01_指標庫'!$H$12*IF(ISNUMBER($AD1558),AO1558,0)+'01_指標庫'!$H$13*IF(ISNUMBER($AE1558),AP1558,0)+'01_指標庫'!$H$14*IF(ISNUMBER($I1558),O1558,0)+'01_指標庫'!$H$15*IF(ISNUMBER($AH1558),AS1558,0)+'01_指標庫'!$H$16*IF(ISNUMBER($K1558),P1558,0)+'01_指標庫'!$H$17*IF(ISNUMBER($AI1558),AT1558,0)+'01_指標庫'!$H$18*IF(ISNUMBER($AJ1558),AU1558,0)+'01_指標庫'!$H$19*IF(ISNUMBER($AK1558),AV1558,0)+'01_指標庫'!$H$20*IF(ISNUMBER($BB1558),BB1558,0)+'01_指標庫'!$H$21*IF(ISNUMBER($BC1558),BC1558,0))/AW1558,1))</f>
        <v>13.7</v>
      </c>
      <c r="AY1558" s="67"/>
      <c r="AZ1558" s="67"/>
      <c r="BA1558" s="66">
        <f t="shared" si="569"/>
        <v>-1.5207238349846719E-2</v>
      </c>
      <c r="BB1558">
        <f t="shared" si="570"/>
        <v>0</v>
      </c>
      <c r="BC1558" t="str">
        <f t="shared" si="571"/>
        <v/>
      </c>
    </row>
    <row r="1559" spans="1:55" ht="15" customHeight="1">
      <c r="A1559" s="56">
        <v>1555</v>
      </c>
      <c r="B1559" s="57">
        <v>44813</v>
      </c>
      <c r="C1559" s="56">
        <v>2022</v>
      </c>
      <c r="D1559" s="58" t="s">
        <v>234</v>
      </c>
      <c r="E1559" s="59">
        <v>12588.29</v>
      </c>
      <c r="F1559" s="60">
        <v>-8.3447999999999994E-2</v>
      </c>
      <c r="G1559" s="60">
        <v>-0.240449</v>
      </c>
      <c r="H1559" s="61">
        <v>0.38779999999999998</v>
      </c>
      <c r="I1559" s="69">
        <v>464.3</v>
      </c>
      <c r="J1559" s="70" t="s">
        <v>240</v>
      </c>
      <c r="K1559" s="63">
        <v>22.79</v>
      </c>
      <c r="L1559" s="56">
        <f t="shared" si="549"/>
        <v>0</v>
      </c>
      <c r="M1559" s="56">
        <f t="shared" si="550"/>
        <v>0</v>
      </c>
      <c r="N1559" s="56">
        <f t="shared" si="551"/>
        <v>0</v>
      </c>
      <c r="O1559" s="56">
        <f t="shared" si="552"/>
        <v>50</v>
      </c>
      <c r="P1559" s="56">
        <f t="shared" si="553"/>
        <v>50</v>
      </c>
      <c r="Q1559" s="63"/>
      <c r="R1559" s="56"/>
      <c r="S1559" s="60">
        <f t="shared" si="566"/>
        <v>2.1678100897721819E-2</v>
      </c>
      <c r="T1559" s="64">
        <f t="shared" si="567"/>
        <v>-3.4731046166878499E-2</v>
      </c>
      <c r="V1559" s="65"/>
      <c r="W1559" s="65"/>
      <c r="Y1559" s="15" t="str">
        <f t="shared" si="554"/>
        <v>HARD</v>
      </c>
      <c r="AA1559" s="66">
        <f t="shared" si="568"/>
        <v>-8.414113683735791E-2</v>
      </c>
      <c r="AB1559">
        <f>LOOKUP($B1559,'07_L1政策步階'!$A$4:$A$14,'07_L1政策步階'!$C$4:$C$14)</f>
        <v>-1</v>
      </c>
      <c r="AC1559" s="65"/>
      <c r="AD1559" s="65"/>
      <c r="AE1559" s="65"/>
      <c r="AF1559" s="65"/>
      <c r="AG1559" s="65"/>
      <c r="AH1559" s="65"/>
      <c r="AI1559" s="65"/>
      <c r="AJ1559" s="65"/>
      <c r="AK1559" s="65"/>
      <c r="AL1559">
        <f t="shared" si="555"/>
        <v>0</v>
      </c>
      <c r="AM1559">
        <f t="shared" si="556"/>
        <v>0</v>
      </c>
      <c r="AN1559" t="str">
        <f t="shared" si="557"/>
        <v/>
      </c>
      <c r="AO1559" t="str">
        <f t="shared" si="558"/>
        <v/>
      </c>
      <c r="AP1559" t="str">
        <f t="shared" si="559"/>
        <v/>
      </c>
      <c r="AQ1559" t="str">
        <f t="shared" si="560"/>
        <v/>
      </c>
      <c r="AR1559" t="str">
        <f t="shared" si="561"/>
        <v/>
      </c>
      <c r="AS1559" t="str">
        <f t="shared" si="562"/>
        <v/>
      </c>
      <c r="AT1559" t="str">
        <f t="shared" si="563"/>
        <v/>
      </c>
      <c r="AU1559" t="str">
        <f t="shared" si="564"/>
        <v/>
      </c>
      <c r="AV1559" t="str">
        <f t="shared" si="565"/>
        <v/>
      </c>
      <c r="AW1559">
        <f>'01_指標庫'!$H$4*ISNUMBER($F1559)+'01_指標庫'!$H$5*ISNUMBER($AA1559)+'01_指標庫'!$H$6*ISNUMBER($G1559)+'01_指標庫'!$H$7*ISNUMBER($H1559)+'01_指標庫'!$H$8*ISNUMBER($AF1559)+'01_指標庫'!$H$9*ISNUMBER($AG1559)+'01_指標庫'!$H$10*ISNUMBER($AB1559)+'01_指標庫'!$H$11*ISNUMBER($AC1559)+'01_指標庫'!$H$12*ISNUMBER($AD1559)+'01_指標庫'!$H$13*ISNUMBER($AE1559)+'01_指標庫'!$H$14*ISNUMBER($I1559)+'01_指標庫'!$H$15*ISNUMBER($AH1559)+'01_指標庫'!$H$16*ISNUMBER($K1559)+'01_指標庫'!$H$17*ISNUMBER($AI1559)+'01_指標庫'!$H$18*ISNUMBER($AJ1559)+'01_指標庫'!$H$19*ISNUMBER($AK1559)+'01_指標庫'!$H$20*ISNUMBER($BB1559)+'01_指標庫'!$H$21*ISNUMBER($BC1559)</f>
        <v>51</v>
      </c>
      <c r="AX1559">
        <f>IF(AW1559=0,50,ROUND(('01_指標庫'!$H$4*IF(ISNUMBER($F1559),L1559,0)+'01_指標庫'!$H$5*IF(ISNUMBER($AA1559),AL1559,0)+'01_指標庫'!$H$6*IF(ISNUMBER($G1559),M1559,0)+'01_指標庫'!$H$7*IF(ISNUMBER($H1559),N1559,0)+'01_指標庫'!$H$8*IF(ISNUMBER($AF1559),AQ1559,0)+'01_指標庫'!$H$9*IF(ISNUMBER($AG1559),AR1559,0)+'01_指標庫'!$H$10*IF(ISNUMBER($AB1559),AM1559,0)+'01_指標庫'!$H$11*IF(ISNUMBER($AC1559),AN1559,0)+'01_指標庫'!$H$12*IF(ISNUMBER($AD1559),AO1559,0)+'01_指標庫'!$H$13*IF(ISNUMBER($AE1559),AP1559,0)+'01_指標庫'!$H$14*IF(ISNUMBER($I1559),O1559,0)+'01_指標庫'!$H$15*IF(ISNUMBER($AH1559),AS1559,0)+'01_指標庫'!$H$16*IF(ISNUMBER($K1559),P1559,0)+'01_指標庫'!$H$17*IF(ISNUMBER($AI1559),AT1559,0)+'01_指標庫'!$H$18*IF(ISNUMBER($AJ1559),AU1559,0)+'01_指標庫'!$H$19*IF(ISNUMBER($AK1559),AV1559,0)+'01_指標庫'!$H$20*IF(ISNUMBER($BB1559),BB1559,0)+'01_指標庫'!$H$21*IF(ISNUMBER($BC1559),BC1559,0))/AW1559,1))</f>
        <v>13.7</v>
      </c>
      <c r="AY1559" s="67"/>
      <c r="AZ1559" s="67"/>
      <c r="BA1559" s="66">
        <f t="shared" si="569"/>
        <v>-5.6809543211420177E-3</v>
      </c>
      <c r="BB1559">
        <f t="shared" si="570"/>
        <v>0</v>
      </c>
      <c r="BC1559" t="str">
        <f t="shared" si="571"/>
        <v/>
      </c>
    </row>
    <row r="1560" spans="1:55" ht="15" customHeight="1">
      <c r="A1560" s="56">
        <v>1556</v>
      </c>
      <c r="B1560" s="57">
        <v>44816</v>
      </c>
      <c r="C1560" s="56">
        <v>2022</v>
      </c>
      <c r="D1560" s="58" t="s">
        <v>236</v>
      </c>
      <c r="E1560" s="59">
        <v>12739.72</v>
      </c>
      <c r="F1560" s="60">
        <v>-7.1217000000000003E-2</v>
      </c>
      <c r="G1560" s="60">
        <v>-0.23131199999999999</v>
      </c>
      <c r="H1560" s="61">
        <v>0.44900000000000001</v>
      </c>
      <c r="I1560" s="69">
        <v>473.4</v>
      </c>
      <c r="J1560" s="70" t="s">
        <v>240</v>
      </c>
      <c r="K1560" s="63">
        <v>23.87</v>
      </c>
      <c r="L1560" s="56">
        <f t="shared" si="549"/>
        <v>0</v>
      </c>
      <c r="M1560" s="56">
        <f t="shared" si="550"/>
        <v>0</v>
      </c>
      <c r="N1560" s="56">
        <f t="shared" si="551"/>
        <v>50</v>
      </c>
      <c r="O1560" s="56">
        <f t="shared" si="552"/>
        <v>50</v>
      </c>
      <c r="P1560" s="56">
        <f t="shared" si="553"/>
        <v>50</v>
      </c>
      <c r="Q1560" s="63"/>
      <c r="R1560" s="56"/>
      <c r="S1560" s="60">
        <f t="shared" si="566"/>
        <v>1.2029433703862669E-2</v>
      </c>
      <c r="T1560" s="64">
        <f t="shared" si="567"/>
        <v>4.7389205792014222E-2</v>
      </c>
      <c r="V1560" s="65"/>
      <c r="W1560" s="65"/>
      <c r="Y1560" s="15" t="str">
        <f t="shared" si="554"/>
        <v>HARD</v>
      </c>
      <c r="AA1560" s="66">
        <f t="shared" si="568"/>
        <v>-8.1148089404921686E-2</v>
      </c>
      <c r="AB1560">
        <f>LOOKUP($B1560,'07_L1政策步階'!$A$4:$A$14,'07_L1政策步階'!$C$4:$C$14)</f>
        <v>-1</v>
      </c>
      <c r="AC1560" s="65"/>
      <c r="AD1560" s="65"/>
      <c r="AE1560" s="65"/>
      <c r="AF1560" s="65"/>
      <c r="AG1560" s="65"/>
      <c r="AH1560" s="65"/>
      <c r="AI1560" s="65"/>
      <c r="AJ1560" s="65"/>
      <c r="AK1560" s="65"/>
      <c r="AL1560">
        <f t="shared" si="555"/>
        <v>0</v>
      </c>
      <c r="AM1560">
        <f t="shared" si="556"/>
        <v>0</v>
      </c>
      <c r="AN1560" t="str">
        <f t="shared" si="557"/>
        <v/>
      </c>
      <c r="AO1560" t="str">
        <f t="shared" si="558"/>
        <v/>
      </c>
      <c r="AP1560" t="str">
        <f t="shared" si="559"/>
        <v/>
      </c>
      <c r="AQ1560" t="str">
        <f t="shared" si="560"/>
        <v/>
      </c>
      <c r="AR1560" t="str">
        <f t="shared" si="561"/>
        <v/>
      </c>
      <c r="AS1560" t="str">
        <f t="shared" si="562"/>
        <v/>
      </c>
      <c r="AT1560" t="str">
        <f t="shared" si="563"/>
        <v/>
      </c>
      <c r="AU1560" t="str">
        <f t="shared" si="564"/>
        <v/>
      </c>
      <c r="AV1560" t="str">
        <f t="shared" si="565"/>
        <v/>
      </c>
      <c r="AW1560">
        <f>'01_指標庫'!$H$4*ISNUMBER($F1560)+'01_指標庫'!$H$5*ISNUMBER($AA1560)+'01_指標庫'!$H$6*ISNUMBER($G1560)+'01_指標庫'!$H$7*ISNUMBER($H1560)+'01_指標庫'!$H$8*ISNUMBER($AF1560)+'01_指標庫'!$H$9*ISNUMBER($AG1560)+'01_指標庫'!$H$10*ISNUMBER($AB1560)+'01_指標庫'!$H$11*ISNUMBER($AC1560)+'01_指標庫'!$H$12*ISNUMBER($AD1560)+'01_指標庫'!$H$13*ISNUMBER($AE1560)+'01_指標庫'!$H$14*ISNUMBER($I1560)+'01_指標庫'!$H$15*ISNUMBER($AH1560)+'01_指標庫'!$H$16*ISNUMBER($K1560)+'01_指標庫'!$H$17*ISNUMBER($AI1560)+'01_指標庫'!$H$18*ISNUMBER($AJ1560)+'01_指標庫'!$H$19*ISNUMBER($AK1560)+'01_指標庫'!$H$20*ISNUMBER($BB1560)+'01_指標庫'!$H$21*ISNUMBER($BC1560)</f>
        <v>51</v>
      </c>
      <c r="AX1560">
        <f>IF(AW1560=0,50,ROUND(('01_指標庫'!$H$4*IF(ISNUMBER($F1560),L1560,0)+'01_指標庫'!$H$5*IF(ISNUMBER($AA1560),AL1560,0)+'01_指標庫'!$H$6*IF(ISNUMBER($G1560),M1560,0)+'01_指標庫'!$H$7*IF(ISNUMBER($H1560),N1560,0)+'01_指標庫'!$H$8*IF(ISNUMBER($AF1560),AQ1560,0)+'01_指標庫'!$H$9*IF(ISNUMBER($AG1560),AR1560,0)+'01_指標庫'!$H$10*IF(ISNUMBER($AB1560),AM1560,0)+'01_指標庫'!$H$11*IF(ISNUMBER($AC1560),AN1560,0)+'01_指標庫'!$H$12*IF(ISNUMBER($AD1560),AO1560,0)+'01_指標庫'!$H$13*IF(ISNUMBER($AE1560),AP1560,0)+'01_指標庫'!$H$14*IF(ISNUMBER($I1560),O1560,0)+'01_指標庫'!$H$15*IF(ISNUMBER($AH1560),AS1560,0)+'01_指標庫'!$H$16*IF(ISNUMBER($K1560),P1560,0)+'01_指標庫'!$H$17*IF(ISNUMBER($AI1560),AT1560,0)+'01_指標庫'!$H$18*IF(ISNUMBER($AJ1560),AU1560,0)+'01_指標庫'!$H$19*IF(ISNUMBER($AK1560),AV1560,0)+'01_指標庫'!$H$20*IF(ISNUMBER($BB1560),BB1560,0)+'01_指標庫'!$H$21*IF(ISNUMBER($BC1560),BC1560,0))/AW1560,1))</f>
        <v>27.5</v>
      </c>
      <c r="AY1560" s="67"/>
      <c r="AZ1560" s="67"/>
      <c r="BA1560" s="66">
        <f t="shared" si="569"/>
        <v>3.6290032069337119E-3</v>
      </c>
      <c r="BB1560">
        <f t="shared" si="570"/>
        <v>50</v>
      </c>
      <c r="BC1560" t="str">
        <f t="shared" si="571"/>
        <v/>
      </c>
    </row>
    <row r="1561" spans="1:55" ht="15" customHeight="1">
      <c r="A1561" s="56">
        <v>1557</v>
      </c>
      <c r="B1561" s="57">
        <v>44817</v>
      </c>
      <c r="C1561" s="56">
        <v>2022</v>
      </c>
      <c r="D1561" s="58" t="s">
        <v>237</v>
      </c>
      <c r="E1561" s="59">
        <v>12033.62</v>
      </c>
      <c r="F1561" s="60">
        <v>-0.121306</v>
      </c>
      <c r="G1561" s="60">
        <v>-0.27391700000000002</v>
      </c>
      <c r="H1561" s="61">
        <v>0.26529999999999998</v>
      </c>
      <c r="I1561" s="69">
        <v>501.9</v>
      </c>
      <c r="J1561" s="70" t="s">
        <v>240</v>
      </c>
      <c r="K1561" s="63">
        <v>27.27</v>
      </c>
      <c r="L1561" s="56">
        <f t="shared" si="549"/>
        <v>0</v>
      </c>
      <c r="M1561" s="56">
        <f t="shared" si="550"/>
        <v>0</v>
      </c>
      <c r="N1561" s="56">
        <f t="shared" si="551"/>
        <v>0</v>
      </c>
      <c r="O1561" s="56">
        <f t="shared" si="552"/>
        <v>50</v>
      </c>
      <c r="P1561" s="56">
        <f t="shared" si="553"/>
        <v>0</v>
      </c>
      <c r="Q1561" s="63"/>
      <c r="R1561" s="56"/>
      <c r="S1561" s="60">
        <f t="shared" si="566"/>
        <v>-5.5425079986059278E-2</v>
      </c>
      <c r="T1561" s="64">
        <f t="shared" si="567"/>
        <v>0.14243820695433596</v>
      </c>
      <c r="V1561" s="65"/>
      <c r="W1561" s="65"/>
      <c r="Y1561" s="15" t="str">
        <f t="shared" si="554"/>
        <v>HARD</v>
      </c>
      <c r="AA1561" s="66">
        <f t="shared" si="568"/>
        <v>-7.9039917963028672E-2</v>
      </c>
      <c r="AB1561">
        <f>LOOKUP($B1561,'07_L1政策步階'!$A$4:$A$14,'07_L1政策步階'!$C$4:$C$14)</f>
        <v>-1</v>
      </c>
      <c r="AC1561" s="65"/>
      <c r="AD1561" s="65"/>
      <c r="AE1561" s="65"/>
      <c r="AF1561" s="65"/>
      <c r="AG1561" s="65"/>
      <c r="AH1561" s="65"/>
      <c r="AI1561" s="65"/>
      <c r="AJ1561" s="65"/>
      <c r="AK1561" s="65"/>
      <c r="AL1561">
        <f t="shared" si="555"/>
        <v>0</v>
      </c>
      <c r="AM1561">
        <f t="shared" si="556"/>
        <v>0</v>
      </c>
      <c r="AN1561" t="str">
        <f t="shared" si="557"/>
        <v/>
      </c>
      <c r="AO1561" t="str">
        <f t="shared" si="558"/>
        <v/>
      </c>
      <c r="AP1561" t="str">
        <f t="shared" si="559"/>
        <v/>
      </c>
      <c r="AQ1561" t="str">
        <f t="shared" si="560"/>
        <v/>
      </c>
      <c r="AR1561" t="str">
        <f t="shared" si="561"/>
        <v/>
      </c>
      <c r="AS1561" t="str">
        <f t="shared" si="562"/>
        <v/>
      </c>
      <c r="AT1561" t="str">
        <f t="shared" si="563"/>
        <v/>
      </c>
      <c r="AU1561" t="str">
        <f t="shared" si="564"/>
        <v/>
      </c>
      <c r="AV1561" t="str">
        <f t="shared" si="565"/>
        <v/>
      </c>
      <c r="AW1561">
        <f>'01_指標庫'!$H$4*ISNUMBER($F1561)+'01_指標庫'!$H$5*ISNUMBER($AA1561)+'01_指標庫'!$H$6*ISNUMBER($G1561)+'01_指標庫'!$H$7*ISNUMBER($H1561)+'01_指標庫'!$H$8*ISNUMBER($AF1561)+'01_指標庫'!$H$9*ISNUMBER($AG1561)+'01_指標庫'!$H$10*ISNUMBER($AB1561)+'01_指標庫'!$H$11*ISNUMBER($AC1561)+'01_指標庫'!$H$12*ISNUMBER($AD1561)+'01_指標庫'!$H$13*ISNUMBER($AE1561)+'01_指標庫'!$H$14*ISNUMBER($I1561)+'01_指標庫'!$H$15*ISNUMBER($AH1561)+'01_指標庫'!$H$16*ISNUMBER($K1561)+'01_指標庫'!$H$17*ISNUMBER($AI1561)+'01_指標庫'!$H$18*ISNUMBER($AJ1561)+'01_指標庫'!$H$19*ISNUMBER($AK1561)+'01_指標庫'!$H$20*ISNUMBER($BB1561)+'01_指標庫'!$H$21*ISNUMBER($BC1561)</f>
        <v>51</v>
      </c>
      <c r="AX1561">
        <f>IF(AW1561=0,50,ROUND(('01_指標庫'!$H$4*IF(ISNUMBER($F1561),L1561,0)+'01_指標庫'!$H$5*IF(ISNUMBER($AA1561),AL1561,0)+'01_指標庫'!$H$6*IF(ISNUMBER($G1561),M1561,0)+'01_指標庫'!$H$7*IF(ISNUMBER($H1561),N1561,0)+'01_指標庫'!$H$8*IF(ISNUMBER($AF1561),AQ1561,0)+'01_指標庫'!$H$9*IF(ISNUMBER($AG1561),AR1561,0)+'01_指標庫'!$H$10*IF(ISNUMBER($AB1561),AM1561,0)+'01_指標庫'!$H$11*IF(ISNUMBER($AC1561),AN1561,0)+'01_指標庫'!$H$12*IF(ISNUMBER($AD1561),AO1561,0)+'01_指標庫'!$H$13*IF(ISNUMBER($AE1561),AP1561,0)+'01_指標庫'!$H$14*IF(ISNUMBER($I1561),O1561,0)+'01_指標庫'!$H$15*IF(ISNUMBER($AH1561),AS1561,0)+'01_指標庫'!$H$16*IF(ISNUMBER($K1561),P1561,0)+'01_指標庫'!$H$17*IF(ISNUMBER($AI1561),AT1561,0)+'01_指標庫'!$H$18*IF(ISNUMBER($AJ1561),AU1561,0)+'01_指標庫'!$H$19*IF(ISNUMBER($AK1561),AV1561,0)+'01_指標庫'!$H$20*IF(ISNUMBER($BB1561),BB1561,0)+'01_指標庫'!$H$21*IF(ISNUMBER($BC1561),BC1561,0))/AW1561,1))</f>
        <v>7.8</v>
      </c>
      <c r="AY1561" s="67"/>
      <c r="AZ1561" s="67"/>
      <c r="BA1561" s="66">
        <f t="shared" si="569"/>
        <v>7.6712213331711077E-3</v>
      </c>
      <c r="BB1561">
        <f t="shared" si="570"/>
        <v>0</v>
      </c>
      <c r="BC1561" t="str">
        <f t="shared" si="571"/>
        <v/>
      </c>
    </row>
    <row r="1562" spans="1:55" ht="15" customHeight="1">
      <c r="A1562" s="56">
        <v>1558</v>
      </c>
      <c r="B1562" s="57">
        <v>44818</v>
      </c>
      <c r="C1562" s="56">
        <v>2022</v>
      </c>
      <c r="D1562" s="58" t="s">
        <v>238</v>
      </c>
      <c r="E1562" s="59">
        <v>12134.4</v>
      </c>
      <c r="F1562" s="60">
        <v>-0.112687</v>
      </c>
      <c r="G1562" s="60">
        <v>-0.26783600000000002</v>
      </c>
      <c r="H1562" s="61">
        <v>0.30609999999999998</v>
      </c>
      <c r="I1562" s="69">
        <v>492.6</v>
      </c>
      <c r="J1562" s="70" t="s">
        <v>240</v>
      </c>
      <c r="K1562" s="63">
        <v>26.16</v>
      </c>
      <c r="L1562" s="56">
        <f t="shared" si="549"/>
        <v>0</v>
      </c>
      <c r="M1562" s="56">
        <f t="shared" si="550"/>
        <v>0</v>
      </c>
      <c r="N1562" s="56">
        <f t="shared" si="551"/>
        <v>0</v>
      </c>
      <c r="O1562" s="56">
        <f t="shared" si="552"/>
        <v>50</v>
      </c>
      <c r="P1562" s="56">
        <f t="shared" si="553"/>
        <v>0</v>
      </c>
      <c r="Q1562" s="63"/>
      <c r="R1562" s="56"/>
      <c r="S1562" s="60">
        <f t="shared" si="566"/>
        <v>8.3748697399450567E-3</v>
      </c>
      <c r="T1562" s="64">
        <f t="shared" si="567"/>
        <v>-4.0704070407040716E-2</v>
      </c>
      <c r="V1562" s="65"/>
      <c r="W1562" s="65"/>
      <c r="Y1562" s="15" t="str">
        <f t="shared" si="554"/>
        <v>HARD</v>
      </c>
      <c r="AA1562" s="66">
        <f t="shared" si="568"/>
        <v>-7.7211230725400481E-2</v>
      </c>
      <c r="AB1562">
        <f>LOOKUP($B1562,'07_L1政策步階'!$A$4:$A$14,'07_L1政策步階'!$C$4:$C$14)</f>
        <v>-1</v>
      </c>
      <c r="AC1562" s="65"/>
      <c r="AD1562" s="65"/>
      <c r="AE1562" s="65"/>
      <c r="AF1562" s="65"/>
      <c r="AG1562" s="65"/>
      <c r="AH1562" s="65"/>
      <c r="AI1562" s="65"/>
      <c r="AJ1562" s="65"/>
      <c r="AK1562" s="65"/>
      <c r="AL1562">
        <f t="shared" si="555"/>
        <v>0</v>
      </c>
      <c r="AM1562">
        <f t="shared" si="556"/>
        <v>0</v>
      </c>
      <c r="AN1562" t="str">
        <f t="shared" si="557"/>
        <v/>
      </c>
      <c r="AO1562" t="str">
        <f t="shared" si="558"/>
        <v/>
      </c>
      <c r="AP1562" t="str">
        <f t="shared" si="559"/>
        <v/>
      </c>
      <c r="AQ1562" t="str">
        <f t="shared" si="560"/>
        <v/>
      </c>
      <c r="AR1562" t="str">
        <f t="shared" si="561"/>
        <v/>
      </c>
      <c r="AS1562" t="str">
        <f t="shared" si="562"/>
        <v/>
      </c>
      <c r="AT1562" t="str">
        <f t="shared" si="563"/>
        <v/>
      </c>
      <c r="AU1562" t="str">
        <f t="shared" si="564"/>
        <v/>
      </c>
      <c r="AV1562" t="str">
        <f t="shared" si="565"/>
        <v/>
      </c>
      <c r="AW1562">
        <f>'01_指標庫'!$H$4*ISNUMBER($F1562)+'01_指標庫'!$H$5*ISNUMBER($AA1562)+'01_指標庫'!$H$6*ISNUMBER($G1562)+'01_指標庫'!$H$7*ISNUMBER($H1562)+'01_指標庫'!$H$8*ISNUMBER($AF1562)+'01_指標庫'!$H$9*ISNUMBER($AG1562)+'01_指標庫'!$H$10*ISNUMBER($AB1562)+'01_指標庫'!$H$11*ISNUMBER($AC1562)+'01_指標庫'!$H$12*ISNUMBER($AD1562)+'01_指標庫'!$H$13*ISNUMBER($AE1562)+'01_指標庫'!$H$14*ISNUMBER($I1562)+'01_指標庫'!$H$15*ISNUMBER($AH1562)+'01_指標庫'!$H$16*ISNUMBER($K1562)+'01_指標庫'!$H$17*ISNUMBER($AI1562)+'01_指標庫'!$H$18*ISNUMBER($AJ1562)+'01_指標庫'!$H$19*ISNUMBER($AK1562)+'01_指標庫'!$H$20*ISNUMBER($BB1562)+'01_指標庫'!$H$21*ISNUMBER($BC1562)</f>
        <v>51</v>
      </c>
      <c r="AX1562">
        <f>IF(AW1562=0,50,ROUND(('01_指標庫'!$H$4*IF(ISNUMBER($F1562),L1562,0)+'01_指標庫'!$H$5*IF(ISNUMBER($AA1562),AL1562,0)+'01_指標庫'!$H$6*IF(ISNUMBER($G1562),M1562,0)+'01_指標庫'!$H$7*IF(ISNUMBER($H1562),N1562,0)+'01_指標庫'!$H$8*IF(ISNUMBER($AF1562),AQ1562,0)+'01_指標庫'!$H$9*IF(ISNUMBER($AG1562),AR1562,0)+'01_指標庫'!$H$10*IF(ISNUMBER($AB1562),AM1562,0)+'01_指標庫'!$H$11*IF(ISNUMBER($AC1562),AN1562,0)+'01_指標庫'!$H$12*IF(ISNUMBER($AD1562),AO1562,0)+'01_指標庫'!$H$13*IF(ISNUMBER($AE1562),AP1562,0)+'01_指標庫'!$H$14*IF(ISNUMBER($I1562),O1562,0)+'01_指標庫'!$H$15*IF(ISNUMBER($AH1562),AS1562,0)+'01_指標庫'!$H$16*IF(ISNUMBER($K1562),P1562,0)+'01_指標庫'!$H$17*IF(ISNUMBER($AI1562),AT1562,0)+'01_指標庫'!$H$18*IF(ISNUMBER($AJ1562),AU1562,0)+'01_指標庫'!$H$19*IF(ISNUMBER($AK1562),AV1562,0)+'01_指標庫'!$H$20*IF(ISNUMBER($BB1562),BB1562,0)+'01_指標庫'!$H$21*IF(ISNUMBER($BC1562),BC1562,0))/AW1562,1))</f>
        <v>13.7</v>
      </c>
      <c r="AY1562" s="67"/>
      <c r="AZ1562" s="67"/>
      <c r="BA1562" s="66">
        <f t="shared" si="569"/>
        <v>7.3446418367808519E-3</v>
      </c>
      <c r="BB1562">
        <f t="shared" si="570"/>
        <v>50</v>
      </c>
      <c r="BC1562" t="str">
        <f t="shared" si="571"/>
        <v/>
      </c>
    </row>
    <row r="1563" spans="1:55" ht="15" customHeight="1">
      <c r="A1563" s="56">
        <v>1559</v>
      </c>
      <c r="B1563" s="57">
        <v>44819</v>
      </c>
      <c r="C1563" s="56">
        <v>2022</v>
      </c>
      <c r="D1563" s="58" t="s">
        <v>239</v>
      </c>
      <c r="E1563" s="59">
        <v>11927.49</v>
      </c>
      <c r="F1563" s="60">
        <v>-0.126389</v>
      </c>
      <c r="G1563" s="60">
        <v>-0.28032099999999999</v>
      </c>
      <c r="H1563" s="61">
        <v>0.24490000000000001</v>
      </c>
      <c r="I1563" s="69">
        <v>493.5</v>
      </c>
      <c r="J1563" s="70" t="s">
        <v>240</v>
      </c>
      <c r="K1563" s="63">
        <v>26.27</v>
      </c>
      <c r="L1563" s="56">
        <f t="shared" si="549"/>
        <v>0</v>
      </c>
      <c r="M1563" s="56">
        <f t="shared" si="550"/>
        <v>0</v>
      </c>
      <c r="N1563" s="56">
        <f t="shared" si="551"/>
        <v>0</v>
      </c>
      <c r="O1563" s="56">
        <f t="shared" si="552"/>
        <v>50</v>
      </c>
      <c r="P1563" s="56">
        <f t="shared" si="553"/>
        <v>0</v>
      </c>
      <c r="Q1563" s="63"/>
      <c r="R1563" s="56"/>
      <c r="S1563" s="60">
        <f t="shared" si="566"/>
        <v>-1.7051522943037911E-2</v>
      </c>
      <c r="T1563" s="64">
        <f t="shared" si="567"/>
        <v>4.2048929663607293E-3</v>
      </c>
      <c r="V1563" s="65"/>
      <c r="W1563" s="65"/>
      <c r="Y1563" s="15" t="str">
        <f t="shared" si="554"/>
        <v>HARD</v>
      </c>
      <c r="AA1563" s="66">
        <f t="shared" si="568"/>
        <v>-7.5590321946167882E-2</v>
      </c>
      <c r="AB1563">
        <f>LOOKUP($B1563,'07_L1政策步階'!$A$4:$A$14,'07_L1政策步階'!$C$4:$C$14)</f>
        <v>-1</v>
      </c>
      <c r="AC1563" s="65"/>
      <c r="AD1563" s="65"/>
      <c r="AE1563" s="65"/>
      <c r="AF1563" s="65"/>
      <c r="AG1563" s="65"/>
      <c r="AH1563" s="65"/>
      <c r="AI1563" s="65"/>
      <c r="AJ1563" s="65"/>
      <c r="AK1563" s="65"/>
      <c r="AL1563">
        <f t="shared" si="555"/>
        <v>0</v>
      </c>
      <c r="AM1563">
        <f t="shared" si="556"/>
        <v>0</v>
      </c>
      <c r="AN1563" t="str">
        <f t="shared" si="557"/>
        <v/>
      </c>
      <c r="AO1563" t="str">
        <f t="shared" si="558"/>
        <v/>
      </c>
      <c r="AP1563" t="str">
        <f t="shared" si="559"/>
        <v/>
      </c>
      <c r="AQ1563" t="str">
        <f t="shared" si="560"/>
        <v/>
      </c>
      <c r="AR1563" t="str">
        <f t="shared" si="561"/>
        <v/>
      </c>
      <c r="AS1563" t="str">
        <f t="shared" si="562"/>
        <v/>
      </c>
      <c r="AT1563" t="str">
        <f t="shared" si="563"/>
        <v/>
      </c>
      <c r="AU1563" t="str">
        <f t="shared" si="564"/>
        <v/>
      </c>
      <c r="AV1563" t="str">
        <f t="shared" si="565"/>
        <v/>
      </c>
      <c r="AW1563">
        <f>'01_指標庫'!$H$4*ISNUMBER($F1563)+'01_指標庫'!$H$5*ISNUMBER($AA1563)+'01_指標庫'!$H$6*ISNUMBER($G1563)+'01_指標庫'!$H$7*ISNUMBER($H1563)+'01_指標庫'!$H$8*ISNUMBER($AF1563)+'01_指標庫'!$H$9*ISNUMBER($AG1563)+'01_指標庫'!$H$10*ISNUMBER($AB1563)+'01_指標庫'!$H$11*ISNUMBER($AC1563)+'01_指標庫'!$H$12*ISNUMBER($AD1563)+'01_指標庫'!$H$13*ISNUMBER($AE1563)+'01_指標庫'!$H$14*ISNUMBER($I1563)+'01_指標庫'!$H$15*ISNUMBER($AH1563)+'01_指標庫'!$H$16*ISNUMBER($K1563)+'01_指標庫'!$H$17*ISNUMBER($AI1563)+'01_指標庫'!$H$18*ISNUMBER($AJ1563)+'01_指標庫'!$H$19*ISNUMBER($AK1563)+'01_指標庫'!$H$20*ISNUMBER($BB1563)+'01_指標庫'!$H$21*ISNUMBER($BC1563)</f>
        <v>51</v>
      </c>
      <c r="AX1563">
        <f>IF(AW1563=0,50,ROUND(('01_指標庫'!$H$4*IF(ISNUMBER($F1563),L1563,0)+'01_指標庫'!$H$5*IF(ISNUMBER($AA1563),AL1563,0)+'01_指標庫'!$H$6*IF(ISNUMBER($G1563),M1563,0)+'01_指標庫'!$H$7*IF(ISNUMBER($H1563),N1563,0)+'01_指標庫'!$H$8*IF(ISNUMBER($AF1563),AQ1563,0)+'01_指標庫'!$H$9*IF(ISNUMBER($AG1563),AR1563,0)+'01_指標庫'!$H$10*IF(ISNUMBER($AB1563),AM1563,0)+'01_指標庫'!$H$11*IF(ISNUMBER($AC1563),AN1563,0)+'01_指標庫'!$H$12*IF(ISNUMBER($AD1563),AO1563,0)+'01_指標庫'!$H$13*IF(ISNUMBER($AE1563),AP1563,0)+'01_指標庫'!$H$14*IF(ISNUMBER($I1563),O1563,0)+'01_指標庫'!$H$15*IF(ISNUMBER($AH1563),AS1563,0)+'01_指標庫'!$H$16*IF(ISNUMBER($K1563),P1563,0)+'01_指標庫'!$H$17*IF(ISNUMBER($AI1563),AT1563,0)+'01_指標庫'!$H$18*IF(ISNUMBER($AJ1563),AU1563,0)+'01_指標庫'!$H$19*IF(ISNUMBER($AK1563),AV1563,0)+'01_指標庫'!$H$20*IF(ISNUMBER($BB1563),BB1563,0)+'01_指標庫'!$H$21*IF(ISNUMBER($BC1563),BC1563,0))/AW1563,1))</f>
        <v>13.7</v>
      </c>
      <c r="AY1563" s="67"/>
      <c r="AZ1563" s="67"/>
      <c r="BA1563" s="66">
        <f t="shared" si="569"/>
        <v>3.7468398779723078E-3</v>
      </c>
      <c r="BB1563">
        <f t="shared" si="570"/>
        <v>50</v>
      </c>
      <c r="BC1563" t="str">
        <f t="shared" si="571"/>
        <v/>
      </c>
    </row>
    <row r="1564" spans="1:55" ht="15" customHeight="1">
      <c r="A1564" s="56">
        <v>1560</v>
      </c>
      <c r="B1564" s="57">
        <v>44820</v>
      </c>
      <c r="C1564" s="56">
        <v>2022</v>
      </c>
      <c r="D1564" s="58" t="s">
        <v>234</v>
      </c>
      <c r="E1564" s="59">
        <v>11861.38</v>
      </c>
      <c r="F1564" s="60">
        <v>-0.12986900000000001</v>
      </c>
      <c r="G1564" s="60">
        <v>-0.28431000000000001</v>
      </c>
      <c r="H1564" s="61">
        <v>0.22450000000000001</v>
      </c>
      <c r="I1564" s="69">
        <v>493.7</v>
      </c>
      <c r="J1564" s="70" t="s">
        <v>240</v>
      </c>
      <c r="K1564" s="63">
        <v>26.3</v>
      </c>
      <c r="L1564" s="56">
        <f t="shared" si="549"/>
        <v>0</v>
      </c>
      <c r="M1564" s="56">
        <f t="shared" si="550"/>
        <v>0</v>
      </c>
      <c r="N1564" s="56">
        <f t="shared" si="551"/>
        <v>0</v>
      </c>
      <c r="O1564" s="56">
        <f t="shared" si="552"/>
        <v>50</v>
      </c>
      <c r="P1564" s="56">
        <f t="shared" si="553"/>
        <v>0</v>
      </c>
      <c r="Q1564" s="63"/>
      <c r="R1564" s="56"/>
      <c r="S1564" s="60">
        <f t="shared" si="566"/>
        <v>-5.5426581787115792E-3</v>
      </c>
      <c r="T1564" s="64">
        <f t="shared" si="567"/>
        <v>1.1419870574800317E-3</v>
      </c>
      <c r="V1564" s="65"/>
      <c r="W1564" s="65"/>
      <c r="Y1564" s="15" t="str">
        <f t="shared" si="554"/>
        <v>HARD</v>
      </c>
      <c r="AA1564" s="66">
        <f t="shared" si="568"/>
        <v>-7.4504344505952003E-2</v>
      </c>
      <c r="AB1564">
        <f>LOOKUP($B1564,'07_L1政策步階'!$A$4:$A$14,'07_L1政策步階'!$C$4:$C$14)</f>
        <v>-1</v>
      </c>
      <c r="AC1564" s="65"/>
      <c r="AD1564" s="65"/>
      <c r="AE1564" s="65"/>
      <c r="AF1564" s="65"/>
      <c r="AG1564" s="65"/>
      <c r="AH1564" s="65"/>
      <c r="AI1564" s="65"/>
      <c r="AJ1564" s="65"/>
      <c r="AK1564" s="65"/>
      <c r="AL1564">
        <f t="shared" si="555"/>
        <v>0</v>
      </c>
      <c r="AM1564">
        <f t="shared" si="556"/>
        <v>0</v>
      </c>
      <c r="AN1564" t="str">
        <f t="shared" si="557"/>
        <v/>
      </c>
      <c r="AO1564" t="str">
        <f t="shared" si="558"/>
        <v/>
      </c>
      <c r="AP1564" t="str">
        <f t="shared" si="559"/>
        <v/>
      </c>
      <c r="AQ1564" t="str">
        <f t="shared" si="560"/>
        <v/>
      </c>
      <c r="AR1564" t="str">
        <f t="shared" si="561"/>
        <v/>
      </c>
      <c r="AS1564" t="str">
        <f t="shared" si="562"/>
        <v/>
      </c>
      <c r="AT1564" t="str">
        <f t="shared" si="563"/>
        <v/>
      </c>
      <c r="AU1564" t="str">
        <f t="shared" si="564"/>
        <v/>
      </c>
      <c r="AV1564" t="str">
        <f t="shared" si="565"/>
        <v/>
      </c>
      <c r="AW1564">
        <f>'01_指標庫'!$H$4*ISNUMBER($F1564)+'01_指標庫'!$H$5*ISNUMBER($AA1564)+'01_指標庫'!$H$6*ISNUMBER($G1564)+'01_指標庫'!$H$7*ISNUMBER($H1564)+'01_指標庫'!$H$8*ISNUMBER($AF1564)+'01_指標庫'!$H$9*ISNUMBER($AG1564)+'01_指標庫'!$H$10*ISNUMBER($AB1564)+'01_指標庫'!$H$11*ISNUMBER($AC1564)+'01_指標庫'!$H$12*ISNUMBER($AD1564)+'01_指標庫'!$H$13*ISNUMBER($AE1564)+'01_指標庫'!$H$14*ISNUMBER($I1564)+'01_指標庫'!$H$15*ISNUMBER($AH1564)+'01_指標庫'!$H$16*ISNUMBER($K1564)+'01_指標庫'!$H$17*ISNUMBER($AI1564)+'01_指標庫'!$H$18*ISNUMBER($AJ1564)+'01_指標庫'!$H$19*ISNUMBER($AK1564)+'01_指標庫'!$H$20*ISNUMBER($BB1564)+'01_指標庫'!$H$21*ISNUMBER($BC1564)</f>
        <v>51</v>
      </c>
      <c r="AX1564">
        <f>IF(AW1564=0,50,ROUND(('01_指標庫'!$H$4*IF(ISNUMBER($F1564),L1564,0)+'01_指標庫'!$H$5*IF(ISNUMBER($AA1564),AL1564,0)+'01_指標庫'!$H$6*IF(ISNUMBER($G1564),M1564,0)+'01_指標庫'!$H$7*IF(ISNUMBER($H1564),N1564,0)+'01_指標庫'!$H$8*IF(ISNUMBER($AF1564),AQ1564,0)+'01_指標庫'!$H$9*IF(ISNUMBER($AG1564),AR1564,0)+'01_指標庫'!$H$10*IF(ISNUMBER($AB1564),AM1564,0)+'01_指標庫'!$H$11*IF(ISNUMBER($AC1564),AN1564,0)+'01_指標庫'!$H$12*IF(ISNUMBER($AD1564),AO1564,0)+'01_指標庫'!$H$13*IF(ISNUMBER($AE1564),AP1564,0)+'01_指標庫'!$H$14*IF(ISNUMBER($I1564),O1564,0)+'01_指標庫'!$H$15*IF(ISNUMBER($AH1564),AS1564,0)+'01_指標庫'!$H$16*IF(ISNUMBER($K1564),P1564,0)+'01_指標庫'!$H$17*IF(ISNUMBER($AI1564),AT1564,0)+'01_指標庫'!$H$18*IF(ISNUMBER($AJ1564),AU1564,0)+'01_指標庫'!$H$19*IF(ISNUMBER($AK1564),AV1564,0)+'01_指標庫'!$H$20*IF(ISNUMBER($BB1564),BB1564,0)+'01_指標庫'!$H$21*IF(ISNUMBER($BC1564),BC1564,0))/AW1564,1))</f>
        <v>7.8</v>
      </c>
      <c r="AY1564" s="67"/>
      <c r="AZ1564" s="67"/>
      <c r="BA1564" s="66">
        <f t="shared" si="569"/>
        <v>-4.7715425500736153E-3</v>
      </c>
      <c r="BB1564">
        <f t="shared" si="570"/>
        <v>0</v>
      </c>
      <c r="BC1564" t="str">
        <f t="shared" si="571"/>
        <v/>
      </c>
    </row>
    <row r="1565" spans="1:55" ht="15" customHeight="1">
      <c r="A1565" s="56">
        <v>1561</v>
      </c>
      <c r="B1565" s="57">
        <v>44823</v>
      </c>
      <c r="C1565" s="56">
        <v>2022</v>
      </c>
      <c r="D1565" s="58" t="s">
        <v>236</v>
      </c>
      <c r="E1565" s="59">
        <v>11953.27</v>
      </c>
      <c r="F1565" s="60">
        <v>-0.121864</v>
      </c>
      <c r="G1565" s="60">
        <v>-0.27876499999999999</v>
      </c>
      <c r="H1565" s="61">
        <v>0.26529999999999998</v>
      </c>
      <c r="I1565" s="69">
        <v>489.2</v>
      </c>
      <c r="J1565" s="70" t="s">
        <v>240</v>
      </c>
      <c r="K1565" s="63">
        <v>25.76</v>
      </c>
      <c r="L1565" s="56">
        <f t="shared" si="549"/>
        <v>0</v>
      </c>
      <c r="M1565" s="56">
        <f t="shared" si="550"/>
        <v>0</v>
      </c>
      <c r="N1565" s="56">
        <f t="shared" si="551"/>
        <v>0</v>
      </c>
      <c r="O1565" s="56">
        <f t="shared" si="552"/>
        <v>50</v>
      </c>
      <c r="P1565" s="56">
        <f t="shared" si="553"/>
        <v>0</v>
      </c>
      <c r="Q1565" s="63"/>
      <c r="R1565" s="56"/>
      <c r="S1565" s="60">
        <f t="shared" si="566"/>
        <v>7.7469906537015465E-3</v>
      </c>
      <c r="T1565" s="64">
        <f t="shared" si="567"/>
        <v>-2.0532319391634912E-2</v>
      </c>
      <c r="V1565" s="65"/>
      <c r="W1565" s="65"/>
      <c r="Y1565" s="15" t="str">
        <f t="shared" si="554"/>
        <v>HARD</v>
      </c>
      <c r="AA1565" s="66">
        <f t="shared" si="568"/>
        <v>-7.3423547334545036E-2</v>
      </c>
      <c r="AB1565">
        <f>LOOKUP($B1565,'07_L1政策步階'!$A$4:$A$14,'07_L1政策步階'!$C$4:$C$14)</f>
        <v>-1</v>
      </c>
      <c r="AC1565" s="65"/>
      <c r="AD1565" s="65"/>
      <c r="AE1565" s="65"/>
      <c r="AF1565" s="65"/>
      <c r="AG1565" s="65"/>
      <c r="AH1565" s="65"/>
      <c r="AI1565" s="65"/>
      <c r="AJ1565" s="65"/>
      <c r="AK1565" s="65"/>
      <c r="AL1565">
        <f t="shared" si="555"/>
        <v>0</v>
      </c>
      <c r="AM1565">
        <f t="shared" si="556"/>
        <v>0</v>
      </c>
      <c r="AN1565" t="str">
        <f t="shared" si="557"/>
        <v/>
      </c>
      <c r="AO1565" t="str">
        <f t="shared" si="558"/>
        <v/>
      </c>
      <c r="AP1565" t="str">
        <f t="shared" si="559"/>
        <v/>
      </c>
      <c r="AQ1565" t="str">
        <f t="shared" si="560"/>
        <v/>
      </c>
      <c r="AR1565" t="str">
        <f t="shared" si="561"/>
        <v/>
      </c>
      <c r="AS1565" t="str">
        <f t="shared" si="562"/>
        <v/>
      </c>
      <c r="AT1565" t="str">
        <f t="shared" si="563"/>
        <v/>
      </c>
      <c r="AU1565" t="str">
        <f t="shared" si="564"/>
        <v/>
      </c>
      <c r="AV1565" t="str">
        <f t="shared" si="565"/>
        <v/>
      </c>
      <c r="AW1565">
        <f>'01_指標庫'!$H$4*ISNUMBER($F1565)+'01_指標庫'!$H$5*ISNUMBER($AA1565)+'01_指標庫'!$H$6*ISNUMBER($G1565)+'01_指標庫'!$H$7*ISNUMBER($H1565)+'01_指標庫'!$H$8*ISNUMBER($AF1565)+'01_指標庫'!$H$9*ISNUMBER($AG1565)+'01_指標庫'!$H$10*ISNUMBER($AB1565)+'01_指標庫'!$H$11*ISNUMBER($AC1565)+'01_指標庫'!$H$12*ISNUMBER($AD1565)+'01_指標庫'!$H$13*ISNUMBER($AE1565)+'01_指標庫'!$H$14*ISNUMBER($I1565)+'01_指標庫'!$H$15*ISNUMBER($AH1565)+'01_指標庫'!$H$16*ISNUMBER($K1565)+'01_指標庫'!$H$17*ISNUMBER($AI1565)+'01_指標庫'!$H$18*ISNUMBER($AJ1565)+'01_指標庫'!$H$19*ISNUMBER($AK1565)+'01_指標庫'!$H$20*ISNUMBER($BB1565)+'01_指標庫'!$H$21*ISNUMBER($BC1565)</f>
        <v>51</v>
      </c>
      <c r="AX1565">
        <f>IF(AW1565=0,50,ROUND(('01_指標庫'!$H$4*IF(ISNUMBER($F1565),L1565,0)+'01_指標庫'!$H$5*IF(ISNUMBER($AA1565),AL1565,0)+'01_指標庫'!$H$6*IF(ISNUMBER($G1565),M1565,0)+'01_指標庫'!$H$7*IF(ISNUMBER($H1565),N1565,0)+'01_指標庫'!$H$8*IF(ISNUMBER($AF1565),AQ1565,0)+'01_指標庫'!$H$9*IF(ISNUMBER($AG1565),AR1565,0)+'01_指標庫'!$H$10*IF(ISNUMBER($AB1565),AM1565,0)+'01_指標庫'!$H$11*IF(ISNUMBER($AC1565),AN1565,0)+'01_指標庫'!$H$12*IF(ISNUMBER($AD1565),AO1565,0)+'01_指標庫'!$H$13*IF(ISNUMBER($AE1565),AP1565,0)+'01_指標庫'!$H$14*IF(ISNUMBER($I1565),O1565,0)+'01_指標庫'!$H$15*IF(ISNUMBER($AH1565),AS1565,0)+'01_指標庫'!$H$16*IF(ISNUMBER($K1565),P1565,0)+'01_指標庫'!$H$17*IF(ISNUMBER($AI1565),AT1565,0)+'01_指標庫'!$H$18*IF(ISNUMBER($AJ1565),AU1565,0)+'01_指標庫'!$H$19*IF(ISNUMBER($AK1565),AV1565,0)+'01_指標庫'!$H$20*IF(ISNUMBER($BB1565),BB1565,0)+'01_指標庫'!$H$21*IF(ISNUMBER($BC1565),BC1565,0))/AW1565,1))</f>
        <v>7.8</v>
      </c>
      <c r="AY1565" s="67"/>
      <c r="AZ1565" s="67"/>
      <c r="BA1565" s="66">
        <f t="shared" si="569"/>
        <v>-1.6496257163461925E-2</v>
      </c>
      <c r="BB1565">
        <f t="shared" si="570"/>
        <v>0</v>
      </c>
      <c r="BC1565" t="str">
        <f t="shared" si="571"/>
        <v/>
      </c>
    </row>
    <row r="1566" spans="1:55" ht="15" customHeight="1">
      <c r="A1566" s="56">
        <v>1562</v>
      </c>
      <c r="B1566" s="57">
        <v>44824</v>
      </c>
      <c r="C1566" s="56">
        <v>2022</v>
      </c>
      <c r="D1566" s="58" t="s">
        <v>237</v>
      </c>
      <c r="E1566" s="59">
        <v>11851.54</v>
      </c>
      <c r="F1566" s="60">
        <v>-0.12801100000000001</v>
      </c>
      <c r="G1566" s="60">
        <v>-0.28490300000000002</v>
      </c>
      <c r="H1566" s="61">
        <v>0.24490000000000001</v>
      </c>
      <c r="I1566" s="69">
        <v>501</v>
      </c>
      <c r="J1566" s="70" t="s">
        <v>240</v>
      </c>
      <c r="K1566" s="63">
        <v>27.16</v>
      </c>
      <c r="L1566" s="56">
        <f t="shared" si="549"/>
        <v>0</v>
      </c>
      <c r="M1566" s="56">
        <f t="shared" si="550"/>
        <v>0</v>
      </c>
      <c r="N1566" s="56">
        <f t="shared" si="551"/>
        <v>0</v>
      </c>
      <c r="O1566" s="56">
        <f t="shared" si="552"/>
        <v>50</v>
      </c>
      <c r="P1566" s="56">
        <f t="shared" si="553"/>
        <v>0</v>
      </c>
      <c r="Q1566" s="63"/>
      <c r="R1566" s="56"/>
      <c r="S1566" s="60">
        <f t="shared" si="566"/>
        <v>-8.5106418578346776E-3</v>
      </c>
      <c r="T1566" s="64">
        <f t="shared" si="567"/>
        <v>5.4347826086956541E-2</v>
      </c>
      <c r="V1566" s="65"/>
      <c r="W1566" s="65"/>
      <c r="Y1566" s="15" t="str">
        <f t="shared" si="554"/>
        <v>HARD</v>
      </c>
      <c r="AA1566" s="66">
        <f t="shared" si="568"/>
        <v>-7.2025477300698859E-2</v>
      </c>
      <c r="AB1566">
        <f>LOOKUP($B1566,'07_L1政策步階'!$A$4:$A$14,'07_L1政策步階'!$C$4:$C$14)</f>
        <v>-1</v>
      </c>
      <c r="AC1566" s="65"/>
      <c r="AD1566" s="65"/>
      <c r="AE1566" s="65"/>
      <c r="AF1566" s="65"/>
      <c r="AG1566" s="65"/>
      <c r="AH1566" s="65"/>
      <c r="AI1566" s="65"/>
      <c r="AJ1566" s="65"/>
      <c r="AK1566" s="65"/>
      <c r="AL1566">
        <f t="shared" si="555"/>
        <v>0</v>
      </c>
      <c r="AM1566">
        <f t="shared" si="556"/>
        <v>0</v>
      </c>
      <c r="AN1566" t="str">
        <f t="shared" si="557"/>
        <v/>
      </c>
      <c r="AO1566" t="str">
        <f t="shared" si="558"/>
        <v/>
      </c>
      <c r="AP1566" t="str">
        <f t="shared" si="559"/>
        <v/>
      </c>
      <c r="AQ1566" t="str">
        <f t="shared" si="560"/>
        <v/>
      </c>
      <c r="AR1566" t="str">
        <f t="shared" si="561"/>
        <v/>
      </c>
      <c r="AS1566" t="str">
        <f t="shared" si="562"/>
        <v/>
      </c>
      <c r="AT1566" t="str">
        <f t="shared" si="563"/>
        <v/>
      </c>
      <c r="AU1566" t="str">
        <f t="shared" si="564"/>
        <v/>
      </c>
      <c r="AV1566" t="str">
        <f t="shared" si="565"/>
        <v/>
      </c>
      <c r="AW1566">
        <f>'01_指標庫'!$H$4*ISNUMBER($F1566)+'01_指標庫'!$H$5*ISNUMBER($AA1566)+'01_指標庫'!$H$6*ISNUMBER($G1566)+'01_指標庫'!$H$7*ISNUMBER($H1566)+'01_指標庫'!$H$8*ISNUMBER($AF1566)+'01_指標庫'!$H$9*ISNUMBER($AG1566)+'01_指標庫'!$H$10*ISNUMBER($AB1566)+'01_指標庫'!$H$11*ISNUMBER($AC1566)+'01_指標庫'!$H$12*ISNUMBER($AD1566)+'01_指標庫'!$H$13*ISNUMBER($AE1566)+'01_指標庫'!$H$14*ISNUMBER($I1566)+'01_指標庫'!$H$15*ISNUMBER($AH1566)+'01_指標庫'!$H$16*ISNUMBER($K1566)+'01_指標庫'!$H$17*ISNUMBER($AI1566)+'01_指標庫'!$H$18*ISNUMBER($AJ1566)+'01_指標庫'!$H$19*ISNUMBER($AK1566)+'01_指標庫'!$H$20*ISNUMBER($BB1566)+'01_指標庫'!$H$21*ISNUMBER($BC1566)</f>
        <v>51</v>
      </c>
      <c r="AX1566">
        <f>IF(AW1566=0,50,ROUND(('01_指標庫'!$H$4*IF(ISNUMBER($F1566),L1566,0)+'01_指標庫'!$H$5*IF(ISNUMBER($AA1566),AL1566,0)+'01_指標庫'!$H$6*IF(ISNUMBER($G1566),M1566,0)+'01_指標庫'!$H$7*IF(ISNUMBER($H1566),N1566,0)+'01_指標庫'!$H$8*IF(ISNUMBER($AF1566),AQ1566,0)+'01_指標庫'!$H$9*IF(ISNUMBER($AG1566),AR1566,0)+'01_指標庫'!$H$10*IF(ISNUMBER($AB1566),AM1566,0)+'01_指標庫'!$H$11*IF(ISNUMBER($AC1566),AN1566,0)+'01_指標庫'!$H$12*IF(ISNUMBER($AD1566),AO1566,0)+'01_指標庫'!$H$13*IF(ISNUMBER($AE1566),AP1566,0)+'01_指標庫'!$H$14*IF(ISNUMBER($I1566),O1566,0)+'01_指標庫'!$H$15*IF(ISNUMBER($AH1566),AS1566,0)+'01_指標庫'!$H$16*IF(ISNUMBER($K1566),P1566,0)+'01_指標庫'!$H$17*IF(ISNUMBER($AI1566),AT1566,0)+'01_指標庫'!$H$18*IF(ISNUMBER($AJ1566),AU1566,0)+'01_指標庫'!$H$19*IF(ISNUMBER($AK1566),AV1566,0)+'01_指標庫'!$H$20*IF(ISNUMBER($BB1566),BB1566,0)+'01_指標庫'!$H$21*IF(ISNUMBER($BC1566),BC1566,0))/AW1566,1))</f>
        <v>7.8</v>
      </c>
      <c r="AY1566" s="67"/>
      <c r="AZ1566" s="67"/>
      <c r="BA1566" s="66">
        <f t="shared" si="569"/>
        <v>-1.8197786822074846E-2</v>
      </c>
      <c r="BB1566">
        <f t="shared" si="570"/>
        <v>0</v>
      </c>
      <c r="BC1566" t="str">
        <f t="shared" si="571"/>
        <v/>
      </c>
    </row>
    <row r="1567" spans="1:55" ht="15" customHeight="1">
      <c r="A1567" s="56">
        <v>1563</v>
      </c>
      <c r="B1567" s="57">
        <v>44825</v>
      </c>
      <c r="C1567" s="56">
        <v>2022</v>
      </c>
      <c r="D1567" s="58" t="s">
        <v>238</v>
      </c>
      <c r="E1567" s="59">
        <v>11637.79</v>
      </c>
      <c r="F1567" s="60">
        <v>-0.142453</v>
      </c>
      <c r="G1567" s="60">
        <v>-0.29780099999999998</v>
      </c>
      <c r="H1567" s="61">
        <v>0.24490000000000001</v>
      </c>
      <c r="I1567" s="69">
        <v>507.9</v>
      </c>
      <c r="J1567" s="70" t="s">
        <v>240</v>
      </c>
      <c r="K1567" s="63">
        <v>27.99</v>
      </c>
      <c r="L1567" s="56">
        <f t="shared" si="549"/>
        <v>0</v>
      </c>
      <c r="M1567" s="56">
        <f t="shared" si="550"/>
        <v>0</v>
      </c>
      <c r="N1567" s="56">
        <f t="shared" si="551"/>
        <v>0</v>
      </c>
      <c r="O1567" s="56">
        <f t="shared" si="552"/>
        <v>50</v>
      </c>
      <c r="P1567" s="56">
        <f t="shared" si="553"/>
        <v>0</v>
      </c>
      <c r="Q1567" s="63"/>
      <c r="R1567" s="56"/>
      <c r="S1567" s="60">
        <f t="shared" si="566"/>
        <v>-1.8035630812535786E-2</v>
      </c>
      <c r="T1567" s="64">
        <f t="shared" si="567"/>
        <v>3.0559646539027874E-2</v>
      </c>
      <c r="V1567" s="65"/>
      <c r="W1567" s="65"/>
      <c r="Y1567" s="15" t="str">
        <f t="shared" si="554"/>
        <v>HARD</v>
      </c>
      <c r="AA1567" s="66">
        <f t="shared" si="568"/>
        <v>-7.0790492815887673E-2</v>
      </c>
      <c r="AB1567">
        <f>LOOKUP($B1567,'07_L1政策步階'!$A$4:$A$14,'07_L1政策步階'!$C$4:$C$14)</f>
        <v>-1</v>
      </c>
      <c r="AC1567" s="65"/>
      <c r="AD1567" s="65"/>
      <c r="AE1567" s="65"/>
      <c r="AF1567" s="65"/>
      <c r="AG1567" s="65"/>
      <c r="AH1567" s="65"/>
      <c r="AI1567" s="65"/>
      <c r="AJ1567" s="65"/>
      <c r="AK1567" s="65"/>
      <c r="AL1567">
        <f t="shared" si="555"/>
        <v>0</v>
      </c>
      <c r="AM1567">
        <f t="shared" si="556"/>
        <v>0</v>
      </c>
      <c r="AN1567" t="str">
        <f t="shared" si="557"/>
        <v/>
      </c>
      <c r="AO1567" t="str">
        <f t="shared" si="558"/>
        <v/>
      </c>
      <c r="AP1567" t="str">
        <f t="shared" si="559"/>
        <v/>
      </c>
      <c r="AQ1567" t="str">
        <f t="shared" si="560"/>
        <v/>
      </c>
      <c r="AR1567" t="str">
        <f t="shared" si="561"/>
        <v/>
      </c>
      <c r="AS1567" t="str">
        <f t="shared" si="562"/>
        <v/>
      </c>
      <c r="AT1567" t="str">
        <f t="shared" si="563"/>
        <v/>
      </c>
      <c r="AU1567" t="str">
        <f t="shared" si="564"/>
        <v/>
      </c>
      <c r="AV1567" t="str">
        <f t="shared" si="565"/>
        <v/>
      </c>
      <c r="AW1567">
        <f>'01_指標庫'!$H$4*ISNUMBER($F1567)+'01_指標庫'!$H$5*ISNUMBER($AA1567)+'01_指標庫'!$H$6*ISNUMBER($G1567)+'01_指標庫'!$H$7*ISNUMBER($H1567)+'01_指標庫'!$H$8*ISNUMBER($AF1567)+'01_指標庫'!$H$9*ISNUMBER($AG1567)+'01_指標庫'!$H$10*ISNUMBER($AB1567)+'01_指標庫'!$H$11*ISNUMBER($AC1567)+'01_指標庫'!$H$12*ISNUMBER($AD1567)+'01_指標庫'!$H$13*ISNUMBER($AE1567)+'01_指標庫'!$H$14*ISNUMBER($I1567)+'01_指標庫'!$H$15*ISNUMBER($AH1567)+'01_指標庫'!$H$16*ISNUMBER($K1567)+'01_指標庫'!$H$17*ISNUMBER($AI1567)+'01_指標庫'!$H$18*ISNUMBER($AJ1567)+'01_指標庫'!$H$19*ISNUMBER($AK1567)+'01_指標庫'!$H$20*ISNUMBER($BB1567)+'01_指標庫'!$H$21*ISNUMBER($BC1567)</f>
        <v>51</v>
      </c>
      <c r="AX1567">
        <f>IF(AW1567=0,50,ROUND(('01_指標庫'!$H$4*IF(ISNUMBER($F1567),L1567,0)+'01_指標庫'!$H$5*IF(ISNUMBER($AA1567),AL1567,0)+'01_指標庫'!$H$6*IF(ISNUMBER($G1567),M1567,0)+'01_指標庫'!$H$7*IF(ISNUMBER($H1567),N1567,0)+'01_指標庫'!$H$8*IF(ISNUMBER($AF1567),AQ1567,0)+'01_指標庫'!$H$9*IF(ISNUMBER($AG1567),AR1567,0)+'01_指標庫'!$H$10*IF(ISNUMBER($AB1567),AM1567,0)+'01_指標庫'!$H$11*IF(ISNUMBER($AC1567),AN1567,0)+'01_指標庫'!$H$12*IF(ISNUMBER($AD1567),AO1567,0)+'01_指標庫'!$H$13*IF(ISNUMBER($AE1567),AP1567,0)+'01_指標庫'!$H$14*IF(ISNUMBER($I1567),O1567,0)+'01_指標庫'!$H$15*IF(ISNUMBER($AH1567),AS1567,0)+'01_指標庫'!$H$16*IF(ISNUMBER($K1567),P1567,0)+'01_指標庫'!$H$17*IF(ISNUMBER($AI1567),AT1567,0)+'01_指標庫'!$H$18*IF(ISNUMBER($AJ1567),AU1567,0)+'01_指標庫'!$H$19*IF(ISNUMBER($AK1567),AV1567,0)+'01_指標庫'!$H$20*IF(ISNUMBER($BB1567),BB1567,0)+'01_指標庫'!$H$21*IF(ISNUMBER($BC1567),BC1567,0))/AW1567,1))</f>
        <v>7.8</v>
      </c>
      <c r="AY1567" s="67"/>
      <c r="AZ1567" s="67"/>
      <c r="BA1567" s="66">
        <f t="shared" si="569"/>
        <v>-2.1361239018778511E-2</v>
      </c>
      <c r="BB1567">
        <f t="shared" si="570"/>
        <v>0</v>
      </c>
      <c r="BC1567" t="str">
        <f t="shared" si="571"/>
        <v/>
      </c>
    </row>
    <row r="1568" spans="1:55" ht="15" customHeight="1">
      <c r="A1568" s="56">
        <v>1564</v>
      </c>
      <c r="B1568" s="57">
        <v>44826</v>
      </c>
      <c r="C1568" s="56">
        <v>2022</v>
      </c>
      <c r="D1568" s="58" t="s">
        <v>239</v>
      </c>
      <c r="E1568" s="59">
        <v>11501.65</v>
      </c>
      <c r="F1568" s="60">
        <v>-0.15112600000000001</v>
      </c>
      <c r="G1568" s="60">
        <v>-0.30601499999999998</v>
      </c>
      <c r="H1568" s="61">
        <v>0.1837</v>
      </c>
      <c r="I1568" s="69">
        <v>502.6</v>
      </c>
      <c r="J1568" s="70" t="s">
        <v>240</v>
      </c>
      <c r="K1568" s="63">
        <v>27.35</v>
      </c>
      <c r="L1568" s="56">
        <f t="shared" si="549"/>
        <v>0</v>
      </c>
      <c r="M1568" s="56">
        <f t="shared" si="550"/>
        <v>0</v>
      </c>
      <c r="N1568" s="56">
        <f t="shared" si="551"/>
        <v>0</v>
      </c>
      <c r="O1568" s="56">
        <f t="shared" si="552"/>
        <v>50</v>
      </c>
      <c r="P1568" s="56">
        <f t="shared" si="553"/>
        <v>0</v>
      </c>
      <c r="Q1568" s="63"/>
      <c r="R1568" s="56"/>
      <c r="S1568" s="60">
        <f t="shared" si="566"/>
        <v>-1.1698097319164602E-2</v>
      </c>
      <c r="T1568" s="64">
        <f t="shared" si="567"/>
        <v>-2.286530903894235E-2</v>
      </c>
      <c r="V1568" s="65"/>
      <c r="W1568" s="65"/>
      <c r="Y1568" s="15" t="str">
        <f t="shared" si="554"/>
        <v>HARD</v>
      </c>
      <c r="AA1568" s="66">
        <f t="shared" si="568"/>
        <v>-6.9635658160749681E-2</v>
      </c>
      <c r="AB1568">
        <f>LOOKUP($B1568,'07_L1政策步階'!$A$4:$A$14,'07_L1政策步階'!$C$4:$C$14)</f>
        <v>-1</v>
      </c>
      <c r="AC1568" s="65"/>
      <c r="AD1568" s="65"/>
      <c r="AE1568" s="65"/>
      <c r="AF1568" s="65"/>
      <c r="AG1568" s="65"/>
      <c r="AH1568" s="65"/>
      <c r="AI1568" s="65"/>
      <c r="AJ1568" s="65"/>
      <c r="AK1568" s="65"/>
      <c r="AL1568">
        <f t="shared" si="555"/>
        <v>0</v>
      </c>
      <c r="AM1568">
        <f t="shared" si="556"/>
        <v>0</v>
      </c>
      <c r="AN1568" t="str">
        <f t="shared" si="557"/>
        <v/>
      </c>
      <c r="AO1568" t="str">
        <f t="shared" si="558"/>
        <v/>
      </c>
      <c r="AP1568" t="str">
        <f t="shared" si="559"/>
        <v/>
      </c>
      <c r="AQ1568" t="str">
        <f t="shared" si="560"/>
        <v/>
      </c>
      <c r="AR1568" t="str">
        <f t="shared" si="561"/>
        <v/>
      </c>
      <c r="AS1568" t="str">
        <f t="shared" si="562"/>
        <v/>
      </c>
      <c r="AT1568" t="str">
        <f t="shared" si="563"/>
        <v/>
      </c>
      <c r="AU1568" t="str">
        <f t="shared" si="564"/>
        <v/>
      </c>
      <c r="AV1568" t="str">
        <f t="shared" si="565"/>
        <v/>
      </c>
      <c r="AW1568">
        <f>'01_指標庫'!$H$4*ISNUMBER($F1568)+'01_指標庫'!$H$5*ISNUMBER($AA1568)+'01_指標庫'!$H$6*ISNUMBER($G1568)+'01_指標庫'!$H$7*ISNUMBER($H1568)+'01_指標庫'!$H$8*ISNUMBER($AF1568)+'01_指標庫'!$H$9*ISNUMBER($AG1568)+'01_指標庫'!$H$10*ISNUMBER($AB1568)+'01_指標庫'!$H$11*ISNUMBER($AC1568)+'01_指標庫'!$H$12*ISNUMBER($AD1568)+'01_指標庫'!$H$13*ISNUMBER($AE1568)+'01_指標庫'!$H$14*ISNUMBER($I1568)+'01_指標庫'!$H$15*ISNUMBER($AH1568)+'01_指標庫'!$H$16*ISNUMBER($K1568)+'01_指標庫'!$H$17*ISNUMBER($AI1568)+'01_指標庫'!$H$18*ISNUMBER($AJ1568)+'01_指標庫'!$H$19*ISNUMBER($AK1568)+'01_指標庫'!$H$20*ISNUMBER($BB1568)+'01_指標庫'!$H$21*ISNUMBER($BC1568)</f>
        <v>51</v>
      </c>
      <c r="AX1568">
        <f>IF(AW1568=0,50,ROUND(('01_指標庫'!$H$4*IF(ISNUMBER($F1568),L1568,0)+'01_指標庫'!$H$5*IF(ISNUMBER($AA1568),AL1568,0)+'01_指標庫'!$H$6*IF(ISNUMBER($G1568),M1568,0)+'01_指標庫'!$H$7*IF(ISNUMBER($H1568),N1568,0)+'01_指標庫'!$H$8*IF(ISNUMBER($AF1568),AQ1568,0)+'01_指標庫'!$H$9*IF(ISNUMBER($AG1568),AR1568,0)+'01_指標庫'!$H$10*IF(ISNUMBER($AB1568),AM1568,0)+'01_指標庫'!$H$11*IF(ISNUMBER($AC1568),AN1568,0)+'01_指標庫'!$H$12*IF(ISNUMBER($AD1568),AO1568,0)+'01_指標庫'!$H$13*IF(ISNUMBER($AE1568),AP1568,0)+'01_指標庫'!$H$14*IF(ISNUMBER($I1568),O1568,0)+'01_指標庫'!$H$15*IF(ISNUMBER($AH1568),AS1568,0)+'01_指標庫'!$H$16*IF(ISNUMBER($K1568),P1568,0)+'01_指標庫'!$H$17*IF(ISNUMBER($AI1568),AT1568,0)+'01_指標庫'!$H$18*IF(ISNUMBER($AJ1568),AU1568,0)+'01_指標庫'!$H$19*IF(ISNUMBER($AK1568),AV1568,0)+'01_指標庫'!$H$20*IF(ISNUMBER($BB1568),BB1568,0)+'01_指標庫'!$H$21*IF(ISNUMBER($BC1568),BC1568,0))/AW1568,1))</f>
        <v>7.8</v>
      </c>
      <c r="AY1568" s="67"/>
      <c r="AZ1568" s="67"/>
      <c r="BA1568" s="66">
        <f t="shared" si="569"/>
        <v>-2.1774170407093618E-2</v>
      </c>
      <c r="BB1568">
        <f t="shared" si="570"/>
        <v>0</v>
      </c>
      <c r="BC1568" t="str">
        <f t="shared" si="571"/>
        <v/>
      </c>
    </row>
    <row r="1569" spans="1:55" ht="15" customHeight="1">
      <c r="A1569" s="56">
        <v>1565</v>
      </c>
      <c r="B1569" s="57">
        <v>44827</v>
      </c>
      <c r="C1569" s="56">
        <v>2022</v>
      </c>
      <c r="D1569" s="58" t="s">
        <v>234</v>
      </c>
      <c r="E1569" s="59">
        <v>11311.24</v>
      </c>
      <c r="F1569" s="60">
        <v>-0.163631</v>
      </c>
      <c r="G1569" s="60">
        <v>-0.31750400000000001</v>
      </c>
      <c r="H1569" s="61">
        <v>0.1837</v>
      </c>
      <c r="I1569" s="69">
        <v>524.1</v>
      </c>
      <c r="J1569" s="70" t="s">
        <v>240</v>
      </c>
      <c r="K1569" s="63">
        <v>29.92</v>
      </c>
      <c r="L1569" s="56">
        <f t="shared" si="549"/>
        <v>0</v>
      </c>
      <c r="M1569" s="56">
        <f t="shared" si="550"/>
        <v>0</v>
      </c>
      <c r="N1569" s="56">
        <f t="shared" si="551"/>
        <v>0</v>
      </c>
      <c r="O1569" s="56">
        <f t="shared" si="552"/>
        <v>50</v>
      </c>
      <c r="P1569" s="56">
        <f t="shared" si="553"/>
        <v>0</v>
      </c>
      <c r="Q1569" s="63"/>
      <c r="R1569" s="56"/>
      <c r="S1569" s="60">
        <f t="shared" si="566"/>
        <v>-1.6555016019440649E-2</v>
      </c>
      <c r="T1569" s="64">
        <f t="shared" si="567"/>
        <v>9.3967093235831856E-2</v>
      </c>
      <c r="V1569" s="65"/>
      <c r="W1569" s="65"/>
      <c r="Y1569" s="15" t="str">
        <f t="shared" si="554"/>
        <v>HARD</v>
      </c>
      <c r="AA1569" s="66">
        <f t="shared" si="568"/>
        <v>-6.8586948465745867E-2</v>
      </c>
      <c r="AB1569">
        <f>LOOKUP($B1569,'07_L1政策步階'!$A$4:$A$14,'07_L1政策步階'!$C$4:$C$14)</f>
        <v>-1</v>
      </c>
      <c r="AC1569" s="65"/>
      <c r="AD1569" s="65"/>
      <c r="AE1569" s="65"/>
      <c r="AF1569" s="65"/>
      <c r="AG1569" s="65"/>
      <c r="AH1569" s="65"/>
      <c r="AI1569" s="65"/>
      <c r="AJ1569" s="65"/>
      <c r="AK1569" s="65"/>
      <c r="AL1569">
        <f t="shared" si="555"/>
        <v>0</v>
      </c>
      <c r="AM1569">
        <f t="shared" si="556"/>
        <v>0</v>
      </c>
      <c r="AN1569" t="str">
        <f t="shared" si="557"/>
        <v/>
      </c>
      <c r="AO1569" t="str">
        <f t="shared" si="558"/>
        <v/>
      </c>
      <c r="AP1569" t="str">
        <f t="shared" si="559"/>
        <v/>
      </c>
      <c r="AQ1569" t="str">
        <f t="shared" si="560"/>
        <v/>
      </c>
      <c r="AR1569" t="str">
        <f t="shared" si="561"/>
        <v/>
      </c>
      <c r="AS1569" t="str">
        <f t="shared" si="562"/>
        <v/>
      </c>
      <c r="AT1569" t="str">
        <f t="shared" si="563"/>
        <v/>
      </c>
      <c r="AU1569" t="str">
        <f t="shared" si="564"/>
        <v/>
      </c>
      <c r="AV1569" t="str">
        <f t="shared" si="565"/>
        <v/>
      </c>
      <c r="AW1569">
        <f>'01_指標庫'!$H$4*ISNUMBER($F1569)+'01_指標庫'!$H$5*ISNUMBER($AA1569)+'01_指標庫'!$H$6*ISNUMBER($G1569)+'01_指標庫'!$H$7*ISNUMBER($H1569)+'01_指標庫'!$H$8*ISNUMBER($AF1569)+'01_指標庫'!$H$9*ISNUMBER($AG1569)+'01_指標庫'!$H$10*ISNUMBER($AB1569)+'01_指標庫'!$H$11*ISNUMBER($AC1569)+'01_指標庫'!$H$12*ISNUMBER($AD1569)+'01_指標庫'!$H$13*ISNUMBER($AE1569)+'01_指標庫'!$H$14*ISNUMBER($I1569)+'01_指標庫'!$H$15*ISNUMBER($AH1569)+'01_指標庫'!$H$16*ISNUMBER($K1569)+'01_指標庫'!$H$17*ISNUMBER($AI1569)+'01_指標庫'!$H$18*ISNUMBER($AJ1569)+'01_指標庫'!$H$19*ISNUMBER($AK1569)+'01_指標庫'!$H$20*ISNUMBER($BB1569)+'01_指標庫'!$H$21*ISNUMBER($BC1569)</f>
        <v>51</v>
      </c>
      <c r="AX1569">
        <f>IF(AW1569=0,50,ROUND(('01_指標庫'!$H$4*IF(ISNUMBER($F1569),L1569,0)+'01_指標庫'!$H$5*IF(ISNUMBER($AA1569),AL1569,0)+'01_指標庫'!$H$6*IF(ISNUMBER($G1569),M1569,0)+'01_指標庫'!$H$7*IF(ISNUMBER($H1569),N1569,0)+'01_指標庫'!$H$8*IF(ISNUMBER($AF1569),AQ1569,0)+'01_指標庫'!$H$9*IF(ISNUMBER($AG1569),AR1569,0)+'01_指標庫'!$H$10*IF(ISNUMBER($AB1569),AM1569,0)+'01_指標庫'!$H$11*IF(ISNUMBER($AC1569),AN1569,0)+'01_指標庫'!$H$12*IF(ISNUMBER($AD1569),AO1569,0)+'01_指標庫'!$H$13*IF(ISNUMBER($AE1569),AP1569,0)+'01_指標庫'!$H$14*IF(ISNUMBER($I1569),O1569,0)+'01_指標庫'!$H$15*IF(ISNUMBER($AH1569),AS1569,0)+'01_指標庫'!$H$16*IF(ISNUMBER($K1569),P1569,0)+'01_指標庫'!$H$17*IF(ISNUMBER($AI1569),AT1569,0)+'01_指標庫'!$H$18*IF(ISNUMBER($AJ1569),AU1569,0)+'01_指標庫'!$H$19*IF(ISNUMBER($AK1569),AV1569,0)+'01_指標庫'!$H$20*IF(ISNUMBER($BB1569),BB1569,0)+'01_指標庫'!$H$21*IF(ISNUMBER($BC1569),BC1569,0))/AW1569,1))</f>
        <v>7.8</v>
      </c>
      <c r="AY1569" s="67"/>
      <c r="AZ1569" s="67"/>
      <c r="BA1569" s="66">
        <f t="shared" si="569"/>
        <v>-2.0521873930766876E-2</v>
      </c>
      <c r="BB1569">
        <f t="shared" si="570"/>
        <v>0</v>
      </c>
      <c r="BC1569" t="str">
        <f t="shared" si="571"/>
        <v/>
      </c>
    </row>
    <row r="1570" spans="1:55" ht="15" customHeight="1">
      <c r="A1570" s="56">
        <v>1566</v>
      </c>
      <c r="B1570" s="57">
        <v>44830</v>
      </c>
      <c r="C1570" s="56">
        <v>2022</v>
      </c>
      <c r="D1570" s="58" t="s">
        <v>236</v>
      </c>
      <c r="E1570" s="59">
        <v>11254.11</v>
      </c>
      <c r="F1570" s="60">
        <v>-0.166271</v>
      </c>
      <c r="G1570" s="60">
        <v>-0.32095099999999999</v>
      </c>
      <c r="H1570" s="61">
        <v>0.1837</v>
      </c>
      <c r="I1570" s="69">
        <v>543.70000000000005</v>
      </c>
      <c r="J1570" s="70" t="s">
        <v>240</v>
      </c>
      <c r="K1570" s="63">
        <v>32.26</v>
      </c>
      <c r="L1570" s="56">
        <f t="shared" si="549"/>
        <v>0</v>
      </c>
      <c r="M1570" s="56">
        <f t="shared" si="550"/>
        <v>0</v>
      </c>
      <c r="N1570" s="56">
        <f t="shared" si="551"/>
        <v>0</v>
      </c>
      <c r="O1570" s="56">
        <f t="shared" si="552"/>
        <v>50</v>
      </c>
      <c r="P1570" s="56">
        <f t="shared" si="553"/>
        <v>0</v>
      </c>
      <c r="Q1570" s="63"/>
      <c r="R1570" s="56"/>
      <c r="S1570" s="60">
        <f t="shared" si="566"/>
        <v>-5.0507283021136162E-3</v>
      </c>
      <c r="T1570" s="64">
        <f t="shared" si="567"/>
        <v>7.8208556149732544E-2</v>
      </c>
      <c r="V1570" s="65"/>
      <c r="W1570" s="65"/>
      <c r="Y1570" s="15" t="str">
        <f t="shared" si="554"/>
        <v>HARD</v>
      </c>
      <c r="AA1570" s="66">
        <f t="shared" si="568"/>
        <v>-6.78944145729935E-2</v>
      </c>
      <c r="AB1570">
        <f>LOOKUP($B1570,'07_L1政策步階'!$A$4:$A$14,'07_L1政策步階'!$C$4:$C$14)</f>
        <v>-1</v>
      </c>
      <c r="AC1570" s="65"/>
      <c r="AD1570" s="65"/>
      <c r="AE1570" s="65"/>
      <c r="AF1570" s="65"/>
      <c r="AG1570" s="65"/>
      <c r="AH1570" s="65"/>
      <c r="AI1570" s="65"/>
      <c r="AJ1570" s="65"/>
      <c r="AK1570" s="65"/>
      <c r="AL1570">
        <f t="shared" si="555"/>
        <v>0</v>
      </c>
      <c r="AM1570">
        <f t="shared" si="556"/>
        <v>0</v>
      </c>
      <c r="AN1570" t="str">
        <f t="shared" si="557"/>
        <v/>
      </c>
      <c r="AO1570" t="str">
        <f t="shared" si="558"/>
        <v/>
      </c>
      <c r="AP1570" t="str">
        <f t="shared" si="559"/>
        <v/>
      </c>
      <c r="AQ1570" t="str">
        <f t="shared" si="560"/>
        <v/>
      </c>
      <c r="AR1570" t="str">
        <f t="shared" si="561"/>
        <v/>
      </c>
      <c r="AS1570" t="str">
        <f t="shared" si="562"/>
        <v/>
      </c>
      <c r="AT1570" t="str">
        <f t="shared" si="563"/>
        <v/>
      </c>
      <c r="AU1570" t="str">
        <f t="shared" si="564"/>
        <v/>
      </c>
      <c r="AV1570" t="str">
        <f t="shared" si="565"/>
        <v/>
      </c>
      <c r="AW1570">
        <f>'01_指標庫'!$H$4*ISNUMBER($F1570)+'01_指標庫'!$H$5*ISNUMBER($AA1570)+'01_指標庫'!$H$6*ISNUMBER($G1570)+'01_指標庫'!$H$7*ISNUMBER($H1570)+'01_指標庫'!$H$8*ISNUMBER($AF1570)+'01_指標庫'!$H$9*ISNUMBER($AG1570)+'01_指標庫'!$H$10*ISNUMBER($AB1570)+'01_指標庫'!$H$11*ISNUMBER($AC1570)+'01_指標庫'!$H$12*ISNUMBER($AD1570)+'01_指標庫'!$H$13*ISNUMBER($AE1570)+'01_指標庫'!$H$14*ISNUMBER($I1570)+'01_指標庫'!$H$15*ISNUMBER($AH1570)+'01_指標庫'!$H$16*ISNUMBER($K1570)+'01_指標庫'!$H$17*ISNUMBER($AI1570)+'01_指標庫'!$H$18*ISNUMBER($AJ1570)+'01_指標庫'!$H$19*ISNUMBER($AK1570)+'01_指標庫'!$H$20*ISNUMBER($BB1570)+'01_指標庫'!$H$21*ISNUMBER($BC1570)</f>
        <v>51</v>
      </c>
      <c r="AX1570">
        <f>IF(AW1570=0,50,ROUND(('01_指標庫'!$H$4*IF(ISNUMBER($F1570),L1570,0)+'01_指標庫'!$H$5*IF(ISNUMBER($AA1570),AL1570,0)+'01_指標庫'!$H$6*IF(ISNUMBER($G1570),M1570,0)+'01_指標庫'!$H$7*IF(ISNUMBER($H1570),N1570,0)+'01_指標庫'!$H$8*IF(ISNUMBER($AF1570),AQ1570,0)+'01_指標庫'!$H$9*IF(ISNUMBER($AG1570),AR1570,0)+'01_指標庫'!$H$10*IF(ISNUMBER($AB1570),AM1570,0)+'01_指標庫'!$H$11*IF(ISNUMBER($AC1570),AN1570,0)+'01_指標庫'!$H$12*IF(ISNUMBER($AD1570),AO1570,0)+'01_指標庫'!$H$13*IF(ISNUMBER($AE1570),AP1570,0)+'01_指標庫'!$H$14*IF(ISNUMBER($I1570),O1570,0)+'01_指標庫'!$H$15*IF(ISNUMBER($AH1570),AS1570,0)+'01_指標庫'!$H$16*IF(ISNUMBER($K1570),P1570,0)+'01_指標庫'!$H$17*IF(ISNUMBER($AI1570),AT1570,0)+'01_指標庫'!$H$18*IF(ISNUMBER($AJ1570),AU1570,0)+'01_指標庫'!$H$19*IF(ISNUMBER($AK1570),AV1570,0)+'01_指標庫'!$H$20*IF(ISNUMBER($BB1570),BB1570,0)+'01_指標庫'!$H$21*IF(ISNUMBER($BC1570),BC1570,0))/AW1570,1))</f>
        <v>7.8</v>
      </c>
      <c r="AY1570" s="67"/>
      <c r="AZ1570" s="67"/>
      <c r="BA1570" s="66">
        <f t="shared" si="569"/>
        <v>-2.0038310500296808E-2</v>
      </c>
      <c r="BB1570">
        <f t="shared" si="570"/>
        <v>0</v>
      </c>
      <c r="BC1570" t="str">
        <f t="shared" si="571"/>
        <v/>
      </c>
    </row>
    <row r="1571" spans="1:55" ht="15" customHeight="1">
      <c r="A1571" s="56">
        <v>1567</v>
      </c>
      <c r="B1571" s="57">
        <v>44831</v>
      </c>
      <c r="C1571" s="56">
        <v>2022</v>
      </c>
      <c r="D1571" s="58" t="s">
        <v>237</v>
      </c>
      <c r="E1571" s="59">
        <v>11271.75</v>
      </c>
      <c r="F1571" s="60">
        <v>-0.16345299999999999</v>
      </c>
      <c r="G1571" s="60">
        <v>-0.31988699999999998</v>
      </c>
      <c r="H1571" s="61">
        <v>0.1429</v>
      </c>
      <c r="I1571" s="69">
        <v>546.6</v>
      </c>
      <c r="J1571" s="70" t="s">
        <v>240</v>
      </c>
      <c r="K1571" s="63">
        <v>32.6</v>
      </c>
      <c r="L1571" s="56">
        <f t="shared" si="549"/>
        <v>0</v>
      </c>
      <c r="M1571" s="56">
        <f t="shared" si="550"/>
        <v>0</v>
      </c>
      <c r="N1571" s="56">
        <f t="shared" si="551"/>
        <v>0</v>
      </c>
      <c r="O1571" s="56">
        <f t="shared" si="552"/>
        <v>50</v>
      </c>
      <c r="P1571" s="56">
        <f t="shared" si="553"/>
        <v>0</v>
      </c>
      <c r="Q1571" s="63"/>
      <c r="R1571" s="56"/>
      <c r="S1571" s="60">
        <f t="shared" si="566"/>
        <v>1.5674273665353677E-3</v>
      </c>
      <c r="T1571" s="64">
        <f t="shared" si="567"/>
        <v>1.0539367637941721E-2</v>
      </c>
      <c r="V1571" s="65"/>
      <c r="W1571" s="65"/>
      <c r="Y1571" s="15" t="str">
        <f t="shared" si="554"/>
        <v>HARD</v>
      </c>
      <c r="AA1571" s="66">
        <f t="shared" si="568"/>
        <v>-6.7106370288691153E-2</v>
      </c>
      <c r="AB1571">
        <f>LOOKUP($B1571,'07_L1政策步階'!$A$4:$A$14,'07_L1政策步階'!$C$4:$C$14)</f>
        <v>-1</v>
      </c>
      <c r="AC1571" s="65"/>
      <c r="AD1571" s="65"/>
      <c r="AE1571" s="65"/>
      <c r="AF1571" s="65"/>
      <c r="AG1571" s="65"/>
      <c r="AH1571" s="65"/>
      <c r="AI1571" s="65"/>
      <c r="AJ1571" s="65"/>
      <c r="AK1571" s="65"/>
      <c r="AL1571">
        <f t="shared" si="555"/>
        <v>0</v>
      </c>
      <c r="AM1571">
        <f t="shared" si="556"/>
        <v>0</v>
      </c>
      <c r="AN1571" t="str">
        <f t="shared" si="557"/>
        <v/>
      </c>
      <c r="AO1571" t="str">
        <f t="shared" si="558"/>
        <v/>
      </c>
      <c r="AP1571" t="str">
        <f t="shared" si="559"/>
        <v/>
      </c>
      <c r="AQ1571" t="str">
        <f t="shared" si="560"/>
        <v/>
      </c>
      <c r="AR1571" t="str">
        <f t="shared" si="561"/>
        <v/>
      </c>
      <c r="AS1571" t="str">
        <f t="shared" si="562"/>
        <v/>
      </c>
      <c r="AT1571" t="str">
        <f t="shared" si="563"/>
        <v/>
      </c>
      <c r="AU1571" t="str">
        <f t="shared" si="564"/>
        <v/>
      </c>
      <c r="AV1571" t="str">
        <f t="shared" si="565"/>
        <v/>
      </c>
      <c r="AW1571">
        <f>'01_指標庫'!$H$4*ISNUMBER($F1571)+'01_指標庫'!$H$5*ISNUMBER($AA1571)+'01_指標庫'!$H$6*ISNUMBER($G1571)+'01_指標庫'!$H$7*ISNUMBER($H1571)+'01_指標庫'!$H$8*ISNUMBER($AF1571)+'01_指標庫'!$H$9*ISNUMBER($AG1571)+'01_指標庫'!$H$10*ISNUMBER($AB1571)+'01_指標庫'!$H$11*ISNUMBER($AC1571)+'01_指標庫'!$H$12*ISNUMBER($AD1571)+'01_指標庫'!$H$13*ISNUMBER($AE1571)+'01_指標庫'!$H$14*ISNUMBER($I1571)+'01_指標庫'!$H$15*ISNUMBER($AH1571)+'01_指標庫'!$H$16*ISNUMBER($K1571)+'01_指標庫'!$H$17*ISNUMBER($AI1571)+'01_指標庫'!$H$18*ISNUMBER($AJ1571)+'01_指標庫'!$H$19*ISNUMBER($AK1571)+'01_指標庫'!$H$20*ISNUMBER($BB1571)+'01_指標庫'!$H$21*ISNUMBER($BC1571)</f>
        <v>51</v>
      </c>
      <c r="AX1571">
        <f>IF(AW1571=0,50,ROUND(('01_指標庫'!$H$4*IF(ISNUMBER($F1571),L1571,0)+'01_指標庫'!$H$5*IF(ISNUMBER($AA1571),AL1571,0)+'01_指標庫'!$H$6*IF(ISNUMBER($G1571),M1571,0)+'01_指標庫'!$H$7*IF(ISNUMBER($H1571),N1571,0)+'01_指標庫'!$H$8*IF(ISNUMBER($AF1571),AQ1571,0)+'01_指標庫'!$H$9*IF(ISNUMBER($AG1571),AR1571,0)+'01_指標庫'!$H$10*IF(ISNUMBER($AB1571),AM1571,0)+'01_指標庫'!$H$11*IF(ISNUMBER($AC1571),AN1571,0)+'01_指標庫'!$H$12*IF(ISNUMBER($AD1571),AO1571,0)+'01_指標庫'!$H$13*IF(ISNUMBER($AE1571),AP1571,0)+'01_指標庫'!$H$14*IF(ISNUMBER($I1571),O1571,0)+'01_指標庫'!$H$15*IF(ISNUMBER($AH1571),AS1571,0)+'01_指標庫'!$H$16*IF(ISNUMBER($K1571),P1571,0)+'01_指標庫'!$H$17*IF(ISNUMBER($AI1571),AT1571,0)+'01_指標庫'!$H$18*IF(ISNUMBER($AJ1571),AU1571,0)+'01_指標庫'!$H$19*IF(ISNUMBER($AK1571),AV1571,0)+'01_指標庫'!$H$20*IF(ISNUMBER($BB1571),BB1571,0)+'01_指標庫'!$H$21*IF(ISNUMBER($BC1571),BC1571,0))/AW1571,1))</f>
        <v>7.8</v>
      </c>
      <c r="AY1571" s="67"/>
      <c r="AZ1571" s="67"/>
      <c r="BA1571" s="66">
        <f t="shared" si="569"/>
        <v>-2.3576958649965896E-2</v>
      </c>
      <c r="BB1571">
        <f t="shared" si="570"/>
        <v>0</v>
      </c>
      <c r="BC1571" t="str">
        <f t="shared" si="571"/>
        <v/>
      </c>
    </row>
    <row r="1572" spans="1:55" ht="15" customHeight="1">
      <c r="A1572" s="56">
        <v>1568</v>
      </c>
      <c r="B1572" s="57">
        <v>44832</v>
      </c>
      <c r="C1572" s="56">
        <v>2022</v>
      </c>
      <c r="D1572" s="58" t="s">
        <v>238</v>
      </c>
      <c r="E1572" s="59">
        <v>11493.83</v>
      </c>
      <c r="F1572" s="60">
        <v>-0.14543700000000001</v>
      </c>
      <c r="G1572" s="60">
        <v>-0.30648700000000001</v>
      </c>
      <c r="H1572" s="61">
        <v>0.1837</v>
      </c>
      <c r="I1572" s="69">
        <v>526.29999999999995</v>
      </c>
      <c r="J1572" s="70" t="s">
        <v>240</v>
      </c>
      <c r="K1572" s="63">
        <v>30.18</v>
      </c>
      <c r="L1572" s="56">
        <f t="shared" si="549"/>
        <v>0</v>
      </c>
      <c r="M1572" s="56">
        <f t="shared" si="550"/>
        <v>0</v>
      </c>
      <c r="N1572" s="56">
        <f t="shared" si="551"/>
        <v>0</v>
      </c>
      <c r="O1572" s="56">
        <f t="shared" si="552"/>
        <v>50</v>
      </c>
      <c r="P1572" s="56">
        <f t="shared" si="553"/>
        <v>0</v>
      </c>
      <c r="Q1572" s="63"/>
      <c r="R1572" s="56"/>
      <c r="S1572" s="60">
        <f t="shared" si="566"/>
        <v>1.970235322820324E-2</v>
      </c>
      <c r="T1572" s="64">
        <f t="shared" si="567"/>
        <v>-7.4233128834355844E-2</v>
      </c>
      <c r="V1572" s="65"/>
      <c r="W1572" s="65"/>
      <c r="Y1572" s="15" t="str">
        <f t="shared" si="554"/>
        <v>HARD</v>
      </c>
      <c r="AA1572" s="66">
        <f t="shared" si="568"/>
        <v>-6.6552048609177628E-2</v>
      </c>
      <c r="AB1572">
        <f>LOOKUP($B1572,'07_L1政策步階'!$A$4:$A$14,'07_L1政策步階'!$C$4:$C$14)</f>
        <v>-1</v>
      </c>
      <c r="AC1572" s="65"/>
      <c r="AD1572" s="65"/>
      <c r="AE1572" s="65"/>
      <c r="AF1572" s="65"/>
      <c r="AG1572" s="65"/>
      <c r="AH1572" s="65"/>
      <c r="AI1572" s="65"/>
      <c r="AJ1572" s="65"/>
      <c r="AK1572" s="65"/>
      <c r="AL1572">
        <f t="shared" si="555"/>
        <v>0</v>
      </c>
      <c r="AM1572">
        <f t="shared" si="556"/>
        <v>0</v>
      </c>
      <c r="AN1572" t="str">
        <f t="shared" si="557"/>
        <v/>
      </c>
      <c r="AO1572" t="str">
        <f t="shared" si="558"/>
        <v/>
      </c>
      <c r="AP1572" t="str">
        <f t="shared" si="559"/>
        <v/>
      </c>
      <c r="AQ1572" t="str">
        <f t="shared" si="560"/>
        <v/>
      </c>
      <c r="AR1572" t="str">
        <f t="shared" si="561"/>
        <v/>
      </c>
      <c r="AS1572" t="str">
        <f t="shared" si="562"/>
        <v/>
      </c>
      <c r="AT1572" t="str">
        <f t="shared" si="563"/>
        <v/>
      </c>
      <c r="AU1572" t="str">
        <f t="shared" si="564"/>
        <v/>
      </c>
      <c r="AV1572" t="str">
        <f t="shared" si="565"/>
        <v/>
      </c>
      <c r="AW1572">
        <f>'01_指標庫'!$H$4*ISNUMBER($F1572)+'01_指標庫'!$H$5*ISNUMBER($AA1572)+'01_指標庫'!$H$6*ISNUMBER($G1572)+'01_指標庫'!$H$7*ISNUMBER($H1572)+'01_指標庫'!$H$8*ISNUMBER($AF1572)+'01_指標庫'!$H$9*ISNUMBER($AG1572)+'01_指標庫'!$H$10*ISNUMBER($AB1572)+'01_指標庫'!$H$11*ISNUMBER($AC1572)+'01_指標庫'!$H$12*ISNUMBER($AD1572)+'01_指標庫'!$H$13*ISNUMBER($AE1572)+'01_指標庫'!$H$14*ISNUMBER($I1572)+'01_指標庫'!$H$15*ISNUMBER($AH1572)+'01_指標庫'!$H$16*ISNUMBER($K1572)+'01_指標庫'!$H$17*ISNUMBER($AI1572)+'01_指標庫'!$H$18*ISNUMBER($AJ1572)+'01_指標庫'!$H$19*ISNUMBER($AK1572)+'01_指標庫'!$H$20*ISNUMBER($BB1572)+'01_指標庫'!$H$21*ISNUMBER($BC1572)</f>
        <v>51</v>
      </c>
      <c r="AX1572">
        <f>IF(AW1572=0,50,ROUND(('01_指標庫'!$H$4*IF(ISNUMBER($F1572),L1572,0)+'01_指標庫'!$H$5*IF(ISNUMBER($AA1572),AL1572,0)+'01_指標庫'!$H$6*IF(ISNUMBER($G1572),M1572,0)+'01_指標庫'!$H$7*IF(ISNUMBER($H1572),N1572,0)+'01_指標庫'!$H$8*IF(ISNUMBER($AF1572),AQ1572,0)+'01_指標庫'!$H$9*IF(ISNUMBER($AG1572),AR1572,0)+'01_指標庫'!$H$10*IF(ISNUMBER($AB1572),AM1572,0)+'01_指標庫'!$H$11*IF(ISNUMBER($AC1572),AN1572,0)+'01_指標庫'!$H$12*IF(ISNUMBER($AD1572),AO1572,0)+'01_指標庫'!$H$13*IF(ISNUMBER($AE1572),AP1572,0)+'01_指標庫'!$H$14*IF(ISNUMBER($I1572),O1572,0)+'01_指標庫'!$H$15*IF(ISNUMBER($AH1572),AS1572,0)+'01_指標庫'!$H$16*IF(ISNUMBER($K1572),P1572,0)+'01_指標庫'!$H$17*IF(ISNUMBER($AI1572),AT1572,0)+'01_指標庫'!$H$18*IF(ISNUMBER($AJ1572),AU1572,0)+'01_指標庫'!$H$19*IF(ISNUMBER($AK1572),AV1572,0)+'01_指標庫'!$H$20*IF(ISNUMBER($BB1572),BB1572,0)+'01_指標庫'!$H$21*IF(ISNUMBER($BC1572),BC1572,0))/AW1572,1))</f>
        <v>7.8</v>
      </c>
      <c r="AY1572" s="67"/>
      <c r="AZ1572" s="67"/>
      <c r="BA1572" s="66">
        <f t="shared" si="569"/>
        <v>-2.0668673891700351E-2</v>
      </c>
      <c r="BB1572">
        <f t="shared" si="570"/>
        <v>0</v>
      </c>
      <c r="BC1572" t="str">
        <f t="shared" si="571"/>
        <v/>
      </c>
    </row>
    <row r="1573" spans="1:55" ht="15" customHeight="1">
      <c r="A1573" s="56">
        <v>1569</v>
      </c>
      <c r="B1573" s="57">
        <v>44833</v>
      </c>
      <c r="C1573" s="56">
        <v>2022</v>
      </c>
      <c r="D1573" s="58" t="s">
        <v>239</v>
      </c>
      <c r="E1573" s="59">
        <v>11164.78</v>
      </c>
      <c r="F1573" s="60">
        <v>-0.168381</v>
      </c>
      <c r="G1573" s="60">
        <v>-0.32634099999999999</v>
      </c>
      <c r="H1573" s="61">
        <v>0.1633</v>
      </c>
      <c r="I1573" s="69">
        <v>540.20000000000005</v>
      </c>
      <c r="J1573" s="70" t="s">
        <v>240</v>
      </c>
      <c r="K1573" s="63">
        <v>31.84</v>
      </c>
      <c r="L1573" s="56">
        <f t="shared" si="549"/>
        <v>0</v>
      </c>
      <c r="M1573" s="56">
        <f t="shared" si="550"/>
        <v>0</v>
      </c>
      <c r="N1573" s="56">
        <f t="shared" si="551"/>
        <v>0</v>
      </c>
      <c r="O1573" s="56">
        <f t="shared" si="552"/>
        <v>50</v>
      </c>
      <c r="P1573" s="56">
        <f t="shared" si="553"/>
        <v>0</v>
      </c>
      <c r="Q1573" s="63"/>
      <c r="R1573" s="56"/>
      <c r="S1573" s="60">
        <f t="shared" si="566"/>
        <v>-2.8628403238955102E-2</v>
      </c>
      <c r="T1573" s="64">
        <f t="shared" si="567"/>
        <v>5.5003313452617553E-2</v>
      </c>
      <c r="V1573" s="65"/>
      <c r="W1573" s="65"/>
      <c r="Y1573" s="15" t="str">
        <f t="shared" si="554"/>
        <v>HARD</v>
      </c>
      <c r="AA1573" s="66">
        <f t="shared" si="568"/>
        <v>-6.6741659085862826E-2</v>
      </c>
      <c r="AB1573">
        <f>LOOKUP($B1573,'07_L1政策步階'!$A$4:$A$14,'07_L1政策步階'!$C$4:$C$14)</f>
        <v>-1</v>
      </c>
      <c r="AC1573" s="65"/>
      <c r="AD1573" s="65"/>
      <c r="AE1573" s="65"/>
      <c r="AF1573" s="65"/>
      <c r="AG1573" s="65"/>
      <c r="AH1573" s="65"/>
      <c r="AI1573" s="65"/>
      <c r="AJ1573" s="65"/>
      <c r="AK1573" s="65"/>
      <c r="AL1573">
        <f t="shared" si="555"/>
        <v>0</v>
      </c>
      <c r="AM1573">
        <f t="shared" si="556"/>
        <v>0</v>
      </c>
      <c r="AN1573" t="str">
        <f t="shared" si="557"/>
        <v/>
      </c>
      <c r="AO1573" t="str">
        <f t="shared" si="558"/>
        <v/>
      </c>
      <c r="AP1573" t="str">
        <f t="shared" si="559"/>
        <v/>
      </c>
      <c r="AQ1573" t="str">
        <f t="shared" si="560"/>
        <v/>
      </c>
      <c r="AR1573" t="str">
        <f t="shared" si="561"/>
        <v/>
      </c>
      <c r="AS1573" t="str">
        <f t="shared" si="562"/>
        <v/>
      </c>
      <c r="AT1573" t="str">
        <f t="shared" si="563"/>
        <v/>
      </c>
      <c r="AU1573" t="str">
        <f t="shared" si="564"/>
        <v/>
      </c>
      <c r="AV1573" t="str">
        <f t="shared" si="565"/>
        <v/>
      </c>
      <c r="AW1573">
        <f>'01_指標庫'!$H$4*ISNUMBER($F1573)+'01_指標庫'!$H$5*ISNUMBER($AA1573)+'01_指標庫'!$H$6*ISNUMBER($G1573)+'01_指標庫'!$H$7*ISNUMBER($H1573)+'01_指標庫'!$H$8*ISNUMBER($AF1573)+'01_指標庫'!$H$9*ISNUMBER($AG1573)+'01_指標庫'!$H$10*ISNUMBER($AB1573)+'01_指標庫'!$H$11*ISNUMBER($AC1573)+'01_指標庫'!$H$12*ISNUMBER($AD1573)+'01_指標庫'!$H$13*ISNUMBER($AE1573)+'01_指標庫'!$H$14*ISNUMBER($I1573)+'01_指標庫'!$H$15*ISNUMBER($AH1573)+'01_指標庫'!$H$16*ISNUMBER($K1573)+'01_指標庫'!$H$17*ISNUMBER($AI1573)+'01_指標庫'!$H$18*ISNUMBER($AJ1573)+'01_指標庫'!$H$19*ISNUMBER($AK1573)+'01_指標庫'!$H$20*ISNUMBER($BB1573)+'01_指標庫'!$H$21*ISNUMBER($BC1573)</f>
        <v>51</v>
      </c>
      <c r="AX1573">
        <f>IF(AW1573=0,50,ROUND(('01_指標庫'!$H$4*IF(ISNUMBER($F1573),L1573,0)+'01_指標庫'!$H$5*IF(ISNUMBER($AA1573),AL1573,0)+'01_指標庫'!$H$6*IF(ISNUMBER($G1573),M1573,0)+'01_指標庫'!$H$7*IF(ISNUMBER($H1573),N1573,0)+'01_指標庫'!$H$8*IF(ISNUMBER($AF1573),AQ1573,0)+'01_指標庫'!$H$9*IF(ISNUMBER($AG1573),AR1573,0)+'01_指標庫'!$H$10*IF(ISNUMBER($AB1573),AM1573,0)+'01_指標庫'!$H$11*IF(ISNUMBER($AC1573),AN1573,0)+'01_指標庫'!$H$12*IF(ISNUMBER($AD1573),AO1573,0)+'01_指標庫'!$H$13*IF(ISNUMBER($AE1573),AP1573,0)+'01_指標庫'!$H$14*IF(ISNUMBER($I1573),O1573,0)+'01_指標庫'!$H$15*IF(ISNUMBER($AH1573),AS1573,0)+'01_指標庫'!$H$16*IF(ISNUMBER($K1573),P1573,0)+'01_指標庫'!$H$17*IF(ISNUMBER($AI1573),AT1573,0)+'01_指標庫'!$H$18*IF(ISNUMBER($AJ1573),AU1573,0)+'01_指標庫'!$H$19*IF(ISNUMBER($AK1573),AV1573,0)+'01_指標庫'!$H$20*IF(ISNUMBER($BB1573),BB1573,0)+'01_指標庫'!$H$21*IF(ISNUMBER($BC1573),BC1573,0))/AW1573,1))</f>
        <v>7.8</v>
      </c>
      <c r="AY1573" s="67"/>
      <c r="AZ1573" s="67"/>
      <c r="BA1573" s="66">
        <f t="shared" si="569"/>
        <v>-2.003376543585722E-2</v>
      </c>
      <c r="BB1573">
        <f t="shared" si="570"/>
        <v>0</v>
      </c>
      <c r="BC1573" t="str">
        <f t="shared" si="571"/>
        <v/>
      </c>
    </row>
    <row r="1574" spans="1:55" ht="15" customHeight="1">
      <c r="A1574" s="56">
        <v>1570</v>
      </c>
      <c r="B1574" s="57">
        <v>44834</v>
      </c>
      <c r="C1574" s="56">
        <v>2022</v>
      </c>
      <c r="D1574" s="58" t="s">
        <v>234</v>
      </c>
      <c r="E1574" s="59">
        <v>10971.22</v>
      </c>
      <c r="F1574" s="60">
        <v>-0.18129100000000001</v>
      </c>
      <c r="G1574" s="60">
        <v>-0.33801999999999999</v>
      </c>
      <c r="H1574" s="61">
        <v>0.12239999999999999</v>
      </c>
      <c r="I1574" s="69">
        <v>538.4</v>
      </c>
      <c r="J1574" s="70" t="s">
        <v>240</v>
      </c>
      <c r="K1574" s="63">
        <v>31.62</v>
      </c>
      <c r="L1574" s="56">
        <f t="shared" si="549"/>
        <v>0</v>
      </c>
      <c r="M1574" s="56">
        <f t="shared" si="550"/>
        <v>0</v>
      </c>
      <c r="N1574" s="56">
        <f t="shared" si="551"/>
        <v>0</v>
      </c>
      <c r="O1574" s="56">
        <f t="shared" si="552"/>
        <v>50</v>
      </c>
      <c r="P1574" s="56">
        <f t="shared" si="553"/>
        <v>0</v>
      </c>
      <c r="Q1574" s="63"/>
      <c r="R1574" s="56"/>
      <c r="S1574" s="60">
        <f t="shared" si="566"/>
        <v>-1.7336660462633491E-2</v>
      </c>
      <c r="T1574" s="64">
        <f t="shared" si="567"/>
        <v>-6.9095477386934556E-3</v>
      </c>
      <c r="V1574" s="65"/>
      <c r="W1574" s="65"/>
      <c r="Y1574" s="15" t="str">
        <f t="shared" si="554"/>
        <v>HARD</v>
      </c>
      <c r="AA1574" s="66">
        <f t="shared" si="568"/>
        <v>-6.7480067703639346E-2</v>
      </c>
      <c r="AB1574">
        <f>LOOKUP($B1574,'07_L1政策步階'!$A$4:$A$14,'07_L1政策步階'!$C$4:$C$14)</f>
        <v>-1</v>
      </c>
      <c r="AC1574" s="65"/>
      <c r="AD1574" s="65"/>
      <c r="AE1574" s="65"/>
      <c r="AF1574" s="65"/>
      <c r="AG1574" s="65"/>
      <c r="AH1574" s="65"/>
      <c r="AI1574" s="65"/>
      <c r="AJ1574" s="65"/>
      <c r="AK1574" s="65"/>
      <c r="AL1574">
        <f t="shared" si="555"/>
        <v>0</v>
      </c>
      <c r="AM1574">
        <f t="shared" si="556"/>
        <v>0</v>
      </c>
      <c r="AN1574" t="str">
        <f t="shared" si="557"/>
        <v/>
      </c>
      <c r="AO1574" t="str">
        <f t="shared" si="558"/>
        <v/>
      </c>
      <c r="AP1574" t="str">
        <f t="shared" si="559"/>
        <v/>
      </c>
      <c r="AQ1574" t="str">
        <f t="shared" si="560"/>
        <v/>
      </c>
      <c r="AR1574" t="str">
        <f t="shared" si="561"/>
        <v/>
      </c>
      <c r="AS1574" t="str">
        <f t="shared" si="562"/>
        <v/>
      </c>
      <c r="AT1574" t="str">
        <f t="shared" si="563"/>
        <v/>
      </c>
      <c r="AU1574" t="str">
        <f t="shared" si="564"/>
        <v/>
      </c>
      <c r="AV1574" t="str">
        <f t="shared" si="565"/>
        <v/>
      </c>
      <c r="AW1574">
        <f>'01_指標庫'!$H$4*ISNUMBER($F1574)+'01_指標庫'!$H$5*ISNUMBER($AA1574)+'01_指標庫'!$H$6*ISNUMBER($G1574)+'01_指標庫'!$H$7*ISNUMBER($H1574)+'01_指標庫'!$H$8*ISNUMBER($AF1574)+'01_指標庫'!$H$9*ISNUMBER($AG1574)+'01_指標庫'!$H$10*ISNUMBER($AB1574)+'01_指標庫'!$H$11*ISNUMBER($AC1574)+'01_指標庫'!$H$12*ISNUMBER($AD1574)+'01_指標庫'!$H$13*ISNUMBER($AE1574)+'01_指標庫'!$H$14*ISNUMBER($I1574)+'01_指標庫'!$H$15*ISNUMBER($AH1574)+'01_指標庫'!$H$16*ISNUMBER($K1574)+'01_指標庫'!$H$17*ISNUMBER($AI1574)+'01_指標庫'!$H$18*ISNUMBER($AJ1574)+'01_指標庫'!$H$19*ISNUMBER($AK1574)+'01_指標庫'!$H$20*ISNUMBER($BB1574)+'01_指標庫'!$H$21*ISNUMBER($BC1574)</f>
        <v>51</v>
      </c>
      <c r="AX1574">
        <f>IF(AW1574=0,50,ROUND(('01_指標庫'!$H$4*IF(ISNUMBER($F1574),L1574,0)+'01_指標庫'!$H$5*IF(ISNUMBER($AA1574),AL1574,0)+'01_指標庫'!$H$6*IF(ISNUMBER($G1574),M1574,0)+'01_指標庫'!$H$7*IF(ISNUMBER($H1574),N1574,0)+'01_指標庫'!$H$8*IF(ISNUMBER($AF1574),AQ1574,0)+'01_指標庫'!$H$9*IF(ISNUMBER($AG1574),AR1574,0)+'01_指標庫'!$H$10*IF(ISNUMBER($AB1574),AM1574,0)+'01_指標庫'!$H$11*IF(ISNUMBER($AC1574),AN1574,0)+'01_指標庫'!$H$12*IF(ISNUMBER($AD1574),AO1574,0)+'01_指標庫'!$H$13*IF(ISNUMBER($AE1574),AP1574,0)+'01_指標庫'!$H$14*IF(ISNUMBER($I1574),O1574,0)+'01_指標庫'!$H$15*IF(ISNUMBER($AH1574),AS1574,0)+'01_指標庫'!$H$16*IF(ISNUMBER($K1574),P1574,0)+'01_指標庫'!$H$17*IF(ISNUMBER($AI1574),AT1574,0)+'01_指標庫'!$H$18*IF(ISNUMBER($AJ1574),AU1574,0)+'01_指標庫'!$H$19*IF(ISNUMBER($AK1574),AV1574,0)+'01_指標庫'!$H$20*IF(ISNUMBER($BB1574),BB1574,0)+'01_指標庫'!$H$21*IF(ISNUMBER($BC1574),BC1574,0))/AW1574,1))</f>
        <v>7.8</v>
      </c>
      <c r="AY1574" s="67"/>
      <c r="AZ1574" s="67"/>
      <c r="BA1574" s="66">
        <f t="shared" si="569"/>
        <v>-1.8353101506338731E-2</v>
      </c>
      <c r="BB1574">
        <f t="shared" si="570"/>
        <v>0</v>
      </c>
      <c r="BC1574" t="str">
        <f t="shared" si="571"/>
        <v/>
      </c>
    </row>
    <row r="1575" spans="1:55" ht="15" customHeight="1">
      <c r="A1575" s="56">
        <v>1571</v>
      </c>
      <c r="B1575" s="57">
        <v>44837</v>
      </c>
      <c r="C1575" s="56">
        <v>2022</v>
      </c>
      <c r="D1575" s="58" t="s">
        <v>236</v>
      </c>
      <c r="E1575" s="59">
        <v>11229.73</v>
      </c>
      <c r="F1575" s="60">
        <v>-0.160415</v>
      </c>
      <c r="G1575" s="60">
        <v>-0.32242199999999999</v>
      </c>
      <c r="H1575" s="61">
        <v>0.1633</v>
      </c>
      <c r="I1575" s="69">
        <v>525.6</v>
      </c>
      <c r="J1575" s="70" t="s">
        <v>240</v>
      </c>
      <c r="K1575" s="63">
        <v>30.1</v>
      </c>
      <c r="L1575" s="56">
        <f t="shared" si="549"/>
        <v>0</v>
      </c>
      <c r="M1575" s="56">
        <f t="shared" si="550"/>
        <v>0</v>
      </c>
      <c r="N1575" s="56">
        <f t="shared" si="551"/>
        <v>0</v>
      </c>
      <c r="O1575" s="56">
        <f t="shared" si="552"/>
        <v>50</v>
      </c>
      <c r="P1575" s="56">
        <f t="shared" si="553"/>
        <v>0</v>
      </c>
      <c r="Q1575" s="63"/>
      <c r="R1575" s="56"/>
      <c r="S1575" s="60">
        <f t="shared" si="566"/>
        <v>2.3562557309032117E-2</v>
      </c>
      <c r="T1575" s="64">
        <f t="shared" si="567"/>
        <v>-4.8070841239721718E-2</v>
      </c>
      <c r="V1575" s="65"/>
      <c r="W1575" s="65"/>
      <c r="Y1575" s="15" t="str">
        <f t="shared" si="554"/>
        <v>HARD</v>
      </c>
      <c r="AA1575" s="66">
        <f t="shared" si="568"/>
        <v>-6.7460830694590634E-2</v>
      </c>
      <c r="AB1575">
        <f>LOOKUP($B1575,'07_L1政策步階'!$A$4:$A$14,'07_L1政策步階'!$C$4:$C$14)</f>
        <v>-1</v>
      </c>
      <c r="AC1575" s="65"/>
      <c r="AD1575" s="65"/>
      <c r="AE1575" s="65"/>
      <c r="AF1575" s="65"/>
      <c r="AG1575" s="65"/>
      <c r="AH1575" s="65"/>
      <c r="AI1575" s="65"/>
      <c r="AJ1575" s="65"/>
      <c r="AK1575" s="65"/>
      <c r="AL1575">
        <f t="shared" si="555"/>
        <v>0</v>
      </c>
      <c r="AM1575">
        <f t="shared" si="556"/>
        <v>0</v>
      </c>
      <c r="AN1575" t="str">
        <f t="shared" si="557"/>
        <v/>
      </c>
      <c r="AO1575" t="str">
        <f t="shared" si="558"/>
        <v/>
      </c>
      <c r="AP1575" t="str">
        <f t="shared" si="559"/>
        <v/>
      </c>
      <c r="AQ1575" t="str">
        <f t="shared" si="560"/>
        <v/>
      </c>
      <c r="AR1575" t="str">
        <f t="shared" si="561"/>
        <v/>
      </c>
      <c r="AS1575" t="str">
        <f t="shared" si="562"/>
        <v/>
      </c>
      <c r="AT1575" t="str">
        <f t="shared" si="563"/>
        <v/>
      </c>
      <c r="AU1575" t="str">
        <f t="shared" si="564"/>
        <v/>
      </c>
      <c r="AV1575" t="str">
        <f t="shared" si="565"/>
        <v/>
      </c>
      <c r="AW1575">
        <f>'01_指標庫'!$H$4*ISNUMBER($F1575)+'01_指標庫'!$H$5*ISNUMBER($AA1575)+'01_指標庫'!$H$6*ISNUMBER($G1575)+'01_指標庫'!$H$7*ISNUMBER($H1575)+'01_指標庫'!$H$8*ISNUMBER($AF1575)+'01_指標庫'!$H$9*ISNUMBER($AG1575)+'01_指標庫'!$H$10*ISNUMBER($AB1575)+'01_指標庫'!$H$11*ISNUMBER($AC1575)+'01_指標庫'!$H$12*ISNUMBER($AD1575)+'01_指標庫'!$H$13*ISNUMBER($AE1575)+'01_指標庫'!$H$14*ISNUMBER($I1575)+'01_指標庫'!$H$15*ISNUMBER($AH1575)+'01_指標庫'!$H$16*ISNUMBER($K1575)+'01_指標庫'!$H$17*ISNUMBER($AI1575)+'01_指標庫'!$H$18*ISNUMBER($AJ1575)+'01_指標庫'!$H$19*ISNUMBER($AK1575)+'01_指標庫'!$H$20*ISNUMBER($BB1575)+'01_指標庫'!$H$21*ISNUMBER($BC1575)</f>
        <v>51</v>
      </c>
      <c r="AX1575">
        <f>IF(AW1575=0,50,ROUND(('01_指標庫'!$H$4*IF(ISNUMBER($F1575),L1575,0)+'01_指標庫'!$H$5*IF(ISNUMBER($AA1575),AL1575,0)+'01_指標庫'!$H$6*IF(ISNUMBER($G1575),M1575,0)+'01_指標庫'!$H$7*IF(ISNUMBER($H1575),N1575,0)+'01_指標庫'!$H$8*IF(ISNUMBER($AF1575),AQ1575,0)+'01_指標庫'!$H$9*IF(ISNUMBER($AG1575),AR1575,0)+'01_指標庫'!$H$10*IF(ISNUMBER($AB1575),AM1575,0)+'01_指標庫'!$H$11*IF(ISNUMBER($AC1575),AN1575,0)+'01_指標庫'!$H$12*IF(ISNUMBER($AD1575),AO1575,0)+'01_指標庫'!$H$13*IF(ISNUMBER($AE1575),AP1575,0)+'01_指標庫'!$H$14*IF(ISNUMBER($I1575),O1575,0)+'01_指標庫'!$H$15*IF(ISNUMBER($AH1575),AS1575,0)+'01_指標庫'!$H$16*IF(ISNUMBER($K1575),P1575,0)+'01_指標庫'!$H$17*IF(ISNUMBER($AI1575),AT1575,0)+'01_指標庫'!$H$18*IF(ISNUMBER($AJ1575),AU1575,0)+'01_指標庫'!$H$19*IF(ISNUMBER($AK1575),AV1575,0)+'01_指標庫'!$H$20*IF(ISNUMBER($BB1575),BB1575,0)+'01_指標庫'!$H$21*IF(ISNUMBER($BC1575),BC1575,0))/AW1575,1))</f>
        <v>7.8</v>
      </c>
      <c r="AY1575" s="67"/>
      <c r="AZ1575" s="67"/>
      <c r="BA1575" s="66">
        <f t="shared" si="569"/>
        <v>-1.2534520023460782E-2</v>
      </c>
      <c r="BB1575">
        <f t="shared" si="570"/>
        <v>0</v>
      </c>
      <c r="BC1575" t="str">
        <f t="shared" si="571"/>
        <v/>
      </c>
    </row>
    <row r="1576" spans="1:55" ht="15" customHeight="1">
      <c r="A1576" s="56">
        <v>1572</v>
      </c>
      <c r="B1576" s="57">
        <v>44838</v>
      </c>
      <c r="C1576" s="56">
        <v>2022</v>
      </c>
      <c r="D1576" s="58" t="s">
        <v>237</v>
      </c>
      <c r="E1576" s="59">
        <v>11582.54</v>
      </c>
      <c r="F1576" s="60">
        <v>-0.13264899999999999</v>
      </c>
      <c r="G1576" s="60">
        <v>-0.30113400000000001</v>
      </c>
      <c r="H1576" s="61">
        <v>0.22450000000000001</v>
      </c>
      <c r="I1576" s="69">
        <v>517</v>
      </c>
      <c r="J1576" s="70" t="s">
        <v>240</v>
      </c>
      <c r="K1576" s="63">
        <v>29.07</v>
      </c>
      <c r="L1576" s="56">
        <f t="shared" si="549"/>
        <v>0</v>
      </c>
      <c r="M1576" s="56">
        <f t="shared" si="550"/>
        <v>0</v>
      </c>
      <c r="N1576" s="56">
        <f t="shared" si="551"/>
        <v>0</v>
      </c>
      <c r="O1576" s="56">
        <f t="shared" si="552"/>
        <v>50</v>
      </c>
      <c r="P1576" s="56">
        <f t="shared" si="553"/>
        <v>0</v>
      </c>
      <c r="Q1576" s="63"/>
      <c r="R1576" s="56"/>
      <c r="S1576" s="60">
        <f t="shared" si="566"/>
        <v>3.1417496235439435E-2</v>
      </c>
      <c r="T1576" s="64">
        <f t="shared" si="567"/>
        <v>-3.4219269102990113E-2</v>
      </c>
      <c r="V1576" s="65"/>
      <c r="W1576" s="65"/>
      <c r="Y1576" s="15" t="str">
        <f t="shared" si="554"/>
        <v>HARD</v>
      </c>
      <c r="AA1576" s="66">
        <f t="shared" si="568"/>
        <v>-6.7083004457047068E-2</v>
      </c>
      <c r="AB1576">
        <f>LOOKUP($B1576,'07_L1政策步階'!$A$4:$A$14,'07_L1政策步階'!$C$4:$C$14)</f>
        <v>-1</v>
      </c>
      <c r="AC1576" s="65"/>
      <c r="AD1576" s="65"/>
      <c r="AE1576" s="65"/>
      <c r="AF1576" s="65"/>
      <c r="AG1576" s="65"/>
      <c r="AH1576" s="65"/>
      <c r="AI1576" s="65"/>
      <c r="AJ1576" s="65"/>
      <c r="AK1576" s="65"/>
      <c r="AL1576">
        <f t="shared" si="555"/>
        <v>0</v>
      </c>
      <c r="AM1576">
        <f t="shared" si="556"/>
        <v>0</v>
      </c>
      <c r="AN1576" t="str">
        <f t="shared" si="557"/>
        <v/>
      </c>
      <c r="AO1576" t="str">
        <f t="shared" si="558"/>
        <v/>
      </c>
      <c r="AP1576" t="str">
        <f t="shared" si="559"/>
        <v/>
      </c>
      <c r="AQ1576" t="str">
        <f t="shared" si="560"/>
        <v/>
      </c>
      <c r="AR1576" t="str">
        <f t="shared" si="561"/>
        <v/>
      </c>
      <c r="AS1576" t="str">
        <f t="shared" si="562"/>
        <v/>
      </c>
      <c r="AT1576" t="str">
        <f t="shared" si="563"/>
        <v/>
      </c>
      <c r="AU1576" t="str">
        <f t="shared" si="564"/>
        <v/>
      </c>
      <c r="AV1576" t="str">
        <f t="shared" si="565"/>
        <v/>
      </c>
      <c r="AW1576">
        <f>'01_指標庫'!$H$4*ISNUMBER($F1576)+'01_指標庫'!$H$5*ISNUMBER($AA1576)+'01_指標庫'!$H$6*ISNUMBER($G1576)+'01_指標庫'!$H$7*ISNUMBER($H1576)+'01_指標庫'!$H$8*ISNUMBER($AF1576)+'01_指標庫'!$H$9*ISNUMBER($AG1576)+'01_指標庫'!$H$10*ISNUMBER($AB1576)+'01_指標庫'!$H$11*ISNUMBER($AC1576)+'01_指標庫'!$H$12*ISNUMBER($AD1576)+'01_指標庫'!$H$13*ISNUMBER($AE1576)+'01_指標庫'!$H$14*ISNUMBER($I1576)+'01_指標庫'!$H$15*ISNUMBER($AH1576)+'01_指標庫'!$H$16*ISNUMBER($K1576)+'01_指標庫'!$H$17*ISNUMBER($AI1576)+'01_指標庫'!$H$18*ISNUMBER($AJ1576)+'01_指標庫'!$H$19*ISNUMBER($AK1576)+'01_指標庫'!$H$20*ISNUMBER($BB1576)+'01_指標庫'!$H$21*ISNUMBER($BC1576)</f>
        <v>51</v>
      </c>
      <c r="AX1576">
        <f>IF(AW1576=0,50,ROUND(('01_指標庫'!$H$4*IF(ISNUMBER($F1576),L1576,0)+'01_指標庫'!$H$5*IF(ISNUMBER($AA1576),AL1576,0)+'01_指標庫'!$H$6*IF(ISNUMBER($G1576),M1576,0)+'01_指標庫'!$H$7*IF(ISNUMBER($H1576),N1576,0)+'01_指標庫'!$H$8*IF(ISNUMBER($AF1576),AQ1576,0)+'01_指標庫'!$H$9*IF(ISNUMBER($AG1576),AR1576,0)+'01_指標庫'!$H$10*IF(ISNUMBER($AB1576),AM1576,0)+'01_指標庫'!$H$11*IF(ISNUMBER($AC1576),AN1576,0)+'01_指標庫'!$H$12*IF(ISNUMBER($AD1576),AO1576,0)+'01_指標庫'!$H$13*IF(ISNUMBER($AE1576),AP1576,0)+'01_指標庫'!$H$14*IF(ISNUMBER($I1576),O1576,0)+'01_指標庫'!$H$15*IF(ISNUMBER($AH1576),AS1576,0)+'01_指標庫'!$H$16*IF(ISNUMBER($K1576),P1576,0)+'01_指標庫'!$H$17*IF(ISNUMBER($AI1576),AT1576,0)+'01_指標庫'!$H$18*IF(ISNUMBER($AJ1576),AU1576,0)+'01_指標庫'!$H$19*IF(ISNUMBER($AK1576),AV1576,0)+'01_指標庫'!$H$20*IF(ISNUMBER($BB1576),BB1576,0)+'01_指標庫'!$H$21*IF(ISNUMBER($BC1576),BC1576,0))/AW1576,1))</f>
        <v>7.8</v>
      </c>
      <c r="AY1576" s="67"/>
      <c r="AZ1576" s="67"/>
      <c r="BA1576" s="66">
        <f t="shared" si="569"/>
        <v>-4.7121002332595197E-3</v>
      </c>
      <c r="BB1576">
        <f t="shared" si="570"/>
        <v>0</v>
      </c>
      <c r="BC1576" t="str">
        <f t="shared" si="571"/>
        <v/>
      </c>
    </row>
    <row r="1577" spans="1:55" ht="15" customHeight="1">
      <c r="A1577" s="56">
        <v>1573</v>
      </c>
      <c r="B1577" s="57">
        <v>44839</v>
      </c>
      <c r="C1577" s="56">
        <v>2022</v>
      </c>
      <c r="D1577" s="58" t="s">
        <v>238</v>
      </c>
      <c r="E1577" s="59">
        <v>11573.18</v>
      </c>
      <c r="F1577" s="60">
        <v>-0.13197600000000001</v>
      </c>
      <c r="G1577" s="60">
        <v>-0.30169899999999999</v>
      </c>
      <c r="H1577" s="61">
        <v>0.22450000000000001</v>
      </c>
      <c r="I1577" s="69">
        <v>512.6</v>
      </c>
      <c r="J1577" s="70" t="s">
        <v>240</v>
      </c>
      <c r="K1577" s="63">
        <v>28.55</v>
      </c>
      <c r="L1577" s="56">
        <f t="shared" si="549"/>
        <v>0</v>
      </c>
      <c r="M1577" s="56">
        <f t="shared" si="550"/>
        <v>0</v>
      </c>
      <c r="N1577" s="56">
        <f t="shared" si="551"/>
        <v>0</v>
      </c>
      <c r="O1577" s="56">
        <f t="shared" si="552"/>
        <v>50</v>
      </c>
      <c r="P1577" s="56">
        <f t="shared" si="553"/>
        <v>0</v>
      </c>
      <c r="Q1577" s="63"/>
      <c r="R1577" s="56"/>
      <c r="S1577" s="60">
        <f t="shared" si="566"/>
        <v>-8.0811290096993726E-4</v>
      </c>
      <c r="T1577" s="64">
        <f t="shared" si="567"/>
        <v>-1.7887856897144783E-2</v>
      </c>
      <c r="V1577" s="65"/>
      <c r="W1577" s="65"/>
      <c r="Y1577" s="15" t="str">
        <f t="shared" si="554"/>
        <v>HARD</v>
      </c>
      <c r="AA1577" s="66">
        <f t="shared" si="568"/>
        <v>-6.6374317773183145E-2</v>
      </c>
      <c r="AB1577">
        <f>LOOKUP($B1577,'07_L1政策步階'!$A$4:$A$14,'07_L1政策步階'!$C$4:$C$14)</f>
        <v>-1</v>
      </c>
      <c r="AC1577" s="65"/>
      <c r="AD1577" s="65"/>
      <c r="AE1577" s="65"/>
      <c r="AF1577" s="65"/>
      <c r="AG1577" s="65"/>
      <c r="AH1577" s="65"/>
      <c r="AI1577" s="65"/>
      <c r="AJ1577" s="65"/>
      <c r="AK1577" s="65"/>
      <c r="AL1577">
        <f t="shared" si="555"/>
        <v>0</v>
      </c>
      <c r="AM1577">
        <f t="shared" si="556"/>
        <v>0</v>
      </c>
      <c r="AN1577" t="str">
        <f t="shared" si="557"/>
        <v/>
      </c>
      <c r="AO1577" t="str">
        <f t="shared" si="558"/>
        <v/>
      </c>
      <c r="AP1577" t="str">
        <f t="shared" si="559"/>
        <v/>
      </c>
      <c r="AQ1577" t="str">
        <f t="shared" si="560"/>
        <v/>
      </c>
      <c r="AR1577" t="str">
        <f t="shared" si="561"/>
        <v/>
      </c>
      <c r="AS1577" t="str">
        <f t="shared" si="562"/>
        <v/>
      </c>
      <c r="AT1577" t="str">
        <f t="shared" si="563"/>
        <v/>
      </c>
      <c r="AU1577" t="str">
        <f t="shared" si="564"/>
        <v/>
      </c>
      <c r="AV1577" t="str">
        <f t="shared" si="565"/>
        <v/>
      </c>
      <c r="AW1577">
        <f>'01_指標庫'!$H$4*ISNUMBER($F1577)+'01_指標庫'!$H$5*ISNUMBER($AA1577)+'01_指標庫'!$H$6*ISNUMBER($G1577)+'01_指標庫'!$H$7*ISNUMBER($H1577)+'01_指標庫'!$H$8*ISNUMBER($AF1577)+'01_指標庫'!$H$9*ISNUMBER($AG1577)+'01_指標庫'!$H$10*ISNUMBER($AB1577)+'01_指標庫'!$H$11*ISNUMBER($AC1577)+'01_指標庫'!$H$12*ISNUMBER($AD1577)+'01_指標庫'!$H$13*ISNUMBER($AE1577)+'01_指標庫'!$H$14*ISNUMBER($I1577)+'01_指標庫'!$H$15*ISNUMBER($AH1577)+'01_指標庫'!$H$16*ISNUMBER($K1577)+'01_指標庫'!$H$17*ISNUMBER($AI1577)+'01_指標庫'!$H$18*ISNUMBER($AJ1577)+'01_指標庫'!$H$19*ISNUMBER($AK1577)+'01_指標庫'!$H$20*ISNUMBER($BB1577)+'01_指標庫'!$H$21*ISNUMBER($BC1577)</f>
        <v>51</v>
      </c>
      <c r="AX1577">
        <f>IF(AW1577=0,50,ROUND(('01_指標庫'!$H$4*IF(ISNUMBER($F1577),L1577,0)+'01_指標庫'!$H$5*IF(ISNUMBER($AA1577),AL1577,0)+'01_指標庫'!$H$6*IF(ISNUMBER($G1577),M1577,0)+'01_指標庫'!$H$7*IF(ISNUMBER($H1577),N1577,0)+'01_指標庫'!$H$8*IF(ISNUMBER($AF1577),AQ1577,0)+'01_指標庫'!$H$9*IF(ISNUMBER($AG1577),AR1577,0)+'01_指標庫'!$H$10*IF(ISNUMBER($AB1577),AM1577,0)+'01_指標庫'!$H$11*IF(ISNUMBER($AC1577),AN1577,0)+'01_指標庫'!$H$12*IF(ISNUMBER($AD1577),AO1577,0)+'01_指標庫'!$H$13*IF(ISNUMBER($AE1577),AP1577,0)+'01_指標庫'!$H$14*IF(ISNUMBER($I1577),O1577,0)+'01_指標庫'!$H$15*IF(ISNUMBER($AH1577),AS1577,0)+'01_指標庫'!$H$16*IF(ISNUMBER($K1577),P1577,0)+'01_指標庫'!$H$17*IF(ISNUMBER($AI1577),AT1577,0)+'01_指標庫'!$H$18*IF(ISNUMBER($AJ1577),AU1577,0)+'01_指標庫'!$H$19*IF(ISNUMBER($AK1577),AV1577,0)+'01_指標庫'!$H$20*IF(ISNUMBER($BB1577),BB1577,0)+'01_指標庫'!$H$21*IF(ISNUMBER($BC1577),BC1577,0))/AW1577,1))</f>
        <v>13.7</v>
      </c>
      <c r="AY1577" s="67"/>
      <c r="AZ1577" s="67"/>
      <c r="BA1577" s="66">
        <f t="shared" si="569"/>
        <v>-2.7447634636369456E-3</v>
      </c>
      <c r="BB1577">
        <f t="shared" si="570"/>
        <v>50</v>
      </c>
      <c r="BC1577" t="str">
        <f t="shared" si="571"/>
        <v/>
      </c>
    </row>
    <row r="1578" spans="1:55" ht="15" customHeight="1">
      <c r="A1578" s="56">
        <v>1574</v>
      </c>
      <c r="B1578" s="57">
        <v>44840</v>
      </c>
      <c r="C1578" s="56">
        <v>2022</v>
      </c>
      <c r="D1578" s="58" t="s">
        <v>239</v>
      </c>
      <c r="E1578" s="59">
        <v>11485.5</v>
      </c>
      <c r="F1578" s="60">
        <v>-0.137212</v>
      </c>
      <c r="G1578" s="60">
        <v>-0.30698900000000001</v>
      </c>
      <c r="H1578" s="61">
        <v>0.22450000000000001</v>
      </c>
      <c r="I1578" s="69">
        <v>529.1</v>
      </c>
      <c r="J1578" s="70" t="s">
        <v>240</v>
      </c>
      <c r="K1578" s="63">
        <v>30.52</v>
      </c>
      <c r="L1578" s="56">
        <f t="shared" si="549"/>
        <v>0</v>
      </c>
      <c r="M1578" s="56">
        <f t="shared" si="550"/>
        <v>0</v>
      </c>
      <c r="N1578" s="56">
        <f t="shared" si="551"/>
        <v>0</v>
      </c>
      <c r="O1578" s="56">
        <f t="shared" si="552"/>
        <v>50</v>
      </c>
      <c r="P1578" s="56">
        <f t="shared" si="553"/>
        <v>0</v>
      </c>
      <c r="Q1578" s="63"/>
      <c r="R1578" s="56"/>
      <c r="S1578" s="60">
        <f t="shared" si="566"/>
        <v>-7.5761372414496764E-3</v>
      </c>
      <c r="T1578" s="64">
        <f t="shared" si="567"/>
        <v>6.9001751313485071E-2</v>
      </c>
      <c r="V1578" s="65"/>
      <c r="W1578" s="65"/>
      <c r="Y1578" s="15" t="str">
        <f t="shared" si="554"/>
        <v>HARD</v>
      </c>
      <c r="AA1578" s="66">
        <f t="shared" si="568"/>
        <v>-6.6598426893492046E-2</v>
      </c>
      <c r="AB1578">
        <f>LOOKUP($B1578,'07_L1政策步階'!$A$4:$A$14,'07_L1政策步階'!$C$4:$C$14)</f>
        <v>-1</v>
      </c>
      <c r="AC1578" s="65"/>
      <c r="AD1578" s="65"/>
      <c r="AE1578" s="65"/>
      <c r="AF1578" s="65"/>
      <c r="AG1578" s="65"/>
      <c r="AH1578" s="65"/>
      <c r="AI1578" s="65"/>
      <c r="AJ1578" s="65"/>
      <c r="AK1578" s="65"/>
      <c r="AL1578">
        <f t="shared" si="555"/>
        <v>0</v>
      </c>
      <c r="AM1578">
        <f t="shared" si="556"/>
        <v>0</v>
      </c>
      <c r="AN1578" t="str">
        <f t="shared" si="557"/>
        <v/>
      </c>
      <c r="AO1578" t="str">
        <f t="shared" si="558"/>
        <v/>
      </c>
      <c r="AP1578" t="str">
        <f t="shared" si="559"/>
        <v/>
      </c>
      <c r="AQ1578" t="str">
        <f t="shared" si="560"/>
        <v/>
      </c>
      <c r="AR1578" t="str">
        <f t="shared" si="561"/>
        <v/>
      </c>
      <c r="AS1578" t="str">
        <f t="shared" si="562"/>
        <v/>
      </c>
      <c r="AT1578" t="str">
        <f t="shared" si="563"/>
        <v/>
      </c>
      <c r="AU1578" t="str">
        <f t="shared" si="564"/>
        <v/>
      </c>
      <c r="AV1578" t="str">
        <f t="shared" si="565"/>
        <v/>
      </c>
      <c r="AW1578">
        <f>'01_指標庫'!$H$4*ISNUMBER($F1578)+'01_指標庫'!$H$5*ISNUMBER($AA1578)+'01_指標庫'!$H$6*ISNUMBER($G1578)+'01_指標庫'!$H$7*ISNUMBER($H1578)+'01_指標庫'!$H$8*ISNUMBER($AF1578)+'01_指標庫'!$H$9*ISNUMBER($AG1578)+'01_指標庫'!$H$10*ISNUMBER($AB1578)+'01_指標庫'!$H$11*ISNUMBER($AC1578)+'01_指標庫'!$H$12*ISNUMBER($AD1578)+'01_指標庫'!$H$13*ISNUMBER($AE1578)+'01_指標庫'!$H$14*ISNUMBER($I1578)+'01_指標庫'!$H$15*ISNUMBER($AH1578)+'01_指標庫'!$H$16*ISNUMBER($K1578)+'01_指標庫'!$H$17*ISNUMBER($AI1578)+'01_指標庫'!$H$18*ISNUMBER($AJ1578)+'01_指標庫'!$H$19*ISNUMBER($AK1578)+'01_指標庫'!$H$20*ISNUMBER($BB1578)+'01_指標庫'!$H$21*ISNUMBER($BC1578)</f>
        <v>51</v>
      </c>
      <c r="AX1578">
        <f>IF(AW1578=0,50,ROUND(('01_指標庫'!$H$4*IF(ISNUMBER($F1578),L1578,0)+'01_指標庫'!$H$5*IF(ISNUMBER($AA1578),AL1578,0)+'01_指標庫'!$H$6*IF(ISNUMBER($G1578),M1578,0)+'01_指標庫'!$H$7*IF(ISNUMBER($H1578),N1578,0)+'01_指標庫'!$H$8*IF(ISNUMBER($AF1578),AQ1578,0)+'01_指標庫'!$H$9*IF(ISNUMBER($AG1578),AR1578,0)+'01_指標庫'!$H$10*IF(ISNUMBER($AB1578),AM1578,0)+'01_指標庫'!$H$11*IF(ISNUMBER($AC1578),AN1578,0)+'01_指標庫'!$H$12*IF(ISNUMBER($AD1578),AO1578,0)+'01_指標庫'!$H$13*IF(ISNUMBER($AE1578),AP1578,0)+'01_指標庫'!$H$14*IF(ISNUMBER($I1578),O1578,0)+'01_指標庫'!$H$15*IF(ISNUMBER($AH1578),AS1578,0)+'01_指標庫'!$H$16*IF(ISNUMBER($K1578),P1578,0)+'01_指標庫'!$H$17*IF(ISNUMBER($AI1578),AT1578,0)+'01_指標庫'!$H$18*IF(ISNUMBER($AJ1578),AU1578,0)+'01_指標庫'!$H$19*IF(ISNUMBER($AK1578),AV1578,0)+'01_指標庫'!$H$20*IF(ISNUMBER($BB1578),BB1578,0)+'01_指標庫'!$H$21*IF(ISNUMBER($BC1578),BC1578,0))/AW1578,1))</f>
        <v>13.7</v>
      </c>
      <c r="AY1578" s="67"/>
      <c r="AZ1578" s="67"/>
      <c r="BA1578" s="66">
        <f t="shared" si="569"/>
        <v>3.0568773652730474E-3</v>
      </c>
      <c r="BB1578">
        <f t="shared" si="570"/>
        <v>50</v>
      </c>
      <c r="BC1578" t="str">
        <f t="shared" si="571"/>
        <v/>
      </c>
    </row>
    <row r="1579" spans="1:55" ht="15" customHeight="1">
      <c r="A1579" s="56">
        <v>1575</v>
      </c>
      <c r="B1579" s="57">
        <v>44841</v>
      </c>
      <c r="C1579" s="56">
        <v>2022</v>
      </c>
      <c r="D1579" s="58" t="s">
        <v>234</v>
      </c>
      <c r="E1579" s="59">
        <v>11039.47</v>
      </c>
      <c r="F1579" s="60">
        <v>-0.16917399999999999</v>
      </c>
      <c r="G1579" s="60">
        <v>-0.33390199999999998</v>
      </c>
      <c r="H1579" s="61">
        <v>0.1837</v>
      </c>
      <c r="I1579" s="69">
        <v>536.20000000000005</v>
      </c>
      <c r="J1579" s="70" t="s">
        <v>240</v>
      </c>
      <c r="K1579" s="63">
        <v>31.36</v>
      </c>
      <c r="L1579" s="56">
        <f t="shared" si="549"/>
        <v>0</v>
      </c>
      <c r="M1579" s="56">
        <f t="shared" si="550"/>
        <v>0</v>
      </c>
      <c r="N1579" s="56">
        <f t="shared" si="551"/>
        <v>0</v>
      </c>
      <c r="O1579" s="56">
        <f t="shared" si="552"/>
        <v>50</v>
      </c>
      <c r="P1579" s="56">
        <f t="shared" si="553"/>
        <v>0</v>
      </c>
      <c r="Q1579" s="63"/>
      <c r="R1579" s="56"/>
      <c r="S1579" s="60">
        <f t="shared" si="566"/>
        <v>-3.8834182229767977E-2</v>
      </c>
      <c r="T1579" s="64">
        <f t="shared" si="567"/>
        <v>2.7522935779816571E-2</v>
      </c>
      <c r="V1579" s="65"/>
      <c r="W1579" s="65"/>
      <c r="Y1579" s="15" t="str">
        <f t="shared" si="554"/>
        <v>HARD</v>
      </c>
      <c r="AA1579" s="66">
        <f t="shared" si="568"/>
        <v>-6.7387237443197634E-2</v>
      </c>
      <c r="AB1579">
        <f>LOOKUP($B1579,'07_L1政策步階'!$A$4:$A$14,'07_L1政策步階'!$C$4:$C$14)</f>
        <v>-1</v>
      </c>
      <c r="AC1579" s="65"/>
      <c r="AD1579" s="65"/>
      <c r="AE1579" s="65"/>
      <c r="AF1579" s="65"/>
      <c r="AG1579" s="65"/>
      <c r="AH1579" s="65"/>
      <c r="AI1579" s="65"/>
      <c r="AJ1579" s="65"/>
      <c r="AK1579" s="65"/>
      <c r="AL1579">
        <f t="shared" si="555"/>
        <v>0</v>
      </c>
      <c r="AM1579">
        <f t="shared" si="556"/>
        <v>0</v>
      </c>
      <c r="AN1579" t="str">
        <f t="shared" si="557"/>
        <v/>
      </c>
      <c r="AO1579" t="str">
        <f t="shared" si="558"/>
        <v/>
      </c>
      <c r="AP1579" t="str">
        <f t="shared" si="559"/>
        <v/>
      </c>
      <c r="AQ1579" t="str">
        <f t="shared" si="560"/>
        <v/>
      </c>
      <c r="AR1579" t="str">
        <f t="shared" si="561"/>
        <v/>
      </c>
      <c r="AS1579" t="str">
        <f t="shared" si="562"/>
        <v/>
      </c>
      <c r="AT1579" t="str">
        <f t="shared" si="563"/>
        <v/>
      </c>
      <c r="AU1579" t="str">
        <f t="shared" si="564"/>
        <v/>
      </c>
      <c r="AV1579" t="str">
        <f t="shared" si="565"/>
        <v/>
      </c>
      <c r="AW1579">
        <f>'01_指標庫'!$H$4*ISNUMBER($F1579)+'01_指標庫'!$H$5*ISNUMBER($AA1579)+'01_指標庫'!$H$6*ISNUMBER($G1579)+'01_指標庫'!$H$7*ISNUMBER($H1579)+'01_指標庫'!$H$8*ISNUMBER($AF1579)+'01_指標庫'!$H$9*ISNUMBER($AG1579)+'01_指標庫'!$H$10*ISNUMBER($AB1579)+'01_指標庫'!$H$11*ISNUMBER($AC1579)+'01_指標庫'!$H$12*ISNUMBER($AD1579)+'01_指標庫'!$H$13*ISNUMBER($AE1579)+'01_指標庫'!$H$14*ISNUMBER($I1579)+'01_指標庫'!$H$15*ISNUMBER($AH1579)+'01_指標庫'!$H$16*ISNUMBER($K1579)+'01_指標庫'!$H$17*ISNUMBER($AI1579)+'01_指標庫'!$H$18*ISNUMBER($AJ1579)+'01_指標庫'!$H$19*ISNUMBER($AK1579)+'01_指標庫'!$H$20*ISNUMBER($BB1579)+'01_指標庫'!$H$21*ISNUMBER($BC1579)</f>
        <v>51</v>
      </c>
      <c r="AX1579">
        <f>IF(AW1579=0,50,ROUND(('01_指標庫'!$H$4*IF(ISNUMBER($F1579),L1579,0)+'01_指標庫'!$H$5*IF(ISNUMBER($AA1579),AL1579,0)+'01_指標庫'!$H$6*IF(ISNUMBER($G1579),M1579,0)+'01_指標庫'!$H$7*IF(ISNUMBER($H1579),N1579,0)+'01_指標庫'!$H$8*IF(ISNUMBER($AF1579),AQ1579,0)+'01_指標庫'!$H$9*IF(ISNUMBER($AG1579),AR1579,0)+'01_指標庫'!$H$10*IF(ISNUMBER($AB1579),AM1579,0)+'01_指標庫'!$H$11*IF(ISNUMBER($AC1579),AN1579,0)+'01_指標庫'!$H$12*IF(ISNUMBER($AD1579),AO1579,0)+'01_指標庫'!$H$13*IF(ISNUMBER($AE1579),AP1579,0)+'01_指標庫'!$H$14*IF(ISNUMBER($I1579),O1579,0)+'01_指標庫'!$H$15*IF(ISNUMBER($AH1579),AS1579,0)+'01_指標庫'!$H$16*IF(ISNUMBER($K1579),P1579,0)+'01_指標庫'!$H$17*IF(ISNUMBER($AI1579),AT1579,0)+'01_指標庫'!$H$18*IF(ISNUMBER($AJ1579),AU1579,0)+'01_指標庫'!$H$19*IF(ISNUMBER($AK1579),AV1579,0)+'01_指標庫'!$H$20*IF(ISNUMBER($BB1579),BB1579,0)+'01_指標庫'!$H$21*IF(ISNUMBER($BC1579),BC1579,0))/AW1579,1))</f>
        <v>7.8</v>
      </c>
      <c r="AY1579" s="67"/>
      <c r="AZ1579" s="67"/>
      <c r="BA1579" s="66">
        <f t="shared" si="569"/>
        <v>6.6751213073483751E-3</v>
      </c>
      <c r="BB1579">
        <f t="shared" si="570"/>
        <v>0</v>
      </c>
      <c r="BC1579" t="str">
        <f t="shared" si="571"/>
        <v/>
      </c>
    </row>
    <row r="1580" spans="1:55" ht="15" customHeight="1">
      <c r="A1580" s="56">
        <v>1576</v>
      </c>
      <c r="B1580" s="57">
        <v>44844</v>
      </c>
      <c r="C1580" s="56">
        <v>2022</v>
      </c>
      <c r="D1580" s="58" t="s">
        <v>236</v>
      </c>
      <c r="E1580" s="59">
        <v>10926.97</v>
      </c>
      <c r="F1580" s="60">
        <v>-0.176012</v>
      </c>
      <c r="G1580" s="60">
        <v>-0.34068999999999999</v>
      </c>
      <c r="H1580" s="61">
        <v>0.1837</v>
      </c>
      <c r="I1580" s="69">
        <v>545.29999999999995</v>
      </c>
      <c r="J1580" s="70" t="s">
        <v>240</v>
      </c>
      <c r="K1580" s="63">
        <v>32.450000000000003</v>
      </c>
      <c r="L1580" s="56">
        <f t="shared" si="549"/>
        <v>0</v>
      </c>
      <c r="M1580" s="56">
        <f t="shared" si="550"/>
        <v>0</v>
      </c>
      <c r="N1580" s="56">
        <f t="shared" si="551"/>
        <v>0</v>
      </c>
      <c r="O1580" s="56">
        <f t="shared" si="552"/>
        <v>50</v>
      </c>
      <c r="P1580" s="56">
        <f t="shared" si="553"/>
        <v>0</v>
      </c>
      <c r="Q1580" s="63"/>
      <c r="R1580" s="56"/>
      <c r="S1580" s="60">
        <f t="shared" si="566"/>
        <v>-1.0190706619067735E-2</v>
      </c>
      <c r="T1580" s="64">
        <f t="shared" si="567"/>
        <v>3.475765306122458E-2</v>
      </c>
      <c r="V1580" s="65"/>
      <c r="W1580" s="65"/>
      <c r="Y1580" s="15" t="str">
        <f t="shared" si="554"/>
        <v>HARD</v>
      </c>
      <c r="AA1580" s="66">
        <f t="shared" si="568"/>
        <v>-6.8588054624780903E-2</v>
      </c>
      <c r="AB1580">
        <f>LOOKUP($B1580,'07_L1政策步階'!$A$4:$A$14,'07_L1政策步階'!$C$4:$C$14)</f>
        <v>-1</v>
      </c>
      <c r="AC1580" s="65"/>
      <c r="AD1580" s="65"/>
      <c r="AE1580" s="65"/>
      <c r="AF1580" s="65"/>
      <c r="AG1580" s="65"/>
      <c r="AH1580" s="65"/>
      <c r="AI1580" s="65"/>
      <c r="AJ1580" s="65"/>
      <c r="AK1580" s="65"/>
      <c r="AL1580">
        <f t="shared" si="555"/>
        <v>0</v>
      </c>
      <c r="AM1580">
        <f t="shared" si="556"/>
        <v>0</v>
      </c>
      <c r="AN1580" t="str">
        <f t="shared" si="557"/>
        <v/>
      </c>
      <c r="AO1580" t="str">
        <f t="shared" si="558"/>
        <v/>
      </c>
      <c r="AP1580" t="str">
        <f t="shared" si="559"/>
        <v/>
      </c>
      <c r="AQ1580" t="str">
        <f t="shared" si="560"/>
        <v/>
      </c>
      <c r="AR1580" t="str">
        <f t="shared" si="561"/>
        <v/>
      </c>
      <c r="AS1580" t="str">
        <f t="shared" si="562"/>
        <v/>
      </c>
      <c r="AT1580" t="str">
        <f t="shared" si="563"/>
        <v/>
      </c>
      <c r="AU1580" t="str">
        <f t="shared" si="564"/>
        <v/>
      </c>
      <c r="AV1580" t="str">
        <f t="shared" si="565"/>
        <v/>
      </c>
      <c r="AW1580">
        <f>'01_指標庫'!$H$4*ISNUMBER($F1580)+'01_指標庫'!$H$5*ISNUMBER($AA1580)+'01_指標庫'!$H$6*ISNUMBER($G1580)+'01_指標庫'!$H$7*ISNUMBER($H1580)+'01_指標庫'!$H$8*ISNUMBER($AF1580)+'01_指標庫'!$H$9*ISNUMBER($AG1580)+'01_指標庫'!$H$10*ISNUMBER($AB1580)+'01_指標庫'!$H$11*ISNUMBER($AC1580)+'01_指標庫'!$H$12*ISNUMBER($AD1580)+'01_指標庫'!$H$13*ISNUMBER($AE1580)+'01_指標庫'!$H$14*ISNUMBER($I1580)+'01_指標庫'!$H$15*ISNUMBER($AH1580)+'01_指標庫'!$H$16*ISNUMBER($K1580)+'01_指標庫'!$H$17*ISNUMBER($AI1580)+'01_指標庫'!$H$18*ISNUMBER($AJ1580)+'01_指標庫'!$H$19*ISNUMBER($AK1580)+'01_指標庫'!$H$20*ISNUMBER($BB1580)+'01_指標庫'!$H$21*ISNUMBER($BC1580)</f>
        <v>51</v>
      </c>
      <c r="AX1580">
        <f>IF(AW1580=0,50,ROUND(('01_指標庫'!$H$4*IF(ISNUMBER($F1580),L1580,0)+'01_指標庫'!$H$5*IF(ISNUMBER($AA1580),AL1580,0)+'01_指標庫'!$H$6*IF(ISNUMBER($G1580),M1580,0)+'01_指標庫'!$H$7*IF(ISNUMBER($H1580),N1580,0)+'01_指標庫'!$H$8*IF(ISNUMBER($AF1580),AQ1580,0)+'01_指標庫'!$H$9*IF(ISNUMBER($AG1580),AR1580,0)+'01_指標庫'!$H$10*IF(ISNUMBER($AB1580),AM1580,0)+'01_指標庫'!$H$11*IF(ISNUMBER($AC1580),AN1580,0)+'01_指標庫'!$H$12*IF(ISNUMBER($AD1580),AO1580,0)+'01_指標庫'!$H$13*IF(ISNUMBER($AE1580),AP1580,0)+'01_指標庫'!$H$14*IF(ISNUMBER($I1580),O1580,0)+'01_指標庫'!$H$15*IF(ISNUMBER($AH1580),AS1580,0)+'01_指標庫'!$H$16*IF(ISNUMBER($K1580),P1580,0)+'01_指標庫'!$H$17*IF(ISNUMBER($AI1580),AT1580,0)+'01_指標庫'!$H$18*IF(ISNUMBER($AJ1580),AU1580,0)+'01_指標庫'!$H$19*IF(ISNUMBER($AK1580),AV1580,0)+'01_指標庫'!$H$20*IF(ISNUMBER($BB1580),BB1580,0)+'01_指標庫'!$H$21*IF(ISNUMBER($BC1580),BC1580,0))/AW1580,1))</f>
        <v>13.7</v>
      </c>
      <c r="AY1580" s="67"/>
      <c r="AZ1580" s="67"/>
      <c r="BA1580" s="66">
        <f t="shared" si="569"/>
        <v>4.2252470463408631E-3</v>
      </c>
      <c r="BB1580">
        <f t="shared" si="570"/>
        <v>50</v>
      </c>
      <c r="BC1580" t="str">
        <f t="shared" si="571"/>
        <v/>
      </c>
    </row>
    <row r="1581" spans="1:55" ht="15" customHeight="1">
      <c r="A1581" s="56">
        <v>1577</v>
      </c>
      <c r="B1581" s="57">
        <v>44845</v>
      </c>
      <c r="C1581" s="56">
        <v>2022</v>
      </c>
      <c r="D1581" s="58" t="s">
        <v>237</v>
      </c>
      <c r="E1581" s="59">
        <v>10791.35</v>
      </c>
      <c r="F1581" s="60">
        <v>-0.18454300000000001</v>
      </c>
      <c r="G1581" s="60">
        <v>-0.34887299999999999</v>
      </c>
      <c r="H1581" s="61">
        <v>0.1633</v>
      </c>
      <c r="I1581" s="69">
        <v>555.20000000000005</v>
      </c>
      <c r="J1581" s="70" t="s">
        <v>240</v>
      </c>
      <c r="K1581" s="63">
        <v>33.630000000000003</v>
      </c>
      <c r="L1581" s="56">
        <f t="shared" si="549"/>
        <v>0</v>
      </c>
      <c r="M1581" s="56">
        <f t="shared" si="550"/>
        <v>0</v>
      </c>
      <c r="N1581" s="56">
        <f t="shared" si="551"/>
        <v>0</v>
      </c>
      <c r="O1581" s="56">
        <f t="shared" si="552"/>
        <v>50</v>
      </c>
      <c r="P1581" s="56">
        <f t="shared" si="553"/>
        <v>0</v>
      </c>
      <c r="Q1581" s="63"/>
      <c r="R1581" s="56"/>
      <c r="S1581" s="60">
        <f t="shared" si="566"/>
        <v>-1.2411491932347141E-2</v>
      </c>
      <c r="T1581" s="64">
        <f t="shared" si="567"/>
        <v>3.6363636363636376E-2</v>
      </c>
      <c r="V1581" s="65"/>
      <c r="W1581" s="65"/>
      <c r="Y1581" s="15" t="str">
        <f t="shared" si="554"/>
        <v>HARD</v>
      </c>
      <c r="AA1581" s="66">
        <f t="shared" si="568"/>
        <v>-6.9895060232005757E-2</v>
      </c>
      <c r="AB1581">
        <f>LOOKUP($B1581,'07_L1政策步階'!$A$4:$A$14,'07_L1政策步階'!$C$4:$C$14)</f>
        <v>-1</v>
      </c>
      <c r="AC1581" s="65"/>
      <c r="AD1581" s="65"/>
      <c r="AE1581" s="65"/>
      <c r="AF1581" s="65"/>
      <c r="AG1581" s="65"/>
      <c r="AH1581" s="65"/>
      <c r="AI1581" s="65"/>
      <c r="AJ1581" s="65"/>
      <c r="AK1581" s="65"/>
      <c r="AL1581">
        <f t="shared" si="555"/>
        <v>0</v>
      </c>
      <c r="AM1581">
        <f t="shared" si="556"/>
        <v>0</v>
      </c>
      <c r="AN1581" t="str">
        <f t="shared" si="557"/>
        <v/>
      </c>
      <c r="AO1581" t="str">
        <f t="shared" si="558"/>
        <v/>
      </c>
      <c r="AP1581" t="str">
        <f t="shared" si="559"/>
        <v/>
      </c>
      <c r="AQ1581" t="str">
        <f t="shared" si="560"/>
        <v/>
      </c>
      <c r="AR1581" t="str">
        <f t="shared" si="561"/>
        <v/>
      </c>
      <c r="AS1581" t="str">
        <f t="shared" si="562"/>
        <v/>
      </c>
      <c r="AT1581" t="str">
        <f t="shared" si="563"/>
        <v/>
      </c>
      <c r="AU1581" t="str">
        <f t="shared" si="564"/>
        <v/>
      </c>
      <c r="AV1581" t="str">
        <f t="shared" si="565"/>
        <v/>
      </c>
      <c r="AW1581">
        <f>'01_指標庫'!$H$4*ISNUMBER($F1581)+'01_指標庫'!$H$5*ISNUMBER($AA1581)+'01_指標庫'!$H$6*ISNUMBER($G1581)+'01_指標庫'!$H$7*ISNUMBER($H1581)+'01_指標庫'!$H$8*ISNUMBER($AF1581)+'01_指標庫'!$H$9*ISNUMBER($AG1581)+'01_指標庫'!$H$10*ISNUMBER($AB1581)+'01_指標庫'!$H$11*ISNUMBER($AC1581)+'01_指標庫'!$H$12*ISNUMBER($AD1581)+'01_指標庫'!$H$13*ISNUMBER($AE1581)+'01_指標庫'!$H$14*ISNUMBER($I1581)+'01_指標庫'!$H$15*ISNUMBER($AH1581)+'01_指標庫'!$H$16*ISNUMBER($K1581)+'01_指標庫'!$H$17*ISNUMBER($AI1581)+'01_指標庫'!$H$18*ISNUMBER($AJ1581)+'01_指標庫'!$H$19*ISNUMBER($AK1581)+'01_指標庫'!$H$20*ISNUMBER($BB1581)+'01_指標庫'!$H$21*ISNUMBER($BC1581)</f>
        <v>51</v>
      </c>
      <c r="AX1581">
        <f>IF(AW1581=0,50,ROUND(('01_指標庫'!$H$4*IF(ISNUMBER($F1581),L1581,0)+'01_指標庫'!$H$5*IF(ISNUMBER($AA1581),AL1581,0)+'01_指標庫'!$H$6*IF(ISNUMBER($G1581),M1581,0)+'01_指標庫'!$H$7*IF(ISNUMBER($H1581),N1581,0)+'01_指標庫'!$H$8*IF(ISNUMBER($AF1581),AQ1581,0)+'01_指標庫'!$H$9*IF(ISNUMBER($AG1581),AR1581,0)+'01_指標庫'!$H$10*IF(ISNUMBER($AB1581),AM1581,0)+'01_指標庫'!$H$11*IF(ISNUMBER($AC1581),AN1581,0)+'01_指標庫'!$H$12*IF(ISNUMBER($AD1581),AO1581,0)+'01_指標庫'!$H$13*IF(ISNUMBER($AE1581),AP1581,0)+'01_指標庫'!$H$14*IF(ISNUMBER($I1581),O1581,0)+'01_指標庫'!$H$15*IF(ISNUMBER($AH1581),AS1581,0)+'01_指標庫'!$H$16*IF(ISNUMBER($K1581),P1581,0)+'01_指標庫'!$H$17*IF(ISNUMBER($AI1581),AT1581,0)+'01_指標庫'!$H$18*IF(ISNUMBER($AJ1581),AU1581,0)+'01_指標庫'!$H$19*IF(ISNUMBER($AK1581),AV1581,0)+'01_指標庫'!$H$20*IF(ISNUMBER($BB1581),BB1581,0)+'01_指標庫'!$H$21*IF(ISNUMBER($BC1581),BC1581,0))/AW1581,1))</f>
        <v>7.8</v>
      </c>
      <c r="AY1581" s="67"/>
      <c r="AZ1581" s="67"/>
      <c r="BA1581" s="66">
        <f t="shared" si="569"/>
        <v>-5.5731157095623152E-3</v>
      </c>
      <c r="BB1581">
        <f t="shared" si="570"/>
        <v>0</v>
      </c>
      <c r="BC1581" t="str">
        <f t="shared" si="571"/>
        <v/>
      </c>
    </row>
    <row r="1582" spans="1:55" ht="15" customHeight="1">
      <c r="A1582" s="56">
        <v>1578</v>
      </c>
      <c r="B1582" s="57">
        <v>44846</v>
      </c>
      <c r="C1582" s="56">
        <v>2022</v>
      </c>
      <c r="D1582" s="58" t="s">
        <v>238</v>
      </c>
      <c r="E1582" s="59">
        <v>10785.62</v>
      </c>
      <c r="F1582" s="60">
        <v>-0.18319099999999999</v>
      </c>
      <c r="G1582" s="60">
        <v>-0.349219</v>
      </c>
      <c r="H1582" s="61">
        <v>0.1837</v>
      </c>
      <c r="I1582" s="69">
        <v>554.70000000000005</v>
      </c>
      <c r="J1582" s="70" t="s">
        <v>240</v>
      </c>
      <c r="K1582" s="63">
        <v>33.57</v>
      </c>
      <c r="L1582" s="56">
        <f t="shared" si="549"/>
        <v>0</v>
      </c>
      <c r="M1582" s="56">
        <f t="shared" si="550"/>
        <v>0</v>
      </c>
      <c r="N1582" s="56">
        <f t="shared" si="551"/>
        <v>0</v>
      </c>
      <c r="O1582" s="56">
        <f t="shared" si="552"/>
        <v>50</v>
      </c>
      <c r="P1582" s="56">
        <f t="shared" si="553"/>
        <v>0</v>
      </c>
      <c r="Q1582" s="63"/>
      <c r="R1582" s="56"/>
      <c r="S1582" s="60">
        <f t="shared" si="566"/>
        <v>-5.3098083186997602E-4</v>
      </c>
      <c r="T1582" s="64">
        <f t="shared" si="567"/>
        <v>-1.784121320249854E-3</v>
      </c>
      <c r="V1582" s="65"/>
      <c r="W1582" s="65"/>
      <c r="Y1582" s="15" t="str">
        <f t="shared" si="554"/>
        <v>HARD</v>
      </c>
      <c r="AA1582" s="66">
        <f t="shared" si="568"/>
        <v>-7.1063656017826937E-2</v>
      </c>
      <c r="AB1582">
        <f>LOOKUP($B1582,'07_L1政策步階'!$A$4:$A$14,'07_L1政策步階'!$C$4:$C$14)</f>
        <v>-1</v>
      </c>
      <c r="AC1582" s="65"/>
      <c r="AD1582" s="65"/>
      <c r="AE1582" s="65"/>
      <c r="AF1582" s="65"/>
      <c r="AG1582" s="65"/>
      <c r="AH1582" s="65"/>
      <c r="AI1582" s="65"/>
      <c r="AJ1582" s="65"/>
      <c r="AK1582" s="65"/>
      <c r="AL1582">
        <f t="shared" si="555"/>
        <v>0</v>
      </c>
      <c r="AM1582">
        <f t="shared" si="556"/>
        <v>0</v>
      </c>
      <c r="AN1582" t="str">
        <f t="shared" si="557"/>
        <v/>
      </c>
      <c r="AO1582" t="str">
        <f t="shared" si="558"/>
        <v/>
      </c>
      <c r="AP1582" t="str">
        <f t="shared" si="559"/>
        <v/>
      </c>
      <c r="AQ1582" t="str">
        <f t="shared" si="560"/>
        <v/>
      </c>
      <c r="AR1582" t="str">
        <f t="shared" si="561"/>
        <v/>
      </c>
      <c r="AS1582" t="str">
        <f t="shared" si="562"/>
        <v/>
      </c>
      <c r="AT1582" t="str">
        <f t="shared" si="563"/>
        <v/>
      </c>
      <c r="AU1582" t="str">
        <f t="shared" si="564"/>
        <v/>
      </c>
      <c r="AV1582" t="str">
        <f t="shared" si="565"/>
        <v/>
      </c>
      <c r="AW1582">
        <f>'01_指標庫'!$H$4*ISNUMBER($F1582)+'01_指標庫'!$H$5*ISNUMBER($AA1582)+'01_指標庫'!$H$6*ISNUMBER($G1582)+'01_指標庫'!$H$7*ISNUMBER($H1582)+'01_指標庫'!$H$8*ISNUMBER($AF1582)+'01_指標庫'!$H$9*ISNUMBER($AG1582)+'01_指標庫'!$H$10*ISNUMBER($AB1582)+'01_指標庫'!$H$11*ISNUMBER($AC1582)+'01_指標庫'!$H$12*ISNUMBER($AD1582)+'01_指標庫'!$H$13*ISNUMBER($AE1582)+'01_指標庫'!$H$14*ISNUMBER($I1582)+'01_指標庫'!$H$15*ISNUMBER($AH1582)+'01_指標庫'!$H$16*ISNUMBER($K1582)+'01_指標庫'!$H$17*ISNUMBER($AI1582)+'01_指標庫'!$H$18*ISNUMBER($AJ1582)+'01_指標庫'!$H$19*ISNUMBER($AK1582)+'01_指標庫'!$H$20*ISNUMBER($BB1582)+'01_指標庫'!$H$21*ISNUMBER($BC1582)</f>
        <v>51</v>
      </c>
      <c r="AX1582">
        <f>IF(AW1582=0,50,ROUND(('01_指標庫'!$H$4*IF(ISNUMBER($F1582),L1582,0)+'01_指標庫'!$H$5*IF(ISNUMBER($AA1582),AL1582,0)+'01_指標庫'!$H$6*IF(ISNUMBER($G1582),M1582,0)+'01_指標庫'!$H$7*IF(ISNUMBER($H1582),N1582,0)+'01_指標庫'!$H$8*IF(ISNUMBER($AF1582),AQ1582,0)+'01_指標庫'!$H$9*IF(ISNUMBER($AG1582),AR1582,0)+'01_指標庫'!$H$10*IF(ISNUMBER($AB1582),AM1582,0)+'01_指標庫'!$H$11*IF(ISNUMBER($AC1582),AN1582,0)+'01_指標庫'!$H$12*IF(ISNUMBER($AD1582),AO1582,0)+'01_指標庫'!$H$13*IF(ISNUMBER($AE1582),AP1582,0)+'01_指標庫'!$H$14*IF(ISNUMBER($I1582),O1582,0)+'01_指標庫'!$H$15*IF(ISNUMBER($AH1582),AS1582,0)+'01_指標庫'!$H$16*IF(ISNUMBER($K1582),P1582,0)+'01_指標庫'!$H$17*IF(ISNUMBER($AI1582),AT1582,0)+'01_指標庫'!$H$18*IF(ISNUMBER($AJ1582),AU1582,0)+'01_指標庫'!$H$19*IF(ISNUMBER($AK1582),AV1582,0)+'01_指標庫'!$H$20*IF(ISNUMBER($BB1582),BB1582,0)+'01_指標庫'!$H$21*IF(ISNUMBER($BC1582),BC1582,0))/AW1582,1))</f>
        <v>7.8</v>
      </c>
      <c r="AY1582" s="67"/>
      <c r="AZ1582" s="67"/>
      <c r="BA1582" s="66">
        <f t="shared" si="569"/>
        <v>-1.3379965784063752E-2</v>
      </c>
      <c r="BB1582">
        <f t="shared" si="570"/>
        <v>0</v>
      </c>
      <c r="BC1582" t="str">
        <f t="shared" si="571"/>
        <v/>
      </c>
    </row>
    <row r="1583" spans="1:55" ht="15" customHeight="1">
      <c r="A1583" s="56">
        <v>1579</v>
      </c>
      <c r="B1583" s="57">
        <v>44847</v>
      </c>
      <c r="C1583" s="56">
        <v>2022</v>
      </c>
      <c r="D1583" s="58" t="s">
        <v>239</v>
      </c>
      <c r="E1583" s="59">
        <v>11033.58</v>
      </c>
      <c r="F1583" s="60">
        <v>-0.162684</v>
      </c>
      <c r="G1583" s="60">
        <v>-0.33425700000000003</v>
      </c>
      <c r="H1583" s="61">
        <v>0.1837</v>
      </c>
      <c r="I1583" s="69">
        <v>541</v>
      </c>
      <c r="J1583" s="70" t="s">
        <v>240</v>
      </c>
      <c r="K1583" s="63">
        <v>31.94</v>
      </c>
      <c r="L1583" s="56">
        <f t="shared" si="549"/>
        <v>0</v>
      </c>
      <c r="M1583" s="56">
        <f t="shared" si="550"/>
        <v>0</v>
      </c>
      <c r="N1583" s="56">
        <f t="shared" si="551"/>
        <v>0</v>
      </c>
      <c r="O1583" s="56">
        <f t="shared" si="552"/>
        <v>50</v>
      </c>
      <c r="P1583" s="56">
        <f t="shared" si="553"/>
        <v>0</v>
      </c>
      <c r="Q1583" s="63"/>
      <c r="R1583" s="56"/>
      <c r="S1583" s="60">
        <f t="shared" si="566"/>
        <v>2.2989869845219779E-2</v>
      </c>
      <c r="T1583" s="64">
        <f t="shared" si="567"/>
        <v>-4.8555257670539143E-2</v>
      </c>
      <c r="V1583" s="65"/>
      <c r="W1583" s="65"/>
      <c r="Y1583" s="15" t="str">
        <f t="shared" si="554"/>
        <v>HARD</v>
      </c>
      <c r="AA1583" s="66">
        <f t="shared" si="568"/>
        <v>-7.2509815204182981E-2</v>
      </c>
      <c r="AB1583">
        <f>LOOKUP($B1583,'07_L1政策步階'!$A$4:$A$14,'07_L1政策步階'!$C$4:$C$14)</f>
        <v>-1</v>
      </c>
      <c r="AC1583" s="65"/>
      <c r="AD1583" s="65"/>
      <c r="AE1583" s="65"/>
      <c r="AF1583" s="65"/>
      <c r="AG1583" s="65"/>
      <c r="AH1583" s="65"/>
      <c r="AI1583" s="65"/>
      <c r="AJ1583" s="65"/>
      <c r="AK1583" s="65"/>
      <c r="AL1583">
        <f t="shared" si="555"/>
        <v>0</v>
      </c>
      <c r="AM1583">
        <f t="shared" si="556"/>
        <v>0</v>
      </c>
      <c r="AN1583" t="str">
        <f t="shared" si="557"/>
        <v/>
      </c>
      <c r="AO1583" t="str">
        <f t="shared" si="558"/>
        <v/>
      </c>
      <c r="AP1583" t="str">
        <f t="shared" si="559"/>
        <v/>
      </c>
      <c r="AQ1583" t="str">
        <f t="shared" si="560"/>
        <v/>
      </c>
      <c r="AR1583" t="str">
        <f t="shared" si="561"/>
        <v/>
      </c>
      <c r="AS1583" t="str">
        <f t="shared" si="562"/>
        <v/>
      </c>
      <c r="AT1583" t="str">
        <f t="shared" si="563"/>
        <v/>
      </c>
      <c r="AU1583" t="str">
        <f t="shared" si="564"/>
        <v/>
      </c>
      <c r="AV1583" t="str">
        <f t="shared" si="565"/>
        <v/>
      </c>
      <c r="AW1583">
        <f>'01_指標庫'!$H$4*ISNUMBER($F1583)+'01_指標庫'!$H$5*ISNUMBER($AA1583)+'01_指標庫'!$H$6*ISNUMBER($G1583)+'01_指標庫'!$H$7*ISNUMBER($H1583)+'01_指標庫'!$H$8*ISNUMBER($AF1583)+'01_指標庫'!$H$9*ISNUMBER($AG1583)+'01_指標庫'!$H$10*ISNUMBER($AB1583)+'01_指標庫'!$H$11*ISNUMBER($AC1583)+'01_指標庫'!$H$12*ISNUMBER($AD1583)+'01_指標庫'!$H$13*ISNUMBER($AE1583)+'01_指標庫'!$H$14*ISNUMBER($I1583)+'01_指標庫'!$H$15*ISNUMBER($AH1583)+'01_指標庫'!$H$16*ISNUMBER($K1583)+'01_指標庫'!$H$17*ISNUMBER($AI1583)+'01_指標庫'!$H$18*ISNUMBER($AJ1583)+'01_指標庫'!$H$19*ISNUMBER($AK1583)+'01_指標庫'!$H$20*ISNUMBER($BB1583)+'01_指標庫'!$H$21*ISNUMBER($BC1583)</f>
        <v>51</v>
      </c>
      <c r="AX1583">
        <f>IF(AW1583=0,50,ROUND(('01_指標庫'!$H$4*IF(ISNUMBER($F1583),L1583,0)+'01_指標庫'!$H$5*IF(ISNUMBER($AA1583),AL1583,0)+'01_指標庫'!$H$6*IF(ISNUMBER($G1583),M1583,0)+'01_指標庫'!$H$7*IF(ISNUMBER($H1583),N1583,0)+'01_指標庫'!$H$8*IF(ISNUMBER($AF1583),AQ1583,0)+'01_指標庫'!$H$9*IF(ISNUMBER($AG1583),AR1583,0)+'01_指標庫'!$H$10*IF(ISNUMBER($AB1583),AM1583,0)+'01_指標庫'!$H$11*IF(ISNUMBER($AC1583),AN1583,0)+'01_指標庫'!$H$12*IF(ISNUMBER($AD1583),AO1583,0)+'01_指標庫'!$H$13*IF(ISNUMBER($AE1583),AP1583,0)+'01_指標庫'!$H$14*IF(ISNUMBER($I1583),O1583,0)+'01_指標庫'!$H$15*IF(ISNUMBER($AH1583),AS1583,0)+'01_指標庫'!$H$16*IF(ISNUMBER($K1583),P1583,0)+'01_指標庫'!$H$17*IF(ISNUMBER($AI1583),AT1583,0)+'01_指標庫'!$H$18*IF(ISNUMBER($AJ1583),AU1583,0)+'01_指標庫'!$H$19*IF(ISNUMBER($AK1583),AV1583,0)+'01_指標庫'!$H$20*IF(ISNUMBER($BB1583),BB1583,0)+'01_指標庫'!$H$21*IF(ISNUMBER($BC1583),BC1583,0))/AW1583,1))</f>
        <v>7.8</v>
      </c>
      <c r="AY1583" s="67"/>
      <c r="AZ1583" s="67"/>
      <c r="BA1583" s="66">
        <f t="shared" si="569"/>
        <v>-2.0330255586202606E-2</v>
      </c>
      <c r="BB1583">
        <f t="shared" si="570"/>
        <v>0</v>
      </c>
      <c r="BC1583" t="str">
        <f t="shared" si="571"/>
        <v/>
      </c>
    </row>
    <row r="1584" spans="1:55" ht="15" customHeight="1">
      <c r="A1584" s="56">
        <v>1580</v>
      </c>
      <c r="B1584" s="57">
        <v>44848</v>
      </c>
      <c r="C1584" s="56">
        <v>2022</v>
      </c>
      <c r="D1584" s="58" t="s">
        <v>234</v>
      </c>
      <c r="E1584" s="59">
        <v>10692.06</v>
      </c>
      <c r="F1584" s="60">
        <v>-0.18681200000000001</v>
      </c>
      <c r="G1584" s="60">
        <v>-0.35486400000000001</v>
      </c>
      <c r="H1584" s="61">
        <v>0.1837</v>
      </c>
      <c r="I1584" s="69">
        <v>541.70000000000005</v>
      </c>
      <c r="J1584" s="70" t="s">
        <v>240</v>
      </c>
      <c r="K1584" s="63">
        <v>32.020000000000003</v>
      </c>
      <c r="L1584" s="56">
        <f t="shared" si="549"/>
        <v>0</v>
      </c>
      <c r="M1584" s="56">
        <f t="shared" si="550"/>
        <v>0</v>
      </c>
      <c r="N1584" s="56">
        <f t="shared" si="551"/>
        <v>0</v>
      </c>
      <c r="O1584" s="56">
        <f t="shared" si="552"/>
        <v>50</v>
      </c>
      <c r="P1584" s="56">
        <f t="shared" si="553"/>
        <v>0</v>
      </c>
      <c r="Q1584" s="63"/>
      <c r="R1584" s="56"/>
      <c r="S1584" s="60">
        <f t="shared" si="566"/>
        <v>-3.0952782324503936E-2</v>
      </c>
      <c r="T1584" s="64">
        <f t="shared" si="567"/>
        <v>2.5046963055730398E-3</v>
      </c>
      <c r="V1584" s="65"/>
      <c r="W1584" s="65"/>
      <c r="Y1584" s="15" t="str">
        <f t="shared" si="554"/>
        <v>HARD</v>
      </c>
      <c r="AA1584" s="66">
        <f t="shared" si="568"/>
        <v>-7.4448257594226908E-2</v>
      </c>
      <c r="AB1584">
        <f>LOOKUP($B1584,'07_L1政策步階'!$A$4:$A$14,'07_L1政策步階'!$C$4:$C$14)</f>
        <v>-1</v>
      </c>
      <c r="AC1584" s="65"/>
      <c r="AD1584" s="65"/>
      <c r="AE1584" s="65"/>
      <c r="AF1584" s="65"/>
      <c r="AG1584" s="65"/>
      <c r="AH1584" s="65"/>
      <c r="AI1584" s="65"/>
      <c r="AJ1584" s="65"/>
      <c r="AK1584" s="65"/>
      <c r="AL1584">
        <f t="shared" si="555"/>
        <v>0</v>
      </c>
      <c r="AM1584">
        <f t="shared" si="556"/>
        <v>0</v>
      </c>
      <c r="AN1584" t="str">
        <f t="shared" si="557"/>
        <v/>
      </c>
      <c r="AO1584" t="str">
        <f t="shared" si="558"/>
        <v/>
      </c>
      <c r="AP1584" t="str">
        <f t="shared" si="559"/>
        <v/>
      </c>
      <c r="AQ1584" t="str">
        <f t="shared" si="560"/>
        <v/>
      </c>
      <c r="AR1584" t="str">
        <f t="shared" si="561"/>
        <v/>
      </c>
      <c r="AS1584" t="str">
        <f t="shared" si="562"/>
        <v/>
      </c>
      <c r="AT1584" t="str">
        <f t="shared" si="563"/>
        <v/>
      </c>
      <c r="AU1584" t="str">
        <f t="shared" si="564"/>
        <v/>
      </c>
      <c r="AV1584" t="str">
        <f t="shared" si="565"/>
        <v/>
      </c>
      <c r="AW1584">
        <f>'01_指標庫'!$H$4*ISNUMBER($F1584)+'01_指標庫'!$H$5*ISNUMBER($AA1584)+'01_指標庫'!$H$6*ISNUMBER($G1584)+'01_指標庫'!$H$7*ISNUMBER($H1584)+'01_指標庫'!$H$8*ISNUMBER($AF1584)+'01_指標庫'!$H$9*ISNUMBER($AG1584)+'01_指標庫'!$H$10*ISNUMBER($AB1584)+'01_指標庫'!$H$11*ISNUMBER($AC1584)+'01_指標庫'!$H$12*ISNUMBER($AD1584)+'01_指標庫'!$H$13*ISNUMBER($AE1584)+'01_指標庫'!$H$14*ISNUMBER($I1584)+'01_指標庫'!$H$15*ISNUMBER($AH1584)+'01_指標庫'!$H$16*ISNUMBER($K1584)+'01_指標庫'!$H$17*ISNUMBER($AI1584)+'01_指標庫'!$H$18*ISNUMBER($AJ1584)+'01_指標庫'!$H$19*ISNUMBER($AK1584)+'01_指標庫'!$H$20*ISNUMBER($BB1584)+'01_指標庫'!$H$21*ISNUMBER($BC1584)</f>
        <v>51</v>
      </c>
      <c r="AX1584">
        <f>IF(AW1584=0,50,ROUND(('01_指標庫'!$H$4*IF(ISNUMBER($F1584),L1584,0)+'01_指標庫'!$H$5*IF(ISNUMBER($AA1584),AL1584,0)+'01_指標庫'!$H$6*IF(ISNUMBER($G1584),M1584,0)+'01_指標庫'!$H$7*IF(ISNUMBER($H1584),N1584,0)+'01_指標庫'!$H$8*IF(ISNUMBER($AF1584),AQ1584,0)+'01_指標庫'!$H$9*IF(ISNUMBER($AG1584),AR1584,0)+'01_指標庫'!$H$10*IF(ISNUMBER($AB1584),AM1584,0)+'01_指標庫'!$H$11*IF(ISNUMBER($AC1584),AN1584,0)+'01_指標庫'!$H$12*IF(ISNUMBER($AD1584),AO1584,0)+'01_指標庫'!$H$13*IF(ISNUMBER($AE1584),AP1584,0)+'01_指標庫'!$H$14*IF(ISNUMBER($I1584),O1584,0)+'01_指標庫'!$H$15*IF(ISNUMBER($AH1584),AS1584,0)+'01_指標庫'!$H$16*IF(ISNUMBER($K1584),P1584,0)+'01_指標庫'!$H$17*IF(ISNUMBER($AI1584),AT1584,0)+'01_指標庫'!$H$18*IF(ISNUMBER($AJ1584),AU1584,0)+'01_指標庫'!$H$19*IF(ISNUMBER($AK1584),AV1584,0)+'01_指標庫'!$H$20*IF(ISNUMBER($BB1584),BB1584,0)+'01_指標庫'!$H$21*IF(ISNUMBER($BC1584),BC1584,0))/AW1584,1))</f>
        <v>7.8</v>
      </c>
      <c r="AY1584" s="67"/>
      <c r="AZ1584" s="67"/>
      <c r="BA1584" s="66">
        <f t="shared" si="569"/>
        <v>-2.4121288464999058E-2</v>
      </c>
      <c r="BB1584">
        <f t="shared" si="570"/>
        <v>0</v>
      </c>
      <c r="BC1584" t="str">
        <f t="shared" si="571"/>
        <v/>
      </c>
    </row>
    <row r="1585" spans="1:55" ht="15" customHeight="1">
      <c r="A1585" s="56">
        <v>1581</v>
      </c>
      <c r="B1585" s="57">
        <v>44851</v>
      </c>
      <c r="C1585" s="56">
        <v>2022</v>
      </c>
      <c r="D1585" s="58" t="s">
        <v>236</v>
      </c>
      <c r="E1585" s="59">
        <v>11062.53</v>
      </c>
      <c r="F1585" s="60">
        <v>-0.156915</v>
      </c>
      <c r="G1585" s="60">
        <v>-0.332511</v>
      </c>
      <c r="H1585" s="61">
        <v>0.1837</v>
      </c>
      <c r="I1585" s="69">
        <v>536.29999999999995</v>
      </c>
      <c r="J1585" s="70" t="s">
        <v>240</v>
      </c>
      <c r="K1585" s="63">
        <v>31.37</v>
      </c>
      <c r="L1585" s="56">
        <f t="shared" si="549"/>
        <v>0</v>
      </c>
      <c r="M1585" s="56">
        <f t="shared" si="550"/>
        <v>0</v>
      </c>
      <c r="N1585" s="56">
        <f t="shared" si="551"/>
        <v>0</v>
      </c>
      <c r="O1585" s="56">
        <f t="shared" si="552"/>
        <v>50</v>
      </c>
      <c r="P1585" s="56">
        <f t="shared" si="553"/>
        <v>0</v>
      </c>
      <c r="Q1585" s="63"/>
      <c r="R1585" s="56"/>
      <c r="S1585" s="60">
        <f t="shared" si="566"/>
        <v>3.464907604334444E-2</v>
      </c>
      <c r="T1585" s="64">
        <f t="shared" si="567"/>
        <v>-2.0299812617114332E-2</v>
      </c>
      <c r="V1585" s="65"/>
      <c r="W1585" s="65"/>
      <c r="Y1585" s="15" t="str">
        <f t="shared" si="554"/>
        <v>HARD</v>
      </c>
      <c r="AA1585" s="66">
        <f t="shared" si="568"/>
        <v>-7.5825236713324751E-2</v>
      </c>
      <c r="AB1585">
        <f>LOOKUP($B1585,'07_L1政策步階'!$A$4:$A$14,'07_L1政策步階'!$C$4:$C$14)</f>
        <v>-1</v>
      </c>
      <c r="AC1585" s="65"/>
      <c r="AD1585" s="65"/>
      <c r="AE1585" s="65"/>
      <c r="AF1585" s="65"/>
      <c r="AG1585" s="65"/>
      <c r="AH1585" s="65"/>
      <c r="AI1585" s="65"/>
      <c r="AJ1585" s="65"/>
      <c r="AK1585" s="65"/>
      <c r="AL1585">
        <f t="shared" si="555"/>
        <v>0</v>
      </c>
      <c r="AM1585">
        <f t="shared" si="556"/>
        <v>0</v>
      </c>
      <c r="AN1585" t="str">
        <f t="shared" si="557"/>
        <v/>
      </c>
      <c r="AO1585" t="str">
        <f t="shared" si="558"/>
        <v/>
      </c>
      <c r="AP1585" t="str">
        <f t="shared" si="559"/>
        <v/>
      </c>
      <c r="AQ1585" t="str">
        <f t="shared" si="560"/>
        <v/>
      </c>
      <c r="AR1585" t="str">
        <f t="shared" si="561"/>
        <v/>
      </c>
      <c r="AS1585" t="str">
        <f t="shared" si="562"/>
        <v/>
      </c>
      <c r="AT1585" t="str">
        <f t="shared" si="563"/>
        <v/>
      </c>
      <c r="AU1585" t="str">
        <f t="shared" si="564"/>
        <v/>
      </c>
      <c r="AV1585" t="str">
        <f t="shared" si="565"/>
        <v/>
      </c>
      <c r="AW1585">
        <f>'01_指標庫'!$H$4*ISNUMBER($F1585)+'01_指標庫'!$H$5*ISNUMBER($AA1585)+'01_指標庫'!$H$6*ISNUMBER($G1585)+'01_指標庫'!$H$7*ISNUMBER($H1585)+'01_指標庫'!$H$8*ISNUMBER($AF1585)+'01_指標庫'!$H$9*ISNUMBER($AG1585)+'01_指標庫'!$H$10*ISNUMBER($AB1585)+'01_指標庫'!$H$11*ISNUMBER($AC1585)+'01_指標庫'!$H$12*ISNUMBER($AD1585)+'01_指標庫'!$H$13*ISNUMBER($AE1585)+'01_指標庫'!$H$14*ISNUMBER($I1585)+'01_指標庫'!$H$15*ISNUMBER($AH1585)+'01_指標庫'!$H$16*ISNUMBER($K1585)+'01_指標庫'!$H$17*ISNUMBER($AI1585)+'01_指標庫'!$H$18*ISNUMBER($AJ1585)+'01_指標庫'!$H$19*ISNUMBER($AK1585)+'01_指標庫'!$H$20*ISNUMBER($BB1585)+'01_指標庫'!$H$21*ISNUMBER($BC1585)</f>
        <v>51</v>
      </c>
      <c r="AX1585">
        <f>IF(AW1585=0,50,ROUND(('01_指標庫'!$H$4*IF(ISNUMBER($F1585),L1585,0)+'01_指標庫'!$H$5*IF(ISNUMBER($AA1585),AL1585,0)+'01_指標庫'!$H$6*IF(ISNUMBER($G1585),M1585,0)+'01_指標庫'!$H$7*IF(ISNUMBER($H1585),N1585,0)+'01_指標庫'!$H$8*IF(ISNUMBER($AF1585),AQ1585,0)+'01_指標庫'!$H$9*IF(ISNUMBER($AG1585),AR1585,0)+'01_指標庫'!$H$10*IF(ISNUMBER($AB1585),AM1585,0)+'01_指標庫'!$H$11*IF(ISNUMBER($AC1585),AN1585,0)+'01_指標庫'!$H$12*IF(ISNUMBER($AD1585),AO1585,0)+'01_指標庫'!$H$13*IF(ISNUMBER($AE1585),AP1585,0)+'01_指標庫'!$H$14*IF(ISNUMBER($I1585),O1585,0)+'01_指標庫'!$H$15*IF(ISNUMBER($AH1585),AS1585,0)+'01_指標庫'!$H$16*IF(ISNUMBER($K1585),P1585,0)+'01_指標庫'!$H$17*IF(ISNUMBER($AI1585),AT1585,0)+'01_指標庫'!$H$18*IF(ISNUMBER($AJ1585),AU1585,0)+'01_指標庫'!$H$19*IF(ISNUMBER($AK1585),AV1585,0)+'01_指標庫'!$H$20*IF(ISNUMBER($BB1585),BB1585,0)+'01_指標庫'!$H$21*IF(ISNUMBER($BC1585),BC1585,0))/AW1585,1))</f>
        <v>7.8</v>
      </c>
      <c r="AY1585" s="67"/>
      <c r="AZ1585" s="67"/>
      <c r="BA1585" s="66">
        <f t="shared" si="569"/>
        <v>-2.0207834712650308E-2</v>
      </c>
      <c r="BB1585">
        <f t="shared" si="570"/>
        <v>0</v>
      </c>
      <c r="BC1585" t="str">
        <f t="shared" si="571"/>
        <v/>
      </c>
    </row>
    <row r="1586" spans="1:55" ht="15" customHeight="1">
      <c r="A1586" s="56">
        <v>1582</v>
      </c>
      <c r="B1586" s="57">
        <v>44852</v>
      </c>
      <c r="C1586" s="56">
        <v>2022</v>
      </c>
      <c r="D1586" s="58" t="s">
        <v>237</v>
      </c>
      <c r="E1586" s="59">
        <v>11147.74</v>
      </c>
      <c r="F1586" s="60">
        <v>-0.14874299999999999</v>
      </c>
      <c r="G1586" s="60">
        <v>-0.32736900000000002</v>
      </c>
      <c r="H1586" s="61">
        <v>0.2041</v>
      </c>
      <c r="I1586" s="69">
        <v>529</v>
      </c>
      <c r="J1586" s="70" t="s">
        <v>240</v>
      </c>
      <c r="K1586" s="63">
        <v>30.5</v>
      </c>
      <c r="L1586" s="56">
        <f t="shared" si="549"/>
        <v>0</v>
      </c>
      <c r="M1586" s="56">
        <f t="shared" si="550"/>
        <v>0</v>
      </c>
      <c r="N1586" s="56">
        <f t="shared" si="551"/>
        <v>0</v>
      </c>
      <c r="O1586" s="56">
        <f t="shared" si="552"/>
        <v>50</v>
      </c>
      <c r="P1586" s="56">
        <f t="shared" si="553"/>
        <v>0</v>
      </c>
      <c r="Q1586" s="63"/>
      <c r="R1586" s="56"/>
      <c r="S1586" s="60">
        <f t="shared" si="566"/>
        <v>7.7025779817092577E-3</v>
      </c>
      <c r="T1586" s="64">
        <f t="shared" si="567"/>
        <v>-2.7733503347146971E-2</v>
      </c>
      <c r="V1586" s="65"/>
      <c r="W1586" s="65"/>
      <c r="Y1586" s="15" t="str">
        <f t="shared" si="554"/>
        <v>HARD</v>
      </c>
      <c r="AA1586" s="66">
        <f t="shared" si="568"/>
        <v>-7.7072040389315921E-2</v>
      </c>
      <c r="AB1586">
        <f>LOOKUP($B1586,'07_L1政策步階'!$A$4:$A$14,'07_L1政策步階'!$C$4:$C$14)</f>
        <v>-1</v>
      </c>
      <c r="AC1586" s="65"/>
      <c r="AD1586" s="65"/>
      <c r="AE1586" s="65"/>
      <c r="AF1586" s="65"/>
      <c r="AG1586" s="65"/>
      <c r="AH1586" s="65"/>
      <c r="AI1586" s="65"/>
      <c r="AJ1586" s="65"/>
      <c r="AK1586" s="65"/>
      <c r="AL1586">
        <f t="shared" si="555"/>
        <v>0</v>
      </c>
      <c r="AM1586">
        <f t="shared" si="556"/>
        <v>0</v>
      </c>
      <c r="AN1586" t="str">
        <f t="shared" si="557"/>
        <v/>
      </c>
      <c r="AO1586" t="str">
        <f t="shared" si="558"/>
        <v/>
      </c>
      <c r="AP1586" t="str">
        <f t="shared" si="559"/>
        <v/>
      </c>
      <c r="AQ1586" t="str">
        <f t="shared" si="560"/>
        <v/>
      </c>
      <c r="AR1586" t="str">
        <f t="shared" si="561"/>
        <v/>
      </c>
      <c r="AS1586" t="str">
        <f t="shared" si="562"/>
        <v/>
      </c>
      <c r="AT1586" t="str">
        <f t="shared" si="563"/>
        <v/>
      </c>
      <c r="AU1586" t="str">
        <f t="shared" si="564"/>
        <v/>
      </c>
      <c r="AV1586" t="str">
        <f t="shared" si="565"/>
        <v/>
      </c>
      <c r="AW1586">
        <f>'01_指標庫'!$H$4*ISNUMBER($F1586)+'01_指標庫'!$H$5*ISNUMBER($AA1586)+'01_指標庫'!$H$6*ISNUMBER($G1586)+'01_指標庫'!$H$7*ISNUMBER($H1586)+'01_指標庫'!$H$8*ISNUMBER($AF1586)+'01_指標庫'!$H$9*ISNUMBER($AG1586)+'01_指標庫'!$H$10*ISNUMBER($AB1586)+'01_指標庫'!$H$11*ISNUMBER($AC1586)+'01_指標庫'!$H$12*ISNUMBER($AD1586)+'01_指標庫'!$H$13*ISNUMBER($AE1586)+'01_指標庫'!$H$14*ISNUMBER($I1586)+'01_指標庫'!$H$15*ISNUMBER($AH1586)+'01_指標庫'!$H$16*ISNUMBER($K1586)+'01_指標庫'!$H$17*ISNUMBER($AI1586)+'01_指標庫'!$H$18*ISNUMBER($AJ1586)+'01_指標庫'!$H$19*ISNUMBER($AK1586)+'01_指標庫'!$H$20*ISNUMBER($BB1586)+'01_指標庫'!$H$21*ISNUMBER($BC1586)</f>
        <v>51</v>
      </c>
      <c r="AX1586">
        <f>IF(AW1586=0,50,ROUND(('01_指標庫'!$H$4*IF(ISNUMBER($F1586),L1586,0)+'01_指標庫'!$H$5*IF(ISNUMBER($AA1586),AL1586,0)+'01_指標庫'!$H$6*IF(ISNUMBER($G1586),M1586,0)+'01_指標庫'!$H$7*IF(ISNUMBER($H1586),N1586,0)+'01_指標庫'!$H$8*IF(ISNUMBER($AF1586),AQ1586,0)+'01_指標庫'!$H$9*IF(ISNUMBER($AG1586),AR1586,0)+'01_指標庫'!$H$10*IF(ISNUMBER($AB1586),AM1586,0)+'01_指標庫'!$H$11*IF(ISNUMBER($AC1586),AN1586,0)+'01_指標庫'!$H$12*IF(ISNUMBER($AD1586),AO1586,0)+'01_指標庫'!$H$13*IF(ISNUMBER($AE1586),AP1586,0)+'01_指標庫'!$H$14*IF(ISNUMBER($I1586),O1586,0)+'01_指標庫'!$H$15*IF(ISNUMBER($AH1586),AS1586,0)+'01_指標庫'!$H$16*IF(ISNUMBER($K1586),P1586,0)+'01_指標庫'!$H$17*IF(ISNUMBER($AI1586),AT1586,0)+'01_指標庫'!$H$18*IF(ISNUMBER($AJ1586),AU1586,0)+'01_指標庫'!$H$19*IF(ISNUMBER($AK1586),AV1586,0)+'01_指標庫'!$H$20*IF(ISNUMBER($BB1586),BB1586,0)+'01_指標庫'!$H$21*IF(ISNUMBER($BC1586),BC1586,0))/AW1586,1))</f>
        <v>7.8</v>
      </c>
      <c r="AY1586" s="67"/>
      <c r="AZ1586" s="67"/>
      <c r="BA1586" s="66">
        <f t="shared" si="569"/>
        <v>-9.9055528415565863E-3</v>
      </c>
      <c r="BB1586">
        <f t="shared" si="570"/>
        <v>0</v>
      </c>
      <c r="BC1586" t="str">
        <f t="shared" si="571"/>
        <v/>
      </c>
    </row>
    <row r="1587" spans="1:55" ht="15" customHeight="1">
      <c r="A1587" s="56">
        <v>1583</v>
      </c>
      <c r="B1587" s="57">
        <v>44853</v>
      </c>
      <c r="C1587" s="56">
        <v>2022</v>
      </c>
      <c r="D1587" s="58" t="s">
        <v>238</v>
      </c>
      <c r="E1587" s="59">
        <v>11103.38</v>
      </c>
      <c r="F1587" s="60">
        <v>-0.15037900000000001</v>
      </c>
      <c r="G1587" s="60">
        <v>-0.33004600000000001</v>
      </c>
      <c r="H1587" s="61">
        <v>0.2041</v>
      </c>
      <c r="I1587" s="69">
        <v>531.20000000000005</v>
      </c>
      <c r="J1587" s="70" t="s">
        <v>240</v>
      </c>
      <c r="K1587" s="63">
        <v>30.76</v>
      </c>
      <c r="L1587" s="56">
        <f t="shared" si="549"/>
        <v>0</v>
      </c>
      <c r="M1587" s="56">
        <f t="shared" si="550"/>
        <v>0</v>
      </c>
      <c r="N1587" s="56">
        <f t="shared" si="551"/>
        <v>0</v>
      </c>
      <c r="O1587" s="56">
        <f t="shared" si="552"/>
        <v>50</v>
      </c>
      <c r="P1587" s="56">
        <f t="shared" si="553"/>
        <v>0</v>
      </c>
      <c r="Q1587" s="63"/>
      <c r="R1587" s="56"/>
      <c r="S1587" s="60">
        <f t="shared" si="566"/>
        <v>-3.9792818992908652E-3</v>
      </c>
      <c r="T1587" s="64">
        <f t="shared" si="567"/>
        <v>8.5245901639345867E-3</v>
      </c>
      <c r="V1587" s="65"/>
      <c r="W1587" s="65"/>
      <c r="Y1587" s="15" t="str">
        <f t="shared" si="554"/>
        <v>HARD</v>
      </c>
      <c r="AA1587" s="66">
        <f t="shared" si="568"/>
        <v>-7.8080881768330279E-2</v>
      </c>
      <c r="AB1587">
        <f>LOOKUP($B1587,'07_L1政策步階'!$A$4:$A$14,'07_L1政策步階'!$C$4:$C$14)</f>
        <v>-1</v>
      </c>
      <c r="AC1587" s="65"/>
      <c r="AD1587" s="65"/>
      <c r="AE1587" s="65"/>
      <c r="AF1587" s="65"/>
      <c r="AG1587" s="65"/>
      <c r="AH1587" s="65"/>
      <c r="AI1587" s="65"/>
      <c r="AJ1587" s="65"/>
      <c r="AK1587" s="65"/>
      <c r="AL1587">
        <f t="shared" si="555"/>
        <v>0</v>
      </c>
      <c r="AM1587">
        <f t="shared" si="556"/>
        <v>0</v>
      </c>
      <c r="AN1587" t="str">
        <f t="shared" si="557"/>
        <v/>
      </c>
      <c r="AO1587" t="str">
        <f t="shared" si="558"/>
        <v/>
      </c>
      <c r="AP1587" t="str">
        <f t="shared" si="559"/>
        <v/>
      </c>
      <c r="AQ1587" t="str">
        <f t="shared" si="560"/>
        <v/>
      </c>
      <c r="AR1587" t="str">
        <f t="shared" si="561"/>
        <v/>
      </c>
      <c r="AS1587" t="str">
        <f t="shared" si="562"/>
        <v/>
      </c>
      <c r="AT1587" t="str">
        <f t="shared" si="563"/>
        <v/>
      </c>
      <c r="AU1587" t="str">
        <f t="shared" si="564"/>
        <v/>
      </c>
      <c r="AV1587" t="str">
        <f t="shared" si="565"/>
        <v/>
      </c>
      <c r="AW1587">
        <f>'01_指標庫'!$H$4*ISNUMBER($F1587)+'01_指標庫'!$H$5*ISNUMBER($AA1587)+'01_指標庫'!$H$6*ISNUMBER($G1587)+'01_指標庫'!$H$7*ISNUMBER($H1587)+'01_指標庫'!$H$8*ISNUMBER($AF1587)+'01_指標庫'!$H$9*ISNUMBER($AG1587)+'01_指標庫'!$H$10*ISNUMBER($AB1587)+'01_指標庫'!$H$11*ISNUMBER($AC1587)+'01_指標庫'!$H$12*ISNUMBER($AD1587)+'01_指標庫'!$H$13*ISNUMBER($AE1587)+'01_指標庫'!$H$14*ISNUMBER($I1587)+'01_指標庫'!$H$15*ISNUMBER($AH1587)+'01_指標庫'!$H$16*ISNUMBER($K1587)+'01_指標庫'!$H$17*ISNUMBER($AI1587)+'01_指標庫'!$H$18*ISNUMBER($AJ1587)+'01_指標庫'!$H$19*ISNUMBER($AK1587)+'01_指標庫'!$H$20*ISNUMBER($BB1587)+'01_指標庫'!$H$21*ISNUMBER($BC1587)</f>
        <v>51</v>
      </c>
      <c r="AX1587">
        <f>IF(AW1587=0,50,ROUND(('01_指標庫'!$H$4*IF(ISNUMBER($F1587),L1587,0)+'01_指標庫'!$H$5*IF(ISNUMBER($AA1587),AL1587,0)+'01_指標庫'!$H$6*IF(ISNUMBER($G1587),M1587,0)+'01_指標庫'!$H$7*IF(ISNUMBER($H1587),N1587,0)+'01_指標庫'!$H$8*IF(ISNUMBER($AF1587),AQ1587,0)+'01_指標庫'!$H$9*IF(ISNUMBER($AG1587),AR1587,0)+'01_指標庫'!$H$10*IF(ISNUMBER($AB1587),AM1587,0)+'01_指標庫'!$H$11*IF(ISNUMBER($AC1587),AN1587,0)+'01_指標庫'!$H$12*IF(ISNUMBER($AD1587),AO1587,0)+'01_指標庫'!$H$13*IF(ISNUMBER($AE1587),AP1587,0)+'01_指標庫'!$H$14*IF(ISNUMBER($I1587),O1587,0)+'01_指標庫'!$H$15*IF(ISNUMBER($AH1587),AS1587,0)+'01_指標庫'!$H$16*IF(ISNUMBER($K1587),P1587,0)+'01_指標庫'!$H$17*IF(ISNUMBER($AI1587),AT1587,0)+'01_指標庫'!$H$18*IF(ISNUMBER($AJ1587),AU1587,0)+'01_指標庫'!$H$19*IF(ISNUMBER($AK1587),AV1587,0)+'01_指標庫'!$H$20*IF(ISNUMBER($BB1587),BB1587,0)+'01_指標庫'!$H$21*IF(ISNUMBER($BC1587),BC1587,0))/AW1587,1))</f>
        <v>13.7</v>
      </c>
      <c r="AY1587" s="67"/>
      <c r="AZ1587" s="67"/>
      <c r="BA1587" s="66">
        <f t="shared" si="569"/>
        <v>9.430516715980275E-5</v>
      </c>
      <c r="BB1587">
        <f t="shared" si="570"/>
        <v>50</v>
      </c>
      <c r="BC1587" t="str">
        <f t="shared" si="571"/>
        <v/>
      </c>
    </row>
    <row r="1588" spans="1:55" ht="15" customHeight="1">
      <c r="A1588" s="56">
        <v>1584</v>
      </c>
      <c r="B1588" s="57">
        <v>44854</v>
      </c>
      <c r="C1588" s="56">
        <v>2022</v>
      </c>
      <c r="D1588" s="58" t="s">
        <v>239</v>
      </c>
      <c r="E1588" s="59">
        <v>11046.71</v>
      </c>
      <c r="F1588" s="60">
        <v>-0.15301999999999999</v>
      </c>
      <c r="G1588" s="60">
        <v>-0.33346500000000001</v>
      </c>
      <c r="H1588" s="61">
        <v>0.1837</v>
      </c>
      <c r="I1588" s="69">
        <v>524.6</v>
      </c>
      <c r="J1588" s="70" t="s">
        <v>240</v>
      </c>
      <c r="K1588" s="63">
        <v>29.98</v>
      </c>
      <c r="L1588" s="56">
        <f t="shared" si="549"/>
        <v>0</v>
      </c>
      <c r="M1588" s="56">
        <f t="shared" si="550"/>
        <v>0</v>
      </c>
      <c r="N1588" s="56">
        <f t="shared" si="551"/>
        <v>0</v>
      </c>
      <c r="O1588" s="56">
        <f t="shared" si="552"/>
        <v>50</v>
      </c>
      <c r="P1588" s="56">
        <f t="shared" si="553"/>
        <v>0</v>
      </c>
      <c r="Q1588" s="63"/>
      <c r="R1588" s="56"/>
      <c r="S1588" s="60">
        <f t="shared" si="566"/>
        <v>-5.1038512597064711E-3</v>
      </c>
      <c r="T1588" s="64">
        <f t="shared" si="567"/>
        <v>-2.5357607282184724E-2</v>
      </c>
      <c r="V1588" s="65"/>
      <c r="W1588" s="65"/>
      <c r="Y1588" s="15" t="str">
        <f t="shared" si="554"/>
        <v>HARD</v>
      </c>
      <c r="AA1588" s="66">
        <f t="shared" si="568"/>
        <v>-7.9806789741895146E-2</v>
      </c>
      <c r="AB1588">
        <f>LOOKUP($B1588,'07_L1政策步階'!$A$4:$A$14,'07_L1政策步階'!$C$4:$C$14)</f>
        <v>-1</v>
      </c>
      <c r="AC1588" s="65"/>
      <c r="AD1588" s="65"/>
      <c r="AE1588" s="65"/>
      <c r="AF1588" s="65"/>
      <c r="AG1588" s="65"/>
      <c r="AH1588" s="65"/>
      <c r="AI1588" s="65"/>
      <c r="AJ1588" s="65"/>
      <c r="AK1588" s="65"/>
      <c r="AL1588">
        <f t="shared" si="555"/>
        <v>0</v>
      </c>
      <c r="AM1588">
        <f t="shared" si="556"/>
        <v>0</v>
      </c>
      <c r="AN1588" t="str">
        <f t="shared" si="557"/>
        <v/>
      </c>
      <c r="AO1588" t="str">
        <f t="shared" si="558"/>
        <v/>
      </c>
      <c r="AP1588" t="str">
        <f t="shared" si="559"/>
        <v/>
      </c>
      <c r="AQ1588" t="str">
        <f t="shared" si="560"/>
        <v/>
      </c>
      <c r="AR1588" t="str">
        <f t="shared" si="561"/>
        <v/>
      </c>
      <c r="AS1588" t="str">
        <f t="shared" si="562"/>
        <v/>
      </c>
      <c r="AT1588" t="str">
        <f t="shared" si="563"/>
        <v/>
      </c>
      <c r="AU1588" t="str">
        <f t="shared" si="564"/>
        <v/>
      </c>
      <c r="AV1588" t="str">
        <f t="shared" si="565"/>
        <v/>
      </c>
      <c r="AW1588">
        <f>'01_指標庫'!$H$4*ISNUMBER($F1588)+'01_指標庫'!$H$5*ISNUMBER($AA1588)+'01_指標庫'!$H$6*ISNUMBER($G1588)+'01_指標庫'!$H$7*ISNUMBER($H1588)+'01_指標庫'!$H$8*ISNUMBER($AF1588)+'01_指標庫'!$H$9*ISNUMBER($AG1588)+'01_指標庫'!$H$10*ISNUMBER($AB1588)+'01_指標庫'!$H$11*ISNUMBER($AC1588)+'01_指標庫'!$H$12*ISNUMBER($AD1588)+'01_指標庫'!$H$13*ISNUMBER($AE1588)+'01_指標庫'!$H$14*ISNUMBER($I1588)+'01_指標庫'!$H$15*ISNUMBER($AH1588)+'01_指標庫'!$H$16*ISNUMBER($K1588)+'01_指標庫'!$H$17*ISNUMBER($AI1588)+'01_指標庫'!$H$18*ISNUMBER($AJ1588)+'01_指標庫'!$H$19*ISNUMBER($AK1588)+'01_指標庫'!$H$20*ISNUMBER($BB1588)+'01_指標庫'!$H$21*ISNUMBER($BC1588)</f>
        <v>51</v>
      </c>
      <c r="AX1588">
        <f>IF(AW1588=0,50,ROUND(('01_指標庫'!$H$4*IF(ISNUMBER($F1588),L1588,0)+'01_指標庫'!$H$5*IF(ISNUMBER($AA1588),AL1588,0)+'01_指標庫'!$H$6*IF(ISNUMBER($G1588),M1588,0)+'01_指標庫'!$H$7*IF(ISNUMBER($H1588),N1588,0)+'01_指標庫'!$H$8*IF(ISNUMBER($AF1588),AQ1588,0)+'01_指標庫'!$H$9*IF(ISNUMBER($AG1588),AR1588,0)+'01_指標庫'!$H$10*IF(ISNUMBER($AB1588),AM1588,0)+'01_指標庫'!$H$11*IF(ISNUMBER($AC1588),AN1588,0)+'01_指標庫'!$H$12*IF(ISNUMBER($AD1588),AO1588,0)+'01_指標庫'!$H$13*IF(ISNUMBER($AE1588),AP1588,0)+'01_指標庫'!$H$14*IF(ISNUMBER($I1588),O1588,0)+'01_指標庫'!$H$15*IF(ISNUMBER($AH1588),AS1588,0)+'01_指標庫'!$H$16*IF(ISNUMBER($K1588),P1588,0)+'01_指標庫'!$H$17*IF(ISNUMBER($AI1588),AT1588,0)+'01_指標庫'!$H$18*IF(ISNUMBER($AJ1588),AU1588,0)+'01_指標庫'!$H$19*IF(ISNUMBER($AK1588),AV1588,0)+'01_指標庫'!$H$20*IF(ISNUMBER($BB1588),BB1588,0)+'01_指標庫'!$H$21*IF(ISNUMBER($BC1588),BC1588,0))/AW1588,1))</f>
        <v>13.7</v>
      </c>
      <c r="AY1588" s="67"/>
      <c r="AZ1588" s="67"/>
      <c r="BA1588" s="66">
        <f t="shared" si="569"/>
        <v>4.3367012556210227E-3</v>
      </c>
      <c r="BB1588">
        <f t="shared" si="570"/>
        <v>50</v>
      </c>
      <c r="BC1588" t="str">
        <f t="shared" si="571"/>
        <v/>
      </c>
    </row>
    <row r="1589" spans="1:55" ht="15" customHeight="1">
      <c r="A1589" s="56">
        <v>1585</v>
      </c>
      <c r="B1589" s="57">
        <v>44855</v>
      </c>
      <c r="C1589" s="56">
        <v>2022</v>
      </c>
      <c r="D1589" s="58" t="s">
        <v>234</v>
      </c>
      <c r="E1589" s="59">
        <v>11310.33</v>
      </c>
      <c r="F1589" s="60">
        <v>-0.13132199999999999</v>
      </c>
      <c r="G1589" s="60">
        <v>-0.31755899999999998</v>
      </c>
      <c r="H1589" s="61">
        <v>0.22450000000000001</v>
      </c>
      <c r="I1589" s="69">
        <v>522.20000000000005</v>
      </c>
      <c r="J1589" s="70" t="s">
        <v>240</v>
      </c>
      <c r="K1589" s="63">
        <v>29.69</v>
      </c>
      <c r="L1589" s="56">
        <f t="shared" si="549"/>
        <v>0</v>
      </c>
      <c r="M1589" s="56">
        <f t="shared" si="550"/>
        <v>0</v>
      </c>
      <c r="N1589" s="56">
        <f t="shared" si="551"/>
        <v>0</v>
      </c>
      <c r="O1589" s="56">
        <f t="shared" si="552"/>
        <v>50</v>
      </c>
      <c r="P1589" s="56">
        <f t="shared" si="553"/>
        <v>0</v>
      </c>
      <c r="Q1589" s="63"/>
      <c r="R1589" s="56"/>
      <c r="S1589" s="60">
        <f t="shared" si="566"/>
        <v>2.3864118819087343E-2</v>
      </c>
      <c r="T1589" s="64">
        <f t="shared" si="567"/>
        <v>-9.6731154102734918E-3</v>
      </c>
      <c r="V1589" s="65"/>
      <c r="W1589" s="65"/>
      <c r="Y1589" s="15" t="str">
        <f t="shared" si="554"/>
        <v>HARD</v>
      </c>
      <c r="AA1589" s="66">
        <f t="shared" si="568"/>
        <v>-8.1274223593116091E-2</v>
      </c>
      <c r="AB1589">
        <f>LOOKUP($B1589,'07_L1政策步階'!$A$4:$A$14,'07_L1政策步階'!$C$4:$C$14)</f>
        <v>-1</v>
      </c>
      <c r="AC1589" s="65"/>
      <c r="AD1589" s="65"/>
      <c r="AE1589" s="65"/>
      <c r="AF1589" s="65"/>
      <c r="AG1589" s="65"/>
      <c r="AH1589" s="65"/>
      <c r="AI1589" s="65"/>
      <c r="AJ1589" s="65"/>
      <c r="AK1589" s="65"/>
      <c r="AL1589">
        <f t="shared" si="555"/>
        <v>0</v>
      </c>
      <c r="AM1589">
        <f t="shared" si="556"/>
        <v>0</v>
      </c>
      <c r="AN1589" t="str">
        <f t="shared" si="557"/>
        <v/>
      </c>
      <c r="AO1589" t="str">
        <f t="shared" si="558"/>
        <v/>
      </c>
      <c r="AP1589" t="str">
        <f t="shared" si="559"/>
        <v/>
      </c>
      <c r="AQ1589" t="str">
        <f t="shared" si="560"/>
        <v/>
      </c>
      <c r="AR1589" t="str">
        <f t="shared" si="561"/>
        <v/>
      </c>
      <c r="AS1589" t="str">
        <f t="shared" si="562"/>
        <v/>
      </c>
      <c r="AT1589" t="str">
        <f t="shared" si="563"/>
        <v/>
      </c>
      <c r="AU1589" t="str">
        <f t="shared" si="564"/>
        <v/>
      </c>
      <c r="AV1589" t="str">
        <f t="shared" si="565"/>
        <v/>
      </c>
      <c r="AW1589">
        <f>'01_指標庫'!$H$4*ISNUMBER($F1589)+'01_指標庫'!$H$5*ISNUMBER($AA1589)+'01_指標庫'!$H$6*ISNUMBER($G1589)+'01_指標庫'!$H$7*ISNUMBER($H1589)+'01_指標庫'!$H$8*ISNUMBER($AF1589)+'01_指標庫'!$H$9*ISNUMBER($AG1589)+'01_指標庫'!$H$10*ISNUMBER($AB1589)+'01_指標庫'!$H$11*ISNUMBER($AC1589)+'01_指標庫'!$H$12*ISNUMBER($AD1589)+'01_指標庫'!$H$13*ISNUMBER($AE1589)+'01_指標庫'!$H$14*ISNUMBER($I1589)+'01_指標庫'!$H$15*ISNUMBER($AH1589)+'01_指標庫'!$H$16*ISNUMBER($K1589)+'01_指標庫'!$H$17*ISNUMBER($AI1589)+'01_指標庫'!$H$18*ISNUMBER($AJ1589)+'01_指標庫'!$H$19*ISNUMBER($AK1589)+'01_指標庫'!$H$20*ISNUMBER($BB1589)+'01_指標庫'!$H$21*ISNUMBER($BC1589)</f>
        <v>51</v>
      </c>
      <c r="AX1589">
        <f>IF(AW1589=0,50,ROUND(('01_指標庫'!$H$4*IF(ISNUMBER($F1589),L1589,0)+'01_指標庫'!$H$5*IF(ISNUMBER($AA1589),AL1589,0)+'01_指標庫'!$H$6*IF(ISNUMBER($G1589),M1589,0)+'01_指標庫'!$H$7*IF(ISNUMBER($H1589),N1589,0)+'01_指標庫'!$H$8*IF(ISNUMBER($AF1589),AQ1589,0)+'01_指標庫'!$H$9*IF(ISNUMBER($AG1589),AR1589,0)+'01_指標庫'!$H$10*IF(ISNUMBER($AB1589),AM1589,0)+'01_指標庫'!$H$11*IF(ISNUMBER($AC1589),AN1589,0)+'01_指標庫'!$H$12*IF(ISNUMBER($AD1589),AO1589,0)+'01_指標庫'!$H$13*IF(ISNUMBER($AE1589),AP1589,0)+'01_指標庫'!$H$14*IF(ISNUMBER($I1589),O1589,0)+'01_指標庫'!$H$15*IF(ISNUMBER($AH1589),AS1589,0)+'01_指標庫'!$H$16*IF(ISNUMBER($K1589),P1589,0)+'01_指標庫'!$H$17*IF(ISNUMBER($AI1589),AT1589,0)+'01_指標庫'!$H$18*IF(ISNUMBER($AJ1589),AU1589,0)+'01_指標庫'!$H$19*IF(ISNUMBER($AK1589),AV1589,0)+'01_指標庫'!$H$20*IF(ISNUMBER($BB1589),BB1589,0)+'01_指標庫'!$H$21*IF(ISNUMBER($BC1589),BC1589,0))/AW1589,1))</f>
        <v>19.600000000000001</v>
      </c>
      <c r="AY1589" s="67"/>
      <c r="AZ1589" s="67"/>
      <c r="BA1589" s="66">
        <f t="shared" si="569"/>
        <v>1.3112888621656715E-2</v>
      </c>
      <c r="BB1589">
        <f t="shared" si="570"/>
        <v>100</v>
      </c>
      <c r="BC1589" t="str">
        <f t="shared" si="571"/>
        <v/>
      </c>
    </row>
    <row r="1590" spans="1:55" ht="15" customHeight="1">
      <c r="A1590" s="56">
        <v>1586</v>
      </c>
      <c r="B1590" s="57">
        <v>44858</v>
      </c>
      <c r="C1590" s="56">
        <v>2022</v>
      </c>
      <c r="D1590" s="58" t="s">
        <v>236</v>
      </c>
      <c r="E1590" s="59">
        <v>11430.26</v>
      </c>
      <c r="F1590" s="60">
        <v>-0.120647</v>
      </c>
      <c r="G1590" s="60">
        <v>-0.31032199999999999</v>
      </c>
      <c r="H1590" s="61">
        <v>0.22450000000000001</v>
      </c>
      <c r="I1590" s="69">
        <v>523.5</v>
      </c>
      <c r="J1590" s="70" t="s">
        <v>240</v>
      </c>
      <c r="K1590" s="63">
        <v>29.85</v>
      </c>
      <c r="L1590" s="56">
        <f t="shared" si="549"/>
        <v>0</v>
      </c>
      <c r="M1590" s="56">
        <f t="shared" si="550"/>
        <v>0</v>
      </c>
      <c r="N1590" s="56">
        <f t="shared" si="551"/>
        <v>0</v>
      </c>
      <c r="O1590" s="56">
        <f t="shared" si="552"/>
        <v>50</v>
      </c>
      <c r="P1590" s="56">
        <f t="shared" si="553"/>
        <v>0</v>
      </c>
      <c r="Q1590" s="63"/>
      <c r="R1590" s="56"/>
      <c r="S1590" s="60">
        <f t="shared" si="566"/>
        <v>1.0603580974206883E-2</v>
      </c>
      <c r="T1590" s="64">
        <f t="shared" si="567"/>
        <v>5.3890198720107918E-3</v>
      </c>
      <c r="V1590" s="65"/>
      <c r="W1590" s="65"/>
      <c r="Y1590" s="15" t="str">
        <f t="shared" si="554"/>
        <v>HARD</v>
      </c>
      <c r="AA1590" s="66">
        <f t="shared" si="568"/>
        <v>-8.3028148340490437E-2</v>
      </c>
      <c r="AB1590">
        <f>LOOKUP($B1590,'07_L1政策步階'!$A$4:$A$14,'07_L1政策步階'!$C$4:$C$14)</f>
        <v>-1</v>
      </c>
      <c r="AC1590" s="65"/>
      <c r="AD1590" s="65"/>
      <c r="AE1590" s="65"/>
      <c r="AF1590" s="65"/>
      <c r="AG1590" s="65"/>
      <c r="AH1590" s="65"/>
      <c r="AI1590" s="65"/>
      <c r="AJ1590" s="65"/>
      <c r="AK1590" s="65"/>
      <c r="AL1590">
        <f t="shared" si="555"/>
        <v>0</v>
      </c>
      <c r="AM1590">
        <f t="shared" si="556"/>
        <v>0</v>
      </c>
      <c r="AN1590" t="str">
        <f t="shared" si="557"/>
        <v/>
      </c>
      <c r="AO1590" t="str">
        <f t="shared" si="558"/>
        <v/>
      </c>
      <c r="AP1590" t="str">
        <f t="shared" si="559"/>
        <v/>
      </c>
      <c r="AQ1590" t="str">
        <f t="shared" si="560"/>
        <v/>
      </c>
      <c r="AR1590" t="str">
        <f t="shared" si="561"/>
        <v/>
      </c>
      <c r="AS1590" t="str">
        <f t="shared" si="562"/>
        <v/>
      </c>
      <c r="AT1590" t="str">
        <f t="shared" si="563"/>
        <v/>
      </c>
      <c r="AU1590" t="str">
        <f t="shared" si="564"/>
        <v/>
      </c>
      <c r="AV1590" t="str">
        <f t="shared" si="565"/>
        <v/>
      </c>
      <c r="AW1590">
        <f>'01_指標庫'!$H$4*ISNUMBER($F1590)+'01_指標庫'!$H$5*ISNUMBER($AA1590)+'01_指標庫'!$H$6*ISNUMBER($G1590)+'01_指標庫'!$H$7*ISNUMBER($H1590)+'01_指標庫'!$H$8*ISNUMBER($AF1590)+'01_指標庫'!$H$9*ISNUMBER($AG1590)+'01_指標庫'!$H$10*ISNUMBER($AB1590)+'01_指標庫'!$H$11*ISNUMBER($AC1590)+'01_指標庫'!$H$12*ISNUMBER($AD1590)+'01_指標庫'!$H$13*ISNUMBER($AE1590)+'01_指標庫'!$H$14*ISNUMBER($I1590)+'01_指標庫'!$H$15*ISNUMBER($AH1590)+'01_指標庫'!$H$16*ISNUMBER($K1590)+'01_指標庫'!$H$17*ISNUMBER($AI1590)+'01_指標庫'!$H$18*ISNUMBER($AJ1590)+'01_指標庫'!$H$19*ISNUMBER($AK1590)+'01_指標庫'!$H$20*ISNUMBER($BB1590)+'01_指標庫'!$H$21*ISNUMBER($BC1590)</f>
        <v>51</v>
      </c>
      <c r="AX1590">
        <f>IF(AW1590=0,50,ROUND(('01_指標庫'!$H$4*IF(ISNUMBER($F1590),L1590,0)+'01_指標庫'!$H$5*IF(ISNUMBER($AA1590),AL1590,0)+'01_指標庫'!$H$6*IF(ISNUMBER($G1590),M1590,0)+'01_指標庫'!$H$7*IF(ISNUMBER($H1590),N1590,0)+'01_指標庫'!$H$8*IF(ISNUMBER($AF1590),AQ1590,0)+'01_指標庫'!$H$9*IF(ISNUMBER($AG1590),AR1590,0)+'01_指標庫'!$H$10*IF(ISNUMBER($AB1590),AM1590,0)+'01_指標庫'!$H$11*IF(ISNUMBER($AC1590),AN1590,0)+'01_指標庫'!$H$12*IF(ISNUMBER($AD1590),AO1590,0)+'01_指標庫'!$H$13*IF(ISNUMBER($AE1590),AP1590,0)+'01_指標庫'!$H$14*IF(ISNUMBER($I1590),O1590,0)+'01_指標庫'!$H$15*IF(ISNUMBER($AH1590),AS1590,0)+'01_指標庫'!$H$16*IF(ISNUMBER($K1590),P1590,0)+'01_指標庫'!$H$17*IF(ISNUMBER($AI1590),AT1590,0)+'01_指標庫'!$H$18*IF(ISNUMBER($AJ1590),AU1590,0)+'01_指標庫'!$H$19*IF(ISNUMBER($AK1590),AV1590,0)+'01_指標庫'!$H$20*IF(ISNUMBER($BB1590),BB1590,0)+'01_指標庫'!$H$21*IF(ISNUMBER($BC1590),BC1590,0))/AW1590,1))</f>
        <v>19.600000000000001</v>
      </c>
      <c r="AY1590" s="67"/>
      <c r="AZ1590" s="67"/>
      <c r="BA1590" s="66">
        <f t="shared" si="569"/>
        <v>1.5156033011979098E-2</v>
      </c>
      <c r="BB1590">
        <f t="shared" si="570"/>
        <v>100</v>
      </c>
      <c r="BC1590" t="str">
        <f t="shared" si="571"/>
        <v/>
      </c>
    </row>
    <row r="1591" spans="1:55" ht="15" customHeight="1">
      <c r="A1591" s="56">
        <v>1587</v>
      </c>
      <c r="B1591" s="57">
        <v>44859</v>
      </c>
      <c r="C1591" s="56">
        <v>2022</v>
      </c>
      <c r="D1591" s="58" t="s">
        <v>237</v>
      </c>
      <c r="E1591" s="59">
        <v>11669.99</v>
      </c>
      <c r="F1591" s="60">
        <v>-0.10084700000000001</v>
      </c>
      <c r="G1591" s="60">
        <v>-0.29585800000000001</v>
      </c>
      <c r="H1591" s="61">
        <v>0.26529999999999998</v>
      </c>
      <c r="I1591" s="69">
        <v>511.9</v>
      </c>
      <c r="J1591" s="70" t="s">
        <v>240</v>
      </c>
      <c r="K1591" s="63">
        <v>28.46</v>
      </c>
      <c r="L1591" s="56">
        <f t="shared" si="549"/>
        <v>0</v>
      </c>
      <c r="M1591" s="56">
        <f t="shared" si="550"/>
        <v>0</v>
      </c>
      <c r="N1591" s="56">
        <f t="shared" si="551"/>
        <v>0</v>
      </c>
      <c r="O1591" s="56">
        <f t="shared" si="552"/>
        <v>50</v>
      </c>
      <c r="P1591" s="56">
        <f t="shared" si="553"/>
        <v>0</v>
      </c>
      <c r="Q1591" s="63"/>
      <c r="R1591" s="56"/>
      <c r="S1591" s="60">
        <f t="shared" si="566"/>
        <v>2.0973276198441582E-2</v>
      </c>
      <c r="T1591" s="64">
        <f t="shared" si="567"/>
        <v>-4.6566164154103862E-2</v>
      </c>
      <c r="V1591" s="65"/>
      <c r="W1591" s="65"/>
      <c r="Y1591" s="15" t="str">
        <f t="shared" si="554"/>
        <v>HARD</v>
      </c>
      <c r="AA1591" s="66">
        <f t="shared" si="568"/>
        <v>-8.4720211143788138E-2</v>
      </c>
      <c r="AB1591">
        <f>LOOKUP($B1591,'07_L1政策步階'!$A$4:$A$14,'07_L1政策步階'!$C$4:$C$14)</f>
        <v>-1</v>
      </c>
      <c r="AC1591" s="65"/>
      <c r="AD1591" s="65"/>
      <c r="AE1591" s="65"/>
      <c r="AF1591" s="65"/>
      <c r="AG1591" s="65"/>
      <c r="AH1591" s="65"/>
      <c r="AI1591" s="65"/>
      <c r="AJ1591" s="65"/>
      <c r="AK1591" s="65"/>
      <c r="AL1591">
        <f t="shared" si="555"/>
        <v>0</v>
      </c>
      <c r="AM1591">
        <f t="shared" si="556"/>
        <v>0</v>
      </c>
      <c r="AN1591" t="str">
        <f t="shared" si="557"/>
        <v/>
      </c>
      <c r="AO1591" t="str">
        <f t="shared" si="558"/>
        <v/>
      </c>
      <c r="AP1591" t="str">
        <f t="shared" si="559"/>
        <v/>
      </c>
      <c r="AQ1591" t="str">
        <f t="shared" si="560"/>
        <v/>
      </c>
      <c r="AR1591" t="str">
        <f t="shared" si="561"/>
        <v/>
      </c>
      <c r="AS1591" t="str">
        <f t="shared" si="562"/>
        <v/>
      </c>
      <c r="AT1591" t="str">
        <f t="shared" si="563"/>
        <v/>
      </c>
      <c r="AU1591" t="str">
        <f t="shared" si="564"/>
        <v/>
      </c>
      <c r="AV1591" t="str">
        <f t="shared" si="565"/>
        <v/>
      </c>
      <c r="AW1591">
        <f>'01_指標庫'!$H$4*ISNUMBER($F1591)+'01_指標庫'!$H$5*ISNUMBER($AA1591)+'01_指標庫'!$H$6*ISNUMBER($G1591)+'01_指標庫'!$H$7*ISNUMBER($H1591)+'01_指標庫'!$H$8*ISNUMBER($AF1591)+'01_指標庫'!$H$9*ISNUMBER($AG1591)+'01_指標庫'!$H$10*ISNUMBER($AB1591)+'01_指標庫'!$H$11*ISNUMBER($AC1591)+'01_指標庫'!$H$12*ISNUMBER($AD1591)+'01_指標庫'!$H$13*ISNUMBER($AE1591)+'01_指標庫'!$H$14*ISNUMBER($I1591)+'01_指標庫'!$H$15*ISNUMBER($AH1591)+'01_指標庫'!$H$16*ISNUMBER($K1591)+'01_指標庫'!$H$17*ISNUMBER($AI1591)+'01_指標庫'!$H$18*ISNUMBER($AJ1591)+'01_指標庫'!$H$19*ISNUMBER($AK1591)+'01_指標庫'!$H$20*ISNUMBER($BB1591)+'01_指標庫'!$H$21*ISNUMBER($BC1591)</f>
        <v>51</v>
      </c>
      <c r="AX1591">
        <f>IF(AW1591=0,50,ROUND(('01_指標庫'!$H$4*IF(ISNUMBER($F1591),L1591,0)+'01_指標庫'!$H$5*IF(ISNUMBER($AA1591),AL1591,0)+'01_指標庫'!$H$6*IF(ISNUMBER($G1591),M1591,0)+'01_指標庫'!$H$7*IF(ISNUMBER($H1591),N1591,0)+'01_指標庫'!$H$8*IF(ISNUMBER($AF1591),AQ1591,0)+'01_指標庫'!$H$9*IF(ISNUMBER($AG1591),AR1591,0)+'01_指標庫'!$H$10*IF(ISNUMBER($AB1591),AM1591,0)+'01_指標庫'!$H$11*IF(ISNUMBER($AC1591),AN1591,0)+'01_指標庫'!$H$12*IF(ISNUMBER($AD1591),AO1591,0)+'01_指標庫'!$H$13*IF(ISNUMBER($AE1591),AP1591,0)+'01_指標庫'!$H$14*IF(ISNUMBER($I1591),O1591,0)+'01_指標庫'!$H$15*IF(ISNUMBER($AH1591),AS1591,0)+'01_指標庫'!$H$16*IF(ISNUMBER($K1591),P1591,0)+'01_指標庫'!$H$17*IF(ISNUMBER($AI1591),AT1591,0)+'01_指標庫'!$H$18*IF(ISNUMBER($AJ1591),AU1591,0)+'01_指標庫'!$H$19*IF(ISNUMBER($AK1591),AV1591,0)+'01_指標庫'!$H$20*IF(ISNUMBER($BB1591),BB1591,0)+'01_指標庫'!$H$21*IF(ISNUMBER($BC1591),BC1591,0))/AW1591,1))</f>
        <v>19.600000000000001</v>
      </c>
      <c r="AY1591" s="67"/>
      <c r="AZ1591" s="67"/>
      <c r="BA1591" s="66">
        <f t="shared" si="569"/>
        <v>1.6526812014859615E-2</v>
      </c>
      <c r="BB1591">
        <f t="shared" si="570"/>
        <v>100</v>
      </c>
      <c r="BC1591" t="str">
        <f t="shared" si="571"/>
        <v/>
      </c>
    </row>
    <row r="1592" spans="1:55" ht="15" customHeight="1">
      <c r="A1592" s="56">
        <v>1588</v>
      </c>
      <c r="B1592" s="57">
        <v>44860</v>
      </c>
      <c r="C1592" s="56">
        <v>2022</v>
      </c>
      <c r="D1592" s="58" t="s">
        <v>238</v>
      </c>
      <c r="E1592" s="59">
        <v>11405.9</v>
      </c>
      <c r="F1592" s="60">
        <v>-0.119768</v>
      </c>
      <c r="G1592" s="60">
        <v>-0.31179200000000001</v>
      </c>
      <c r="H1592" s="61">
        <v>0.28570000000000001</v>
      </c>
      <c r="I1592" s="69">
        <v>502</v>
      </c>
      <c r="J1592" s="70" t="s">
        <v>240</v>
      </c>
      <c r="K1592" s="63">
        <v>27.28</v>
      </c>
      <c r="L1592" s="56">
        <f t="shared" si="549"/>
        <v>0</v>
      </c>
      <c r="M1592" s="56">
        <f t="shared" si="550"/>
        <v>0</v>
      </c>
      <c r="N1592" s="56">
        <f t="shared" si="551"/>
        <v>0</v>
      </c>
      <c r="O1592" s="56">
        <f t="shared" si="552"/>
        <v>50</v>
      </c>
      <c r="P1592" s="56">
        <f t="shared" si="553"/>
        <v>0</v>
      </c>
      <c r="Q1592" s="63"/>
      <c r="R1592" s="56"/>
      <c r="S1592" s="60">
        <f t="shared" si="566"/>
        <v>-2.2629839442878663E-2</v>
      </c>
      <c r="T1592" s="64">
        <f t="shared" si="567"/>
        <v>-4.1461700632466569E-2</v>
      </c>
      <c r="V1592" s="65"/>
      <c r="W1592" s="65"/>
      <c r="Y1592" s="15" t="str">
        <f t="shared" si="554"/>
        <v>HARD</v>
      </c>
      <c r="AA1592" s="66">
        <f t="shared" si="568"/>
        <v>-8.6674727508065375E-2</v>
      </c>
      <c r="AB1592">
        <f>LOOKUP($B1592,'07_L1政策步階'!$A$4:$A$14,'07_L1政策步階'!$C$4:$C$14)</f>
        <v>-1</v>
      </c>
      <c r="AC1592" s="65"/>
      <c r="AD1592" s="65"/>
      <c r="AE1592" s="65"/>
      <c r="AF1592" s="65"/>
      <c r="AG1592" s="65"/>
      <c r="AH1592" s="65"/>
      <c r="AI1592" s="65"/>
      <c r="AJ1592" s="65"/>
      <c r="AK1592" s="65"/>
      <c r="AL1592">
        <f t="shared" si="555"/>
        <v>0</v>
      </c>
      <c r="AM1592">
        <f t="shared" si="556"/>
        <v>0</v>
      </c>
      <c r="AN1592" t="str">
        <f t="shared" si="557"/>
        <v/>
      </c>
      <c r="AO1592" t="str">
        <f t="shared" si="558"/>
        <v/>
      </c>
      <c r="AP1592" t="str">
        <f t="shared" si="559"/>
        <v/>
      </c>
      <c r="AQ1592" t="str">
        <f t="shared" si="560"/>
        <v/>
      </c>
      <c r="AR1592" t="str">
        <f t="shared" si="561"/>
        <v/>
      </c>
      <c r="AS1592" t="str">
        <f t="shared" si="562"/>
        <v/>
      </c>
      <c r="AT1592" t="str">
        <f t="shared" si="563"/>
        <v/>
      </c>
      <c r="AU1592" t="str">
        <f t="shared" si="564"/>
        <v/>
      </c>
      <c r="AV1592" t="str">
        <f t="shared" si="565"/>
        <v/>
      </c>
      <c r="AW1592">
        <f>'01_指標庫'!$H$4*ISNUMBER($F1592)+'01_指標庫'!$H$5*ISNUMBER($AA1592)+'01_指標庫'!$H$6*ISNUMBER($G1592)+'01_指標庫'!$H$7*ISNUMBER($H1592)+'01_指標庫'!$H$8*ISNUMBER($AF1592)+'01_指標庫'!$H$9*ISNUMBER($AG1592)+'01_指標庫'!$H$10*ISNUMBER($AB1592)+'01_指標庫'!$H$11*ISNUMBER($AC1592)+'01_指標庫'!$H$12*ISNUMBER($AD1592)+'01_指標庫'!$H$13*ISNUMBER($AE1592)+'01_指標庫'!$H$14*ISNUMBER($I1592)+'01_指標庫'!$H$15*ISNUMBER($AH1592)+'01_指標庫'!$H$16*ISNUMBER($K1592)+'01_指標庫'!$H$17*ISNUMBER($AI1592)+'01_指標庫'!$H$18*ISNUMBER($AJ1592)+'01_指標庫'!$H$19*ISNUMBER($AK1592)+'01_指標庫'!$H$20*ISNUMBER($BB1592)+'01_指標庫'!$H$21*ISNUMBER($BC1592)</f>
        <v>51</v>
      </c>
      <c r="AX1592">
        <f>IF(AW1592=0,50,ROUND(('01_指標庫'!$H$4*IF(ISNUMBER($F1592),L1592,0)+'01_指標庫'!$H$5*IF(ISNUMBER($AA1592),AL1592,0)+'01_指標庫'!$H$6*IF(ISNUMBER($G1592),M1592,0)+'01_指標庫'!$H$7*IF(ISNUMBER($H1592),N1592,0)+'01_指標庫'!$H$8*IF(ISNUMBER($AF1592),AQ1592,0)+'01_指標庫'!$H$9*IF(ISNUMBER($AG1592),AR1592,0)+'01_指標庫'!$H$10*IF(ISNUMBER($AB1592),AM1592,0)+'01_指標庫'!$H$11*IF(ISNUMBER($AC1592),AN1592,0)+'01_指標庫'!$H$12*IF(ISNUMBER($AD1592),AO1592,0)+'01_指標庫'!$H$13*IF(ISNUMBER($AE1592),AP1592,0)+'01_指標庫'!$H$14*IF(ISNUMBER($I1592),O1592,0)+'01_指標庫'!$H$15*IF(ISNUMBER($AH1592),AS1592,0)+'01_指標庫'!$H$16*IF(ISNUMBER($K1592),P1592,0)+'01_指標庫'!$H$17*IF(ISNUMBER($AI1592),AT1592,0)+'01_指標庫'!$H$18*IF(ISNUMBER($AJ1592),AU1592,0)+'01_指標庫'!$H$19*IF(ISNUMBER($AK1592),AV1592,0)+'01_指標庫'!$H$20*IF(ISNUMBER($BB1592),BB1592,0)+'01_指標庫'!$H$21*IF(ISNUMBER($BC1592),BC1592,0))/AW1592,1))</f>
        <v>13.7</v>
      </c>
      <c r="AY1592" s="67"/>
      <c r="AZ1592" s="67"/>
      <c r="BA1592" s="66">
        <f t="shared" si="569"/>
        <v>1.6299013212218494E-2</v>
      </c>
      <c r="BB1592">
        <f t="shared" si="570"/>
        <v>50</v>
      </c>
      <c r="BC1592" t="str">
        <f t="shared" si="571"/>
        <v/>
      </c>
    </row>
    <row r="1593" spans="1:55" ht="15" customHeight="1">
      <c r="A1593" s="56">
        <v>1589</v>
      </c>
      <c r="B1593" s="57">
        <v>44861</v>
      </c>
      <c r="C1593" s="56">
        <v>2022</v>
      </c>
      <c r="D1593" s="58" t="s">
        <v>239</v>
      </c>
      <c r="E1593" s="59">
        <v>11191.63</v>
      </c>
      <c r="F1593" s="60">
        <v>-0.13475000000000001</v>
      </c>
      <c r="G1593" s="60">
        <v>-0.32472099999999998</v>
      </c>
      <c r="H1593" s="61">
        <v>0.28570000000000001</v>
      </c>
      <c r="I1593" s="69">
        <v>502.9</v>
      </c>
      <c r="J1593" s="70" t="s">
        <v>240</v>
      </c>
      <c r="K1593" s="63">
        <v>27.39</v>
      </c>
      <c r="L1593" s="56">
        <f t="shared" si="549"/>
        <v>0</v>
      </c>
      <c r="M1593" s="56">
        <f t="shared" si="550"/>
        <v>0</v>
      </c>
      <c r="N1593" s="56">
        <f t="shared" si="551"/>
        <v>0</v>
      </c>
      <c r="O1593" s="56">
        <f t="shared" si="552"/>
        <v>50</v>
      </c>
      <c r="P1593" s="56">
        <f t="shared" si="553"/>
        <v>0</v>
      </c>
      <c r="Q1593" s="63"/>
      <c r="R1593" s="56"/>
      <c r="S1593" s="60">
        <f t="shared" si="566"/>
        <v>-1.8785891512287489E-2</v>
      </c>
      <c r="T1593" s="64">
        <f t="shared" si="567"/>
        <v>4.0322580645160144E-3</v>
      </c>
      <c r="V1593" s="65"/>
      <c r="W1593" s="65"/>
      <c r="Y1593" s="15" t="str">
        <f t="shared" si="554"/>
        <v>HARD</v>
      </c>
      <c r="AA1593" s="66">
        <f t="shared" si="568"/>
        <v>-8.8556384497168961E-2</v>
      </c>
      <c r="AB1593">
        <f>LOOKUP($B1593,'07_L1政策步階'!$A$4:$A$14,'07_L1政策步階'!$C$4:$C$14)</f>
        <v>-1</v>
      </c>
      <c r="AC1593" s="65"/>
      <c r="AD1593" s="65"/>
      <c r="AE1593" s="65"/>
      <c r="AF1593" s="65"/>
      <c r="AG1593" s="65"/>
      <c r="AH1593" s="65"/>
      <c r="AI1593" s="65"/>
      <c r="AJ1593" s="65"/>
      <c r="AK1593" s="65"/>
      <c r="AL1593">
        <f t="shared" si="555"/>
        <v>0</v>
      </c>
      <c r="AM1593">
        <f t="shared" si="556"/>
        <v>0</v>
      </c>
      <c r="AN1593" t="str">
        <f t="shared" si="557"/>
        <v/>
      </c>
      <c r="AO1593" t="str">
        <f t="shared" si="558"/>
        <v/>
      </c>
      <c r="AP1593" t="str">
        <f t="shared" si="559"/>
        <v/>
      </c>
      <c r="AQ1593" t="str">
        <f t="shared" si="560"/>
        <v/>
      </c>
      <c r="AR1593" t="str">
        <f t="shared" si="561"/>
        <v/>
      </c>
      <c r="AS1593" t="str">
        <f t="shared" si="562"/>
        <v/>
      </c>
      <c r="AT1593" t="str">
        <f t="shared" si="563"/>
        <v/>
      </c>
      <c r="AU1593" t="str">
        <f t="shared" si="564"/>
        <v/>
      </c>
      <c r="AV1593" t="str">
        <f t="shared" si="565"/>
        <v/>
      </c>
      <c r="AW1593">
        <f>'01_指標庫'!$H$4*ISNUMBER($F1593)+'01_指標庫'!$H$5*ISNUMBER($AA1593)+'01_指標庫'!$H$6*ISNUMBER($G1593)+'01_指標庫'!$H$7*ISNUMBER($H1593)+'01_指標庫'!$H$8*ISNUMBER($AF1593)+'01_指標庫'!$H$9*ISNUMBER($AG1593)+'01_指標庫'!$H$10*ISNUMBER($AB1593)+'01_指標庫'!$H$11*ISNUMBER($AC1593)+'01_指標庫'!$H$12*ISNUMBER($AD1593)+'01_指標庫'!$H$13*ISNUMBER($AE1593)+'01_指標庫'!$H$14*ISNUMBER($I1593)+'01_指標庫'!$H$15*ISNUMBER($AH1593)+'01_指標庫'!$H$16*ISNUMBER($K1593)+'01_指標庫'!$H$17*ISNUMBER($AI1593)+'01_指標庫'!$H$18*ISNUMBER($AJ1593)+'01_指標庫'!$H$19*ISNUMBER($AK1593)+'01_指標庫'!$H$20*ISNUMBER($BB1593)+'01_指標庫'!$H$21*ISNUMBER($BC1593)</f>
        <v>51</v>
      </c>
      <c r="AX1593">
        <f>IF(AW1593=0,50,ROUND(('01_指標庫'!$H$4*IF(ISNUMBER($F1593),L1593,0)+'01_指標庫'!$H$5*IF(ISNUMBER($AA1593),AL1593,0)+'01_指標庫'!$H$6*IF(ISNUMBER($G1593),M1593,0)+'01_指標庫'!$H$7*IF(ISNUMBER($H1593),N1593,0)+'01_指標庫'!$H$8*IF(ISNUMBER($AF1593),AQ1593,0)+'01_指標庫'!$H$9*IF(ISNUMBER($AG1593),AR1593,0)+'01_指標庫'!$H$10*IF(ISNUMBER($AB1593),AM1593,0)+'01_指標庫'!$H$11*IF(ISNUMBER($AC1593),AN1593,0)+'01_指標庫'!$H$12*IF(ISNUMBER($AD1593),AO1593,0)+'01_指標庫'!$H$13*IF(ISNUMBER($AE1593),AP1593,0)+'01_指標庫'!$H$14*IF(ISNUMBER($I1593),O1593,0)+'01_指標庫'!$H$15*IF(ISNUMBER($AH1593),AS1593,0)+'01_指標庫'!$H$16*IF(ISNUMBER($K1593),P1593,0)+'01_指標庫'!$H$17*IF(ISNUMBER($AI1593),AT1593,0)+'01_指標庫'!$H$18*IF(ISNUMBER($AJ1593),AU1593,0)+'01_指標庫'!$H$19*IF(ISNUMBER($AK1593),AV1593,0)+'01_指標庫'!$H$20*IF(ISNUMBER($BB1593),BB1593,0)+'01_指標庫'!$H$21*IF(ISNUMBER($BC1593),BC1593,0))/AW1593,1))</f>
        <v>19.600000000000001</v>
      </c>
      <c r="AY1593" s="67"/>
      <c r="AZ1593" s="67"/>
      <c r="BA1593" s="66">
        <f t="shared" si="569"/>
        <v>1.7452085939625661E-2</v>
      </c>
      <c r="BB1593">
        <f t="shared" si="570"/>
        <v>100</v>
      </c>
      <c r="BC1593" t="str">
        <f t="shared" si="571"/>
        <v/>
      </c>
    </row>
    <row r="1594" spans="1:55" ht="15" customHeight="1">
      <c r="A1594" s="56">
        <v>1590</v>
      </c>
      <c r="B1594" s="57">
        <v>44862</v>
      </c>
      <c r="C1594" s="56">
        <v>2022</v>
      </c>
      <c r="D1594" s="58" t="s">
        <v>234</v>
      </c>
      <c r="E1594" s="59">
        <v>11546.21</v>
      </c>
      <c r="F1594" s="60">
        <v>-0.10582999999999999</v>
      </c>
      <c r="G1594" s="60">
        <v>-0.30332599999999998</v>
      </c>
      <c r="H1594" s="61">
        <v>0.32650000000000001</v>
      </c>
      <c r="I1594" s="69">
        <v>489.1</v>
      </c>
      <c r="J1594" s="70" t="s">
        <v>240</v>
      </c>
      <c r="K1594" s="63">
        <v>25.75</v>
      </c>
      <c r="L1594" s="56">
        <f t="shared" si="549"/>
        <v>0</v>
      </c>
      <c r="M1594" s="56">
        <f t="shared" si="550"/>
        <v>0</v>
      </c>
      <c r="N1594" s="56">
        <f t="shared" si="551"/>
        <v>0</v>
      </c>
      <c r="O1594" s="56">
        <f t="shared" si="552"/>
        <v>50</v>
      </c>
      <c r="P1594" s="56">
        <f t="shared" si="553"/>
        <v>0</v>
      </c>
      <c r="Q1594" s="63"/>
      <c r="R1594" s="56"/>
      <c r="S1594" s="60">
        <f t="shared" si="566"/>
        <v>3.1682605661552454E-2</v>
      </c>
      <c r="T1594" s="64">
        <f t="shared" si="567"/>
        <v>-5.9875867104782765E-2</v>
      </c>
      <c r="V1594" s="65"/>
      <c r="W1594" s="65"/>
      <c r="Y1594" s="15" t="str">
        <f t="shared" si="554"/>
        <v>HARD</v>
      </c>
      <c r="AA1594" s="66">
        <f t="shared" si="568"/>
        <v>-9.0053444026120699E-2</v>
      </c>
      <c r="AB1594">
        <f>LOOKUP($B1594,'07_L1政策步階'!$A$4:$A$14,'07_L1政策步階'!$C$4:$C$14)</f>
        <v>-1</v>
      </c>
      <c r="AC1594" s="65"/>
      <c r="AD1594" s="65"/>
      <c r="AE1594" s="65"/>
      <c r="AF1594" s="65"/>
      <c r="AG1594" s="65"/>
      <c r="AH1594" s="65"/>
      <c r="AI1594" s="65"/>
      <c r="AJ1594" s="65"/>
      <c r="AK1594" s="65"/>
      <c r="AL1594">
        <f t="shared" si="555"/>
        <v>0</v>
      </c>
      <c r="AM1594">
        <f t="shared" si="556"/>
        <v>0</v>
      </c>
      <c r="AN1594" t="str">
        <f t="shared" si="557"/>
        <v/>
      </c>
      <c r="AO1594" t="str">
        <f t="shared" si="558"/>
        <v/>
      </c>
      <c r="AP1594" t="str">
        <f t="shared" si="559"/>
        <v/>
      </c>
      <c r="AQ1594" t="str">
        <f t="shared" si="560"/>
        <v/>
      </c>
      <c r="AR1594" t="str">
        <f t="shared" si="561"/>
        <v/>
      </c>
      <c r="AS1594" t="str">
        <f t="shared" si="562"/>
        <v/>
      </c>
      <c r="AT1594" t="str">
        <f t="shared" si="563"/>
        <v/>
      </c>
      <c r="AU1594" t="str">
        <f t="shared" si="564"/>
        <v/>
      </c>
      <c r="AV1594" t="str">
        <f t="shared" si="565"/>
        <v/>
      </c>
      <c r="AW1594">
        <f>'01_指標庫'!$H$4*ISNUMBER($F1594)+'01_指標庫'!$H$5*ISNUMBER($AA1594)+'01_指標庫'!$H$6*ISNUMBER($G1594)+'01_指標庫'!$H$7*ISNUMBER($H1594)+'01_指標庫'!$H$8*ISNUMBER($AF1594)+'01_指標庫'!$H$9*ISNUMBER($AG1594)+'01_指標庫'!$H$10*ISNUMBER($AB1594)+'01_指標庫'!$H$11*ISNUMBER($AC1594)+'01_指標庫'!$H$12*ISNUMBER($AD1594)+'01_指標庫'!$H$13*ISNUMBER($AE1594)+'01_指標庫'!$H$14*ISNUMBER($I1594)+'01_指標庫'!$H$15*ISNUMBER($AH1594)+'01_指標庫'!$H$16*ISNUMBER($K1594)+'01_指標庫'!$H$17*ISNUMBER($AI1594)+'01_指標庫'!$H$18*ISNUMBER($AJ1594)+'01_指標庫'!$H$19*ISNUMBER($AK1594)+'01_指標庫'!$H$20*ISNUMBER($BB1594)+'01_指標庫'!$H$21*ISNUMBER($BC1594)</f>
        <v>51</v>
      </c>
      <c r="AX1594">
        <f>IF(AW1594=0,50,ROUND(('01_指標庫'!$H$4*IF(ISNUMBER($F1594),L1594,0)+'01_指標庫'!$H$5*IF(ISNUMBER($AA1594),AL1594,0)+'01_指標庫'!$H$6*IF(ISNUMBER($G1594),M1594,0)+'01_指標庫'!$H$7*IF(ISNUMBER($H1594),N1594,0)+'01_指標庫'!$H$8*IF(ISNUMBER($AF1594),AQ1594,0)+'01_指標庫'!$H$9*IF(ISNUMBER($AG1594),AR1594,0)+'01_指標庫'!$H$10*IF(ISNUMBER($AB1594),AM1594,0)+'01_指標庫'!$H$11*IF(ISNUMBER($AC1594),AN1594,0)+'01_指標庫'!$H$12*IF(ISNUMBER($AD1594),AO1594,0)+'01_指標庫'!$H$13*IF(ISNUMBER($AE1594),AP1594,0)+'01_指標庫'!$H$14*IF(ISNUMBER($I1594),O1594,0)+'01_指標庫'!$H$15*IF(ISNUMBER($AH1594),AS1594,0)+'01_指標庫'!$H$16*IF(ISNUMBER($K1594),P1594,0)+'01_指標庫'!$H$17*IF(ISNUMBER($AI1594),AT1594,0)+'01_指標庫'!$H$18*IF(ISNUMBER($AJ1594),AU1594,0)+'01_指標庫'!$H$19*IF(ISNUMBER($AK1594),AV1594,0)+'01_指標庫'!$H$20*IF(ISNUMBER($BB1594),BB1594,0)+'01_指標庫'!$H$21*IF(ISNUMBER($BC1594),BC1594,0))/AW1594,1))</f>
        <v>19.600000000000001</v>
      </c>
      <c r="AY1594" s="67"/>
      <c r="AZ1594" s="67"/>
      <c r="BA1594" s="66">
        <f t="shared" si="569"/>
        <v>1.3933529280692358E-2</v>
      </c>
      <c r="BB1594">
        <f t="shared" si="570"/>
        <v>100</v>
      </c>
      <c r="BC1594" t="str">
        <f t="shared" si="571"/>
        <v/>
      </c>
    </row>
    <row r="1595" spans="1:55" ht="15" customHeight="1">
      <c r="A1595" s="56">
        <v>1591</v>
      </c>
      <c r="B1595" s="57">
        <v>44865</v>
      </c>
      <c r="C1595" s="56">
        <v>2022</v>
      </c>
      <c r="D1595" s="58" t="s">
        <v>236</v>
      </c>
      <c r="E1595" s="59">
        <v>11405.57</v>
      </c>
      <c r="F1595" s="60">
        <v>-0.11532100000000001</v>
      </c>
      <c r="G1595" s="60">
        <v>-0.31181199999999998</v>
      </c>
      <c r="H1595" s="61">
        <v>0.30609999999999998</v>
      </c>
      <c r="I1595" s="69">
        <v>490.2</v>
      </c>
      <c r="J1595" s="70" t="s">
        <v>240</v>
      </c>
      <c r="K1595" s="63">
        <v>25.88</v>
      </c>
      <c r="L1595" s="56">
        <f t="shared" si="549"/>
        <v>0</v>
      </c>
      <c r="M1595" s="56">
        <f t="shared" si="550"/>
        <v>0</v>
      </c>
      <c r="N1595" s="56">
        <f t="shared" si="551"/>
        <v>0</v>
      </c>
      <c r="O1595" s="56">
        <f t="shared" si="552"/>
        <v>50</v>
      </c>
      <c r="P1595" s="56">
        <f t="shared" si="553"/>
        <v>0</v>
      </c>
      <c r="Q1595" s="63"/>
      <c r="R1595" s="56"/>
      <c r="S1595" s="60">
        <f t="shared" si="566"/>
        <v>-1.2180620307442824E-2</v>
      </c>
      <c r="T1595" s="64">
        <f t="shared" si="567"/>
        <v>5.048543689320395E-3</v>
      </c>
      <c r="V1595" s="65"/>
      <c r="W1595" s="65"/>
      <c r="Y1595" s="15" t="str">
        <f t="shared" si="554"/>
        <v>HARD</v>
      </c>
      <c r="AA1595" s="66">
        <f t="shared" si="568"/>
        <v>-9.1460325302318179E-2</v>
      </c>
      <c r="AB1595">
        <f>LOOKUP($B1595,'07_L1政策步階'!$A$4:$A$14,'07_L1政策步階'!$C$4:$C$14)</f>
        <v>-1</v>
      </c>
      <c r="AC1595" s="65"/>
      <c r="AD1595" s="65"/>
      <c r="AE1595" s="65"/>
      <c r="AF1595" s="65"/>
      <c r="AG1595" s="65"/>
      <c r="AH1595" s="65"/>
      <c r="AI1595" s="65"/>
      <c r="AJ1595" s="65"/>
      <c r="AK1595" s="65"/>
      <c r="AL1595">
        <f t="shared" si="555"/>
        <v>0</v>
      </c>
      <c r="AM1595">
        <f t="shared" si="556"/>
        <v>0</v>
      </c>
      <c r="AN1595" t="str">
        <f t="shared" si="557"/>
        <v/>
      </c>
      <c r="AO1595" t="str">
        <f t="shared" si="558"/>
        <v/>
      </c>
      <c r="AP1595" t="str">
        <f t="shared" si="559"/>
        <v/>
      </c>
      <c r="AQ1595" t="str">
        <f t="shared" si="560"/>
        <v/>
      </c>
      <c r="AR1595" t="str">
        <f t="shared" si="561"/>
        <v/>
      </c>
      <c r="AS1595" t="str">
        <f t="shared" si="562"/>
        <v/>
      </c>
      <c r="AT1595" t="str">
        <f t="shared" si="563"/>
        <v/>
      </c>
      <c r="AU1595" t="str">
        <f t="shared" si="564"/>
        <v/>
      </c>
      <c r="AV1595" t="str">
        <f t="shared" si="565"/>
        <v/>
      </c>
      <c r="AW1595">
        <f>'01_指標庫'!$H$4*ISNUMBER($F1595)+'01_指標庫'!$H$5*ISNUMBER($AA1595)+'01_指標庫'!$H$6*ISNUMBER($G1595)+'01_指標庫'!$H$7*ISNUMBER($H1595)+'01_指標庫'!$H$8*ISNUMBER($AF1595)+'01_指標庫'!$H$9*ISNUMBER($AG1595)+'01_指標庫'!$H$10*ISNUMBER($AB1595)+'01_指標庫'!$H$11*ISNUMBER($AC1595)+'01_指標庫'!$H$12*ISNUMBER($AD1595)+'01_指標庫'!$H$13*ISNUMBER($AE1595)+'01_指標庫'!$H$14*ISNUMBER($I1595)+'01_指標庫'!$H$15*ISNUMBER($AH1595)+'01_指標庫'!$H$16*ISNUMBER($K1595)+'01_指標庫'!$H$17*ISNUMBER($AI1595)+'01_指標庫'!$H$18*ISNUMBER($AJ1595)+'01_指標庫'!$H$19*ISNUMBER($AK1595)+'01_指標庫'!$H$20*ISNUMBER($BB1595)+'01_指標庫'!$H$21*ISNUMBER($BC1595)</f>
        <v>51</v>
      </c>
      <c r="AX1595">
        <f>IF(AW1595=0,50,ROUND(('01_指標庫'!$H$4*IF(ISNUMBER($F1595),L1595,0)+'01_指標庫'!$H$5*IF(ISNUMBER($AA1595),AL1595,0)+'01_指標庫'!$H$6*IF(ISNUMBER($G1595),M1595,0)+'01_指標庫'!$H$7*IF(ISNUMBER($H1595),N1595,0)+'01_指標庫'!$H$8*IF(ISNUMBER($AF1595),AQ1595,0)+'01_指標庫'!$H$9*IF(ISNUMBER($AG1595),AR1595,0)+'01_指標庫'!$H$10*IF(ISNUMBER($AB1595),AM1595,0)+'01_指標庫'!$H$11*IF(ISNUMBER($AC1595),AN1595,0)+'01_指標庫'!$H$12*IF(ISNUMBER($AD1595),AO1595,0)+'01_指標庫'!$H$13*IF(ISNUMBER($AE1595),AP1595,0)+'01_指標庫'!$H$14*IF(ISNUMBER($I1595),O1595,0)+'01_指標庫'!$H$15*IF(ISNUMBER($AH1595),AS1595,0)+'01_指標庫'!$H$16*IF(ISNUMBER($K1595),P1595,0)+'01_指標庫'!$H$17*IF(ISNUMBER($AI1595),AT1595,0)+'01_指標庫'!$H$18*IF(ISNUMBER($AJ1595),AU1595,0)+'01_指標庫'!$H$19*IF(ISNUMBER($AK1595),AV1595,0)+'01_指標庫'!$H$20*IF(ISNUMBER($BB1595),BB1595,0)+'01_指標庫'!$H$21*IF(ISNUMBER($BC1595),BC1595,0))/AW1595,1))</f>
        <v>19.600000000000001</v>
      </c>
      <c r="AY1595" s="67"/>
      <c r="AZ1595" s="67"/>
      <c r="BA1595" s="66">
        <f t="shared" si="569"/>
        <v>1.0426485717706324E-2</v>
      </c>
      <c r="BB1595">
        <f t="shared" si="570"/>
        <v>100</v>
      </c>
      <c r="BC1595" t="str">
        <f t="shared" si="571"/>
        <v/>
      </c>
    </row>
    <row r="1596" spans="1:55" ht="15" customHeight="1">
      <c r="A1596" s="56">
        <v>1592</v>
      </c>
      <c r="B1596" s="57">
        <v>44866</v>
      </c>
      <c r="C1596" s="56">
        <v>2022</v>
      </c>
      <c r="D1596" s="58" t="s">
        <v>237</v>
      </c>
      <c r="E1596" s="59">
        <v>11288.95</v>
      </c>
      <c r="F1596" s="60">
        <v>-0.12289600000000001</v>
      </c>
      <c r="G1596" s="60">
        <v>-0.31884899999999999</v>
      </c>
      <c r="H1596" s="61">
        <v>0.32650000000000001</v>
      </c>
      <c r="I1596" s="69">
        <v>489.6</v>
      </c>
      <c r="J1596" s="70" t="s">
        <v>240</v>
      </c>
      <c r="K1596" s="63">
        <v>25.81</v>
      </c>
      <c r="L1596" s="56">
        <f t="shared" si="549"/>
        <v>0</v>
      </c>
      <c r="M1596" s="56">
        <f t="shared" si="550"/>
        <v>0</v>
      </c>
      <c r="N1596" s="56">
        <f t="shared" si="551"/>
        <v>0</v>
      </c>
      <c r="O1596" s="56">
        <f t="shared" si="552"/>
        <v>50</v>
      </c>
      <c r="P1596" s="56">
        <f t="shared" si="553"/>
        <v>0</v>
      </c>
      <c r="Q1596" s="63"/>
      <c r="R1596" s="56"/>
      <c r="S1596" s="60">
        <f t="shared" si="566"/>
        <v>-1.0224828745954762E-2</v>
      </c>
      <c r="T1596" s="64">
        <f t="shared" si="567"/>
        <v>-2.704791344667723E-3</v>
      </c>
      <c r="V1596" s="65"/>
      <c r="W1596" s="65"/>
      <c r="Y1596" s="15" t="str">
        <f t="shared" si="554"/>
        <v>HARD</v>
      </c>
      <c r="AA1596" s="66">
        <f t="shared" si="568"/>
        <v>-9.2423391996591886E-2</v>
      </c>
      <c r="AB1596">
        <f>LOOKUP($B1596,'07_L1政策步階'!$A$4:$A$14,'07_L1政策步階'!$C$4:$C$14)</f>
        <v>-1</v>
      </c>
      <c r="AC1596" s="65"/>
      <c r="AD1596" s="65"/>
      <c r="AE1596" s="65"/>
      <c r="AF1596" s="65"/>
      <c r="AG1596" s="65"/>
      <c r="AH1596" s="65"/>
      <c r="AI1596" s="65"/>
      <c r="AJ1596" s="65"/>
      <c r="AK1596" s="65"/>
      <c r="AL1596">
        <f t="shared" si="555"/>
        <v>0</v>
      </c>
      <c r="AM1596">
        <f t="shared" si="556"/>
        <v>0</v>
      </c>
      <c r="AN1596" t="str">
        <f t="shared" si="557"/>
        <v/>
      </c>
      <c r="AO1596" t="str">
        <f t="shared" si="558"/>
        <v/>
      </c>
      <c r="AP1596" t="str">
        <f t="shared" si="559"/>
        <v/>
      </c>
      <c r="AQ1596" t="str">
        <f t="shared" si="560"/>
        <v/>
      </c>
      <c r="AR1596" t="str">
        <f t="shared" si="561"/>
        <v/>
      </c>
      <c r="AS1596" t="str">
        <f t="shared" si="562"/>
        <v/>
      </c>
      <c r="AT1596" t="str">
        <f t="shared" si="563"/>
        <v/>
      </c>
      <c r="AU1596" t="str">
        <f t="shared" si="564"/>
        <v/>
      </c>
      <c r="AV1596" t="str">
        <f t="shared" si="565"/>
        <v/>
      </c>
      <c r="AW1596">
        <f>'01_指標庫'!$H$4*ISNUMBER($F1596)+'01_指標庫'!$H$5*ISNUMBER($AA1596)+'01_指標庫'!$H$6*ISNUMBER($G1596)+'01_指標庫'!$H$7*ISNUMBER($H1596)+'01_指標庫'!$H$8*ISNUMBER($AF1596)+'01_指標庫'!$H$9*ISNUMBER($AG1596)+'01_指標庫'!$H$10*ISNUMBER($AB1596)+'01_指標庫'!$H$11*ISNUMBER($AC1596)+'01_指標庫'!$H$12*ISNUMBER($AD1596)+'01_指標庫'!$H$13*ISNUMBER($AE1596)+'01_指標庫'!$H$14*ISNUMBER($I1596)+'01_指標庫'!$H$15*ISNUMBER($AH1596)+'01_指標庫'!$H$16*ISNUMBER($K1596)+'01_指標庫'!$H$17*ISNUMBER($AI1596)+'01_指標庫'!$H$18*ISNUMBER($AJ1596)+'01_指標庫'!$H$19*ISNUMBER($AK1596)+'01_指標庫'!$H$20*ISNUMBER($BB1596)+'01_指標庫'!$H$21*ISNUMBER($BC1596)</f>
        <v>51</v>
      </c>
      <c r="AX1596">
        <f>IF(AW1596=0,50,ROUND(('01_指標庫'!$H$4*IF(ISNUMBER($F1596),L1596,0)+'01_指標庫'!$H$5*IF(ISNUMBER($AA1596),AL1596,0)+'01_指標庫'!$H$6*IF(ISNUMBER($G1596),M1596,0)+'01_指標庫'!$H$7*IF(ISNUMBER($H1596),N1596,0)+'01_指標庫'!$H$8*IF(ISNUMBER($AF1596),AQ1596,0)+'01_指標庫'!$H$9*IF(ISNUMBER($AG1596),AR1596,0)+'01_指標庫'!$H$10*IF(ISNUMBER($AB1596),AM1596,0)+'01_指標庫'!$H$11*IF(ISNUMBER($AC1596),AN1596,0)+'01_指標庫'!$H$12*IF(ISNUMBER($AD1596),AO1596,0)+'01_指標庫'!$H$13*IF(ISNUMBER($AE1596),AP1596,0)+'01_指標庫'!$H$14*IF(ISNUMBER($I1596),O1596,0)+'01_指標庫'!$H$15*IF(ISNUMBER($AH1596),AS1596,0)+'01_指標庫'!$H$16*IF(ISNUMBER($K1596),P1596,0)+'01_指標庫'!$H$17*IF(ISNUMBER($AI1596),AT1596,0)+'01_指標庫'!$H$18*IF(ISNUMBER($AJ1596),AU1596,0)+'01_指標庫'!$H$19*IF(ISNUMBER($AK1596),AV1596,0)+'01_指標庫'!$H$20*IF(ISNUMBER($BB1596),BB1596,0)+'01_指標庫'!$H$21*IF(ISNUMBER($BC1596),BC1596,0))/AW1596,1))</f>
        <v>13.7</v>
      </c>
      <c r="AY1596" s="67"/>
      <c r="AZ1596" s="67"/>
      <c r="BA1596" s="66">
        <f t="shared" si="569"/>
        <v>2.4479066954157247E-3</v>
      </c>
      <c r="BB1596">
        <f t="shared" si="570"/>
        <v>50</v>
      </c>
      <c r="BC1596" t="str">
        <f t="shared" si="571"/>
        <v/>
      </c>
    </row>
    <row r="1597" spans="1:55" ht="15" customHeight="1">
      <c r="A1597" s="56">
        <v>1593</v>
      </c>
      <c r="B1597" s="57">
        <v>44867</v>
      </c>
      <c r="C1597" s="56">
        <v>2022</v>
      </c>
      <c r="D1597" s="58" t="s">
        <v>238</v>
      </c>
      <c r="E1597" s="59">
        <v>10906.34</v>
      </c>
      <c r="F1597" s="60">
        <v>-0.15120400000000001</v>
      </c>
      <c r="G1597" s="60">
        <v>-0.34193499999999999</v>
      </c>
      <c r="H1597" s="61">
        <v>0.26529999999999998</v>
      </c>
      <c r="I1597" s="69">
        <v>490.1</v>
      </c>
      <c r="J1597" s="70" t="s">
        <v>240</v>
      </c>
      <c r="K1597" s="63">
        <v>25.86</v>
      </c>
      <c r="L1597" s="56">
        <f t="shared" si="549"/>
        <v>0</v>
      </c>
      <c r="M1597" s="56">
        <f t="shared" si="550"/>
        <v>0</v>
      </c>
      <c r="N1597" s="56">
        <f t="shared" si="551"/>
        <v>0</v>
      </c>
      <c r="O1597" s="56">
        <f t="shared" si="552"/>
        <v>50</v>
      </c>
      <c r="P1597" s="56">
        <f t="shared" si="553"/>
        <v>0</v>
      </c>
      <c r="Q1597" s="63"/>
      <c r="R1597" s="56"/>
      <c r="S1597" s="60">
        <f t="shared" si="566"/>
        <v>-3.3892434637410984E-2</v>
      </c>
      <c r="T1597" s="64">
        <f t="shared" si="567"/>
        <v>1.9372336303757898E-3</v>
      </c>
      <c r="V1597" s="65"/>
      <c r="W1597" s="65"/>
      <c r="Y1597" s="15" t="str">
        <f t="shared" si="554"/>
        <v>HARD</v>
      </c>
      <c r="AA1597" s="66">
        <f t="shared" si="568"/>
        <v>-9.3978046547073868E-2</v>
      </c>
      <c r="AB1597">
        <f>LOOKUP($B1597,'07_L1政策步階'!$A$4:$A$14,'07_L1政策步階'!$C$4:$C$14)</f>
        <v>-1</v>
      </c>
      <c r="AC1597" s="65"/>
      <c r="AD1597" s="65"/>
      <c r="AE1597" s="65"/>
      <c r="AF1597" s="65"/>
      <c r="AG1597" s="65"/>
      <c r="AH1597" s="65"/>
      <c r="AI1597" s="65"/>
      <c r="AJ1597" s="65"/>
      <c r="AK1597" s="65"/>
      <c r="AL1597">
        <f t="shared" si="555"/>
        <v>0</v>
      </c>
      <c r="AM1597">
        <f t="shared" si="556"/>
        <v>0</v>
      </c>
      <c r="AN1597" t="str">
        <f t="shared" si="557"/>
        <v/>
      </c>
      <c r="AO1597" t="str">
        <f t="shared" si="558"/>
        <v/>
      </c>
      <c r="AP1597" t="str">
        <f t="shared" si="559"/>
        <v/>
      </c>
      <c r="AQ1597" t="str">
        <f t="shared" si="560"/>
        <v/>
      </c>
      <c r="AR1597" t="str">
        <f t="shared" si="561"/>
        <v/>
      </c>
      <c r="AS1597" t="str">
        <f t="shared" si="562"/>
        <v/>
      </c>
      <c r="AT1597" t="str">
        <f t="shared" si="563"/>
        <v/>
      </c>
      <c r="AU1597" t="str">
        <f t="shared" si="564"/>
        <v/>
      </c>
      <c r="AV1597" t="str">
        <f t="shared" si="565"/>
        <v/>
      </c>
      <c r="AW1597">
        <f>'01_指標庫'!$H$4*ISNUMBER($F1597)+'01_指標庫'!$H$5*ISNUMBER($AA1597)+'01_指標庫'!$H$6*ISNUMBER($G1597)+'01_指標庫'!$H$7*ISNUMBER($H1597)+'01_指標庫'!$H$8*ISNUMBER($AF1597)+'01_指標庫'!$H$9*ISNUMBER($AG1597)+'01_指標庫'!$H$10*ISNUMBER($AB1597)+'01_指標庫'!$H$11*ISNUMBER($AC1597)+'01_指標庫'!$H$12*ISNUMBER($AD1597)+'01_指標庫'!$H$13*ISNUMBER($AE1597)+'01_指標庫'!$H$14*ISNUMBER($I1597)+'01_指標庫'!$H$15*ISNUMBER($AH1597)+'01_指標庫'!$H$16*ISNUMBER($K1597)+'01_指標庫'!$H$17*ISNUMBER($AI1597)+'01_指標庫'!$H$18*ISNUMBER($AJ1597)+'01_指標庫'!$H$19*ISNUMBER($AK1597)+'01_指標庫'!$H$20*ISNUMBER($BB1597)+'01_指標庫'!$H$21*ISNUMBER($BC1597)</f>
        <v>51</v>
      </c>
      <c r="AX1597">
        <f>IF(AW1597=0,50,ROUND(('01_指標庫'!$H$4*IF(ISNUMBER($F1597),L1597,0)+'01_指標庫'!$H$5*IF(ISNUMBER($AA1597),AL1597,0)+'01_指標庫'!$H$6*IF(ISNUMBER($G1597),M1597,0)+'01_指標庫'!$H$7*IF(ISNUMBER($H1597),N1597,0)+'01_指標庫'!$H$8*IF(ISNUMBER($AF1597),AQ1597,0)+'01_指標庫'!$H$9*IF(ISNUMBER($AG1597),AR1597,0)+'01_指標庫'!$H$10*IF(ISNUMBER($AB1597),AM1597,0)+'01_指標庫'!$H$11*IF(ISNUMBER($AC1597),AN1597,0)+'01_指標庫'!$H$12*IF(ISNUMBER($AD1597),AO1597,0)+'01_指標庫'!$H$13*IF(ISNUMBER($AE1597),AP1597,0)+'01_指標庫'!$H$14*IF(ISNUMBER($I1597),O1597,0)+'01_指標庫'!$H$15*IF(ISNUMBER($AH1597),AS1597,0)+'01_指標庫'!$H$16*IF(ISNUMBER($K1597),P1597,0)+'01_指標庫'!$H$17*IF(ISNUMBER($AI1597),AT1597,0)+'01_指標庫'!$H$18*IF(ISNUMBER($AJ1597),AU1597,0)+'01_指標庫'!$H$19*IF(ISNUMBER($AK1597),AV1597,0)+'01_指標庫'!$H$20*IF(ISNUMBER($BB1597),BB1597,0)+'01_指標庫'!$H$21*IF(ISNUMBER($BC1597),BC1597,0))/AW1597,1))</f>
        <v>7.8</v>
      </c>
      <c r="AY1597" s="67"/>
      <c r="AZ1597" s="67"/>
      <c r="BA1597" s="66">
        <f t="shared" si="569"/>
        <v>-4.6332265300518261E-3</v>
      </c>
      <c r="BB1597">
        <f t="shared" si="570"/>
        <v>0</v>
      </c>
      <c r="BC1597" t="str">
        <f t="shared" si="571"/>
        <v/>
      </c>
    </row>
    <row r="1598" spans="1:55" ht="15" customHeight="1">
      <c r="A1598" s="56">
        <v>1594</v>
      </c>
      <c r="B1598" s="57">
        <v>44868</v>
      </c>
      <c r="C1598" s="56">
        <v>2022</v>
      </c>
      <c r="D1598" s="58" t="s">
        <v>239</v>
      </c>
      <c r="E1598" s="59">
        <v>10690.6</v>
      </c>
      <c r="F1598" s="60">
        <v>-0.16658100000000001</v>
      </c>
      <c r="G1598" s="60">
        <v>-0.35495199999999999</v>
      </c>
      <c r="H1598" s="61">
        <v>0.26529999999999998</v>
      </c>
      <c r="I1598" s="69">
        <v>485.4</v>
      </c>
      <c r="J1598" s="70" t="s">
        <v>240</v>
      </c>
      <c r="K1598" s="63">
        <v>25.3</v>
      </c>
      <c r="L1598" s="56">
        <f t="shared" si="549"/>
        <v>0</v>
      </c>
      <c r="M1598" s="56">
        <f t="shared" si="550"/>
        <v>0</v>
      </c>
      <c r="N1598" s="56">
        <f t="shared" si="551"/>
        <v>0</v>
      </c>
      <c r="O1598" s="56">
        <f t="shared" si="552"/>
        <v>50</v>
      </c>
      <c r="P1598" s="56">
        <f t="shared" si="553"/>
        <v>0</v>
      </c>
      <c r="Q1598" s="63"/>
      <c r="R1598" s="56"/>
      <c r="S1598" s="60">
        <f t="shared" si="566"/>
        <v>-1.9781154814539015E-2</v>
      </c>
      <c r="T1598" s="64">
        <f t="shared" si="567"/>
        <v>-2.1655065738592327E-2</v>
      </c>
      <c r="V1598" s="65"/>
      <c r="W1598" s="65"/>
      <c r="Y1598" s="15" t="str">
        <f t="shared" si="554"/>
        <v>HARD</v>
      </c>
      <c r="AA1598" s="66">
        <f t="shared" si="568"/>
        <v>-9.5911908818808955E-2</v>
      </c>
      <c r="AB1598">
        <f>LOOKUP($B1598,'07_L1政策步階'!$A$4:$A$14,'07_L1政策步階'!$C$4:$C$14)</f>
        <v>-1</v>
      </c>
      <c r="AC1598" s="65"/>
      <c r="AD1598" s="65"/>
      <c r="AE1598" s="65"/>
      <c r="AF1598" s="65"/>
      <c r="AG1598" s="65"/>
      <c r="AH1598" s="65"/>
      <c r="AI1598" s="65"/>
      <c r="AJ1598" s="65"/>
      <c r="AK1598" s="65"/>
      <c r="AL1598">
        <f t="shared" si="555"/>
        <v>0</v>
      </c>
      <c r="AM1598">
        <f t="shared" si="556"/>
        <v>0</v>
      </c>
      <c r="AN1598" t="str">
        <f t="shared" si="557"/>
        <v/>
      </c>
      <c r="AO1598" t="str">
        <f t="shared" si="558"/>
        <v/>
      </c>
      <c r="AP1598" t="str">
        <f t="shared" si="559"/>
        <v/>
      </c>
      <c r="AQ1598" t="str">
        <f t="shared" si="560"/>
        <v/>
      </c>
      <c r="AR1598" t="str">
        <f t="shared" si="561"/>
        <v/>
      </c>
      <c r="AS1598" t="str">
        <f t="shared" si="562"/>
        <v/>
      </c>
      <c r="AT1598" t="str">
        <f t="shared" si="563"/>
        <v/>
      </c>
      <c r="AU1598" t="str">
        <f t="shared" si="564"/>
        <v/>
      </c>
      <c r="AV1598" t="str">
        <f t="shared" si="565"/>
        <v/>
      </c>
      <c r="AW1598">
        <f>'01_指標庫'!$H$4*ISNUMBER($F1598)+'01_指標庫'!$H$5*ISNUMBER($AA1598)+'01_指標庫'!$H$6*ISNUMBER($G1598)+'01_指標庫'!$H$7*ISNUMBER($H1598)+'01_指標庫'!$H$8*ISNUMBER($AF1598)+'01_指標庫'!$H$9*ISNUMBER($AG1598)+'01_指標庫'!$H$10*ISNUMBER($AB1598)+'01_指標庫'!$H$11*ISNUMBER($AC1598)+'01_指標庫'!$H$12*ISNUMBER($AD1598)+'01_指標庫'!$H$13*ISNUMBER($AE1598)+'01_指標庫'!$H$14*ISNUMBER($I1598)+'01_指標庫'!$H$15*ISNUMBER($AH1598)+'01_指標庫'!$H$16*ISNUMBER($K1598)+'01_指標庫'!$H$17*ISNUMBER($AI1598)+'01_指標庫'!$H$18*ISNUMBER($AJ1598)+'01_指標庫'!$H$19*ISNUMBER($AK1598)+'01_指標庫'!$H$20*ISNUMBER($BB1598)+'01_指標庫'!$H$21*ISNUMBER($BC1598)</f>
        <v>51</v>
      </c>
      <c r="AX1598">
        <f>IF(AW1598=0,50,ROUND(('01_指標庫'!$H$4*IF(ISNUMBER($F1598),L1598,0)+'01_指標庫'!$H$5*IF(ISNUMBER($AA1598),AL1598,0)+'01_指標庫'!$H$6*IF(ISNUMBER($G1598),M1598,0)+'01_指標庫'!$H$7*IF(ISNUMBER($H1598),N1598,0)+'01_指標庫'!$H$8*IF(ISNUMBER($AF1598),AQ1598,0)+'01_指標庫'!$H$9*IF(ISNUMBER($AG1598),AR1598,0)+'01_指標庫'!$H$10*IF(ISNUMBER($AB1598),AM1598,0)+'01_指標庫'!$H$11*IF(ISNUMBER($AC1598),AN1598,0)+'01_指標庫'!$H$12*IF(ISNUMBER($AD1598),AO1598,0)+'01_指標庫'!$H$13*IF(ISNUMBER($AE1598),AP1598,0)+'01_指標庫'!$H$14*IF(ISNUMBER($I1598),O1598,0)+'01_指標庫'!$H$15*IF(ISNUMBER($AH1598),AS1598,0)+'01_指標庫'!$H$16*IF(ISNUMBER($K1598),P1598,0)+'01_指標庫'!$H$17*IF(ISNUMBER($AI1598),AT1598,0)+'01_指標庫'!$H$18*IF(ISNUMBER($AJ1598),AU1598,0)+'01_指標庫'!$H$19*IF(ISNUMBER($AK1598),AV1598,0)+'01_指標庫'!$H$20*IF(ISNUMBER($BB1598),BB1598,0)+'01_指標庫'!$H$21*IF(ISNUMBER($BC1598),BC1598,0))/AW1598,1))</f>
        <v>7.8</v>
      </c>
      <c r="AY1598" s="67"/>
      <c r="AZ1598" s="67"/>
      <c r="BA1598" s="66">
        <f t="shared" si="569"/>
        <v>-1.0372031634679035E-2</v>
      </c>
      <c r="BB1598">
        <f t="shared" si="570"/>
        <v>0</v>
      </c>
      <c r="BC1598" t="str">
        <f t="shared" si="571"/>
        <v/>
      </c>
    </row>
    <row r="1599" spans="1:55" ht="15" customHeight="1">
      <c r="A1599" s="56">
        <v>1595</v>
      </c>
      <c r="B1599" s="57">
        <v>44869</v>
      </c>
      <c r="C1599" s="56">
        <v>2022</v>
      </c>
      <c r="D1599" s="58" t="s">
        <v>234</v>
      </c>
      <c r="E1599" s="59">
        <v>10857.03</v>
      </c>
      <c r="F1599" s="60">
        <v>-0.15228800000000001</v>
      </c>
      <c r="G1599" s="60">
        <v>-0.34490999999999999</v>
      </c>
      <c r="H1599" s="61">
        <v>0.28570000000000001</v>
      </c>
      <c r="I1599" s="69">
        <v>479.1</v>
      </c>
      <c r="J1599" s="70" t="s">
        <v>240</v>
      </c>
      <c r="K1599" s="63">
        <v>24.55</v>
      </c>
      <c r="L1599" s="56">
        <f t="shared" si="549"/>
        <v>0</v>
      </c>
      <c r="M1599" s="56">
        <f t="shared" si="550"/>
        <v>0</v>
      </c>
      <c r="N1599" s="56">
        <f t="shared" si="551"/>
        <v>0</v>
      </c>
      <c r="O1599" s="56">
        <f t="shared" si="552"/>
        <v>50</v>
      </c>
      <c r="P1599" s="56">
        <f t="shared" si="553"/>
        <v>50</v>
      </c>
      <c r="Q1599" s="63"/>
      <c r="R1599" s="56"/>
      <c r="S1599" s="60">
        <f t="shared" si="566"/>
        <v>1.5567882064617455E-2</v>
      </c>
      <c r="T1599" s="64">
        <f t="shared" si="567"/>
        <v>-2.9644268774703608E-2</v>
      </c>
      <c r="V1599" s="65"/>
      <c r="W1599" s="65"/>
      <c r="Y1599" s="15" t="str">
        <f t="shared" si="554"/>
        <v>HARD</v>
      </c>
      <c r="AA1599" s="66">
        <f t="shared" si="568"/>
        <v>-9.8074479314979701E-2</v>
      </c>
      <c r="AB1599">
        <f>LOOKUP($B1599,'07_L1政策步階'!$A$4:$A$14,'07_L1政策步階'!$C$4:$C$14)</f>
        <v>-1</v>
      </c>
      <c r="AC1599" s="65"/>
      <c r="AD1599" s="65"/>
      <c r="AE1599" s="65"/>
      <c r="AF1599" s="65"/>
      <c r="AG1599" s="65"/>
      <c r="AH1599" s="65"/>
      <c r="AI1599" s="65"/>
      <c r="AJ1599" s="65"/>
      <c r="AK1599" s="65"/>
      <c r="AL1599">
        <f t="shared" si="555"/>
        <v>0</v>
      </c>
      <c r="AM1599">
        <f t="shared" si="556"/>
        <v>0</v>
      </c>
      <c r="AN1599" t="str">
        <f t="shared" si="557"/>
        <v/>
      </c>
      <c r="AO1599" t="str">
        <f t="shared" si="558"/>
        <v/>
      </c>
      <c r="AP1599" t="str">
        <f t="shared" si="559"/>
        <v/>
      </c>
      <c r="AQ1599" t="str">
        <f t="shared" si="560"/>
        <v/>
      </c>
      <c r="AR1599" t="str">
        <f t="shared" si="561"/>
        <v/>
      </c>
      <c r="AS1599" t="str">
        <f t="shared" si="562"/>
        <v/>
      </c>
      <c r="AT1599" t="str">
        <f t="shared" si="563"/>
        <v/>
      </c>
      <c r="AU1599" t="str">
        <f t="shared" si="564"/>
        <v/>
      </c>
      <c r="AV1599" t="str">
        <f t="shared" si="565"/>
        <v/>
      </c>
      <c r="AW1599">
        <f>'01_指標庫'!$H$4*ISNUMBER($F1599)+'01_指標庫'!$H$5*ISNUMBER($AA1599)+'01_指標庫'!$H$6*ISNUMBER($G1599)+'01_指標庫'!$H$7*ISNUMBER($H1599)+'01_指標庫'!$H$8*ISNUMBER($AF1599)+'01_指標庫'!$H$9*ISNUMBER($AG1599)+'01_指標庫'!$H$10*ISNUMBER($AB1599)+'01_指標庫'!$H$11*ISNUMBER($AC1599)+'01_指標庫'!$H$12*ISNUMBER($AD1599)+'01_指標庫'!$H$13*ISNUMBER($AE1599)+'01_指標庫'!$H$14*ISNUMBER($I1599)+'01_指標庫'!$H$15*ISNUMBER($AH1599)+'01_指標庫'!$H$16*ISNUMBER($K1599)+'01_指標庫'!$H$17*ISNUMBER($AI1599)+'01_指標庫'!$H$18*ISNUMBER($AJ1599)+'01_指標庫'!$H$19*ISNUMBER($AK1599)+'01_指標庫'!$H$20*ISNUMBER($BB1599)+'01_指標庫'!$H$21*ISNUMBER($BC1599)</f>
        <v>51</v>
      </c>
      <c r="AX1599">
        <f>IF(AW1599=0,50,ROUND(('01_指標庫'!$H$4*IF(ISNUMBER($F1599),L1599,0)+'01_指標庫'!$H$5*IF(ISNUMBER($AA1599),AL1599,0)+'01_指標庫'!$H$6*IF(ISNUMBER($G1599),M1599,0)+'01_指標庫'!$H$7*IF(ISNUMBER($H1599),N1599,0)+'01_指標庫'!$H$8*IF(ISNUMBER($AF1599),AQ1599,0)+'01_指標庫'!$H$9*IF(ISNUMBER($AG1599),AR1599,0)+'01_指標庫'!$H$10*IF(ISNUMBER($AB1599),AM1599,0)+'01_指標庫'!$H$11*IF(ISNUMBER($AC1599),AN1599,0)+'01_指標庫'!$H$12*IF(ISNUMBER($AD1599),AO1599,0)+'01_指標庫'!$H$13*IF(ISNUMBER($AE1599),AP1599,0)+'01_指標庫'!$H$14*IF(ISNUMBER($I1599),O1599,0)+'01_指標庫'!$H$15*IF(ISNUMBER($AH1599),AS1599,0)+'01_指標庫'!$H$16*IF(ISNUMBER($K1599),P1599,0)+'01_指標庫'!$H$17*IF(ISNUMBER($AI1599),AT1599,0)+'01_指標庫'!$H$18*IF(ISNUMBER($AJ1599),AU1599,0)+'01_指標庫'!$H$19*IF(ISNUMBER($AK1599),AV1599,0)+'01_指標庫'!$H$20*IF(ISNUMBER($BB1599),BB1599,0)+'01_指標庫'!$H$21*IF(ISNUMBER($BC1599),BC1599,0))/AW1599,1))</f>
        <v>13.7</v>
      </c>
      <c r="AY1599" s="67"/>
      <c r="AZ1599" s="67"/>
      <c r="BA1599" s="66">
        <f t="shared" si="569"/>
        <v>-1.8644485823250734E-2</v>
      </c>
      <c r="BB1599">
        <f t="shared" si="570"/>
        <v>0</v>
      </c>
      <c r="BC1599" t="str">
        <f t="shared" si="571"/>
        <v/>
      </c>
    </row>
    <row r="1600" spans="1:55" ht="15" customHeight="1">
      <c r="A1600" s="56">
        <v>1596</v>
      </c>
      <c r="B1600" s="57">
        <v>44872</v>
      </c>
      <c r="C1600" s="56">
        <v>2022</v>
      </c>
      <c r="D1600" s="58" t="s">
        <v>236</v>
      </c>
      <c r="E1600" s="59">
        <v>10977</v>
      </c>
      <c r="F1600" s="60">
        <v>-0.141761</v>
      </c>
      <c r="G1600" s="60">
        <v>-0.337671</v>
      </c>
      <c r="H1600" s="61">
        <v>0.30609999999999998</v>
      </c>
      <c r="I1600" s="69">
        <v>477.4</v>
      </c>
      <c r="J1600" s="70" t="s">
        <v>240</v>
      </c>
      <c r="K1600" s="63">
        <v>24.35</v>
      </c>
      <c r="L1600" s="56">
        <f t="shared" si="549"/>
        <v>0</v>
      </c>
      <c r="M1600" s="56">
        <f t="shared" si="550"/>
        <v>0</v>
      </c>
      <c r="N1600" s="56">
        <f t="shared" si="551"/>
        <v>0</v>
      </c>
      <c r="O1600" s="56">
        <f t="shared" si="552"/>
        <v>50</v>
      </c>
      <c r="P1600" s="56">
        <f t="shared" si="553"/>
        <v>50</v>
      </c>
      <c r="Q1600" s="63"/>
      <c r="R1600" s="56"/>
      <c r="S1600" s="60">
        <f t="shared" si="566"/>
        <v>1.1049983282720888E-2</v>
      </c>
      <c r="T1600" s="64">
        <f t="shared" si="567"/>
        <v>-8.1466395112016476E-3</v>
      </c>
      <c r="V1600" s="65"/>
      <c r="W1600" s="65"/>
      <c r="Y1600" s="15" t="str">
        <f t="shared" si="554"/>
        <v>HARD</v>
      </c>
      <c r="AA1600" s="66">
        <f t="shared" si="568"/>
        <v>-9.9400013478345595E-2</v>
      </c>
      <c r="AB1600">
        <f>LOOKUP($B1600,'07_L1政策步階'!$A$4:$A$14,'07_L1政策步階'!$C$4:$C$14)</f>
        <v>-1</v>
      </c>
      <c r="AC1600" s="65"/>
      <c r="AD1600" s="65"/>
      <c r="AE1600" s="65"/>
      <c r="AF1600" s="65"/>
      <c r="AG1600" s="65"/>
      <c r="AH1600" s="65"/>
      <c r="AI1600" s="65"/>
      <c r="AJ1600" s="65"/>
      <c r="AK1600" s="65"/>
      <c r="AL1600">
        <f t="shared" si="555"/>
        <v>0</v>
      </c>
      <c r="AM1600">
        <f t="shared" si="556"/>
        <v>0</v>
      </c>
      <c r="AN1600" t="str">
        <f t="shared" si="557"/>
        <v/>
      </c>
      <c r="AO1600" t="str">
        <f t="shared" si="558"/>
        <v/>
      </c>
      <c r="AP1600" t="str">
        <f t="shared" si="559"/>
        <v/>
      </c>
      <c r="AQ1600" t="str">
        <f t="shared" si="560"/>
        <v/>
      </c>
      <c r="AR1600" t="str">
        <f t="shared" si="561"/>
        <v/>
      </c>
      <c r="AS1600" t="str">
        <f t="shared" si="562"/>
        <v/>
      </c>
      <c r="AT1600" t="str">
        <f t="shared" si="563"/>
        <v/>
      </c>
      <c r="AU1600" t="str">
        <f t="shared" si="564"/>
        <v/>
      </c>
      <c r="AV1600" t="str">
        <f t="shared" si="565"/>
        <v/>
      </c>
      <c r="AW1600">
        <f>'01_指標庫'!$H$4*ISNUMBER($F1600)+'01_指標庫'!$H$5*ISNUMBER($AA1600)+'01_指標庫'!$H$6*ISNUMBER($G1600)+'01_指標庫'!$H$7*ISNUMBER($H1600)+'01_指標庫'!$H$8*ISNUMBER($AF1600)+'01_指標庫'!$H$9*ISNUMBER($AG1600)+'01_指標庫'!$H$10*ISNUMBER($AB1600)+'01_指標庫'!$H$11*ISNUMBER($AC1600)+'01_指標庫'!$H$12*ISNUMBER($AD1600)+'01_指標庫'!$H$13*ISNUMBER($AE1600)+'01_指標庫'!$H$14*ISNUMBER($I1600)+'01_指標庫'!$H$15*ISNUMBER($AH1600)+'01_指標庫'!$H$16*ISNUMBER($K1600)+'01_指標庫'!$H$17*ISNUMBER($AI1600)+'01_指標庫'!$H$18*ISNUMBER($AJ1600)+'01_指標庫'!$H$19*ISNUMBER($AK1600)+'01_指標庫'!$H$20*ISNUMBER($BB1600)+'01_指標庫'!$H$21*ISNUMBER($BC1600)</f>
        <v>51</v>
      </c>
      <c r="AX1600">
        <f>IF(AW1600=0,50,ROUND(('01_指標庫'!$H$4*IF(ISNUMBER($F1600),L1600,0)+'01_指標庫'!$H$5*IF(ISNUMBER($AA1600),AL1600,0)+'01_指標庫'!$H$6*IF(ISNUMBER($G1600),M1600,0)+'01_指標庫'!$H$7*IF(ISNUMBER($H1600),N1600,0)+'01_指標庫'!$H$8*IF(ISNUMBER($AF1600),AQ1600,0)+'01_指標庫'!$H$9*IF(ISNUMBER($AG1600),AR1600,0)+'01_指標庫'!$H$10*IF(ISNUMBER($AB1600),AM1600,0)+'01_指標庫'!$H$11*IF(ISNUMBER($AC1600),AN1600,0)+'01_指標庫'!$H$12*IF(ISNUMBER($AD1600),AO1600,0)+'01_指標庫'!$H$13*IF(ISNUMBER($AE1600),AP1600,0)+'01_指標庫'!$H$14*IF(ISNUMBER($I1600),O1600,0)+'01_指標庫'!$H$15*IF(ISNUMBER($AH1600),AS1600,0)+'01_指標庫'!$H$16*IF(ISNUMBER($K1600),P1600,0)+'01_指標庫'!$H$17*IF(ISNUMBER($AI1600),AT1600,0)+'01_指標庫'!$H$18*IF(ISNUMBER($AJ1600),AU1600,0)+'01_指標庫'!$H$19*IF(ISNUMBER($AK1600),AV1600,0)+'01_指標庫'!$H$20*IF(ISNUMBER($BB1600),BB1600,0)+'01_指標庫'!$H$21*IF(ISNUMBER($BC1600),BC1600,0))/AW1600,1))</f>
        <v>13.7</v>
      </c>
      <c r="AY1600" s="67"/>
      <c r="AZ1600" s="67"/>
      <c r="BA1600" s="66">
        <f t="shared" si="569"/>
        <v>-2.2328009789598369E-2</v>
      </c>
      <c r="BB1600">
        <f t="shared" si="570"/>
        <v>0</v>
      </c>
      <c r="BC1600" t="str">
        <f t="shared" si="571"/>
        <v/>
      </c>
    </row>
    <row r="1601" spans="1:55" ht="15" customHeight="1">
      <c r="A1601" s="56">
        <v>1597</v>
      </c>
      <c r="B1601" s="57">
        <v>44873</v>
      </c>
      <c r="C1601" s="56">
        <v>2022</v>
      </c>
      <c r="D1601" s="58" t="s">
        <v>237</v>
      </c>
      <c r="E1601" s="59">
        <v>11059.5</v>
      </c>
      <c r="F1601" s="60">
        <v>-0.13414300000000001</v>
      </c>
      <c r="G1601" s="60">
        <v>-0.33269300000000002</v>
      </c>
      <c r="H1601" s="61">
        <v>0.34689999999999999</v>
      </c>
      <c r="I1601" s="69">
        <v>487.4</v>
      </c>
      <c r="J1601" s="70" t="s">
        <v>240</v>
      </c>
      <c r="K1601" s="63">
        <v>25.54</v>
      </c>
      <c r="L1601" s="56">
        <f t="shared" si="549"/>
        <v>0</v>
      </c>
      <c r="M1601" s="56">
        <f t="shared" si="550"/>
        <v>0</v>
      </c>
      <c r="N1601" s="56">
        <f t="shared" si="551"/>
        <v>0</v>
      </c>
      <c r="O1601" s="56">
        <f t="shared" si="552"/>
        <v>50</v>
      </c>
      <c r="P1601" s="56">
        <f t="shared" si="553"/>
        <v>0</v>
      </c>
      <c r="Q1601" s="63"/>
      <c r="R1601" s="56"/>
      <c r="S1601" s="60">
        <f t="shared" si="566"/>
        <v>7.5157146761410942E-3</v>
      </c>
      <c r="T1601" s="64">
        <f t="shared" si="567"/>
        <v>4.8870636550307989E-2</v>
      </c>
      <c r="V1601" s="65"/>
      <c r="W1601" s="65"/>
      <c r="Y1601" s="15" t="str">
        <f t="shared" si="554"/>
        <v>HARD</v>
      </c>
      <c r="AA1601" s="66">
        <f t="shared" si="568"/>
        <v>-0.10041471607621633</v>
      </c>
      <c r="AB1601">
        <f>LOOKUP($B1601,'07_L1政策步階'!$A$4:$A$14,'07_L1政策步階'!$C$4:$C$14)</f>
        <v>-1</v>
      </c>
      <c r="AC1601" s="65"/>
      <c r="AD1601" s="65"/>
      <c r="AE1601" s="65"/>
      <c r="AF1601" s="65"/>
      <c r="AG1601" s="65"/>
      <c r="AH1601" s="65"/>
      <c r="AI1601" s="65"/>
      <c r="AJ1601" s="65"/>
      <c r="AK1601" s="65"/>
      <c r="AL1601">
        <f t="shared" si="555"/>
        <v>0</v>
      </c>
      <c r="AM1601">
        <f t="shared" si="556"/>
        <v>0</v>
      </c>
      <c r="AN1601" t="str">
        <f t="shared" si="557"/>
        <v/>
      </c>
      <c r="AO1601" t="str">
        <f t="shared" si="558"/>
        <v/>
      </c>
      <c r="AP1601" t="str">
        <f t="shared" si="559"/>
        <v/>
      </c>
      <c r="AQ1601" t="str">
        <f t="shared" si="560"/>
        <v/>
      </c>
      <c r="AR1601" t="str">
        <f t="shared" si="561"/>
        <v/>
      </c>
      <c r="AS1601" t="str">
        <f t="shared" si="562"/>
        <v/>
      </c>
      <c r="AT1601" t="str">
        <f t="shared" si="563"/>
        <v/>
      </c>
      <c r="AU1601" t="str">
        <f t="shared" si="564"/>
        <v/>
      </c>
      <c r="AV1601" t="str">
        <f t="shared" si="565"/>
        <v/>
      </c>
      <c r="AW1601">
        <f>'01_指標庫'!$H$4*ISNUMBER($F1601)+'01_指標庫'!$H$5*ISNUMBER($AA1601)+'01_指標庫'!$H$6*ISNUMBER($G1601)+'01_指標庫'!$H$7*ISNUMBER($H1601)+'01_指標庫'!$H$8*ISNUMBER($AF1601)+'01_指標庫'!$H$9*ISNUMBER($AG1601)+'01_指標庫'!$H$10*ISNUMBER($AB1601)+'01_指標庫'!$H$11*ISNUMBER($AC1601)+'01_指標庫'!$H$12*ISNUMBER($AD1601)+'01_指標庫'!$H$13*ISNUMBER($AE1601)+'01_指標庫'!$H$14*ISNUMBER($I1601)+'01_指標庫'!$H$15*ISNUMBER($AH1601)+'01_指標庫'!$H$16*ISNUMBER($K1601)+'01_指標庫'!$H$17*ISNUMBER($AI1601)+'01_指標庫'!$H$18*ISNUMBER($AJ1601)+'01_指標庫'!$H$19*ISNUMBER($AK1601)+'01_指標庫'!$H$20*ISNUMBER($BB1601)+'01_指標庫'!$H$21*ISNUMBER($BC1601)</f>
        <v>51</v>
      </c>
      <c r="AX1601">
        <f>IF(AW1601=0,50,ROUND(('01_指標庫'!$H$4*IF(ISNUMBER($F1601),L1601,0)+'01_指標庫'!$H$5*IF(ISNUMBER($AA1601),AL1601,0)+'01_指標庫'!$H$6*IF(ISNUMBER($G1601),M1601,0)+'01_指標庫'!$H$7*IF(ISNUMBER($H1601),N1601,0)+'01_指標庫'!$H$8*IF(ISNUMBER($AF1601),AQ1601,0)+'01_指標庫'!$H$9*IF(ISNUMBER($AG1601),AR1601,0)+'01_指標庫'!$H$10*IF(ISNUMBER($AB1601),AM1601,0)+'01_指標庫'!$H$11*IF(ISNUMBER($AC1601),AN1601,0)+'01_指標庫'!$H$12*IF(ISNUMBER($AD1601),AO1601,0)+'01_指標庫'!$H$13*IF(ISNUMBER($AE1601),AP1601,0)+'01_指標庫'!$H$14*IF(ISNUMBER($I1601),O1601,0)+'01_指標庫'!$H$15*IF(ISNUMBER($AH1601),AS1601,0)+'01_指標庫'!$H$16*IF(ISNUMBER($K1601),P1601,0)+'01_指標庫'!$H$17*IF(ISNUMBER($AI1601),AT1601,0)+'01_指標庫'!$H$18*IF(ISNUMBER($AJ1601),AU1601,0)+'01_指標庫'!$H$19*IF(ISNUMBER($AK1601),AV1601,0)+'01_指標庫'!$H$20*IF(ISNUMBER($BB1601),BB1601,0)+'01_指標庫'!$H$21*IF(ISNUMBER($BC1601),BC1601,0))/AW1601,1))</f>
        <v>7.8</v>
      </c>
      <c r="AY1601" s="67"/>
      <c r="AZ1601" s="67"/>
      <c r="BA1601" s="66">
        <f t="shared" si="569"/>
        <v>-2.1088806097042445E-2</v>
      </c>
      <c r="BB1601">
        <f t="shared" si="570"/>
        <v>0</v>
      </c>
      <c r="BC1601" t="str">
        <f t="shared" si="571"/>
        <v/>
      </c>
    </row>
    <row r="1602" spans="1:55" ht="15" customHeight="1">
      <c r="A1602" s="56">
        <v>1598</v>
      </c>
      <c r="B1602" s="57">
        <v>44874</v>
      </c>
      <c r="C1602" s="56">
        <v>2022</v>
      </c>
      <c r="D1602" s="58" t="s">
        <v>238</v>
      </c>
      <c r="E1602" s="59">
        <v>10797.55</v>
      </c>
      <c r="F1602" s="60">
        <v>-0.15354100000000001</v>
      </c>
      <c r="G1602" s="60">
        <v>-0.348499</v>
      </c>
      <c r="H1602" s="61">
        <v>0.26529999999999998</v>
      </c>
      <c r="I1602" s="69">
        <v>492</v>
      </c>
      <c r="J1602" s="70" t="s">
        <v>240</v>
      </c>
      <c r="K1602" s="63">
        <v>26.09</v>
      </c>
      <c r="L1602" s="56">
        <f t="shared" si="549"/>
        <v>0</v>
      </c>
      <c r="M1602" s="56">
        <f t="shared" si="550"/>
        <v>0</v>
      </c>
      <c r="N1602" s="56">
        <f t="shared" si="551"/>
        <v>0</v>
      </c>
      <c r="O1602" s="56">
        <f t="shared" si="552"/>
        <v>50</v>
      </c>
      <c r="P1602" s="56">
        <f t="shared" si="553"/>
        <v>0</v>
      </c>
      <c r="Q1602" s="63"/>
      <c r="R1602" s="56"/>
      <c r="S1602" s="60">
        <f t="shared" si="566"/>
        <v>-2.3685519236855246E-2</v>
      </c>
      <c r="T1602" s="64">
        <f t="shared" si="567"/>
        <v>2.1534847298355642E-2</v>
      </c>
      <c r="V1602" s="65"/>
      <c r="W1602" s="65"/>
      <c r="Y1602" s="15" t="str">
        <f t="shared" si="554"/>
        <v>HARD</v>
      </c>
      <c r="AA1602" s="66">
        <f t="shared" si="568"/>
        <v>-0.10165552152174195</v>
      </c>
      <c r="AB1602">
        <f>LOOKUP($B1602,'07_L1政策步階'!$A$4:$A$14,'07_L1政策步階'!$C$4:$C$14)</f>
        <v>-1</v>
      </c>
      <c r="AC1602" s="65"/>
      <c r="AD1602" s="65"/>
      <c r="AE1602" s="65"/>
      <c r="AF1602" s="65"/>
      <c r="AG1602" s="65"/>
      <c r="AH1602" s="65"/>
      <c r="AI1602" s="65"/>
      <c r="AJ1602" s="65"/>
      <c r="AK1602" s="65"/>
      <c r="AL1602">
        <f t="shared" si="555"/>
        <v>0</v>
      </c>
      <c r="AM1602">
        <f t="shared" si="556"/>
        <v>0</v>
      </c>
      <c r="AN1602" t="str">
        <f t="shared" si="557"/>
        <v/>
      </c>
      <c r="AO1602" t="str">
        <f t="shared" si="558"/>
        <v/>
      </c>
      <c r="AP1602" t="str">
        <f t="shared" si="559"/>
        <v/>
      </c>
      <c r="AQ1602" t="str">
        <f t="shared" si="560"/>
        <v/>
      </c>
      <c r="AR1602" t="str">
        <f t="shared" si="561"/>
        <v/>
      </c>
      <c r="AS1602" t="str">
        <f t="shared" si="562"/>
        <v/>
      </c>
      <c r="AT1602" t="str">
        <f t="shared" si="563"/>
        <v/>
      </c>
      <c r="AU1602" t="str">
        <f t="shared" si="564"/>
        <v/>
      </c>
      <c r="AV1602" t="str">
        <f t="shared" si="565"/>
        <v/>
      </c>
      <c r="AW1602">
        <f>'01_指標庫'!$H$4*ISNUMBER($F1602)+'01_指標庫'!$H$5*ISNUMBER($AA1602)+'01_指標庫'!$H$6*ISNUMBER($G1602)+'01_指標庫'!$H$7*ISNUMBER($H1602)+'01_指標庫'!$H$8*ISNUMBER($AF1602)+'01_指標庫'!$H$9*ISNUMBER($AG1602)+'01_指標庫'!$H$10*ISNUMBER($AB1602)+'01_指標庫'!$H$11*ISNUMBER($AC1602)+'01_指標庫'!$H$12*ISNUMBER($AD1602)+'01_指標庫'!$H$13*ISNUMBER($AE1602)+'01_指標庫'!$H$14*ISNUMBER($I1602)+'01_指標庫'!$H$15*ISNUMBER($AH1602)+'01_指標庫'!$H$16*ISNUMBER($K1602)+'01_指標庫'!$H$17*ISNUMBER($AI1602)+'01_指標庫'!$H$18*ISNUMBER($AJ1602)+'01_指標庫'!$H$19*ISNUMBER($AK1602)+'01_指標庫'!$H$20*ISNUMBER($BB1602)+'01_指標庫'!$H$21*ISNUMBER($BC1602)</f>
        <v>51</v>
      </c>
      <c r="AX1602">
        <f>IF(AW1602=0,50,ROUND(('01_指標庫'!$H$4*IF(ISNUMBER($F1602),L1602,0)+'01_指標庫'!$H$5*IF(ISNUMBER($AA1602),AL1602,0)+'01_指標庫'!$H$6*IF(ISNUMBER($G1602),M1602,0)+'01_指標庫'!$H$7*IF(ISNUMBER($H1602),N1602,0)+'01_指標庫'!$H$8*IF(ISNUMBER($AF1602),AQ1602,0)+'01_指標庫'!$H$9*IF(ISNUMBER($AG1602),AR1602,0)+'01_指標庫'!$H$10*IF(ISNUMBER($AB1602),AM1602,0)+'01_指標庫'!$H$11*IF(ISNUMBER($AC1602),AN1602,0)+'01_指標庫'!$H$12*IF(ISNUMBER($AD1602),AO1602,0)+'01_指標庫'!$H$13*IF(ISNUMBER($AE1602),AP1602,0)+'01_指標庫'!$H$14*IF(ISNUMBER($I1602),O1602,0)+'01_指標庫'!$H$15*IF(ISNUMBER($AH1602),AS1602,0)+'01_指標庫'!$H$16*IF(ISNUMBER($K1602),P1602,0)+'01_指標庫'!$H$17*IF(ISNUMBER($AI1602),AT1602,0)+'01_指標庫'!$H$18*IF(ISNUMBER($AJ1602),AU1602,0)+'01_指標庫'!$H$19*IF(ISNUMBER($AK1602),AV1602,0)+'01_指標庫'!$H$20*IF(ISNUMBER($BB1602),BB1602,0)+'01_指標庫'!$H$21*IF(ISNUMBER($BC1602),BC1602,0))/AW1602,1))</f>
        <v>7.8</v>
      </c>
      <c r="AY1602" s="67"/>
      <c r="AZ1602" s="67"/>
      <c r="BA1602" s="66">
        <f t="shared" si="569"/>
        <v>-1.7675336735657798E-2</v>
      </c>
      <c r="BB1602">
        <f t="shared" si="570"/>
        <v>0</v>
      </c>
      <c r="BC1602" t="str">
        <f t="shared" si="571"/>
        <v/>
      </c>
    </row>
    <row r="1603" spans="1:55" ht="15" customHeight="1">
      <c r="A1603" s="56">
        <v>1599</v>
      </c>
      <c r="B1603" s="57">
        <v>44875</v>
      </c>
      <c r="C1603" s="56">
        <v>2022</v>
      </c>
      <c r="D1603" s="58" t="s">
        <v>239</v>
      </c>
      <c r="E1603" s="59">
        <v>11605.96</v>
      </c>
      <c r="F1603" s="60">
        <v>-8.9249999999999996E-2</v>
      </c>
      <c r="G1603" s="60">
        <v>-0.29972100000000002</v>
      </c>
      <c r="H1603" s="61">
        <v>0.51019999999999999</v>
      </c>
      <c r="I1603" s="69">
        <v>470.5</v>
      </c>
      <c r="J1603" s="70" t="s">
        <v>240</v>
      </c>
      <c r="K1603" s="63">
        <v>23.53</v>
      </c>
      <c r="L1603" s="56">
        <f t="shared" si="549"/>
        <v>0</v>
      </c>
      <c r="M1603" s="56">
        <f t="shared" si="550"/>
        <v>0</v>
      </c>
      <c r="N1603" s="56">
        <f t="shared" si="551"/>
        <v>50</v>
      </c>
      <c r="O1603" s="56">
        <f t="shared" si="552"/>
        <v>50</v>
      </c>
      <c r="P1603" s="56">
        <f t="shared" si="553"/>
        <v>50</v>
      </c>
      <c r="Q1603" s="63"/>
      <c r="R1603" s="56"/>
      <c r="S1603" s="60">
        <f t="shared" si="566"/>
        <v>7.4869762121962946E-2</v>
      </c>
      <c r="T1603" s="64">
        <f t="shared" si="567"/>
        <v>-9.8121885779992257E-2</v>
      </c>
      <c r="V1603" s="65"/>
      <c r="W1603" s="65"/>
      <c r="Y1603" s="15" t="str">
        <f t="shared" si="554"/>
        <v>HARD</v>
      </c>
      <c r="AA1603" s="66">
        <f t="shared" si="568"/>
        <v>-0.10179614808511905</v>
      </c>
      <c r="AB1603">
        <f>LOOKUP($B1603,'07_L1政策步階'!$A$4:$A$14,'07_L1政策步階'!$C$4:$C$14)</f>
        <v>-1</v>
      </c>
      <c r="AC1603" s="65"/>
      <c r="AD1603" s="65"/>
      <c r="AE1603" s="65"/>
      <c r="AF1603" s="65"/>
      <c r="AG1603" s="65"/>
      <c r="AH1603" s="65"/>
      <c r="AI1603" s="65"/>
      <c r="AJ1603" s="65"/>
      <c r="AK1603" s="65"/>
      <c r="AL1603">
        <f t="shared" si="555"/>
        <v>0</v>
      </c>
      <c r="AM1603">
        <f t="shared" si="556"/>
        <v>0</v>
      </c>
      <c r="AN1603" t="str">
        <f t="shared" si="557"/>
        <v/>
      </c>
      <c r="AO1603" t="str">
        <f t="shared" si="558"/>
        <v/>
      </c>
      <c r="AP1603" t="str">
        <f t="shared" si="559"/>
        <v/>
      </c>
      <c r="AQ1603" t="str">
        <f t="shared" si="560"/>
        <v/>
      </c>
      <c r="AR1603" t="str">
        <f t="shared" si="561"/>
        <v/>
      </c>
      <c r="AS1603" t="str">
        <f t="shared" si="562"/>
        <v/>
      </c>
      <c r="AT1603" t="str">
        <f t="shared" si="563"/>
        <v/>
      </c>
      <c r="AU1603" t="str">
        <f t="shared" si="564"/>
        <v/>
      </c>
      <c r="AV1603" t="str">
        <f t="shared" si="565"/>
        <v/>
      </c>
      <c r="AW1603">
        <f>'01_指標庫'!$H$4*ISNUMBER($F1603)+'01_指標庫'!$H$5*ISNUMBER($AA1603)+'01_指標庫'!$H$6*ISNUMBER($G1603)+'01_指標庫'!$H$7*ISNUMBER($H1603)+'01_指標庫'!$H$8*ISNUMBER($AF1603)+'01_指標庫'!$H$9*ISNUMBER($AG1603)+'01_指標庫'!$H$10*ISNUMBER($AB1603)+'01_指標庫'!$H$11*ISNUMBER($AC1603)+'01_指標庫'!$H$12*ISNUMBER($AD1603)+'01_指標庫'!$H$13*ISNUMBER($AE1603)+'01_指標庫'!$H$14*ISNUMBER($I1603)+'01_指標庫'!$H$15*ISNUMBER($AH1603)+'01_指標庫'!$H$16*ISNUMBER($K1603)+'01_指標庫'!$H$17*ISNUMBER($AI1603)+'01_指標庫'!$H$18*ISNUMBER($AJ1603)+'01_指標庫'!$H$19*ISNUMBER($AK1603)+'01_指標庫'!$H$20*ISNUMBER($BB1603)+'01_指標庫'!$H$21*ISNUMBER($BC1603)</f>
        <v>51</v>
      </c>
      <c r="AX1603">
        <f>IF(AW1603=0,50,ROUND(('01_指標庫'!$H$4*IF(ISNUMBER($F1603),L1603,0)+'01_指標庫'!$H$5*IF(ISNUMBER($AA1603),AL1603,0)+'01_指標庫'!$H$6*IF(ISNUMBER($G1603),M1603,0)+'01_指標庫'!$H$7*IF(ISNUMBER($H1603),N1603,0)+'01_指標庫'!$H$8*IF(ISNUMBER($AF1603),AQ1603,0)+'01_指標庫'!$H$9*IF(ISNUMBER($AG1603),AR1603,0)+'01_指標庫'!$H$10*IF(ISNUMBER($AB1603),AM1603,0)+'01_指標庫'!$H$11*IF(ISNUMBER($AC1603),AN1603,0)+'01_指標庫'!$H$12*IF(ISNUMBER($AD1603),AO1603,0)+'01_指標庫'!$H$13*IF(ISNUMBER($AE1603),AP1603,0)+'01_指標庫'!$H$14*IF(ISNUMBER($I1603),O1603,0)+'01_指標庫'!$H$15*IF(ISNUMBER($AH1603),AS1603,0)+'01_指標庫'!$H$16*IF(ISNUMBER($K1603),P1603,0)+'01_指標庫'!$H$17*IF(ISNUMBER($AI1603),AT1603,0)+'01_指標庫'!$H$18*IF(ISNUMBER($AJ1603),AU1603,0)+'01_指標庫'!$H$19*IF(ISNUMBER($AK1603),AV1603,0)+'01_指標庫'!$H$20*IF(ISNUMBER($BB1603),BB1603,0)+'01_指標庫'!$H$21*IF(ISNUMBER($BC1603),BC1603,0))/AW1603,1))</f>
        <v>21.6</v>
      </c>
      <c r="AY1603" s="67"/>
      <c r="AZ1603" s="67"/>
      <c r="BA1603" s="66">
        <f t="shared" si="569"/>
        <v>-4.8646367997901008E-3</v>
      </c>
      <c r="BB1603">
        <f t="shared" si="570"/>
        <v>0</v>
      </c>
      <c r="BC1603" t="str">
        <f t="shared" si="571"/>
        <v/>
      </c>
    </row>
    <row r="1604" spans="1:55" ht="15" customHeight="1">
      <c r="A1604" s="56">
        <v>1600</v>
      </c>
      <c r="B1604" s="57">
        <v>44876</v>
      </c>
      <c r="C1604" s="56">
        <v>2022</v>
      </c>
      <c r="D1604" s="58" t="s">
        <v>234</v>
      </c>
      <c r="E1604" s="59">
        <v>11817.01</v>
      </c>
      <c r="F1604" s="60">
        <v>-7.1892999999999999E-2</v>
      </c>
      <c r="G1604" s="60">
        <v>-0.28698699999999999</v>
      </c>
      <c r="H1604" s="61">
        <v>0.57140000000000002</v>
      </c>
      <c r="I1604" s="69">
        <v>462</v>
      </c>
      <c r="J1604" s="70" t="s">
        <v>240</v>
      </c>
      <c r="K1604" s="63">
        <v>22.52</v>
      </c>
      <c r="L1604" s="56">
        <f t="shared" si="549"/>
        <v>0</v>
      </c>
      <c r="M1604" s="56">
        <f t="shared" si="550"/>
        <v>0</v>
      </c>
      <c r="N1604" s="56">
        <f t="shared" si="551"/>
        <v>50</v>
      </c>
      <c r="O1604" s="56">
        <f t="shared" si="552"/>
        <v>50</v>
      </c>
      <c r="P1604" s="56">
        <f t="shared" si="553"/>
        <v>50</v>
      </c>
      <c r="Q1604" s="63"/>
      <c r="R1604" s="56"/>
      <c r="S1604" s="60">
        <f t="shared" si="566"/>
        <v>1.8184622383671911E-2</v>
      </c>
      <c r="T1604" s="64">
        <f t="shared" si="567"/>
        <v>-4.2923926901827558E-2</v>
      </c>
      <c r="V1604" s="65"/>
      <c r="W1604" s="65"/>
      <c r="Y1604" s="15" t="str">
        <f t="shared" si="554"/>
        <v>HARD</v>
      </c>
      <c r="AA1604" s="66">
        <f t="shared" si="568"/>
        <v>-0.10174387053963818</v>
      </c>
      <c r="AB1604">
        <f>LOOKUP($B1604,'07_L1政策步階'!$A$4:$A$14,'07_L1政策步階'!$C$4:$C$14)</f>
        <v>-1</v>
      </c>
      <c r="AC1604" s="65"/>
      <c r="AD1604" s="65"/>
      <c r="AE1604" s="65"/>
      <c r="AF1604" s="65"/>
      <c r="AG1604" s="65"/>
      <c r="AH1604" s="65"/>
      <c r="AI1604" s="65"/>
      <c r="AJ1604" s="65"/>
      <c r="AK1604" s="65"/>
      <c r="AL1604">
        <f t="shared" si="555"/>
        <v>0</v>
      </c>
      <c r="AM1604">
        <f t="shared" si="556"/>
        <v>0</v>
      </c>
      <c r="AN1604" t="str">
        <f t="shared" si="557"/>
        <v/>
      </c>
      <c r="AO1604" t="str">
        <f t="shared" si="558"/>
        <v/>
      </c>
      <c r="AP1604" t="str">
        <f t="shared" si="559"/>
        <v/>
      </c>
      <c r="AQ1604" t="str">
        <f t="shared" si="560"/>
        <v/>
      </c>
      <c r="AR1604" t="str">
        <f t="shared" si="561"/>
        <v/>
      </c>
      <c r="AS1604" t="str">
        <f t="shared" si="562"/>
        <v/>
      </c>
      <c r="AT1604" t="str">
        <f t="shared" si="563"/>
        <v/>
      </c>
      <c r="AU1604" t="str">
        <f t="shared" si="564"/>
        <v/>
      </c>
      <c r="AV1604" t="str">
        <f t="shared" si="565"/>
        <v/>
      </c>
      <c r="AW1604">
        <f>'01_指標庫'!$H$4*ISNUMBER($F1604)+'01_指標庫'!$H$5*ISNUMBER($AA1604)+'01_指標庫'!$H$6*ISNUMBER($G1604)+'01_指標庫'!$H$7*ISNUMBER($H1604)+'01_指標庫'!$H$8*ISNUMBER($AF1604)+'01_指標庫'!$H$9*ISNUMBER($AG1604)+'01_指標庫'!$H$10*ISNUMBER($AB1604)+'01_指標庫'!$H$11*ISNUMBER($AC1604)+'01_指標庫'!$H$12*ISNUMBER($AD1604)+'01_指標庫'!$H$13*ISNUMBER($AE1604)+'01_指標庫'!$H$14*ISNUMBER($I1604)+'01_指標庫'!$H$15*ISNUMBER($AH1604)+'01_指標庫'!$H$16*ISNUMBER($K1604)+'01_指標庫'!$H$17*ISNUMBER($AI1604)+'01_指標庫'!$H$18*ISNUMBER($AJ1604)+'01_指標庫'!$H$19*ISNUMBER($AK1604)+'01_指標庫'!$H$20*ISNUMBER($BB1604)+'01_指標庫'!$H$21*ISNUMBER($BC1604)</f>
        <v>51</v>
      </c>
      <c r="AX1604">
        <f>IF(AW1604=0,50,ROUND(('01_指標庫'!$H$4*IF(ISNUMBER($F1604),L1604,0)+'01_指標庫'!$H$5*IF(ISNUMBER($AA1604),AL1604,0)+'01_指標庫'!$H$6*IF(ISNUMBER($G1604),M1604,0)+'01_指標庫'!$H$7*IF(ISNUMBER($H1604),N1604,0)+'01_指標庫'!$H$8*IF(ISNUMBER($AF1604),AQ1604,0)+'01_指標庫'!$H$9*IF(ISNUMBER($AG1604),AR1604,0)+'01_指標庫'!$H$10*IF(ISNUMBER($AB1604),AM1604,0)+'01_指標庫'!$H$11*IF(ISNUMBER($AC1604),AN1604,0)+'01_指標庫'!$H$12*IF(ISNUMBER($AD1604),AO1604,0)+'01_指標庫'!$H$13*IF(ISNUMBER($AE1604),AP1604,0)+'01_指標庫'!$H$14*IF(ISNUMBER($I1604),O1604,0)+'01_指標庫'!$H$15*IF(ISNUMBER($AH1604),AS1604,0)+'01_指標庫'!$H$16*IF(ISNUMBER($K1604),P1604,0)+'01_指標庫'!$H$17*IF(ISNUMBER($AI1604),AT1604,0)+'01_指標庫'!$H$18*IF(ISNUMBER($AJ1604),AU1604,0)+'01_指標庫'!$H$19*IF(ISNUMBER($AK1604),AV1604,0)+'01_指標庫'!$H$20*IF(ISNUMBER($BB1604),BB1604,0)+'01_指標庫'!$H$21*IF(ISNUMBER($BC1604),BC1604,0))/AW1604,1))</f>
        <v>27.5</v>
      </c>
      <c r="AY1604" s="67"/>
      <c r="AZ1604" s="67"/>
      <c r="BA1604" s="66">
        <f t="shared" si="569"/>
        <v>9.9504055050778639E-3</v>
      </c>
      <c r="BB1604">
        <f t="shared" si="570"/>
        <v>50</v>
      </c>
      <c r="BC1604" t="str">
        <f t="shared" si="571"/>
        <v/>
      </c>
    </row>
    <row r="1605" spans="1:55" ht="15" customHeight="1">
      <c r="A1605" s="56">
        <v>1601</v>
      </c>
      <c r="B1605" s="57">
        <v>44879</v>
      </c>
      <c r="C1605" s="56">
        <v>2022</v>
      </c>
      <c r="D1605" s="58" t="s">
        <v>236</v>
      </c>
      <c r="E1605" s="59">
        <v>11700.94</v>
      </c>
      <c r="F1605" s="60">
        <v>-8.0014000000000002E-2</v>
      </c>
      <c r="G1605" s="60">
        <v>-0.29398999999999997</v>
      </c>
      <c r="H1605" s="61">
        <v>0.53059999999999996</v>
      </c>
      <c r="I1605" s="69">
        <v>472.2</v>
      </c>
      <c r="J1605" s="70" t="s">
        <v>240</v>
      </c>
      <c r="K1605" s="63">
        <v>23.73</v>
      </c>
      <c r="L1605" s="56">
        <f t="shared" ref="L1605:L1668" si="572">IF(COUNT(F1605)=0,50,IF(F1605&gt;=0,100,IF(F1605&gt;=-0.02,50,0)))</f>
        <v>0</v>
      </c>
      <c r="M1605" s="56">
        <f t="shared" ref="M1605:M1668" si="573">IF(COUNT(G1605)=0,50,IF(G1605&gt;-0.06,100,IF(G1605&gt;-0.15,50,0)))</f>
        <v>0</v>
      </c>
      <c r="N1605" s="56">
        <f t="shared" ref="N1605:N1668" si="574">IF(COUNT(H1605)=0,50,IF(H1605&gt;=0.6,100,IF(H1605&gt;=0.4,50,0)))</f>
        <v>50</v>
      </c>
      <c r="O1605" s="56">
        <f t="shared" ref="O1605:O1668" si="575">IF(COUNT(I1605)=0,50,IF(J1605="proxy_vix",50,IF(I1605&lt;350,100,IF(I1605&lt;=450,50,0))))</f>
        <v>50</v>
      </c>
      <c r="P1605" s="56">
        <f t="shared" ref="P1605:P1668" si="576">IF(COUNT(K1605)=0,50,IF(K1605&lt;20,100,IF(K1605&lt;=25,50,0)))</f>
        <v>50</v>
      </c>
      <c r="Q1605" s="63"/>
      <c r="R1605" s="56"/>
      <c r="S1605" s="60">
        <f t="shared" si="566"/>
        <v>-9.8222816093072041E-3</v>
      </c>
      <c r="T1605" s="64">
        <f t="shared" si="567"/>
        <v>5.373001776198949E-2</v>
      </c>
      <c r="V1605" s="65"/>
      <c r="W1605" s="65"/>
      <c r="Y1605" s="15" t="str">
        <f t="shared" ref="Y1605:Y1668" si="577">IF(AX1605&gt;=70,"EASY",IF(AX1605&gt;40,"UNCERTAIN","HARD"))</f>
        <v>HARD</v>
      </c>
      <c r="AA1605" s="66">
        <f t="shared" si="568"/>
        <v>-0.10139654432451051</v>
      </c>
      <c r="AB1605">
        <f>LOOKUP($B1605,'07_L1政策步階'!$A$4:$A$14,'07_L1政策步階'!$C$4:$C$14)</f>
        <v>-1</v>
      </c>
      <c r="AC1605" s="65"/>
      <c r="AD1605" s="65"/>
      <c r="AE1605" s="65"/>
      <c r="AF1605" s="65"/>
      <c r="AG1605" s="65"/>
      <c r="AH1605" s="65"/>
      <c r="AI1605" s="65"/>
      <c r="AJ1605" s="65"/>
      <c r="AK1605" s="65"/>
      <c r="AL1605">
        <f t="shared" ref="AL1605:AL1668" si="578">IF(ISNUMBER($AA1605),IF($AA1605&gt;=0.005,100,IF($AA1605&gt;=-0.015,50,0)),"")</f>
        <v>0</v>
      </c>
      <c r="AM1605">
        <f t="shared" ref="AM1605:AM1668" si="579">IF(ISNUMBER($AB1605),IF($AB1605=1,100,IF($AB1605=0,50,0)),"")</f>
        <v>0</v>
      </c>
      <c r="AN1605" t="str">
        <f t="shared" ref="AN1605:AN1668" si="580">IF(ISNUMBER($AC1605),IF($AC1605&gt;=0.001,100,IF($AC1605&gt;=-0.003,50,0)),"")</f>
        <v/>
      </c>
      <c r="AO1605" t="str">
        <f t="shared" ref="AO1605:AO1668" si="581">IF(ISNUMBER($AD1605),IF($AD1605&gt;=0.04,100,IF($AD1605&gt;=0,50,0)),"")</f>
        <v/>
      </c>
      <c r="AP1605" t="str">
        <f t="shared" ref="AP1605:AP1668" si="582">IF(ISNUMBER($AE1605),IF($AE1605&gt;=25,100,IF($AE1605&gt;=-75,50,0)),"")</f>
        <v/>
      </c>
      <c r="AQ1605" t="str">
        <f t="shared" ref="AQ1605:AQ1668" si="583">IF(ISNUMBER($AF1605),IF($AF1605&gt;0,100,IF($AF1605&gt;=-50,50,0)),"")</f>
        <v/>
      </c>
      <c r="AR1605" t="str">
        <f t="shared" ref="AR1605:AR1668" si="584">IF(ISNUMBER($AG1605),IF($AG1605=1,100,IF($AG1605=0,50,0)),"")</f>
        <v/>
      </c>
      <c r="AS1605" t="str">
        <f t="shared" ref="AS1605:AS1668" si="585">IF(ISNUMBER($AH1605),IF($AH1605&lt;0,100,IF($AH1605&lt;=20,50,0)),"")</f>
        <v/>
      </c>
      <c r="AT1605" t="str">
        <f t="shared" ref="AT1605:AT1668" si="586">IF(ISNUMBER($AI1605),IF($AI1605&lt;0.95,100,IF($AI1605&lt;=1,50,0)),"")</f>
        <v/>
      </c>
      <c r="AU1605" t="str">
        <f t="shared" ref="AU1605:AU1668" si="587">IF(ISNUMBER($AJ1605),IF($AJ1605&lt;30,0,IF($AJ1605&lt;40,50,IF($AJ1605&lt;=90,100,50))),"")</f>
        <v/>
      </c>
      <c r="AV1605" t="str">
        <f t="shared" ref="AV1605:AV1668" si="588">IF(ISNUMBER($AK1605),IF($AK1605&gt;-0.2,100,IF($AK1605&gt;=-0.4,50,0)),"")</f>
        <v/>
      </c>
      <c r="AW1605">
        <f>'01_指標庫'!$H$4*ISNUMBER($F1605)+'01_指標庫'!$H$5*ISNUMBER($AA1605)+'01_指標庫'!$H$6*ISNUMBER($G1605)+'01_指標庫'!$H$7*ISNUMBER($H1605)+'01_指標庫'!$H$8*ISNUMBER($AF1605)+'01_指標庫'!$H$9*ISNUMBER($AG1605)+'01_指標庫'!$H$10*ISNUMBER($AB1605)+'01_指標庫'!$H$11*ISNUMBER($AC1605)+'01_指標庫'!$H$12*ISNUMBER($AD1605)+'01_指標庫'!$H$13*ISNUMBER($AE1605)+'01_指標庫'!$H$14*ISNUMBER($I1605)+'01_指標庫'!$H$15*ISNUMBER($AH1605)+'01_指標庫'!$H$16*ISNUMBER($K1605)+'01_指標庫'!$H$17*ISNUMBER($AI1605)+'01_指標庫'!$H$18*ISNUMBER($AJ1605)+'01_指標庫'!$H$19*ISNUMBER($AK1605)+'01_指標庫'!$H$20*ISNUMBER($BB1605)+'01_指標庫'!$H$21*ISNUMBER($BC1605)</f>
        <v>51</v>
      </c>
      <c r="AX1605">
        <f>IF(AW1605=0,50,ROUND(('01_指標庫'!$H$4*IF(ISNUMBER($F1605),L1605,0)+'01_指標庫'!$H$5*IF(ISNUMBER($AA1605),AL1605,0)+'01_指標庫'!$H$6*IF(ISNUMBER($G1605),M1605,0)+'01_指標庫'!$H$7*IF(ISNUMBER($H1605),N1605,0)+'01_指標庫'!$H$8*IF(ISNUMBER($AF1605),AQ1605,0)+'01_指標庫'!$H$9*IF(ISNUMBER($AG1605),AR1605,0)+'01_指標庫'!$H$10*IF(ISNUMBER($AB1605),AM1605,0)+'01_指標庫'!$H$11*IF(ISNUMBER($AC1605),AN1605,0)+'01_指標庫'!$H$12*IF(ISNUMBER($AD1605),AO1605,0)+'01_指標庫'!$H$13*IF(ISNUMBER($AE1605),AP1605,0)+'01_指標庫'!$H$14*IF(ISNUMBER($I1605),O1605,0)+'01_指標庫'!$H$15*IF(ISNUMBER($AH1605),AS1605,0)+'01_指標庫'!$H$16*IF(ISNUMBER($K1605),P1605,0)+'01_指標庫'!$H$17*IF(ISNUMBER($AI1605),AT1605,0)+'01_指標庫'!$H$18*IF(ISNUMBER($AJ1605),AU1605,0)+'01_指標庫'!$H$19*IF(ISNUMBER($AK1605),AV1605,0)+'01_指標庫'!$H$20*IF(ISNUMBER($BB1605),BB1605,0)+'01_指標庫'!$H$21*IF(ISNUMBER($BC1605),BC1605,0))/AW1605,1))</f>
        <v>33.299999999999997</v>
      </c>
      <c r="AY1605" s="67"/>
      <c r="AZ1605" s="67"/>
      <c r="BA1605" s="66">
        <f t="shared" si="569"/>
        <v>2.0241917521151009E-2</v>
      </c>
      <c r="BB1605">
        <f t="shared" si="570"/>
        <v>100</v>
      </c>
      <c r="BC1605" t="str">
        <f t="shared" si="571"/>
        <v/>
      </c>
    </row>
    <row r="1606" spans="1:55" ht="15" customHeight="1">
      <c r="A1606" s="56">
        <v>1602</v>
      </c>
      <c r="B1606" s="57">
        <v>44880</v>
      </c>
      <c r="C1606" s="56">
        <v>2022</v>
      </c>
      <c r="D1606" s="58" t="s">
        <v>237</v>
      </c>
      <c r="E1606" s="59">
        <v>11871.15</v>
      </c>
      <c r="F1606" s="60">
        <v>-6.5506999999999996E-2</v>
      </c>
      <c r="G1606" s="60">
        <v>-0.28372000000000003</v>
      </c>
      <c r="H1606" s="61">
        <v>0.57140000000000002</v>
      </c>
      <c r="I1606" s="69">
        <v>479</v>
      </c>
      <c r="J1606" s="70" t="s">
        <v>240</v>
      </c>
      <c r="K1606" s="63">
        <v>24.54</v>
      </c>
      <c r="L1606" s="56">
        <f t="shared" si="572"/>
        <v>0</v>
      </c>
      <c r="M1606" s="56">
        <f t="shared" si="573"/>
        <v>0</v>
      </c>
      <c r="N1606" s="56">
        <f t="shared" si="574"/>
        <v>50</v>
      </c>
      <c r="O1606" s="56">
        <f t="shared" si="575"/>
        <v>50</v>
      </c>
      <c r="P1606" s="56">
        <f t="shared" si="576"/>
        <v>50</v>
      </c>
      <c r="Q1606" s="63"/>
      <c r="R1606" s="56"/>
      <c r="S1606" s="60">
        <f t="shared" ref="S1606:S1669" si="589">$E1606/$E1605-1</f>
        <v>1.4546694539071092E-2</v>
      </c>
      <c r="T1606" s="64">
        <f t="shared" ref="T1606:T1669" si="590">$K1606/$K1605-1</f>
        <v>3.4134007585334913E-2</v>
      </c>
      <c r="V1606" s="65"/>
      <c r="W1606" s="65"/>
      <c r="Y1606" s="15" t="str">
        <f t="shared" si="577"/>
        <v>HARD</v>
      </c>
      <c r="AA1606" s="66">
        <f t="shared" si="568"/>
        <v>-0.10053531284155326</v>
      </c>
      <c r="AB1606">
        <f>LOOKUP($B1606,'07_L1政策步階'!$A$4:$A$14,'07_L1政策步階'!$C$4:$C$14)</f>
        <v>-1</v>
      </c>
      <c r="AC1606" s="65"/>
      <c r="AD1606" s="65"/>
      <c r="AE1606" s="65"/>
      <c r="AF1606" s="65"/>
      <c r="AG1606" s="65"/>
      <c r="AH1606" s="65"/>
      <c r="AI1606" s="65"/>
      <c r="AJ1606" s="65"/>
      <c r="AK1606" s="65"/>
      <c r="AL1606">
        <f t="shared" si="578"/>
        <v>0</v>
      </c>
      <c r="AM1606">
        <f t="shared" si="579"/>
        <v>0</v>
      </c>
      <c r="AN1606" t="str">
        <f t="shared" si="580"/>
        <v/>
      </c>
      <c r="AO1606" t="str">
        <f t="shared" si="581"/>
        <v/>
      </c>
      <c r="AP1606" t="str">
        <f t="shared" si="582"/>
        <v/>
      </c>
      <c r="AQ1606" t="str">
        <f t="shared" si="583"/>
        <v/>
      </c>
      <c r="AR1606" t="str">
        <f t="shared" si="584"/>
        <v/>
      </c>
      <c r="AS1606" t="str">
        <f t="shared" si="585"/>
        <v/>
      </c>
      <c r="AT1606" t="str">
        <f t="shared" si="586"/>
        <v/>
      </c>
      <c r="AU1606" t="str">
        <f t="shared" si="587"/>
        <v/>
      </c>
      <c r="AV1606" t="str">
        <f t="shared" si="588"/>
        <v/>
      </c>
      <c r="AW1606">
        <f>'01_指標庫'!$H$4*ISNUMBER($F1606)+'01_指標庫'!$H$5*ISNUMBER($AA1606)+'01_指標庫'!$H$6*ISNUMBER($G1606)+'01_指標庫'!$H$7*ISNUMBER($H1606)+'01_指標庫'!$H$8*ISNUMBER($AF1606)+'01_指標庫'!$H$9*ISNUMBER($AG1606)+'01_指標庫'!$H$10*ISNUMBER($AB1606)+'01_指標庫'!$H$11*ISNUMBER($AC1606)+'01_指標庫'!$H$12*ISNUMBER($AD1606)+'01_指標庫'!$H$13*ISNUMBER($AE1606)+'01_指標庫'!$H$14*ISNUMBER($I1606)+'01_指標庫'!$H$15*ISNUMBER($AH1606)+'01_指標庫'!$H$16*ISNUMBER($K1606)+'01_指標庫'!$H$17*ISNUMBER($AI1606)+'01_指標庫'!$H$18*ISNUMBER($AJ1606)+'01_指標庫'!$H$19*ISNUMBER($AK1606)+'01_指標庫'!$H$20*ISNUMBER($BB1606)+'01_指標庫'!$H$21*ISNUMBER($BC1606)</f>
        <v>51</v>
      </c>
      <c r="AX1606">
        <f>IF(AW1606=0,50,ROUND(('01_指標庫'!$H$4*IF(ISNUMBER($F1606),L1606,0)+'01_指標庫'!$H$5*IF(ISNUMBER($AA1606),AL1606,0)+'01_指標庫'!$H$6*IF(ISNUMBER($G1606),M1606,0)+'01_指標庫'!$H$7*IF(ISNUMBER($H1606),N1606,0)+'01_指標庫'!$H$8*IF(ISNUMBER($AF1606),AQ1606,0)+'01_指標庫'!$H$9*IF(ISNUMBER($AG1606),AR1606,0)+'01_指標庫'!$H$10*IF(ISNUMBER($AB1606),AM1606,0)+'01_指標庫'!$H$11*IF(ISNUMBER($AC1606),AN1606,0)+'01_指標庫'!$H$12*IF(ISNUMBER($AD1606),AO1606,0)+'01_指標庫'!$H$13*IF(ISNUMBER($AE1606),AP1606,0)+'01_指標庫'!$H$14*IF(ISNUMBER($I1606),O1606,0)+'01_指標庫'!$H$15*IF(ISNUMBER($AH1606),AS1606,0)+'01_指標庫'!$H$16*IF(ISNUMBER($K1606),P1606,0)+'01_指標庫'!$H$17*IF(ISNUMBER($AI1606),AT1606,0)+'01_指標庫'!$H$18*IF(ISNUMBER($AJ1606),AU1606,0)+'01_指標庫'!$H$19*IF(ISNUMBER($AK1606),AV1606,0)+'01_指標庫'!$H$20*IF(ISNUMBER($BB1606),BB1606,0)+'01_指標庫'!$H$21*IF(ISNUMBER($BC1606),BC1606,0))/AW1606,1))</f>
        <v>33.299999999999997</v>
      </c>
      <c r="AY1606" s="67"/>
      <c r="AZ1606" s="67"/>
      <c r="BA1606" s="66">
        <f t="shared" si="569"/>
        <v>2.9409061454316987E-2</v>
      </c>
      <c r="BB1606">
        <f t="shared" si="570"/>
        <v>100</v>
      </c>
      <c r="BC1606" t="str">
        <f t="shared" si="571"/>
        <v/>
      </c>
    </row>
    <row r="1607" spans="1:55" ht="15" customHeight="1">
      <c r="A1607" s="56">
        <v>1603</v>
      </c>
      <c r="B1607" s="57">
        <v>44881</v>
      </c>
      <c r="C1607" s="56">
        <v>2022</v>
      </c>
      <c r="D1607" s="58" t="s">
        <v>238</v>
      </c>
      <c r="E1607" s="59">
        <v>11699.09</v>
      </c>
      <c r="F1607" s="60">
        <v>-7.7847E-2</v>
      </c>
      <c r="G1607" s="60">
        <v>-0.29410199999999997</v>
      </c>
      <c r="H1607" s="61">
        <v>0.48980000000000001</v>
      </c>
      <c r="I1607" s="69">
        <v>475.4</v>
      </c>
      <c r="J1607" s="70" t="s">
        <v>240</v>
      </c>
      <c r="K1607" s="63">
        <v>24.11</v>
      </c>
      <c r="L1607" s="56">
        <f t="shared" si="572"/>
        <v>0</v>
      </c>
      <c r="M1607" s="56">
        <f t="shared" si="573"/>
        <v>0</v>
      </c>
      <c r="N1607" s="56">
        <f t="shared" si="574"/>
        <v>50</v>
      </c>
      <c r="O1607" s="56">
        <f t="shared" si="575"/>
        <v>50</v>
      </c>
      <c r="P1607" s="56">
        <f t="shared" si="576"/>
        <v>50</v>
      </c>
      <c r="Q1607" s="63"/>
      <c r="R1607" s="56"/>
      <c r="S1607" s="60">
        <f t="shared" si="589"/>
        <v>-1.4493962253025128E-2</v>
      </c>
      <c r="T1607" s="64">
        <f t="shared" si="590"/>
        <v>-1.7522412387938058E-2</v>
      </c>
      <c r="V1607" s="65"/>
      <c r="W1607" s="65"/>
      <c r="Y1607" s="15" t="str">
        <f t="shared" si="577"/>
        <v>HARD</v>
      </c>
      <c r="AA1607" s="66">
        <f t="shared" si="568"/>
        <v>-0.10024148031288593</v>
      </c>
      <c r="AB1607">
        <f>LOOKUP($B1607,'07_L1政策步階'!$A$4:$A$14,'07_L1政策步階'!$C$4:$C$14)</f>
        <v>-1</v>
      </c>
      <c r="AC1607" s="65"/>
      <c r="AD1607" s="65"/>
      <c r="AE1607" s="65"/>
      <c r="AF1607" s="65"/>
      <c r="AG1607" s="65"/>
      <c r="AH1607" s="65"/>
      <c r="AI1607" s="65"/>
      <c r="AJ1607" s="65"/>
      <c r="AK1607" s="65"/>
      <c r="AL1607">
        <f t="shared" si="578"/>
        <v>0</v>
      </c>
      <c r="AM1607">
        <f t="shared" si="579"/>
        <v>0</v>
      </c>
      <c r="AN1607" t="str">
        <f t="shared" si="580"/>
        <v/>
      </c>
      <c r="AO1607" t="str">
        <f t="shared" si="581"/>
        <v/>
      </c>
      <c r="AP1607" t="str">
        <f t="shared" si="582"/>
        <v/>
      </c>
      <c r="AQ1607" t="str">
        <f t="shared" si="583"/>
        <v/>
      </c>
      <c r="AR1607" t="str">
        <f t="shared" si="584"/>
        <v/>
      </c>
      <c r="AS1607" t="str">
        <f t="shared" si="585"/>
        <v/>
      </c>
      <c r="AT1607" t="str">
        <f t="shared" si="586"/>
        <v/>
      </c>
      <c r="AU1607" t="str">
        <f t="shared" si="587"/>
        <v/>
      </c>
      <c r="AV1607" t="str">
        <f t="shared" si="588"/>
        <v/>
      </c>
      <c r="AW1607">
        <f>'01_指標庫'!$H$4*ISNUMBER($F1607)+'01_指標庫'!$H$5*ISNUMBER($AA1607)+'01_指標庫'!$H$6*ISNUMBER($G1607)+'01_指標庫'!$H$7*ISNUMBER($H1607)+'01_指標庫'!$H$8*ISNUMBER($AF1607)+'01_指標庫'!$H$9*ISNUMBER($AG1607)+'01_指標庫'!$H$10*ISNUMBER($AB1607)+'01_指標庫'!$H$11*ISNUMBER($AC1607)+'01_指標庫'!$H$12*ISNUMBER($AD1607)+'01_指標庫'!$H$13*ISNUMBER($AE1607)+'01_指標庫'!$H$14*ISNUMBER($I1607)+'01_指標庫'!$H$15*ISNUMBER($AH1607)+'01_指標庫'!$H$16*ISNUMBER($K1607)+'01_指標庫'!$H$17*ISNUMBER($AI1607)+'01_指標庫'!$H$18*ISNUMBER($AJ1607)+'01_指標庫'!$H$19*ISNUMBER($AK1607)+'01_指標庫'!$H$20*ISNUMBER($BB1607)+'01_指標庫'!$H$21*ISNUMBER($BC1607)</f>
        <v>51</v>
      </c>
      <c r="AX1607">
        <f>IF(AW1607=0,50,ROUND(('01_指標庫'!$H$4*IF(ISNUMBER($F1607),L1607,0)+'01_指標庫'!$H$5*IF(ISNUMBER($AA1607),AL1607,0)+'01_指標庫'!$H$6*IF(ISNUMBER($G1607),M1607,0)+'01_指標庫'!$H$7*IF(ISNUMBER($H1607),N1607,0)+'01_指標庫'!$H$8*IF(ISNUMBER($AF1607),AQ1607,0)+'01_指標庫'!$H$9*IF(ISNUMBER($AG1607),AR1607,0)+'01_指標庫'!$H$10*IF(ISNUMBER($AB1607),AM1607,0)+'01_指標庫'!$H$11*IF(ISNUMBER($AC1607),AN1607,0)+'01_指標庫'!$H$12*IF(ISNUMBER($AD1607),AO1607,0)+'01_指標庫'!$H$13*IF(ISNUMBER($AE1607),AP1607,0)+'01_指標庫'!$H$14*IF(ISNUMBER($I1607),O1607,0)+'01_指標庫'!$H$15*IF(ISNUMBER($AH1607),AS1607,0)+'01_指標庫'!$H$16*IF(ISNUMBER($K1607),P1607,0)+'01_指標庫'!$H$17*IF(ISNUMBER($AI1607),AT1607,0)+'01_指標庫'!$H$18*IF(ISNUMBER($AJ1607),AU1607,0)+'01_指標庫'!$H$19*IF(ISNUMBER($AK1607),AV1607,0)+'01_指標庫'!$H$20*IF(ISNUMBER($BB1607),BB1607,0)+'01_指標庫'!$H$21*IF(ISNUMBER($BC1607),BC1607,0))/AW1607,1))</f>
        <v>33.299999999999997</v>
      </c>
      <c r="AY1607" s="67"/>
      <c r="AZ1607" s="67"/>
      <c r="BA1607" s="66">
        <f t="shared" si="569"/>
        <v>3.8137858461883667E-2</v>
      </c>
      <c r="BB1607">
        <f t="shared" si="570"/>
        <v>100</v>
      </c>
      <c r="BC1607" t="str">
        <f t="shared" si="571"/>
        <v/>
      </c>
    </row>
    <row r="1608" spans="1:55" ht="15" customHeight="1">
      <c r="A1608" s="56">
        <v>1604</v>
      </c>
      <c r="B1608" s="57">
        <v>44882</v>
      </c>
      <c r="C1608" s="56">
        <v>2022</v>
      </c>
      <c r="D1608" s="58" t="s">
        <v>239</v>
      </c>
      <c r="E1608" s="59">
        <v>11676.86</v>
      </c>
      <c r="F1608" s="60">
        <v>-7.8340999999999994E-2</v>
      </c>
      <c r="G1608" s="60">
        <v>-0.29544300000000001</v>
      </c>
      <c r="H1608" s="61">
        <v>0.51019999999999999</v>
      </c>
      <c r="I1608" s="69">
        <v>473.9</v>
      </c>
      <c r="J1608" s="70" t="s">
        <v>240</v>
      </c>
      <c r="K1608" s="63">
        <v>23.93</v>
      </c>
      <c r="L1608" s="56">
        <f t="shared" si="572"/>
        <v>0</v>
      </c>
      <c r="M1608" s="56">
        <f t="shared" si="573"/>
        <v>0</v>
      </c>
      <c r="N1608" s="56">
        <f t="shared" si="574"/>
        <v>50</v>
      </c>
      <c r="O1608" s="56">
        <f t="shared" si="575"/>
        <v>50</v>
      </c>
      <c r="P1608" s="56">
        <f t="shared" si="576"/>
        <v>50</v>
      </c>
      <c r="Q1608" s="63"/>
      <c r="R1608" s="56"/>
      <c r="S1608" s="60">
        <f t="shared" si="589"/>
        <v>-1.9001477892724994E-3</v>
      </c>
      <c r="T1608" s="64">
        <f t="shared" si="590"/>
        <v>-7.4657818332641845E-3</v>
      </c>
      <c r="V1608" s="65"/>
      <c r="W1608" s="65"/>
      <c r="Y1608" s="15" t="str">
        <f t="shared" si="577"/>
        <v>HARD</v>
      </c>
      <c r="AA1608" s="66">
        <f t="shared" si="568"/>
        <v>-0.10002898560402129</v>
      </c>
      <c r="AB1608">
        <f>LOOKUP($B1608,'07_L1政策步階'!$A$4:$A$14,'07_L1政策步階'!$C$4:$C$14)</f>
        <v>-1</v>
      </c>
      <c r="AC1608" s="65"/>
      <c r="AD1608" s="65"/>
      <c r="AE1608" s="65"/>
      <c r="AF1608" s="65"/>
      <c r="AG1608" s="65"/>
      <c r="AH1608" s="65"/>
      <c r="AI1608" s="65"/>
      <c r="AJ1608" s="65"/>
      <c r="AK1608" s="65"/>
      <c r="AL1608">
        <f t="shared" si="578"/>
        <v>0</v>
      </c>
      <c r="AM1608">
        <f t="shared" si="579"/>
        <v>0</v>
      </c>
      <c r="AN1608" t="str">
        <f t="shared" si="580"/>
        <v/>
      </c>
      <c r="AO1608" t="str">
        <f t="shared" si="581"/>
        <v/>
      </c>
      <c r="AP1608" t="str">
        <f t="shared" si="582"/>
        <v/>
      </c>
      <c r="AQ1608" t="str">
        <f t="shared" si="583"/>
        <v/>
      </c>
      <c r="AR1608" t="str">
        <f t="shared" si="584"/>
        <v/>
      </c>
      <c r="AS1608" t="str">
        <f t="shared" si="585"/>
        <v/>
      </c>
      <c r="AT1608" t="str">
        <f t="shared" si="586"/>
        <v/>
      </c>
      <c r="AU1608" t="str">
        <f t="shared" si="587"/>
        <v/>
      </c>
      <c r="AV1608" t="str">
        <f t="shared" si="588"/>
        <v/>
      </c>
      <c r="AW1608">
        <f>'01_指標庫'!$H$4*ISNUMBER($F1608)+'01_指標庫'!$H$5*ISNUMBER($AA1608)+'01_指標庫'!$H$6*ISNUMBER($G1608)+'01_指標庫'!$H$7*ISNUMBER($H1608)+'01_指標庫'!$H$8*ISNUMBER($AF1608)+'01_指標庫'!$H$9*ISNUMBER($AG1608)+'01_指標庫'!$H$10*ISNUMBER($AB1608)+'01_指標庫'!$H$11*ISNUMBER($AC1608)+'01_指標庫'!$H$12*ISNUMBER($AD1608)+'01_指標庫'!$H$13*ISNUMBER($AE1608)+'01_指標庫'!$H$14*ISNUMBER($I1608)+'01_指標庫'!$H$15*ISNUMBER($AH1608)+'01_指標庫'!$H$16*ISNUMBER($K1608)+'01_指標庫'!$H$17*ISNUMBER($AI1608)+'01_指標庫'!$H$18*ISNUMBER($AJ1608)+'01_指標庫'!$H$19*ISNUMBER($AK1608)+'01_指標庫'!$H$20*ISNUMBER($BB1608)+'01_指標庫'!$H$21*ISNUMBER($BC1608)</f>
        <v>51</v>
      </c>
      <c r="AX1608">
        <f>IF(AW1608=0,50,ROUND(('01_指標庫'!$H$4*IF(ISNUMBER($F1608),L1608,0)+'01_指標庫'!$H$5*IF(ISNUMBER($AA1608),AL1608,0)+'01_指標庫'!$H$6*IF(ISNUMBER($G1608),M1608,0)+'01_指標庫'!$H$7*IF(ISNUMBER($H1608),N1608,0)+'01_指標庫'!$H$8*IF(ISNUMBER($AF1608),AQ1608,0)+'01_指標庫'!$H$9*IF(ISNUMBER($AG1608),AR1608,0)+'01_指標庫'!$H$10*IF(ISNUMBER($AB1608),AM1608,0)+'01_指標庫'!$H$11*IF(ISNUMBER($AC1608),AN1608,0)+'01_指標庫'!$H$12*IF(ISNUMBER($AD1608),AO1608,0)+'01_指標庫'!$H$13*IF(ISNUMBER($AE1608),AP1608,0)+'01_指標庫'!$H$14*IF(ISNUMBER($I1608),O1608,0)+'01_指標庫'!$H$15*IF(ISNUMBER($AH1608),AS1608,0)+'01_指標庫'!$H$16*IF(ISNUMBER($K1608),P1608,0)+'01_指標庫'!$H$17*IF(ISNUMBER($AI1608),AT1608,0)+'01_指標庫'!$H$18*IF(ISNUMBER($AJ1608),AU1608,0)+'01_指標庫'!$H$19*IF(ISNUMBER($AK1608),AV1608,0)+'01_指標庫'!$H$20*IF(ISNUMBER($BB1608),BB1608,0)+'01_指標庫'!$H$21*IF(ISNUMBER($BC1608),BC1608,0))/AW1608,1))</f>
        <v>33.299999999999997</v>
      </c>
      <c r="AY1608" s="67"/>
      <c r="AZ1608" s="67"/>
      <c r="BA1608" s="66">
        <f t="shared" si="569"/>
        <v>3.0404580522766178E-2</v>
      </c>
      <c r="BB1608">
        <f t="shared" si="570"/>
        <v>100</v>
      </c>
      <c r="BC1608" t="str">
        <f t="shared" si="571"/>
        <v/>
      </c>
    </row>
    <row r="1609" spans="1:55" ht="15" customHeight="1">
      <c r="A1609" s="56">
        <v>1605</v>
      </c>
      <c r="B1609" s="57">
        <v>44883</v>
      </c>
      <c r="C1609" s="56">
        <v>2022</v>
      </c>
      <c r="D1609" s="58" t="s">
        <v>234</v>
      </c>
      <c r="E1609" s="59">
        <v>11677.02</v>
      </c>
      <c r="F1609" s="60">
        <v>-7.7299999999999994E-2</v>
      </c>
      <c r="G1609" s="60">
        <v>-0.29543399999999997</v>
      </c>
      <c r="H1609" s="61">
        <v>0.53059999999999996</v>
      </c>
      <c r="I1609" s="69">
        <v>467.1</v>
      </c>
      <c r="J1609" s="70" t="s">
        <v>240</v>
      </c>
      <c r="K1609" s="63">
        <v>23.12</v>
      </c>
      <c r="L1609" s="56">
        <f t="shared" si="572"/>
        <v>0</v>
      </c>
      <c r="M1609" s="56">
        <f t="shared" si="573"/>
        <v>0</v>
      </c>
      <c r="N1609" s="56">
        <f t="shared" si="574"/>
        <v>50</v>
      </c>
      <c r="O1609" s="56">
        <f t="shared" si="575"/>
        <v>50</v>
      </c>
      <c r="P1609" s="56">
        <f t="shared" si="576"/>
        <v>50</v>
      </c>
      <c r="Q1609" s="63"/>
      <c r="R1609" s="56"/>
      <c r="S1609" s="60">
        <f t="shared" si="589"/>
        <v>1.3702313806929212E-5</v>
      </c>
      <c r="T1609" s="64">
        <f t="shared" si="590"/>
        <v>-3.3848725449226902E-2</v>
      </c>
      <c r="V1609" s="65"/>
      <c r="W1609" s="65"/>
      <c r="Y1609" s="15" t="str">
        <f t="shared" si="577"/>
        <v>HARD</v>
      </c>
      <c r="AA1609" s="66">
        <f t="shared" si="568"/>
        <v>-0.1004649623401026</v>
      </c>
      <c r="AB1609">
        <f>LOOKUP($B1609,'07_L1政策步階'!$A$4:$A$14,'07_L1政策步階'!$C$4:$C$14)</f>
        <v>-1</v>
      </c>
      <c r="AC1609" s="65"/>
      <c r="AD1609" s="65"/>
      <c r="AE1609" s="65"/>
      <c r="AF1609" s="65"/>
      <c r="AG1609" s="65"/>
      <c r="AH1609" s="65"/>
      <c r="AI1609" s="65"/>
      <c r="AJ1609" s="65"/>
      <c r="AK1609" s="65"/>
      <c r="AL1609">
        <f t="shared" si="578"/>
        <v>0</v>
      </c>
      <c r="AM1609">
        <f t="shared" si="579"/>
        <v>0</v>
      </c>
      <c r="AN1609" t="str">
        <f t="shared" si="580"/>
        <v/>
      </c>
      <c r="AO1609" t="str">
        <f t="shared" si="581"/>
        <v/>
      </c>
      <c r="AP1609" t="str">
        <f t="shared" si="582"/>
        <v/>
      </c>
      <c r="AQ1609" t="str">
        <f t="shared" si="583"/>
        <v/>
      </c>
      <c r="AR1609" t="str">
        <f t="shared" si="584"/>
        <v/>
      </c>
      <c r="AS1609" t="str">
        <f t="shared" si="585"/>
        <v/>
      </c>
      <c r="AT1609" t="str">
        <f t="shared" si="586"/>
        <v/>
      </c>
      <c r="AU1609" t="str">
        <f t="shared" si="587"/>
        <v/>
      </c>
      <c r="AV1609" t="str">
        <f t="shared" si="588"/>
        <v/>
      </c>
      <c r="AW1609">
        <f>'01_指標庫'!$H$4*ISNUMBER($F1609)+'01_指標庫'!$H$5*ISNUMBER($AA1609)+'01_指標庫'!$H$6*ISNUMBER($G1609)+'01_指標庫'!$H$7*ISNUMBER($H1609)+'01_指標庫'!$H$8*ISNUMBER($AF1609)+'01_指標庫'!$H$9*ISNUMBER($AG1609)+'01_指標庫'!$H$10*ISNUMBER($AB1609)+'01_指標庫'!$H$11*ISNUMBER($AC1609)+'01_指標庫'!$H$12*ISNUMBER($AD1609)+'01_指標庫'!$H$13*ISNUMBER($AE1609)+'01_指標庫'!$H$14*ISNUMBER($I1609)+'01_指標庫'!$H$15*ISNUMBER($AH1609)+'01_指標庫'!$H$16*ISNUMBER($K1609)+'01_指標庫'!$H$17*ISNUMBER($AI1609)+'01_指標庫'!$H$18*ISNUMBER($AJ1609)+'01_指標庫'!$H$19*ISNUMBER($AK1609)+'01_指標庫'!$H$20*ISNUMBER($BB1609)+'01_指標庫'!$H$21*ISNUMBER($BC1609)</f>
        <v>51</v>
      </c>
      <c r="AX1609">
        <f>IF(AW1609=0,50,ROUND(('01_指標庫'!$H$4*IF(ISNUMBER($F1609),L1609,0)+'01_指標庫'!$H$5*IF(ISNUMBER($AA1609),AL1609,0)+'01_指標庫'!$H$6*IF(ISNUMBER($G1609),M1609,0)+'01_指標庫'!$H$7*IF(ISNUMBER($H1609),N1609,0)+'01_指標庫'!$H$8*IF(ISNUMBER($AF1609),AQ1609,0)+'01_指標庫'!$H$9*IF(ISNUMBER($AG1609),AR1609,0)+'01_指標庫'!$H$10*IF(ISNUMBER($AB1609),AM1609,0)+'01_指標庫'!$H$11*IF(ISNUMBER($AC1609),AN1609,0)+'01_指標庫'!$H$12*IF(ISNUMBER($AD1609),AO1609,0)+'01_指標庫'!$H$13*IF(ISNUMBER($AE1609),AP1609,0)+'01_指標庫'!$H$14*IF(ISNUMBER($I1609),O1609,0)+'01_指標庫'!$H$15*IF(ISNUMBER($AH1609),AS1609,0)+'01_指標庫'!$H$16*IF(ISNUMBER($K1609),P1609,0)+'01_指標庫'!$H$17*IF(ISNUMBER($AI1609),AT1609,0)+'01_指標庫'!$H$18*IF(ISNUMBER($AJ1609),AU1609,0)+'01_指標庫'!$H$19*IF(ISNUMBER($AK1609),AV1609,0)+'01_指標庫'!$H$20*IF(ISNUMBER($BB1609),BB1609,0)+'01_指標庫'!$H$21*IF(ISNUMBER($BC1609),BC1609,0))/AW1609,1))</f>
        <v>33.299999999999997</v>
      </c>
      <c r="AY1609" s="67"/>
      <c r="AZ1609" s="67"/>
      <c r="BA1609" s="66">
        <f t="shared" si="569"/>
        <v>2.0612788347843081E-2</v>
      </c>
      <c r="BB1609">
        <f t="shared" si="570"/>
        <v>100</v>
      </c>
      <c r="BC1609" t="str">
        <f t="shared" si="571"/>
        <v/>
      </c>
    </row>
    <row r="1610" spans="1:55" ht="15" customHeight="1">
      <c r="A1610" s="56">
        <v>1606</v>
      </c>
      <c r="B1610" s="57">
        <v>44886</v>
      </c>
      <c r="C1610" s="56">
        <v>2022</v>
      </c>
      <c r="D1610" s="58" t="s">
        <v>236</v>
      </c>
      <c r="E1610" s="59">
        <v>11553.45</v>
      </c>
      <c r="F1610" s="60">
        <v>-8.5930000000000006E-2</v>
      </c>
      <c r="G1610" s="60">
        <v>-0.30264400000000002</v>
      </c>
      <c r="H1610" s="61">
        <v>0.53059999999999996</v>
      </c>
      <c r="I1610" s="69">
        <v>460.7</v>
      </c>
      <c r="J1610" s="70" t="s">
        <v>240</v>
      </c>
      <c r="K1610" s="63">
        <v>22.36</v>
      </c>
      <c r="L1610" s="56">
        <f t="shared" si="572"/>
        <v>0</v>
      </c>
      <c r="M1610" s="56">
        <f t="shared" si="573"/>
        <v>0</v>
      </c>
      <c r="N1610" s="56">
        <f t="shared" si="574"/>
        <v>50</v>
      </c>
      <c r="O1610" s="56">
        <f t="shared" si="575"/>
        <v>50</v>
      </c>
      <c r="P1610" s="56">
        <f t="shared" si="576"/>
        <v>50</v>
      </c>
      <c r="Q1610" s="63"/>
      <c r="R1610" s="56"/>
      <c r="S1610" s="60">
        <f t="shared" si="589"/>
        <v>-1.0582323229728074E-2</v>
      </c>
      <c r="T1610" s="64">
        <f t="shared" si="590"/>
        <v>-3.287197231833916E-2</v>
      </c>
      <c r="V1610" s="65"/>
      <c r="W1610" s="65"/>
      <c r="Y1610" s="15" t="str">
        <f t="shared" si="577"/>
        <v>HARD</v>
      </c>
      <c r="AA1610" s="66">
        <f t="shared" si="568"/>
        <v>-0.10122437533514494</v>
      </c>
      <c r="AB1610">
        <f>LOOKUP($B1610,'07_L1政策步階'!$A$4:$A$14,'07_L1政策步階'!$C$4:$C$14)</f>
        <v>-1</v>
      </c>
      <c r="AC1610" s="65"/>
      <c r="AD1610" s="65"/>
      <c r="AE1610" s="65"/>
      <c r="AF1610" s="65"/>
      <c r="AG1610" s="65"/>
      <c r="AH1610" s="65"/>
      <c r="AI1610" s="65"/>
      <c r="AJ1610" s="65"/>
      <c r="AK1610" s="65"/>
      <c r="AL1610">
        <f t="shared" si="578"/>
        <v>0</v>
      </c>
      <c r="AM1610">
        <f t="shared" si="579"/>
        <v>0</v>
      </c>
      <c r="AN1610" t="str">
        <f t="shared" si="580"/>
        <v/>
      </c>
      <c r="AO1610" t="str">
        <f t="shared" si="581"/>
        <v/>
      </c>
      <c r="AP1610" t="str">
        <f t="shared" si="582"/>
        <v/>
      </c>
      <c r="AQ1610" t="str">
        <f t="shared" si="583"/>
        <v/>
      </c>
      <c r="AR1610" t="str">
        <f t="shared" si="584"/>
        <v/>
      </c>
      <c r="AS1610" t="str">
        <f t="shared" si="585"/>
        <v/>
      </c>
      <c r="AT1610" t="str">
        <f t="shared" si="586"/>
        <v/>
      </c>
      <c r="AU1610" t="str">
        <f t="shared" si="587"/>
        <v/>
      </c>
      <c r="AV1610" t="str">
        <f t="shared" si="588"/>
        <v/>
      </c>
      <c r="AW1610">
        <f>'01_指標庫'!$H$4*ISNUMBER($F1610)+'01_指標庫'!$H$5*ISNUMBER($AA1610)+'01_指標庫'!$H$6*ISNUMBER($G1610)+'01_指標庫'!$H$7*ISNUMBER($H1610)+'01_指標庫'!$H$8*ISNUMBER($AF1610)+'01_指標庫'!$H$9*ISNUMBER($AG1610)+'01_指標庫'!$H$10*ISNUMBER($AB1610)+'01_指標庫'!$H$11*ISNUMBER($AC1610)+'01_指標庫'!$H$12*ISNUMBER($AD1610)+'01_指標庫'!$H$13*ISNUMBER($AE1610)+'01_指標庫'!$H$14*ISNUMBER($I1610)+'01_指標庫'!$H$15*ISNUMBER($AH1610)+'01_指標庫'!$H$16*ISNUMBER($K1610)+'01_指標庫'!$H$17*ISNUMBER($AI1610)+'01_指標庫'!$H$18*ISNUMBER($AJ1610)+'01_指標庫'!$H$19*ISNUMBER($AK1610)+'01_指標庫'!$H$20*ISNUMBER($BB1610)+'01_指標庫'!$H$21*ISNUMBER($BC1610)</f>
        <v>51</v>
      </c>
      <c r="AX1610">
        <f>IF(AW1610=0,50,ROUND(('01_指標庫'!$H$4*IF(ISNUMBER($F1610),L1610,0)+'01_指標庫'!$H$5*IF(ISNUMBER($AA1610),AL1610,0)+'01_指標庫'!$H$6*IF(ISNUMBER($G1610),M1610,0)+'01_指標庫'!$H$7*IF(ISNUMBER($H1610),N1610,0)+'01_指標庫'!$H$8*IF(ISNUMBER($AF1610),AQ1610,0)+'01_指標庫'!$H$9*IF(ISNUMBER($AG1610),AR1610,0)+'01_指標庫'!$H$10*IF(ISNUMBER($AB1610),AM1610,0)+'01_指標庫'!$H$11*IF(ISNUMBER($AC1610),AN1610,0)+'01_指標庫'!$H$12*IF(ISNUMBER($AD1610),AO1610,0)+'01_指標庫'!$H$13*IF(ISNUMBER($AE1610),AP1610,0)+'01_指標庫'!$H$14*IF(ISNUMBER($I1610),O1610,0)+'01_指標庫'!$H$15*IF(ISNUMBER($AH1610),AS1610,0)+'01_指標庫'!$H$16*IF(ISNUMBER($K1610),P1610,0)+'01_指標庫'!$H$17*IF(ISNUMBER($AI1610),AT1610,0)+'01_指標庫'!$H$18*IF(ISNUMBER($AJ1610),AU1610,0)+'01_指標庫'!$H$19*IF(ISNUMBER($AK1610),AV1610,0)+'01_指標庫'!$H$20*IF(ISNUMBER($BB1610),BB1610,0)+'01_指標庫'!$H$21*IF(ISNUMBER($BC1610),BC1610,0))/AW1610,1))</f>
        <v>33.299999999999997</v>
      </c>
      <c r="AY1610" s="67"/>
      <c r="AZ1610" s="67"/>
      <c r="BA1610" s="66">
        <f t="shared" si="569"/>
        <v>1.2962316426512688E-2</v>
      </c>
      <c r="BB1610">
        <f t="shared" si="570"/>
        <v>100</v>
      </c>
      <c r="BC1610" t="str">
        <f t="shared" si="571"/>
        <v/>
      </c>
    </row>
    <row r="1611" spans="1:55" ht="15" customHeight="1">
      <c r="A1611" s="56">
        <v>1607</v>
      </c>
      <c r="B1611" s="57">
        <v>44887</v>
      </c>
      <c r="C1611" s="56">
        <v>2022</v>
      </c>
      <c r="D1611" s="58" t="s">
        <v>237</v>
      </c>
      <c r="E1611" s="59">
        <v>11724.84</v>
      </c>
      <c r="F1611" s="60">
        <v>-7.1325E-2</v>
      </c>
      <c r="G1611" s="60">
        <v>-0.29229899999999998</v>
      </c>
      <c r="H1611" s="61">
        <v>0.61219999999999997</v>
      </c>
      <c r="I1611" s="69">
        <v>451.7</v>
      </c>
      <c r="J1611" s="70" t="s">
        <v>240</v>
      </c>
      <c r="K1611" s="63">
        <v>21.29</v>
      </c>
      <c r="L1611" s="56">
        <f t="shared" si="572"/>
        <v>0</v>
      </c>
      <c r="M1611" s="56">
        <f t="shared" si="573"/>
        <v>0</v>
      </c>
      <c r="N1611" s="56">
        <f t="shared" si="574"/>
        <v>100</v>
      </c>
      <c r="O1611" s="56">
        <f t="shared" si="575"/>
        <v>50</v>
      </c>
      <c r="P1611" s="56">
        <f t="shared" si="576"/>
        <v>50</v>
      </c>
      <c r="Q1611" s="63"/>
      <c r="R1611" s="56"/>
      <c r="S1611" s="60">
        <f t="shared" si="589"/>
        <v>1.4834529945600528E-2</v>
      </c>
      <c r="T1611" s="64">
        <f t="shared" si="590"/>
        <v>-4.7853309481216466E-2</v>
      </c>
      <c r="V1611" s="65"/>
      <c r="W1611" s="65"/>
      <c r="Y1611" s="15" t="str">
        <f t="shared" si="577"/>
        <v>HARD</v>
      </c>
      <c r="AA1611" s="66">
        <f t="shared" si="568"/>
        <v>-0.10070036395151016</v>
      </c>
      <c r="AB1611">
        <f>LOOKUP($B1611,'07_L1政策步階'!$A$4:$A$14,'07_L1政策步階'!$C$4:$C$14)</f>
        <v>-1</v>
      </c>
      <c r="AC1611" s="65"/>
      <c r="AD1611" s="65"/>
      <c r="AE1611" s="65"/>
      <c r="AF1611" s="65"/>
      <c r="AG1611" s="65"/>
      <c r="AH1611" s="65"/>
      <c r="AI1611" s="65"/>
      <c r="AJ1611" s="65"/>
      <c r="AK1611" s="65"/>
      <c r="AL1611">
        <f t="shared" si="578"/>
        <v>0</v>
      </c>
      <c r="AM1611">
        <f t="shared" si="579"/>
        <v>0</v>
      </c>
      <c r="AN1611" t="str">
        <f t="shared" si="580"/>
        <v/>
      </c>
      <c r="AO1611" t="str">
        <f t="shared" si="581"/>
        <v/>
      </c>
      <c r="AP1611" t="str">
        <f t="shared" si="582"/>
        <v/>
      </c>
      <c r="AQ1611" t="str">
        <f t="shared" si="583"/>
        <v/>
      </c>
      <c r="AR1611" t="str">
        <f t="shared" si="584"/>
        <v/>
      </c>
      <c r="AS1611" t="str">
        <f t="shared" si="585"/>
        <v/>
      </c>
      <c r="AT1611" t="str">
        <f t="shared" si="586"/>
        <v/>
      </c>
      <c r="AU1611" t="str">
        <f t="shared" si="587"/>
        <v/>
      </c>
      <c r="AV1611" t="str">
        <f t="shared" si="588"/>
        <v/>
      </c>
      <c r="AW1611">
        <f>'01_指標庫'!$H$4*ISNUMBER($F1611)+'01_指標庫'!$H$5*ISNUMBER($AA1611)+'01_指標庫'!$H$6*ISNUMBER($G1611)+'01_指標庫'!$H$7*ISNUMBER($H1611)+'01_指標庫'!$H$8*ISNUMBER($AF1611)+'01_指標庫'!$H$9*ISNUMBER($AG1611)+'01_指標庫'!$H$10*ISNUMBER($AB1611)+'01_指標庫'!$H$11*ISNUMBER($AC1611)+'01_指標庫'!$H$12*ISNUMBER($AD1611)+'01_指標庫'!$H$13*ISNUMBER($AE1611)+'01_指標庫'!$H$14*ISNUMBER($I1611)+'01_指標庫'!$H$15*ISNUMBER($AH1611)+'01_指標庫'!$H$16*ISNUMBER($K1611)+'01_指標庫'!$H$17*ISNUMBER($AI1611)+'01_指標庫'!$H$18*ISNUMBER($AJ1611)+'01_指標庫'!$H$19*ISNUMBER($AK1611)+'01_指標庫'!$H$20*ISNUMBER($BB1611)+'01_指標庫'!$H$21*ISNUMBER($BC1611)</f>
        <v>51</v>
      </c>
      <c r="AX1611">
        <f>IF(AW1611=0,50,ROUND(('01_指標庫'!$H$4*IF(ISNUMBER($F1611),L1611,0)+'01_指標庫'!$H$5*IF(ISNUMBER($AA1611),AL1611,0)+'01_指標庫'!$H$6*IF(ISNUMBER($G1611),M1611,0)+'01_指標庫'!$H$7*IF(ISNUMBER($H1611),N1611,0)+'01_指標庫'!$H$8*IF(ISNUMBER($AF1611),AQ1611,0)+'01_指標庫'!$H$9*IF(ISNUMBER($AG1611),AR1611,0)+'01_指標庫'!$H$10*IF(ISNUMBER($AB1611),AM1611,0)+'01_指標庫'!$H$11*IF(ISNUMBER($AC1611),AN1611,0)+'01_指標庫'!$H$12*IF(ISNUMBER($AD1611),AO1611,0)+'01_指標庫'!$H$13*IF(ISNUMBER($AE1611),AP1611,0)+'01_指標庫'!$H$14*IF(ISNUMBER($I1611),O1611,0)+'01_指標庫'!$H$15*IF(ISNUMBER($AH1611),AS1611,0)+'01_指標庫'!$H$16*IF(ISNUMBER($K1611),P1611,0)+'01_指標庫'!$H$17*IF(ISNUMBER($AI1611),AT1611,0)+'01_指標庫'!$H$18*IF(ISNUMBER($AJ1611),AU1611,0)+'01_指標庫'!$H$19*IF(ISNUMBER($AK1611),AV1611,0)+'01_指標庫'!$H$20*IF(ISNUMBER($BB1611),BB1611,0)+'01_指標庫'!$H$21*IF(ISNUMBER($BC1611),BC1611,0))/AW1611,1))</f>
        <v>35.299999999999997</v>
      </c>
      <c r="AY1611" s="67"/>
      <c r="AZ1611" s="67"/>
      <c r="BA1611" s="66">
        <f t="shared" si="569"/>
        <v>4.6385811978191249E-3</v>
      </c>
      <c r="BB1611">
        <f t="shared" si="570"/>
        <v>50</v>
      </c>
      <c r="BC1611" t="str">
        <f t="shared" si="571"/>
        <v/>
      </c>
    </row>
    <row r="1612" spans="1:55" ht="15" customHeight="1">
      <c r="A1612" s="56">
        <v>1608</v>
      </c>
      <c r="B1612" s="57">
        <v>44888</v>
      </c>
      <c r="C1612" s="56">
        <v>2022</v>
      </c>
      <c r="D1612" s="58" t="s">
        <v>238</v>
      </c>
      <c r="E1612" s="59">
        <v>11838.72</v>
      </c>
      <c r="F1612" s="60">
        <v>-6.1223E-2</v>
      </c>
      <c r="G1612" s="60">
        <v>-0.28542499999999998</v>
      </c>
      <c r="H1612" s="61">
        <v>0.63270000000000004</v>
      </c>
      <c r="I1612" s="69">
        <v>443.8</v>
      </c>
      <c r="J1612" s="70" t="s">
        <v>240</v>
      </c>
      <c r="K1612" s="63">
        <v>20.350000000000001</v>
      </c>
      <c r="L1612" s="56">
        <f t="shared" si="572"/>
        <v>0</v>
      </c>
      <c r="M1612" s="56">
        <f t="shared" si="573"/>
        <v>0</v>
      </c>
      <c r="N1612" s="56">
        <f t="shared" si="574"/>
        <v>100</v>
      </c>
      <c r="O1612" s="56">
        <f t="shared" si="575"/>
        <v>50</v>
      </c>
      <c r="P1612" s="56">
        <f t="shared" si="576"/>
        <v>50</v>
      </c>
      <c r="Q1612" s="63"/>
      <c r="R1612" s="56"/>
      <c r="S1612" s="60">
        <f t="shared" si="589"/>
        <v>9.7127124975691093E-3</v>
      </c>
      <c r="T1612" s="64">
        <f t="shared" si="590"/>
        <v>-4.4152184124001792E-2</v>
      </c>
      <c r="V1612" s="65"/>
      <c r="W1612" s="65"/>
      <c r="Y1612" s="15" t="str">
        <f t="shared" si="577"/>
        <v>HARD</v>
      </c>
      <c r="AA1612" s="66">
        <f t="shared" ref="AA1612:AA1675" si="591">IF($A1612&lt;200,"",AVERAGE($E1563:$E1612)/AVERAGE($E1413:$E1612)-1)</f>
        <v>-0.10013231006550039</v>
      </c>
      <c r="AB1612">
        <f>LOOKUP($B1612,'07_L1政策步階'!$A$4:$A$14,'07_L1政策步階'!$C$4:$C$14)</f>
        <v>-1</v>
      </c>
      <c r="AC1612" s="65"/>
      <c r="AD1612" s="65"/>
      <c r="AE1612" s="65"/>
      <c r="AF1612" s="65"/>
      <c r="AG1612" s="65"/>
      <c r="AH1612" s="65"/>
      <c r="AI1612" s="65"/>
      <c r="AJ1612" s="65"/>
      <c r="AK1612" s="65"/>
      <c r="AL1612">
        <f t="shared" si="578"/>
        <v>0</v>
      </c>
      <c r="AM1612">
        <f t="shared" si="579"/>
        <v>0</v>
      </c>
      <c r="AN1612" t="str">
        <f t="shared" si="580"/>
        <v/>
      </c>
      <c r="AO1612" t="str">
        <f t="shared" si="581"/>
        <v/>
      </c>
      <c r="AP1612" t="str">
        <f t="shared" si="582"/>
        <v/>
      </c>
      <c r="AQ1612" t="str">
        <f t="shared" si="583"/>
        <v/>
      </c>
      <c r="AR1612" t="str">
        <f t="shared" si="584"/>
        <v/>
      </c>
      <c r="AS1612" t="str">
        <f t="shared" si="585"/>
        <v/>
      </c>
      <c r="AT1612" t="str">
        <f t="shared" si="586"/>
        <v/>
      </c>
      <c r="AU1612" t="str">
        <f t="shared" si="587"/>
        <v/>
      </c>
      <c r="AV1612" t="str">
        <f t="shared" si="588"/>
        <v/>
      </c>
      <c r="AW1612">
        <f>'01_指標庫'!$H$4*ISNUMBER($F1612)+'01_指標庫'!$H$5*ISNUMBER($AA1612)+'01_指標庫'!$H$6*ISNUMBER($G1612)+'01_指標庫'!$H$7*ISNUMBER($H1612)+'01_指標庫'!$H$8*ISNUMBER($AF1612)+'01_指標庫'!$H$9*ISNUMBER($AG1612)+'01_指標庫'!$H$10*ISNUMBER($AB1612)+'01_指標庫'!$H$11*ISNUMBER($AC1612)+'01_指標庫'!$H$12*ISNUMBER($AD1612)+'01_指標庫'!$H$13*ISNUMBER($AE1612)+'01_指標庫'!$H$14*ISNUMBER($I1612)+'01_指標庫'!$H$15*ISNUMBER($AH1612)+'01_指標庫'!$H$16*ISNUMBER($K1612)+'01_指標庫'!$H$17*ISNUMBER($AI1612)+'01_指標庫'!$H$18*ISNUMBER($AJ1612)+'01_指標庫'!$H$19*ISNUMBER($AK1612)+'01_指標庫'!$H$20*ISNUMBER($BB1612)+'01_指標庫'!$H$21*ISNUMBER($BC1612)</f>
        <v>51</v>
      </c>
      <c r="AX1612">
        <f>IF(AW1612=0,50,ROUND(('01_指標庫'!$H$4*IF(ISNUMBER($F1612),L1612,0)+'01_指標庫'!$H$5*IF(ISNUMBER($AA1612),AL1612,0)+'01_指標庫'!$H$6*IF(ISNUMBER($G1612),M1612,0)+'01_指標庫'!$H$7*IF(ISNUMBER($H1612),N1612,0)+'01_指標庫'!$H$8*IF(ISNUMBER($AF1612),AQ1612,0)+'01_指標庫'!$H$9*IF(ISNUMBER($AG1612),AR1612,0)+'01_指標庫'!$H$10*IF(ISNUMBER($AB1612),AM1612,0)+'01_指標庫'!$H$11*IF(ISNUMBER($AC1612),AN1612,0)+'01_指標庫'!$H$12*IF(ISNUMBER($AD1612),AO1612,0)+'01_指標庫'!$H$13*IF(ISNUMBER($AE1612),AP1612,0)+'01_指標庫'!$H$14*IF(ISNUMBER($I1612),O1612,0)+'01_指標庫'!$H$15*IF(ISNUMBER($AH1612),AS1612,0)+'01_指標庫'!$H$16*IF(ISNUMBER($K1612),P1612,0)+'01_指標庫'!$H$17*IF(ISNUMBER($AI1612),AT1612,0)+'01_指標庫'!$H$18*IF(ISNUMBER($AJ1612),AU1612,0)+'01_指標庫'!$H$19*IF(ISNUMBER($AK1612),AV1612,0)+'01_指標庫'!$H$20*IF(ISNUMBER($BB1612),BB1612,0)+'01_指標庫'!$H$21*IF(ISNUMBER($BC1612),BC1612,0))/AW1612,1))</f>
        <v>35.299999999999997</v>
      </c>
      <c r="AY1612" s="67"/>
      <c r="AZ1612" s="67"/>
      <c r="BA1612" s="66">
        <f t="shared" si="569"/>
        <v>-1.9055172088876526E-3</v>
      </c>
      <c r="BB1612">
        <f t="shared" si="570"/>
        <v>50</v>
      </c>
      <c r="BC1612" t="str">
        <f t="shared" si="571"/>
        <v/>
      </c>
    </row>
    <row r="1613" spans="1:55" ht="15" customHeight="1">
      <c r="A1613" s="56">
        <v>1609</v>
      </c>
      <c r="B1613" s="57">
        <v>44890</v>
      </c>
      <c r="C1613" s="56">
        <v>2022</v>
      </c>
      <c r="D1613" s="58" t="s">
        <v>234</v>
      </c>
      <c r="E1613" s="59">
        <v>11756.03</v>
      </c>
      <c r="F1613" s="60">
        <v>-6.6558999999999993E-2</v>
      </c>
      <c r="G1613" s="60">
        <v>-0.29041600000000001</v>
      </c>
      <c r="H1613" s="61">
        <v>0.63270000000000004</v>
      </c>
      <c r="I1613" s="69">
        <v>445.1</v>
      </c>
      <c r="J1613" s="70" t="s">
        <v>240</v>
      </c>
      <c r="K1613" s="63">
        <v>20.5</v>
      </c>
      <c r="L1613" s="56">
        <f t="shared" si="572"/>
        <v>0</v>
      </c>
      <c r="M1613" s="56">
        <f t="shared" si="573"/>
        <v>0</v>
      </c>
      <c r="N1613" s="56">
        <f t="shared" si="574"/>
        <v>100</v>
      </c>
      <c r="O1613" s="56">
        <f t="shared" si="575"/>
        <v>50</v>
      </c>
      <c r="P1613" s="56">
        <f t="shared" si="576"/>
        <v>50</v>
      </c>
      <c r="Q1613" s="63"/>
      <c r="R1613" s="56"/>
      <c r="S1613" s="60">
        <f t="shared" si="589"/>
        <v>-6.9847078062492685E-3</v>
      </c>
      <c r="T1613" s="64">
        <f t="shared" si="590"/>
        <v>7.3710073710073765E-3</v>
      </c>
      <c r="V1613" s="65"/>
      <c r="W1613" s="65"/>
      <c r="Y1613" s="15" t="str">
        <f t="shared" si="577"/>
        <v>HARD</v>
      </c>
      <c r="AA1613" s="66">
        <f t="shared" si="591"/>
        <v>-9.9225327478774883E-2</v>
      </c>
      <c r="AB1613">
        <f>LOOKUP($B1613,'07_L1政策步階'!$A$4:$A$14,'07_L1政策步階'!$C$4:$C$14)</f>
        <v>-1</v>
      </c>
      <c r="AC1613" s="65"/>
      <c r="AD1613" s="65"/>
      <c r="AE1613" s="65"/>
      <c r="AF1613" s="65"/>
      <c r="AG1613" s="65"/>
      <c r="AH1613" s="65"/>
      <c r="AI1613" s="65"/>
      <c r="AJ1613" s="65"/>
      <c r="AK1613" s="65"/>
      <c r="AL1613">
        <f t="shared" si="578"/>
        <v>0</v>
      </c>
      <c r="AM1613">
        <f t="shared" si="579"/>
        <v>0</v>
      </c>
      <c r="AN1613" t="str">
        <f t="shared" si="580"/>
        <v/>
      </c>
      <c r="AO1613" t="str">
        <f t="shared" si="581"/>
        <v/>
      </c>
      <c r="AP1613" t="str">
        <f t="shared" si="582"/>
        <v/>
      </c>
      <c r="AQ1613" t="str">
        <f t="shared" si="583"/>
        <v/>
      </c>
      <c r="AR1613" t="str">
        <f t="shared" si="584"/>
        <v/>
      </c>
      <c r="AS1613" t="str">
        <f t="shared" si="585"/>
        <v/>
      </c>
      <c r="AT1613" t="str">
        <f t="shared" si="586"/>
        <v/>
      </c>
      <c r="AU1613" t="str">
        <f t="shared" si="587"/>
        <v/>
      </c>
      <c r="AV1613" t="str">
        <f t="shared" si="588"/>
        <v/>
      </c>
      <c r="AW1613">
        <f>'01_指標庫'!$H$4*ISNUMBER($F1613)+'01_指標庫'!$H$5*ISNUMBER($AA1613)+'01_指標庫'!$H$6*ISNUMBER($G1613)+'01_指標庫'!$H$7*ISNUMBER($H1613)+'01_指標庫'!$H$8*ISNUMBER($AF1613)+'01_指標庫'!$H$9*ISNUMBER($AG1613)+'01_指標庫'!$H$10*ISNUMBER($AB1613)+'01_指標庫'!$H$11*ISNUMBER($AC1613)+'01_指標庫'!$H$12*ISNUMBER($AD1613)+'01_指標庫'!$H$13*ISNUMBER($AE1613)+'01_指標庫'!$H$14*ISNUMBER($I1613)+'01_指標庫'!$H$15*ISNUMBER($AH1613)+'01_指標庫'!$H$16*ISNUMBER($K1613)+'01_指標庫'!$H$17*ISNUMBER($AI1613)+'01_指標庫'!$H$18*ISNUMBER($AJ1613)+'01_指標庫'!$H$19*ISNUMBER($AK1613)+'01_指標庫'!$H$20*ISNUMBER($BB1613)+'01_指標庫'!$H$21*ISNUMBER($BC1613)</f>
        <v>51</v>
      </c>
      <c r="AX1613">
        <f>IF(AW1613=0,50,ROUND(('01_指標庫'!$H$4*IF(ISNUMBER($F1613),L1613,0)+'01_指標庫'!$H$5*IF(ISNUMBER($AA1613),AL1613,0)+'01_指標庫'!$H$6*IF(ISNUMBER($G1613),M1613,0)+'01_指標庫'!$H$7*IF(ISNUMBER($H1613),N1613,0)+'01_指標庫'!$H$8*IF(ISNUMBER($AF1613),AQ1613,0)+'01_指標庫'!$H$9*IF(ISNUMBER($AG1613),AR1613,0)+'01_指標庫'!$H$10*IF(ISNUMBER($AB1613),AM1613,0)+'01_指標庫'!$H$11*IF(ISNUMBER($AC1613),AN1613,0)+'01_指標庫'!$H$12*IF(ISNUMBER($AD1613),AO1613,0)+'01_指標庫'!$H$13*IF(ISNUMBER($AE1613),AP1613,0)+'01_指標庫'!$H$14*IF(ISNUMBER($I1613),O1613,0)+'01_指標庫'!$H$15*IF(ISNUMBER($AH1613),AS1613,0)+'01_指標庫'!$H$16*IF(ISNUMBER($K1613),P1613,0)+'01_指標庫'!$H$17*IF(ISNUMBER($AI1613),AT1613,0)+'01_指標庫'!$H$18*IF(ISNUMBER($AJ1613),AU1613,0)+'01_指標庫'!$H$19*IF(ISNUMBER($AK1613),AV1613,0)+'01_指標庫'!$H$20*IF(ISNUMBER($BB1613),BB1613,0)+'01_指標庫'!$H$21*IF(ISNUMBER($BC1613),BC1613,0))/AW1613,1))</f>
        <v>35.299999999999997</v>
      </c>
      <c r="AY1613" s="67"/>
      <c r="AZ1613" s="67"/>
      <c r="BA1613" s="66">
        <f t="shared" si="569"/>
        <v>-1.8325857598395778E-3</v>
      </c>
      <c r="BB1613">
        <f t="shared" si="570"/>
        <v>50</v>
      </c>
      <c r="BC1613" t="str">
        <f t="shared" si="571"/>
        <v/>
      </c>
    </row>
    <row r="1614" spans="1:55" ht="15" customHeight="1">
      <c r="A1614" s="56">
        <v>1610</v>
      </c>
      <c r="B1614" s="57">
        <v>44893</v>
      </c>
      <c r="C1614" s="56">
        <v>2022</v>
      </c>
      <c r="D1614" s="58" t="s">
        <v>236</v>
      </c>
      <c r="E1614" s="59">
        <v>11587.75</v>
      </c>
      <c r="F1614" s="60">
        <v>-7.8780000000000003E-2</v>
      </c>
      <c r="G1614" s="60">
        <v>-0.30057299999999998</v>
      </c>
      <c r="H1614" s="61">
        <v>0.53059999999999996</v>
      </c>
      <c r="I1614" s="69">
        <v>459.4</v>
      </c>
      <c r="J1614" s="70" t="s">
        <v>240</v>
      </c>
      <c r="K1614" s="63">
        <v>22.21</v>
      </c>
      <c r="L1614" s="56">
        <f t="shared" si="572"/>
        <v>0</v>
      </c>
      <c r="M1614" s="56">
        <f t="shared" si="573"/>
        <v>0</v>
      </c>
      <c r="N1614" s="56">
        <f t="shared" si="574"/>
        <v>50</v>
      </c>
      <c r="O1614" s="56">
        <f t="shared" si="575"/>
        <v>50</v>
      </c>
      <c r="P1614" s="56">
        <f t="shared" si="576"/>
        <v>50</v>
      </c>
      <c r="Q1614" s="63"/>
      <c r="R1614" s="56"/>
      <c r="S1614" s="60">
        <f t="shared" si="589"/>
        <v>-1.4314356121922112E-2</v>
      </c>
      <c r="T1614" s="64">
        <f t="shared" si="590"/>
        <v>8.3414634146341538E-2</v>
      </c>
      <c r="V1614" s="65"/>
      <c r="W1614" s="65"/>
      <c r="Y1614" s="15" t="str">
        <f t="shared" si="577"/>
        <v>HARD</v>
      </c>
      <c r="AA1614" s="66">
        <f t="shared" si="591"/>
        <v>-9.8544018465564043E-2</v>
      </c>
      <c r="AB1614">
        <f>LOOKUP($B1614,'07_L1政策步階'!$A$4:$A$14,'07_L1政策步階'!$C$4:$C$14)</f>
        <v>-1</v>
      </c>
      <c r="AC1614" s="65"/>
      <c r="AD1614" s="65"/>
      <c r="AE1614" s="65"/>
      <c r="AF1614" s="65"/>
      <c r="AG1614" s="65"/>
      <c r="AH1614" s="65"/>
      <c r="AI1614" s="65"/>
      <c r="AJ1614" s="65"/>
      <c r="AK1614" s="65"/>
      <c r="AL1614">
        <f t="shared" si="578"/>
        <v>0</v>
      </c>
      <c r="AM1614">
        <f t="shared" si="579"/>
        <v>0</v>
      </c>
      <c r="AN1614" t="str">
        <f t="shared" si="580"/>
        <v/>
      </c>
      <c r="AO1614" t="str">
        <f t="shared" si="581"/>
        <v/>
      </c>
      <c r="AP1614" t="str">
        <f t="shared" si="582"/>
        <v/>
      </c>
      <c r="AQ1614" t="str">
        <f t="shared" si="583"/>
        <v/>
      </c>
      <c r="AR1614" t="str">
        <f t="shared" si="584"/>
        <v/>
      </c>
      <c r="AS1614" t="str">
        <f t="shared" si="585"/>
        <v/>
      </c>
      <c r="AT1614" t="str">
        <f t="shared" si="586"/>
        <v/>
      </c>
      <c r="AU1614" t="str">
        <f t="shared" si="587"/>
        <v/>
      </c>
      <c r="AV1614" t="str">
        <f t="shared" si="588"/>
        <v/>
      </c>
      <c r="AW1614">
        <f>'01_指標庫'!$H$4*ISNUMBER($F1614)+'01_指標庫'!$H$5*ISNUMBER($AA1614)+'01_指標庫'!$H$6*ISNUMBER($G1614)+'01_指標庫'!$H$7*ISNUMBER($H1614)+'01_指標庫'!$H$8*ISNUMBER($AF1614)+'01_指標庫'!$H$9*ISNUMBER($AG1614)+'01_指標庫'!$H$10*ISNUMBER($AB1614)+'01_指標庫'!$H$11*ISNUMBER($AC1614)+'01_指標庫'!$H$12*ISNUMBER($AD1614)+'01_指標庫'!$H$13*ISNUMBER($AE1614)+'01_指標庫'!$H$14*ISNUMBER($I1614)+'01_指標庫'!$H$15*ISNUMBER($AH1614)+'01_指標庫'!$H$16*ISNUMBER($K1614)+'01_指標庫'!$H$17*ISNUMBER($AI1614)+'01_指標庫'!$H$18*ISNUMBER($AJ1614)+'01_指標庫'!$H$19*ISNUMBER($AK1614)+'01_指標庫'!$H$20*ISNUMBER($BB1614)+'01_指標庫'!$H$21*ISNUMBER($BC1614)</f>
        <v>51</v>
      </c>
      <c r="AX1614">
        <f>IF(AW1614=0,50,ROUND(('01_指標庫'!$H$4*IF(ISNUMBER($F1614),L1614,0)+'01_指標庫'!$H$5*IF(ISNUMBER($AA1614),AL1614,0)+'01_指標庫'!$H$6*IF(ISNUMBER($G1614),M1614,0)+'01_指標庫'!$H$7*IF(ISNUMBER($H1614),N1614,0)+'01_指標庫'!$H$8*IF(ISNUMBER($AF1614),AQ1614,0)+'01_指標庫'!$H$9*IF(ISNUMBER($AG1614),AR1614,0)+'01_指標庫'!$H$10*IF(ISNUMBER($AB1614),AM1614,0)+'01_指標庫'!$H$11*IF(ISNUMBER($AC1614),AN1614,0)+'01_指標庫'!$H$12*IF(ISNUMBER($AD1614),AO1614,0)+'01_指標庫'!$H$13*IF(ISNUMBER($AE1614),AP1614,0)+'01_指標庫'!$H$14*IF(ISNUMBER($I1614),O1614,0)+'01_指標庫'!$H$15*IF(ISNUMBER($AH1614),AS1614,0)+'01_指標庫'!$H$16*IF(ISNUMBER($K1614),P1614,0)+'01_指標庫'!$H$17*IF(ISNUMBER($AI1614),AT1614,0)+'01_指標庫'!$H$18*IF(ISNUMBER($AJ1614),AU1614,0)+'01_指標庫'!$H$19*IF(ISNUMBER($AK1614),AV1614,0)+'01_指標庫'!$H$20*IF(ISNUMBER($BB1614),BB1614,0)+'01_指標庫'!$H$21*IF(ISNUMBER($BC1614),BC1614,0))/AW1614,1))</f>
        <v>27.5</v>
      </c>
      <c r="AY1614" s="67"/>
      <c r="AZ1614" s="67"/>
      <c r="BA1614" s="66">
        <f t="shared" ref="BA1614:BA1677" si="592">AVERAGE($E1610:$E1614)/AVERAGE($E1605:$E1614)-1</f>
        <v>-1.4029876368493177E-3</v>
      </c>
      <c r="BB1614">
        <f t="shared" ref="BB1614:BB1677" si="593">IF(ISNUMBER($BA1614),IF(OR($S1614&lt;=-0.03,$BA1614&lt;-0.003),0,IF(OR($S1614&lt;=-0.02,$BA1614&lt;0.01),50,100)),"")</f>
        <v>50</v>
      </c>
      <c r="BC1614" t="str">
        <f t="shared" ref="BC1614:BC1677" si="594">IF(OR(COUNT($AZ1614)=0,COUNT($AZ1613)=0),"",IF(OR($AY1614/$AZ1613-1&lt;=-0.03,$AZ1614/$AZ1613-1&lt;=-0.045,IF(COUNT($AZ1605:$AZ1614)=10,AVERAGE($AZ1610:$AZ1614)/AVERAGE($AZ1605:$AZ1614)-1&lt;-0.01,FALSE())),0,IF(OR($AZ1614/$AZ1613-1&lt;=-0.02,IF(COUNT($AZ1605:$AZ1614)=10,AVERAGE($AZ1610:$AZ1614)/AVERAGE($AZ1605:$AZ1614)-1&lt;0.005,FALSE())),50,100)))</f>
        <v/>
      </c>
    </row>
    <row r="1615" spans="1:55" ht="15" customHeight="1">
      <c r="A1615" s="56">
        <v>1611</v>
      </c>
      <c r="B1615" s="57">
        <v>44894</v>
      </c>
      <c r="C1615" s="56">
        <v>2022</v>
      </c>
      <c r="D1615" s="58" t="s">
        <v>237</v>
      </c>
      <c r="E1615" s="59">
        <v>11503.45</v>
      </c>
      <c r="F1615" s="60">
        <v>-8.4481000000000001E-2</v>
      </c>
      <c r="G1615" s="60">
        <v>-0.30566199999999999</v>
      </c>
      <c r="H1615" s="61">
        <v>0.55100000000000005</v>
      </c>
      <c r="I1615" s="69">
        <v>456.8</v>
      </c>
      <c r="J1615" s="70" t="s">
        <v>240</v>
      </c>
      <c r="K1615" s="63">
        <v>21.89</v>
      </c>
      <c r="L1615" s="56">
        <f t="shared" si="572"/>
        <v>0</v>
      </c>
      <c r="M1615" s="56">
        <f t="shared" si="573"/>
        <v>0</v>
      </c>
      <c r="N1615" s="56">
        <f t="shared" si="574"/>
        <v>50</v>
      </c>
      <c r="O1615" s="56">
        <f t="shared" si="575"/>
        <v>50</v>
      </c>
      <c r="P1615" s="56">
        <f t="shared" si="576"/>
        <v>50</v>
      </c>
      <c r="Q1615" s="63"/>
      <c r="R1615" s="56"/>
      <c r="S1615" s="60">
        <f t="shared" si="589"/>
        <v>-7.2749239498607343E-3</v>
      </c>
      <c r="T1615" s="64">
        <f t="shared" si="590"/>
        <v>-1.4407924358397106E-2</v>
      </c>
      <c r="V1615" s="65"/>
      <c r="W1615" s="65"/>
      <c r="Y1615" s="15" t="str">
        <f t="shared" si="577"/>
        <v>HARD</v>
      </c>
      <c r="AA1615" s="66">
        <f t="shared" si="591"/>
        <v>-9.8273394380355206E-2</v>
      </c>
      <c r="AB1615">
        <f>LOOKUP($B1615,'07_L1政策步階'!$A$4:$A$14,'07_L1政策步階'!$C$4:$C$14)</f>
        <v>-1</v>
      </c>
      <c r="AC1615" s="65"/>
      <c r="AD1615" s="65"/>
      <c r="AE1615" s="65"/>
      <c r="AF1615" s="65"/>
      <c r="AG1615" s="65"/>
      <c r="AH1615" s="65"/>
      <c r="AI1615" s="65"/>
      <c r="AJ1615" s="65"/>
      <c r="AK1615" s="65"/>
      <c r="AL1615">
        <f t="shared" si="578"/>
        <v>0</v>
      </c>
      <c r="AM1615">
        <f t="shared" si="579"/>
        <v>0</v>
      </c>
      <c r="AN1615" t="str">
        <f t="shared" si="580"/>
        <v/>
      </c>
      <c r="AO1615" t="str">
        <f t="shared" si="581"/>
        <v/>
      </c>
      <c r="AP1615" t="str">
        <f t="shared" si="582"/>
        <v/>
      </c>
      <c r="AQ1615" t="str">
        <f t="shared" si="583"/>
        <v/>
      </c>
      <c r="AR1615" t="str">
        <f t="shared" si="584"/>
        <v/>
      </c>
      <c r="AS1615" t="str">
        <f t="shared" si="585"/>
        <v/>
      </c>
      <c r="AT1615" t="str">
        <f t="shared" si="586"/>
        <v/>
      </c>
      <c r="AU1615" t="str">
        <f t="shared" si="587"/>
        <v/>
      </c>
      <c r="AV1615" t="str">
        <f t="shared" si="588"/>
        <v/>
      </c>
      <c r="AW1615">
        <f>'01_指標庫'!$H$4*ISNUMBER($F1615)+'01_指標庫'!$H$5*ISNUMBER($AA1615)+'01_指標庫'!$H$6*ISNUMBER($G1615)+'01_指標庫'!$H$7*ISNUMBER($H1615)+'01_指標庫'!$H$8*ISNUMBER($AF1615)+'01_指標庫'!$H$9*ISNUMBER($AG1615)+'01_指標庫'!$H$10*ISNUMBER($AB1615)+'01_指標庫'!$H$11*ISNUMBER($AC1615)+'01_指標庫'!$H$12*ISNUMBER($AD1615)+'01_指標庫'!$H$13*ISNUMBER($AE1615)+'01_指標庫'!$H$14*ISNUMBER($I1615)+'01_指標庫'!$H$15*ISNUMBER($AH1615)+'01_指標庫'!$H$16*ISNUMBER($K1615)+'01_指標庫'!$H$17*ISNUMBER($AI1615)+'01_指標庫'!$H$18*ISNUMBER($AJ1615)+'01_指標庫'!$H$19*ISNUMBER($AK1615)+'01_指標庫'!$H$20*ISNUMBER($BB1615)+'01_指標庫'!$H$21*ISNUMBER($BC1615)</f>
        <v>51</v>
      </c>
      <c r="AX1615">
        <f>IF(AW1615=0,50,ROUND(('01_指標庫'!$H$4*IF(ISNUMBER($F1615),L1615,0)+'01_指標庫'!$H$5*IF(ISNUMBER($AA1615),AL1615,0)+'01_指標庫'!$H$6*IF(ISNUMBER($G1615),M1615,0)+'01_指標庫'!$H$7*IF(ISNUMBER($H1615),N1615,0)+'01_指標庫'!$H$8*IF(ISNUMBER($AF1615),AQ1615,0)+'01_指標庫'!$H$9*IF(ISNUMBER($AG1615),AR1615,0)+'01_指標庫'!$H$10*IF(ISNUMBER($AB1615),AM1615,0)+'01_指標庫'!$H$11*IF(ISNUMBER($AC1615),AN1615,0)+'01_指標庫'!$H$12*IF(ISNUMBER($AD1615),AO1615,0)+'01_指標庫'!$H$13*IF(ISNUMBER($AE1615),AP1615,0)+'01_指標庫'!$H$14*IF(ISNUMBER($I1615),O1615,0)+'01_指標庫'!$H$15*IF(ISNUMBER($AH1615),AS1615,0)+'01_指標庫'!$H$16*IF(ISNUMBER($K1615),P1615,0)+'01_指標庫'!$H$17*IF(ISNUMBER($AI1615),AT1615,0)+'01_指標庫'!$H$18*IF(ISNUMBER($AJ1615),AU1615,0)+'01_指標庫'!$H$19*IF(ISNUMBER($AK1615),AV1615,0)+'01_指標庫'!$H$20*IF(ISNUMBER($BB1615),BB1615,0)+'01_指標庫'!$H$21*IF(ISNUMBER($BC1615),BC1615,0))/AW1615,1))</f>
        <v>27.5</v>
      </c>
      <c r="AY1615" s="67"/>
      <c r="AZ1615" s="67"/>
      <c r="BA1615" s="66">
        <f t="shared" si="592"/>
        <v>-5.7131437210689029E-4</v>
      </c>
      <c r="BB1615">
        <f t="shared" si="593"/>
        <v>50</v>
      </c>
      <c r="BC1615" t="str">
        <f t="shared" si="594"/>
        <v/>
      </c>
    </row>
    <row r="1616" spans="1:55" ht="15" customHeight="1">
      <c r="A1616" s="56">
        <v>1612</v>
      </c>
      <c r="B1616" s="57">
        <v>44895</v>
      </c>
      <c r="C1616" s="56">
        <v>2022</v>
      </c>
      <c r="D1616" s="58" t="s">
        <v>238</v>
      </c>
      <c r="E1616" s="59">
        <v>12030.06</v>
      </c>
      <c r="F1616" s="60">
        <v>-4.1716000000000003E-2</v>
      </c>
      <c r="G1616" s="60">
        <v>-0.27387600000000001</v>
      </c>
      <c r="H1616" s="61">
        <v>0.67349999999999999</v>
      </c>
      <c r="I1616" s="69">
        <v>445.8</v>
      </c>
      <c r="J1616" s="70" t="s">
        <v>240</v>
      </c>
      <c r="K1616" s="63">
        <v>20.58</v>
      </c>
      <c r="L1616" s="56">
        <f t="shared" si="572"/>
        <v>0</v>
      </c>
      <c r="M1616" s="56">
        <f t="shared" si="573"/>
        <v>0</v>
      </c>
      <c r="N1616" s="56">
        <f t="shared" si="574"/>
        <v>100</v>
      </c>
      <c r="O1616" s="56">
        <f t="shared" si="575"/>
        <v>50</v>
      </c>
      <c r="P1616" s="56">
        <f t="shared" si="576"/>
        <v>50</v>
      </c>
      <c r="Q1616" s="63"/>
      <c r="R1616" s="56"/>
      <c r="S1616" s="60">
        <f t="shared" si="589"/>
        <v>4.5778440380929153E-2</v>
      </c>
      <c r="T1616" s="64">
        <f t="shared" si="590"/>
        <v>-5.9844677935130264E-2</v>
      </c>
      <c r="V1616" s="65"/>
      <c r="W1616" s="65"/>
      <c r="Y1616" s="15" t="str">
        <f t="shared" si="577"/>
        <v>HARD</v>
      </c>
      <c r="AA1616" s="66">
        <f t="shared" si="591"/>
        <v>-9.718502601546164E-2</v>
      </c>
      <c r="AB1616">
        <f>LOOKUP($B1616,'07_L1政策步階'!$A$4:$A$14,'07_L1政策步階'!$C$4:$C$14)</f>
        <v>-1</v>
      </c>
      <c r="AC1616" s="65"/>
      <c r="AD1616" s="65"/>
      <c r="AE1616" s="65"/>
      <c r="AF1616" s="65"/>
      <c r="AG1616" s="65"/>
      <c r="AH1616" s="65"/>
      <c r="AI1616" s="65"/>
      <c r="AJ1616" s="65"/>
      <c r="AK1616" s="65"/>
      <c r="AL1616">
        <f t="shared" si="578"/>
        <v>0</v>
      </c>
      <c r="AM1616">
        <f t="shared" si="579"/>
        <v>0</v>
      </c>
      <c r="AN1616" t="str">
        <f t="shared" si="580"/>
        <v/>
      </c>
      <c r="AO1616" t="str">
        <f t="shared" si="581"/>
        <v/>
      </c>
      <c r="AP1616" t="str">
        <f t="shared" si="582"/>
        <v/>
      </c>
      <c r="AQ1616" t="str">
        <f t="shared" si="583"/>
        <v/>
      </c>
      <c r="AR1616" t="str">
        <f t="shared" si="584"/>
        <v/>
      </c>
      <c r="AS1616" t="str">
        <f t="shared" si="585"/>
        <v/>
      </c>
      <c r="AT1616" t="str">
        <f t="shared" si="586"/>
        <v/>
      </c>
      <c r="AU1616" t="str">
        <f t="shared" si="587"/>
        <v/>
      </c>
      <c r="AV1616" t="str">
        <f t="shared" si="588"/>
        <v/>
      </c>
      <c r="AW1616">
        <f>'01_指標庫'!$H$4*ISNUMBER($F1616)+'01_指標庫'!$H$5*ISNUMBER($AA1616)+'01_指標庫'!$H$6*ISNUMBER($G1616)+'01_指標庫'!$H$7*ISNUMBER($H1616)+'01_指標庫'!$H$8*ISNUMBER($AF1616)+'01_指標庫'!$H$9*ISNUMBER($AG1616)+'01_指標庫'!$H$10*ISNUMBER($AB1616)+'01_指標庫'!$H$11*ISNUMBER($AC1616)+'01_指標庫'!$H$12*ISNUMBER($AD1616)+'01_指標庫'!$H$13*ISNUMBER($AE1616)+'01_指標庫'!$H$14*ISNUMBER($I1616)+'01_指標庫'!$H$15*ISNUMBER($AH1616)+'01_指標庫'!$H$16*ISNUMBER($K1616)+'01_指標庫'!$H$17*ISNUMBER($AI1616)+'01_指標庫'!$H$18*ISNUMBER($AJ1616)+'01_指標庫'!$H$19*ISNUMBER($AK1616)+'01_指標庫'!$H$20*ISNUMBER($BB1616)+'01_指標庫'!$H$21*ISNUMBER($BC1616)</f>
        <v>51</v>
      </c>
      <c r="AX1616">
        <f>IF(AW1616=0,50,ROUND(('01_指標庫'!$H$4*IF(ISNUMBER($F1616),L1616,0)+'01_指標庫'!$H$5*IF(ISNUMBER($AA1616),AL1616,0)+'01_指標庫'!$H$6*IF(ISNUMBER($G1616),M1616,0)+'01_指標庫'!$H$7*IF(ISNUMBER($H1616),N1616,0)+'01_指標庫'!$H$8*IF(ISNUMBER($AF1616),AQ1616,0)+'01_指標庫'!$H$9*IF(ISNUMBER($AG1616),AR1616,0)+'01_指標庫'!$H$10*IF(ISNUMBER($AB1616),AM1616,0)+'01_指標庫'!$H$11*IF(ISNUMBER($AC1616),AN1616,0)+'01_指標庫'!$H$12*IF(ISNUMBER($AD1616),AO1616,0)+'01_指標庫'!$H$13*IF(ISNUMBER($AE1616),AP1616,0)+'01_指標庫'!$H$14*IF(ISNUMBER($I1616),O1616,0)+'01_指標庫'!$H$15*IF(ISNUMBER($AH1616),AS1616,0)+'01_指標庫'!$H$16*IF(ISNUMBER($K1616),P1616,0)+'01_指標庫'!$H$17*IF(ISNUMBER($AI1616),AT1616,0)+'01_指標庫'!$H$18*IF(ISNUMBER($AJ1616),AU1616,0)+'01_指標庫'!$H$19*IF(ISNUMBER($AK1616),AV1616,0)+'01_指標庫'!$H$20*IF(ISNUMBER($BB1616),BB1616,0)+'01_指標庫'!$H$21*IF(ISNUMBER($BC1616),BC1616,0))/AW1616,1))</f>
        <v>35.299999999999997</v>
      </c>
      <c r="AY1616" s="67"/>
      <c r="AZ1616" s="67"/>
      <c r="BA1616" s="66">
        <f t="shared" si="592"/>
        <v>3.2871334803452612E-3</v>
      </c>
      <c r="BB1616">
        <f t="shared" si="593"/>
        <v>50</v>
      </c>
      <c r="BC1616" t="str">
        <f t="shared" si="594"/>
        <v/>
      </c>
    </row>
    <row r="1617" spans="1:55" ht="15" customHeight="1">
      <c r="A1617" s="56">
        <v>1613</v>
      </c>
      <c r="B1617" s="57">
        <v>44896</v>
      </c>
      <c r="C1617" s="56">
        <v>2022</v>
      </c>
      <c r="D1617" s="58" t="s">
        <v>239</v>
      </c>
      <c r="E1617" s="59">
        <v>12041.89</v>
      </c>
      <c r="F1617" s="60">
        <v>-3.9787999999999997E-2</v>
      </c>
      <c r="G1617" s="60">
        <v>-0.27316200000000002</v>
      </c>
      <c r="H1617" s="61">
        <v>0.67349999999999999</v>
      </c>
      <c r="I1617" s="69">
        <v>439.6</v>
      </c>
      <c r="J1617" s="70" t="s">
        <v>240</v>
      </c>
      <c r="K1617" s="63">
        <v>19.84</v>
      </c>
      <c r="L1617" s="56">
        <f t="shared" si="572"/>
        <v>0</v>
      </c>
      <c r="M1617" s="56">
        <f t="shared" si="573"/>
        <v>0</v>
      </c>
      <c r="N1617" s="56">
        <f t="shared" si="574"/>
        <v>100</v>
      </c>
      <c r="O1617" s="56">
        <f t="shared" si="575"/>
        <v>50</v>
      </c>
      <c r="P1617" s="56">
        <f t="shared" si="576"/>
        <v>100</v>
      </c>
      <c r="Q1617" s="63"/>
      <c r="R1617" s="56"/>
      <c r="S1617" s="60">
        <f t="shared" si="589"/>
        <v>9.8336999150450133E-4</v>
      </c>
      <c r="T1617" s="64">
        <f t="shared" si="590"/>
        <v>-3.5957240038872573E-2</v>
      </c>
      <c r="V1617" s="65"/>
      <c r="W1617" s="65"/>
      <c r="Y1617" s="15" t="str">
        <f t="shared" si="577"/>
        <v>UNCERTAIN</v>
      </c>
      <c r="AA1617" s="66">
        <f t="shared" si="591"/>
        <v>-9.5612288432385339E-2</v>
      </c>
      <c r="AB1617">
        <f>LOOKUP($B1617,'07_L1政策步階'!$A$4:$A$14,'07_L1政策步階'!$C$4:$C$14)</f>
        <v>-1</v>
      </c>
      <c r="AC1617" s="65"/>
      <c r="AD1617" s="65"/>
      <c r="AE1617" s="65"/>
      <c r="AF1617" s="65"/>
      <c r="AG1617" s="65"/>
      <c r="AH1617" s="65"/>
      <c r="AI1617" s="65"/>
      <c r="AJ1617" s="65"/>
      <c r="AK1617" s="65"/>
      <c r="AL1617">
        <f t="shared" si="578"/>
        <v>0</v>
      </c>
      <c r="AM1617">
        <f t="shared" si="579"/>
        <v>0</v>
      </c>
      <c r="AN1617" t="str">
        <f t="shared" si="580"/>
        <v/>
      </c>
      <c r="AO1617" t="str">
        <f t="shared" si="581"/>
        <v/>
      </c>
      <c r="AP1617" t="str">
        <f t="shared" si="582"/>
        <v/>
      </c>
      <c r="AQ1617" t="str">
        <f t="shared" si="583"/>
        <v/>
      </c>
      <c r="AR1617" t="str">
        <f t="shared" si="584"/>
        <v/>
      </c>
      <c r="AS1617" t="str">
        <f t="shared" si="585"/>
        <v/>
      </c>
      <c r="AT1617" t="str">
        <f t="shared" si="586"/>
        <v/>
      </c>
      <c r="AU1617" t="str">
        <f t="shared" si="587"/>
        <v/>
      </c>
      <c r="AV1617" t="str">
        <f t="shared" si="588"/>
        <v/>
      </c>
      <c r="AW1617">
        <f>'01_指標庫'!$H$4*ISNUMBER($F1617)+'01_指標庫'!$H$5*ISNUMBER($AA1617)+'01_指標庫'!$H$6*ISNUMBER($G1617)+'01_指標庫'!$H$7*ISNUMBER($H1617)+'01_指標庫'!$H$8*ISNUMBER($AF1617)+'01_指標庫'!$H$9*ISNUMBER($AG1617)+'01_指標庫'!$H$10*ISNUMBER($AB1617)+'01_指標庫'!$H$11*ISNUMBER($AC1617)+'01_指標庫'!$H$12*ISNUMBER($AD1617)+'01_指標庫'!$H$13*ISNUMBER($AE1617)+'01_指標庫'!$H$14*ISNUMBER($I1617)+'01_指標庫'!$H$15*ISNUMBER($AH1617)+'01_指標庫'!$H$16*ISNUMBER($K1617)+'01_指標庫'!$H$17*ISNUMBER($AI1617)+'01_指標庫'!$H$18*ISNUMBER($AJ1617)+'01_指標庫'!$H$19*ISNUMBER($AK1617)+'01_指標庫'!$H$20*ISNUMBER($BB1617)+'01_指標庫'!$H$21*ISNUMBER($BC1617)</f>
        <v>51</v>
      </c>
      <c r="AX1617">
        <f>IF(AW1617=0,50,ROUND(('01_指標庫'!$H$4*IF(ISNUMBER($F1617),L1617,0)+'01_指標庫'!$H$5*IF(ISNUMBER($AA1617),AL1617,0)+'01_指標庫'!$H$6*IF(ISNUMBER($G1617),M1617,0)+'01_指標庫'!$H$7*IF(ISNUMBER($H1617),N1617,0)+'01_指標庫'!$H$8*IF(ISNUMBER($AF1617),AQ1617,0)+'01_指標庫'!$H$9*IF(ISNUMBER($AG1617),AR1617,0)+'01_指標庫'!$H$10*IF(ISNUMBER($AB1617),AM1617,0)+'01_指標庫'!$H$11*IF(ISNUMBER($AC1617),AN1617,0)+'01_指標庫'!$H$12*IF(ISNUMBER($AD1617),AO1617,0)+'01_指標庫'!$H$13*IF(ISNUMBER($AE1617),AP1617,0)+'01_指標庫'!$H$14*IF(ISNUMBER($I1617),O1617,0)+'01_指標庫'!$H$15*IF(ISNUMBER($AH1617),AS1617,0)+'01_指標庫'!$H$16*IF(ISNUMBER($K1617),P1617,0)+'01_指標庫'!$H$17*IF(ISNUMBER($AI1617),AT1617,0)+'01_指標庫'!$H$18*IF(ISNUMBER($AJ1617),AU1617,0)+'01_指標庫'!$H$19*IF(ISNUMBER($AK1617),AV1617,0)+'01_指標庫'!$H$20*IF(ISNUMBER($BB1617),BB1617,0)+'01_指標庫'!$H$21*IF(ISNUMBER($BC1617),BC1617,0))/AW1617,1))</f>
        <v>41.2</v>
      </c>
      <c r="AY1617" s="67"/>
      <c r="AZ1617" s="67"/>
      <c r="BA1617" s="66">
        <f t="shared" si="592"/>
        <v>3.8188068207132275E-3</v>
      </c>
      <c r="BB1617">
        <f t="shared" si="593"/>
        <v>50</v>
      </c>
      <c r="BC1617" t="str">
        <f t="shared" si="594"/>
        <v/>
      </c>
    </row>
    <row r="1618" spans="1:55" ht="15" customHeight="1">
      <c r="A1618" s="56">
        <v>1614</v>
      </c>
      <c r="B1618" s="57">
        <v>44897</v>
      </c>
      <c r="C1618" s="56">
        <v>2022</v>
      </c>
      <c r="D1618" s="58" t="s">
        <v>234</v>
      </c>
      <c r="E1618" s="59">
        <v>11994.26</v>
      </c>
      <c r="F1618" s="60">
        <v>-4.2590000000000003E-2</v>
      </c>
      <c r="G1618" s="60">
        <v>-0.27603699999999998</v>
      </c>
      <c r="H1618" s="61">
        <v>0.63270000000000004</v>
      </c>
      <c r="I1618" s="69">
        <v>433</v>
      </c>
      <c r="J1618" s="70" t="s">
        <v>240</v>
      </c>
      <c r="K1618" s="63">
        <v>19.059999999999999</v>
      </c>
      <c r="L1618" s="56">
        <f t="shared" si="572"/>
        <v>0</v>
      </c>
      <c r="M1618" s="56">
        <f t="shared" si="573"/>
        <v>0</v>
      </c>
      <c r="N1618" s="56">
        <f t="shared" si="574"/>
        <v>100</v>
      </c>
      <c r="O1618" s="56">
        <f t="shared" si="575"/>
        <v>50</v>
      </c>
      <c r="P1618" s="56">
        <f t="shared" si="576"/>
        <v>100</v>
      </c>
      <c r="Q1618" s="63"/>
      <c r="R1618" s="56"/>
      <c r="S1618" s="60">
        <f t="shared" si="589"/>
        <v>-3.9553591670410393E-3</v>
      </c>
      <c r="T1618" s="64">
        <f t="shared" si="590"/>
        <v>-3.9314516129032362E-2</v>
      </c>
      <c r="V1618" s="65"/>
      <c r="W1618" s="65"/>
      <c r="Y1618" s="15" t="str">
        <f t="shared" si="577"/>
        <v>UNCERTAIN</v>
      </c>
      <c r="AA1618" s="66">
        <f t="shared" si="591"/>
        <v>-9.3884001581472476E-2</v>
      </c>
      <c r="AB1618">
        <f>LOOKUP($B1618,'07_L1政策步階'!$A$4:$A$14,'07_L1政策步階'!$C$4:$C$14)</f>
        <v>-1</v>
      </c>
      <c r="AC1618" s="65"/>
      <c r="AD1618" s="65"/>
      <c r="AE1618" s="65"/>
      <c r="AF1618" s="65"/>
      <c r="AG1618" s="65"/>
      <c r="AH1618" s="65"/>
      <c r="AI1618" s="65"/>
      <c r="AJ1618" s="65"/>
      <c r="AK1618" s="65"/>
      <c r="AL1618">
        <f t="shared" si="578"/>
        <v>0</v>
      </c>
      <c r="AM1618">
        <f t="shared" si="579"/>
        <v>0</v>
      </c>
      <c r="AN1618" t="str">
        <f t="shared" si="580"/>
        <v/>
      </c>
      <c r="AO1618" t="str">
        <f t="shared" si="581"/>
        <v/>
      </c>
      <c r="AP1618" t="str">
        <f t="shared" si="582"/>
        <v/>
      </c>
      <c r="AQ1618" t="str">
        <f t="shared" si="583"/>
        <v/>
      </c>
      <c r="AR1618" t="str">
        <f t="shared" si="584"/>
        <v/>
      </c>
      <c r="AS1618" t="str">
        <f t="shared" si="585"/>
        <v/>
      </c>
      <c r="AT1618" t="str">
        <f t="shared" si="586"/>
        <v/>
      </c>
      <c r="AU1618" t="str">
        <f t="shared" si="587"/>
        <v/>
      </c>
      <c r="AV1618" t="str">
        <f t="shared" si="588"/>
        <v/>
      </c>
      <c r="AW1618">
        <f>'01_指標庫'!$H$4*ISNUMBER($F1618)+'01_指標庫'!$H$5*ISNUMBER($AA1618)+'01_指標庫'!$H$6*ISNUMBER($G1618)+'01_指標庫'!$H$7*ISNUMBER($H1618)+'01_指標庫'!$H$8*ISNUMBER($AF1618)+'01_指標庫'!$H$9*ISNUMBER($AG1618)+'01_指標庫'!$H$10*ISNUMBER($AB1618)+'01_指標庫'!$H$11*ISNUMBER($AC1618)+'01_指標庫'!$H$12*ISNUMBER($AD1618)+'01_指標庫'!$H$13*ISNUMBER($AE1618)+'01_指標庫'!$H$14*ISNUMBER($I1618)+'01_指標庫'!$H$15*ISNUMBER($AH1618)+'01_指標庫'!$H$16*ISNUMBER($K1618)+'01_指標庫'!$H$17*ISNUMBER($AI1618)+'01_指標庫'!$H$18*ISNUMBER($AJ1618)+'01_指標庫'!$H$19*ISNUMBER($AK1618)+'01_指標庫'!$H$20*ISNUMBER($BB1618)+'01_指標庫'!$H$21*ISNUMBER($BC1618)</f>
        <v>51</v>
      </c>
      <c r="AX1618">
        <f>IF(AW1618=0,50,ROUND(('01_指標庫'!$H$4*IF(ISNUMBER($F1618),L1618,0)+'01_指標庫'!$H$5*IF(ISNUMBER($AA1618),AL1618,0)+'01_指標庫'!$H$6*IF(ISNUMBER($G1618),M1618,0)+'01_指標庫'!$H$7*IF(ISNUMBER($H1618),N1618,0)+'01_指標庫'!$H$8*IF(ISNUMBER($AF1618),AQ1618,0)+'01_指標庫'!$H$9*IF(ISNUMBER($AG1618),AR1618,0)+'01_指標庫'!$H$10*IF(ISNUMBER($AB1618),AM1618,0)+'01_指標庫'!$H$11*IF(ISNUMBER($AC1618),AN1618,0)+'01_指標庫'!$H$12*IF(ISNUMBER($AD1618),AO1618,0)+'01_指標庫'!$H$13*IF(ISNUMBER($AE1618),AP1618,0)+'01_指標庫'!$H$14*IF(ISNUMBER($I1618),O1618,0)+'01_指標庫'!$H$15*IF(ISNUMBER($AH1618),AS1618,0)+'01_指標庫'!$H$16*IF(ISNUMBER($K1618),P1618,0)+'01_指標庫'!$H$17*IF(ISNUMBER($AI1618),AT1618,0)+'01_指標庫'!$H$18*IF(ISNUMBER($AJ1618),AU1618,0)+'01_指標庫'!$H$19*IF(ISNUMBER($AK1618),AV1618,0)+'01_指標庫'!$H$20*IF(ISNUMBER($BB1618),BB1618,0)+'01_指標庫'!$H$21*IF(ISNUMBER($BC1618),BC1618,0))/AW1618,1))</f>
        <v>41.2</v>
      </c>
      <c r="AY1618" s="67"/>
      <c r="AZ1618" s="67"/>
      <c r="BA1618" s="66">
        <f t="shared" si="592"/>
        <v>5.1598254554279244E-3</v>
      </c>
      <c r="BB1618">
        <f t="shared" si="593"/>
        <v>50</v>
      </c>
      <c r="BC1618" t="str">
        <f t="shared" si="594"/>
        <v/>
      </c>
    </row>
    <row r="1619" spans="1:55" ht="15" customHeight="1">
      <c r="A1619" s="56">
        <v>1615</v>
      </c>
      <c r="B1619" s="57">
        <v>44900</v>
      </c>
      <c r="C1619" s="56">
        <v>2022</v>
      </c>
      <c r="D1619" s="58" t="s">
        <v>236</v>
      </c>
      <c r="E1619" s="59">
        <v>11786.8</v>
      </c>
      <c r="F1619" s="60">
        <v>-5.8252999999999999E-2</v>
      </c>
      <c r="G1619" s="60">
        <v>-0.28855900000000001</v>
      </c>
      <c r="H1619" s="61">
        <v>0.55100000000000005</v>
      </c>
      <c r="I1619" s="69">
        <v>447.2</v>
      </c>
      <c r="J1619" s="70" t="s">
        <v>240</v>
      </c>
      <c r="K1619" s="63">
        <v>20.75</v>
      </c>
      <c r="L1619" s="56">
        <f t="shared" si="572"/>
        <v>0</v>
      </c>
      <c r="M1619" s="56">
        <f t="shared" si="573"/>
        <v>0</v>
      </c>
      <c r="N1619" s="56">
        <f t="shared" si="574"/>
        <v>50</v>
      </c>
      <c r="O1619" s="56">
        <f t="shared" si="575"/>
        <v>50</v>
      </c>
      <c r="P1619" s="56">
        <f t="shared" si="576"/>
        <v>50</v>
      </c>
      <c r="Q1619" s="63"/>
      <c r="R1619" s="56"/>
      <c r="S1619" s="60">
        <f t="shared" si="589"/>
        <v>-1.7296606876956222E-2</v>
      </c>
      <c r="T1619" s="64">
        <f t="shared" si="590"/>
        <v>8.8667366211962362E-2</v>
      </c>
      <c r="V1619" s="65"/>
      <c r="W1619" s="65"/>
      <c r="Y1619" s="15" t="str">
        <f t="shared" si="577"/>
        <v>HARD</v>
      </c>
      <c r="AA1619" s="66">
        <f t="shared" si="591"/>
        <v>-9.2260756031620206E-2</v>
      </c>
      <c r="AB1619">
        <f>LOOKUP($B1619,'07_L1政策步階'!$A$4:$A$14,'07_L1政策步階'!$C$4:$C$14)</f>
        <v>-1</v>
      </c>
      <c r="AC1619" s="65"/>
      <c r="AD1619" s="65"/>
      <c r="AE1619" s="65"/>
      <c r="AF1619" s="65"/>
      <c r="AG1619" s="65"/>
      <c r="AH1619" s="65"/>
      <c r="AI1619" s="65"/>
      <c r="AJ1619" s="65"/>
      <c r="AK1619" s="65"/>
      <c r="AL1619">
        <f t="shared" si="578"/>
        <v>0</v>
      </c>
      <c r="AM1619">
        <f t="shared" si="579"/>
        <v>0</v>
      </c>
      <c r="AN1619" t="str">
        <f t="shared" si="580"/>
        <v/>
      </c>
      <c r="AO1619" t="str">
        <f t="shared" si="581"/>
        <v/>
      </c>
      <c r="AP1619" t="str">
        <f t="shared" si="582"/>
        <v/>
      </c>
      <c r="AQ1619" t="str">
        <f t="shared" si="583"/>
        <v/>
      </c>
      <c r="AR1619" t="str">
        <f t="shared" si="584"/>
        <v/>
      </c>
      <c r="AS1619" t="str">
        <f t="shared" si="585"/>
        <v/>
      </c>
      <c r="AT1619" t="str">
        <f t="shared" si="586"/>
        <v/>
      </c>
      <c r="AU1619" t="str">
        <f t="shared" si="587"/>
        <v/>
      </c>
      <c r="AV1619" t="str">
        <f t="shared" si="588"/>
        <v/>
      </c>
      <c r="AW1619">
        <f>'01_指標庫'!$H$4*ISNUMBER($F1619)+'01_指標庫'!$H$5*ISNUMBER($AA1619)+'01_指標庫'!$H$6*ISNUMBER($G1619)+'01_指標庫'!$H$7*ISNUMBER($H1619)+'01_指標庫'!$H$8*ISNUMBER($AF1619)+'01_指標庫'!$H$9*ISNUMBER($AG1619)+'01_指標庫'!$H$10*ISNUMBER($AB1619)+'01_指標庫'!$H$11*ISNUMBER($AC1619)+'01_指標庫'!$H$12*ISNUMBER($AD1619)+'01_指標庫'!$H$13*ISNUMBER($AE1619)+'01_指標庫'!$H$14*ISNUMBER($I1619)+'01_指標庫'!$H$15*ISNUMBER($AH1619)+'01_指標庫'!$H$16*ISNUMBER($K1619)+'01_指標庫'!$H$17*ISNUMBER($AI1619)+'01_指標庫'!$H$18*ISNUMBER($AJ1619)+'01_指標庫'!$H$19*ISNUMBER($AK1619)+'01_指標庫'!$H$20*ISNUMBER($BB1619)+'01_指標庫'!$H$21*ISNUMBER($BC1619)</f>
        <v>51</v>
      </c>
      <c r="AX1619">
        <f>IF(AW1619=0,50,ROUND(('01_指標庫'!$H$4*IF(ISNUMBER($F1619),L1619,0)+'01_指標庫'!$H$5*IF(ISNUMBER($AA1619),AL1619,0)+'01_指標庫'!$H$6*IF(ISNUMBER($G1619),M1619,0)+'01_指標庫'!$H$7*IF(ISNUMBER($H1619),N1619,0)+'01_指標庫'!$H$8*IF(ISNUMBER($AF1619),AQ1619,0)+'01_指標庫'!$H$9*IF(ISNUMBER($AG1619),AR1619,0)+'01_指標庫'!$H$10*IF(ISNUMBER($AB1619),AM1619,0)+'01_指標庫'!$H$11*IF(ISNUMBER($AC1619),AN1619,0)+'01_指標庫'!$H$12*IF(ISNUMBER($AD1619),AO1619,0)+'01_指標庫'!$H$13*IF(ISNUMBER($AE1619),AP1619,0)+'01_指標庫'!$H$14*IF(ISNUMBER($I1619),O1619,0)+'01_指標庫'!$H$15*IF(ISNUMBER($AH1619),AS1619,0)+'01_指標庫'!$H$16*IF(ISNUMBER($K1619),P1619,0)+'01_指標庫'!$H$17*IF(ISNUMBER($AI1619),AT1619,0)+'01_指標庫'!$H$18*IF(ISNUMBER($AJ1619),AU1619,0)+'01_指標庫'!$H$19*IF(ISNUMBER($AK1619),AV1619,0)+'01_指標庫'!$H$20*IF(ISNUMBER($BB1619),BB1619,0)+'01_指標庫'!$H$21*IF(ISNUMBER($BC1619),BC1619,0))/AW1619,1))</f>
        <v>27.5</v>
      </c>
      <c r="AY1619" s="67"/>
      <c r="AZ1619" s="67"/>
      <c r="BA1619" s="66">
        <f t="shared" si="592"/>
        <v>7.6021974710833717E-3</v>
      </c>
      <c r="BB1619">
        <f t="shared" si="593"/>
        <v>50</v>
      </c>
      <c r="BC1619" t="str">
        <f t="shared" si="594"/>
        <v/>
      </c>
    </row>
    <row r="1620" spans="1:55" ht="15" customHeight="1">
      <c r="A1620" s="56">
        <v>1616</v>
      </c>
      <c r="B1620" s="57">
        <v>44901</v>
      </c>
      <c r="C1620" s="56">
        <v>2022</v>
      </c>
      <c r="D1620" s="58" t="s">
        <v>237</v>
      </c>
      <c r="E1620" s="59">
        <v>11549.69</v>
      </c>
      <c r="F1620" s="60">
        <v>-7.6289999999999997E-2</v>
      </c>
      <c r="G1620" s="60">
        <v>-0.302871</v>
      </c>
      <c r="H1620" s="61">
        <v>0.53059999999999996</v>
      </c>
      <c r="I1620" s="69">
        <v>459.1</v>
      </c>
      <c r="J1620" s="70" t="s">
        <v>240</v>
      </c>
      <c r="K1620" s="63">
        <v>22.17</v>
      </c>
      <c r="L1620" s="56">
        <f t="shared" si="572"/>
        <v>0</v>
      </c>
      <c r="M1620" s="56">
        <f t="shared" si="573"/>
        <v>0</v>
      </c>
      <c r="N1620" s="56">
        <f t="shared" si="574"/>
        <v>50</v>
      </c>
      <c r="O1620" s="56">
        <f t="shared" si="575"/>
        <v>50</v>
      </c>
      <c r="P1620" s="56">
        <f t="shared" si="576"/>
        <v>50</v>
      </c>
      <c r="Q1620" s="63"/>
      <c r="R1620" s="56"/>
      <c r="S1620" s="60">
        <f t="shared" si="589"/>
        <v>-2.0116571079512591E-2</v>
      </c>
      <c r="T1620" s="64">
        <f t="shared" si="590"/>
        <v>6.8433734939759017E-2</v>
      </c>
      <c r="V1620" s="65"/>
      <c r="W1620" s="65"/>
      <c r="Y1620" s="15" t="str">
        <f t="shared" si="577"/>
        <v>HARD</v>
      </c>
      <c r="AA1620" s="66">
        <f t="shared" si="591"/>
        <v>-9.0895059302547931E-2</v>
      </c>
      <c r="AB1620">
        <f>LOOKUP($B1620,'07_L1政策步階'!$A$4:$A$14,'07_L1政策步階'!$C$4:$C$14)</f>
        <v>-1</v>
      </c>
      <c r="AC1620" s="65"/>
      <c r="AD1620" s="65"/>
      <c r="AE1620" s="65"/>
      <c r="AF1620" s="65"/>
      <c r="AG1620" s="65"/>
      <c r="AH1620" s="65"/>
      <c r="AI1620" s="65"/>
      <c r="AJ1620" s="65"/>
      <c r="AK1620" s="65"/>
      <c r="AL1620">
        <f t="shared" si="578"/>
        <v>0</v>
      </c>
      <c r="AM1620">
        <f t="shared" si="579"/>
        <v>0</v>
      </c>
      <c r="AN1620" t="str">
        <f t="shared" si="580"/>
        <v/>
      </c>
      <c r="AO1620" t="str">
        <f t="shared" si="581"/>
        <v/>
      </c>
      <c r="AP1620" t="str">
        <f t="shared" si="582"/>
        <v/>
      </c>
      <c r="AQ1620" t="str">
        <f t="shared" si="583"/>
        <v/>
      </c>
      <c r="AR1620" t="str">
        <f t="shared" si="584"/>
        <v/>
      </c>
      <c r="AS1620" t="str">
        <f t="shared" si="585"/>
        <v/>
      </c>
      <c r="AT1620" t="str">
        <f t="shared" si="586"/>
        <v/>
      </c>
      <c r="AU1620" t="str">
        <f t="shared" si="587"/>
        <v/>
      </c>
      <c r="AV1620" t="str">
        <f t="shared" si="588"/>
        <v/>
      </c>
      <c r="AW1620">
        <f>'01_指標庫'!$H$4*ISNUMBER($F1620)+'01_指標庫'!$H$5*ISNUMBER($AA1620)+'01_指標庫'!$H$6*ISNUMBER($G1620)+'01_指標庫'!$H$7*ISNUMBER($H1620)+'01_指標庫'!$H$8*ISNUMBER($AF1620)+'01_指標庫'!$H$9*ISNUMBER($AG1620)+'01_指標庫'!$H$10*ISNUMBER($AB1620)+'01_指標庫'!$H$11*ISNUMBER($AC1620)+'01_指標庫'!$H$12*ISNUMBER($AD1620)+'01_指標庫'!$H$13*ISNUMBER($AE1620)+'01_指標庫'!$H$14*ISNUMBER($I1620)+'01_指標庫'!$H$15*ISNUMBER($AH1620)+'01_指標庫'!$H$16*ISNUMBER($K1620)+'01_指標庫'!$H$17*ISNUMBER($AI1620)+'01_指標庫'!$H$18*ISNUMBER($AJ1620)+'01_指標庫'!$H$19*ISNUMBER($AK1620)+'01_指標庫'!$H$20*ISNUMBER($BB1620)+'01_指標庫'!$H$21*ISNUMBER($BC1620)</f>
        <v>51</v>
      </c>
      <c r="AX1620">
        <f>IF(AW1620=0,50,ROUND(('01_指標庫'!$H$4*IF(ISNUMBER($F1620),L1620,0)+'01_指標庫'!$H$5*IF(ISNUMBER($AA1620),AL1620,0)+'01_指標庫'!$H$6*IF(ISNUMBER($G1620),M1620,0)+'01_指標庫'!$H$7*IF(ISNUMBER($H1620),N1620,0)+'01_指標庫'!$H$8*IF(ISNUMBER($AF1620),AQ1620,0)+'01_指標庫'!$H$9*IF(ISNUMBER($AG1620),AR1620,0)+'01_指標庫'!$H$10*IF(ISNUMBER($AB1620),AM1620,0)+'01_指標庫'!$H$11*IF(ISNUMBER($AC1620),AN1620,0)+'01_指標庫'!$H$12*IF(ISNUMBER($AD1620),AO1620,0)+'01_指標庫'!$H$13*IF(ISNUMBER($AE1620),AP1620,0)+'01_指標庫'!$H$14*IF(ISNUMBER($I1620),O1620,0)+'01_指標庫'!$H$15*IF(ISNUMBER($AH1620),AS1620,0)+'01_指標庫'!$H$16*IF(ISNUMBER($K1620),P1620,0)+'01_指標庫'!$H$17*IF(ISNUMBER($AI1620),AT1620,0)+'01_指標庫'!$H$18*IF(ISNUMBER($AJ1620),AU1620,0)+'01_指標庫'!$H$19*IF(ISNUMBER($AK1620),AV1620,0)+'01_指標庫'!$H$20*IF(ISNUMBER($BB1620),BB1620,0)+'01_指標庫'!$H$21*IF(ISNUMBER($BC1620),BC1620,0))/AW1620,1))</f>
        <v>27.5</v>
      </c>
      <c r="AY1620" s="67"/>
      <c r="AZ1620" s="67"/>
      <c r="BA1620" s="66">
        <f t="shared" si="592"/>
        <v>8.4193244763397512E-3</v>
      </c>
      <c r="BB1620">
        <f t="shared" si="593"/>
        <v>50</v>
      </c>
      <c r="BC1620" t="str">
        <f t="shared" si="594"/>
        <v/>
      </c>
    </row>
    <row r="1621" spans="1:55" ht="15" customHeight="1">
      <c r="A1621" s="56">
        <v>1617</v>
      </c>
      <c r="B1621" s="57">
        <v>44902</v>
      </c>
      <c r="C1621" s="56">
        <v>2022</v>
      </c>
      <c r="D1621" s="58" t="s">
        <v>238</v>
      </c>
      <c r="E1621" s="59">
        <v>11497.39</v>
      </c>
      <c r="F1621" s="60">
        <v>-7.9599000000000003E-2</v>
      </c>
      <c r="G1621" s="60">
        <v>-0.30602699999999999</v>
      </c>
      <c r="H1621" s="61">
        <v>0.48980000000000001</v>
      </c>
      <c r="I1621" s="69">
        <v>463.4</v>
      </c>
      <c r="J1621" s="70" t="s">
        <v>240</v>
      </c>
      <c r="K1621" s="63">
        <v>22.68</v>
      </c>
      <c r="L1621" s="56">
        <f t="shared" si="572"/>
        <v>0</v>
      </c>
      <c r="M1621" s="56">
        <f t="shared" si="573"/>
        <v>0</v>
      </c>
      <c r="N1621" s="56">
        <f t="shared" si="574"/>
        <v>50</v>
      </c>
      <c r="O1621" s="56">
        <f t="shared" si="575"/>
        <v>50</v>
      </c>
      <c r="P1621" s="56">
        <f t="shared" si="576"/>
        <v>50</v>
      </c>
      <c r="Q1621" s="63"/>
      <c r="R1621" s="56"/>
      <c r="S1621" s="60">
        <f t="shared" si="589"/>
        <v>-4.5282600658547167E-3</v>
      </c>
      <c r="T1621" s="64">
        <f t="shared" si="590"/>
        <v>2.3004059539918797E-2</v>
      </c>
      <c r="V1621" s="65"/>
      <c r="W1621" s="65"/>
      <c r="Y1621" s="15" t="str">
        <f t="shared" si="577"/>
        <v>HARD</v>
      </c>
      <c r="AA1621" s="66">
        <f t="shared" si="591"/>
        <v>-8.9670251086433672E-2</v>
      </c>
      <c r="AB1621">
        <f>LOOKUP($B1621,'07_L1政策步階'!$A$4:$A$14,'07_L1政策步階'!$C$4:$C$14)</f>
        <v>-1</v>
      </c>
      <c r="AC1621" s="65"/>
      <c r="AD1621" s="65"/>
      <c r="AE1621" s="65"/>
      <c r="AF1621" s="65"/>
      <c r="AG1621" s="65"/>
      <c r="AH1621" s="65"/>
      <c r="AI1621" s="65"/>
      <c r="AJ1621" s="65"/>
      <c r="AK1621" s="65"/>
      <c r="AL1621">
        <f t="shared" si="578"/>
        <v>0</v>
      </c>
      <c r="AM1621">
        <f t="shared" si="579"/>
        <v>0</v>
      </c>
      <c r="AN1621" t="str">
        <f t="shared" si="580"/>
        <v/>
      </c>
      <c r="AO1621" t="str">
        <f t="shared" si="581"/>
        <v/>
      </c>
      <c r="AP1621" t="str">
        <f t="shared" si="582"/>
        <v/>
      </c>
      <c r="AQ1621" t="str">
        <f t="shared" si="583"/>
        <v/>
      </c>
      <c r="AR1621" t="str">
        <f t="shared" si="584"/>
        <v/>
      </c>
      <c r="AS1621" t="str">
        <f t="shared" si="585"/>
        <v/>
      </c>
      <c r="AT1621" t="str">
        <f t="shared" si="586"/>
        <v/>
      </c>
      <c r="AU1621" t="str">
        <f t="shared" si="587"/>
        <v/>
      </c>
      <c r="AV1621" t="str">
        <f t="shared" si="588"/>
        <v/>
      </c>
      <c r="AW1621">
        <f>'01_指標庫'!$H$4*ISNUMBER($F1621)+'01_指標庫'!$H$5*ISNUMBER($AA1621)+'01_指標庫'!$H$6*ISNUMBER($G1621)+'01_指標庫'!$H$7*ISNUMBER($H1621)+'01_指標庫'!$H$8*ISNUMBER($AF1621)+'01_指標庫'!$H$9*ISNUMBER($AG1621)+'01_指標庫'!$H$10*ISNUMBER($AB1621)+'01_指標庫'!$H$11*ISNUMBER($AC1621)+'01_指標庫'!$H$12*ISNUMBER($AD1621)+'01_指標庫'!$H$13*ISNUMBER($AE1621)+'01_指標庫'!$H$14*ISNUMBER($I1621)+'01_指標庫'!$H$15*ISNUMBER($AH1621)+'01_指標庫'!$H$16*ISNUMBER($K1621)+'01_指標庫'!$H$17*ISNUMBER($AI1621)+'01_指標庫'!$H$18*ISNUMBER($AJ1621)+'01_指標庫'!$H$19*ISNUMBER($AK1621)+'01_指標庫'!$H$20*ISNUMBER($BB1621)+'01_指標庫'!$H$21*ISNUMBER($BC1621)</f>
        <v>51</v>
      </c>
      <c r="AX1621">
        <f>IF(AW1621=0,50,ROUND(('01_指標庫'!$H$4*IF(ISNUMBER($F1621),L1621,0)+'01_指標庫'!$H$5*IF(ISNUMBER($AA1621),AL1621,0)+'01_指標庫'!$H$6*IF(ISNUMBER($G1621),M1621,0)+'01_指標庫'!$H$7*IF(ISNUMBER($H1621),N1621,0)+'01_指標庫'!$H$8*IF(ISNUMBER($AF1621),AQ1621,0)+'01_指標庫'!$H$9*IF(ISNUMBER($AG1621),AR1621,0)+'01_指標庫'!$H$10*IF(ISNUMBER($AB1621),AM1621,0)+'01_指標庫'!$H$11*IF(ISNUMBER($AC1621),AN1621,0)+'01_指標庫'!$H$12*IF(ISNUMBER($AD1621),AO1621,0)+'01_指標庫'!$H$13*IF(ISNUMBER($AE1621),AP1621,0)+'01_指標庫'!$H$14*IF(ISNUMBER($I1621),O1621,0)+'01_指標庫'!$H$15*IF(ISNUMBER($AH1621),AS1621,0)+'01_指標庫'!$H$16*IF(ISNUMBER($K1621),P1621,0)+'01_指標庫'!$H$17*IF(ISNUMBER($AI1621),AT1621,0)+'01_指標庫'!$H$18*IF(ISNUMBER($AJ1621),AU1621,0)+'01_指標庫'!$H$19*IF(ISNUMBER($AK1621),AV1621,0)+'01_指標庫'!$H$20*IF(ISNUMBER($BB1621),BB1621,0)+'01_指標庫'!$H$21*IF(ISNUMBER($BC1621),BC1621,0))/AW1621,1))</f>
        <v>27.5</v>
      </c>
      <c r="AY1621" s="67"/>
      <c r="AZ1621" s="67"/>
      <c r="BA1621" s="66">
        <f t="shared" si="592"/>
        <v>1.3098493664724931E-3</v>
      </c>
      <c r="BB1621">
        <f t="shared" si="593"/>
        <v>50</v>
      </c>
      <c r="BC1621" t="str">
        <f t="shared" si="594"/>
        <v/>
      </c>
    </row>
    <row r="1622" spans="1:55" ht="15" customHeight="1">
      <c r="A1622" s="56">
        <v>1618</v>
      </c>
      <c r="B1622" s="57">
        <v>44903</v>
      </c>
      <c r="C1622" s="56">
        <v>2022</v>
      </c>
      <c r="D1622" s="58" t="s">
        <v>239</v>
      </c>
      <c r="E1622" s="59">
        <v>11637.5</v>
      </c>
      <c r="F1622" s="60">
        <v>-6.7684999999999995E-2</v>
      </c>
      <c r="G1622" s="60">
        <v>-0.29757099999999997</v>
      </c>
      <c r="H1622" s="61">
        <v>0.57140000000000002</v>
      </c>
      <c r="I1622" s="69">
        <v>460.1</v>
      </c>
      <c r="J1622" s="70" t="s">
        <v>240</v>
      </c>
      <c r="K1622" s="63">
        <v>22.29</v>
      </c>
      <c r="L1622" s="56">
        <f t="shared" si="572"/>
        <v>0</v>
      </c>
      <c r="M1622" s="56">
        <f t="shared" si="573"/>
        <v>0</v>
      </c>
      <c r="N1622" s="56">
        <f t="shared" si="574"/>
        <v>50</v>
      </c>
      <c r="O1622" s="56">
        <f t="shared" si="575"/>
        <v>50</v>
      </c>
      <c r="P1622" s="56">
        <f t="shared" si="576"/>
        <v>50</v>
      </c>
      <c r="Q1622" s="63"/>
      <c r="R1622" s="56"/>
      <c r="S1622" s="60">
        <f t="shared" si="589"/>
        <v>1.2186244008422831E-2</v>
      </c>
      <c r="T1622" s="64">
        <f t="shared" si="590"/>
        <v>-1.7195767195767209E-2</v>
      </c>
      <c r="V1622" s="65"/>
      <c r="W1622" s="65"/>
      <c r="Y1622" s="15" t="str">
        <f t="shared" si="577"/>
        <v>HARD</v>
      </c>
      <c r="AA1622" s="66">
        <f t="shared" si="591"/>
        <v>-8.8757461867440823E-2</v>
      </c>
      <c r="AB1622">
        <f>LOOKUP($B1622,'07_L1政策步階'!$A$4:$A$14,'07_L1政策步階'!$C$4:$C$14)</f>
        <v>-1</v>
      </c>
      <c r="AC1622" s="65"/>
      <c r="AD1622" s="65"/>
      <c r="AE1622" s="65"/>
      <c r="AF1622" s="65"/>
      <c r="AG1622" s="65"/>
      <c r="AH1622" s="65"/>
      <c r="AI1622" s="65"/>
      <c r="AJ1622" s="65"/>
      <c r="AK1622" s="65"/>
      <c r="AL1622">
        <f t="shared" si="578"/>
        <v>0</v>
      </c>
      <c r="AM1622">
        <f t="shared" si="579"/>
        <v>0</v>
      </c>
      <c r="AN1622" t="str">
        <f t="shared" si="580"/>
        <v/>
      </c>
      <c r="AO1622" t="str">
        <f t="shared" si="581"/>
        <v/>
      </c>
      <c r="AP1622" t="str">
        <f t="shared" si="582"/>
        <v/>
      </c>
      <c r="AQ1622" t="str">
        <f t="shared" si="583"/>
        <v/>
      </c>
      <c r="AR1622" t="str">
        <f t="shared" si="584"/>
        <v/>
      </c>
      <c r="AS1622" t="str">
        <f t="shared" si="585"/>
        <v/>
      </c>
      <c r="AT1622" t="str">
        <f t="shared" si="586"/>
        <v/>
      </c>
      <c r="AU1622" t="str">
        <f t="shared" si="587"/>
        <v/>
      </c>
      <c r="AV1622" t="str">
        <f t="shared" si="588"/>
        <v/>
      </c>
      <c r="AW1622">
        <f>'01_指標庫'!$H$4*ISNUMBER($F1622)+'01_指標庫'!$H$5*ISNUMBER($AA1622)+'01_指標庫'!$H$6*ISNUMBER($G1622)+'01_指標庫'!$H$7*ISNUMBER($H1622)+'01_指標庫'!$H$8*ISNUMBER($AF1622)+'01_指標庫'!$H$9*ISNUMBER($AG1622)+'01_指標庫'!$H$10*ISNUMBER($AB1622)+'01_指標庫'!$H$11*ISNUMBER($AC1622)+'01_指標庫'!$H$12*ISNUMBER($AD1622)+'01_指標庫'!$H$13*ISNUMBER($AE1622)+'01_指標庫'!$H$14*ISNUMBER($I1622)+'01_指標庫'!$H$15*ISNUMBER($AH1622)+'01_指標庫'!$H$16*ISNUMBER($K1622)+'01_指標庫'!$H$17*ISNUMBER($AI1622)+'01_指標庫'!$H$18*ISNUMBER($AJ1622)+'01_指標庫'!$H$19*ISNUMBER($AK1622)+'01_指標庫'!$H$20*ISNUMBER($BB1622)+'01_指標庫'!$H$21*ISNUMBER($BC1622)</f>
        <v>51</v>
      </c>
      <c r="AX1622">
        <f>IF(AW1622=0,50,ROUND(('01_指標庫'!$H$4*IF(ISNUMBER($F1622),L1622,0)+'01_指標庫'!$H$5*IF(ISNUMBER($AA1622),AL1622,0)+'01_指標庫'!$H$6*IF(ISNUMBER($G1622),M1622,0)+'01_指標庫'!$H$7*IF(ISNUMBER($H1622),N1622,0)+'01_指標庫'!$H$8*IF(ISNUMBER($AF1622),AQ1622,0)+'01_指標庫'!$H$9*IF(ISNUMBER($AG1622),AR1622,0)+'01_指標庫'!$H$10*IF(ISNUMBER($AB1622),AM1622,0)+'01_指標庫'!$H$11*IF(ISNUMBER($AC1622),AN1622,0)+'01_指標庫'!$H$12*IF(ISNUMBER($AD1622),AO1622,0)+'01_指標庫'!$H$13*IF(ISNUMBER($AE1622),AP1622,0)+'01_指標庫'!$H$14*IF(ISNUMBER($I1622),O1622,0)+'01_指標庫'!$H$15*IF(ISNUMBER($AH1622),AS1622,0)+'01_指標庫'!$H$16*IF(ISNUMBER($K1622),P1622,0)+'01_指標庫'!$H$17*IF(ISNUMBER($AI1622),AT1622,0)+'01_指標庫'!$H$18*IF(ISNUMBER($AJ1622),AU1622,0)+'01_指標庫'!$H$19*IF(ISNUMBER($AK1622),AV1622,0)+'01_指標庫'!$H$20*IF(ISNUMBER($BB1622),BB1622,0)+'01_指標庫'!$H$21*IF(ISNUMBER($BC1622),BC1622,0))/AW1622,1))</f>
        <v>21.6</v>
      </c>
      <c r="AY1622" s="67"/>
      <c r="AZ1622" s="67"/>
      <c r="BA1622" s="66">
        <f t="shared" si="592"/>
        <v>-3.8637023083563093E-3</v>
      </c>
      <c r="BB1622">
        <f t="shared" si="593"/>
        <v>0</v>
      </c>
      <c r="BC1622" t="str">
        <f t="shared" si="594"/>
        <v/>
      </c>
    </row>
    <row r="1623" spans="1:55" ht="15" customHeight="1">
      <c r="A1623" s="56">
        <v>1619</v>
      </c>
      <c r="B1623" s="57">
        <v>44904</v>
      </c>
      <c r="C1623" s="56">
        <v>2022</v>
      </c>
      <c r="D1623" s="58" t="s">
        <v>234</v>
      </c>
      <c r="E1623" s="59">
        <v>11563.33</v>
      </c>
      <c r="F1623" s="60">
        <v>-7.2731000000000004E-2</v>
      </c>
      <c r="G1623" s="60">
        <v>-0.30204700000000001</v>
      </c>
      <c r="H1623" s="61">
        <v>0.57140000000000002</v>
      </c>
      <c r="I1623" s="69">
        <v>464.6</v>
      </c>
      <c r="J1623" s="70" t="s">
        <v>240</v>
      </c>
      <c r="K1623" s="63">
        <v>22.83</v>
      </c>
      <c r="L1623" s="56">
        <f t="shared" si="572"/>
        <v>0</v>
      </c>
      <c r="M1623" s="56">
        <f t="shared" si="573"/>
        <v>0</v>
      </c>
      <c r="N1623" s="56">
        <f t="shared" si="574"/>
        <v>50</v>
      </c>
      <c r="O1623" s="56">
        <f t="shared" si="575"/>
        <v>50</v>
      </c>
      <c r="P1623" s="56">
        <f t="shared" si="576"/>
        <v>50</v>
      </c>
      <c r="Q1623" s="63"/>
      <c r="R1623" s="56"/>
      <c r="S1623" s="60">
        <f t="shared" si="589"/>
        <v>-6.3733619763695071E-3</v>
      </c>
      <c r="T1623" s="64">
        <f t="shared" si="590"/>
        <v>2.4226110363391617E-2</v>
      </c>
      <c r="V1623" s="65"/>
      <c r="W1623" s="65"/>
      <c r="Y1623" s="15" t="str">
        <f t="shared" si="577"/>
        <v>HARD</v>
      </c>
      <c r="AA1623" s="66">
        <f t="shared" si="591"/>
        <v>-8.7237244559133509E-2</v>
      </c>
      <c r="AB1623">
        <f>LOOKUP($B1623,'07_L1政策步階'!$A$4:$A$14,'07_L1政策步階'!$C$4:$C$14)</f>
        <v>-1</v>
      </c>
      <c r="AC1623" s="65"/>
      <c r="AD1623" s="65"/>
      <c r="AE1623" s="65"/>
      <c r="AF1623" s="65"/>
      <c r="AG1623" s="65"/>
      <c r="AH1623" s="65"/>
      <c r="AI1623" s="65"/>
      <c r="AJ1623" s="65"/>
      <c r="AK1623" s="65"/>
      <c r="AL1623">
        <f t="shared" si="578"/>
        <v>0</v>
      </c>
      <c r="AM1623">
        <f t="shared" si="579"/>
        <v>0</v>
      </c>
      <c r="AN1623" t="str">
        <f t="shared" si="580"/>
        <v/>
      </c>
      <c r="AO1623" t="str">
        <f t="shared" si="581"/>
        <v/>
      </c>
      <c r="AP1623" t="str">
        <f t="shared" si="582"/>
        <v/>
      </c>
      <c r="AQ1623" t="str">
        <f t="shared" si="583"/>
        <v/>
      </c>
      <c r="AR1623" t="str">
        <f t="shared" si="584"/>
        <v/>
      </c>
      <c r="AS1623" t="str">
        <f t="shared" si="585"/>
        <v/>
      </c>
      <c r="AT1623" t="str">
        <f t="shared" si="586"/>
        <v/>
      </c>
      <c r="AU1623" t="str">
        <f t="shared" si="587"/>
        <v/>
      </c>
      <c r="AV1623" t="str">
        <f t="shared" si="588"/>
        <v/>
      </c>
      <c r="AW1623">
        <f>'01_指標庫'!$H$4*ISNUMBER($F1623)+'01_指標庫'!$H$5*ISNUMBER($AA1623)+'01_指標庫'!$H$6*ISNUMBER($G1623)+'01_指標庫'!$H$7*ISNUMBER($H1623)+'01_指標庫'!$H$8*ISNUMBER($AF1623)+'01_指標庫'!$H$9*ISNUMBER($AG1623)+'01_指標庫'!$H$10*ISNUMBER($AB1623)+'01_指標庫'!$H$11*ISNUMBER($AC1623)+'01_指標庫'!$H$12*ISNUMBER($AD1623)+'01_指標庫'!$H$13*ISNUMBER($AE1623)+'01_指標庫'!$H$14*ISNUMBER($I1623)+'01_指標庫'!$H$15*ISNUMBER($AH1623)+'01_指標庫'!$H$16*ISNUMBER($K1623)+'01_指標庫'!$H$17*ISNUMBER($AI1623)+'01_指標庫'!$H$18*ISNUMBER($AJ1623)+'01_指標庫'!$H$19*ISNUMBER($AK1623)+'01_指標庫'!$H$20*ISNUMBER($BB1623)+'01_指標庫'!$H$21*ISNUMBER($BC1623)</f>
        <v>51</v>
      </c>
      <c r="AX1623">
        <f>IF(AW1623=0,50,ROUND(('01_指標庫'!$H$4*IF(ISNUMBER($F1623),L1623,0)+'01_指標庫'!$H$5*IF(ISNUMBER($AA1623),AL1623,0)+'01_指標庫'!$H$6*IF(ISNUMBER($G1623),M1623,0)+'01_指標庫'!$H$7*IF(ISNUMBER($H1623),N1623,0)+'01_指標庫'!$H$8*IF(ISNUMBER($AF1623),AQ1623,0)+'01_指標庫'!$H$9*IF(ISNUMBER($AG1623),AR1623,0)+'01_指標庫'!$H$10*IF(ISNUMBER($AB1623),AM1623,0)+'01_指標庫'!$H$11*IF(ISNUMBER($AC1623),AN1623,0)+'01_指標庫'!$H$12*IF(ISNUMBER($AD1623),AO1623,0)+'01_指標庫'!$H$13*IF(ISNUMBER($AE1623),AP1623,0)+'01_指標庫'!$H$14*IF(ISNUMBER($I1623),O1623,0)+'01_指標庫'!$H$15*IF(ISNUMBER($AH1623),AS1623,0)+'01_指標庫'!$H$16*IF(ISNUMBER($K1623),P1623,0)+'01_指標庫'!$H$17*IF(ISNUMBER($AI1623),AT1623,0)+'01_指標庫'!$H$18*IF(ISNUMBER($AJ1623),AU1623,0)+'01_指標庫'!$H$19*IF(ISNUMBER($AK1623),AV1623,0)+'01_指標庫'!$H$20*IF(ISNUMBER($BB1623),BB1623,0)+'01_指標庫'!$H$21*IF(ISNUMBER($BC1623),BC1623,0))/AW1623,1))</f>
        <v>21.6</v>
      </c>
      <c r="AY1623" s="67"/>
      <c r="AZ1623" s="67"/>
      <c r="BA1623" s="66">
        <f t="shared" si="592"/>
        <v>-9.5799956515849605E-3</v>
      </c>
      <c r="BB1623">
        <f t="shared" si="593"/>
        <v>0</v>
      </c>
      <c r="BC1623" t="str">
        <f t="shared" si="594"/>
        <v/>
      </c>
    </row>
    <row r="1624" spans="1:55" ht="15" customHeight="1">
      <c r="A1624" s="56">
        <v>1620</v>
      </c>
      <c r="B1624" s="57">
        <v>44907</v>
      </c>
      <c r="C1624" s="56">
        <v>2022</v>
      </c>
      <c r="D1624" s="58" t="s">
        <v>236</v>
      </c>
      <c r="E1624" s="59">
        <v>11706.44</v>
      </c>
      <c r="F1624" s="60">
        <v>-6.0318999999999998E-2</v>
      </c>
      <c r="G1624" s="60">
        <v>-0.29340899999999998</v>
      </c>
      <c r="H1624" s="61">
        <v>0.65310000000000001</v>
      </c>
      <c r="I1624" s="69">
        <v>482.8</v>
      </c>
      <c r="J1624" s="70" t="s">
        <v>240</v>
      </c>
      <c r="K1624" s="63">
        <v>25</v>
      </c>
      <c r="L1624" s="56">
        <f t="shared" si="572"/>
        <v>0</v>
      </c>
      <c r="M1624" s="56">
        <f t="shared" si="573"/>
        <v>0</v>
      </c>
      <c r="N1624" s="56">
        <f t="shared" si="574"/>
        <v>100</v>
      </c>
      <c r="O1624" s="56">
        <f t="shared" si="575"/>
        <v>50</v>
      </c>
      <c r="P1624" s="56">
        <f t="shared" si="576"/>
        <v>50</v>
      </c>
      <c r="Q1624" s="63"/>
      <c r="R1624" s="56"/>
      <c r="S1624" s="60">
        <f t="shared" si="589"/>
        <v>1.2376192671142316E-2</v>
      </c>
      <c r="T1624" s="64">
        <f t="shared" si="590"/>
        <v>9.5050372317126763E-2</v>
      </c>
      <c r="V1624" s="65"/>
      <c r="W1624" s="65"/>
      <c r="Y1624" s="15" t="str">
        <f t="shared" si="577"/>
        <v>HARD</v>
      </c>
      <c r="AA1624" s="66">
        <f t="shared" si="591"/>
        <v>-8.5147399267948232E-2</v>
      </c>
      <c r="AB1624">
        <f>LOOKUP($B1624,'07_L1政策步階'!$A$4:$A$14,'07_L1政策步階'!$C$4:$C$14)</f>
        <v>-1</v>
      </c>
      <c r="AC1624" s="65"/>
      <c r="AD1624" s="65"/>
      <c r="AE1624" s="65"/>
      <c r="AF1624" s="65"/>
      <c r="AG1624" s="65"/>
      <c r="AH1624" s="65"/>
      <c r="AI1624" s="65"/>
      <c r="AJ1624" s="65"/>
      <c r="AK1624" s="65"/>
      <c r="AL1624">
        <f t="shared" si="578"/>
        <v>0</v>
      </c>
      <c r="AM1624">
        <f t="shared" si="579"/>
        <v>0</v>
      </c>
      <c r="AN1624" t="str">
        <f t="shared" si="580"/>
        <v/>
      </c>
      <c r="AO1624" t="str">
        <f t="shared" si="581"/>
        <v/>
      </c>
      <c r="AP1624" t="str">
        <f t="shared" si="582"/>
        <v/>
      </c>
      <c r="AQ1624" t="str">
        <f t="shared" si="583"/>
        <v/>
      </c>
      <c r="AR1624" t="str">
        <f t="shared" si="584"/>
        <v/>
      </c>
      <c r="AS1624" t="str">
        <f t="shared" si="585"/>
        <v/>
      </c>
      <c r="AT1624" t="str">
        <f t="shared" si="586"/>
        <v/>
      </c>
      <c r="AU1624" t="str">
        <f t="shared" si="587"/>
        <v/>
      </c>
      <c r="AV1624" t="str">
        <f t="shared" si="588"/>
        <v/>
      </c>
      <c r="AW1624">
        <f>'01_指標庫'!$H$4*ISNUMBER($F1624)+'01_指標庫'!$H$5*ISNUMBER($AA1624)+'01_指標庫'!$H$6*ISNUMBER($G1624)+'01_指標庫'!$H$7*ISNUMBER($H1624)+'01_指標庫'!$H$8*ISNUMBER($AF1624)+'01_指標庫'!$H$9*ISNUMBER($AG1624)+'01_指標庫'!$H$10*ISNUMBER($AB1624)+'01_指標庫'!$H$11*ISNUMBER($AC1624)+'01_指標庫'!$H$12*ISNUMBER($AD1624)+'01_指標庫'!$H$13*ISNUMBER($AE1624)+'01_指標庫'!$H$14*ISNUMBER($I1624)+'01_指標庫'!$H$15*ISNUMBER($AH1624)+'01_指標庫'!$H$16*ISNUMBER($K1624)+'01_指標庫'!$H$17*ISNUMBER($AI1624)+'01_指標庫'!$H$18*ISNUMBER($AJ1624)+'01_指標庫'!$H$19*ISNUMBER($AK1624)+'01_指標庫'!$H$20*ISNUMBER($BB1624)+'01_指標庫'!$H$21*ISNUMBER($BC1624)</f>
        <v>51</v>
      </c>
      <c r="AX1624">
        <f>IF(AW1624=0,50,ROUND(('01_指標庫'!$H$4*IF(ISNUMBER($F1624),L1624,0)+'01_指標庫'!$H$5*IF(ISNUMBER($AA1624),AL1624,0)+'01_指標庫'!$H$6*IF(ISNUMBER($G1624),M1624,0)+'01_指標庫'!$H$7*IF(ISNUMBER($H1624),N1624,0)+'01_指標庫'!$H$8*IF(ISNUMBER($AF1624),AQ1624,0)+'01_指標庫'!$H$9*IF(ISNUMBER($AG1624),AR1624,0)+'01_指標庫'!$H$10*IF(ISNUMBER($AB1624),AM1624,0)+'01_指標庫'!$H$11*IF(ISNUMBER($AC1624),AN1624,0)+'01_指標庫'!$H$12*IF(ISNUMBER($AD1624),AO1624,0)+'01_指標庫'!$H$13*IF(ISNUMBER($AE1624),AP1624,0)+'01_指標庫'!$H$14*IF(ISNUMBER($I1624),O1624,0)+'01_指標庫'!$H$15*IF(ISNUMBER($AH1624),AS1624,0)+'01_指標庫'!$H$16*IF(ISNUMBER($K1624),P1624,0)+'01_指標庫'!$H$17*IF(ISNUMBER($AI1624),AT1624,0)+'01_指標庫'!$H$18*IF(ISNUMBER($AJ1624),AU1624,0)+'01_指標庫'!$H$19*IF(ISNUMBER($AK1624),AV1624,0)+'01_指標庫'!$H$20*IF(ISNUMBER($BB1624),BB1624,0)+'01_指標庫'!$H$21*IF(ISNUMBER($BC1624),BC1624,0))/AW1624,1))</f>
        <v>29.4</v>
      </c>
      <c r="AY1624" s="67"/>
      <c r="AZ1624" s="67"/>
      <c r="BA1624" s="66">
        <f t="shared" si="592"/>
        <v>-1.1952095463325207E-2</v>
      </c>
      <c r="BB1624">
        <f t="shared" si="593"/>
        <v>0</v>
      </c>
      <c r="BC1624" t="str">
        <f t="shared" si="594"/>
        <v/>
      </c>
    </row>
    <row r="1625" spans="1:55" ht="15" customHeight="1">
      <c r="A1625" s="56">
        <v>1621</v>
      </c>
      <c r="B1625" s="57">
        <v>44908</v>
      </c>
      <c r="C1625" s="56">
        <v>2022</v>
      </c>
      <c r="D1625" s="58" t="s">
        <v>237</v>
      </c>
      <c r="E1625" s="59">
        <v>11834.21</v>
      </c>
      <c r="F1625" s="60">
        <v>-4.9146000000000002E-2</v>
      </c>
      <c r="G1625" s="60">
        <v>-0.28569699999999998</v>
      </c>
      <c r="H1625" s="61">
        <v>0.67349999999999999</v>
      </c>
      <c r="I1625" s="69">
        <v>462.3</v>
      </c>
      <c r="J1625" s="70" t="s">
        <v>240</v>
      </c>
      <c r="K1625" s="63">
        <v>22.55</v>
      </c>
      <c r="L1625" s="56">
        <f t="shared" si="572"/>
        <v>0</v>
      </c>
      <c r="M1625" s="56">
        <f t="shared" si="573"/>
        <v>0</v>
      </c>
      <c r="N1625" s="56">
        <f t="shared" si="574"/>
        <v>100</v>
      </c>
      <c r="O1625" s="56">
        <f t="shared" si="575"/>
        <v>50</v>
      </c>
      <c r="P1625" s="56">
        <f t="shared" si="576"/>
        <v>50</v>
      </c>
      <c r="Q1625" s="63"/>
      <c r="R1625" s="56"/>
      <c r="S1625" s="60">
        <f t="shared" si="589"/>
        <v>1.0914505178346134E-2</v>
      </c>
      <c r="T1625" s="64">
        <f t="shared" si="590"/>
        <v>-9.7999999999999976E-2</v>
      </c>
      <c r="V1625" s="65"/>
      <c r="W1625" s="65"/>
      <c r="Y1625" s="15" t="str">
        <f t="shared" si="577"/>
        <v>HARD</v>
      </c>
      <c r="AA1625" s="66">
        <f t="shared" si="591"/>
        <v>-8.3292624401224091E-2</v>
      </c>
      <c r="AB1625">
        <f>LOOKUP($B1625,'07_L1政策步階'!$A$4:$A$14,'07_L1政策步階'!$C$4:$C$14)</f>
        <v>-1</v>
      </c>
      <c r="AC1625" s="65"/>
      <c r="AD1625" s="65"/>
      <c r="AE1625" s="65"/>
      <c r="AF1625" s="65"/>
      <c r="AG1625" s="65"/>
      <c r="AH1625" s="65"/>
      <c r="AI1625" s="65"/>
      <c r="AJ1625" s="65"/>
      <c r="AK1625" s="65"/>
      <c r="AL1625">
        <f t="shared" si="578"/>
        <v>0</v>
      </c>
      <c r="AM1625">
        <f t="shared" si="579"/>
        <v>0</v>
      </c>
      <c r="AN1625" t="str">
        <f t="shared" si="580"/>
        <v/>
      </c>
      <c r="AO1625" t="str">
        <f t="shared" si="581"/>
        <v/>
      </c>
      <c r="AP1625" t="str">
        <f t="shared" si="582"/>
        <v/>
      </c>
      <c r="AQ1625" t="str">
        <f t="shared" si="583"/>
        <v/>
      </c>
      <c r="AR1625" t="str">
        <f t="shared" si="584"/>
        <v/>
      </c>
      <c r="AS1625" t="str">
        <f t="shared" si="585"/>
        <v/>
      </c>
      <c r="AT1625" t="str">
        <f t="shared" si="586"/>
        <v/>
      </c>
      <c r="AU1625" t="str">
        <f t="shared" si="587"/>
        <v/>
      </c>
      <c r="AV1625" t="str">
        <f t="shared" si="588"/>
        <v/>
      </c>
      <c r="AW1625">
        <f>'01_指標庫'!$H$4*ISNUMBER($F1625)+'01_指標庫'!$H$5*ISNUMBER($AA1625)+'01_指標庫'!$H$6*ISNUMBER($G1625)+'01_指標庫'!$H$7*ISNUMBER($H1625)+'01_指標庫'!$H$8*ISNUMBER($AF1625)+'01_指標庫'!$H$9*ISNUMBER($AG1625)+'01_指標庫'!$H$10*ISNUMBER($AB1625)+'01_指標庫'!$H$11*ISNUMBER($AC1625)+'01_指標庫'!$H$12*ISNUMBER($AD1625)+'01_指標庫'!$H$13*ISNUMBER($AE1625)+'01_指標庫'!$H$14*ISNUMBER($I1625)+'01_指標庫'!$H$15*ISNUMBER($AH1625)+'01_指標庫'!$H$16*ISNUMBER($K1625)+'01_指標庫'!$H$17*ISNUMBER($AI1625)+'01_指標庫'!$H$18*ISNUMBER($AJ1625)+'01_指標庫'!$H$19*ISNUMBER($AK1625)+'01_指標庫'!$H$20*ISNUMBER($BB1625)+'01_指標庫'!$H$21*ISNUMBER($BC1625)</f>
        <v>51</v>
      </c>
      <c r="AX1625">
        <f>IF(AW1625=0,50,ROUND(('01_指標庫'!$H$4*IF(ISNUMBER($F1625),L1625,0)+'01_指標庫'!$H$5*IF(ISNUMBER($AA1625),AL1625,0)+'01_指標庫'!$H$6*IF(ISNUMBER($G1625),M1625,0)+'01_指標庫'!$H$7*IF(ISNUMBER($H1625),N1625,0)+'01_指標庫'!$H$8*IF(ISNUMBER($AF1625),AQ1625,0)+'01_指標庫'!$H$9*IF(ISNUMBER($AG1625),AR1625,0)+'01_指標庫'!$H$10*IF(ISNUMBER($AB1625),AM1625,0)+'01_指標庫'!$H$11*IF(ISNUMBER($AC1625),AN1625,0)+'01_指標庫'!$H$12*IF(ISNUMBER($AD1625),AO1625,0)+'01_指標庫'!$H$13*IF(ISNUMBER($AE1625),AP1625,0)+'01_指標庫'!$H$14*IF(ISNUMBER($I1625),O1625,0)+'01_指標庫'!$H$15*IF(ISNUMBER($AH1625),AS1625,0)+'01_指標庫'!$H$16*IF(ISNUMBER($K1625),P1625,0)+'01_指標庫'!$H$17*IF(ISNUMBER($AI1625),AT1625,0)+'01_指標庫'!$H$18*IF(ISNUMBER($AJ1625),AU1625,0)+'01_指標庫'!$H$19*IF(ISNUMBER($AK1625),AV1625,0)+'01_指標庫'!$H$20*IF(ISNUMBER($BB1625),BB1625,0)+'01_指標庫'!$H$21*IF(ISNUMBER($BC1625),BC1625,0))/AW1625,1))</f>
        <v>29.4</v>
      </c>
      <c r="AY1625" s="67"/>
      <c r="AZ1625" s="67"/>
      <c r="BA1625" s="66">
        <f t="shared" si="592"/>
        <v>-9.8930165586875729E-3</v>
      </c>
      <c r="BB1625">
        <f t="shared" si="593"/>
        <v>0</v>
      </c>
      <c r="BC1625" t="str">
        <f t="shared" si="594"/>
        <v/>
      </c>
    </row>
    <row r="1626" spans="1:55" ht="15" customHeight="1">
      <c r="A1626" s="56">
        <v>1622</v>
      </c>
      <c r="B1626" s="57">
        <v>44909</v>
      </c>
      <c r="C1626" s="56">
        <v>2022</v>
      </c>
      <c r="D1626" s="58" t="s">
        <v>238</v>
      </c>
      <c r="E1626" s="59">
        <v>11740.92</v>
      </c>
      <c r="F1626" s="60">
        <v>-5.5782999999999999E-2</v>
      </c>
      <c r="G1626" s="60">
        <v>-0.29132799999999998</v>
      </c>
      <c r="H1626" s="61">
        <v>0.65310000000000001</v>
      </c>
      <c r="I1626" s="69">
        <v>450.5</v>
      </c>
      <c r="J1626" s="70" t="s">
        <v>240</v>
      </c>
      <c r="K1626" s="63">
        <v>21.14</v>
      </c>
      <c r="L1626" s="56">
        <f t="shared" si="572"/>
        <v>0</v>
      </c>
      <c r="M1626" s="56">
        <f t="shared" si="573"/>
        <v>0</v>
      </c>
      <c r="N1626" s="56">
        <f t="shared" si="574"/>
        <v>100</v>
      </c>
      <c r="O1626" s="56">
        <f t="shared" si="575"/>
        <v>50</v>
      </c>
      <c r="P1626" s="56">
        <f t="shared" si="576"/>
        <v>50</v>
      </c>
      <c r="Q1626" s="63"/>
      <c r="R1626" s="56"/>
      <c r="S1626" s="60">
        <f t="shared" si="589"/>
        <v>-7.8830779578864529E-3</v>
      </c>
      <c r="T1626" s="64">
        <f t="shared" si="590"/>
        <v>-6.2527716186252746E-2</v>
      </c>
      <c r="V1626" s="65"/>
      <c r="W1626" s="65"/>
      <c r="Y1626" s="15" t="str">
        <f t="shared" si="577"/>
        <v>HARD</v>
      </c>
      <c r="AA1626" s="66">
        <f t="shared" si="591"/>
        <v>-8.2202948390347252E-2</v>
      </c>
      <c r="AB1626">
        <f>LOOKUP($B1626,'07_L1政策步階'!$A$4:$A$14,'07_L1政策步階'!$C$4:$C$14)</f>
        <v>-1</v>
      </c>
      <c r="AC1626" s="65"/>
      <c r="AD1626" s="65"/>
      <c r="AE1626" s="65"/>
      <c r="AF1626" s="65"/>
      <c r="AG1626" s="65"/>
      <c r="AH1626" s="65"/>
      <c r="AI1626" s="65"/>
      <c r="AJ1626" s="65"/>
      <c r="AK1626" s="65"/>
      <c r="AL1626">
        <f t="shared" si="578"/>
        <v>0</v>
      </c>
      <c r="AM1626">
        <f t="shared" si="579"/>
        <v>0</v>
      </c>
      <c r="AN1626" t="str">
        <f t="shared" si="580"/>
        <v/>
      </c>
      <c r="AO1626" t="str">
        <f t="shared" si="581"/>
        <v/>
      </c>
      <c r="AP1626" t="str">
        <f t="shared" si="582"/>
        <v/>
      </c>
      <c r="AQ1626" t="str">
        <f t="shared" si="583"/>
        <v/>
      </c>
      <c r="AR1626" t="str">
        <f t="shared" si="584"/>
        <v/>
      </c>
      <c r="AS1626" t="str">
        <f t="shared" si="585"/>
        <v/>
      </c>
      <c r="AT1626" t="str">
        <f t="shared" si="586"/>
        <v/>
      </c>
      <c r="AU1626" t="str">
        <f t="shared" si="587"/>
        <v/>
      </c>
      <c r="AV1626" t="str">
        <f t="shared" si="588"/>
        <v/>
      </c>
      <c r="AW1626">
        <f>'01_指標庫'!$H$4*ISNUMBER($F1626)+'01_指標庫'!$H$5*ISNUMBER($AA1626)+'01_指標庫'!$H$6*ISNUMBER($G1626)+'01_指標庫'!$H$7*ISNUMBER($H1626)+'01_指標庫'!$H$8*ISNUMBER($AF1626)+'01_指標庫'!$H$9*ISNUMBER($AG1626)+'01_指標庫'!$H$10*ISNUMBER($AB1626)+'01_指標庫'!$H$11*ISNUMBER($AC1626)+'01_指標庫'!$H$12*ISNUMBER($AD1626)+'01_指標庫'!$H$13*ISNUMBER($AE1626)+'01_指標庫'!$H$14*ISNUMBER($I1626)+'01_指標庫'!$H$15*ISNUMBER($AH1626)+'01_指標庫'!$H$16*ISNUMBER($K1626)+'01_指標庫'!$H$17*ISNUMBER($AI1626)+'01_指標庫'!$H$18*ISNUMBER($AJ1626)+'01_指標庫'!$H$19*ISNUMBER($AK1626)+'01_指標庫'!$H$20*ISNUMBER($BB1626)+'01_指標庫'!$H$21*ISNUMBER($BC1626)</f>
        <v>51</v>
      </c>
      <c r="AX1626">
        <f>IF(AW1626=0,50,ROUND(('01_指標庫'!$H$4*IF(ISNUMBER($F1626),L1626,0)+'01_指標庫'!$H$5*IF(ISNUMBER($AA1626),AL1626,0)+'01_指標庫'!$H$6*IF(ISNUMBER($G1626),M1626,0)+'01_指標庫'!$H$7*IF(ISNUMBER($H1626),N1626,0)+'01_指標庫'!$H$8*IF(ISNUMBER($AF1626),AQ1626,0)+'01_指標庫'!$H$9*IF(ISNUMBER($AG1626),AR1626,0)+'01_指標庫'!$H$10*IF(ISNUMBER($AB1626),AM1626,0)+'01_指標庫'!$H$11*IF(ISNUMBER($AC1626),AN1626,0)+'01_指標庫'!$H$12*IF(ISNUMBER($AD1626),AO1626,0)+'01_指標庫'!$H$13*IF(ISNUMBER($AE1626),AP1626,0)+'01_指標庫'!$H$14*IF(ISNUMBER($I1626),O1626,0)+'01_指標庫'!$H$15*IF(ISNUMBER($AH1626),AS1626,0)+'01_指標庫'!$H$16*IF(ISNUMBER($K1626),P1626,0)+'01_指標庫'!$H$17*IF(ISNUMBER($AI1626),AT1626,0)+'01_指標庫'!$H$18*IF(ISNUMBER($AJ1626),AU1626,0)+'01_指標庫'!$H$19*IF(ISNUMBER($AK1626),AV1626,0)+'01_指標庫'!$H$20*IF(ISNUMBER($BB1626),BB1626,0)+'01_指標庫'!$H$21*IF(ISNUMBER($BC1626),BC1626,0))/AW1626,1))</f>
        <v>29.4</v>
      </c>
      <c r="AY1626" s="67"/>
      <c r="AZ1626" s="67"/>
      <c r="BA1626" s="66">
        <f t="shared" si="592"/>
        <v>-3.3031271700126874E-3</v>
      </c>
      <c r="BB1626">
        <f t="shared" si="593"/>
        <v>0</v>
      </c>
      <c r="BC1626" t="str">
        <f t="shared" si="594"/>
        <v/>
      </c>
    </row>
    <row r="1627" spans="1:55" ht="15" customHeight="1">
      <c r="A1627" s="56">
        <v>1623</v>
      </c>
      <c r="B1627" s="57">
        <v>44910</v>
      </c>
      <c r="C1627" s="56">
        <v>2022</v>
      </c>
      <c r="D1627" s="58" t="s">
        <v>239</v>
      </c>
      <c r="E1627" s="59">
        <v>11345.22</v>
      </c>
      <c r="F1627" s="60">
        <v>-8.6541000000000007E-2</v>
      </c>
      <c r="G1627" s="60">
        <v>-0.31521199999999999</v>
      </c>
      <c r="H1627" s="61">
        <v>0.53059999999999996</v>
      </c>
      <c r="I1627" s="69">
        <v>464.6</v>
      </c>
      <c r="J1627" s="70" t="s">
        <v>240</v>
      </c>
      <c r="K1627" s="63">
        <v>22.83</v>
      </c>
      <c r="L1627" s="56">
        <f t="shared" si="572"/>
        <v>0</v>
      </c>
      <c r="M1627" s="56">
        <f t="shared" si="573"/>
        <v>0</v>
      </c>
      <c r="N1627" s="56">
        <f t="shared" si="574"/>
        <v>50</v>
      </c>
      <c r="O1627" s="56">
        <f t="shared" si="575"/>
        <v>50</v>
      </c>
      <c r="P1627" s="56">
        <f t="shared" si="576"/>
        <v>50</v>
      </c>
      <c r="Q1627" s="63"/>
      <c r="R1627" s="56"/>
      <c r="S1627" s="60">
        <f t="shared" si="589"/>
        <v>-3.3702639997547079E-2</v>
      </c>
      <c r="T1627" s="64">
        <f t="shared" si="590"/>
        <v>7.9943235572374594E-2</v>
      </c>
      <c r="V1627" s="65"/>
      <c r="W1627" s="65"/>
      <c r="Y1627" s="15" t="str">
        <f t="shared" si="577"/>
        <v>HARD</v>
      </c>
      <c r="AA1627" s="66">
        <f t="shared" si="591"/>
        <v>-8.1499100173327177E-2</v>
      </c>
      <c r="AB1627">
        <f>LOOKUP($B1627,'07_L1政策步階'!$A$4:$A$14,'07_L1政策步階'!$C$4:$C$14)</f>
        <v>-1</v>
      </c>
      <c r="AC1627" s="65"/>
      <c r="AD1627" s="65"/>
      <c r="AE1627" s="65"/>
      <c r="AF1627" s="65"/>
      <c r="AG1627" s="65"/>
      <c r="AH1627" s="65"/>
      <c r="AI1627" s="65"/>
      <c r="AJ1627" s="65"/>
      <c r="AK1627" s="65"/>
      <c r="AL1627">
        <f t="shared" si="578"/>
        <v>0</v>
      </c>
      <c r="AM1627">
        <f t="shared" si="579"/>
        <v>0</v>
      </c>
      <c r="AN1627" t="str">
        <f t="shared" si="580"/>
        <v/>
      </c>
      <c r="AO1627" t="str">
        <f t="shared" si="581"/>
        <v/>
      </c>
      <c r="AP1627" t="str">
        <f t="shared" si="582"/>
        <v/>
      </c>
      <c r="AQ1627" t="str">
        <f t="shared" si="583"/>
        <v/>
      </c>
      <c r="AR1627" t="str">
        <f t="shared" si="584"/>
        <v/>
      </c>
      <c r="AS1627" t="str">
        <f t="shared" si="585"/>
        <v/>
      </c>
      <c r="AT1627" t="str">
        <f t="shared" si="586"/>
        <v/>
      </c>
      <c r="AU1627" t="str">
        <f t="shared" si="587"/>
        <v/>
      </c>
      <c r="AV1627" t="str">
        <f t="shared" si="588"/>
        <v/>
      </c>
      <c r="AW1627">
        <f>'01_指標庫'!$H$4*ISNUMBER($F1627)+'01_指標庫'!$H$5*ISNUMBER($AA1627)+'01_指標庫'!$H$6*ISNUMBER($G1627)+'01_指標庫'!$H$7*ISNUMBER($H1627)+'01_指標庫'!$H$8*ISNUMBER($AF1627)+'01_指標庫'!$H$9*ISNUMBER($AG1627)+'01_指標庫'!$H$10*ISNUMBER($AB1627)+'01_指標庫'!$H$11*ISNUMBER($AC1627)+'01_指標庫'!$H$12*ISNUMBER($AD1627)+'01_指標庫'!$H$13*ISNUMBER($AE1627)+'01_指標庫'!$H$14*ISNUMBER($I1627)+'01_指標庫'!$H$15*ISNUMBER($AH1627)+'01_指標庫'!$H$16*ISNUMBER($K1627)+'01_指標庫'!$H$17*ISNUMBER($AI1627)+'01_指標庫'!$H$18*ISNUMBER($AJ1627)+'01_指標庫'!$H$19*ISNUMBER($AK1627)+'01_指標庫'!$H$20*ISNUMBER($BB1627)+'01_指標庫'!$H$21*ISNUMBER($BC1627)</f>
        <v>51</v>
      </c>
      <c r="AX1627">
        <f>IF(AW1627=0,50,ROUND(('01_指標庫'!$H$4*IF(ISNUMBER($F1627),L1627,0)+'01_指標庫'!$H$5*IF(ISNUMBER($AA1627),AL1627,0)+'01_指標庫'!$H$6*IF(ISNUMBER($G1627),M1627,0)+'01_指標庫'!$H$7*IF(ISNUMBER($H1627),N1627,0)+'01_指標庫'!$H$8*IF(ISNUMBER($AF1627),AQ1627,0)+'01_指標庫'!$H$9*IF(ISNUMBER($AG1627),AR1627,0)+'01_指標庫'!$H$10*IF(ISNUMBER($AB1627),AM1627,0)+'01_指標庫'!$H$11*IF(ISNUMBER($AC1627),AN1627,0)+'01_指標庫'!$H$12*IF(ISNUMBER($AD1627),AO1627,0)+'01_指標庫'!$H$13*IF(ISNUMBER($AE1627),AP1627,0)+'01_指標庫'!$H$14*IF(ISNUMBER($I1627),O1627,0)+'01_指標庫'!$H$15*IF(ISNUMBER($AH1627),AS1627,0)+'01_指標庫'!$H$16*IF(ISNUMBER($K1627),P1627,0)+'01_指標庫'!$H$17*IF(ISNUMBER($AI1627),AT1627,0)+'01_指標庫'!$H$18*IF(ISNUMBER($AJ1627),AU1627,0)+'01_指標庫'!$H$19*IF(ISNUMBER($AK1627),AV1627,0)+'01_指標庫'!$H$20*IF(ISNUMBER($BB1627),BB1627,0)+'01_指標庫'!$H$21*IF(ISNUMBER($BC1627),BC1627,0))/AW1627,1))</f>
        <v>21.6</v>
      </c>
      <c r="AY1627" s="67"/>
      <c r="AZ1627" s="67"/>
      <c r="BA1627" s="66">
        <f t="shared" si="592"/>
        <v>-2.3618207965041549E-3</v>
      </c>
      <c r="BB1627">
        <f t="shared" si="593"/>
        <v>0</v>
      </c>
      <c r="BC1627" t="str">
        <f t="shared" si="594"/>
        <v/>
      </c>
    </row>
    <row r="1628" spans="1:55" ht="15" customHeight="1">
      <c r="A1628" s="56">
        <v>1624</v>
      </c>
      <c r="B1628" s="57">
        <v>44911</v>
      </c>
      <c r="C1628" s="56">
        <v>2022</v>
      </c>
      <c r="D1628" s="58" t="s">
        <v>234</v>
      </c>
      <c r="E1628" s="59">
        <v>11243.72</v>
      </c>
      <c r="F1628" s="60">
        <v>-9.3694E-2</v>
      </c>
      <c r="G1628" s="60">
        <v>-0.32133899999999999</v>
      </c>
      <c r="H1628" s="61">
        <v>0.51019999999999999</v>
      </c>
      <c r="I1628" s="69">
        <v>462.9</v>
      </c>
      <c r="J1628" s="70" t="s">
        <v>240</v>
      </c>
      <c r="K1628" s="63">
        <v>22.62</v>
      </c>
      <c r="L1628" s="56">
        <f t="shared" si="572"/>
        <v>0</v>
      </c>
      <c r="M1628" s="56">
        <f t="shared" si="573"/>
        <v>0</v>
      </c>
      <c r="N1628" s="56">
        <f t="shared" si="574"/>
        <v>50</v>
      </c>
      <c r="O1628" s="56">
        <f t="shared" si="575"/>
        <v>50</v>
      </c>
      <c r="P1628" s="56">
        <f t="shared" si="576"/>
        <v>50</v>
      </c>
      <c r="Q1628" s="63"/>
      <c r="R1628" s="56"/>
      <c r="S1628" s="60">
        <f t="shared" si="589"/>
        <v>-8.946499054227286E-3</v>
      </c>
      <c r="T1628" s="64">
        <f t="shared" si="590"/>
        <v>-9.1984231274637729E-3</v>
      </c>
      <c r="V1628" s="65"/>
      <c r="W1628" s="65"/>
      <c r="Y1628" s="15" t="str">
        <f t="shared" si="577"/>
        <v>HARD</v>
      </c>
      <c r="AA1628" s="66">
        <f t="shared" si="591"/>
        <v>-8.0855519221684991E-2</v>
      </c>
      <c r="AB1628">
        <f>LOOKUP($B1628,'07_L1政策步階'!$A$4:$A$14,'07_L1政策步階'!$C$4:$C$14)</f>
        <v>-1</v>
      </c>
      <c r="AC1628" s="65"/>
      <c r="AD1628" s="65"/>
      <c r="AE1628" s="65"/>
      <c r="AF1628" s="65"/>
      <c r="AG1628" s="65"/>
      <c r="AH1628" s="65"/>
      <c r="AI1628" s="65"/>
      <c r="AJ1628" s="65"/>
      <c r="AK1628" s="65"/>
      <c r="AL1628">
        <f t="shared" si="578"/>
        <v>0</v>
      </c>
      <c r="AM1628">
        <f t="shared" si="579"/>
        <v>0</v>
      </c>
      <c r="AN1628" t="str">
        <f t="shared" si="580"/>
        <v/>
      </c>
      <c r="AO1628" t="str">
        <f t="shared" si="581"/>
        <v/>
      </c>
      <c r="AP1628" t="str">
        <f t="shared" si="582"/>
        <v/>
      </c>
      <c r="AQ1628" t="str">
        <f t="shared" si="583"/>
        <v/>
      </c>
      <c r="AR1628" t="str">
        <f t="shared" si="584"/>
        <v/>
      </c>
      <c r="AS1628" t="str">
        <f t="shared" si="585"/>
        <v/>
      </c>
      <c r="AT1628" t="str">
        <f t="shared" si="586"/>
        <v/>
      </c>
      <c r="AU1628" t="str">
        <f t="shared" si="587"/>
        <v/>
      </c>
      <c r="AV1628" t="str">
        <f t="shared" si="588"/>
        <v/>
      </c>
      <c r="AW1628">
        <f>'01_指標庫'!$H$4*ISNUMBER($F1628)+'01_指標庫'!$H$5*ISNUMBER($AA1628)+'01_指標庫'!$H$6*ISNUMBER($G1628)+'01_指標庫'!$H$7*ISNUMBER($H1628)+'01_指標庫'!$H$8*ISNUMBER($AF1628)+'01_指標庫'!$H$9*ISNUMBER($AG1628)+'01_指標庫'!$H$10*ISNUMBER($AB1628)+'01_指標庫'!$H$11*ISNUMBER($AC1628)+'01_指標庫'!$H$12*ISNUMBER($AD1628)+'01_指標庫'!$H$13*ISNUMBER($AE1628)+'01_指標庫'!$H$14*ISNUMBER($I1628)+'01_指標庫'!$H$15*ISNUMBER($AH1628)+'01_指標庫'!$H$16*ISNUMBER($K1628)+'01_指標庫'!$H$17*ISNUMBER($AI1628)+'01_指標庫'!$H$18*ISNUMBER($AJ1628)+'01_指標庫'!$H$19*ISNUMBER($AK1628)+'01_指標庫'!$H$20*ISNUMBER($BB1628)+'01_指標庫'!$H$21*ISNUMBER($BC1628)</f>
        <v>51</v>
      </c>
      <c r="AX1628">
        <f>IF(AW1628=0,50,ROUND(('01_指標庫'!$H$4*IF(ISNUMBER($F1628),L1628,0)+'01_指標庫'!$H$5*IF(ISNUMBER($AA1628),AL1628,0)+'01_指標庫'!$H$6*IF(ISNUMBER($G1628),M1628,0)+'01_指標庫'!$H$7*IF(ISNUMBER($H1628),N1628,0)+'01_指標庫'!$H$8*IF(ISNUMBER($AF1628),AQ1628,0)+'01_指標庫'!$H$9*IF(ISNUMBER($AG1628),AR1628,0)+'01_指標庫'!$H$10*IF(ISNUMBER($AB1628),AM1628,0)+'01_指標庫'!$H$11*IF(ISNUMBER($AC1628),AN1628,0)+'01_指標庫'!$H$12*IF(ISNUMBER($AD1628),AO1628,0)+'01_指標庫'!$H$13*IF(ISNUMBER($AE1628),AP1628,0)+'01_指標庫'!$H$14*IF(ISNUMBER($I1628),O1628,0)+'01_指標庫'!$H$15*IF(ISNUMBER($AH1628),AS1628,0)+'01_指標庫'!$H$16*IF(ISNUMBER($K1628),P1628,0)+'01_指標庫'!$H$17*IF(ISNUMBER($AI1628),AT1628,0)+'01_指標庫'!$H$18*IF(ISNUMBER($AJ1628),AU1628,0)+'01_指標庫'!$H$19*IF(ISNUMBER($AK1628),AV1628,0)+'01_指標庫'!$H$20*IF(ISNUMBER($BB1628),BB1628,0)+'01_指標庫'!$H$21*IF(ISNUMBER($BC1628),BC1628,0))/AW1628,1))</f>
        <v>27.5</v>
      </c>
      <c r="AY1628" s="67"/>
      <c r="AZ1628" s="67"/>
      <c r="BA1628" s="66">
        <f t="shared" si="592"/>
        <v>-1.416674762361736E-3</v>
      </c>
      <c r="BB1628">
        <f t="shared" si="593"/>
        <v>50</v>
      </c>
      <c r="BC1628" t="str">
        <f t="shared" si="594"/>
        <v/>
      </c>
    </row>
    <row r="1629" spans="1:55" ht="15" customHeight="1">
      <c r="A1629" s="56">
        <v>1625</v>
      </c>
      <c r="B1629" s="57">
        <v>44914</v>
      </c>
      <c r="C1629" s="56">
        <v>2022</v>
      </c>
      <c r="D1629" s="58" t="s">
        <v>236</v>
      </c>
      <c r="E1629" s="59">
        <v>11084.59</v>
      </c>
      <c r="F1629" s="60">
        <v>-0.105529</v>
      </c>
      <c r="G1629" s="60">
        <v>-0.33094400000000002</v>
      </c>
      <c r="H1629" s="61">
        <v>0.48980000000000001</v>
      </c>
      <c r="I1629" s="69">
        <v>461.2</v>
      </c>
      <c r="J1629" s="70" t="s">
        <v>240</v>
      </c>
      <c r="K1629" s="63">
        <v>22.42</v>
      </c>
      <c r="L1629" s="56">
        <f t="shared" si="572"/>
        <v>0</v>
      </c>
      <c r="M1629" s="56">
        <f t="shared" si="573"/>
        <v>0</v>
      </c>
      <c r="N1629" s="56">
        <f t="shared" si="574"/>
        <v>50</v>
      </c>
      <c r="O1629" s="56">
        <f t="shared" si="575"/>
        <v>50</v>
      </c>
      <c r="P1629" s="56">
        <f t="shared" si="576"/>
        <v>50</v>
      </c>
      <c r="Q1629" s="63"/>
      <c r="R1629" s="56"/>
      <c r="S1629" s="60">
        <f t="shared" si="589"/>
        <v>-1.415278929037711E-2</v>
      </c>
      <c r="T1629" s="64">
        <f t="shared" si="590"/>
        <v>-8.8417329796639521E-3</v>
      </c>
      <c r="V1629" s="65"/>
      <c r="W1629" s="65"/>
      <c r="Y1629" s="15" t="str">
        <f t="shared" si="577"/>
        <v>HARD</v>
      </c>
      <c r="AA1629" s="66">
        <f t="shared" si="591"/>
        <v>-7.9761655409418708E-2</v>
      </c>
      <c r="AB1629">
        <f>LOOKUP($B1629,'07_L1政策步階'!$A$4:$A$14,'07_L1政策步階'!$C$4:$C$14)</f>
        <v>-1</v>
      </c>
      <c r="AC1629" s="65"/>
      <c r="AD1629" s="65"/>
      <c r="AE1629" s="65"/>
      <c r="AF1629" s="65"/>
      <c r="AG1629" s="65"/>
      <c r="AH1629" s="65"/>
      <c r="AI1629" s="65"/>
      <c r="AJ1629" s="65"/>
      <c r="AK1629" s="65"/>
      <c r="AL1629">
        <f t="shared" si="578"/>
        <v>0</v>
      </c>
      <c r="AM1629">
        <f t="shared" si="579"/>
        <v>0</v>
      </c>
      <c r="AN1629" t="str">
        <f t="shared" si="580"/>
        <v/>
      </c>
      <c r="AO1629" t="str">
        <f t="shared" si="581"/>
        <v/>
      </c>
      <c r="AP1629" t="str">
        <f t="shared" si="582"/>
        <v/>
      </c>
      <c r="AQ1629" t="str">
        <f t="shared" si="583"/>
        <v/>
      </c>
      <c r="AR1629" t="str">
        <f t="shared" si="584"/>
        <v/>
      </c>
      <c r="AS1629" t="str">
        <f t="shared" si="585"/>
        <v/>
      </c>
      <c r="AT1629" t="str">
        <f t="shared" si="586"/>
        <v/>
      </c>
      <c r="AU1629" t="str">
        <f t="shared" si="587"/>
        <v/>
      </c>
      <c r="AV1629" t="str">
        <f t="shared" si="588"/>
        <v/>
      </c>
      <c r="AW1629">
        <f>'01_指標庫'!$H$4*ISNUMBER($F1629)+'01_指標庫'!$H$5*ISNUMBER($AA1629)+'01_指標庫'!$H$6*ISNUMBER($G1629)+'01_指標庫'!$H$7*ISNUMBER($H1629)+'01_指標庫'!$H$8*ISNUMBER($AF1629)+'01_指標庫'!$H$9*ISNUMBER($AG1629)+'01_指標庫'!$H$10*ISNUMBER($AB1629)+'01_指標庫'!$H$11*ISNUMBER($AC1629)+'01_指標庫'!$H$12*ISNUMBER($AD1629)+'01_指標庫'!$H$13*ISNUMBER($AE1629)+'01_指標庫'!$H$14*ISNUMBER($I1629)+'01_指標庫'!$H$15*ISNUMBER($AH1629)+'01_指標庫'!$H$16*ISNUMBER($K1629)+'01_指標庫'!$H$17*ISNUMBER($AI1629)+'01_指標庫'!$H$18*ISNUMBER($AJ1629)+'01_指標庫'!$H$19*ISNUMBER($AK1629)+'01_指標庫'!$H$20*ISNUMBER($BB1629)+'01_指標庫'!$H$21*ISNUMBER($BC1629)</f>
        <v>51</v>
      </c>
      <c r="AX1629">
        <f>IF(AW1629=0,50,ROUND(('01_指標庫'!$H$4*IF(ISNUMBER($F1629),L1629,0)+'01_指標庫'!$H$5*IF(ISNUMBER($AA1629),AL1629,0)+'01_指標庫'!$H$6*IF(ISNUMBER($G1629),M1629,0)+'01_指標庫'!$H$7*IF(ISNUMBER($H1629),N1629,0)+'01_指標庫'!$H$8*IF(ISNUMBER($AF1629),AQ1629,0)+'01_指標庫'!$H$9*IF(ISNUMBER($AG1629),AR1629,0)+'01_指標庫'!$H$10*IF(ISNUMBER($AB1629),AM1629,0)+'01_指標庫'!$H$11*IF(ISNUMBER($AC1629),AN1629,0)+'01_指標庫'!$H$12*IF(ISNUMBER($AD1629),AO1629,0)+'01_指標庫'!$H$13*IF(ISNUMBER($AE1629),AP1629,0)+'01_指標庫'!$H$14*IF(ISNUMBER($I1629),O1629,0)+'01_指標庫'!$H$15*IF(ISNUMBER($AH1629),AS1629,0)+'01_指標庫'!$H$16*IF(ISNUMBER($K1629),P1629,0)+'01_指標庫'!$H$17*IF(ISNUMBER($AI1629),AT1629,0)+'01_指標庫'!$H$18*IF(ISNUMBER($AJ1629),AU1629,0)+'01_指標庫'!$H$19*IF(ISNUMBER($AK1629),AV1629,0)+'01_指標庫'!$H$20*IF(ISNUMBER($BB1629),BB1629,0)+'01_指標庫'!$H$21*IF(ISNUMBER($BC1629),BC1629,0))/AW1629,1))</f>
        <v>21.6</v>
      </c>
      <c r="AY1629" s="67"/>
      <c r="AZ1629" s="67"/>
      <c r="BA1629" s="66">
        <f t="shared" si="592"/>
        <v>-6.1256211968766516E-3</v>
      </c>
      <c r="BB1629">
        <f t="shared" si="593"/>
        <v>0</v>
      </c>
      <c r="BC1629" t="str">
        <f t="shared" si="594"/>
        <v/>
      </c>
    </row>
    <row r="1630" spans="1:55" ht="15" customHeight="1">
      <c r="A1630" s="56">
        <v>1626</v>
      </c>
      <c r="B1630" s="57">
        <v>44915</v>
      </c>
      <c r="C1630" s="56">
        <v>2022</v>
      </c>
      <c r="D1630" s="58" t="s">
        <v>237</v>
      </c>
      <c r="E1630" s="59">
        <v>11072.42</v>
      </c>
      <c r="F1630" s="60">
        <v>-0.1057</v>
      </c>
      <c r="G1630" s="60">
        <v>-0.33167799999999997</v>
      </c>
      <c r="H1630" s="61">
        <v>0.46939999999999998</v>
      </c>
      <c r="I1630" s="69">
        <v>453.3</v>
      </c>
      <c r="J1630" s="70" t="s">
        <v>240</v>
      </c>
      <c r="K1630" s="63">
        <v>21.48</v>
      </c>
      <c r="L1630" s="56">
        <f t="shared" si="572"/>
        <v>0</v>
      </c>
      <c r="M1630" s="56">
        <f t="shared" si="573"/>
        <v>0</v>
      </c>
      <c r="N1630" s="56">
        <f t="shared" si="574"/>
        <v>50</v>
      </c>
      <c r="O1630" s="56">
        <f t="shared" si="575"/>
        <v>50</v>
      </c>
      <c r="P1630" s="56">
        <f t="shared" si="576"/>
        <v>50</v>
      </c>
      <c r="Q1630" s="63"/>
      <c r="R1630" s="56"/>
      <c r="S1630" s="60">
        <f t="shared" si="589"/>
        <v>-1.0979206267439645E-3</v>
      </c>
      <c r="T1630" s="64">
        <f t="shared" si="590"/>
        <v>-4.1926851025869794E-2</v>
      </c>
      <c r="V1630" s="65"/>
      <c r="W1630" s="65"/>
      <c r="Y1630" s="15" t="str">
        <f t="shared" si="577"/>
        <v>HARD</v>
      </c>
      <c r="AA1630" s="66">
        <f t="shared" si="591"/>
        <v>-7.8691662146032626E-2</v>
      </c>
      <c r="AB1630">
        <f>LOOKUP($B1630,'07_L1政策步階'!$A$4:$A$14,'07_L1政策步階'!$C$4:$C$14)</f>
        <v>-1</v>
      </c>
      <c r="AC1630" s="65"/>
      <c r="AD1630" s="65"/>
      <c r="AE1630" s="65"/>
      <c r="AF1630" s="65"/>
      <c r="AG1630" s="65"/>
      <c r="AH1630" s="65"/>
      <c r="AI1630" s="65"/>
      <c r="AJ1630" s="65"/>
      <c r="AK1630" s="65"/>
      <c r="AL1630">
        <f t="shared" si="578"/>
        <v>0</v>
      </c>
      <c r="AM1630">
        <f t="shared" si="579"/>
        <v>0</v>
      </c>
      <c r="AN1630" t="str">
        <f t="shared" si="580"/>
        <v/>
      </c>
      <c r="AO1630" t="str">
        <f t="shared" si="581"/>
        <v/>
      </c>
      <c r="AP1630" t="str">
        <f t="shared" si="582"/>
        <v/>
      </c>
      <c r="AQ1630" t="str">
        <f t="shared" si="583"/>
        <v/>
      </c>
      <c r="AR1630" t="str">
        <f t="shared" si="584"/>
        <v/>
      </c>
      <c r="AS1630" t="str">
        <f t="shared" si="585"/>
        <v/>
      </c>
      <c r="AT1630" t="str">
        <f t="shared" si="586"/>
        <v/>
      </c>
      <c r="AU1630" t="str">
        <f t="shared" si="587"/>
        <v/>
      </c>
      <c r="AV1630" t="str">
        <f t="shared" si="588"/>
        <v/>
      </c>
      <c r="AW1630">
        <f>'01_指標庫'!$H$4*ISNUMBER($F1630)+'01_指標庫'!$H$5*ISNUMBER($AA1630)+'01_指標庫'!$H$6*ISNUMBER($G1630)+'01_指標庫'!$H$7*ISNUMBER($H1630)+'01_指標庫'!$H$8*ISNUMBER($AF1630)+'01_指標庫'!$H$9*ISNUMBER($AG1630)+'01_指標庫'!$H$10*ISNUMBER($AB1630)+'01_指標庫'!$H$11*ISNUMBER($AC1630)+'01_指標庫'!$H$12*ISNUMBER($AD1630)+'01_指標庫'!$H$13*ISNUMBER($AE1630)+'01_指標庫'!$H$14*ISNUMBER($I1630)+'01_指標庫'!$H$15*ISNUMBER($AH1630)+'01_指標庫'!$H$16*ISNUMBER($K1630)+'01_指標庫'!$H$17*ISNUMBER($AI1630)+'01_指標庫'!$H$18*ISNUMBER($AJ1630)+'01_指標庫'!$H$19*ISNUMBER($AK1630)+'01_指標庫'!$H$20*ISNUMBER($BB1630)+'01_指標庫'!$H$21*ISNUMBER($BC1630)</f>
        <v>51</v>
      </c>
      <c r="AX1630">
        <f>IF(AW1630=0,50,ROUND(('01_指標庫'!$H$4*IF(ISNUMBER($F1630),L1630,0)+'01_指標庫'!$H$5*IF(ISNUMBER($AA1630),AL1630,0)+'01_指標庫'!$H$6*IF(ISNUMBER($G1630),M1630,0)+'01_指標庫'!$H$7*IF(ISNUMBER($H1630),N1630,0)+'01_指標庫'!$H$8*IF(ISNUMBER($AF1630),AQ1630,0)+'01_指標庫'!$H$9*IF(ISNUMBER($AG1630),AR1630,0)+'01_指標庫'!$H$10*IF(ISNUMBER($AB1630),AM1630,0)+'01_指標庫'!$H$11*IF(ISNUMBER($AC1630),AN1630,0)+'01_指標庫'!$H$12*IF(ISNUMBER($AD1630),AO1630,0)+'01_指標庫'!$H$13*IF(ISNUMBER($AE1630),AP1630,0)+'01_指標庫'!$H$14*IF(ISNUMBER($I1630),O1630,0)+'01_指標庫'!$H$15*IF(ISNUMBER($AH1630),AS1630,0)+'01_指標庫'!$H$16*IF(ISNUMBER($K1630),P1630,0)+'01_指標庫'!$H$17*IF(ISNUMBER($AI1630),AT1630,0)+'01_指標庫'!$H$18*IF(ISNUMBER($AJ1630),AU1630,0)+'01_指標庫'!$H$19*IF(ISNUMBER($AK1630),AV1630,0)+'01_指標庫'!$H$20*IF(ISNUMBER($BB1630),BB1630,0)+'01_指標庫'!$H$21*IF(ISNUMBER($BC1630),BC1630,0))/AW1630,1))</f>
        <v>21.6</v>
      </c>
      <c r="AY1630" s="67"/>
      <c r="AZ1630" s="67"/>
      <c r="BA1630" s="66">
        <f t="shared" si="592"/>
        <v>-1.5271202434606335E-2</v>
      </c>
      <c r="BB1630">
        <f t="shared" si="593"/>
        <v>0</v>
      </c>
      <c r="BC1630" t="str">
        <f t="shared" si="594"/>
        <v/>
      </c>
    </row>
    <row r="1631" spans="1:55" ht="15" customHeight="1">
      <c r="A1631" s="56">
        <v>1627</v>
      </c>
      <c r="B1631" s="57">
        <v>44916</v>
      </c>
      <c r="C1631" s="56">
        <v>2022</v>
      </c>
      <c r="D1631" s="58" t="s">
        <v>238</v>
      </c>
      <c r="E1631" s="59">
        <v>11235.88</v>
      </c>
      <c r="F1631" s="60">
        <v>-9.1752E-2</v>
      </c>
      <c r="G1631" s="60">
        <v>-0.32181199999999999</v>
      </c>
      <c r="H1631" s="61">
        <v>0.53059999999999996</v>
      </c>
      <c r="I1631" s="69">
        <v>441.5</v>
      </c>
      <c r="J1631" s="70" t="s">
        <v>240</v>
      </c>
      <c r="K1631" s="63">
        <v>20.07</v>
      </c>
      <c r="L1631" s="56">
        <f t="shared" si="572"/>
        <v>0</v>
      </c>
      <c r="M1631" s="56">
        <f t="shared" si="573"/>
        <v>0</v>
      </c>
      <c r="N1631" s="56">
        <f t="shared" si="574"/>
        <v>50</v>
      </c>
      <c r="O1631" s="56">
        <f t="shared" si="575"/>
        <v>50</v>
      </c>
      <c r="P1631" s="56">
        <f t="shared" si="576"/>
        <v>50</v>
      </c>
      <c r="Q1631" s="63"/>
      <c r="R1631" s="56"/>
      <c r="S1631" s="60">
        <f t="shared" si="589"/>
        <v>1.4762807046697857E-2</v>
      </c>
      <c r="T1631" s="64">
        <f t="shared" si="590"/>
        <v>-6.5642458100558687E-2</v>
      </c>
      <c r="V1631" s="65"/>
      <c r="W1631" s="65"/>
      <c r="Y1631" s="15" t="str">
        <f t="shared" si="577"/>
        <v>HARD</v>
      </c>
      <c r="AA1631" s="66">
        <f t="shared" si="591"/>
        <v>-7.7216443065387996E-2</v>
      </c>
      <c r="AB1631">
        <f>LOOKUP($B1631,'07_L1政策步階'!$A$4:$A$14,'07_L1政策步階'!$C$4:$C$14)</f>
        <v>-1</v>
      </c>
      <c r="AC1631" s="65"/>
      <c r="AD1631" s="65"/>
      <c r="AE1631" s="65"/>
      <c r="AF1631" s="65"/>
      <c r="AG1631" s="65"/>
      <c r="AH1631" s="65"/>
      <c r="AI1631" s="65"/>
      <c r="AJ1631" s="65"/>
      <c r="AK1631" s="65"/>
      <c r="AL1631">
        <f t="shared" si="578"/>
        <v>0</v>
      </c>
      <c r="AM1631">
        <f t="shared" si="579"/>
        <v>0</v>
      </c>
      <c r="AN1631" t="str">
        <f t="shared" si="580"/>
        <v/>
      </c>
      <c r="AO1631" t="str">
        <f t="shared" si="581"/>
        <v/>
      </c>
      <c r="AP1631" t="str">
        <f t="shared" si="582"/>
        <v/>
      </c>
      <c r="AQ1631" t="str">
        <f t="shared" si="583"/>
        <v/>
      </c>
      <c r="AR1631" t="str">
        <f t="shared" si="584"/>
        <v/>
      </c>
      <c r="AS1631" t="str">
        <f t="shared" si="585"/>
        <v/>
      </c>
      <c r="AT1631" t="str">
        <f t="shared" si="586"/>
        <v/>
      </c>
      <c r="AU1631" t="str">
        <f t="shared" si="587"/>
        <v/>
      </c>
      <c r="AV1631" t="str">
        <f t="shared" si="588"/>
        <v/>
      </c>
      <c r="AW1631">
        <f>'01_指標庫'!$H$4*ISNUMBER($F1631)+'01_指標庫'!$H$5*ISNUMBER($AA1631)+'01_指標庫'!$H$6*ISNUMBER($G1631)+'01_指標庫'!$H$7*ISNUMBER($H1631)+'01_指標庫'!$H$8*ISNUMBER($AF1631)+'01_指標庫'!$H$9*ISNUMBER($AG1631)+'01_指標庫'!$H$10*ISNUMBER($AB1631)+'01_指標庫'!$H$11*ISNUMBER($AC1631)+'01_指標庫'!$H$12*ISNUMBER($AD1631)+'01_指標庫'!$H$13*ISNUMBER($AE1631)+'01_指標庫'!$H$14*ISNUMBER($I1631)+'01_指標庫'!$H$15*ISNUMBER($AH1631)+'01_指標庫'!$H$16*ISNUMBER($K1631)+'01_指標庫'!$H$17*ISNUMBER($AI1631)+'01_指標庫'!$H$18*ISNUMBER($AJ1631)+'01_指標庫'!$H$19*ISNUMBER($AK1631)+'01_指標庫'!$H$20*ISNUMBER($BB1631)+'01_指標庫'!$H$21*ISNUMBER($BC1631)</f>
        <v>51</v>
      </c>
      <c r="AX1631">
        <f>IF(AW1631=0,50,ROUND(('01_指標庫'!$H$4*IF(ISNUMBER($F1631),L1631,0)+'01_指標庫'!$H$5*IF(ISNUMBER($AA1631),AL1631,0)+'01_指標庫'!$H$6*IF(ISNUMBER($G1631),M1631,0)+'01_指標庫'!$H$7*IF(ISNUMBER($H1631),N1631,0)+'01_指標庫'!$H$8*IF(ISNUMBER($AF1631),AQ1631,0)+'01_指標庫'!$H$9*IF(ISNUMBER($AG1631),AR1631,0)+'01_指標庫'!$H$10*IF(ISNUMBER($AB1631),AM1631,0)+'01_指標庫'!$H$11*IF(ISNUMBER($AC1631),AN1631,0)+'01_指標庫'!$H$12*IF(ISNUMBER($AD1631),AO1631,0)+'01_指標庫'!$H$13*IF(ISNUMBER($AE1631),AP1631,0)+'01_指標庫'!$H$14*IF(ISNUMBER($I1631),O1631,0)+'01_指標庫'!$H$15*IF(ISNUMBER($AH1631),AS1631,0)+'01_指標庫'!$H$16*IF(ISNUMBER($K1631),P1631,0)+'01_指標庫'!$H$17*IF(ISNUMBER($AI1631),AT1631,0)+'01_指標庫'!$H$18*IF(ISNUMBER($AJ1631),AU1631,0)+'01_指標庫'!$H$19*IF(ISNUMBER($AK1631),AV1631,0)+'01_指標庫'!$H$20*IF(ISNUMBER($BB1631),BB1631,0)+'01_指標庫'!$H$21*IF(ISNUMBER($BC1631),BC1631,0))/AW1631,1))</f>
        <v>21.6</v>
      </c>
      <c r="AY1631" s="67"/>
      <c r="AZ1631" s="67"/>
      <c r="BA1631" s="66">
        <f t="shared" si="592"/>
        <v>-2.1845863987378533E-2</v>
      </c>
      <c r="BB1631">
        <f t="shared" si="593"/>
        <v>0</v>
      </c>
      <c r="BC1631" t="str">
        <f t="shared" si="594"/>
        <v/>
      </c>
    </row>
    <row r="1632" spans="1:55" ht="15" customHeight="1">
      <c r="A1632" s="56">
        <v>1628</v>
      </c>
      <c r="B1632" s="57">
        <v>44917</v>
      </c>
      <c r="C1632" s="56">
        <v>2022</v>
      </c>
      <c r="D1632" s="58" t="s">
        <v>239</v>
      </c>
      <c r="E1632" s="59">
        <v>10956.14</v>
      </c>
      <c r="F1632" s="60">
        <v>-0.113367</v>
      </c>
      <c r="G1632" s="60">
        <v>-0.33869700000000003</v>
      </c>
      <c r="H1632" s="61">
        <v>0.44900000000000001</v>
      </c>
      <c r="I1632" s="69">
        <v>457.4</v>
      </c>
      <c r="J1632" s="70" t="s">
        <v>240</v>
      </c>
      <c r="K1632" s="63">
        <v>21.97</v>
      </c>
      <c r="L1632" s="56">
        <f t="shared" si="572"/>
        <v>0</v>
      </c>
      <c r="M1632" s="56">
        <f t="shared" si="573"/>
        <v>0</v>
      </c>
      <c r="N1632" s="56">
        <f t="shared" si="574"/>
        <v>50</v>
      </c>
      <c r="O1632" s="56">
        <f t="shared" si="575"/>
        <v>50</v>
      </c>
      <c r="P1632" s="56">
        <f t="shared" si="576"/>
        <v>50</v>
      </c>
      <c r="Q1632" s="63"/>
      <c r="R1632" s="56"/>
      <c r="S1632" s="60">
        <f t="shared" si="589"/>
        <v>-2.489702631213575E-2</v>
      </c>
      <c r="T1632" s="64">
        <f t="shared" si="590"/>
        <v>9.466865969108107E-2</v>
      </c>
      <c r="V1632" s="65"/>
      <c r="W1632" s="65"/>
      <c r="Y1632" s="15" t="str">
        <f t="shared" si="577"/>
        <v>HARD</v>
      </c>
      <c r="AA1632" s="66">
        <f t="shared" si="591"/>
        <v>-7.5900182076390266E-2</v>
      </c>
      <c r="AB1632">
        <f>LOOKUP($B1632,'07_L1政策步階'!$A$4:$A$14,'07_L1政策步階'!$C$4:$C$14)</f>
        <v>-1</v>
      </c>
      <c r="AC1632" s="65"/>
      <c r="AD1632" s="65"/>
      <c r="AE1632" s="65"/>
      <c r="AF1632" s="65"/>
      <c r="AG1632" s="65"/>
      <c r="AH1632" s="65"/>
      <c r="AI1632" s="65"/>
      <c r="AJ1632" s="65"/>
      <c r="AK1632" s="65"/>
      <c r="AL1632">
        <f t="shared" si="578"/>
        <v>0</v>
      </c>
      <c r="AM1632">
        <f t="shared" si="579"/>
        <v>0</v>
      </c>
      <c r="AN1632" t="str">
        <f t="shared" si="580"/>
        <v/>
      </c>
      <c r="AO1632" t="str">
        <f t="shared" si="581"/>
        <v/>
      </c>
      <c r="AP1632" t="str">
        <f t="shared" si="582"/>
        <v/>
      </c>
      <c r="AQ1632" t="str">
        <f t="shared" si="583"/>
        <v/>
      </c>
      <c r="AR1632" t="str">
        <f t="shared" si="584"/>
        <v/>
      </c>
      <c r="AS1632" t="str">
        <f t="shared" si="585"/>
        <v/>
      </c>
      <c r="AT1632" t="str">
        <f t="shared" si="586"/>
        <v/>
      </c>
      <c r="AU1632" t="str">
        <f t="shared" si="587"/>
        <v/>
      </c>
      <c r="AV1632" t="str">
        <f t="shared" si="588"/>
        <v/>
      </c>
      <c r="AW1632">
        <f>'01_指標庫'!$H$4*ISNUMBER($F1632)+'01_指標庫'!$H$5*ISNUMBER($AA1632)+'01_指標庫'!$H$6*ISNUMBER($G1632)+'01_指標庫'!$H$7*ISNUMBER($H1632)+'01_指標庫'!$H$8*ISNUMBER($AF1632)+'01_指標庫'!$H$9*ISNUMBER($AG1632)+'01_指標庫'!$H$10*ISNUMBER($AB1632)+'01_指標庫'!$H$11*ISNUMBER($AC1632)+'01_指標庫'!$H$12*ISNUMBER($AD1632)+'01_指標庫'!$H$13*ISNUMBER($AE1632)+'01_指標庫'!$H$14*ISNUMBER($I1632)+'01_指標庫'!$H$15*ISNUMBER($AH1632)+'01_指標庫'!$H$16*ISNUMBER($K1632)+'01_指標庫'!$H$17*ISNUMBER($AI1632)+'01_指標庫'!$H$18*ISNUMBER($AJ1632)+'01_指標庫'!$H$19*ISNUMBER($AK1632)+'01_指標庫'!$H$20*ISNUMBER($BB1632)+'01_指標庫'!$H$21*ISNUMBER($BC1632)</f>
        <v>51</v>
      </c>
      <c r="AX1632">
        <f>IF(AW1632=0,50,ROUND(('01_指標庫'!$H$4*IF(ISNUMBER($F1632),L1632,0)+'01_指標庫'!$H$5*IF(ISNUMBER($AA1632),AL1632,0)+'01_指標庫'!$H$6*IF(ISNUMBER($G1632),M1632,0)+'01_指標庫'!$H$7*IF(ISNUMBER($H1632),N1632,0)+'01_指標庫'!$H$8*IF(ISNUMBER($AF1632),AQ1632,0)+'01_指標庫'!$H$9*IF(ISNUMBER($AG1632),AR1632,0)+'01_指標庫'!$H$10*IF(ISNUMBER($AB1632),AM1632,0)+'01_指標庫'!$H$11*IF(ISNUMBER($AC1632),AN1632,0)+'01_指標庫'!$H$12*IF(ISNUMBER($AD1632),AO1632,0)+'01_指標庫'!$H$13*IF(ISNUMBER($AE1632),AP1632,0)+'01_指標庫'!$H$14*IF(ISNUMBER($I1632),O1632,0)+'01_指標庫'!$H$15*IF(ISNUMBER($AH1632),AS1632,0)+'01_指標庫'!$H$16*IF(ISNUMBER($K1632),P1632,0)+'01_指標庫'!$H$17*IF(ISNUMBER($AI1632),AT1632,0)+'01_指標庫'!$H$18*IF(ISNUMBER($AJ1632),AU1632,0)+'01_指標庫'!$H$19*IF(ISNUMBER($AK1632),AV1632,0)+'01_指標庫'!$H$20*IF(ISNUMBER($BB1632),BB1632,0)+'01_指標庫'!$H$21*IF(ISNUMBER($BC1632),BC1632,0))/AW1632,1))</f>
        <v>21.6</v>
      </c>
      <c r="AY1632" s="67"/>
      <c r="AZ1632" s="67"/>
      <c r="BA1632" s="66">
        <f t="shared" si="592"/>
        <v>-2.2827425604574847E-2</v>
      </c>
      <c r="BB1632">
        <f t="shared" si="593"/>
        <v>0</v>
      </c>
      <c r="BC1632" t="str">
        <f t="shared" si="594"/>
        <v/>
      </c>
    </row>
    <row r="1633" spans="1:55" ht="15" customHeight="1">
      <c r="A1633" s="56">
        <v>1629</v>
      </c>
      <c r="B1633" s="57">
        <v>44918</v>
      </c>
      <c r="C1633" s="56">
        <v>2022</v>
      </c>
      <c r="D1633" s="58" t="s">
        <v>234</v>
      </c>
      <c r="E1633" s="59">
        <v>10985.45</v>
      </c>
      <c r="F1633" s="60">
        <v>-0.110056</v>
      </c>
      <c r="G1633" s="60">
        <v>-0.33692800000000001</v>
      </c>
      <c r="H1633" s="61">
        <v>0.46939999999999998</v>
      </c>
      <c r="I1633" s="69">
        <v>448.2</v>
      </c>
      <c r="J1633" s="70" t="s">
        <v>240</v>
      </c>
      <c r="K1633" s="63">
        <v>20.87</v>
      </c>
      <c r="L1633" s="56">
        <f t="shared" si="572"/>
        <v>0</v>
      </c>
      <c r="M1633" s="56">
        <f t="shared" si="573"/>
        <v>0</v>
      </c>
      <c r="N1633" s="56">
        <f t="shared" si="574"/>
        <v>50</v>
      </c>
      <c r="O1633" s="56">
        <f t="shared" si="575"/>
        <v>50</v>
      </c>
      <c r="P1633" s="56">
        <f t="shared" si="576"/>
        <v>50</v>
      </c>
      <c r="Q1633" s="63"/>
      <c r="R1633" s="56"/>
      <c r="S1633" s="60">
        <f t="shared" si="589"/>
        <v>2.6752122554112301E-3</v>
      </c>
      <c r="T1633" s="64">
        <f t="shared" si="590"/>
        <v>-5.0068274920345823E-2</v>
      </c>
      <c r="V1633" s="65"/>
      <c r="W1633" s="65"/>
      <c r="Y1633" s="15" t="str">
        <f t="shared" si="577"/>
        <v>HARD</v>
      </c>
      <c r="AA1633" s="66">
        <f t="shared" si="591"/>
        <v>-7.5002875186129359E-2</v>
      </c>
      <c r="AB1633">
        <f>LOOKUP($B1633,'07_L1政策步階'!$A$4:$A$14,'07_L1政策步階'!$C$4:$C$14)</f>
        <v>-1</v>
      </c>
      <c r="AC1633" s="65"/>
      <c r="AD1633" s="65"/>
      <c r="AE1633" s="65"/>
      <c r="AF1633" s="65"/>
      <c r="AG1633" s="65"/>
      <c r="AH1633" s="65"/>
      <c r="AI1633" s="65"/>
      <c r="AJ1633" s="65"/>
      <c r="AK1633" s="65"/>
      <c r="AL1633">
        <f t="shared" si="578"/>
        <v>0</v>
      </c>
      <c r="AM1633">
        <f t="shared" si="579"/>
        <v>0</v>
      </c>
      <c r="AN1633" t="str">
        <f t="shared" si="580"/>
        <v/>
      </c>
      <c r="AO1633" t="str">
        <f t="shared" si="581"/>
        <v/>
      </c>
      <c r="AP1633" t="str">
        <f t="shared" si="582"/>
        <v/>
      </c>
      <c r="AQ1633" t="str">
        <f t="shared" si="583"/>
        <v/>
      </c>
      <c r="AR1633" t="str">
        <f t="shared" si="584"/>
        <v/>
      </c>
      <c r="AS1633" t="str">
        <f t="shared" si="585"/>
        <v/>
      </c>
      <c r="AT1633" t="str">
        <f t="shared" si="586"/>
        <v/>
      </c>
      <c r="AU1633" t="str">
        <f t="shared" si="587"/>
        <v/>
      </c>
      <c r="AV1633" t="str">
        <f t="shared" si="588"/>
        <v/>
      </c>
      <c r="AW1633">
        <f>'01_指標庫'!$H$4*ISNUMBER($F1633)+'01_指標庫'!$H$5*ISNUMBER($AA1633)+'01_指標庫'!$H$6*ISNUMBER($G1633)+'01_指標庫'!$H$7*ISNUMBER($H1633)+'01_指標庫'!$H$8*ISNUMBER($AF1633)+'01_指標庫'!$H$9*ISNUMBER($AG1633)+'01_指標庫'!$H$10*ISNUMBER($AB1633)+'01_指標庫'!$H$11*ISNUMBER($AC1633)+'01_指標庫'!$H$12*ISNUMBER($AD1633)+'01_指標庫'!$H$13*ISNUMBER($AE1633)+'01_指標庫'!$H$14*ISNUMBER($I1633)+'01_指標庫'!$H$15*ISNUMBER($AH1633)+'01_指標庫'!$H$16*ISNUMBER($K1633)+'01_指標庫'!$H$17*ISNUMBER($AI1633)+'01_指標庫'!$H$18*ISNUMBER($AJ1633)+'01_指標庫'!$H$19*ISNUMBER($AK1633)+'01_指標庫'!$H$20*ISNUMBER($BB1633)+'01_指標庫'!$H$21*ISNUMBER($BC1633)</f>
        <v>51</v>
      </c>
      <c r="AX1633">
        <f>IF(AW1633=0,50,ROUND(('01_指標庫'!$H$4*IF(ISNUMBER($F1633),L1633,0)+'01_指標庫'!$H$5*IF(ISNUMBER($AA1633),AL1633,0)+'01_指標庫'!$H$6*IF(ISNUMBER($G1633),M1633,0)+'01_指標庫'!$H$7*IF(ISNUMBER($H1633),N1633,0)+'01_指標庫'!$H$8*IF(ISNUMBER($AF1633),AQ1633,0)+'01_指標庫'!$H$9*IF(ISNUMBER($AG1633),AR1633,0)+'01_指標庫'!$H$10*IF(ISNUMBER($AB1633),AM1633,0)+'01_指標庫'!$H$11*IF(ISNUMBER($AC1633),AN1633,0)+'01_指標庫'!$H$12*IF(ISNUMBER($AD1633),AO1633,0)+'01_指標庫'!$H$13*IF(ISNUMBER($AE1633),AP1633,0)+'01_指標庫'!$H$14*IF(ISNUMBER($I1633),O1633,0)+'01_指標庫'!$H$15*IF(ISNUMBER($AH1633),AS1633,0)+'01_指標庫'!$H$16*IF(ISNUMBER($K1633),P1633,0)+'01_指標庫'!$H$17*IF(ISNUMBER($AI1633),AT1633,0)+'01_指標庫'!$H$18*IF(ISNUMBER($AJ1633),AU1633,0)+'01_指標庫'!$H$19*IF(ISNUMBER($AK1633),AV1633,0)+'01_指標庫'!$H$20*IF(ISNUMBER($BB1633),BB1633,0)+'01_指標庫'!$H$21*IF(ISNUMBER($BC1633),BC1633,0))/AW1633,1))</f>
        <v>21.6</v>
      </c>
      <c r="AY1633" s="67"/>
      <c r="AZ1633" s="67"/>
      <c r="BA1633" s="66">
        <f t="shared" si="592"/>
        <v>-2.2402104359534047E-2</v>
      </c>
      <c r="BB1633">
        <f t="shared" si="593"/>
        <v>0</v>
      </c>
      <c r="BC1633" t="str">
        <f t="shared" si="594"/>
        <v/>
      </c>
    </row>
    <row r="1634" spans="1:55" ht="15" customHeight="1">
      <c r="A1634" s="56">
        <v>1630</v>
      </c>
      <c r="B1634" s="57">
        <v>44922</v>
      </c>
      <c r="C1634" s="56">
        <v>2022</v>
      </c>
      <c r="D1634" s="58" t="s">
        <v>237</v>
      </c>
      <c r="E1634" s="59">
        <v>10822.51</v>
      </c>
      <c r="F1634" s="60">
        <v>-0.122375</v>
      </c>
      <c r="G1634" s="60">
        <v>-0.34416099999999999</v>
      </c>
      <c r="H1634" s="61">
        <v>0.46939999999999998</v>
      </c>
      <c r="I1634" s="69">
        <v>454.7</v>
      </c>
      <c r="J1634" s="70" t="s">
        <v>240</v>
      </c>
      <c r="K1634" s="63">
        <v>21.65</v>
      </c>
      <c r="L1634" s="56">
        <f t="shared" si="572"/>
        <v>0</v>
      </c>
      <c r="M1634" s="56">
        <f t="shared" si="573"/>
        <v>0</v>
      </c>
      <c r="N1634" s="56">
        <f t="shared" si="574"/>
        <v>50</v>
      </c>
      <c r="O1634" s="56">
        <f t="shared" si="575"/>
        <v>50</v>
      </c>
      <c r="P1634" s="56">
        <f t="shared" si="576"/>
        <v>50</v>
      </c>
      <c r="Q1634" s="63"/>
      <c r="R1634" s="56"/>
      <c r="S1634" s="60">
        <f t="shared" si="589"/>
        <v>-1.4832346421858045E-2</v>
      </c>
      <c r="T1634" s="64">
        <f t="shared" si="590"/>
        <v>3.7374221370388039E-2</v>
      </c>
      <c r="V1634" s="65"/>
      <c r="W1634" s="65"/>
      <c r="Y1634" s="15" t="str">
        <f t="shared" si="577"/>
        <v>HARD</v>
      </c>
      <c r="AA1634" s="66">
        <f t="shared" si="591"/>
        <v>-7.386143089930064E-2</v>
      </c>
      <c r="AB1634">
        <f>LOOKUP($B1634,'07_L1政策步階'!$A$4:$A$14,'07_L1政策步階'!$C$4:$C$14)</f>
        <v>-1</v>
      </c>
      <c r="AC1634" s="65"/>
      <c r="AD1634" s="65"/>
      <c r="AE1634" s="65"/>
      <c r="AF1634" s="65"/>
      <c r="AG1634" s="65"/>
      <c r="AH1634" s="65"/>
      <c r="AI1634" s="65"/>
      <c r="AJ1634" s="65"/>
      <c r="AK1634" s="65"/>
      <c r="AL1634">
        <f t="shared" si="578"/>
        <v>0</v>
      </c>
      <c r="AM1634">
        <f t="shared" si="579"/>
        <v>0</v>
      </c>
      <c r="AN1634" t="str">
        <f t="shared" si="580"/>
        <v/>
      </c>
      <c r="AO1634" t="str">
        <f t="shared" si="581"/>
        <v/>
      </c>
      <c r="AP1634" t="str">
        <f t="shared" si="582"/>
        <v/>
      </c>
      <c r="AQ1634" t="str">
        <f t="shared" si="583"/>
        <v/>
      </c>
      <c r="AR1634" t="str">
        <f t="shared" si="584"/>
        <v/>
      </c>
      <c r="AS1634" t="str">
        <f t="shared" si="585"/>
        <v/>
      </c>
      <c r="AT1634" t="str">
        <f t="shared" si="586"/>
        <v/>
      </c>
      <c r="AU1634" t="str">
        <f t="shared" si="587"/>
        <v/>
      </c>
      <c r="AV1634" t="str">
        <f t="shared" si="588"/>
        <v/>
      </c>
      <c r="AW1634">
        <f>'01_指標庫'!$H$4*ISNUMBER($F1634)+'01_指標庫'!$H$5*ISNUMBER($AA1634)+'01_指標庫'!$H$6*ISNUMBER($G1634)+'01_指標庫'!$H$7*ISNUMBER($H1634)+'01_指標庫'!$H$8*ISNUMBER($AF1634)+'01_指標庫'!$H$9*ISNUMBER($AG1634)+'01_指標庫'!$H$10*ISNUMBER($AB1634)+'01_指標庫'!$H$11*ISNUMBER($AC1634)+'01_指標庫'!$H$12*ISNUMBER($AD1634)+'01_指標庫'!$H$13*ISNUMBER($AE1634)+'01_指標庫'!$H$14*ISNUMBER($I1634)+'01_指標庫'!$H$15*ISNUMBER($AH1634)+'01_指標庫'!$H$16*ISNUMBER($K1634)+'01_指標庫'!$H$17*ISNUMBER($AI1634)+'01_指標庫'!$H$18*ISNUMBER($AJ1634)+'01_指標庫'!$H$19*ISNUMBER($AK1634)+'01_指標庫'!$H$20*ISNUMBER($BB1634)+'01_指標庫'!$H$21*ISNUMBER($BC1634)</f>
        <v>51</v>
      </c>
      <c r="AX1634">
        <f>IF(AW1634=0,50,ROUND(('01_指標庫'!$H$4*IF(ISNUMBER($F1634),L1634,0)+'01_指標庫'!$H$5*IF(ISNUMBER($AA1634),AL1634,0)+'01_指標庫'!$H$6*IF(ISNUMBER($G1634),M1634,0)+'01_指標庫'!$H$7*IF(ISNUMBER($H1634),N1634,0)+'01_指標庫'!$H$8*IF(ISNUMBER($AF1634),AQ1634,0)+'01_指標庫'!$H$9*IF(ISNUMBER($AG1634),AR1634,0)+'01_指標庫'!$H$10*IF(ISNUMBER($AB1634),AM1634,0)+'01_指標庫'!$H$11*IF(ISNUMBER($AC1634),AN1634,0)+'01_指標庫'!$H$12*IF(ISNUMBER($AD1634),AO1634,0)+'01_指標庫'!$H$13*IF(ISNUMBER($AE1634),AP1634,0)+'01_指標庫'!$H$14*IF(ISNUMBER($I1634),O1634,0)+'01_指標庫'!$H$15*IF(ISNUMBER($AH1634),AS1634,0)+'01_指標庫'!$H$16*IF(ISNUMBER($K1634),P1634,0)+'01_指標庫'!$H$17*IF(ISNUMBER($AI1634),AT1634,0)+'01_指標庫'!$H$18*IF(ISNUMBER($AJ1634),AU1634,0)+'01_指標庫'!$H$19*IF(ISNUMBER($AK1634),AV1634,0)+'01_指標庫'!$H$20*IF(ISNUMBER($BB1634),BB1634,0)+'01_指標庫'!$H$21*IF(ISNUMBER($BC1634),BC1634,0))/AW1634,1))</f>
        <v>21.6</v>
      </c>
      <c r="AY1634" s="67"/>
      <c r="AZ1634" s="67"/>
      <c r="BA1634" s="66">
        <f t="shared" si="592"/>
        <v>-1.937535133660595E-2</v>
      </c>
      <c r="BB1634">
        <f t="shared" si="593"/>
        <v>0</v>
      </c>
      <c r="BC1634" t="str">
        <f t="shared" si="594"/>
        <v/>
      </c>
    </row>
    <row r="1635" spans="1:55" ht="15" customHeight="1">
      <c r="A1635" s="56">
        <v>1631</v>
      </c>
      <c r="B1635" s="57">
        <v>44923</v>
      </c>
      <c r="C1635" s="56">
        <v>2022</v>
      </c>
      <c r="D1635" s="58" t="s">
        <v>238</v>
      </c>
      <c r="E1635" s="59">
        <v>10679.34</v>
      </c>
      <c r="F1635" s="60">
        <v>-0.13315299999999999</v>
      </c>
      <c r="G1635" s="60">
        <v>-0.35283700000000001</v>
      </c>
      <c r="H1635" s="61">
        <v>0.40820000000000001</v>
      </c>
      <c r="I1635" s="69">
        <v>458.9</v>
      </c>
      <c r="J1635" s="70" t="s">
        <v>240</v>
      </c>
      <c r="K1635" s="63">
        <v>22.14</v>
      </c>
      <c r="L1635" s="56">
        <f t="shared" si="572"/>
        <v>0</v>
      </c>
      <c r="M1635" s="56">
        <f t="shared" si="573"/>
        <v>0</v>
      </c>
      <c r="N1635" s="56">
        <f t="shared" si="574"/>
        <v>50</v>
      </c>
      <c r="O1635" s="56">
        <f t="shared" si="575"/>
        <v>50</v>
      </c>
      <c r="P1635" s="56">
        <f t="shared" si="576"/>
        <v>50</v>
      </c>
      <c r="Q1635" s="63"/>
      <c r="R1635" s="56"/>
      <c r="S1635" s="60">
        <f t="shared" si="589"/>
        <v>-1.3228909005397083E-2</v>
      </c>
      <c r="T1635" s="64">
        <f t="shared" si="590"/>
        <v>2.2632794457274841E-2</v>
      </c>
      <c r="V1635" s="65"/>
      <c r="W1635" s="65"/>
      <c r="Y1635" s="15" t="str">
        <f t="shared" si="577"/>
        <v>HARD</v>
      </c>
      <c r="AA1635" s="66">
        <f t="shared" si="591"/>
        <v>-7.3593695021587746E-2</v>
      </c>
      <c r="AB1635">
        <f>LOOKUP($B1635,'07_L1政策步階'!$A$4:$A$14,'07_L1政策步階'!$C$4:$C$14)</f>
        <v>-1</v>
      </c>
      <c r="AC1635" s="65"/>
      <c r="AD1635" s="65"/>
      <c r="AE1635" s="65"/>
      <c r="AF1635" s="65"/>
      <c r="AG1635" s="65"/>
      <c r="AH1635" s="65"/>
      <c r="AI1635" s="65"/>
      <c r="AJ1635" s="65"/>
      <c r="AK1635" s="65"/>
      <c r="AL1635">
        <f t="shared" si="578"/>
        <v>0</v>
      </c>
      <c r="AM1635">
        <f t="shared" si="579"/>
        <v>0</v>
      </c>
      <c r="AN1635" t="str">
        <f t="shared" si="580"/>
        <v/>
      </c>
      <c r="AO1635" t="str">
        <f t="shared" si="581"/>
        <v/>
      </c>
      <c r="AP1635" t="str">
        <f t="shared" si="582"/>
        <v/>
      </c>
      <c r="AQ1635" t="str">
        <f t="shared" si="583"/>
        <v/>
      </c>
      <c r="AR1635" t="str">
        <f t="shared" si="584"/>
        <v/>
      </c>
      <c r="AS1635" t="str">
        <f t="shared" si="585"/>
        <v/>
      </c>
      <c r="AT1635" t="str">
        <f t="shared" si="586"/>
        <v/>
      </c>
      <c r="AU1635" t="str">
        <f t="shared" si="587"/>
        <v/>
      </c>
      <c r="AV1635" t="str">
        <f t="shared" si="588"/>
        <v/>
      </c>
      <c r="AW1635">
        <f>'01_指標庫'!$H$4*ISNUMBER($F1635)+'01_指標庫'!$H$5*ISNUMBER($AA1635)+'01_指標庫'!$H$6*ISNUMBER($G1635)+'01_指標庫'!$H$7*ISNUMBER($H1635)+'01_指標庫'!$H$8*ISNUMBER($AF1635)+'01_指標庫'!$H$9*ISNUMBER($AG1635)+'01_指標庫'!$H$10*ISNUMBER($AB1635)+'01_指標庫'!$H$11*ISNUMBER($AC1635)+'01_指標庫'!$H$12*ISNUMBER($AD1635)+'01_指標庫'!$H$13*ISNUMBER($AE1635)+'01_指標庫'!$H$14*ISNUMBER($I1635)+'01_指標庫'!$H$15*ISNUMBER($AH1635)+'01_指標庫'!$H$16*ISNUMBER($K1635)+'01_指標庫'!$H$17*ISNUMBER($AI1635)+'01_指標庫'!$H$18*ISNUMBER($AJ1635)+'01_指標庫'!$H$19*ISNUMBER($AK1635)+'01_指標庫'!$H$20*ISNUMBER($BB1635)+'01_指標庫'!$H$21*ISNUMBER($BC1635)</f>
        <v>51</v>
      </c>
      <c r="AX1635">
        <f>IF(AW1635=0,50,ROUND(('01_指標庫'!$H$4*IF(ISNUMBER($F1635),L1635,0)+'01_指標庫'!$H$5*IF(ISNUMBER($AA1635),AL1635,0)+'01_指標庫'!$H$6*IF(ISNUMBER($G1635),M1635,0)+'01_指標庫'!$H$7*IF(ISNUMBER($H1635),N1635,0)+'01_指標庫'!$H$8*IF(ISNUMBER($AF1635),AQ1635,0)+'01_指標庫'!$H$9*IF(ISNUMBER($AG1635),AR1635,0)+'01_指標庫'!$H$10*IF(ISNUMBER($AB1635),AM1635,0)+'01_指標庫'!$H$11*IF(ISNUMBER($AC1635),AN1635,0)+'01_指標庫'!$H$12*IF(ISNUMBER($AD1635),AO1635,0)+'01_指標庫'!$H$13*IF(ISNUMBER($AE1635),AP1635,0)+'01_指標庫'!$H$14*IF(ISNUMBER($I1635),O1635,0)+'01_指標庫'!$H$15*IF(ISNUMBER($AH1635),AS1635,0)+'01_指標庫'!$H$16*IF(ISNUMBER($K1635),P1635,0)+'01_指標庫'!$H$17*IF(ISNUMBER($AI1635),AT1635,0)+'01_指標庫'!$H$18*IF(ISNUMBER($AJ1635),AU1635,0)+'01_指標庫'!$H$19*IF(ISNUMBER($AK1635),AV1635,0)+'01_指標庫'!$H$20*IF(ISNUMBER($BB1635),BB1635,0)+'01_指標庫'!$H$21*IF(ISNUMBER($BC1635),BC1635,0))/AW1635,1))</f>
        <v>21.6</v>
      </c>
      <c r="AY1635" s="67"/>
      <c r="AZ1635" s="67"/>
      <c r="BA1635" s="66">
        <f t="shared" si="592"/>
        <v>-1.6259889810022021E-2</v>
      </c>
      <c r="BB1635">
        <f t="shared" si="593"/>
        <v>0</v>
      </c>
      <c r="BC1635" t="str">
        <f t="shared" si="594"/>
        <v/>
      </c>
    </row>
    <row r="1636" spans="1:55" ht="15" customHeight="1">
      <c r="A1636" s="56">
        <v>1632</v>
      </c>
      <c r="B1636" s="57">
        <v>44924</v>
      </c>
      <c r="C1636" s="56">
        <v>2022</v>
      </c>
      <c r="D1636" s="58" t="s">
        <v>239</v>
      </c>
      <c r="E1636" s="59">
        <v>10951.05</v>
      </c>
      <c r="F1636" s="60">
        <v>-0.110193</v>
      </c>
      <c r="G1636" s="60">
        <v>-0.33637099999999998</v>
      </c>
      <c r="H1636" s="61">
        <v>0.48980000000000001</v>
      </c>
      <c r="I1636" s="69">
        <v>453</v>
      </c>
      <c r="J1636" s="70" t="s">
        <v>240</v>
      </c>
      <c r="K1636" s="63">
        <v>21.44</v>
      </c>
      <c r="L1636" s="56">
        <f t="shared" si="572"/>
        <v>0</v>
      </c>
      <c r="M1636" s="56">
        <f t="shared" si="573"/>
        <v>0</v>
      </c>
      <c r="N1636" s="56">
        <f t="shared" si="574"/>
        <v>50</v>
      </c>
      <c r="O1636" s="56">
        <f t="shared" si="575"/>
        <v>50</v>
      </c>
      <c r="P1636" s="56">
        <f t="shared" si="576"/>
        <v>50</v>
      </c>
      <c r="Q1636" s="63"/>
      <c r="R1636" s="56"/>
      <c r="S1636" s="60">
        <f t="shared" si="589"/>
        <v>2.5442583530442819E-2</v>
      </c>
      <c r="T1636" s="64">
        <f t="shared" si="590"/>
        <v>-3.1616982836494945E-2</v>
      </c>
      <c r="V1636" s="65"/>
      <c r="W1636" s="65"/>
      <c r="Y1636" s="15" t="str">
        <f t="shared" si="577"/>
        <v>HARD</v>
      </c>
      <c r="AA1636" s="66">
        <f t="shared" si="591"/>
        <v>-7.2969584144998323E-2</v>
      </c>
      <c r="AB1636">
        <f>LOOKUP($B1636,'07_L1政策步階'!$A$4:$A$14,'07_L1政策步階'!$C$4:$C$14)</f>
        <v>-1</v>
      </c>
      <c r="AC1636" s="65"/>
      <c r="AD1636" s="65"/>
      <c r="AE1636" s="65"/>
      <c r="AF1636" s="65"/>
      <c r="AG1636" s="65"/>
      <c r="AH1636" s="65"/>
      <c r="AI1636" s="65"/>
      <c r="AJ1636" s="65"/>
      <c r="AK1636" s="65"/>
      <c r="AL1636">
        <f t="shared" si="578"/>
        <v>0</v>
      </c>
      <c r="AM1636">
        <f t="shared" si="579"/>
        <v>0</v>
      </c>
      <c r="AN1636" t="str">
        <f t="shared" si="580"/>
        <v/>
      </c>
      <c r="AO1636" t="str">
        <f t="shared" si="581"/>
        <v/>
      </c>
      <c r="AP1636" t="str">
        <f t="shared" si="582"/>
        <v/>
      </c>
      <c r="AQ1636" t="str">
        <f t="shared" si="583"/>
        <v/>
      </c>
      <c r="AR1636" t="str">
        <f t="shared" si="584"/>
        <v/>
      </c>
      <c r="AS1636" t="str">
        <f t="shared" si="585"/>
        <v/>
      </c>
      <c r="AT1636" t="str">
        <f t="shared" si="586"/>
        <v/>
      </c>
      <c r="AU1636" t="str">
        <f t="shared" si="587"/>
        <v/>
      </c>
      <c r="AV1636" t="str">
        <f t="shared" si="588"/>
        <v/>
      </c>
      <c r="AW1636">
        <f>'01_指標庫'!$H$4*ISNUMBER($F1636)+'01_指標庫'!$H$5*ISNUMBER($AA1636)+'01_指標庫'!$H$6*ISNUMBER($G1636)+'01_指標庫'!$H$7*ISNUMBER($H1636)+'01_指標庫'!$H$8*ISNUMBER($AF1636)+'01_指標庫'!$H$9*ISNUMBER($AG1636)+'01_指標庫'!$H$10*ISNUMBER($AB1636)+'01_指標庫'!$H$11*ISNUMBER($AC1636)+'01_指標庫'!$H$12*ISNUMBER($AD1636)+'01_指標庫'!$H$13*ISNUMBER($AE1636)+'01_指標庫'!$H$14*ISNUMBER($I1636)+'01_指標庫'!$H$15*ISNUMBER($AH1636)+'01_指標庫'!$H$16*ISNUMBER($K1636)+'01_指標庫'!$H$17*ISNUMBER($AI1636)+'01_指標庫'!$H$18*ISNUMBER($AJ1636)+'01_指標庫'!$H$19*ISNUMBER($AK1636)+'01_指標庫'!$H$20*ISNUMBER($BB1636)+'01_指標庫'!$H$21*ISNUMBER($BC1636)</f>
        <v>51</v>
      </c>
      <c r="AX1636">
        <f>IF(AW1636=0,50,ROUND(('01_指標庫'!$H$4*IF(ISNUMBER($F1636),L1636,0)+'01_指標庫'!$H$5*IF(ISNUMBER($AA1636),AL1636,0)+'01_指標庫'!$H$6*IF(ISNUMBER($G1636),M1636,0)+'01_指標庫'!$H$7*IF(ISNUMBER($H1636),N1636,0)+'01_指標庫'!$H$8*IF(ISNUMBER($AF1636),AQ1636,0)+'01_指標庫'!$H$9*IF(ISNUMBER($AG1636),AR1636,0)+'01_指標庫'!$H$10*IF(ISNUMBER($AB1636),AM1636,0)+'01_指標庫'!$H$11*IF(ISNUMBER($AC1636),AN1636,0)+'01_指標庫'!$H$12*IF(ISNUMBER($AD1636),AO1636,0)+'01_指標庫'!$H$13*IF(ISNUMBER($AE1636),AP1636,0)+'01_指標庫'!$H$14*IF(ISNUMBER($I1636),O1636,0)+'01_指標庫'!$H$15*IF(ISNUMBER($AH1636),AS1636,0)+'01_指標庫'!$H$16*IF(ISNUMBER($K1636),P1636,0)+'01_指標庫'!$H$17*IF(ISNUMBER($AI1636),AT1636,0)+'01_指標庫'!$H$18*IF(ISNUMBER($AJ1636),AU1636,0)+'01_指標庫'!$H$19*IF(ISNUMBER($AK1636),AV1636,0)+'01_指標庫'!$H$20*IF(ISNUMBER($BB1636),BB1636,0)+'01_指標庫'!$H$21*IF(ISNUMBER($BC1636),BC1636,0))/AW1636,1))</f>
        <v>21.6</v>
      </c>
      <c r="AY1636" s="67"/>
      <c r="AZ1636" s="67"/>
      <c r="BA1636" s="66">
        <f t="shared" si="592"/>
        <v>-1.4381164365689925E-2</v>
      </c>
      <c r="BB1636">
        <f t="shared" si="593"/>
        <v>0</v>
      </c>
      <c r="BC1636" t="str">
        <f t="shared" si="594"/>
        <v/>
      </c>
    </row>
    <row r="1637" spans="1:55" ht="15" customHeight="1">
      <c r="A1637" s="56">
        <v>1633</v>
      </c>
      <c r="B1637" s="57">
        <v>44925</v>
      </c>
      <c r="C1637" s="56">
        <v>2022</v>
      </c>
      <c r="D1637" s="58" t="s">
        <v>234</v>
      </c>
      <c r="E1637" s="59">
        <v>10939.76</v>
      </c>
      <c r="F1637" s="60">
        <v>-0.11001900000000001</v>
      </c>
      <c r="G1637" s="60">
        <v>-0.33705499999999999</v>
      </c>
      <c r="H1637" s="61">
        <v>0.44900000000000001</v>
      </c>
      <c r="I1637" s="69">
        <v>454.9</v>
      </c>
      <c r="J1637" s="70" t="s">
        <v>240</v>
      </c>
      <c r="K1637" s="63">
        <v>21.67</v>
      </c>
      <c r="L1637" s="56">
        <f t="shared" si="572"/>
        <v>0</v>
      </c>
      <c r="M1637" s="56">
        <f t="shared" si="573"/>
        <v>0</v>
      </c>
      <c r="N1637" s="56">
        <f t="shared" si="574"/>
        <v>50</v>
      </c>
      <c r="O1637" s="56">
        <f t="shared" si="575"/>
        <v>50</v>
      </c>
      <c r="P1637" s="56">
        <f t="shared" si="576"/>
        <v>50</v>
      </c>
      <c r="Q1637" s="63"/>
      <c r="R1637" s="56"/>
      <c r="S1637" s="60">
        <f t="shared" si="589"/>
        <v>-1.0309513699598982E-3</v>
      </c>
      <c r="T1637" s="64">
        <f t="shared" si="590"/>
        <v>1.0727611940298587E-2</v>
      </c>
      <c r="V1637" s="65"/>
      <c r="W1637" s="65"/>
      <c r="Y1637" s="15" t="str">
        <f t="shared" si="577"/>
        <v>HARD</v>
      </c>
      <c r="AA1637" s="66">
        <f t="shared" si="591"/>
        <v>-7.2098132661354009E-2</v>
      </c>
      <c r="AB1637">
        <f>LOOKUP($B1637,'07_L1政策步階'!$A$4:$A$14,'07_L1政策步階'!$C$4:$C$14)</f>
        <v>-1</v>
      </c>
      <c r="AC1637" s="65"/>
      <c r="AD1637" s="65"/>
      <c r="AE1637" s="65"/>
      <c r="AF1637" s="65"/>
      <c r="AG1637" s="65"/>
      <c r="AH1637" s="65"/>
      <c r="AI1637" s="65"/>
      <c r="AJ1637" s="65"/>
      <c r="AK1637" s="65"/>
      <c r="AL1637">
        <f t="shared" si="578"/>
        <v>0</v>
      </c>
      <c r="AM1637">
        <f t="shared" si="579"/>
        <v>0</v>
      </c>
      <c r="AN1637" t="str">
        <f t="shared" si="580"/>
        <v/>
      </c>
      <c r="AO1637" t="str">
        <f t="shared" si="581"/>
        <v/>
      </c>
      <c r="AP1637" t="str">
        <f t="shared" si="582"/>
        <v/>
      </c>
      <c r="AQ1637" t="str">
        <f t="shared" si="583"/>
        <v/>
      </c>
      <c r="AR1637" t="str">
        <f t="shared" si="584"/>
        <v/>
      </c>
      <c r="AS1637" t="str">
        <f t="shared" si="585"/>
        <v/>
      </c>
      <c r="AT1637" t="str">
        <f t="shared" si="586"/>
        <v/>
      </c>
      <c r="AU1637" t="str">
        <f t="shared" si="587"/>
        <v/>
      </c>
      <c r="AV1637" t="str">
        <f t="shared" si="588"/>
        <v/>
      </c>
      <c r="AW1637">
        <f>'01_指標庫'!$H$4*ISNUMBER($F1637)+'01_指標庫'!$H$5*ISNUMBER($AA1637)+'01_指標庫'!$H$6*ISNUMBER($G1637)+'01_指標庫'!$H$7*ISNUMBER($H1637)+'01_指標庫'!$H$8*ISNUMBER($AF1637)+'01_指標庫'!$H$9*ISNUMBER($AG1637)+'01_指標庫'!$H$10*ISNUMBER($AB1637)+'01_指標庫'!$H$11*ISNUMBER($AC1637)+'01_指標庫'!$H$12*ISNUMBER($AD1637)+'01_指標庫'!$H$13*ISNUMBER($AE1637)+'01_指標庫'!$H$14*ISNUMBER($I1637)+'01_指標庫'!$H$15*ISNUMBER($AH1637)+'01_指標庫'!$H$16*ISNUMBER($K1637)+'01_指標庫'!$H$17*ISNUMBER($AI1637)+'01_指標庫'!$H$18*ISNUMBER($AJ1637)+'01_指標庫'!$H$19*ISNUMBER($AK1637)+'01_指標庫'!$H$20*ISNUMBER($BB1637)+'01_指標庫'!$H$21*ISNUMBER($BC1637)</f>
        <v>51</v>
      </c>
      <c r="AX1637">
        <f>IF(AW1637=0,50,ROUND(('01_指標庫'!$H$4*IF(ISNUMBER($F1637),L1637,0)+'01_指標庫'!$H$5*IF(ISNUMBER($AA1637),AL1637,0)+'01_指標庫'!$H$6*IF(ISNUMBER($G1637),M1637,0)+'01_指標庫'!$H$7*IF(ISNUMBER($H1637),N1637,0)+'01_指標庫'!$H$8*IF(ISNUMBER($AF1637),AQ1637,0)+'01_指標庫'!$H$9*IF(ISNUMBER($AG1637),AR1637,0)+'01_指標庫'!$H$10*IF(ISNUMBER($AB1637),AM1637,0)+'01_指標庫'!$H$11*IF(ISNUMBER($AC1637),AN1637,0)+'01_指標庫'!$H$12*IF(ISNUMBER($AD1637),AO1637,0)+'01_指標庫'!$H$13*IF(ISNUMBER($AE1637),AP1637,0)+'01_指標庫'!$H$14*IF(ISNUMBER($I1637),O1637,0)+'01_指標庫'!$H$15*IF(ISNUMBER($AH1637),AS1637,0)+'01_指標庫'!$H$16*IF(ISNUMBER($K1637),P1637,0)+'01_指標庫'!$H$17*IF(ISNUMBER($AI1637),AT1637,0)+'01_指標庫'!$H$18*IF(ISNUMBER($AJ1637),AU1637,0)+'01_指標庫'!$H$19*IF(ISNUMBER($AK1637),AV1637,0)+'01_指標庫'!$H$20*IF(ISNUMBER($BB1637),BB1637,0)+'01_指標庫'!$H$21*IF(ISNUMBER($BC1637),BC1637,0))/AW1637,1))</f>
        <v>21.6</v>
      </c>
      <c r="AY1637" s="67"/>
      <c r="AZ1637" s="67"/>
      <c r="BA1637" s="66">
        <f t="shared" si="592"/>
        <v>-1.1045107767639561E-2</v>
      </c>
      <c r="BB1637">
        <f t="shared" si="593"/>
        <v>0</v>
      </c>
      <c r="BC1637" t="str">
        <f t="shared" si="594"/>
        <v/>
      </c>
    </row>
    <row r="1638" spans="1:55" ht="15" customHeight="1">
      <c r="A1638" s="56">
        <v>1634</v>
      </c>
      <c r="B1638" s="57">
        <v>44929</v>
      </c>
      <c r="C1638" s="56">
        <v>2023</v>
      </c>
      <c r="D1638" s="58" t="s">
        <v>237</v>
      </c>
      <c r="E1638" s="59">
        <v>10862.64</v>
      </c>
      <c r="F1638" s="60">
        <v>-0.115121</v>
      </c>
      <c r="G1638" s="60">
        <v>-0.341729</v>
      </c>
      <c r="H1638" s="61">
        <v>0.44900000000000001</v>
      </c>
      <c r="I1638" s="69">
        <v>465.2</v>
      </c>
      <c r="J1638" s="70" t="s">
        <v>240</v>
      </c>
      <c r="K1638" s="63">
        <v>22.9</v>
      </c>
      <c r="L1638" s="56">
        <f t="shared" si="572"/>
        <v>0</v>
      </c>
      <c r="M1638" s="56">
        <f t="shared" si="573"/>
        <v>0</v>
      </c>
      <c r="N1638" s="56">
        <f t="shared" si="574"/>
        <v>50</v>
      </c>
      <c r="O1638" s="56">
        <f t="shared" si="575"/>
        <v>50</v>
      </c>
      <c r="P1638" s="56">
        <f t="shared" si="576"/>
        <v>50</v>
      </c>
      <c r="Q1638" s="63"/>
      <c r="R1638" s="56"/>
      <c r="S1638" s="60">
        <f t="shared" si="589"/>
        <v>-7.0495147973996808E-3</v>
      </c>
      <c r="T1638" s="64">
        <f t="shared" si="590"/>
        <v>5.6760498384863745E-2</v>
      </c>
      <c r="V1638" s="65"/>
      <c r="W1638" s="65"/>
      <c r="Y1638" s="15" t="str">
        <f t="shared" si="577"/>
        <v>HARD</v>
      </c>
      <c r="AA1638" s="66">
        <f t="shared" si="591"/>
        <v>-7.1167471336816557E-2</v>
      </c>
      <c r="AB1638">
        <f>LOOKUP($B1638,'07_L1政策步階'!$A$4:$A$14,'07_L1政策步階'!$C$4:$C$14)</f>
        <v>-1</v>
      </c>
      <c r="AC1638" s="65"/>
      <c r="AD1638" s="65"/>
      <c r="AE1638" s="65"/>
      <c r="AF1638" s="65"/>
      <c r="AG1638" s="65"/>
      <c r="AH1638" s="65"/>
      <c r="AI1638" s="65"/>
      <c r="AJ1638" s="65"/>
      <c r="AK1638" s="65"/>
      <c r="AL1638">
        <f t="shared" si="578"/>
        <v>0</v>
      </c>
      <c r="AM1638">
        <f t="shared" si="579"/>
        <v>0</v>
      </c>
      <c r="AN1638" t="str">
        <f t="shared" si="580"/>
        <v/>
      </c>
      <c r="AO1638" t="str">
        <f t="shared" si="581"/>
        <v/>
      </c>
      <c r="AP1638" t="str">
        <f t="shared" si="582"/>
        <v/>
      </c>
      <c r="AQ1638" t="str">
        <f t="shared" si="583"/>
        <v/>
      </c>
      <c r="AR1638" t="str">
        <f t="shared" si="584"/>
        <v/>
      </c>
      <c r="AS1638" t="str">
        <f t="shared" si="585"/>
        <v/>
      </c>
      <c r="AT1638" t="str">
        <f t="shared" si="586"/>
        <v/>
      </c>
      <c r="AU1638" t="str">
        <f t="shared" si="587"/>
        <v/>
      </c>
      <c r="AV1638" t="str">
        <f t="shared" si="588"/>
        <v/>
      </c>
      <c r="AW1638">
        <f>'01_指標庫'!$H$4*ISNUMBER($F1638)+'01_指標庫'!$H$5*ISNUMBER($AA1638)+'01_指標庫'!$H$6*ISNUMBER($G1638)+'01_指標庫'!$H$7*ISNUMBER($H1638)+'01_指標庫'!$H$8*ISNUMBER($AF1638)+'01_指標庫'!$H$9*ISNUMBER($AG1638)+'01_指標庫'!$H$10*ISNUMBER($AB1638)+'01_指標庫'!$H$11*ISNUMBER($AC1638)+'01_指標庫'!$H$12*ISNUMBER($AD1638)+'01_指標庫'!$H$13*ISNUMBER($AE1638)+'01_指標庫'!$H$14*ISNUMBER($I1638)+'01_指標庫'!$H$15*ISNUMBER($AH1638)+'01_指標庫'!$H$16*ISNUMBER($K1638)+'01_指標庫'!$H$17*ISNUMBER($AI1638)+'01_指標庫'!$H$18*ISNUMBER($AJ1638)+'01_指標庫'!$H$19*ISNUMBER($AK1638)+'01_指標庫'!$H$20*ISNUMBER($BB1638)+'01_指標庫'!$H$21*ISNUMBER($BC1638)</f>
        <v>51</v>
      </c>
      <c r="AX1638">
        <f>IF(AW1638=0,50,ROUND(('01_指標庫'!$H$4*IF(ISNUMBER($F1638),L1638,0)+'01_指標庫'!$H$5*IF(ISNUMBER($AA1638),AL1638,0)+'01_指標庫'!$H$6*IF(ISNUMBER($G1638),M1638,0)+'01_指標庫'!$H$7*IF(ISNUMBER($H1638),N1638,0)+'01_指標庫'!$H$8*IF(ISNUMBER($AF1638),AQ1638,0)+'01_指標庫'!$H$9*IF(ISNUMBER($AG1638),AR1638,0)+'01_指標庫'!$H$10*IF(ISNUMBER($AB1638),AM1638,0)+'01_指標庫'!$H$11*IF(ISNUMBER($AC1638),AN1638,0)+'01_指標庫'!$H$12*IF(ISNUMBER($AD1638),AO1638,0)+'01_指標庫'!$H$13*IF(ISNUMBER($AE1638),AP1638,0)+'01_指標庫'!$H$14*IF(ISNUMBER($I1638),O1638,0)+'01_指標庫'!$H$15*IF(ISNUMBER($AH1638),AS1638,0)+'01_指標庫'!$H$16*IF(ISNUMBER($K1638),P1638,0)+'01_指標庫'!$H$17*IF(ISNUMBER($AI1638),AT1638,0)+'01_指標庫'!$H$18*IF(ISNUMBER($AJ1638),AU1638,0)+'01_指標庫'!$H$19*IF(ISNUMBER($AK1638),AV1638,0)+'01_指標庫'!$H$20*IF(ISNUMBER($BB1638),BB1638,0)+'01_指標庫'!$H$21*IF(ISNUMBER($BC1638),BC1638,0))/AW1638,1))</f>
        <v>21.6</v>
      </c>
      <c r="AY1638" s="67"/>
      <c r="AZ1638" s="67"/>
      <c r="BA1638" s="66">
        <f t="shared" si="592"/>
        <v>-9.8474511035608892E-3</v>
      </c>
      <c r="BB1638">
        <f t="shared" si="593"/>
        <v>0</v>
      </c>
      <c r="BC1638" t="str">
        <f t="shared" si="594"/>
        <v/>
      </c>
    </row>
    <row r="1639" spans="1:55" ht="15" customHeight="1">
      <c r="A1639" s="56">
        <v>1635</v>
      </c>
      <c r="B1639" s="57">
        <v>44930</v>
      </c>
      <c r="C1639" s="56">
        <v>2023</v>
      </c>
      <c r="D1639" s="58" t="s">
        <v>238</v>
      </c>
      <c r="E1639" s="59">
        <v>10914.8</v>
      </c>
      <c r="F1639" s="60">
        <v>-0.109601</v>
      </c>
      <c r="G1639" s="60">
        <v>-0.32954699999999998</v>
      </c>
      <c r="H1639" s="61">
        <v>0.48980000000000001</v>
      </c>
      <c r="I1639" s="69">
        <v>457.8</v>
      </c>
      <c r="J1639" s="70" t="s">
        <v>240</v>
      </c>
      <c r="K1639" s="63">
        <v>22.01</v>
      </c>
      <c r="L1639" s="56">
        <f t="shared" si="572"/>
        <v>0</v>
      </c>
      <c r="M1639" s="56">
        <f t="shared" si="573"/>
        <v>0</v>
      </c>
      <c r="N1639" s="56">
        <f t="shared" si="574"/>
        <v>50</v>
      </c>
      <c r="O1639" s="56">
        <f t="shared" si="575"/>
        <v>50</v>
      </c>
      <c r="P1639" s="56">
        <f t="shared" si="576"/>
        <v>50</v>
      </c>
      <c r="Q1639" s="63"/>
      <c r="R1639" s="56"/>
      <c r="S1639" s="60">
        <f t="shared" si="589"/>
        <v>4.8017793096337691E-3</v>
      </c>
      <c r="T1639" s="64">
        <f t="shared" si="590"/>
        <v>-3.8864628820960534E-2</v>
      </c>
      <c r="V1639" s="65"/>
      <c r="W1639" s="65"/>
      <c r="Y1639" s="15" t="str">
        <f t="shared" si="577"/>
        <v>HARD</v>
      </c>
      <c r="AA1639" s="66">
        <f t="shared" si="591"/>
        <v>-7.0484793005651913E-2</v>
      </c>
      <c r="AB1639">
        <f>LOOKUP($B1639,'07_L1政策步階'!$A$4:$A$14,'07_L1政策步階'!$C$4:$C$14)</f>
        <v>-1</v>
      </c>
      <c r="AC1639" s="65"/>
      <c r="AD1639" s="65"/>
      <c r="AE1639" s="65"/>
      <c r="AF1639" s="65"/>
      <c r="AG1639" s="65"/>
      <c r="AH1639" s="65"/>
      <c r="AI1639" s="65"/>
      <c r="AJ1639" s="65"/>
      <c r="AK1639" s="65"/>
      <c r="AL1639">
        <f t="shared" si="578"/>
        <v>0</v>
      </c>
      <c r="AM1639">
        <f t="shared" si="579"/>
        <v>0</v>
      </c>
      <c r="AN1639" t="str">
        <f t="shared" si="580"/>
        <v/>
      </c>
      <c r="AO1639" t="str">
        <f t="shared" si="581"/>
        <v/>
      </c>
      <c r="AP1639" t="str">
        <f t="shared" si="582"/>
        <v/>
      </c>
      <c r="AQ1639" t="str">
        <f t="shared" si="583"/>
        <v/>
      </c>
      <c r="AR1639" t="str">
        <f t="shared" si="584"/>
        <v/>
      </c>
      <c r="AS1639" t="str">
        <f t="shared" si="585"/>
        <v/>
      </c>
      <c r="AT1639" t="str">
        <f t="shared" si="586"/>
        <v/>
      </c>
      <c r="AU1639" t="str">
        <f t="shared" si="587"/>
        <v/>
      </c>
      <c r="AV1639" t="str">
        <f t="shared" si="588"/>
        <v/>
      </c>
      <c r="AW1639">
        <f>'01_指標庫'!$H$4*ISNUMBER($F1639)+'01_指標庫'!$H$5*ISNUMBER($AA1639)+'01_指標庫'!$H$6*ISNUMBER($G1639)+'01_指標庫'!$H$7*ISNUMBER($H1639)+'01_指標庫'!$H$8*ISNUMBER($AF1639)+'01_指標庫'!$H$9*ISNUMBER($AG1639)+'01_指標庫'!$H$10*ISNUMBER($AB1639)+'01_指標庫'!$H$11*ISNUMBER($AC1639)+'01_指標庫'!$H$12*ISNUMBER($AD1639)+'01_指標庫'!$H$13*ISNUMBER($AE1639)+'01_指標庫'!$H$14*ISNUMBER($I1639)+'01_指標庫'!$H$15*ISNUMBER($AH1639)+'01_指標庫'!$H$16*ISNUMBER($K1639)+'01_指標庫'!$H$17*ISNUMBER($AI1639)+'01_指標庫'!$H$18*ISNUMBER($AJ1639)+'01_指標庫'!$H$19*ISNUMBER($AK1639)+'01_指標庫'!$H$20*ISNUMBER($BB1639)+'01_指標庫'!$H$21*ISNUMBER($BC1639)</f>
        <v>51</v>
      </c>
      <c r="AX1639">
        <f>IF(AW1639=0,50,ROUND(('01_指標庫'!$H$4*IF(ISNUMBER($F1639),L1639,0)+'01_指標庫'!$H$5*IF(ISNUMBER($AA1639),AL1639,0)+'01_指標庫'!$H$6*IF(ISNUMBER($G1639),M1639,0)+'01_指標庫'!$H$7*IF(ISNUMBER($H1639),N1639,0)+'01_指標庫'!$H$8*IF(ISNUMBER($AF1639),AQ1639,0)+'01_指標庫'!$H$9*IF(ISNUMBER($AG1639),AR1639,0)+'01_指標庫'!$H$10*IF(ISNUMBER($AB1639),AM1639,0)+'01_指標庫'!$H$11*IF(ISNUMBER($AC1639),AN1639,0)+'01_指標庫'!$H$12*IF(ISNUMBER($AD1639),AO1639,0)+'01_指標庫'!$H$13*IF(ISNUMBER($AE1639),AP1639,0)+'01_指標庫'!$H$14*IF(ISNUMBER($I1639),O1639,0)+'01_指標庫'!$H$15*IF(ISNUMBER($AH1639),AS1639,0)+'01_指標庫'!$H$16*IF(ISNUMBER($K1639),P1639,0)+'01_指標庫'!$H$17*IF(ISNUMBER($AI1639),AT1639,0)+'01_指標庫'!$H$18*IF(ISNUMBER($AJ1639),AU1639,0)+'01_指標庫'!$H$19*IF(ISNUMBER($AK1639),AV1639,0)+'01_指標庫'!$H$20*IF(ISNUMBER($BB1639),BB1639,0)+'01_指標庫'!$H$21*IF(ISNUMBER($BC1639),BC1639,0))/AW1639,1))</f>
        <v>21.6</v>
      </c>
      <c r="AY1639" s="67"/>
      <c r="AZ1639" s="67"/>
      <c r="BA1639" s="66">
        <f t="shared" si="592"/>
        <v>-6.624109543420742E-3</v>
      </c>
      <c r="BB1639">
        <f t="shared" si="593"/>
        <v>0</v>
      </c>
      <c r="BC1639" t="str">
        <f t="shared" si="594"/>
        <v/>
      </c>
    </row>
    <row r="1640" spans="1:55" ht="15" customHeight="1">
      <c r="A1640" s="56">
        <v>1636</v>
      </c>
      <c r="B1640" s="57">
        <v>44931</v>
      </c>
      <c r="C1640" s="56">
        <v>2023</v>
      </c>
      <c r="D1640" s="58" t="s">
        <v>239</v>
      </c>
      <c r="E1640" s="59">
        <v>10741.22</v>
      </c>
      <c r="F1640" s="60">
        <v>-0.12246</v>
      </c>
      <c r="G1640" s="60">
        <v>-0.32466800000000001</v>
      </c>
      <c r="H1640" s="61">
        <v>0.44900000000000001</v>
      </c>
      <c r="I1640" s="69">
        <v>461.5</v>
      </c>
      <c r="J1640" s="70" t="s">
        <v>240</v>
      </c>
      <c r="K1640" s="63">
        <v>22.46</v>
      </c>
      <c r="L1640" s="56">
        <f t="shared" si="572"/>
        <v>0</v>
      </c>
      <c r="M1640" s="56">
        <f t="shared" si="573"/>
        <v>0</v>
      </c>
      <c r="N1640" s="56">
        <f t="shared" si="574"/>
        <v>50</v>
      </c>
      <c r="O1640" s="56">
        <f t="shared" si="575"/>
        <v>50</v>
      </c>
      <c r="P1640" s="56">
        <f t="shared" si="576"/>
        <v>50</v>
      </c>
      <c r="Q1640" s="63"/>
      <c r="R1640" s="56"/>
      <c r="S1640" s="60">
        <f t="shared" si="589"/>
        <v>-1.5903177337193486E-2</v>
      </c>
      <c r="T1640" s="64">
        <f t="shared" si="590"/>
        <v>2.0445252158109994E-2</v>
      </c>
      <c r="V1640" s="65"/>
      <c r="W1640" s="65"/>
      <c r="Y1640" s="15" t="str">
        <f t="shared" si="577"/>
        <v>HARD</v>
      </c>
      <c r="AA1640" s="66">
        <f t="shared" si="591"/>
        <v>-7.02305040108544E-2</v>
      </c>
      <c r="AB1640">
        <f>LOOKUP($B1640,'07_L1政策步階'!$A$4:$A$14,'07_L1政策步階'!$C$4:$C$14)</f>
        <v>-1</v>
      </c>
      <c r="AC1640" s="65"/>
      <c r="AD1640" s="65"/>
      <c r="AE1640" s="65"/>
      <c r="AF1640" s="65"/>
      <c r="AG1640" s="65"/>
      <c r="AH1640" s="65"/>
      <c r="AI1640" s="65"/>
      <c r="AJ1640" s="65"/>
      <c r="AK1640" s="65"/>
      <c r="AL1640">
        <f t="shared" si="578"/>
        <v>0</v>
      </c>
      <c r="AM1640">
        <f t="shared" si="579"/>
        <v>0</v>
      </c>
      <c r="AN1640" t="str">
        <f t="shared" si="580"/>
        <v/>
      </c>
      <c r="AO1640" t="str">
        <f t="shared" si="581"/>
        <v/>
      </c>
      <c r="AP1640" t="str">
        <f t="shared" si="582"/>
        <v/>
      </c>
      <c r="AQ1640" t="str">
        <f t="shared" si="583"/>
        <v/>
      </c>
      <c r="AR1640" t="str">
        <f t="shared" si="584"/>
        <v/>
      </c>
      <c r="AS1640" t="str">
        <f t="shared" si="585"/>
        <v/>
      </c>
      <c r="AT1640" t="str">
        <f t="shared" si="586"/>
        <v/>
      </c>
      <c r="AU1640" t="str">
        <f t="shared" si="587"/>
        <v/>
      </c>
      <c r="AV1640" t="str">
        <f t="shared" si="588"/>
        <v/>
      </c>
      <c r="AW1640">
        <f>'01_指標庫'!$H$4*ISNUMBER($F1640)+'01_指標庫'!$H$5*ISNUMBER($AA1640)+'01_指標庫'!$H$6*ISNUMBER($G1640)+'01_指標庫'!$H$7*ISNUMBER($H1640)+'01_指標庫'!$H$8*ISNUMBER($AF1640)+'01_指標庫'!$H$9*ISNUMBER($AG1640)+'01_指標庫'!$H$10*ISNUMBER($AB1640)+'01_指標庫'!$H$11*ISNUMBER($AC1640)+'01_指標庫'!$H$12*ISNUMBER($AD1640)+'01_指標庫'!$H$13*ISNUMBER($AE1640)+'01_指標庫'!$H$14*ISNUMBER($I1640)+'01_指標庫'!$H$15*ISNUMBER($AH1640)+'01_指標庫'!$H$16*ISNUMBER($K1640)+'01_指標庫'!$H$17*ISNUMBER($AI1640)+'01_指標庫'!$H$18*ISNUMBER($AJ1640)+'01_指標庫'!$H$19*ISNUMBER($AK1640)+'01_指標庫'!$H$20*ISNUMBER($BB1640)+'01_指標庫'!$H$21*ISNUMBER($BC1640)</f>
        <v>51</v>
      </c>
      <c r="AX1640">
        <f>IF(AW1640=0,50,ROUND(('01_指標庫'!$H$4*IF(ISNUMBER($F1640),L1640,0)+'01_指標庫'!$H$5*IF(ISNUMBER($AA1640),AL1640,0)+'01_指標庫'!$H$6*IF(ISNUMBER($G1640),M1640,0)+'01_指標庫'!$H$7*IF(ISNUMBER($H1640),N1640,0)+'01_指標庫'!$H$8*IF(ISNUMBER($AF1640),AQ1640,0)+'01_指標庫'!$H$9*IF(ISNUMBER($AG1640),AR1640,0)+'01_指標庫'!$H$10*IF(ISNUMBER($AB1640),AM1640,0)+'01_指標庫'!$H$11*IF(ISNUMBER($AC1640),AN1640,0)+'01_指標庫'!$H$12*IF(ISNUMBER($AD1640),AO1640,0)+'01_指標庫'!$H$13*IF(ISNUMBER($AE1640),AP1640,0)+'01_指標庫'!$H$14*IF(ISNUMBER($I1640),O1640,0)+'01_指標庫'!$H$15*IF(ISNUMBER($AH1640),AS1640,0)+'01_指標庫'!$H$16*IF(ISNUMBER($K1640),P1640,0)+'01_指標庫'!$H$17*IF(ISNUMBER($AI1640),AT1640,0)+'01_指標庫'!$H$18*IF(ISNUMBER($AJ1640),AU1640,0)+'01_指標庫'!$H$19*IF(ISNUMBER($AK1640),AV1640,0)+'01_指標庫'!$H$20*IF(ISNUMBER($BB1640),BB1640,0)+'01_指標庫'!$H$21*IF(ISNUMBER($BC1640),BC1640,0))/AW1640,1))</f>
        <v>27.5</v>
      </c>
      <c r="AY1640" s="67"/>
      <c r="AZ1640" s="67"/>
      <c r="BA1640" s="66">
        <f t="shared" si="592"/>
        <v>-2.4736730510990235E-3</v>
      </c>
      <c r="BB1640">
        <f t="shared" si="593"/>
        <v>50</v>
      </c>
      <c r="BC1640" t="str">
        <f t="shared" si="594"/>
        <v/>
      </c>
    </row>
    <row r="1641" spans="1:55" ht="15" customHeight="1">
      <c r="A1641" s="56">
        <v>1637</v>
      </c>
      <c r="B1641" s="57">
        <v>44932</v>
      </c>
      <c r="C1641" s="56">
        <v>2023</v>
      </c>
      <c r="D1641" s="58" t="s">
        <v>234</v>
      </c>
      <c r="E1641" s="59">
        <v>11040.35</v>
      </c>
      <c r="F1641" s="60">
        <v>-9.6687999999999996E-2</v>
      </c>
      <c r="G1641" s="60">
        <v>-0.30586099999999999</v>
      </c>
      <c r="H1641" s="61">
        <v>0.55100000000000005</v>
      </c>
      <c r="I1641" s="69">
        <v>450.4</v>
      </c>
      <c r="J1641" s="70" t="s">
        <v>240</v>
      </c>
      <c r="K1641" s="63">
        <v>21.13</v>
      </c>
      <c r="L1641" s="56">
        <f t="shared" si="572"/>
        <v>0</v>
      </c>
      <c r="M1641" s="56">
        <f t="shared" si="573"/>
        <v>0</v>
      </c>
      <c r="N1641" s="56">
        <f t="shared" si="574"/>
        <v>50</v>
      </c>
      <c r="O1641" s="56">
        <f t="shared" si="575"/>
        <v>50</v>
      </c>
      <c r="P1641" s="56">
        <f t="shared" si="576"/>
        <v>50</v>
      </c>
      <c r="Q1641" s="63"/>
      <c r="R1641" s="56"/>
      <c r="S1641" s="60">
        <f t="shared" si="589"/>
        <v>2.7848791850460186E-2</v>
      </c>
      <c r="T1641" s="64">
        <f t="shared" si="590"/>
        <v>-5.9216384683882572E-2</v>
      </c>
      <c r="V1641" s="65"/>
      <c r="W1641" s="65"/>
      <c r="Y1641" s="15" t="str">
        <f t="shared" si="577"/>
        <v>HARD</v>
      </c>
      <c r="AA1641" s="66">
        <f t="shared" si="591"/>
        <v>-6.9886205595232287E-2</v>
      </c>
      <c r="AB1641">
        <f>LOOKUP($B1641,'07_L1政策步階'!$A$4:$A$14,'07_L1政策步階'!$C$4:$C$14)</f>
        <v>-1</v>
      </c>
      <c r="AC1641" s="65"/>
      <c r="AD1641" s="65"/>
      <c r="AE1641" s="65"/>
      <c r="AF1641" s="65"/>
      <c r="AG1641" s="65"/>
      <c r="AH1641" s="65"/>
      <c r="AI1641" s="65"/>
      <c r="AJ1641" s="65"/>
      <c r="AK1641" s="65"/>
      <c r="AL1641">
        <f t="shared" si="578"/>
        <v>0</v>
      </c>
      <c r="AM1641">
        <f t="shared" si="579"/>
        <v>0</v>
      </c>
      <c r="AN1641" t="str">
        <f t="shared" si="580"/>
        <v/>
      </c>
      <c r="AO1641" t="str">
        <f t="shared" si="581"/>
        <v/>
      </c>
      <c r="AP1641" t="str">
        <f t="shared" si="582"/>
        <v/>
      </c>
      <c r="AQ1641" t="str">
        <f t="shared" si="583"/>
        <v/>
      </c>
      <c r="AR1641" t="str">
        <f t="shared" si="584"/>
        <v/>
      </c>
      <c r="AS1641" t="str">
        <f t="shared" si="585"/>
        <v/>
      </c>
      <c r="AT1641" t="str">
        <f t="shared" si="586"/>
        <v/>
      </c>
      <c r="AU1641" t="str">
        <f t="shared" si="587"/>
        <v/>
      </c>
      <c r="AV1641" t="str">
        <f t="shared" si="588"/>
        <v/>
      </c>
      <c r="AW1641">
        <f>'01_指標庫'!$H$4*ISNUMBER($F1641)+'01_指標庫'!$H$5*ISNUMBER($AA1641)+'01_指標庫'!$H$6*ISNUMBER($G1641)+'01_指標庫'!$H$7*ISNUMBER($H1641)+'01_指標庫'!$H$8*ISNUMBER($AF1641)+'01_指標庫'!$H$9*ISNUMBER($AG1641)+'01_指標庫'!$H$10*ISNUMBER($AB1641)+'01_指標庫'!$H$11*ISNUMBER($AC1641)+'01_指標庫'!$H$12*ISNUMBER($AD1641)+'01_指標庫'!$H$13*ISNUMBER($AE1641)+'01_指標庫'!$H$14*ISNUMBER($I1641)+'01_指標庫'!$H$15*ISNUMBER($AH1641)+'01_指標庫'!$H$16*ISNUMBER($K1641)+'01_指標庫'!$H$17*ISNUMBER($AI1641)+'01_指標庫'!$H$18*ISNUMBER($AJ1641)+'01_指標庫'!$H$19*ISNUMBER($AK1641)+'01_指標庫'!$H$20*ISNUMBER($BB1641)+'01_指標庫'!$H$21*ISNUMBER($BC1641)</f>
        <v>51</v>
      </c>
      <c r="AX1641">
        <f>IF(AW1641=0,50,ROUND(('01_指標庫'!$H$4*IF(ISNUMBER($F1641),L1641,0)+'01_指標庫'!$H$5*IF(ISNUMBER($AA1641),AL1641,0)+'01_指標庫'!$H$6*IF(ISNUMBER($G1641),M1641,0)+'01_指標庫'!$H$7*IF(ISNUMBER($H1641),N1641,0)+'01_指標庫'!$H$8*IF(ISNUMBER($AF1641),AQ1641,0)+'01_指標庫'!$H$9*IF(ISNUMBER($AG1641),AR1641,0)+'01_指標庫'!$H$10*IF(ISNUMBER($AB1641),AM1641,0)+'01_指標庫'!$H$11*IF(ISNUMBER($AC1641),AN1641,0)+'01_指標庫'!$H$12*IF(ISNUMBER($AD1641),AO1641,0)+'01_指標庫'!$H$13*IF(ISNUMBER($AE1641),AP1641,0)+'01_指標庫'!$H$14*IF(ISNUMBER($I1641),O1641,0)+'01_指標庫'!$H$15*IF(ISNUMBER($AH1641),AS1641,0)+'01_指標庫'!$H$16*IF(ISNUMBER($K1641),P1641,0)+'01_指標庫'!$H$17*IF(ISNUMBER($AI1641),AT1641,0)+'01_指標庫'!$H$18*IF(ISNUMBER($AJ1641),AU1641,0)+'01_指標庫'!$H$19*IF(ISNUMBER($AK1641),AV1641,0)+'01_指標庫'!$H$20*IF(ISNUMBER($BB1641),BB1641,0)+'01_指標庫'!$H$21*IF(ISNUMBER($BC1641),BC1641,0))/AW1641,1))</f>
        <v>27.5</v>
      </c>
      <c r="AY1641" s="67"/>
      <c r="AZ1641" s="67"/>
      <c r="BA1641" s="66">
        <f t="shared" si="592"/>
        <v>9.5763502718138049E-4</v>
      </c>
      <c r="BB1641">
        <f t="shared" si="593"/>
        <v>50</v>
      </c>
      <c r="BC1641" t="str">
        <f t="shared" si="594"/>
        <v/>
      </c>
    </row>
    <row r="1642" spans="1:55" ht="15" customHeight="1">
      <c r="A1642" s="56">
        <v>1638</v>
      </c>
      <c r="B1642" s="57">
        <v>44935</v>
      </c>
      <c r="C1642" s="56">
        <v>2023</v>
      </c>
      <c r="D1642" s="58" t="s">
        <v>236</v>
      </c>
      <c r="E1642" s="59">
        <v>11108.45</v>
      </c>
      <c r="F1642" s="60">
        <v>-8.9872999999999995E-2</v>
      </c>
      <c r="G1642" s="60">
        <v>-0.30157899999999999</v>
      </c>
      <c r="H1642" s="61">
        <v>0.59179999999999999</v>
      </c>
      <c r="I1642" s="69">
        <v>457.4</v>
      </c>
      <c r="J1642" s="70" t="s">
        <v>240</v>
      </c>
      <c r="K1642" s="63">
        <v>21.97</v>
      </c>
      <c r="L1642" s="56">
        <f t="shared" si="572"/>
        <v>0</v>
      </c>
      <c r="M1642" s="56">
        <f t="shared" si="573"/>
        <v>0</v>
      </c>
      <c r="N1642" s="56">
        <f t="shared" si="574"/>
        <v>50</v>
      </c>
      <c r="O1642" s="56">
        <f t="shared" si="575"/>
        <v>50</v>
      </c>
      <c r="P1642" s="56">
        <f t="shared" si="576"/>
        <v>50</v>
      </c>
      <c r="Q1642" s="63"/>
      <c r="R1642" s="56"/>
      <c r="S1642" s="60">
        <f t="shared" si="589"/>
        <v>6.1682827084286185E-3</v>
      </c>
      <c r="T1642" s="64">
        <f t="shared" si="590"/>
        <v>3.9753904401325091E-2</v>
      </c>
      <c r="V1642" s="65"/>
      <c r="W1642" s="65"/>
      <c r="Y1642" s="15" t="str">
        <f t="shared" si="577"/>
        <v>HARD</v>
      </c>
      <c r="AA1642" s="66">
        <f t="shared" si="591"/>
        <v>-6.9101329293126623E-2</v>
      </c>
      <c r="AB1642">
        <f>LOOKUP($B1642,'07_L1政策步階'!$A$4:$A$14,'07_L1政策步階'!$C$4:$C$14)</f>
        <v>-1</v>
      </c>
      <c r="AC1642" s="65"/>
      <c r="AD1642" s="65"/>
      <c r="AE1642" s="65"/>
      <c r="AF1642" s="65"/>
      <c r="AG1642" s="65"/>
      <c r="AH1642" s="65"/>
      <c r="AI1642" s="65"/>
      <c r="AJ1642" s="65"/>
      <c r="AK1642" s="65"/>
      <c r="AL1642">
        <f t="shared" si="578"/>
        <v>0</v>
      </c>
      <c r="AM1642">
        <f t="shared" si="579"/>
        <v>0</v>
      </c>
      <c r="AN1642" t="str">
        <f t="shared" si="580"/>
        <v/>
      </c>
      <c r="AO1642" t="str">
        <f t="shared" si="581"/>
        <v/>
      </c>
      <c r="AP1642" t="str">
        <f t="shared" si="582"/>
        <v/>
      </c>
      <c r="AQ1642" t="str">
        <f t="shared" si="583"/>
        <v/>
      </c>
      <c r="AR1642" t="str">
        <f t="shared" si="584"/>
        <v/>
      </c>
      <c r="AS1642" t="str">
        <f t="shared" si="585"/>
        <v/>
      </c>
      <c r="AT1642" t="str">
        <f t="shared" si="586"/>
        <v/>
      </c>
      <c r="AU1642" t="str">
        <f t="shared" si="587"/>
        <v/>
      </c>
      <c r="AV1642" t="str">
        <f t="shared" si="588"/>
        <v/>
      </c>
      <c r="AW1642">
        <f>'01_指標庫'!$H$4*ISNUMBER($F1642)+'01_指標庫'!$H$5*ISNUMBER($AA1642)+'01_指標庫'!$H$6*ISNUMBER($G1642)+'01_指標庫'!$H$7*ISNUMBER($H1642)+'01_指標庫'!$H$8*ISNUMBER($AF1642)+'01_指標庫'!$H$9*ISNUMBER($AG1642)+'01_指標庫'!$H$10*ISNUMBER($AB1642)+'01_指標庫'!$H$11*ISNUMBER($AC1642)+'01_指標庫'!$H$12*ISNUMBER($AD1642)+'01_指標庫'!$H$13*ISNUMBER($AE1642)+'01_指標庫'!$H$14*ISNUMBER($I1642)+'01_指標庫'!$H$15*ISNUMBER($AH1642)+'01_指標庫'!$H$16*ISNUMBER($K1642)+'01_指標庫'!$H$17*ISNUMBER($AI1642)+'01_指標庫'!$H$18*ISNUMBER($AJ1642)+'01_指標庫'!$H$19*ISNUMBER($AK1642)+'01_指標庫'!$H$20*ISNUMBER($BB1642)+'01_指標庫'!$H$21*ISNUMBER($BC1642)</f>
        <v>51</v>
      </c>
      <c r="AX1642">
        <f>IF(AW1642=0,50,ROUND(('01_指標庫'!$H$4*IF(ISNUMBER($F1642),L1642,0)+'01_指標庫'!$H$5*IF(ISNUMBER($AA1642),AL1642,0)+'01_指標庫'!$H$6*IF(ISNUMBER($G1642),M1642,0)+'01_指標庫'!$H$7*IF(ISNUMBER($H1642),N1642,0)+'01_指標庫'!$H$8*IF(ISNUMBER($AF1642),AQ1642,0)+'01_指標庫'!$H$9*IF(ISNUMBER($AG1642),AR1642,0)+'01_指標庫'!$H$10*IF(ISNUMBER($AB1642),AM1642,0)+'01_指標庫'!$H$11*IF(ISNUMBER($AC1642),AN1642,0)+'01_指標庫'!$H$12*IF(ISNUMBER($AD1642),AO1642,0)+'01_指標庫'!$H$13*IF(ISNUMBER($AE1642),AP1642,0)+'01_指標庫'!$H$14*IF(ISNUMBER($I1642),O1642,0)+'01_指標庫'!$H$15*IF(ISNUMBER($AH1642),AS1642,0)+'01_指標庫'!$H$16*IF(ISNUMBER($K1642),P1642,0)+'01_指標庫'!$H$17*IF(ISNUMBER($AI1642),AT1642,0)+'01_指標庫'!$H$18*IF(ISNUMBER($AJ1642),AU1642,0)+'01_指標庫'!$H$19*IF(ISNUMBER($AK1642),AV1642,0)+'01_指標庫'!$H$20*IF(ISNUMBER($BB1642),BB1642,0)+'01_指標庫'!$H$21*IF(ISNUMBER($BC1642),BC1642,0))/AW1642,1))</f>
        <v>27.5</v>
      </c>
      <c r="AY1642" s="67"/>
      <c r="AZ1642" s="67"/>
      <c r="BA1642" s="66">
        <f t="shared" si="592"/>
        <v>2.6534778074889243E-3</v>
      </c>
      <c r="BB1642">
        <f t="shared" si="593"/>
        <v>50</v>
      </c>
      <c r="BC1642" t="str">
        <f t="shared" si="594"/>
        <v/>
      </c>
    </row>
    <row r="1643" spans="1:55" ht="15" customHeight="1">
      <c r="A1643" s="56">
        <v>1639</v>
      </c>
      <c r="B1643" s="57">
        <v>44936</v>
      </c>
      <c r="C1643" s="56">
        <v>2023</v>
      </c>
      <c r="D1643" s="58" t="s">
        <v>237</v>
      </c>
      <c r="E1643" s="59">
        <v>11205.78</v>
      </c>
      <c r="F1643" s="60">
        <v>-8.0558000000000005E-2</v>
      </c>
      <c r="G1643" s="60">
        <v>-0.29546</v>
      </c>
      <c r="H1643" s="61">
        <v>0.63270000000000004</v>
      </c>
      <c r="I1643" s="69">
        <v>445.8</v>
      </c>
      <c r="J1643" s="70" t="s">
        <v>240</v>
      </c>
      <c r="K1643" s="63">
        <v>20.58</v>
      </c>
      <c r="L1643" s="56">
        <f t="shared" si="572"/>
        <v>0</v>
      </c>
      <c r="M1643" s="56">
        <f t="shared" si="573"/>
        <v>0</v>
      </c>
      <c r="N1643" s="56">
        <f t="shared" si="574"/>
        <v>100</v>
      </c>
      <c r="O1643" s="56">
        <f t="shared" si="575"/>
        <v>50</v>
      </c>
      <c r="P1643" s="56">
        <f t="shared" si="576"/>
        <v>50</v>
      </c>
      <c r="Q1643" s="63"/>
      <c r="R1643" s="56"/>
      <c r="S1643" s="60">
        <f t="shared" si="589"/>
        <v>8.761798450728886E-3</v>
      </c>
      <c r="T1643" s="64">
        <f t="shared" si="590"/>
        <v>-6.3268092853891678E-2</v>
      </c>
      <c r="V1643" s="65"/>
      <c r="W1643" s="65"/>
      <c r="Y1643" s="15" t="str">
        <f t="shared" si="577"/>
        <v>HARD</v>
      </c>
      <c r="AA1643" s="66">
        <f t="shared" si="591"/>
        <v>-6.771856302933732E-2</v>
      </c>
      <c r="AB1643">
        <f>LOOKUP($B1643,'07_L1政策步階'!$A$4:$A$14,'07_L1政策步階'!$C$4:$C$14)</f>
        <v>-1</v>
      </c>
      <c r="AC1643" s="65"/>
      <c r="AD1643" s="65"/>
      <c r="AE1643" s="65"/>
      <c r="AF1643" s="65"/>
      <c r="AG1643" s="65"/>
      <c r="AH1643" s="65"/>
      <c r="AI1643" s="65"/>
      <c r="AJ1643" s="65"/>
      <c r="AK1643" s="65"/>
      <c r="AL1643">
        <f t="shared" si="578"/>
        <v>0</v>
      </c>
      <c r="AM1643">
        <f t="shared" si="579"/>
        <v>0</v>
      </c>
      <c r="AN1643" t="str">
        <f t="shared" si="580"/>
        <v/>
      </c>
      <c r="AO1643" t="str">
        <f t="shared" si="581"/>
        <v/>
      </c>
      <c r="AP1643" t="str">
        <f t="shared" si="582"/>
        <v/>
      </c>
      <c r="AQ1643" t="str">
        <f t="shared" si="583"/>
        <v/>
      </c>
      <c r="AR1643" t="str">
        <f t="shared" si="584"/>
        <v/>
      </c>
      <c r="AS1643" t="str">
        <f t="shared" si="585"/>
        <v/>
      </c>
      <c r="AT1643" t="str">
        <f t="shared" si="586"/>
        <v/>
      </c>
      <c r="AU1643" t="str">
        <f t="shared" si="587"/>
        <v/>
      </c>
      <c r="AV1643" t="str">
        <f t="shared" si="588"/>
        <v/>
      </c>
      <c r="AW1643">
        <f>'01_指標庫'!$H$4*ISNUMBER($F1643)+'01_指標庫'!$H$5*ISNUMBER($AA1643)+'01_指標庫'!$H$6*ISNUMBER($G1643)+'01_指標庫'!$H$7*ISNUMBER($H1643)+'01_指標庫'!$H$8*ISNUMBER($AF1643)+'01_指標庫'!$H$9*ISNUMBER($AG1643)+'01_指標庫'!$H$10*ISNUMBER($AB1643)+'01_指標庫'!$H$11*ISNUMBER($AC1643)+'01_指標庫'!$H$12*ISNUMBER($AD1643)+'01_指標庫'!$H$13*ISNUMBER($AE1643)+'01_指標庫'!$H$14*ISNUMBER($I1643)+'01_指標庫'!$H$15*ISNUMBER($AH1643)+'01_指標庫'!$H$16*ISNUMBER($K1643)+'01_指標庫'!$H$17*ISNUMBER($AI1643)+'01_指標庫'!$H$18*ISNUMBER($AJ1643)+'01_指標庫'!$H$19*ISNUMBER($AK1643)+'01_指標庫'!$H$20*ISNUMBER($BB1643)+'01_指標庫'!$H$21*ISNUMBER($BC1643)</f>
        <v>51</v>
      </c>
      <c r="AX1643">
        <f>IF(AW1643=0,50,ROUND(('01_指標庫'!$H$4*IF(ISNUMBER($F1643),L1643,0)+'01_指標庫'!$H$5*IF(ISNUMBER($AA1643),AL1643,0)+'01_指標庫'!$H$6*IF(ISNUMBER($G1643),M1643,0)+'01_指標庫'!$H$7*IF(ISNUMBER($H1643),N1643,0)+'01_指標庫'!$H$8*IF(ISNUMBER($AF1643),AQ1643,0)+'01_指標庫'!$H$9*IF(ISNUMBER($AG1643),AR1643,0)+'01_指標庫'!$H$10*IF(ISNUMBER($AB1643),AM1643,0)+'01_指標庫'!$H$11*IF(ISNUMBER($AC1643),AN1643,0)+'01_指標庫'!$H$12*IF(ISNUMBER($AD1643),AO1643,0)+'01_指標庫'!$H$13*IF(ISNUMBER($AE1643),AP1643,0)+'01_指標庫'!$H$14*IF(ISNUMBER($I1643),O1643,0)+'01_指標庫'!$H$15*IF(ISNUMBER($AH1643),AS1643,0)+'01_指標庫'!$H$16*IF(ISNUMBER($K1643),P1643,0)+'01_指標庫'!$H$17*IF(ISNUMBER($AI1643),AT1643,0)+'01_指標庫'!$H$18*IF(ISNUMBER($AJ1643),AU1643,0)+'01_指標庫'!$H$19*IF(ISNUMBER($AK1643),AV1643,0)+'01_指標庫'!$H$20*IF(ISNUMBER($BB1643),BB1643,0)+'01_指標庫'!$H$21*IF(ISNUMBER($BC1643),BC1643,0))/AW1643,1))</f>
        <v>35.299999999999997</v>
      </c>
      <c r="AY1643" s="67"/>
      <c r="AZ1643" s="67"/>
      <c r="BA1643" s="66">
        <f t="shared" si="592"/>
        <v>6.9124951151273706E-3</v>
      </c>
      <c r="BB1643">
        <f t="shared" si="593"/>
        <v>50</v>
      </c>
      <c r="BC1643" t="str">
        <f t="shared" si="594"/>
        <v/>
      </c>
    </row>
    <row r="1644" spans="1:55" ht="15" customHeight="1">
      <c r="A1644" s="56">
        <v>1640</v>
      </c>
      <c r="B1644" s="57">
        <v>44937</v>
      </c>
      <c r="C1644" s="56">
        <v>2023</v>
      </c>
      <c r="D1644" s="58" t="s">
        <v>238</v>
      </c>
      <c r="E1644" s="59">
        <v>11402.52</v>
      </c>
      <c r="F1644" s="60">
        <v>-6.3127000000000003E-2</v>
      </c>
      <c r="G1644" s="60">
        <v>-0.28309000000000001</v>
      </c>
      <c r="H1644" s="61">
        <v>0.65310000000000001</v>
      </c>
      <c r="I1644" s="69">
        <v>450</v>
      </c>
      <c r="J1644" s="70" t="s">
        <v>240</v>
      </c>
      <c r="K1644" s="63">
        <v>21.09</v>
      </c>
      <c r="L1644" s="56">
        <f t="shared" si="572"/>
        <v>0</v>
      </c>
      <c r="M1644" s="56">
        <f t="shared" si="573"/>
        <v>0</v>
      </c>
      <c r="N1644" s="56">
        <f t="shared" si="574"/>
        <v>100</v>
      </c>
      <c r="O1644" s="56">
        <f t="shared" si="575"/>
        <v>50</v>
      </c>
      <c r="P1644" s="56">
        <f t="shared" si="576"/>
        <v>50</v>
      </c>
      <c r="Q1644" s="63"/>
      <c r="R1644" s="56"/>
      <c r="S1644" s="60">
        <f t="shared" si="589"/>
        <v>1.755701075694871E-2</v>
      </c>
      <c r="T1644" s="64">
        <f t="shared" si="590"/>
        <v>2.478134110787189E-2</v>
      </c>
      <c r="V1644" s="65"/>
      <c r="W1644" s="65"/>
      <c r="Y1644" s="15" t="str">
        <f t="shared" si="577"/>
        <v>UNCERTAIN</v>
      </c>
      <c r="AA1644" s="66">
        <f t="shared" si="591"/>
        <v>-6.6670954516864778E-2</v>
      </c>
      <c r="AB1644">
        <f>LOOKUP($B1644,'07_L1政策步階'!$A$4:$A$14,'07_L1政策步階'!$C$4:$C$14)</f>
        <v>-1</v>
      </c>
      <c r="AC1644" s="65"/>
      <c r="AD1644" s="65"/>
      <c r="AE1644" s="65"/>
      <c r="AF1644" s="65"/>
      <c r="AG1644" s="65"/>
      <c r="AH1644" s="65"/>
      <c r="AI1644" s="65"/>
      <c r="AJ1644" s="65"/>
      <c r="AK1644" s="65"/>
      <c r="AL1644">
        <f t="shared" si="578"/>
        <v>0</v>
      </c>
      <c r="AM1644">
        <f t="shared" si="579"/>
        <v>0</v>
      </c>
      <c r="AN1644" t="str">
        <f t="shared" si="580"/>
        <v/>
      </c>
      <c r="AO1644" t="str">
        <f t="shared" si="581"/>
        <v/>
      </c>
      <c r="AP1644" t="str">
        <f t="shared" si="582"/>
        <v/>
      </c>
      <c r="AQ1644" t="str">
        <f t="shared" si="583"/>
        <v/>
      </c>
      <c r="AR1644" t="str">
        <f t="shared" si="584"/>
        <v/>
      </c>
      <c r="AS1644" t="str">
        <f t="shared" si="585"/>
        <v/>
      </c>
      <c r="AT1644" t="str">
        <f t="shared" si="586"/>
        <v/>
      </c>
      <c r="AU1644" t="str">
        <f t="shared" si="587"/>
        <v/>
      </c>
      <c r="AV1644" t="str">
        <f t="shared" si="588"/>
        <v/>
      </c>
      <c r="AW1644">
        <f>'01_指標庫'!$H$4*ISNUMBER($F1644)+'01_指標庫'!$H$5*ISNUMBER($AA1644)+'01_指標庫'!$H$6*ISNUMBER($G1644)+'01_指標庫'!$H$7*ISNUMBER($H1644)+'01_指標庫'!$H$8*ISNUMBER($AF1644)+'01_指標庫'!$H$9*ISNUMBER($AG1644)+'01_指標庫'!$H$10*ISNUMBER($AB1644)+'01_指標庫'!$H$11*ISNUMBER($AC1644)+'01_指標庫'!$H$12*ISNUMBER($AD1644)+'01_指標庫'!$H$13*ISNUMBER($AE1644)+'01_指標庫'!$H$14*ISNUMBER($I1644)+'01_指標庫'!$H$15*ISNUMBER($AH1644)+'01_指標庫'!$H$16*ISNUMBER($K1644)+'01_指標庫'!$H$17*ISNUMBER($AI1644)+'01_指標庫'!$H$18*ISNUMBER($AJ1644)+'01_指標庫'!$H$19*ISNUMBER($AK1644)+'01_指標庫'!$H$20*ISNUMBER($BB1644)+'01_指標庫'!$H$21*ISNUMBER($BC1644)</f>
        <v>51</v>
      </c>
      <c r="AX1644">
        <f>IF(AW1644=0,50,ROUND(('01_指標庫'!$H$4*IF(ISNUMBER($F1644),L1644,0)+'01_指標庫'!$H$5*IF(ISNUMBER($AA1644),AL1644,0)+'01_指標庫'!$H$6*IF(ISNUMBER($G1644),M1644,0)+'01_指標庫'!$H$7*IF(ISNUMBER($H1644),N1644,0)+'01_指標庫'!$H$8*IF(ISNUMBER($AF1644),AQ1644,0)+'01_指標庫'!$H$9*IF(ISNUMBER($AG1644),AR1644,0)+'01_指標庫'!$H$10*IF(ISNUMBER($AB1644),AM1644,0)+'01_指標庫'!$H$11*IF(ISNUMBER($AC1644),AN1644,0)+'01_指標庫'!$H$12*IF(ISNUMBER($AD1644),AO1644,0)+'01_指標庫'!$H$13*IF(ISNUMBER($AE1644),AP1644,0)+'01_指標庫'!$H$14*IF(ISNUMBER($I1644),O1644,0)+'01_指標庫'!$H$15*IF(ISNUMBER($AH1644),AS1644,0)+'01_指標庫'!$H$16*IF(ISNUMBER($K1644),P1644,0)+'01_指標庫'!$H$17*IF(ISNUMBER($AI1644),AT1644,0)+'01_指標庫'!$H$18*IF(ISNUMBER($AJ1644),AU1644,0)+'01_指標庫'!$H$19*IF(ISNUMBER($AK1644),AV1644,0)+'01_指標庫'!$H$20*IF(ISNUMBER($BB1644),BB1644,0)+'01_指標庫'!$H$21*IF(ISNUMBER($BC1644),BC1644,0))/AW1644,1))</f>
        <v>41.2</v>
      </c>
      <c r="AY1644" s="67"/>
      <c r="AZ1644" s="67"/>
      <c r="BA1644" s="66">
        <f t="shared" si="592"/>
        <v>1.0475856588561205E-2</v>
      </c>
      <c r="BB1644">
        <f t="shared" si="593"/>
        <v>100</v>
      </c>
      <c r="BC1644" t="str">
        <f t="shared" si="594"/>
        <v/>
      </c>
    </row>
    <row r="1645" spans="1:55" ht="15" customHeight="1">
      <c r="A1645" s="56">
        <v>1641</v>
      </c>
      <c r="B1645" s="57">
        <v>44938</v>
      </c>
      <c r="C1645" s="56">
        <v>2023</v>
      </c>
      <c r="D1645" s="58" t="s">
        <v>239</v>
      </c>
      <c r="E1645" s="59">
        <v>11459.61</v>
      </c>
      <c r="F1645" s="60">
        <v>-5.7069000000000002E-2</v>
      </c>
      <c r="G1645" s="60">
        <v>-0.279501</v>
      </c>
      <c r="H1645" s="61">
        <v>0.65310000000000001</v>
      </c>
      <c r="I1645" s="69">
        <v>431.1</v>
      </c>
      <c r="J1645" s="70" t="s">
        <v>240</v>
      </c>
      <c r="K1645" s="63">
        <v>18.829999999999998</v>
      </c>
      <c r="L1645" s="56">
        <f t="shared" si="572"/>
        <v>0</v>
      </c>
      <c r="M1645" s="56">
        <f t="shared" si="573"/>
        <v>0</v>
      </c>
      <c r="N1645" s="56">
        <f t="shared" si="574"/>
        <v>100</v>
      </c>
      <c r="O1645" s="56">
        <f t="shared" si="575"/>
        <v>50</v>
      </c>
      <c r="P1645" s="56">
        <f t="shared" si="576"/>
        <v>100</v>
      </c>
      <c r="Q1645" s="63"/>
      <c r="R1645" s="56"/>
      <c r="S1645" s="60">
        <f t="shared" si="589"/>
        <v>5.0067879731849896E-3</v>
      </c>
      <c r="T1645" s="64">
        <f t="shared" si="590"/>
        <v>-0.10715979137031773</v>
      </c>
      <c r="V1645" s="65"/>
      <c r="W1645" s="65"/>
      <c r="Y1645" s="15" t="str">
        <f t="shared" si="577"/>
        <v>UNCERTAIN</v>
      </c>
      <c r="AA1645" s="66">
        <f t="shared" si="591"/>
        <v>-6.5227403262646977E-2</v>
      </c>
      <c r="AB1645">
        <f>LOOKUP($B1645,'07_L1政策步階'!$A$4:$A$14,'07_L1政策步階'!$C$4:$C$14)</f>
        <v>-1</v>
      </c>
      <c r="AC1645" s="65"/>
      <c r="AD1645" s="65"/>
      <c r="AE1645" s="65"/>
      <c r="AF1645" s="65"/>
      <c r="AG1645" s="65"/>
      <c r="AH1645" s="65"/>
      <c r="AI1645" s="65"/>
      <c r="AJ1645" s="65"/>
      <c r="AK1645" s="65"/>
      <c r="AL1645">
        <f t="shared" si="578"/>
        <v>0</v>
      </c>
      <c r="AM1645">
        <f t="shared" si="579"/>
        <v>0</v>
      </c>
      <c r="AN1645" t="str">
        <f t="shared" si="580"/>
        <v/>
      </c>
      <c r="AO1645" t="str">
        <f t="shared" si="581"/>
        <v/>
      </c>
      <c r="AP1645" t="str">
        <f t="shared" si="582"/>
        <v/>
      </c>
      <c r="AQ1645" t="str">
        <f t="shared" si="583"/>
        <v/>
      </c>
      <c r="AR1645" t="str">
        <f t="shared" si="584"/>
        <v/>
      </c>
      <c r="AS1645" t="str">
        <f t="shared" si="585"/>
        <v/>
      </c>
      <c r="AT1645" t="str">
        <f t="shared" si="586"/>
        <v/>
      </c>
      <c r="AU1645" t="str">
        <f t="shared" si="587"/>
        <v/>
      </c>
      <c r="AV1645" t="str">
        <f t="shared" si="588"/>
        <v/>
      </c>
      <c r="AW1645">
        <f>'01_指標庫'!$H$4*ISNUMBER($F1645)+'01_指標庫'!$H$5*ISNUMBER($AA1645)+'01_指標庫'!$H$6*ISNUMBER($G1645)+'01_指標庫'!$H$7*ISNUMBER($H1645)+'01_指標庫'!$H$8*ISNUMBER($AF1645)+'01_指標庫'!$H$9*ISNUMBER($AG1645)+'01_指標庫'!$H$10*ISNUMBER($AB1645)+'01_指標庫'!$H$11*ISNUMBER($AC1645)+'01_指標庫'!$H$12*ISNUMBER($AD1645)+'01_指標庫'!$H$13*ISNUMBER($AE1645)+'01_指標庫'!$H$14*ISNUMBER($I1645)+'01_指標庫'!$H$15*ISNUMBER($AH1645)+'01_指標庫'!$H$16*ISNUMBER($K1645)+'01_指標庫'!$H$17*ISNUMBER($AI1645)+'01_指標庫'!$H$18*ISNUMBER($AJ1645)+'01_指標庫'!$H$19*ISNUMBER($AK1645)+'01_指標庫'!$H$20*ISNUMBER($BB1645)+'01_指標庫'!$H$21*ISNUMBER($BC1645)</f>
        <v>51</v>
      </c>
      <c r="AX1645">
        <f>IF(AW1645=0,50,ROUND(('01_指標庫'!$H$4*IF(ISNUMBER($F1645),L1645,0)+'01_指標庫'!$H$5*IF(ISNUMBER($AA1645),AL1645,0)+'01_指標庫'!$H$6*IF(ISNUMBER($G1645),M1645,0)+'01_指標庫'!$H$7*IF(ISNUMBER($H1645),N1645,0)+'01_指標庫'!$H$8*IF(ISNUMBER($AF1645),AQ1645,0)+'01_指標庫'!$H$9*IF(ISNUMBER($AG1645),AR1645,0)+'01_指標庫'!$H$10*IF(ISNUMBER($AB1645),AM1645,0)+'01_指標庫'!$H$11*IF(ISNUMBER($AC1645),AN1645,0)+'01_指標庫'!$H$12*IF(ISNUMBER($AD1645),AO1645,0)+'01_指標庫'!$H$13*IF(ISNUMBER($AE1645),AP1645,0)+'01_指標庫'!$H$14*IF(ISNUMBER($I1645),O1645,0)+'01_指標庫'!$H$15*IF(ISNUMBER($AH1645),AS1645,0)+'01_指標庫'!$H$16*IF(ISNUMBER($K1645),P1645,0)+'01_指標庫'!$H$17*IF(ISNUMBER($AI1645),AT1645,0)+'01_指標庫'!$H$18*IF(ISNUMBER($AJ1645),AU1645,0)+'01_指標庫'!$H$19*IF(ISNUMBER($AK1645),AV1645,0)+'01_指標庫'!$H$20*IF(ISNUMBER($BB1645),BB1645,0)+'01_指標庫'!$H$21*IF(ISNUMBER($BC1645),BC1645,0))/AW1645,1))</f>
        <v>47.1</v>
      </c>
      <c r="AY1645" s="67"/>
      <c r="AZ1645" s="67"/>
      <c r="BA1645" s="66">
        <f t="shared" si="592"/>
        <v>1.6336458512804075E-2</v>
      </c>
      <c r="BB1645">
        <f t="shared" si="593"/>
        <v>100</v>
      </c>
      <c r="BC1645" t="str">
        <f t="shared" si="594"/>
        <v/>
      </c>
    </row>
    <row r="1646" spans="1:55" ht="15" customHeight="1">
      <c r="A1646" s="56">
        <v>1642</v>
      </c>
      <c r="B1646" s="57">
        <v>44939</v>
      </c>
      <c r="C1646" s="56">
        <v>2023</v>
      </c>
      <c r="D1646" s="58" t="s">
        <v>234</v>
      </c>
      <c r="E1646" s="59">
        <v>11541.48</v>
      </c>
      <c r="F1646" s="60">
        <v>-4.8885999999999999E-2</v>
      </c>
      <c r="G1646" s="60">
        <v>-0.26071100000000003</v>
      </c>
      <c r="H1646" s="61">
        <v>0.65310000000000001</v>
      </c>
      <c r="I1646" s="69">
        <v>427.1</v>
      </c>
      <c r="J1646" s="70" t="s">
        <v>240</v>
      </c>
      <c r="K1646" s="63">
        <v>18.350000000000001</v>
      </c>
      <c r="L1646" s="56">
        <f t="shared" si="572"/>
        <v>0</v>
      </c>
      <c r="M1646" s="56">
        <f t="shared" si="573"/>
        <v>0</v>
      </c>
      <c r="N1646" s="56">
        <f t="shared" si="574"/>
        <v>100</v>
      </c>
      <c r="O1646" s="56">
        <f t="shared" si="575"/>
        <v>50</v>
      </c>
      <c r="P1646" s="56">
        <f t="shared" si="576"/>
        <v>100</v>
      </c>
      <c r="Q1646" s="63"/>
      <c r="R1646" s="56"/>
      <c r="S1646" s="60">
        <f t="shared" si="589"/>
        <v>7.144222185571758E-3</v>
      </c>
      <c r="T1646" s="64">
        <f t="shared" si="590"/>
        <v>-2.549123738714798E-2</v>
      </c>
      <c r="V1646" s="65"/>
      <c r="W1646" s="65"/>
      <c r="Y1646" s="15" t="str">
        <f t="shared" si="577"/>
        <v>UNCERTAIN</v>
      </c>
      <c r="AA1646" s="66">
        <f t="shared" si="591"/>
        <v>-6.3386912224053127E-2</v>
      </c>
      <c r="AB1646">
        <f>LOOKUP($B1646,'07_L1政策步階'!$A$4:$A$14,'07_L1政策步階'!$C$4:$C$14)</f>
        <v>-1</v>
      </c>
      <c r="AC1646" s="65"/>
      <c r="AD1646" s="65"/>
      <c r="AE1646" s="65"/>
      <c r="AF1646" s="65"/>
      <c r="AG1646" s="65"/>
      <c r="AH1646" s="65"/>
      <c r="AI1646" s="65"/>
      <c r="AJ1646" s="65"/>
      <c r="AK1646" s="65"/>
      <c r="AL1646">
        <f t="shared" si="578"/>
        <v>0</v>
      </c>
      <c r="AM1646">
        <f t="shared" si="579"/>
        <v>0</v>
      </c>
      <c r="AN1646" t="str">
        <f t="shared" si="580"/>
        <v/>
      </c>
      <c r="AO1646" t="str">
        <f t="shared" si="581"/>
        <v/>
      </c>
      <c r="AP1646" t="str">
        <f t="shared" si="582"/>
        <v/>
      </c>
      <c r="AQ1646" t="str">
        <f t="shared" si="583"/>
        <v/>
      </c>
      <c r="AR1646" t="str">
        <f t="shared" si="584"/>
        <v/>
      </c>
      <c r="AS1646" t="str">
        <f t="shared" si="585"/>
        <v/>
      </c>
      <c r="AT1646" t="str">
        <f t="shared" si="586"/>
        <v/>
      </c>
      <c r="AU1646" t="str">
        <f t="shared" si="587"/>
        <v/>
      </c>
      <c r="AV1646" t="str">
        <f t="shared" si="588"/>
        <v/>
      </c>
      <c r="AW1646">
        <f>'01_指標庫'!$H$4*ISNUMBER($F1646)+'01_指標庫'!$H$5*ISNUMBER($AA1646)+'01_指標庫'!$H$6*ISNUMBER($G1646)+'01_指標庫'!$H$7*ISNUMBER($H1646)+'01_指標庫'!$H$8*ISNUMBER($AF1646)+'01_指標庫'!$H$9*ISNUMBER($AG1646)+'01_指標庫'!$H$10*ISNUMBER($AB1646)+'01_指標庫'!$H$11*ISNUMBER($AC1646)+'01_指標庫'!$H$12*ISNUMBER($AD1646)+'01_指標庫'!$H$13*ISNUMBER($AE1646)+'01_指標庫'!$H$14*ISNUMBER($I1646)+'01_指標庫'!$H$15*ISNUMBER($AH1646)+'01_指標庫'!$H$16*ISNUMBER($K1646)+'01_指標庫'!$H$17*ISNUMBER($AI1646)+'01_指標庫'!$H$18*ISNUMBER($AJ1646)+'01_指標庫'!$H$19*ISNUMBER($AK1646)+'01_指標庫'!$H$20*ISNUMBER($BB1646)+'01_指標庫'!$H$21*ISNUMBER($BC1646)</f>
        <v>51</v>
      </c>
      <c r="AX1646">
        <f>IF(AW1646=0,50,ROUND(('01_指標庫'!$H$4*IF(ISNUMBER($F1646),L1646,0)+'01_指標庫'!$H$5*IF(ISNUMBER($AA1646),AL1646,0)+'01_指標庫'!$H$6*IF(ISNUMBER($G1646),M1646,0)+'01_指標庫'!$H$7*IF(ISNUMBER($H1646),N1646,0)+'01_指標庫'!$H$8*IF(ISNUMBER($AF1646),AQ1646,0)+'01_指標庫'!$H$9*IF(ISNUMBER($AG1646),AR1646,0)+'01_指標庫'!$H$10*IF(ISNUMBER($AB1646),AM1646,0)+'01_指標庫'!$H$11*IF(ISNUMBER($AC1646),AN1646,0)+'01_指標庫'!$H$12*IF(ISNUMBER($AD1646),AO1646,0)+'01_指標庫'!$H$13*IF(ISNUMBER($AE1646),AP1646,0)+'01_指標庫'!$H$14*IF(ISNUMBER($I1646),O1646,0)+'01_指標庫'!$H$15*IF(ISNUMBER($AH1646),AS1646,0)+'01_指標庫'!$H$16*IF(ISNUMBER($K1646),P1646,0)+'01_指標庫'!$H$17*IF(ISNUMBER($AI1646),AT1646,0)+'01_指標庫'!$H$18*IF(ISNUMBER($AJ1646),AU1646,0)+'01_指標庫'!$H$19*IF(ISNUMBER($AK1646),AV1646,0)+'01_指標庫'!$H$20*IF(ISNUMBER($BB1646),BB1646,0)+'01_指標庫'!$H$21*IF(ISNUMBER($BC1646),BC1646,0))/AW1646,1))</f>
        <v>47.1</v>
      </c>
      <c r="AY1646" s="67"/>
      <c r="AZ1646" s="67"/>
      <c r="BA1646" s="66">
        <f t="shared" si="592"/>
        <v>1.9952685125000702E-2</v>
      </c>
      <c r="BB1646">
        <f t="shared" si="593"/>
        <v>100</v>
      </c>
      <c r="BC1646" t="str">
        <f t="shared" si="594"/>
        <v/>
      </c>
    </row>
    <row r="1647" spans="1:55" ht="15" customHeight="1">
      <c r="A1647" s="56">
        <v>1643</v>
      </c>
      <c r="B1647" s="57">
        <v>44943</v>
      </c>
      <c r="C1647" s="56">
        <v>2023</v>
      </c>
      <c r="D1647" s="58" t="s">
        <v>237</v>
      </c>
      <c r="E1647" s="59">
        <v>11557.19</v>
      </c>
      <c r="F1647" s="60">
        <v>-4.6210000000000001E-2</v>
      </c>
      <c r="G1647" s="60">
        <v>-0.25970399999999999</v>
      </c>
      <c r="H1647" s="61">
        <v>0.65310000000000001</v>
      </c>
      <c r="I1647" s="69">
        <v>435.5</v>
      </c>
      <c r="J1647" s="70" t="s">
        <v>240</v>
      </c>
      <c r="K1647" s="63">
        <v>19.36</v>
      </c>
      <c r="L1647" s="56">
        <f t="shared" si="572"/>
        <v>0</v>
      </c>
      <c r="M1647" s="56">
        <f t="shared" si="573"/>
        <v>0</v>
      </c>
      <c r="N1647" s="56">
        <f t="shared" si="574"/>
        <v>100</v>
      </c>
      <c r="O1647" s="56">
        <f t="shared" si="575"/>
        <v>50</v>
      </c>
      <c r="P1647" s="56">
        <f t="shared" si="576"/>
        <v>100</v>
      </c>
      <c r="Q1647" s="63"/>
      <c r="R1647" s="56"/>
      <c r="S1647" s="60">
        <f t="shared" si="589"/>
        <v>1.3611772493649088E-3</v>
      </c>
      <c r="T1647" s="64">
        <f t="shared" si="590"/>
        <v>5.5040871934604718E-2</v>
      </c>
      <c r="V1647" s="65"/>
      <c r="W1647" s="65"/>
      <c r="Y1647" s="15" t="str">
        <f t="shared" si="577"/>
        <v>UNCERTAIN</v>
      </c>
      <c r="AA1647" s="66">
        <f t="shared" si="591"/>
        <v>-6.0954405989061766E-2</v>
      </c>
      <c r="AB1647">
        <f>LOOKUP($B1647,'07_L1政策步階'!$A$4:$A$14,'07_L1政策步階'!$C$4:$C$14)</f>
        <v>-1</v>
      </c>
      <c r="AC1647" s="65"/>
      <c r="AD1647" s="65"/>
      <c r="AE1647" s="65"/>
      <c r="AF1647" s="65"/>
      <c r="AG1647" s="65"/>
      <c r="AH1647" s="65"/>
      <c r="AI1647" s="65"/>
      <c r="AJ1647" s="65"/>
      <c r="AK1647" s="65"/>
      <c r="AL1647">
        <f t="shared" si="578"/>
        <v>0</v>
      </c>
      <c r="AM1647">
        <f t="shared" si="579"/>
        <v>0</v>
      </c>
      <c r="AN1647" t="str">
        <f t="shared" si="580"/>
        <v/>
      </c>
      <c r="AO1647" t="str">
        <f t="shared" si="581"/>
        <v/>
      </c>
      <c r="AP1647" t="str">
        <f t="shared" si="582"/>
        <v/>
      </c>
      <c r="AQ1647" t="str">
        <f t="shared" si="583"/>
        <v/>
      </c>
      <c r="AR1647" t="str">
        <f t="shared" si="584"/>
        <v/>
      </c>
      <c r="AS1647" t="str">
        <f t="shared" si="585"/>
        <v/>
      </c>
      <c r="AT1647" t="str">
        <f t="shared" si="586"/>
        <v/>
      </c>
      <c r="AU1647" t="str">
        <f t="shared" si="587"/>
        <v/>
      </c>
      <c r="AV1647" t="str">
        <f t="shared" si="588"/>
        <v/>
      </c>
      <c r="AW1647">
        <f>'01_指標庫'!$H$4*ISNUMBER($F1647)+'01_指標庫'!$H$5*ISNUMBER($AA1647)+'01_指標庫'!$H$6*ISNUMBER($G1647)+'01_指標庫'!$H$7*ISNUMBER($H1647)+'01_指標庫'!$H$8*ISNUMBER($AF1647)+'01_指標庫'!$H$9*ISNUMBER($AG1647)+'01_指標庫'!$H$10*ISNUMBER($AB1647)+'01_指標庫'!$H$11*ISNUMBER($AC1647)+'01_指標庫'!$H$12*ISNUMBER($AD1647)+'01_指標庫'!$H$13*ISNUMBER($AE1647)+'01_指標庫'!$H$14*ISNUMBER($I1647)+'01_指標庫'!$H$15*ISNUMBER($AH1647)+'01_指標庫'!$H$16*ISNUMBER($K1647)+'01_指標庫'!$H$17*ISNUMBER($AI1647)+'01_指標庫'!$H$18*ISNUMBER($AJ1647)+'01_指標庫'!$H$19*ISNUMBER($AK1647)+'01_指標庫'!$H$20*ISNUMBER($BB1647)+'01_指標庫'!$H$21*ISNUMBER($BC1647)</f>
        <v>51</v>
      </c>
      <c r="AX1647">
        <f>IF(AW1647=0,50,ROUND(('01_指標庫'!$H$4*IF(ISNUMBER($F1647),L1647,0)+'01_指標庫'!$H$5*IF(ISNUMBER($AA1647),AL1647,0)+'01_指標庫'!$H$6*IF(ISNUMBER($G1647),M1647,0)+'01_指標庫'!$H$7*IF(ISNUMBER($H1647),N1647,0)+'01_指標庫'!$H$8*IF(ISNUMBER($AF1647),AQ1647,0)+'01_指標庫'!$H$9*IF(ISNUMBER($AG1647),AR1647,0)+'01_指標庫'!$H$10*IF(ISNUMBER($AB1647),AM1647,0)+'01_指標庫'!$H$11*IF(ISNUMBER($AC1647),AN1647,0)+'01_指標庫'!$H$12*IF(ISNUMBER($AD1647),AO1647,0)+'01_指標庫'!$H$13*IF(ISNUMBER($AE1647),AP1647,0)+'01_指標庫'!$H$14*IF(ISNUMBER($I1647),O1647,0)+'01_指標庫'!$H$15*IF(ISNUMBER($AH1647),AS1647,0)+'01_指標庫'!$H$16*IF(ISNUMBER($K1647),P1647,0)+'01_指標庫'!$H$17*IF(ISNUMBER($AI1647),AT1647,0)+'01_指標庫'!$H$18*IF(ISNUMBER($AJ1647),AU1647,0)+'01_指標庫'!$H$19*IF(ISNUMBER($AK1647),AV1647,0)+'01_指標庫'!$H$20*IF(ISNUMBER($BB1647),BB1647,0)+'01_指標庫'!$H$21*IF(ISNUMBER($BC1647),BC1647,0))/AW1647,1))</f>
        <v>47.1</v>
      </c>
      <c r="AY1647" s="67"/>
      <c r="AZ1647" s="67"/>
      <c r="BA1647" s="66">
        <f t="shared" si="592"/>
        <v>2.2346684426316266E-2</v>
      </c>
      <c r="BB1647">
        <f t="shared" si="593"/>
        <v>100</v>
      </c>
      <c r="BC1647" t="str">
        <f t="shared" si="594"/>
        <v/>
      </c>
    </row>
    <row r="1648" spans="1:55" ht="15" customHeight="1">
      <c r="A1648" s="56">
        <v>1644</v>
      </c>
      <c r="B1648" s="57">
        <v>44944</v>
      </c>
      <c r="C1648" s="56">
        <v>2023</v>
      </c>
      <c r="D1648" s="58" t="s">
        <v>238</v>
      </c>
      <c r="E1648" s="59">
        <v>11410.29</v>
      </c>
      <c r="F1648" s="60">
        <v>-5.6999000000000001E-2</v>
      </c>
      <c r="G1648" s="60">
        <v>-0.25125999999999998</v>
      </c>
      <c r="H1648" s="61">
        <v>0.65310000000000001</v>
      </c>
      <c r="I1648" s="69">
        <v>443.8</v>
      </c>
      <c r="J1648" s="70" t="s">
        <v>240</v>
      </c>
      <c r="K1648" s="63">
        <v>20.34</v>
      </c>
      <c r="L1648" s="56">
        <f t="shared" si="572"/>
        <v>0</v>
      </c>
      <c r="M1648" s="56">
        <f t="shared" si="573"/>
        <v>0</v>
      </c>
      <c r="N1648" s="56">
        <f t="shared" si="574"/>
        <v>100</v>
      </c>
      <c r="O1648" s="56">
        <f t="shared" si="575"/>
        <v>50</v>
      </c>
      <c r="P1648" s="56">
        <f t="shared" si="576"/>
        <v>50</v>
      </c>
      <c r="Q1648" s="63"/>
      <c r="R1648" s="56"/>
      <c r="S1648" s="60">
        <f t="shared" si="589"/>
        <v>-1.2710702168952759E-2</v>
      </c>
      <c r="T1648" s="64">
        <f t="shared" si="590"/>
        <v>5.0619834710743827E-2</v>
      </c>
      <c r="V1648" s="65"/>
      <c r="W1648" s="65"/>
      <c r="Y1648" s="15" t="str">
        <f t="shared" si="577"/>
        <v>UNCERTAIN</v>
      </c>
      <c r="AA1648" s="66">
        <f t="shared" si="591"/>
        <v>-5.8434569191207042E-2</v>
      </c>
      <c r="AB1648">
        <f>LOOKUP($B1648,'07_L1政策步階'!$A$4:$A$14,'07_L1政策步階'!$C$4:$C$14)</f>
        <v>-1</v>
      </c>
      <c r="AC1648" s="65"/>
      <c r="AD1648" s="65"/>
      <c r="AE1648" s="65"/>
      <c r="AF1648" s="65"/>
      <c r="AG1648" s="65"/>
      <c r="AH1648" s="65"/>
      <c r="AI1648" s="65"/>
      <c r="AJ1648" s="65"/>
      <c r="AK1648" s="65"/>
      <c r="AL1648">
        <f t="shared" si="578"/>
        <v>0</v>
      </c>
      <c r="AM1648">
        <f t="shared" si="579"/>
        <v>0</v>
      </c>
      <c r="AN1648" t="str">
        <f t="shared" si="580"/>
        <v/>
      </c>
      <c r="AO1648" t="str">
        <f t="shared" si="581"/>
        <v/>
      </c>
      <c r="AP1648" t="str">
        <f t="shared" si="582"/>
        <v/>
      </c>
      <c r="AQ1648" t="str">
        <f t="shared" si="583"/>
        <v/>
      </c>
      <c r="AR1648" t="str">
        <f t="shared" si="584"/>
        <v/>
      </c>
      <c r="AS1648" t="str">
        <f t="shared" si="585"/>
        <v/>
      </c>
      <c r="AT1648" t="str">
        <f t="shared" si="586"/>
        <v/>
      </c>
      <c r="AU1648" t="str">
        <f t="shared" si="587"/>
        <v/>
      </c>
      <c r="AV1648" t="str">
        <f t="shared" si="588"/>
        <v/>
      </c>
      <c r="AW1648">
        <f>'01_指標庫'!$H$4*ISNUMBER($F1648)+'01_指標庫'!$H$5*ISNUMBER($AA1648)+'01_指標庫'!$H$6*ISNUMBER($G1648)+'01_指標庫'!$H$7*ISNUMBER($H1648)+'01_指標庫'!$H$8*ISNUMBER($AF1648)+'01_指標庫'!$H$9*ISNUMBER($AG1648)+'01_指標庫'!$H$10*ISNUMBER($AB1648)+'01_指標庫'!$H$11*ISNUMBER($AC1648)+'01_指標庫'!$H$12*ISNUMBER($AD1648)+'01_指標庫'!$H$13*ISNUMBER($AE1648)+'01_指標庫'!$H$14*ISNUMBER($I1648)+'01_指標庫'!$H$15*ISNUMBER($AH1648)+'01_指標庫'!$H$16*ISNUMBER($K1648)+'01_指標庫'!$H$17*ISNUMBER($AI1648)+'01_指標庫'!$H$18*ISNUMBER($AJ1648)+'01_指標庫'!$H$19*ISNUMBER($AK1648)+'01_指標庫'!$H$20*ISNUMBER($BB1648)+'01_指標庫'!$H$21*ISNUMBER($BC1648)</f>
        <v>51</v>
      </c>
      <c r="AX1648">
        <f>IF(AW1648=0,50,ROUND(('01_指標庫'!$H$4*IF(ISNUMBER($F1648),L1648,0)+'01_指標庫'!$H$5*IF(ISNUMBER($AA1648),AL1648,0)+'01_指標庫'!$H$6*IF(ISNUMBER($G1648),M1648,0)+'01_指標庫'!$H$7*IF(ISNUMBER($H1648),N1648,0)+'01_指標庫'!$H$8*IF(ISNUMBER($AF1648),AQ1648,0)+'01_指標庫'!$H$9*IF(ISNUMBER($AG1648),AR1648,0)+'01_指標庫'!$H$10*IF(ISNUMBER($AB1648),AM1648,0)+'01_指標庫'!$H$11*IF(ISNUMBER($AC1648),AN1648,0)+'01_指標庫'!$H$12*IF(ISNUMBER($AD1648),AO1648,0)+'01_指標庫'!$H$13*IF(ISNUMBER($AE1648),AP1648,0)+'01_指標庫'!$H$14*IF(ISNUMBER($I1648),O1648,0)+'01_指標庫'!$H$15*IF(ISNUMBER($AH1648),AS1648,0)+'01_指標庫'!$H$16*IF(ISNUMBER($K1648),P1648,0)+'01_指標庫'!$H$17*IF(ISNUMBER($AI1648),AT1648,0)+'01_指標庫'!$H$18*IF(ISNUMBER($AJ1648),AU1648,0)+'01_指標庫'!$H$19*IF(ISNUMBER($AK1648),AV1648,0)+'01_指標庫'!$H$20*IF(ISNUMBER($BB1648),BB1648,0)+'01_指標庫'!$H$21*IF(ISNUMBER($BC1648),BC1648,0))/AW1648,1))</f>
        <v>41.2</v>
      </c>
      <c r="AY1648" s="67"/>
      <c r="AZ1648" s="67"/>
      <c r="BA1648" s="66">
        <f t="shared" si="592"/>
        <v>2.1004222307032583E-2</v>
      </c>
      <c r="BB1648">
        <f t="shared" si="593"/>
        <v>100</v>
      </c>
      <c r="BC1648" t="str">
        <f t="shared" si="594"/>
        <v/>
      </c>
    </row>
    <row r="1649" spans="1:55" ht="15" customHeight="1">
      <c r="A1649" s="56">
        <v>1645</v>
      </c>
      <c r="B1649" s="57">
        <v>44945</v>
      </c>
      <c r="C1649" s="56">
        <v>2023</v>
      </c>
      <c r="D1649" s="58" t="s">
        <v>239</v>
      </c>
      <c r="E1649" s="59">
        <v>11295.67</v>
      </c>
      <c r="F1649" s="60">
        <v>-6.5095E-2</v>
      </c>
      <c r="G1649" s="60">
        <v>-0.25878099999999998</v>
      </c>
      <c r="H1649" s="61">
        <v>0.63270000000000004</v>
      </c>
      <c r="I1649" s="69">
        <v>445.3</v>
      </c>
      <c r="J1649" s="70" t="s">
        <v>240</v>
      </c>
      <c r="K1649" s="63">
        <v>20.52</v>
      </c>
      <c r="L1649" s="56">
        <f t="shared" si="572"/>
        <v>0</v>
      </c>
      <c r="M1649" s="56">
        <f t="shared" si="573"/>
        <v>0</v>
      </c>
      <c r="N1649" s="56">
        <f t="shared" si="574"/>
        <v>100</v>
      </c>
      <c r="O1649" s="56">
        <f t="shared" si="575"/>
        <v>50</v>
      </c>
      <c r="P1649" s="56">
        <f t="shared" si="576"/>
        <v>50</v>
      </c>
      <c r="Q1649" s="63"/>
      <c r="R1649" s="56"/>
      <c r="S1649" s="60">
        <f t="shared" si="589"/>
        <v>-1.0045318742994302E-2</v>
      </c>
      <c r="T1649" s="64">
        <f t="shared" si="590"/>
        <v>8.8495575221239076E-3</v>
      </c>
      <c r="V1649" s="65"/>
      <c r="W1649" s="65"/>
      <c r="Y1649" s="15" t="str">
        <f t="shared" si="577"/>
        <v>UNCERTAIN</v>
      </c>
      <c r="AA1649" s="66">
        <f t="shared" si="591"/>
        <v>-5.6319156255123182E-2</v>
      </c>
      <c r="AB1649">
        <f>LOOKUP($B1649,'07_L1政策步階'!$A$4:$A$14,'07_L1政策步階'!$C$4:$C$14)</f>
        <v>-1</v>
      </c>
      <c r="AC1649" s="65"/>
      <c r="AD1649" s="65"/>
      <c r="AE1649" s="65"/>
      <c r="AF1649" s="65"/>
      <c r="AG1649" s="65"/>
      <c r="AH1649" s="65"/>
      <c r="AI1649" s="65"/>
      <c r="AJ1649" s="65"/>
      <c r="AK1649" s="65"/>
      <c r="AL1649">
        <f t="shared" si="578"/>
        <v>0</v>
      </c>
      <c r="AM1649">
        <f t="shared" si="579"/>
        <v>0</v>
      </c>
      <c r="AN1649" t="str">
        <f t="shared" si="580"/>
        <v/>
      </c>
      <c r="AO1649" t="str">
        <f t="shared" si="581"/>
        <v/>
      </c>
      <c r="AP1649" t="str">
        <f t="shared" si="582"/>
        <v/>
      </c>
      <c r="AQ1649" t="str">
        <f t="shared" si="583"/>
        <v/>
      </c>
      <c r="AR1649" t="str">
        <f t="shared" si="584"/>
        <v/>
      </c>
      <c r="AS1649" t="str">
        <f t="shared" si="585"/>
        <v/>
      </c>
      <c r="AT1649" t="str">
        <f t="shared" si="586"/>
        <v/>
      </c>
      <c r="AU1649" t="str">
        <f t="shared" si="587"/>
        <v/>
      </c>
      <c r="AV1649" t="str">
        <f t="shared" si="588"/>
        <v/>
      </c>
      <c r="AW1649">
        <f>'01_指標庫'!$H$4*ISNUMBER($F1649)+'01_指標庫'!$H$5*ISNUMBER($AA1649)+'01_指標庫'!$H$6*ISNUMBER($G1649)+'01_指標庫'!$H$7*ISNUMBER($H1649)+'01_指標庫'!$H$8*ISNUMBER($AF1649)+'01_指標庫'!$H$9*ISNUMBER($AG1649)+'01_指標庫'!$H$10*ISNUMBER($AB1649)+'01_指標庫'!$H$11*ISNUMBER($AC1649)+'01_指標庫'!$H$12*ISNUMBER($AD1649)+'01_指標庫'!$H$13*ISNUMBER($AE1649)+'01_指標庫'!$H$14*ISNUMBER($I1649)+'01_指標庫'!$H$15*ISNUMBER($AH1649)+'01_指標庫'!$H$16*ISNUMBER($K1649)+'01_指標庫'!$H$17*ISNUMBER($AI1649)+'01_指標庫'!$H$18*ISNUMBER($AJ1649)+'01_指標庫'!$H$19*ISNUMBER($AK1649)+'01_指標庫'!$H$20*ISNUMBER($BB1649)+'01_指標庫'!$H$21*ISNUMBER($BC1649)</f>
        <v>51</v>
      </c>
      <c r="AX1649">
        <f>IF(AW1649=0,50,ROUND(('01_指標庫'!$H$4*IF(ISNUMBER($F1649),L1649,0)+'01_指標庫'!$H$5*IF(ISNUMBER($AA1649),AL1649,0)+'01_指標庫'!$H$6*IF(ISNUMBER($G1649),M1649,0)+'01_指標庫'!$H$7*IF(ISNUMBER($H1649),N1649,0)+'01_指標庫'!$H$8*IF(ISNUMBER($AF1649),AQ1649,0)+'01_指標庫'!$H$9*IF(ISNUMBER($AG1649),AR1649,0)+'01_指標庫'!$H$10*IF(ISNUMBER($AB1649),AM1649,0)+'01_指標庫'!$H$11*IF(ISNUMBER($AC1649),AN1649,0)+'01_指標庫'!$H$12*IF(ISNUMBER($AD1649),AO1649,0)+'01_指標庫'!$H$13*IF(ISNUMBER($AE1649),AP1649,0)+'01_指標庫'!$H$14*IF(ISNUMBER($I1649),O1649,0)+'01_指標庫'!$H$15*IF(ISNUMBER($AH1649),AS1649,0)+'01_指標庫'!$H$16*IF(ISNUMBER($K1649),P1649,0)+'01_指標庫'!$H$17*IF(ISNUMBER($AI1649),AT1649,0)+'01_指標庫'!$H$18*IF(ISNUMBER($AJ1649),AU1649,0)+'01_指標庫'!$H$19*IF(ISNUMBER($AK1649),AV1649,0)+'01_指標庫'!$H$20*IF(ISNUMBER($BB1649),BB1649,0)+'01_指標庫'!$H$21*IF(ISNUMBER($BC1649),BC1649,0))/AW1649,1))</f>
        <v>41.2</v>
      </c>
      <c r="AY1649" s="67"/>
      <c r="AZ1649" s="67"/>
      <c r="BA1649" s="66">
        <f t="shared" si="592"/>
        <v>1.5660517107805916E-2</v>
      </c>
      <c r="BB1649">
        <f t="shared" si="593"/>
        <v>100</v>
      </c>
      <c r="BC1649" t="str">
        <f t="shared" si="594"/>
        <v/>
      </c>
    </row>
    <row r="1650" spans="1:55" ht="15" customHeight="1">
      <c r="A1650" s="56">
        <v>1646</v>
      </c>
      <c r="B1650" s="57">
        <v>44946</v>
      </c>
      <c r="C1650" s="56">
        <v>2023</v>
      </c>
      <c r="D1650" s="58" t="s">
        <v>234</v>
      </c>
      <c r="E1650" s="59">
        <v>11619.03</v>
      </c>
      <c r="F1650" s="60">
        <v>-3.6920000000000001E-2</v>
      </c>
      <c r="G1650" s="60">
        <v>-0.237562</v>
      </c>
      <c r="H1650" s="61">
        <v>0.63270000000000004</v>
      </c>
      <c r="I1650" s="69">
        <v>439.6</v>
      </c>
      <c r="J1650" s="70" t="s">
        <v>240</v>
      </c>
      <c r="K1650" s="63">
        <v>19.850000000000001</v>
      </c>
      <c r="L1650" s="56">
        <f t="shared" si="572"/>
        <v>0</v>
      </c>
      <c r="M1650" s="56">
        <f t="shared" si="573"/>
        <v>0</v>
      </c>
      <c r="N1650" s="56">
        <f t="shared" si="574"/>
        <v>100</v>
      </c>
      <c r="O1650" s="56">
        <f t="shared" si="575"/>
        <v>50</v>
      </c>
      <c r="P1650" s="56">
        <f t="shared" si="576"/>
        <v>100</v>
      </c>
      <c r="Q1650" s="63"/>
      <c r="R1650" s="56"/>
      <c r="S1650" s="60">
        <f t="shared" si="589"/>
        <v>2.8626898625756736E-2</v>
      </c>
      <c r="T1650" s="64">
        <f t="shared" si="590"/>
        <v>-3.2651072124756264E-2</v>
      </c>
      <c r="V1650" s="65"/>
      <c r="W1650" s="65"/>
      <c r="Y1650" s="15" t="str">
        <f t="shared" si="577"/>
        <v>UNCERTAIN</v>
      </c>
      <c r="AA1650" s="66">
        <f t="shared" si="591"/>
        <v>-5.387011451278656E-2</v>
      </c>
      <c r="AB1650">
        <f>LOOKUP($B1650,'07_L1政策步階'!$A$4:$A$14,'07_L1政策步階'!$C$4:$C$14)</f>
        <v>-1</v>
      </c>
      <c r="AC1650" s="65"/>
      <c r="AD1650" s="65"/>
      <c r="AE1650" s="65"/>
      <c r="AF1650" s="65"/>
      <c r="AG1650" s="65"/>
      <c r="AH1650" s="65"/>
      <c r="AI1650" s="65"/>
      <c r="AJ1650" s="65"/>
      <c r="AK1650" s="65"/>
      <c r="AL1650">
        <f t="shared" si="578"/>
        <v>0</v>
      </c>
      <c r="AM1650">
        <f t="shared" si="579"/>
        <v>0</v>
      </c>
      <c r="AN1650" t="str">
        <f t="shared" si="580"/>
        <v/>
      </c>
      <c r="AO1650" t="str">
        <f t="shared" si="581"/>
        <v/>
      </c>
      <c r="AP1650" t="str">
        <f t="shared" si="582"/>
        <v/>
      </c>
      <c r="AQ1650" t="str">
        <f t="shared" si="583"/>
        <v/>
      </c>
      <c r="AR1650" t="str">
        <f t="shared" si="584"/>
        <v/>
      </c>
      <c r="AS1650" t="str">
        <f t="shared" si="585"/>
        <v/>
      </c>
      <c r="AT1650" t="str">
        <f t="shared" si="586"/>
        <v/>
      </c>
      <c r="AU1650" t="str">
        <f t="shared" si="587"/>
        <v/>
      </c>
      <c r="AV1650" t="str">
        <f t="shared" si="588"/>
        <v/>
      </c>
      <c r="AW1650">
        <f>'01_指標庫'!$H$4*ISNUMBER($F1650)+'01_指標庫'!$H$5*ISNUMBER($AA1650)+'01_指標庫'!$H$6*ISNUMBER($G1650)+'01_指標庫'!$H$7*ISNUMBER($H1650)+'01_指標庫'!$H$8*ISNUMBER($AF1650)+'01_指標庫'!$H$9*ISNUMBER($AG1650)+'01_指標庫'!$H$10*ISNUMBER($AB1650)+'01_指標庫'!$H$11*ISNUMBER($AC1650)+'01_指標庫'!$H$12*ISNUMBER($AD1650)+'01_指標庫'!$H$13*ISNUMBER($AE1650)+'01_指標庫'!$H$14*ISNUMBER($I1650)+'01_指標庫'!$H$15*ISNUMBER($AH1650)+'01_指標庫'!$H$16*ISNUMBER($K1650)+'01_指標庫'!$H$17*ISNUMBER($AI1650)+'01_指標庫'!$H$18*ISNUMBER($AJ1650)+'01_指標庫'!$H$19*ISNUMBER($AK1650)+'01_指標庫'!$H$20*ISNUMBER($BB1650)+'01_指標庫'!$H$21*ISNUMBER($BC1650)</f>
        <v>51</v>
      </c>
      <c r="AX1650">
        <f>IF(AW1650=0,50,ROUND(('01_指標庫'!$H$4*IF(ISNUMBER($F1650),L1650,0)+'01_指標庫'!$H$5*IF(ISNUMBER($AA1650),AL1650,0)+'01_指標庫'!$H$6*IF(ISNUMBER($G1650),M1650,0)+'01_指標庫'!$H$7*IF(ISNUMBER($H1650),N1650,0)+'01_指標庫'!$H$8*IF(ISNUMBER($AF1650),AQ1650,0)+'01_指標庫'!$H$9*IF(ISNUMBER($AG1650),AR1650,0)+'01_指標庫'!$H$10*IF(ISNUMBER($AB1650),AM1650,0)+'01_指標庫'!$H$11*IF(ISNUMBER($AC1650),AN1650,0)+'01_指標庫'!$H$12*IF(ISNUMBER($AD1650),AO1650,0)+'01_指標庫'!$H$13*IF(ISNUMBER($AE1650),AP1650,0)+'01_指標庫'!$H$14*IF(ISNUMBER($I1650),O1650,0)+'01_指標庫'!$H$15*IF(ISNUMBER($AH1650),AS1650,0)+'01_指標庫'!$H$16*IF(ISNUMBER($K1650),P1650,0)+'01_指標庫'!$H$17*IF(ISNUMBER($AI1650),AT1650,0)+'01_指標庫'!$H$18*IF(ISNUMBER($AJ1650),AU1650,0)+'01_指標庫'!$H$19*IF(ISNUMBER($AK1650),AV1650,0)+'01_指標庫'!$H$20*IF(ISNUMBER($BB1650),BB1650,0)+'01_指標庫'!$H$21*IF(ISNUMBER($BC1650),BC1650,0))/AW1650,1))</f>
        <v>47.1</v>
      </c>
      <c r="AY1650" s="67"/>
      <c r="AZ1650" s="67"/>
      <c r="BA1650" s="66">
        <f t="shared" si="592"/>
        <v>1.0620785553584478E-2</v>
      </c>
      <c r="BB1650">
        <f t="shared" si="593"/>
        <v>100</v>
      </c>
      <c r="BC1650" t="str">
        <f t="shared" si="594"/>
        <v/>
      </c>
    </row>
    <row r="1651" spans="1:55" ht="15" customHeight="1">
      <c r="A1651" s="56">
        <v>1647</v>
      </c>
      <c r="B1651" s="57">
        <v>44949</v>
      </c>
      <c r="C1651" s="56">
        <v>2023</v>
      </c>
      <c r="D1651" s="58" t="s">
        <v>236</v>
      </c>
      <c r="E1651" s="59">
        <v>11872.54</v>
      </c>
      <c r="F1651" s="60">
        <v>-1.4703000000000001E-2</v>
      </c>
      <c r="G1651" s="60">
        <v>-0.22092700000000001</v>
      </c>
      <c r="H1651" s="61">
        <v>0.67349999999999999</v>
      </c>
      <c r="I1651" s="69">
        <v>439.3</v>
      </c>
      <c r="J1651" s="70" t="s">
        <v>240</v>
      </c>
      <c r="K1651" s="63">
        <v>19.809999999999999</v>
      </c>
      <c r="L1651" s="56">
        <f t="shared" si="572"/>
        <v>50</v>
      </c>
      <c r="M1651" s="56">
        <f t="shared" si="573"/>
        <v>0</v>
      </c>
      <c r="N1651" s="56">
        <f t="shared" si="574"/>
        <v>100</v>
      </c>
      <c r="O1651" s="56">
        <f t="shared" si="575"/>
        <v>50</v>
      </c>
      <c r="P1651" s="56">
        <f t="shared" si="576"/>
        <v>100</v>
      </c>
      <c r="Q1651" s="63"/>
      <c r="R1651" s="56"/>
      <c r="S1651" s="60">
        <f t="shared" si="589"/>
        <v>2.1818516692013068E-2</v>
      </c>
      <c r="T1651" s="64">
        <f t="shared" si="590"/>
        <v>-2.0151133501260521E-3</v>
      </c>
      <c r="V1651" s="65"/>
      <c r="W1651" s="65"/>
      <c r="Y1651" s="15" t="str">
        <f t="shared" si="577"/>
        <v>UNCERTAIN</v>
      </c>
      <c r="AA1651" s="66">
        <f t="shared" si="591"/>
        <v>-5.1363230586279451E-2</v>
      </c>
      <c r="AB1651">
        <f>LOOKUP($B1651,'07_L1政策步階'!$A$4:$A$14,'07_L1政策步階'!$C$4:$C$14)</f>
        <v>-1</v>
      </c>
      <c r="AC1651" s="65"/>
      <c r="AD1651" s="65"/>
      <c r="AE1651" s="65"/>
      <c r="AF1651" s="65"/>
      <c r="AG1651" s="65"/>
      <c r="AH1651" s="65"/>
      <c r="AI1651" s="65"/>
      <c r="AJ1651" s="65"/>
      <c r="AK1651" s="65"/>
      <c r="AL1651">
        <f t="shared" si="578"/>
        <v>0</v>
      </c>
      <c r="AM1651">
        <f t="shared" si="579"/>
        <v>0</v>
      </c>
      <c r="AN1651" t="str">
        <f t="shared" si="580"/>
        <v/>
      </c>
      <c r="AO1651" t="str">
        <f t="shared" si="581"/>
        <v/>
      </c>
      <c r="AP1651" t="str">
        <f t="shared" si="582"/>
        <v/>
      </c>
      <c r="AQ1651" t="str">
        <f t="shared" si="583"/>
        <v/>
      </c>
      <c r="AR1651" t="str">
        <f t="shared" si="584"/>
        <v/>
      </c>
      <c r="AS1651" t="str">
        <f t="shared" si="585"/>
        <v/>
      </c>
      <c r="AT1651" t="str">
        <f t="shared" si="586"/>
        <v/>
      </c>
      <c r="AU1651" t="str">
        <f t="shared" si="587"/>
        <v/>
      </c>
      <c r="AV1651" t="str">
        <f t="shared" si="588"/>
        <v/>
      </c>
      <c r="AW1651">
        <f>'01_指標庫'!$H$4*ISNUMBER($F1651)+'01_指標庫'!$H$5*ISNUMBER($AA1651)+'01_指標庫'!$H$6*ISNUMBER($G1651)+'01_指標庫'!$H$7*ISNUMBER($H1651)+'01_指標庫'!$H$8*ISNUMBER($AF1651)+'01_指標庫'!$H$9*ISNUMBER($AG1651)+'01_指標庫'!$H$10*ISNUMBER($AB1651)+'01_指標庫'!$H$11*ISNUMBER($AC1651)+'01_指標庫'!$H$12*ISNUMBER($AD1651)+'01_指標庫'!$H$13*ISNUMBER($AE1651)+'01_指標庫'!$H$14*ISNUMBER($I1651)+'01_指標庫'!$H$15*ISNUMBER($AH1651)+'01_指標庫'!$H$16*ISNUMBER($K1651)+'01_指標庫'!$H$17*ISNUMBER($AI1651)+'01_指標庫'!$H$18*ISNUMBER($AJ1651)+'01_指標庫'!$H$19*ISNUMBER($AK1651)+'01_指標庫'!$H$20*ISNUMBER($BB1651)+'01_指標庫'!$H$21*ISNUMBER($BC1651)</f>
        <v>51</v>
      </c>
      <c r="AX1651">
        <f>IF(AW1651=0,50,ROUND(('01_指標庫'!$H$4*IF(ISNUMBER($F1651),L1651,0)+'01_指標庫'!$H$5*IF(ISNUMBER($AA1651),AL1651,0)+'01_指標庫'!$H$6*IF(ISNUMBER($G1651),M1651,0)+'01_指標庫'!$H$7*IF(ISNUMBER($H1651),N1651,0)+'01_指標庫'!$H$8*IF(ISNUMBER($AF1651),AQ1651,0)+'01_指標庫'!$H$9*IF(ISNUMBER($AG1651),AR1651,0)+'01_指標庫'!$H$10*IF(ISNUMBER($AB1651),AM1651,0)+'01_指標庫'!$H$11*IF(ISNUMBER($AC1651),AN1651,0)+'01_指標庫'!$H$12*IF(ISNUMBER($AD1651),AO1651,0)+'01_指標庫'!$H$13*IF(ISNUMBER($AE1651),AP1651,0)+'01_指標庫'!$H$14*IF(ISNUMBER($I1651),O1651,0)+'01_指標庫'!$H$15*IF(ISNUMBER($AH1651),AS1651,0)+'01_指標庫'!$H$16*IF(ISNUMBER($K1651),P1651,0)+'01_指標庫'!$H$17*IF(ISNUMBER($AI1651),AT1651,0)+'01_指標庫'!$H$18*IF(ISNUMBER($AJ1651),AU1651,0)+'01_指標庫'!$H$19*IF(ISNUMBER($AK1651),AV1651,0)+'01_指標庫'!$H$20*IF(ISNUMBER($BB1651),BB1651,0)+'01_指標庫'!$H$21*IF(ISNUMBER($BC1651),BC1651,0))/AW1651,1))</f>
        <v>49</v>
      </c>
      <c r="AY1651" s="67"/>
      <c r="AZ1651" s="67"/>
      <c r="BA1651" s="66">
        <f t="shared" si="592"/>
        <v>9.0578912535894673E-3</v>
      </c>
      <c r="BB1651">
        <f t="shared" si="593"/>
        <v>50</v>
      </c>
      <c r="BC1651" t="str">
        <f t="shared" si="594"/>
        <v/>
      </c>
    </row>
    <row r="1652" spans="1:55" ht="15" customHeight="1">
      <c r="A1652" s="56">
        <v>1648</v>
      </c>
      <c r="B1652" s="57">
        <v>44950</v>
      </c>
      <c r="C1652" s="56">
        <v>2023</v>
      </c>
      <c r="D1652" s="58" t="s">
        <v>237</v>
      </c>
      <c r="E1652" s="59">
        <v>11846.64</v>
      </c>
      <c r="F1652" s="60">
        <v>-1.5769999999999999E-2</v>
      </c>
      <c r="G1652" s="60">
        <v>-0.22262699999999999</v>
      </c>
      <c r="H1652" s="61">
        <v>0.67349999999999999</v>
      </c>
      <c r="I1652" s="69">
        <v>434.2</v>
      </c>
      <c r="J1652" s="70" t="s">
        <v>240</v>
      </c>
      <c r="K1652" s="63">
        <v>19.2</v>
      </c>
      <c r="L1652" s="56">
        <f t="shared" si="572"/>
        <v>50</v>
      </c>
      <c r="M1652" s="56">
        <f t="shared" si="573"/>
        <v>0</v>
      </c>
      <c r="N1652" s="56">
        <f t="shared" si="574"/>
        <v>100</v>
      </c>
      <c r="O1652" s="56">
        <f t="shared" si="575"/>
        <v>50</v>
      </c>
      <c r="P1652" s="56">
        <f t="shared" si="576"/>
        <v>100</v>
      </c>
      <c r="Q1652" s="63"/>
      <c r="R1652" s="56"/>
      <c r="S1652" s="60">
        <f t="shared" si="589"/>
        <v>-2.1815045474684602E-3</v>
      </c>
      <c r="T1652" s="64">
        <f t="shared" si="590"/>
        <v>-3.0792529025744586E-2</v>
      </c>
      <c r="V1652" s="65"/>
      <c r="W1652" s="65"/>
      <c r="Y1652" s="15" t="str">
        <f t="shared" si="577"/>
        <v>UNCERTAIN</v>
      </c>
      <c r="AA1652" s="66">
        <f t="shared" si="591"/>
        <v>-4.8574874449796468E-2</v>
      </c>
      <c r="AB1652">
        <f>LOOKUP($B1652,'07_L1政策步階'!$A$4:$A$14,'07_L1政策步階'!$C$4:$C$14)</f>
        <v>-1</v>
      </c>
      <c r="AC1652" s="65"/>
      <c r="AD1652" s="65"/>
      <c r="AE1652" s="65"/>
      <c r="AF1652" s="65"/>
      <c r="AG1652" s="65"/>
      <c r="AH1652" s="65"/>
      <c r="AI1652" s="65"/>
      <c r="AJ1652" s="65"/>
      <c r="AK1652" s="65"/>
      <c r="AL1652">
        <f t="shared" si="578"/>
        <v>0</v>
      </c>
      <c r="AM1652">
        <f t="shared" si="579"/>
        <v>0</v>
      </c>
      <c r="AN1652" t="str">
        <f t="shared" si="580"/>
        <v/>
      </c>
      <c r="AO1652" t="str">
        <f t="shared" si="581"/>
        <v/>
      </c>
      <c r="AP1652" t="str">
        <f t="shared" si="582"/>
        <v/>
      </c>
      <c r="AQ1652" t="str">
        <f t="shared" si="583"/>
        <v/>
      </c>
      <c r="AR1652" t="str">
        <f t="shared" si="584"/>
        <v/>
      </c>
      <c r="AS1652" t="str">
        <f t="shared" si="585"/>
        <v/>
      </c>
      <c r="AT1652" t="str">
        <f t="shared" si="586"/>
        <v/>
      </c>
      <c r="AU1652" t="str">
        <f t="shared" si="587"/>
        <v/>
      </c>
      <c r="AV1652" t="str">
        <f t="shared" si="588"/>
        <v/>
      </c>
      <c r="AW1652">
        <f>'01_指標庫'!$H$4*ISNUMBER($F1652)+'01_指標庫'!$H$5*ISNUMBER($AA1652)+'01_指標庫'!$H$6*ISNUMBER($G1652)+'01_指標庫'!$H$7*ISNUMBER($H1652)+'01_指標庫'!$H$8*ISNUMBER($AF1652)+'01_指標庫'!$H$9*ISNUMBER($AG1652)+'01_指標庫'!$H$10*ISNUMBER($AB1652)+'01_指標庫'!$H$11*ISNUMBER($AC1652)+'01_指標庫'!$H$12*ISNUMBER($AD1652)+'01_指標庫'!$H$13*ISNUMBER($AE1652)+'01_指標庫'!$H$14*ISNUMBER($I1652)+'01_指標庫'!$H$15*ISNUMBER($AH1652)+'01_指標庫'!$H$16*ISNUMBER($K1652)+'01_指標庫'!$H$17*ISNUMBER($AI1652)+'01_指標庫'!$H$18*ISNUMBER($AJ1652)+'01_指標庫'!$H$19*ISNUMBER($AK1652)+'01_指標庫'!$H$20*ISNUMBER($BB1652)+'01_指標庫'!$H$21*ISNUMBER($BC1652)</f>
        <v>51</v>
      </c>
      <c r="AX1652">
        <f>IF(AW1652=0,50,ROUND(('01_指標庫'!$H$4*IF(ISNUMBER($F1652),L1652,0)+'01_指標庫'!$H$5*IF(ISNUMBER($AA1652),AL1652,0)+'01_指標庫'!$H$6*IF(ISNUMBER($G1652),M1652,0)+'01_指標庫'!$H$7*IF(ISNUMBER($H1652),N1652,0)+'01_指標庫'!$H$8*IF(ISNUMBER($AF1652),AQ1652,0)+'01_指標庫'!$H$9*IF(ISNUMBER($AG1652),AR1652,0)+'01_指標庫'!$H$10*IF(ISNUMBER($AB1652),AM1652,0)+'01_指標庫'!$H$11*IF(ISNUMBER($AC1652),AN1652,0)+'01_指標庫'!$H$12*IF(ISNUMBER($AD1652),AO1652,0)+'01_指標庫'!$H$13*IF(ISNUMBER($AE1652),AP1652,0)+'01_指標庫'!$H$14*IF(ISNUMBER($I1652),O1652,0)+'01_指標庫'!$H$15*IF(ISNUMBER($AH1652),AS1652,0)+'01_指標庫'!$H$16*IF(ISNUMBER($K1652),P1652,0)+'01_指標庫'!$H$17*IF(ISNUMBER($AI1652),AT1652,0)+'01_指標庫'!$H$18*IF(ISNUMBER($AJ1652),AU1652,0)+'01_指標庫'!$H$19*IF(ISNUMBER($AK1652),AV1652,0)+'01_指標庫'!$H$20*IF(ISNUMBER($BB1652),BB1652,0)+'01_指標庫'!$H$21*IF(ISNUMBER($BC1652),BC1652,0))/AW1652,1))</f>
        <v>49</v>
      </c>
      <c r="AY1652" s="67"/>
      <c r="AZ1652" s="67"/>
      <c r="BA1652" s="66">
        <f t="shared" si="592"/>
        <v>7.617257938169919E-3</v>
      </c>
      <c r="BB1652">
        <f t="shared" si="593"/>
        <v>50</v>
      </c>
      <c r="BC1652" t="str">
        <f t="shared" si="594"/>
        <v/>
      </c>
    </row>
    <row r="1653" spans="1:55" ht="15" customHeight="1">
      <c r="A1653" s="56">
        <v>1649</v>
      </c>
      <c r="B1653" s="57">
        <v>44951</v>
      </c>
      <c r="C1653" s="56">
        <v>2023</v>
      </c>
      <c r="D1653" s="58" t="s">
        <v>238</v>
      </c>
      <c r="E1653" s="59">
        <v>11814.69</v>
      </c>
      <c r="F1653" s="60">
        <v>-1.7315000000000001E-2</v>
      </c>
      <c r="G1653" s="60">
        <v>-0.22472300000000001</v>
      </c>
      <c r="H1653" s="61">
        <v>0.65310000000000001</v>
      </c>
      <c r="I1653" s="69">
        <v>433.2</v>
      </c>
      <c r="J1653" s="70" t="s">
        <v>240</v>
      </c>
      <c r="K1653" s="63">
        <v>19.079999999999998</v>
      </c>
      <c r="L1653" s="56">
        <f t="shared" si="572"/>
        <v>50</v>
      </c>
      <c r="M1653" s="56">
        <f t="shared" si="573"/>
        <v>0</v>
      </c>
      <c r="N1653" s="56">
        <f t="shared" si="574"/>
        <v>100</v>
      </c>
      <c r="O1653" s="56">
        <f t="shared" si="575"/>
        <v>50</v>
      </c>
      <c r="P1653" s="56">
        <f t="shared" si="576"/>
        <v>100</v>
      </c>
      <c r="Q1653" s="63"/>
      <c r="R1653" s="56"/>
      <c r="S1653" s="60">
        <f t="shared" si="589"/>
        <v>-2.6969672413442725E-3</v>
      </c>
      <c r="T1653" s="64">
        <f t="shared" si="590"/>
        <v>-6.2500000000000888E-3</v>
      </c>
      <c r="V1653" s="65"/>
      <c r="W1653" s="65"/>
      <c r="Y1653" s="15" t="str">
        <f t="shared" si="577"/>
        <v>UNCERTAIN</v>
      </c>
      <c r="AA1653" s="66">
        <f t="shared" si="591"/>
        <v>-4.7152561052120956E-2</v>
      </c>
      <c r="AB1653">
        <f>LOOKUP($B1653,'07_L1政策步階'!$A$4:$A$14,'07_L1政策步階'!$C$4:$C$14)</f>
        <v>-1</v>
      </c>
      <c r="AC1653" s="65"/>
      <c r="AD1653" s="65"/>
      <c r="AE1653" s="65"/>
      <c r="AF1653" s="65"/>
      <c r="AG1653" s="65"/>
      <c r="AH1653" s="65"/>
      <c r="AI1653" s="65"/>
      <c r="AJ1653" s="65"/>
      <c r="AK1653" s="65"/>
      <c r="AL1653">
        <f t="shared" si="578"/>
        <v>0</v>
      </c>
      <c r="AM1653">
        <f t="shared" si="579"/>
        <v>0</v>
      </c>
      <c r="AN1653" t="str">
        <f t="shared" si="580"/>
        <v/>
      </c>
      <c r="AO1653" t="str">
        <f t="shared" si="581"/>
        <v/>
      </c>
      <c r="AP1653" t="str">
        <f t="shared" si="582"/>
        <v/>
      </c>
      <c r="AQ1653" t="str">
        <f t="shared" si="583"/>
        <v/>
      </c>
      <c r="AR1653" t="str">
        <f t="shared" si="584"/>
        <v/>
      </c>
      <c r="AS1653" t="str">
        <f t="shared" si="585"/>
        <v/>
      </c>
      <c r="AT1653" t="str">
        <f t="shared" si="586"/>
        <v/>
      </c>
      <c r="AU1653" t="str">
        <f t="shared" si="587"/>
        <v/>
      </c>
      <c r="AV1653" t="str">
        <f t="shared" si="588"/>
        <v/>
      </c>
      <c r="AW1653">
        <f>'01_指標庫'!$H$4*ISNUMBER($F1653)+'01_指標庫'!$H$5*ISNUMBER($AA1653)+'01_指標庫'!$H$6*ISNUMBER($G1653)+'01_指標庫'!$H$7*ISNUMBER($H1653)+'01_指標庫'!$H$8*ISNUMBER($AF1653)+'01_指標庫'!$H$9*ISNUMBER($AG1653)+'01_指標庫'!$H$10*ISNUMBER($AB1653)+'01_指標庫'!$H$11*ISNUMBER($AC1653)+'01_指標庫'!$H$12*ISNUMBER($AD1653)+'01_指標庫'!$H$13*ISNUMBER($AE1653)+'01_指標庫'!$H$14*ISNUMBER($I1653)+'01_指標庫'!$H$15*ISNUMBER($AH1653)+'01_指標庫'!$H$16*ISNUMBER($K1653)+'01_指標庫'!$H$17*ISNUMBER($AI1653)+'01_指標庫'!$H$18*ISNUMBER($AJ1653)+'01_指標庫'!$H$19*ISNUMBER($AK1653)+'01_指標庫'!$H$20*ISNUMBER($BB1653)+'01_指標庫'!$H$21*ISNUMBER($BC1653)</f>
        <v>51</v>
      </c>
      <c r="AX1653">
        <f>IF(AW1653=0,50,ROUND(('01_指標庫'!$H$4*IF(ISNUMBER($F1653),L1653,0)+'01_指標庫'!$H$5*IF(ISNUMBER($AA1653),AL1653,0)+'01_指標庫'!$H$6*IF(ISNUMBER($G1653),M1653,0)+'01_指標庫'!$H$7*IF(ISNUMBER($H1653),N1653,0)+'01_指標庫'!$H$8*IF(ISNUMBER($AF1653),AQ1653,0)+'01_指標庫'!$H$9*IF(ISNUMBER($AG1653),AR1653,0)+'01_指標庫'!$H$10*IF(ISNUMBER($AB1653),AM1653,0)+'01_指標庫'!$H$11*IF(ISNUMBER($AC1653),AN1653,0)+'01_指標庫'!$H$12*IF(ISNUMBER($AD1653),AO1653,0)+'01_指標庫'!$H$13*IF(ISNUMBER($AE1653),AP1653,0)+'01_指標庫'!$H$14*IF(ISNUMBER($I1653),O1653,0)+'01_指標庫'!$H$15*IF(ISNUMBER($AH1653),AS1653,0)+'01_指標庫'!$H$16*IF(ISNUMBER($K1653),P1653,0)+'01_指標庫'!$H$17*IF(ISNUMBER($AI1653),AT1653,0)+'01_指標庫'!$H$18*IF(ISNUMBER($AJ1653),AU1653,0)+'01_指標庫'!$H$19*IF(ISNUMBER($AK1653),AV1653,0)+'01_指標庫'!$H$20*IF(ISNUMBER($BB1653),BB1653,0)+'01_指標庫'!$H$21*IF(ISNUMBER($BC1653),BC1653,0))/AW1653,1))</f>
        <v>49</v>
      </c>
      <c r="AY1653" s="67"/>
      <c r="AZ1653" s="67"/>
      <c r="BA1653" s="66">
        <f t="shared" si="592"/>
        <v>9.3030837769683128E-3</v>
      </c>
      <c r="BB1653">
        <f t="shared" si="593"/>
        <v>50</v>
      </c>
      <c r="BC1653" t="str">
        <f t="shared" si="594"/>
        <v/>
      </c>
    </row>
    <row r="1654" spans="1:55" ht="15" customHeight="1">
      <c r="A1654" s="56">
        <v>1650</v>
      </c>
      <c r="B1654" s="57">
        <v>44952</v>
      </c>
      <c r="C1654" s="56">
        <v>2023</v>
      </c>
      <c r="D1654" s="58" t="s">
        <v>239</v>
      </c>
      <c r="E1654" s="59">
        <v>12051.48</v>
      </c>
      <c r="F1654" s="60">
        <v>3.3300000000000001E-3</v>
      </c>
      <c r="G1654" s="60">
        <v>-0.20918500000000001</v>
      </c>
      <c r="H1654" s="61">
        <v>0.67349999999999999</v>
      </c>
      <c r="I1654" s="69">
        <v>430.3</v>
      </c>
      <c r="J1654" s="70" t="s">
        <v>240</v>
      </c>
      <c r="K1654" s="63">
        <v>18.73</v>
      </c>
      <c r="L1654" s="56">
        <f t="shared" si="572"/>
        <v>100</v>
      </c>
      <c r="M1654" s="56">
        <f t="shared" si="573"/>
        <v>0</v>
      </c>
      <c r="N1654" s="56">
        <f t="shared" si="574"/>
        <v>100</v>
      </c>
      <c r="O1654" s="56">
        <f t="shared" si="575"/>
        <v>50</v>
      </c>
      <c r="P1654" s="56">
        <f t="shared" si="576"/>
        <v>100</v>
      </c>
      <c r="Q1654" s="63"/>
      <c r="R1654" s="56"/>
      <c r="S1654" s="60">
        <f t="shared" si="589"/>
        <v>2.0041998562805974E-2</v>
      </c>
      <c r="T1654" s="64">
        <f t="shared" si="590"/>
        <v>-1.8343815513626738E-2</v>
      </c>
      <c r="V1654" s="65"/>
      <c r="W1654" s="65"/>
      <c r="Y1654" s="15" t="str">
        <f t="shared" si="577"/>
        <v>UNCERTAIN</v>
      </c>
      <c r="AA1654" s="66">
        <f t="shared" si="591"/>
        <v>-4.5859485715319948E-2</v>
      </c>
      <c r="AB1654">
        <f>LOOKUP($B1654,'07_L1政策步階'!$A$4:$A$14,'07_L1政策步階'!$C$4:$C$14)</f>
        <v>-1</v>
      </c>
      <c r="AC1654" s="65"/>
      <c r="AD1654" s="65"/>
      <c r="AE1654" s="65"/>
      <c r="AF1654" s="65"/>
      <c r="AG1654" s="65"/>
      <c r="AH1654" s="65"/>
      <c r="AI1654" s="65"/>
      <c r="AJ1654" s="65"/>
      <c r="AK1654" s="65"/>
      <c r="AL1654">
        <f t="shared" si="578"/>
        <v>0</v>
      </c>
      <c r="AM1654">
        <f t="shared" si="579"/>
        <v>0</v>
      </c>
      <c r="AN1654" t="str">
        <f t="shared" si="580"/>
        <v/>
      </c>
      <c r="AO1654" t="str">
        <f t="shared" si="581"/>
        <v/>
      </c>
      <c r="AP1654" t="str">
        <f t="shared" si="582"/>
        <v/>
      </c>
      <c r="AQ1654" t="str">
        <f t="shared" si="583"/>
        <v/>
      </c>
      <c r="AR1654" t="str">
        <f t="shared" si="584"/>
        <v/>
      </c>
      <c r="AS1654" t="str">
        <f t="shared" si="585"/>
        <v/>
      </c>
      <c r="AT1654" t="str">
        <f t="shared" si="586"/>
        <v/>
      </c>
      <c r="AU1654" t="str">
        <f t="shared" si="587"/>
        <v/>
      </c>
      <c r="AV1654" t="str">
        <f t="shared" si="588"/>
        <v/>
      </c>
      <c r="AW1654">
        <f>'01_指標庫'!$H$4*ISNUMBER($F1654)+'01_指標庫'!$H$5*ISNUMBER($AA1654)+'01_指標庫'!$H$6*ISNUMBER($G1654)+'01_指標庫'!$H$7*ISNUMBER($H1654)+'01_指標庫'!$H$8*ISNUMBER($AF1654)+'01_指標庫'!$H$9*ISNUMBER($AG1654)+'01_指標庫'!$H$10*ISNUMBER($AB1654)+'01_指標庫'!$H$11*ISNUMBER($AC1654)+'01_指標庫'!$H$12*ISNUMBER($AD1654)+'01_指標庫'!$H$13*ISNUMBER($AE1654)+'01_指標庫'!$H$14*ISNUMBER($I1654)+'01_指標庫'!$H$15*ISNUMBER($AH1654)+'01_指標庫'!$H$16*ISNUMBER($K1654)+'01_指標庫'!$H$17*ISNUMBER($AI1654)+'01_指標庫'!$H$18*ISNUMBER($AJ1654)+'01_指標庫'!$H$19*ISNUMBER($AK1654)+'01_指標庫'!$H$20*ISNUMBER($BB1654)+'01_指標庫'!$H$21*ISNUMBER($BC1654)</f>
        <v>51</v>
      </c>
      <c r="AX1654">
        <f>IF(AW1654=0,50,ROUND(('01_指標庫'!$H$4*IF(ISNUMBER($F1654),L1654,0)+'01_指標庫'!$H$5*IF(ISNUMBER($AA1654),AL1654,0)+'01_指標庫'!$H$6*IF(ISNUMBER($G1654),M1654,0)+'01_指標庫'!$H$7*IF(ISNUMBER($H1654),N1654,0)+'01_指標庫'!$H$8*IF(ISNUMBER($AF1654),AQ1654,0)+'01_指標庫'!$H$9*IF(ISNUMBER($AG1654),AR1654,0)+'01_指標庫'!$H$10*IF(ISNUMBER($AB1654),AM1654,0)+'01_指標庫'!$H$11*IF(ISNUMBER($AC1654),AN1654,0)+'01_指標庫'!$H$12*IF(ISNUMBER($AD1654),AO1654,0)+'01_指標庫'!$H$13*IF(ISNUMBER($AE1654),AP1654,0)+'01_指標庫'!$H$14*IF(ISNUMBER($I1654),O1654,0)+'01_指標庫'!$H$15*IF(ISNUMBER($AH1654),AS1654,0)+'01_指標庫'!$H$16*IF(ISNUMBER($K1654),P1654,0)+'01_指標庫'!$H$17*IF(ISNUMBER($AI1654),AT1654,0)+'01_指標庫'!$H$18*IF(ISNUMBER($AJ1654),AU1654,0)+'01_指標庫'!$H$19*IF(ISNUMBER($AK1654),AV1654,0)+'01_指標庫'!$H$20*IF(ISNUMBER($BB1654),BB1654,0)+'01_指標庫'!$H$21*IF(ISNUMBER($BC1654),BC1654,0))/AW1654,1))</f>
        <v>62.7</v>
      </c>
      <c r="AY1654" s="67"/>
      <c r="AZ1654" s="67"/>
      <c r="BA1654" s="66">
        <f t="shared" si="592"/>
        <v>1.6658049180972689E-2</v>
      </c>
      <c r="BB1654">
        <f t="shared" si="593"/>
        <v>100</v>
      </c>
      <c r="BC1654" t="str">
        <f t="shared" si="594"/>
        <v/>
      </c>
    </row>
    <row r="1655" spans="1:55" ht="15" customHeight="1">
      <c r="A1655" s="56">
        <v>1651</v>
      </c>
      <c r="B1655" s="57">
        <v>44953</v>
      </c>
      <c r="C1655" s="56">
        <v>2023</v>
      </c>
      <c r="D1655" s="58" t="s">
        <v>234</v>
      </c>
      <c r="E1655" s="59">
        <v>12166.6</v>
      </c>
      <c r="F1655" s="60">
        <v>1.3683000000000001E-2</v>
      </c>
      <c r="G1655" s="60">
        <v>-0.201631</v>
      </c>
      <c r="H1655" s="61">
        <v>0.69389999999999996</v>
      </c>
      <c r="I1655" s="69">
        <v>428.4</v>
      </c>
      <c r="J1655" s="70" t="s">
        <v>240</v>
      </c>
      <c r="K1655" s="63">
        <v>18.510000000000002</v>
      </c>
      <c r="L1655" s="56">
        <f t="shared" si="572"/>
        <v>100</v>
      </c>
      <c r="M1655" s="56">
        <f t="shared" si="573"/>
        <v>0</v>
      </c>
      <c r="N1655" s="56">
        <f t="shared" si="574"/>
        <v>100</v>
      </c>
      <c r="O1655" s="56">
        <f t="shared" si="575"/>
        <v>50</v>
      </c>
      <c r="P1655" s="56">
        <f t="shared" si="576"/>
        <v>100</v>
      </c>
      <c r="Q1655" s="63"/>
      <c r="R1655" s="56"/>
      <c r="S1655" s="60">
        <f t="shared" si="589"/>
        <v>9.5523537358068733E-3</v>
      </c>
      <c r="T1655" s="64">
        <f t="shared" si="590"/>
        <v>-1.1745862253069839E-2</v>
      </c>
      <c r="V1655" s="65"/>
      <c r="W1655" s="65"/>
      <c r="Y1655" s="15" t="str">
        <f t="shared" si="577"/>
        <v>UNCERTAIN</v>
      </c>
      <c r="AA1655" s="66">
        <f t="shared" si="591"/>
        <v>-4.4358690066772177E-2</v>
      </c>
      <c r="AB1655">
        <f>LOOKUP($B1655,'07_L1政策步階'!$A$4:$A$14,'07_L1政策步階'!$C$4:$C$14)</f>
        <v>-1</v>
      </c>
      <c r="AC1655" s="65"/>
      <c r="AD1655" s="65"/>
      <c r="AE1655" s="65"/>
      <c r="AF1655" s="65"/>
      <c r="AG1655" s="65"/>
      <c r="AH1655" s="65"/>
      <c r="AI1655" s="65"/>
      <c r="AJ1655" s="65"/>
      <c r="AK1655" s="65"/>
      <c r="AL1655">
        <f t="shared" si="578"/>
        <v>0</v>
      </c>
      <c r="AM1655">
        <f t="shared" si="579"/>
        <v>0</v>
      </c>
      <c r="AN1655" t="str">
        <f t="shared" si="580"/>
        <v/>
      </c>
      <c r="AO1655" t="str">
        <f t="shared" si="581"/>
        <v/>
      </c>
      <c r="AP1655" t="str">
        <f t="shared" si="582"/>
        <v/>
      </c>
      <c r="AQ1655" t="str">
        <f t="shared" si="583"/>
        <v/>
      </c>
      <c r="AR1655" t="str">
        <f t="shared" si="584"/>
        <v/>
      </c>
      <c r="AS1655" t="str">
        <f t="shared" si="585"/>
        <v/>
      </c>
      <c r="AT1655" t="str">
        <f t="shared" si="586"/>
        <v/>
      </c>
      <c r="AU1655" t="str">
        <f t="shared" si="587"/>
        <v/>
      </c>
      <c r="AV1655" t="str">
        <f t="shared" si="588"/>
        <v/>
      </c>
      <c r="AW1655">
        <f>'01_指標庫'!$H$4*ISNUMBER($F1655)+'01_指標庫'!$H$5*ISNUMBER($AA1655)+'01_指標庫'!$H$6*ISNUMBER($G1655)+'01_指標庫'!$H$7*ISNUMBER($H1655)+'01_指標庫'!$H$8*ISNUMBER($AF1655)+'01_指標庫'!$H$9*ISNUMBER($AG1655)+'01_指標庫'!$H$10*ISNUMBER($AB1655)+'01_指標庫'!$H$11*ISNUMBER($AC1655)+'01_指標庫'!$H$12*ISNUMBER($AD1655)+'01_指標庫'!$H$13*ISNUMBER($AE1655)+'01_指標庫'!$H$14*ISNUMBER($I1655)+'01_指標庫'!$H$15*ISNUMBER($AH1655)+'01_指標庫'!$H$16*ISNUMBER($K1655)+'01_指標庫'!$H$17*ISNUMBER($AI1655)+'01_指標庫'!$H$18*ISNUMBER($AJ1655)+'01_指標庫'!$H$19*ISNUMBER($AK1655)+'01_指標庫'!$H$20*ISNUMBER($BB1655)+'01_指標庫'!$H$21*ISNUMBER($BC1655)</f>
        <v>51</v>
      </c>
      <c r="AX1655">
        <f>IF(AW1655=0,50,ROUND(('01_指標庫'!$H$4*IF(ISNUMBER($F1655),L1655,0)+'01_指標庫'!$H$5*IF(ISNUMBER($AA1655),AL1655,0)+'01_指標庫'!$H$6*IF(ISNUMBER($G1655),M1655,0)+'01_指標庫'!$H$7*IF(ISNUMBER($H1655),N1655,0)+'01_指標庫'!$H$8*IF(ISNUMBER($AF1655),AQ1655,0)+'01_指標庫'!$H$9*IF(ISNUMBER($AG1655),AR1655,0)+'01_指標庫'!$H$10*IF(ISNUMBER($AB1655),AM1655,0)+'01_指標庫'!$H$11*IF(ISNUMBER($AC1655),AN1655,0)+'01_指標庫'!$H$12*IF(ISNUMBER($AD1655),AO1655,0)+'01_指標庫'!$H$13*IF(ISNUMBER($AE1655),AP1655,0)+'01_指標庫'!$H$14*IF(ISNUMBER($I1655),O1655,0)+'01_指標庫'!$H$15*IF(ISNUMBER($AH1655),AS1655,0)+'01_指標庫'!$H$16*IF(ISNUMBER($K1655),P1655,0)+'01_指標庫'!$H$17*IF(ISNUMBER($AI1655),AT1655,0)+'01_指標庫'!$H$18*IF(ISNUMBER($AJ1655),AU1655,0)+'01_指標庫'!$H$19*IF(ISNUMBER($AK1655),AV1655,0)+'01_指標庫'!$H$20*IF(ISNUMBER($BB1655),BB1655,0)+'01_指標庫'!$H$21*IF(ISNUMBER($BC1655),BC1655,0))/AW1655,1))</f>
        <v>62.7</v>
      </c>
      <c r="AY1655" s="67"/>
      <c r="AZ1655" s="67"/>
      <c r="BA1655" s="66">
        <f t="shared" si="592"/>
        <v>1.9870090712563959E-2</v>
      </c>
      <c r="BB1655">
        <f t="shared" si="593"/>
        <v>100</v>
      </c>
      <c r="BC1655" t="str">
        <f t="shared" si="594"/>
        <v/>
      </c>
    </row>
    <row r="1656" spans="1:55" ht="15" customHeight="1">
      <c r="A1656" s="56">
        <v>1652</v>
      </c>
      <c r="B1656" s="57">
        <v>44956</v>
      </c>
      <c r="C1656" s="56">
        <v>2023</v>
      </c>
      <c r="D1656" s="58" t="s">
        <v>236</v>
      </c>
      <c r="E1656" s="59">
        <v>11912.39</v>
      </c>
      <c r="F1656" s="60">
        <v>-6.6579999999999999E-3</v>
      </c>
      <c r="G1656" s="60">
        <v>-0.21831200000000001</v>
      </c>
      <c r="H1656" s="61">
        <v>0.69389999999999996</v>
      </c>
      <c r="I1656" s="69">
        <v>440.4</v>
      </c>
      <c r="J1656" s="70" t="s">
        <v>240</v>
      </c>
      <c r="K1656" s="63">
        <v>19.940000000000001</v>
      </c>
      <c r="L1656" s="56">
        <f t="shared" si="572"/>
        <v>50</v>
      </c>
      <c r="M1656" s="56">
        <f t="shared" si="573"/>
        <v>0</v>
      </c>
      <c r="N1656" s="56">
        <f t="shared" si="574"/>
        <v>100</v>
      </c>
      <c r="O1656" s="56">
        <f t="shared" si="575"/>
        <v>50</v>
      </c>
      <c r="P1656" s="56">
        <f t="shared" si="576"/>
        <v>100</v>
      </c>
      <c r="Q1656" s="63"/>
      <c r="R1656" s="56"/>
      <c r="S1656" s="60">
        <f t="shared" si="589"/>
        <v>-2.0894087090888247E-2</v>
      </c>
      <c r="T1656" s="64">
        <f t="shared" si="590"/>
        <v>7.7255537547271658E-2</v>
      </c>
      <c r="V1656" s="65"/>
      <c r="W1656" s="65"/>
      <c r="Y1656" s="15" t="str">
        <f t="shared" si="577"/>
        <v>UNCERTAIN</v>
      </c>
      <c r="AA1656" s="66">
        <f t="shared" si="591"/>
        <v>-4.348193172524073E-2</v>
      </c>
      <c r="AB1656">
        <f>LOOKUP($B1656,'07_L1政策步階'!$A$4:$A$14,'07_L1政策步階'!$C$4:$C$14)</f>
        <v>-1</v>
      </c>
      <c r="AC1656" s="65"/>
      <c r="AD1656" s="65"/>
      <c r="AE1656" s="65"/>
      <c r="AF1656" s="65"/>
      <c r="AG1656" s="65"/>
      <c r="AH1656" s="65"/>
      <c r="AI1656" s="65"/>
      <c r="AJ1656" s="65"/>
      <c r="AK1656" s="65"/>
      <c r="AL1656">
        <f t="shared" si="578"/>
        <v>0</v>
      </c>
      <c r="AM1656">
        <f t="shared" si="579"/>
        <v>0</v>
      </c>
      <c r="AN1656" t="str">
        <f t="shared" si="580"/>
        <v/>
      </c>
      <c r="AO1656" t="str">
        <f t="shared" si="581"/>
        <v/>
      </c>
      <c r="AP1656" t="str">
        <f t="shared" si="582"/>
        <v/>
      </c>
      <c r="AQ1656" t="str">
        <f t="shared" si="583"/>
        <v/>
      </c>
      <c r="AR1656" t="str">
        <f t="shared" si="584"/>
        <v/>
      </c>
      <c r="AS1656" t="str">
        <f t="shared" si="585"/>
        <v/>
      </c>
      <c r="AT1656" t="str">
        <f t="shared" si="586"/>
        <v/>
      </c>
      <c r="AU1656" t="str">
        <f t="shared" si="587"/>
        <v/>
      </c>
      <c r="AV1656" t="str">
        <f t="shared" si="588"/>
        <v/>
      </c>
      <c r="AW1656">
        <f>'01_指標庫'!$H$4*ISNUMBER($F1656)+'01_指標庫'!$H$5*ISNUMBER($AA1656)+'01_指標庫'!$H$6*ISNUMBER($G1656)+'01_指標庫'!$H$7*ISNUMBER($H1656)+'01_指標庫'!$H$8*ISNUMBER($AF1656)+'01_指標庫'!$H$9*ISNUMBER($AG1656)+'01_指標庫'!$H$10*ISNUMBER($AB1656)+'01_指標庫'!$H$11*ISNUMBER($AC1656)+'01_指標庫'!$H$12*ISNUMBER($AD1656)+'01_指標庫'!$H$13*ISNUMBER($AE1656)+'01_指標庫'!$H$14*ISNUMBER($I1656)+'01_指標庫'!$H$15*ISNUMBER($AH1656)+'01_指標庫'!$H$16*ISNUMBER($K1656)+'01_指標庫'!$H$17*ISNUMBER($AI1656)+'01_指標庫'!$H$18*ISNUMBER($AJ1656)+'01_指標庫'!$H$19*ISNUMBER($AK1656)+'01_指標庫'!$H$20*ISNUMBER($BB1656)+'01_指標庫'!$H$21*ISNUMBER($BC1656)</f>
        <v>51</v>
      </c>
      <c r="AX1656">
        <f>IF(AW1656=0,50,ROUND(('01_指標庫'!$H$4*IF(ISNUMBER($F1656),L1656,0)+'01_指標庫'!$H$5*IF(ISNUMBER($AA1656),AL1656,0)+'01_指標庫'!$H$6*IF(ISNUMBER($G1656),M1656,0)+'01_指標庫'!$H$7*IF(ISNUMBER($H1656),N1656,0)+'01_指標庫'!$H$8*IF(ISNUMBER($AF1656),AQ1656,0)+'01_指標庫'!$H$9*IF(ISNUMBER($AG1656),AR1656,0)+'01_指標庫'!$H$10*IF(ISNUMBER($AB1656),AM1656,0)+'01_指標庫'!$H$11*IF(ISNUMBER($AC1656),AN1656,0)+'01_指標庫'!$H$12*IF(ISNUMBER($AD1656),AO1656,0)+'01_指標庫'!$H$13*IF(ISNUMBER($AE1656),AP1656,0)+'01_指標庫'!$H$14*IF(ISNUMBER($I1656),O1656,0)+'01_指標庫'!$H$15*IF(ISNUMBER($AH1656),AS1656,0)+'01_指標庫'!$H$16*IF(ISNUMBER($K1656),P1656,0)+'01_指標庫'!$H$17*IF(ISNUMBER($AI1656),AT1656,0)+'01_指標庫'!$H$18*IF(ISNUMBER($AJ1656),AU1656,0)+'01_指標庫'!$H$19*IF(ISNUMBER($AK1656),AV1656,0)+'01_指標庫'!$H$20*IF(ISNUMBER($BB1656),BB1656,0)+'01_指標庫'!$H$21*IF(ISNUMBER($BC1656),BC1656,0))/AW1656,1))</f>
        <v>49</v>
      </c>
      <c r="AY1656" s="67"/>
      <c r="AZ1656" s="67"/>
      <c r="BA1656" s="66">
        <f t="shared" si="592"/>
        <v>1.7329989862736817E-2</v>
      </c>
      <c r="BB1656">
        <f t="shared" si="593"/>
        <v>50</v>
      </c>
      <c r="BC1656" t="str">
        <f t="shared" si="594"/>
        <v/>
      </c>
    </row>
    <row r="1657" spans="1:55" ht="15" customHeight="1">
      <c r="A1657" s="56">
        <v>1653</v>
      </c>
      <c r="B1657" s="57">
        <v>44957</v>
      </c>
      <c r="C1657" s="56">
        <v>2023</v>
      </c>
      <c r="D1657" s="58" t="s">
        <v>237</v>
      </c>
      <c r="E1657" s="59">
        <v>12101.93</v>
      </c>
      <c r="F1657" s="60">
        <v>1.0038999999999999E-2</v>
      </c>
      <c r="G1657" s="60">
        <v>-0.205875</v>
      </c>
      <c r="H1657" s="61">
        <v>0.69389999999999996</v>
      </c>
      <c r="I1657" s="69">
        <v>435.9</v>
      </c>
      <c r="J1657" s="70" t="s">
        <v>240</v>
      </c>
      <c r="K1657" s="63">
        <v>19.399999999999999</v>
      </c>
      <c r="L1657" s="56">
        <f t="shared" si="572"/>
        <v>100</v>
      </c>
      <c r="M1657" s="56">
        <f t="shared" si="573"/>
        <v>0</v>
      </c>
      <c r="N1657" s="56">
        <f t="shared" si="574"/>
        <v>100</v>
      </c>
      <c r="O1657" s="56">
        <f t="shared" si="575"/>
        <v>50</v>
      </c>
      <c r="P1657" s="56">
        <f t="shared" si="576"/>
        <v>100</v>
      </c>
      <c r="Q1657" s="63"/>
      <c r="R1657" s="56"/>
      <c r="S1657" s="60">
        <f t="shared" si="589"/>
        <v>1.5911164762067109E-2</v>
      </c>
      <c r="T1657" s="64">
        <f t="shared" si="590"/>
        <v>-2.7081243731193694E-2</v>
      </c>
      <c r="V1657" s="65"/>
      <c r="W1657" s="65"/>
      <c r="Y1657" s="15" t="str">
        <f t="shared" si="577"/>
        <v>UNCERTAIN</v>
      </c>
      <c r="AA1657" s="66">
        <f t="shared" si="591"/>
        <v>-4.1965137451899448E-2</v>
      </c>
      <c r="AB1657">
        <f>LOOKUP($B1657,'07_L1政策步階'!$A$4:$A$14,'07_L1政策步階'!$C$4:$C$14)</f>
        <v>-1</v>
      </c>
      <c r="AC1657" s="65"/>
      <c r="AD1657" s="65"/>
      <c r="AE1657" s="65"/>
      <c r="AF1657" s="65"/>
      <c r="AG1657" s="65"/>
      <c r="AH1657" s="65"/>
      <c r="AI1657" s="65"/>
      <c r="AJ1657" s="65"/>
      <c r="AK1657" s="65"/>
      <c r="AL1657">
        <f t="shared" si="578"/>
        <v>0</v>
      </c>
      <c r="AM1657">
        <f t="shared" si="579"/>
        <v>0</v>
      </c>
      <c r="AN1657" t="str">
        <f t="shared" si="580"/>
        <v/>
      </c>
      <c r="AO1657" t="str">
        <f t="shared" si="581"/>
        <v/>
      </c>
      <c r="AP1657" t="str">
        <f t="shared" si="582"/>
        <v/>
      </c>
      <c r="AQ1657" t="str">
        <f t="shared" si="583"/>
        <v/>
      </c>
      <c r="AR1657" t="str">
        <f t="shared" si="584"/>
        <v/>
      </c>
      <c r="AS1657" t="str">
        <f t="shared" si="585"/>
        <v/>
      </c>
      <c r="AT1657" t="str">
        <f t="shared" si="586"/>
        <v/>
      </c>
      <c r="AU1657" t="str">
        <f t="shared" si="587"/>
        <v/>
      </c>
      <c r="AV1657" t="str">
        <f t="shared" si="588"/>
        <v/>
      </c>
      <c r="AW1657">
        <f>'01_指標庫'!$H$4*ISNUMBER($F1657)+'01_指標庫'!$H$5*ISNUMBER($AA1657)+'01_指標庫'!$H$6*ISNUMBER($G1657)+'01_指標庫'!$H$7*ISNUMBER($H1657)+'01_指標庫'!$H$8*ISNUMBER($AF1657)+'01_指標庫'!$H$9*ISNUMBER($AG1657)+'01_指標庫'!$H$10*ISNUMBER($AB1657)+'01_指標庫'!$H$11*ISNUMBER($AC1657)+'01_指標庫'!$H$12*ISNUMBER($AD1657)+'01_指標庫'!$H$13*ISNUMBER($AE1657)+'01_指標庫'!$H$14*ISNUMBER($I1657)+'01_指標庫'!$H$15*ISNUMBER($AH1657)+'01_指標庫'!$H$16*ISNUMBER($K1657)+'01_指標庫'!$H$17*ISNUMBER($AI1657)+'01_指標庫'!$H$18*ISNUMBER($AJ1657)+'01_指標庫'!$H$19*ISNUMBER($AK1657)+'01_指標庫'!$H$20*ISNUMBER($BB1657)+'01_指標庫'!$H$21*ISNUMBER($BC1657)</f>
        <v>51</v>
      </c>
      <c r="AX1657">
        <f>IF(AW1657=0,50,ROUND(('01_指標庫'!$H$4*IF(ISNUMBER($F1657),L1657,0)+'01_指標庫'!$H$5*IF(ISNUMBER($AA1657),AL1657,0)+'01_指標庫'!$H$6*IF(ISNUMBER($G1657),M1657,0)+'01_指標庫'!$H$7*IF(ISNUMBER($H1657),N1657,0)+'01_指標庫'!$H$8*IF(ISNUMBER($AF1657),AQ1657,0)+'01_指標庫'!$H$9*IF(ISNUMBER($AG1657),AR1657,0)+'01_指標庫'!$H$10*IF(ISNUMBER($AB1657),AM1657,0)+'01_指標庫'!$H$11*IF(ISNUMBER($AC1657),AN1657,0)+'01_指標庫'!$H$12*IF(ISNUMBER($AD1657),AO1657,0)+'01_指標庫'!$H$13*IF(ISNUMBER($AE1657),AP1657,0)+'01_指標庫'!$H$14*IF(ISNUMBER($I1657),O1657,0)+'01_指標庫'!$H$15*IF(ISNUMBER($AH1657),AS1657,0)+'01_指標庫'!$H$16*IF(ISNUMBER($K1657),P1657,0)+'01_指標庫'!$H$17*IF(ISNUMBER($AI1657),AT1657,0)+'01_指標庫'!$H$18*IF(ISNUMBER($AJ1657),AU1657,0)+'01_指標庫'!$H$19*IF(ISNUMBER($AK1657),AV1657,0)+'01_指標庫'!$H$20*IF(ISNUMBER($BB1657),BB1657,0)+'01_指標庫'!$H$21*IF(ISNUMBER($BC1657),BC1657,0))/AW1657,1))</f>
        <v>62.7</v>
      </c>
      <c r="AY1657" s="67"/>
      <c r="AZ1657" s="67"/>
      <c r="BA1657" s="66">
        <f t="shared" si="592"/>
        <v>1.6960781009534465E-2</v>
      </c>
      <c r="BB1657">
        <f t="shared" si="593"/>
        <v>100</v>
      </c>
      <c r="BC1657" t="str">
        <f t="shared" si="594"/>
        <v/>
      </c>
    </row>
    <row r="1658" spans="1:55" ht="15" customHeight="1">
      <c r="A1658" s="56">
        <v>1654</v>
      </c>
      <c r="B1658" s="57">
        <v>44958</v>
      </c>
      <c r="C1658" s="56">
        <v>2023</v>
      </c>
      <c r="D1658" s="58" t="s">
        <v>238</v>
      </c>
      <c r="E1658" s="59">
        <v>12363.1</v>
      </c>
      <c r="F1658" s="60">
        <v>3.2495000000000003E-2</v>
      </c>
      <c r="G1658" s="60">
        <v>-0.18873699999999999</v>
      </c>
      <c r="H1658" s="61">
        <v>0.75509999999999999</v>
      </c>
      <c r="I1658" s="69">
        <v>423</v>
      </c>
      <c r="J1658" s="70" t="s">
        <v>240</v>
      </c>
      <c r="K1658" s="63">
        <v>17.87</v>
      </c>
      <c r="L1658" s="56">
        <f t="shared" si="572"/>
        <v>100</v>
      </c>
      <c r="M1658" s="56">
        <f t="shared" si="573"/>
        <v>0</v>
      </c>
      <c r="N1658" s="56">
        <f t="shared" si="574"/>
        <v>100</v>
      </c>
      <c r="O1658" s="56">
        <f t="shared" si="575"/>
        <v>50</v>
      </c>
      <c r="P1658" s="56">
        <f t="shared" si="576"/>
        <v>100</v>
      </c>
      <c r="Q1658" s="63"/>
      <c r="R1658" s="56"/>
      <c r="S1658" s="60">
        <f t="shared" si="589"/>
        <v>2.1580855285066036E-2</v>
      </c>
      <c r="T1658" s="64">
        <f t="shared" si="590"/>
        <v>-7.886597938144313E-2</v>
      </c>
      <c r="V1658" s="65"/>
      <c r="W1658" s="65"/>
      <c r="Y1658" s="15" t="str">
        <f t="shared" si="577"/>
        <v>UNCERTAIN</v>
      </c>
      <c r="AA1658" s="66">
        <f t="shared" si="591"/>
        <v>-4.0206803391838686E-2</v>
      </c>
      <c r="AB1658">
        <f>LOOKUP($B1658,'07_L1政策步階'!$A$4:$A$14,'07_L1政策步階'!$C$4:$C$14)</f>
        <v>-1</v>
      </c>
      <c r="AC1658" s="65"/>
      <c r="AD1658" s="65"/>
      <c r="AE1658" s="65"/>
      <c r="AF1658" s="65"/>
      <c r="AG1658" s="65"/>
      <c r="AH1658" s="65"/>
      <c r="AI1658" s="65"/>
      <c r="AJ1658" s="65"/>
      <c r="AK1658" s="65"/>
      <c r="AL1658">
        <f t="shared" si="578"/>
        <v>0</v>
      </c>
      <c r="AM1658">
        <f t="shared" si="579"/>
        <v>0</v>
      </c>
      <c r="AN1658" t="str">
        <f t="shared" si="580"/>
        <v/>
      </c>
      <c r="AO1658" t="str">
        <f t="shared" si="581"/>
        <v/>
      </c>
      <c r="AP1658" t="str">
        <f t="shared" si="582"/>
        <v/>
      </c>
      <c r="AQ1658" t="str">
        <f t="shared" si="583"/>
        <v/>
      </c>
      <c r="AR1658" t="str">
        <f t="shared" si="584"/>
        <v/>
      </c>
      <c r="AS1658" t="str">
        <f t="shared" si="585"/>
        <v/>
      </c>
      <c r="AT1658" t="str">
        <f t="shared" si="586"/>
        <v/>
      </c>
      <c r="AU1658" t="str">
        <f t="shared" si="587"/>
        <v/>
      </c>
      <c r="AV1658" t="str">
        <f t="shared" si="588"/>
        <v/>
      </c>
      <c r="AW1658">
        <f>'01_指標庫'!$H$4*ISNUMBER($F1658)+'01_指標庫'!$H$5*ISNUMBER($AA1658)+'01_指標庫'!$H$6*ISNUMBER($G1658)+'01_指標庫'!$H$7*ISNUMBER($H1658)+'01_指標庫'!$H$8*ISNUMBER($AF1658)+'01_指標庫'!$H$9*ISNUMBER($AG1658)+'01_指標庫'!$H$10*ISNUMBER($AB1658)+'01_指標庫'!$H$11*ISNUMBER($AC1658)+'01_指標庫'!$H$12*ISNUMBER($AD1658)+'01_指標庫'!$H$13*ISNUMBER($AE1658)+'01_指標庫'!$H$14*ISNUMBER($I1658)+'01_指標庫'!$H$15*ISNUMBER($AH1658)+'01_指標庫'!$H$16*ISNUMBER($K1658)+'01_指標庫'!$H$17*ISNUMBER($AI1658)+'01_指標庫'!$H$18*ISNUMBER($AJ1658)+'01_指標庫'!$H$19*ISNUMBER($AK1658)+'01_指標庫'!$H$20*ISNUMBER($BB1658)+'01_指標庫'!$H$21*ISNUMBER($BC1658)</f>
        <v>51</v>
      </c>
      <c r="AX1658">
        <f>IF(AW1658=0,50,ROUND(('01_指標庫'!$H$4*IF(ISNUMBER($F1658),L1658,0)+'01_指標庫'!$H$5*IF(ISNUMBER($AA1658),AL1658,0)+'01_指標庫'!$H$6*IF(ISNUMBER($G1658),M1658,0)+'01_指標庫'!$H$7*IF(ISNUMBER($H1658),N1658,0)+'01_指標庫'!$H$8*IF(ISNUMBER($AF1658),AQ1658,0)+'01_指標庫'!$H$9*IF(ISNUMBER($AG1658),AR1658,0)+'01_指標庫'!$H$10*IF(ISNUMBER($AB1658),AM1658,0)+'01_指標庫'!$H$11*IF(ISNUMBER($AC1658),AN1658,0)+'01_指標庫'!$H$12*IF(ISNUMBER($AD1658),AO1658,0)+'01_指標庫'!$H$13*IF(ISNUMBER($AE1658),AP1658,0)+'01_指標庫'!$H$14*IF(ISNUMBER($I1658),O1658,0)+'01_指標庫'!$H$15*IF(ISNUMBER($AH1658),AS1658,0)+'01_指標庫'!$H$16*IF(ISNUMBER($K1658),P1658,0)+'01_指標庫'!$H$17*IF(ISNUMBER($AI1658),AT1658,0)+'01_指標庫'!$H$18*IF(ISNUMBER($AJ1658),AU1658,0)+'01_指標庫'!$H$19*IF(ISNUMBER($AK1658),AV1658,0)+'01_指標庫'!$H$20*IF(ISNUMBER($BB1658),BB1658,0)+'01_指標庫'!$H$21*IF(ISNUMBER($BC1658),BC1658,0))/AW1658,1))</f>
        <v>62.7</v>
      </c>
      <c r="AY1658" s="67"/>
      <c r="AZ1658" s="67"/>
      <c r="BA1658" s="66">
        <f t="shared" si="592"/>
        <v>1.8034749651956616E-2</v>
      </c>
      <c r="BB1658">
        <f t="shared" si="593"/>
        <v>100</v>
      </c>
      <c r="BC1658" t="str">
        <f t="shared" si="594"/>
        <v/>
      </c>
    </row>
    <row r="1659" spans="1:55" ht="15" customHeight="1">
      <c r="A1659" s="56">
        <v>1655</v>
      </c>
      <c r="B1659" s="57">
        <v>44959</v>
      </c>
      <c r="C1659" s="56">
        <v>2023</v>
      </c>
      <c r="D1659" s="58" t="s">
        <v>239</v>
      </c>
      <c r="E1659" s="59">
        <v>12803.14</v>
      </c>
      <c r="F1659" s="60">
        <v>6.9739999999999996E-2</v>
      </c>
      <c r="G1659" s="60">
        <v>-0.159862</v>
      </c>
      <c r="H1659" s="61">
        <v>0.87760000000000005</v>
      </c>
      <c r="I1659" s="69">
        <v>430.3</v>
      </c>
      <c r="J1659" s="70" t="s">
        <v>240</v>
      </c>
      <c r="K1659" s="63">
        <v>18.73</v>
      </c>
      <c r="L1659" s="56">
        <f t="shared" si="572"/>
        <v>100</v>
      </c>
      <c r="M1659" s="56">
        <f t="shared" si="573"/>
        <v>0</v>
      </c>
      <c r="N1659" s="56">
        <f t="shared" si="574"/>
        <v>100</v>
      </c>
      <c r="O1659" s="56">
        <f t="shared" si="575"/>
        <v>50</v>
      </c>
      <c r="P1659" s="56">
        <f t="shared" si="576"/>
        <v>100</v>
      </c>
      <c r="Q1659" s="63"/>
      <c r="R1659" s="56"/>
      <c r="S1659" s="60">
        <f t="shared" si="589"/>
        <v>3.5593014696960967E-2</v>
      </c>
      <c r="T1659" s="64">
        <f t="shared" si="590"/>
        <v>4.8125349748181279E-2</v>
      </c>
      <c r="V1659" s="65"/>
      <c r="W1659" s="65"/>
      <c r="Y1659" s="15" t="str">
        <f t="shared" si="577"/>
        <v>UNCERTAIN</v>
      </c>
      <c r="AA1659" s="66">
        <f t="shared" si="591"/>
        <v>-3.7880871384752934E-2</v>
      </c>
      <c r="AB1659">
        <f>LOOKUP($B1659,'07_L1政策步階'!$A$4:$A$14,'07_L1政策步階'!$C$4:$C$14)</f>
        <v>-1</v>
      </c>
      <c r="AC1659" s="65"/>
      <c r="AD1659" s="65"/>
      <c r="AE1659" s="65"/>
      <c r="AF1659" s="65"/>
      <c r="AG1659" s="65"/>
      <c r="AH1659" s="65"/>
      <c r="AI1659" s="65"/>
      <c r="AJ1659" s="65"/>
      <c r="AK1659" s="65"/>
      <c r="AL1659">
        <f t="shared" si="578"/>
        <v>0</v>
      </c>
      <c r="AM1659">
        <f t="shared" si="579"/>
        <v>0</v>
      </c>
      <c r="AN1659" t="str">
        <f t="shared" si="580"/>
        <v/>
      </c>
      <c r="AO1659" t="str">
        <f t="shared" si="581"/>
        <v/>
      </c>
      <c r="AP1659" t="str">
        <f t="shared" si="582"/>
        <v/>
      </c>
      <c r="AQ1659" t="str">
        <f t="shared" si="583"/>
        <v/>
      </c>
      <c r="AR1659" t="str">
        <f t="shared" si="584"/>
        <v/>
      </c>
      <c r="AS1659" t="str">
        <f t="shared" si="585"/>
        <v/>
      </c>
      <c r="AT1659" t="str">
        <f t="shared" si="586"/>
        <v/>
      </c>
      <c r="AU1659" t="str">
        <f t="shared" si="587"/>
        <v/>
      </c>
      <c r="AV1659" t="str">
        <f t="shared" si="588"/>
        <v/>
      </c>
      <c r="AW1659">
        <f>'01_指標庫'!$H$4*ISNUMBER($F1659)+'01_指標庫'!$H$5*ISNUMBER($AA1659)+'01_指標庫'!$H$6*ISNUMBER($G1659)+'01_指標庫'!$H$7*ISNUMBER($H1659)+'01_指標庫'!$H$8*ISNUMBER($AF1659)+'01_指標庫'!$H$9*ISNUMBER($AG1659)+'01_指標庫'!$H$10*ISNUMBER($AB1659)+'01_指標庫'!$H$11*ISNUMBER($AC1659)+'01_指標庫'!$H$12*ISNUMBER($AD1659)+'01_指標庫'!$H$13*ISNUMBER($AE1659)+'01_指標庫'!$H$14*ISNUMBER($I1659)+'01_指標庫'!$H$15*ISNUMBER($AH1659)+'01_指標庫'!$H$16*ISNUMBER($K1659)+'01_指標庫'!$H$17*ISNUMBER($AI1659)+'01_指標庫'!$H$18*ISNUMBER($AJ1659)+'01_指標庫'!$H$19*ISNUMBER($AK1659)+'01_指標庫'!$H$20*ISNUMBER($BB1659)+'01_指標庫'!$H$21*ISNUMBER($BC1659)</f>
        <v>51</v>
      </c>
      <c r="AX1659">
        <f>IF(AW1659=0,50,ROUND(('01_指標庫'!$H$4*IF(ISNUMBER($F1659),L1659,0)+'01_指標庫'!$H$5*IF(ISNUMBER($AA1659),AL1659,0)+'01_指標庫'!$H$6*IF(ISNUMBER($G1659),M1659,0)+'01_指標庫'!$H$7*IF(ISNUMBER($H1659),N1659,0)+'01_指標庫'!$H$8*IF(ISNUMBER($AF1659),AQ1659,0)+'01_指標庫'!$H$9*IF(ISNUMBER($AG1659),AR1659,0)+'01_指標庫'!$H$10*IF(ISNUMBER($AB1659),AM1659,0)+'01_指標庫'!$H$11*IF(ISNUMBER($AC1659),AN1659,0)+'01_指標庫'!$H$12*IF(ISNUMBER($AD1659),AO1659,0)+'01_指標庫'!$H$13*IF(ISNUMBER($AE1659),AP1659,0)+'01_指標庫'!$H$14*IF(ISNUMBER($I1659),O1659,0)+'01_指標庫'!$H$15*IF(ISNUMBER($AH1659),AS1659,0)+'01_指標庫'!$H$16*IF(ISNUMBER($K1659),P1659,0)+'01_指標庫'!$H$17*IF(ISNUMBER($AI1659),AT1659,0)+'01_指標庫'!$H$18*IF(ISNUMBER($AJ1659),AU1659,0)+'01_指標庫'!$H$19*IF(ISNUMBER($AK1659),AV1659,0)+'01_指標庫'!$H$20*IF(ISNUMBER($BB1659),BB1659,0)+'01_指標庫'!$H$21*IF(ISNUMBER($BC1659),BC1659,0))/AW1659,1))</f>
        <v>62.7</v>
      </c>
      <c r="AY1659" s="67"/>
      <c r="AZ1659" s="67"/>
      <c r="BA1659" s="66">
        <f t="shared" si="592"/>
        <v>1.7774804038172887E-2</v>
      </c>
      <c r="BB1659">
        <f t="shared" si="593"/>
        <v>100</v>
      </c>
      <c r="BC1659" t="str">
        <f t="shared" si="594"/>
        <v/>
      </c>
    </row>
    <row r="1660" spans="1:55" ht="15" customHeight="1">
      <c r="A1660" s="56">
        <v>1656</v>
      </c>
      <c r="B1660" s="57">
        <v>44960</v>
      </c>
      <c r="C1660" s="56">
        <v>2023</v>
      </c>
      <c r="D1660" s="58" t="s">
        <v>234</v>
      </c>
      <c r="E1660" s="59">
        <v>12573.36</v>
      </c>
      <c r="F1660" s="60">
        <v>5.126E-2</v>
      </c>
      <c r="G1660" s="60">
        <v>-0.17494000000000001</v>
      </c>
      <c r="H1660" s="61">
        <v>0.79590000000000005</v>
      </c>
      <c r="I1660" s="69">
        <v>426.9</v>
      </c>
      <c r="J1660" s="70" t="s">
        <v>240</v>
      </c>
      <c r="K1660" s="63">
        <v>18.329999999999998</v>
      </c>
      <c r="L1660" s="56">
        <f t="shared" si="572"/>
        <v>100</v>
      </c>
      <c r="M1660" s="56">
        <f t="shared" si="573"/>
        <v>0</v>
      </c>
      <c r="N1660" s="56">
        <f t="shared" si="574"/>
        <v>100</v>
      </c>
      <c r="O1660" s="56">
        <f t="shared" si="575"/>
        <v>50</v>
      </c>
      <c r="P1660" s="56">
        <f t="shared" si="576"/>
        <v>100</v>
      </c>
      <c r="Q1660" s="63"/>
      <c r="R1660" s="56"/>
      <c r="S1660" s="60">
        <f t="shared" si="589"/>
        <v>-1.7947159837352289E-2</v>
      </c>
      <c r="T1660" s="64">
        <f t="shared" si="590"/>
        <v>-2.135611318740005E-2</v>
      </c>
      <c r="V1660" s="65"/>
      <c r="W1660" s="65"/>
      <c r="Y1660" s="15" t="str">
        <f t="shared" si="577"/>
        <v>UNCERTAIN</v>
      </c>
      <c r="AA1660" s="66">
        <f t="shared" si="591"/>
        <v>-3.551699127268626E-2</v>
      </c>
      <c r="AB1660">
        <f>LOOKUP($B1660,'07_L1政策步階'!$A$4:$A$14,'07_L1政策步階'!$C$4:$C$14)</f>
        <v>-1</v>
      </c>
      <c r="AC1660" s="65"/>
      <c r="AD1660" s="65"/>
      <c r="AE1660" s="65"/>
      <c r="AF1660" s="65"/>
      <c r="AG1660" s="65"/>
      <c r="AH1660" s="65"/>
      <c r="AI1660" s="65"/>
      <c r="AJ1660" s="65"/>
      <c r="AK1660" s="65"/>
      <c r="AL1660">
        <f t="shared" si="578"/>
        <v>0</v>
      </c>
      <c r="AM1660">
        <f t="shared" si="579"/>
        <v>0</v>
      </c>
      <c r="AN1660" t="str">
        <f t="shared" si="580"/>
        <v/>
      </c>
      <c r="AO1660" t="str">
        <f t="shared" si="581"/>
        <v/>
      </c>
      <c r="AP1660" t="str">
        <f t="shared" si="582"/>
        <v/>
      </c>
      <c r="AQ1660" t="str">
        <f t="shared" si="583"/>
        <v/>
      </c>
      <c r="AR1660" t="str">
        <f t="shared" si="584"/>
        <v/>
      </c>
      <c r="AS1660" t="str">
        <f t="shared" si="585"/>
        <v/>
      </c>
      <c r="AT1660" t="str">
        <f t="shared" si="586"/>
        <v/>
      </c>
      <c r="AU1660" t="str">
        <f t="shared" si="587"/>
        <v/>
      </c>
      <c r="AV1660" t="str">
        <f t="shared" si="588"/>
        <v/>
      </c>
      <c r="AW1660">
        <f>'01_指標庫'!$H$4*ISNUMBER($F1660)+'01_指標庫'!$H$5*ISNUMBER($AA1660)+'01_指標庫'!$H$6*ISNUMBER($G1660)+'01_指標庫'!$H$7*ISNUMBER($H1660)+'01_指標庫'!$H$8*ISNUMBER($AF1660)+'01_指標庫'!$H$9*ISNUMBER($AG1660)+'01_指標庫'!$H$10*ISNUMBER($AB1660)+'01_指標庫'!$H$11*ISNUMBER($AC1660)+'01_指標庫'!$H$12*ISNUMBER($AD1660)+'01_指標庫'!$H$13*ISNUMBER($AE1660)+'01_指標庫'!$H$14*ISNUMBER($I1660)+'01_指標庫'!$H$15*ISNUMBER($AH1660)+'01_指標庫'!$H$16*ISNUMBER($K1660)+'01_指標庫'!$H$17*ISNUMBER($AI1660)+'01_指標庫'!$H$18*ISNUMBER($AJ1660)+'01_指標庫'!$H$19*ISNUMBER($AK1660)+'01_指標庫'!$H$20*ISNUMBER($BB1660)+'01_指標庫'!$H$21*ISNUMBER($BC1660)</f>
        <v>51</v>
      </c>
      <c r="AX1660">
        <f>IF(AW1660=0,50,ROUND(('01_指標庫'!$H$4*IF(ISNUMBER($F1660),L1660,0)+'01_指標庫'!$H$5*IF(ISNUMBER($AA1660),AL1660,0)+'01_指標庫'!$H$6*IF(ISNUMBER($G1660),M1660,0)+'01_指標庫'!$H$7*IF(ISNUMBER($H1660),N1660,0)+'01_指標庫'!$H$8*IF(ISNUMBER($AF1660),AQ1660,0)+'01_指標庫'!$H$9*IF(ISNUMBER($AG1660),AR1660,0)+'01_指標庫'!$H$10*IF(ISNUMBER($AB1660),AM1660,0)+'01_指標庫'!$H$11*IF(ISNUMBER($AC1660),AN1660,0)+'01_指標庫'!$H$12*IF(ISNUMBER($AD1660),AO1660,0)+'01_指標庫'!$H$13*IF(ISNUMBER($AE1660),AP1660,0)+'01_指標庫'!$H$14*IF(ISNUMBER($I1660),O1660,0)+'01_指標庫'!$H$15*IF(ISNUMBER($AH1660),AS1660,0)+'01_指標庫'!$H$16*IF(ISNUMBER($K1660),P1660,0)+'01_指標庫'!$H$17*IF(ISNUMBER($AI1660),AT1660,0)+'01_指標庫'!$H$18*IF(ISNUMBER($AJ1660),AU1660,0)+'01_指標庫'!$H$19*IF(ISNUMBER($AK1660),AV1660,0)+'01_指標庫'!$H$20*IF(ISNUMBER($BB1660),BB1660,0)+'01_指標庫'!$H$21*IF(ISNUMBER($BC1660),BC1660,0))/AW1660,1))</f>
        <v>62.7</v>
      </c>
      <c r="AY1660" s="67"/>
      <c r="AZ1660" s="67"/>
      <c r="BA1660" s="66">
        <f t="shared" si="592"/>
        <v>1.6476323324955411E-2</v>
      </c>
      <c r="BB1660">
        <f t="shared" si="593"/>
        <v>100</v>
      </c>
      <c r="BC1660" t="str">
        <f t="shared" si="594"/>
        <v/>
      </c>
    </row>
    <row r="1661" spans="1:55" ht="15" customHeight="1">
      <c r="A1661" s="56">
        <v>1657</v>
      </c>
      <c r="B1661" s="57">
        <v>44963</v>
      </c>
      <c r="C1661" s="56">
        <v>2023</v>
      </c>
      <c r="D1661" s="58" t="s">
        <v>236</v>
      </c>
      <c r="E1661" s="59">
        <v>12464.51</v>
      </c>
      <c r="F1661" s="60">
        <v>4.2827999999999998E-2</v>
      </c>
      <c r="G1661" s="60">
        <v>-0.18208199999999999</v>
      </c>
      <c r="H1661" s="61">
        <v>0.81630000000000003</v>
      </c>
      <c r="I1661" s="69">
        <v>436.1</v>
      </c>
      <c r="J1661" s="70" t="s">
        <v>240</v>
      </c>
      <c r="K1661" s="63">
        <v>19.43</v>
      </c>
      <c r="L1661" s="56">
        <f t="shared" si="572"/>
        <v>100</v>
      </c>
      <c r="M1661" s="56">
        <f t="shared" si="573"/>
        <v>0</v>
      </c>
      <c r="N1661" s="56">
        <f t="shared" si="574"/>
        <v>100</v>
      </c>
      <c r="O1661" s="56">
        <f t="shared" si="575"/>
        <v>50</v>
      </c>
      <c r="P1661" s="56">
        <f t="shared" si="576"/>
        <v>100</v>
      </c>
      <c r="Q1661" s="63"/>
      <c r="R1661" s="56"/>
      <c r="S1661" s="60">
        <f t="shared" si="589"/>
        <v>-8.6571926676719535E-3</v>
      </c>
      <c r="T1661" s="64">
        <f t="shared" si="590"/>
        <v>6.001091107474088E-2</v>
      </c>
      <c r="V1661" s="65"/>
      <c r="W1661" s="65"/>
      <c r="Y1661" s="15" t="str">
        <f t="shared" si="577"/>
        <v>UNCERTAIN</v>
      </c>
      <c r="AA1661" s="66">
        <f t="shared" si="591"/>
        <v>-3.3660402254296229E-2</v>
      </c>
      <c r="AB1661">
        <f>LOOKUP($B1661,'07_L1政策步階'!$A$4:$A$14,'07_L1政策步階'!$C$4:$C$14)</f>
        <v>-1</v>
      </c>
      <c r="AC1661" s="65"/>
      <c r="AD1661" s="65"/>
      <c r="AE1661" s="65"/>
      <c r="AF1661" s="65"/>
      <c r="AG1661" s="65"/>
      <c r="AH1661" s="65"/>
      <c r="AI1661" s="65"/>
      <c r="AJ1661" s="65"/>
      <c r="AK1661" s="65"/>
      <c r="AL1661">
        <f t="shared" si="578"/>
        <v>0</v>
      </c>
      <c r="AM1661">
        <f t="shared" si="579"/>
        <v>0</v>
      </c>
      <c r="AN1661" t="str">
        <f t="shared" si="580"/>
        <v/>
      </c>
      <c r="AO1661" t="str">
        <f t="shared" si="581"/>
        <v/>
      </c>
      <c r="AP1661" t="str">
        <f t="shared" si="582"/>
        <v/>
      </c>
      <c r="AQ1661" t="str">
        <f t="shared" si="583"/>
        <v/>
      </c>
      <c r="AR1661" t="str">
        <f t="shared" si="584"/>
        <v/>
      </c>
      <c r="AS1661" t="str">
        <f t="shared" si="585"/>
        <v/>
      </c>
      <c r="AT1661" t="str">
        <f t="shared" si="586"/>
        <v/>
      </c>
      <c r="AU1661" t="str">
        <f t="shared" si="587"/>
        <v/>
      </c>
      <c r="AV1661" t="str">
        <f t="shared" si="588"/>
        <v/>
      </c>
      <c r="AW1661">
        <f>'01_指標庫'!$H$4*ISNUMBER($F1661)+'01_指標庫'!$H$5*ISNUMBER($AA1661)+'01_指標庫'!$H$6*ISNUMBER($G1661)+'01_指標庫'!$H$7*ISNUMBER($H1661)+'01_指標庫'!$H$8*ISNUMBER($AF1661)+'01_指標庫'!$H$9*ISNUMBER($AG1661)+'01_指標庫'!$H$10*ISNUMBER($AB1661)+'01_指標庫'!$H$11*ISNUMBER($AC1661)+'01_指標庫'!$H$12*ISNUMBER($AD1661)+'01_指標庫'!$H$13*ISNUMBER($AE1661)+'01_指標庫'!$H$14*ISNUMBER($I1661)+'01_指標庫'!$H$15*ISNUMBER($AH1661)+'01_指標庫'!$H$16*ISNUMBER($K1661)+'01_指標庫'!$H$17*ISNUMBER($AI1661)+'01_指標庫'!$H$18*ISNUMBER($AJ1661)+'01_指標庫'!$H$19*ISNUMBER($AK1661)+'01_指標庫'!$H$20*ISNUMBER($BB1661)+'01_指標庫'!$H$21*ISNUMBER($BC1661)</f>
        <v>51</v>
      </c>
      <c r="AX1661">
        <f>IF(AW1661=0,50,ROUND(('01_指標庫'!$H$4*IF(ISNUMBER($F1661),L1661,0)+'01_指標庫'!$H$5*IF(ISNUMBER($AA1661),AL1661,0)+'01_指標庫'!$H$6*IF(ISNUMBER($G1661),M1661,0)+'01_指標庫'!$H$7*IF(ISNUMBER($H1661),N1661,0)+'01_指標庫'!$H$8*IF(ISNUMBER($AF1661),AQ1661,0)+'01_指標庫'!$H$9*IF(ISNUMBER($AG1661),AR1661,0)+'01_指標庫'!$H$10*IF(ISNUMBER($AB1661),AM1661,0)+'01_指標庫'!$H$11*IF(ISNUMBER($AC1661),AN1661,0)+'01_指標庫'!$H$12*IF(ISNUMBER($AD1661),AO1661,0)+'01_指標庫'!$H$13*IF(ISNUMBER($AE1661),AP1661,0)+'01_指標庫'!$H$14*IF(ISNUMBER($I1661),O1661,0)+'01_指標庫'!$H$15*IF(ISNUMBER($AH1661),AS1661,0)+'01_指標庫'!$H$16*IF(ISNUMBER($K1661),P1661,0)+'01_指標庫'!$H$17*IF(ISNUMBER($AI1661),AT1661,0)+'01_指標庫'!$H$18*IF(ISNUMBER($AJ1661),AU1661,0)+'01_指標庫'!$H$19*IF(ISNUMBER($AK1661),AV1661,0)+'01_指標庫'!$H$20*IF(ISNUMBER($BB1661),BB1661,0)+'01_指標庫'!$H$21*IF(ISNUMBER($BC1661),BC1661,0))/AW1661,1))</f>
        <v>62.7</v>
      </c>
      <c r="AY1661" s="67"/>
      <c r="AZ1661" s="67"/>
      <c r="BA1661" s="66">
        <f t="shared" si="592"/>
        <v>2.0592010472912703E-2</v>
      </c>
      <c r="BB1661">
        <f t="shared" si="593"/>
        <v>100</v>
      </c>
      <c r="BC1661" t="str">
        <f t="shared" si="594"/>
        <v/>
      </c>
    </row>
    <row r="1662" spans="1:55" ht="15" customHeight="1">
      <c r="A1662" s="56">
        <v>1658</v>
      </c>
      <c r="B1662" s="57">
        <v>44964</v>
      </c>
      <c r="C1662" s="56">
        <v>2023</v>
      </c>
      <c r="D1662" s="58" t="s">
        <v>237</v>
      </c>
      <c r="E1662" s="59">
        <v>12728.27</v>
      </c>
      <c r="F1662" s="60">
        <v>6.5337000000000006E-2</v>
      </c>
      <c r="G1662" s="60">
        <v>-0.164774</v>
      </c>
      <c r="H1662" s="61">
        <v>0.8367</v>
      </c>
      <c r="I1662" s="69">
        <v>429.7</v>
      </c>
      <c r="J1662" s="70" t="s">
        <v>240</v>
      </c>
      <c r="K1662" s="63">
        <v>18.66</v>
      </c>
      <c r="L1662" s="56">
        <f t="shared" si="572"/>
        <v>100</v>
      </c>
      <c r="M1662" s="56">
        <f t="shared" si="573"/>
        <v>0</v>
      </c>
      <c r="N1662" s="56">
        <f t="shared" si="574"/>
        <v>100</v>
      </c>
      <c r="O1662" s="56">
        <f t="shared" si="575"/>
        <v>50</v>
      </c>
      <c r="P1662" s="56">
        <f t="shared" si="576"/>
        <v>100</v>
      </c>
      <c r="Q1662" s="63"/>
      <c r="R1662" s="56"/>
      <c r="S1662" s="60">
        <f t="shared" si="589"/>
        <v>2.1160879970411939E-2</v>
      </c>
      <c r="T1662" s="64">
        <f t="shared" si="590"/>
        <v>-3.9629439011837353E-2</v>
      </c>
      <c r="V1662" s="65"/>
      <c r="W1662" s="65"/>
      <c r="Y1662" s="15" t="str">
        <f t="shared" si="577"/>
        <v>UNCERTAIN</v>
      </c>
      <c r="AA1662" s="66">
        <f t="shared" si="591"/>
        <v>-3.1770079118422223E-2</v>
      </c>
      <c r="AB1662">
        <f>LOOKUP($B1662,'07_L1政策步階'!$A$4:$A$14,'07_L1政策步階'!$C$4:$C$14)</f>
        <v>-1</v>
      </c>
      <c r="AC1662" s="65"/>
      <c r="AD1662" s="65"/>
      <c r="AE1662" s="65"/>
      <c r="AF1662" s="65"/>
      <c r="AG1662" s="65"/>
      <c r="AH1662" s="65"/>
      <c r="AI1662" s="65"/>
      <c r="AJ1662" s="65"/>
      <c r="AK1662" s="65"/>
      <c r="AL1662">
        <f t="shared" si="578"/>
        <v>0</v>
      </c>
      <c r="AM1662">
        <f t="shared" si="579"/>
        <v>0</v>
      </c>
      <c r="AN1662" t="str">
        <f t="shared" si="580"/>
        <v/>
      </c>
      <c r="AO1662" t="str">
        <f t="shared" si="581"/>
        <v/>
      </c>
      <c r="AP1662" t="str">
        <f t="shared" si="582"/>
        <v/>
      </c>
      <c r="AQ1662" t="str">
        <f t="shared" si="583"/>
        <v/>
      </c>
      <c r="AR1662" t="str">
        <f t="shared" si="584"/>
        <v/>
      </c>
      <c r="AS1662" t="str">
        <f t="shared" si="585"/>
        <v/>
      </c>
      <c r="AT1662" t="str">
        <f t="shared" si="586"/>
        <v/>
      </c>
      <c r="AU1662" t="str">
        <f t="shared" si="587"/>
        <v/>
      </c>
      <c r="AV1662" t="str">
        <f t="shared" si="588"/>
        <v/>
      </c>
      <c r="AW1662">
        <f>'01_指標庫'!$H$4*ISNUMBER($F1662)+'01_指標庫'!$H$5*ISNUMBER($AA1662)+'01_指標庫'!$H$6*ISNUMBER($G1662)+'01_指標庫'!$H$7*ISNUMBER($H1662)+'01_指標庫'!$H$8*ISNUMBER($AF1662)+'01_指標庫'!$H$9*ISNUMBER($AG1662)+'01_指標庫'!$H$10*ISNUMBER($AB1662)+'01_指標庫'!$H$11*ISNUMBER($AC1662)+'01_指標庫'!$H$12*ISNUMBER($AD1662)+'01_指標庫'!$H$13*ISNUMBER($AE1662)+'01_指標庫'!$H$14*ISNUMBER($I1662)+'01_指標庫'!$H$15*ISNUMBER($AH1662)+'01_指標庫'!$H$16*ISNUMBER($K1662)+'01_指標庫'!$H$17*ISNUMBER($AI1662)+'01_指標庫'!$H$18*ISNUMBER($AJ1662)+'01_指標庫'!$H$19*ISNUMBER($AK1662)+'01_指標庫'!$H$20*ISNUMBER($BB1662)+'01_指標庫'!$H$21*ISNUMBER($BC1662)</f>
        <v>51</v>
      </c>
      <c r="AX1662">
        <f>IF(AW1662=0,50,ROUND(('01_指標庫'!$H$4*IF(ISNUMBER($F1662),L1662,0)+'01_指標庫'!$H$5*IF(ISNUMBER($AA1662),AL1662,0)+'01_指標庫'!$H$6*IF(ISNUMBER($G1662),M1662,0)+'01_指標庫'!$H$7*IF(ISNUMBER($H1662),N1662,0)+'01_指標庫'!$H$8*IF(ISNUMBER($AF1662),AQ1662,0)+'01_指標庫'!$H$9*IF(ISNUMBER($AG1662),AR1662,0)+'01_指標庫'!$H$10*IF(ISNUMBER($AB1662),AM1662,0)+'01_指標庫'!$H$11*IF(ISNUMBER($AC1662),AN1662,0)+'01_指標庫'!$H$12*IF(ISNUMBER($AD1662),AO1662,0)+'01_指標庫'!$H$13*IF(ISNUMBER($AE1662),AP1662,0)+'01_指標庫'!$H$14*IF(ISNUMBER($I1662),O1662,0)+'01_指標庫'!$H$15*IF(ISNUMBER($AH1662),AS1662,0)+'01_指標庫'!$H$16*IF(ISNUMBER($K1662),P1662,0)+'01_指標庫'!$H$17*IF(ISNUMBER($AI1662),AT1662,0)+'01_指標庫'!$H$18*IF(ISNUMBER($AJ1662),AU1662,0)+'01_指標庫'!$H$19*IF(ISNUMBER($AK1662),AV1662,0)+'01_指標庫'!$H$20*IF(ISNUMBER($BB1662),BB1662,0)+'01_指標庫'!$H$21*IF(ISNUMBER($BC1662),BC1662,0))/AW1662,1))</f>
        <v>62.7</v>
      </c>
      <c r="AY1662" s="67"/>
      <c r="AZ1662" s="67"/>
      <c r="BA1662" s="66">
        <f t="shared" si="592"/>
        <v>2.3461558258463855E-2</v>
      </c>
      <c r="BB1662">
        <f t="shared" si="593"/>
        <v>100</v>
      </c>
      <c r="BC1662" t="str">
        <f t="shared" si="594"/>
        <v/>
      </c>
    </row>
    <row r="1663" spans="1:55" ht="15" customHeight="1">
      <c r="A1663" s="56">
        <v>1659</v>
      </c>
      <c r="B1663" s="57">
        <v>44965</v>
      </c>
      <c r="C1663" s="56">
        <v>2023</v>
      </c>
      <c r="D1663" s="58" t="s">
        <v>238</v>
      </c>
      <c r="E1663" s="59">
        <v>12495.38</v>
      </c>
      <c r="F1663" s="60">
        <v>4.6221999999999999E-2</v>
      </c>
      <c r="G1663" s="60">
        <v>-0.18005699999999999</v>
      </c>
      <c r="H1663" s="61">
        <v>0.81630000000000003</v>
      </c>
      <c r="I1663" s="69">
        <v>437.8</v>
      </c>
      <c r="J1663" s="70" t="s">
        <v>240</v>
      </c>
      <c r="K1663" s="63">
        <v>19.63</v>
      </c>
      <c r="L1663" s="56">
        <f t="shared" si="572"/>
        <v>100</v>
      </c>
      <c r="M1663" s="56">
        <f t="shared" si="573"/>
        <v>0</v>
      </c>
      <c r="N1663" s="56">
        <f t="shared" si="574"/>
        <v>100</v>
      </c>
      <c r="O1663" s="56">
        <f t="shared" si="575"/>
        <v>50</v>
      </c>
      <c r="P1663" s="56">
        <f t="shared" si="576"/>
        <v>100</v>
      </c>
      <c r="Q1663" s="63"/>
      <c r="R1663" s="56"/>
      <c r="S1663" s="60">
        <f t="shared" si="589"/>
        <v>-1.8297066294162612E-2</v>
      </c>
      <c r="T1663" s="64">
        <f t="shared" si="590"/>
        <v>5.1982851018220755E-2</v>
      </c>
      <c r="V1663" s="65"/>
      <c r="W1663" s="65"/>
      <c r="Y1663" s="15" t="str">
        <f t="shared" si="577"/>
        <v>UNCERTAIN</v>
      </c>
      <c r="AA1663" s="66">
        <f t="shared" si="591"/>
        <v>-3.0182784256951423E-2</v>
      </c>
      <c r="AB1663">
        <f>LOOKUP($B1663,'07_L1政策步階'!$A$4:$A$14,'07_L1政策步階'!$C$4:$C$14)</f>
        <v>-1</v>
      </c>
      <c r="AC1663" s="65"/>
      <c r="AD1663" s="65"/>
      <c r="AE1663" s="65"/>
      <c r="AF1663" s="65"/>
      <c r="AG1663" s="65"/>
      <c r="AH1663" s="65"/>
      <c r="AI1663" s="65"/>
      <c r="AJ1663" s="65"/>
      <c r="AK1663" s="65"/>
      <c r="AL1663">
        <f t="shared" si="578"/>
        <v>0</v>
      </c>
      <c r="AM1663">
        <f t="shared" si="579"/>
        <v>0</v>
      </c>
      <c r="AN1663" t="str">
        <f t="shared" si="580"/>
        <v/>
      </c>
      <c r="AO1663" t="str">
        <f t="shared" si="581"/>
        <v/>
      </c>
      <c r="AP1663" t="str">
        <f t="shared" si="582"/>
        <v/>
      </c>
      <c r="AQ1663" t="str">
        <f t="shared" si="583"/>
        <v/>
      </c>
      <c r="AR1663" t="str">
        <f t="shared" si="584"/>
        <v/>
      </c>
      <c r="AS1663" t="str">
        <f t="shared" si="585"/>
        <v/>
      </c>
      <c r="AT1663" t="str">
        <f t="shared" si="586"/>
        <v/>
      </c>
      <c r="AU1663" t="str">
        <f t="shared" si="587"/>
        <v/>
      </c>
      <c r="AV1663" t="str">
        <f t="shared" si="588"/>
        <v/>
      </c>
      <c r="AW1663">
        <f>'01_指標庫'!$H$4*ISNUMBER($F1663)+'01_指標庫'!$H$5*ISNUMBER($AA1663)+'01_指標庫'!$H$6*ISNUMBER($G1663)+'01_指標庫'!$H$7*ISNUMBER($H1663)+'01_指標庫'!$H$8*ISNUMBER($AF1663)+'01_指標庫'!$H$9*ISNUMBER($AG1663)+'01_指標庫'!$H$10*ISNUMBER($AB1663)+'01_指標庫'!$H$11*ISNUMBER($AC1663)+'01_指標庫'!$H$12*ISNUMBER($AD1663)+'01_指標庫'!$H$13*ISNUMBER($AE1663)+'01_指標庫'!$H$14*ISNUMBER($I1663)+'01_指標庫'!$H$15*ISNUMBER($AH1663)+'01_指標庫'!$H$16*ISNUMBER($K1663)+'01_指標庫'!$H$17*ISNUMBER($AI1663)+'01_指標庫'!$H$18*ISNUMBER($AJ1663)+'01_指標庫'!$H$19*ISNUMBER($AK1663)+'01_指標庫'!$H$20*ISNUMBER($BB1663)+'01_指標庫'!$H$21*ISNUMBER($BC1663)</f>
        <v>51</v>
      </c>
      <c r="AX1663">
        <f>IF(AW1663=0,50,ROUND(('01_指標庫'!$H$4*IF(ISNUMBER($F1663),L1663,0)+'01_指標庫'!$H$5*IF(ISNUMBER($AA1663),AL1663,0)+'01_指標庫'!$H$6*IF(ISNUMBER($G1663),M1663,0)+'01_指標庫'!$H$7*IF(ISNUMBER($H1663),N1663,0)+'01_指標庫'!$H$8*IF(ISNUMBER($AF1663),AQ1663,0)+'01_指標庫'!$H$9*IF(ISNUMBER($AG1663),AR1663,0)+'01_指標庫'!$H$10*IF(ISNUMBER($AB1663),AM1663,0)+'01_指標庫'!$H$11*IF(ISNUMBER($AC1663),AN1663,0)+'01_指標庫'!$H$12*IF(ISNUMBER($AD1663),AO1663,0)+'01_指標庫'!$H$13*IF(ISNUMBER($AE1663),AP1663,0)+'01_指標庫'!$H$14*IF(ISNUMBER($I1663),O1663,0)+'01_指標庫'!$H$15*IF(ISNUMBER($AH1663),AS1663,0)+'01_指標庫'!$H$16*IF(ISNUMBER($K1663),P1663,0)+'01_指標庫'!$H$17*IF(ISNUMBER($AI1663),AT1663,0)+'01_指標庫'!$H$18*IF(ISNUMBER($AJ1663),AU1663,0)+'01_指標庫'!$H$19*IF(ISNUMBER($AK1663),AV1663,0)+'01_指標庫'!$H$20*IF(ISNUMBER($BB1663),BB1663,0)+'01_指標庫'!$H$21*IF(ISNUMBER($BC1663),BC1663,0))/AW1663,1))</f>
        <v>62.7</v>
      </c>
      <c r="AY1663" s="67"/>
      <c r="AZ1663" s="67"/>
      <c r="BA1663" s="66">
        <f t="shared" si="592"/>
        <v>1.9967303940088721E-2</v>
      </c>
      <c r="BB1663">
        <f t="shared" si="593"/>
        <v>100</v>
      </c>
      <c r="BC1663" t="str">
        <f t="shared" si="594"/>
        <v/>
      </c>
    </row>
    <row r="1664" spans="1:55" ht="15" customHeight="1">
      <c r="A1664" s="56">
        <v>1660</v>
      </c>
      <c r="B1664" s="57">
        <v>44966</v>
      </c>
      <c r="C1664" s="56">
        <v>2023</v>
      </c>
      <c r="D1664" s="58" t="s">
        <v>239</v>
      </c>
      <c r="E1664" s="59">
        <v>12381.17</v>
      </c>
      <c r="F1664" s="60">
        <v>3.7158999999999998E-2</v>
      </c>
      <c r="G1664" s="60">
        <v>-0.187551</v>
      </c>
      <c r="H1664" s="61">
        <v>0.8367</v>
      </c>
      <c r="I1664" s="69">
        <v>446.9</v>
      </c>
      <c r="J1664" s="70" t="s">
        <v>240</v>
      </c>
      <c r="K1664" s="63">
        <v>20.71</v>
      </c>
      <c r="L1664" s="56">
        <f t="shared" si="572"/>
        <v>100</v>
      </c>
      <c r="M1664" s="56">
        <f t="shared" si="573"/>
        <v>0</v>
      </c>
      <c r="N1664" s="56">
        <f t="shared" si="574"/>
        <v>100</v>
      </c>
      <c r="O1664" s="56">
        <f t="shared" si="575"/>
        <v>50</v>
      </c>
      <c r="P1664" s="56">
        <f t="shared" si="576"/>
        <v>50</v>
      </c>
      <c r="Q1664" s="63"/>
      <c r="R1664" s="56"/>
      <c r="S1664" s="60">
        <f t="shared" si="589"/>
        <v>-9.1401782098663453E-3</v>
      </c>
      <c r="T1664" s="64">
        <f t="shared" si="590"/>
        <v>5.5017829852266997E-2</v>
      </c>
      <c r="V1664" s="65"/>
      <c r="W1664" s="65"/>
      <c r="Y1664" s="15" t="str">
        <f t="shared" si="577"/>
        <v>UNCERTAIN</v>
      </c>
      <c r="AA1664" s="66">
        <f t="shared" si="591"/>
        <v>-2.8385536377910192E-2</v>
      </c>
      <c r="AB1664">
        <f>LOOKUP($B1664,'07_L1政策步階'!$A$4:$A$14,'07_L1政策步階'!$C$4:$C$14)</f>
        <v>-1</v>
      </c>
      <c r="AC1664" s="65"/>
      <c r="AD1664" s="65"/>
      <c r="AE1664" s="65"/>
      <c r="AF1664" s="65"/>
      <c r="AG1664" s="65"/>
      <c r="AH1664" s="65"/>
      <c r="AI1664" s="65"/>
      <c r="AJ1664" s="65"/>
      <c r="AK1664" s="65"/>
      <c r="AL1664">
        <f t="shared" si="578"/>
        <v>0</v>
      </c>
      <c r="AM1664">
        <f t="shared" si="579"/>
        <v>0</v>
      </c>
      <c r="AN1664" t="str">
        <f t="shared" si="580"/>
        <v/>
      </c>
      <c r="AO1664" t="str">
        <f t="shared" si="581"/>
        <v/>
      </c>
      <c r="AP1664" t="str">
        <f t="shared" si="582"/>
        <v/>
      </c>
      <c r="AQ1664" t="str">
        <f t="shared" si="583"/>
        <v/>
      </c>
      <c r="AR1664" t="str">
        <f t="shared" si="584"/>
        <v/>
      </c>
      <c r="AS1664" t="str">
        <f t="shared" si="585"/>
        <v/>
      </c>
      <c r="AT1664" t="str">
        <f t="shared" si="586"/>
        <v/>
      </c>
      <c r="AU1664" t="str">
        <f t="shared" si="587"/>
        <v/>
      </c>
      <c r="AV1664" t="str">
        <f t="shared" si="588"/>
        <v/>
      </c>
      <c r="AW1664">
        <f>'01_指標庫'!$H$4*ISNUMBER($F1664)+'01_指標庫'!$H$5*ISNUMBER($AA1664)+'01_指標庫'!$H$6*ISNUMBER($G1664)+'01_指標庫'!$H$7*ISNUMBER($H1664)+'01_指標庫'!$H$8*ISNUMBER($AF1664)+'01_指標庫'!$H$9*ISNUMBER($AG1664)+'01_指標庫'!$H$10*ISNUMBER($AB1664)+'01_指標庫'!$H$11*ISNUMBER($AC1664)+'01_指標庫'!$H$12*ISNUMBER($AD1664)+'01_指標庫'!$H$13*ISNUMBER($AE1664)+'01_指標庫'!$H$14*ISNUMBER($I1664)+'01_指標庫'!$H$15*ISNUMBER($AH1664)+'01_指標庫'!$H$16*ISNUMBER($K1664)+'01_指標庫'!$H$17*ISNUMBER($AI1664)+'01_指標庫'!$H$18*ISNUMBER($AJ1664)+'01_指標庫'!$H$19*ISNUMBER($AK1664)+'01_指標庫'!$H$20*ISNUMBER($BB1664)+'01_指標庫'!$H$21*ISNUMBER($BC1664)</f>
        <v>51</v>
      </c>
      <c r="AX1664">
        <f>IF(AW1664=0,50,ROUND(('01_指標庫'!$H$4*IF(ISNUMBER($F1664),L1664,0)+'01_指標庫'!$H$5*IF(ISNUMBER($AA1664),AL1664,0)+'01_指標庫'!$H$6*IF(ISNUMBER($G1664),M1664,0)+'01_指標庫'!$H$7*IF(ISNUMBER($H1664),N1664,0)+'01_指標庫'!$H$8*IF(ISNUMBER($AF1664),AQ1664,0)+'01_指標庫'!$H$9*IF(ISNUMBER($AG1664),AR1664,0)+'01_指標庫'!$H$10*IF(ISNUMBER($AB1664),AM1664,0)+'01_指標庫'!$H$11*IF(ISNUMBER($AC1664),AN1664,0)+'01_指標庫'!$H$12*IF(ISNUMBER($AD1664),AO1664,0)+'01_指標庫'!$H$13*IF(ISNUMBER($AE1664),AP1664,0)+'01_指標庫'!$H$14*IF(ISNUMBER($I1664),O1664,0)+'01_指標庫'!$H$15*IF(ISNUMBER($AH1664),AS1664,0)+'01_指標庫'!$H$16*IF(ISNUMBER($K1664),P1664,0)+'01_指標庫'!$H$17*IF(ISNUMBER($AI1664),AT1664,0)+'01_指標庫'!$H$18*IF(ISNUMBER($AJ1664),AU1664,0)+'01_指標庫'!$H$19*IF(ISNUMBER($AK1664),AV1664,0)+'01_指標庫'!$H$20*IF(ISNUMBER($BB1664),BB1664,0)+'01_指標庫'!$H$21*IF(ISNUMBER($BC1664),BC1664,0))/AW1664,1))</f>
        <v>56.9</v>
      </c>
      <c r="AY1664" s="67"/>
      <c r="AZ1664" s="67"/>
      <c r="BA1664" s="66">
        <f t="shared" si="592"/>
        <v>1.0448677855485755E-2</v>
      </c>
      <c r="BB1664">
        <f t="shared" si="593"/>
        <v>100</v>
      </c>
      <c r="BC1664" t="str">
        <f t="shared" si="594"/>
        <v/>
      </c>
    </row>
    <row r="1665" spans="1:55" ht="15" customHeight="1">
      <c r="A1665" s="56">
        <v>1661</v>
      </c>
      <c r="B1665" s="57">
        <v>44967</v>
      </c>
      <c r="C1665" s="56">
        <v>2023</v>
      </c>
      <c r="D1665" s="58" t="s">
        <v>234</v>
      </c>
      <c r="E1665" s="59">
        <v>12304.92</v>
      </c>
      <c r="F1665" s="60">
        <v>3.1075999999999999E-2</v>
      </c>
      <c r="G1665" s="60">
        <v>-0.192555</v>
      </c>
      <c r="H1665" s="61">
        <v>0.8367</v>
      </c>
      <c r="I1665" s="69">
        <v>445.4</v>
      </c>
      <c r="J1665" s="70" t="s">
        <v>240</v>
      </c>
      <c r="K1665" s="63">
        <v>20.53</v>
      </c>
      <c r="L1665" s="56">
        <f t="shared" si="572"/>
        <v>100</v>
      </c>
      <c r="M1665" s="56">
        <f t="shared" si="573"/>
        <v>0</v>
      </c>
      <c r="N1665" s="56">
        <f t="shared" si="574"/>
        <v>100</v>
      </c>
      <c r="O1665" s="56">
        <f t="shared" si="575"/>
        <v>50</v>
      </c>
      <c r="P1665" s="56">
        <f t="shared" si="576"/>
        <v>50</v>
      </c>
      <c r="Q1665" s="63"/>
      <c r="R1665" s="56"/>
      <c r="S1665" s="60">
        <f t="shared" si="589"/>
        <v>-6.1585455978716563E-3</v>
      </c>
      <c r="T1665" s="64">
        <f t="shared" si="590"/>
        <v>-8.6914534041525604E-3</v>
      </c>
      <c r="V1665" s="65"/>
      <c r="W1665" s="65"/>
      <c r="Y1665" s="15" t="str">
        <f t="shared" si="577"/>
        <v>UNCERTAIN</v>
      </c>
      <c r="AA1665" s="66">
        <f t="shared" si="591"/>
        <v>-2.6755468498254942E-2</v>
      </c>
      <c r="AB1665">
        <f>LOOKUP($B1665,'07_L1政策步階'!$A$4:$A$14,'07_L1政策步階'!$C$4:$C$14)</f>
        <v>-1</v>
      </c>
      <c r="AC1665" s="65"/>
      <c r="AD1665" s="65"/>
      <c r="AE1665" s="65"/>
      <c r="AF1665" s="65"/>
      <c r="AG1665" s="65"/>
      <c r="AH1665" s="65"/>
      <c r="AI1665" s="65"/>
      <c r="AJ1665" s="65"/>
      <c r="AK1665" s="65"/>
      <c r="AL1665">
        <f t="shared" si="578"/>
        <v>0</v>
      </c>
      <c r="AM1665">
        <f t="shared" si="579"/>
        <v>0</v>
      </c>
      <c r="AN1665" t="str">
        <f t="shared" si="580"/>
        <v/>
      </c>
      <c r="AO1665" t="str">
        <f t="shared" si="581"/>
        <v/>
      </c>
      <c r="AP1665" t="str">
        <f t="shared" si="582"/>
        <v/>
      </c>
      <c r="AQ1665" t="str">
        <f t="shared" si="583"/>
        <v/>
      </c>
      <c r="AR1665" t="str">
        <f t="shared" si="584"/>
        <v/>
      </c>
      <c r="AS1665" t="str">
        <f t="shared" si="585"/>
        <v/>
      </c>
      <c r="AT1665" t="str">
        <f t="shared" si="586"/>
        <v/>
      </c>
      <c r="AU1665" t="str">
        <f t="shared" si="587"/>
        <v/>
      </c>
      <c r="AV1665" t="str">
        <f t="shared" si="588"/>
        <v/>
      </c>
      <c r="AW1665">
        <f>'01_指標庫'!$H$4*ISNUMBER($F1665)+'01_指標庫'!$H$5*ISNUMBER($AA1665)+'01_指標庫'!$H$6*ISNUMBER($G1665)+'01_指標庫'!$H$7*ISNUMBER($H1665)+'01_指標庫'!$H$8*ISNUMBER($AF1665)+'01_指標庫'!$H$9*ISNUMBER($AG1665)+'01_指標庫'!$H$10*ISNUMBER($AB1665)+'01_指標庫'!$H$11*ISNUMBER($AC1665)+'01_指標庫'!$H$12*ISNUMBER($AD1665)+'01_指標庫'!$H$13*ISNUMBER($AE1665)+'01_指標庫'!$H$14*ISNUMBER($I1665)+'01_指標庫'!$H$15*ISNUMBER($AH1665)+'01_指標庫'!$H$16*ISNUMBER($K1665)+'01_指標庫'!$H$17*ISNUMBER($AI1665)+'01_指標庫'!$H$18*ISNUMBER($AJ1665)+'01_指標庫'!$H$19*ISNUMBER($AK1665)+'01_指標庫'!$H$20*ISNUMBER($BB1665)+'01_指標庫'!$H$21*ISNUMBER($BC1665)</f>
        <v>51</v>
      </c>
      <c r="AX1665">
        <f>IF(AW1665=0,50,ROUND(('01_指標庫'!$H$4*IF(ISNUMBER($F1665),L1665,0)+'01_指標庫'!$H$5*IF(ISNUMBER($AA1665),AL1665,0)+'01_指標庫'!$H$6*IF(ISNUMBER($G1665),M1665,0)+'01_指標庫'!$H$7*IF(ISNUMBER($H1665),N1665,0)+'01_指標庫'!$H$8*IF(ISNUMBER($AF1665),AQ1665,0)+'01_指標庫'!$H$9*IF(ISNUMBER($AG1665),AR1665,0)+'01_指標庫'!$H$10*IF(ISNUMBER($AB1665),AM1665,0)+'01_指標庫'!$H$11*IF(ISNUMBER($AC1665),AN1665,0)+'01_指標庫'!$H$12*IF(ISNUMBER($AD1665),AO1665,0)+'01_指標庫'!$H$13*IF(ISNUMBER($AE1665),AP1665,0)+'01_指標庫'!$H$14*IF(ISNUMBER($I1665),O1665,0)+'01_指標庫'!$H$15*IF(ISNUMBER($AH1665),AS1665,0)+'01_指標庫'!$H$16*IF(ISNUMBER($K1665),P1665,0)+'01_指標庫'!$H$17*IF(ISNUMBER($AI1665),AT1665,0)+'01_指標庫'!$H$18*IF(ISNUMBER($AJ1665),AU1665,0)+'01_指標庫'!$H$19*IF(ISNUMBER($AK1665),AV1665,0)+'01_指標庫'!$H$20*IF(ISNUMBER($BB1665),BB1665,0)+'01_指標庫'!$H$21*IF(ISNUMBER($BC1665),BC1665,0))/AW1665,1))</f>
        <v>51</v>
      </c>
      <c r="AY1665" s="67"/>
      <c r="AZ1665" s="67"/>
      <c r="BA1665" s="66">
        <f t="shared" si="592"/>
        <v>4.9974957336436088E-3</v>
      </c>
      <c r="BB1665">
        <f t="shared" si="593"/>
        <v>50</v>
      </c>
      <c r="BC1665" t="str">
        <f t="shared" si="594"/>
        <v/>
      </c>
    </row>
    <row r="1666" spans="1:55" ht="15" customHeight="1">
      <c r="A1666" s="56">
        <v>1662</v>
      </c>
      <c r="B1666" s="57">
        <v>44970</v>
      </c>
      <c r="C1666" s="56">
        <v>2023</v>
      </c>
      <c r="D1666" s="58" t="s">
        <v>236</v>
      </c>
      <c r="E1666" s="59">
        <v>12502.31</v>
      </c>
      <c r="F1666" s="60">
        <v>4.7835999999999997E-2</v>
      </c>
      <c r="G1666" s="60">
        <v>-0.17960200000000001</v>
      </c>
      <c r="H1666" s="61">
        <v>0.8367</v>
      </c>
      <c r="I1666" s="69">
        <v>443.8</v>
      </c>
      <c r="J1666" s="70" t="s">
        <v>240</v>
      </c>
      <c r="K1666" s="63">
        <v>20.34</v>
      </c>
      <c r="L1666" s="56">
        <f t="shared" si="572"/>
        <v>100</v>
      </c>
      <c r="M1666" s="56">
        <f t="shared" si="573"/>
        <v>0</v>
      </c>
      <c r="N1666" s="56">
        <f t="shared" si="574"/>
        <v>100</v>
      </c>
      <c r="O1666" s="56">
        <f t="shared" si="575"/>
        <v>50</v>
      </c>
      <c r="P1666" s="56">
        <f t="shared" si="576"/>
        <v>50</v>
      </c>
      <c r="Q1666" s="63"/>
      <c r="R1666" s="56"/>
      <c r="S1666" s="60">
        <f t="shared" si="589"/>
        <v>1.6041550859331011E-2</v>
      </c>
      <c r="T1666" s="64">
        <f t="shared" si="590"/>
        <v>-9.2547491475889476E-3</v>
      </c>
      <c r="V1666" s="65"/>
      <c r="W1666" s="65"/>
      <c r="Y1666" s="15" t="str">
        <f t="shared" si="577"/>
        <v>UNCERTAIN</v>
      </c>
      <c r="AA1666" s="66">
        <f t="shared" si="591"/>
        <v>-2.5759519064680547E-2</v>
      </c>
      <c r="AB1666">
        <f>LOOKUP($B1666,'07_L1政策步階'!$A$4:$A$14,'07_L1政策步階'!$C$4:$C$14)</f>
        <v>-1</v>
      </c>
      <c r="AC1666" s="65"/>
      <c r="AD1666" s="65"/>
      <c r="AE1666" s="65"/>
      <c r="AF1666" s="65"/>
      <c r="AG1666" s="65"/>
      <c r="AH1666" s="65"/>
      <c r="AI1666" s="65"/>
      <c r="AJ1666" s="65"/>
      <c r="AK1666" s="65"/>
      <c r="AL1666">
        <f t="shared" si="578"/>
        <v>0</v>
      </c>
      <c r="AM1666">
        <f t="shared" si="579"/>
        <v>0</v>
      </c>
      <c r="AN1666" t="str">
        <f t="shared" si="580"/>
        <v/>
      </c>
      <c r="AO1666" t="str">
        <f t="shared" si="581"/>
        <v/>
      </c>
      <c r="AP1666" t="str">
        <f t="shared" si="582"/>
        <v/>
      </c>
      <c r="AQ1666" t="str">
        <f t="shared" si="583"/>
        <v/>
      </c>
      <c r="AR1666" t="str">
        <f t="shared" si="584"/>
        <v/>
      </c>
      <c r="AS1666" t="str">
        <f t="shared" si="585"/>
        <v/>
      </c>
      <c r="AT1666" t="str">
        <f t="shared" si="586"/>
        <v/>
      </c>
      <c r="AU1666" t="str">
        <f t="shared" si="587"/>
        <v/>
      </c>
      <c r="AV1666" t="str">
        <f t="shared" si="588"/>
        <v/>
      </c>
      <c r="AW1666">
        <f>'01_指標庫'!$H$4*ISNUMBER($F1666)+'01_指標庫'!$H$5*ISNUMBER($AA1666)+'01_指標庫'!$H$6*ISNUMBER($G1666)+'01_指標庫'!$H$7*ISNUMBER($H1666)+'01_指標庫'!$H$8*ISNUMBER($AF1666)+'01_指標庫'!$H$9*ISNUMBER($AG1666)+'01_指標庫'!$H$10*ISNUMBER($AB1666)+'01_指標庫'!$H$11*ISNUMBER($AC1666)+'01_指標庫'!$H$12*ISNUMBER($AD1666)+'01_指標庫'!$H$13*ISNUMBER($AE1666)+'01_指標庫'!$H$14*ISNUMBER($I1666)+'01_指標庫'!$H$15*ISNUMBER($AH1666)+'01_指標庫'!$H$16*ISNUMBER($K1666)+'01_指標庫'!$H$17*ISNUMBER($AI1666)+'01_指標庫'!$H$18*ISNUMBER($AJ1666)+'01_指標庫'!$H$19*ISNUMBER($AK1666)+'01_指標庫'!$H$20*ISNUMBER($BB1666)+'01_指標庫'!$H$21*ISNUMBER($BC1666)</f>
        <v>51</v>
      </c>
      <c r="AX1666">
        <f>IF(AW1666=0,50,ROUND(('01_指標庫'!$H$4*IF(ISNUMBER($F1666),L1666,0)+'01_指標庫'!$H$5*IF(ISNUMBER($AA1666),AL1666,0)+'01_指標庫'!$H$6*IF(ISNUMBER($G1666),M1666,0)+'01_指標庫'!$H$7*IF(ISNUMBER($H1666),N1666,0)+'01_指標庫'!$H$8*IF(ISNUMBER($AF1666),AQ1666,0)+'01_指標庫'!$H$9*IF(ISNUMBER($AG1666),AR1666,0)+'01_指標庫'!$H$10*IF(ISNUMBER($AB1666),AM1666,0)+'01_指標庫'!$H$11*IF(ISNUMBER($AC1666),AN1666,0)+'01_指標庫'!$H$12*IF(ISNUMBER($AD1666),AO1666,0)+'01_指標庫'!$H$13*IF(ISNUMBER($AE1666),AP1666,0)+'01_指標庫'!$H$14*IF(ISNUMBER($I1666),O1666,0)+'01_指標庫'!$H$15*IF(ISNUMBER($AH1666),AS1666,0)+'01_指標庫'!$H$16*IF(ISNUMBER($K1666),P1666,0)+'01_指標庫'!$H$17*IF(ISNUMBER($AI1666),AT1666,0)+'01_指標庫'!$H$18*IF(ISNUMBER($AJ1666),AU1666,0)+'01_指標庫'!$H$19*IF(ISNUMBER($AK1666),AV1666,0)+'01_指標庫'!$H$20*IF(ISNUMBER($BB1666),BB1666,0)+'01_指標庫'!$H$21*IF(ISNUMBER($BC1666),BC1666,0))/AW1666,1))</f>
        <v>51</v>
      </c>
      <c r="AY1666" s="67"/>
      <c r="AZ1666" s="67"/>
      <c r="BA1666" s="66">
        <f t="shared" si="592"/>
        <v>8.4999698119170297E-4</v>
      </c>
      <c r="BB1666">
        <f t="shared" si="593"/>
        <v>50</v>
      </c>
      <c r="BC1666" t="str">
        <f t="shared" si="594"/>
        <v/>
      </c>
    </row>
    <row r="1667" spans="1:55" ht="15" customHeight="1">
      <c r="A1667" s="56">
        <v>1663</v>
      </c>
      <c r="B1667" s="57">
        <v>44971</v>
      </c>
      <c r="C1667" s="56">
        <v>2023</v>
      </c>
      <c r="D1667" s="58" t="s">
        <v>237</v>
      </c>
      <c r="E1667" s="59">
        <v>12590.89</v>
      </c>
      <c r="F1667" s="60">
        <v>5.5642999999999998E-2</v>
      </c>
      <c r="G1667" s="60">
        <v>-0.173789</v>
      </c>
      <c r="H1667" s="61">
        <v>0.8367</v>
      </c>
      <c r="I1667" s="69">
        <v>431.8</v>
      </c>
      <c r="J1667" s="70" t="s">
        <v>240</v>
      </c>
      <c r="K1667" s="63">
        <v>18.91</v>
      </c>
      <c r="L1667" s="56">
        <f t="shared" si="572"/>
        <v>100</v>
      </c>
      <c r="M1667" s="56">
        <f t="shared" si="573"/>
        <v>0</v>
      </c>
      <c r="N1667" s="56">
        <f t="shared" si="574"/>
        <v>100</v>
      </c>
      <c r="O1667" s="56">
        <f t="shared" si="575"/>
        <v>50</v>
      </c>
      <c r="P1667" s="56">
        <f t="shared" si="576"/>
        <v>100</v>
      </c>
      <c r="Q1667" s="63"/>
      <c r="R1667" s="56"/>
      <c r="S1667" s="60">
        <f t="shared" si="589"/>
        <v>7.0850906752430998E-3</v>
      </c>
      <c r="T1667" s="64">
        <f t="shared" si="590"/>
        <v>-7.0304818092428722E-2</v>
      </c>
      <c r="V1667" s="65"/>
      <c r="W1667" s="65"/>
      <c r="Y1667" s="15" t="str">
        <f t="shared" si="577"/>
        <v>UNCERTAIN</v>
      </c>
      <c r="AA1667" s="66">
        <f t="shared" si="591"/>
        <v>-2.4485591662646966E-2</v>
      </c>
      <c r="AB1667">
        <f>LOOKUP($B1667,'07_L1政策步階'!$A$4:$A$14,'07_L1政策步階'!$C$4:$C$14)</f>
        <v>-1</v>
      </c>
      <c r="AC1667" s="65"/>
      <c r="AD1667" s="65"/>
      <c r="AE1667" s="65"/>
      <c r="AF1667" s="65"/>
      <c r="AG1667" s="65"/>
      <c r="AH1667" s="65"/>
      <c r="AI1667" s="65"/>
      <c r="AJ1667" s="65"/>
      <c r="AK1667" s="65"/>
      <c r="AL1667">
        <f t="shared" si="578"/>
        <v>0</v>
      </c>
      <c r="AM1667">
        <f t="shared" si="579"/>
        <v>0</v>
      </c>
      <c r="AN1667" t="str">
        <f t="shared" si="580"/>
        <v/>
      </c>
      <c r="AO1667" t="str">
        <f t="shared" si="581"/>
        <v/>
      </c>
      <c r="AP1667" t="str">
        <f t="shared" si="582"/>
        <v/>
      </c>
      <c r="AQ1667" t="str">
        <f t="shared" si="583"/>
        <v/>
      </c>
      <c r="AR1667" t="str">
        <f t="shared" si="584"/>
        <v/>
      </c>
      <c r="AS1667" t="str">
        <f t="shared" si="585"/>
        <v/>
      </c>
      <c r="AT1667" t="str">
        <f t="shared" si="586"/>
        <v/>
      </c>
      <c r="AU1667" t="str">
        <f t="shared" si="587"/>
        <v/>
      </c>
      <c r="AV1667" t="str">
        <f t="shared" si="588"/>
        <v/>
      </c>
      <c r="AW1667">
        <f>'01_指標庫'!$H$4*ISNUMBER($F1667)+'01_指標庫'!$H$5*ISNUMBER($AA1667)+'01_指標庫'!$H$6*ISNUMBER($G1667)+'01_指標庫'!$H$7*ISNUMBER($H1667)+'01_指標庫'!$H$8*ISNUMBER($AF1667)+'01_指標庫'!$H$9*ISNUMBER($AG1667)+'01_指標庫'!$H$10*ISNUMBER($AB1667)+'01_指標庫'!$H$11*ISNUMBER($AC1667)+'01_指標庫'!$H$12*ISNUMBER($AD1667)+'01_指標庫'!$H$13*ISNUMBER($AE1667)+'01_指標庫'!$H$14*ISNUMBER($I1667)+'01_指標庫'!$H$15*ISNUMBER($AH1667)+'01_指標庫'!$H$16*ISNUMBER($K1667)+'01_指標庫'!$H$17*ISNUMBER($AI1667)+'01_指標庫'!$H$18*ISNUMBER($AJ1667)+'01_指標庫'!$H$19*ISNUMBER($AK1667)+'01_指標庫'!$H$20*ISNUMBER($BB1667)+'01_指標庫'!$H$21*ISNUMBER($BC1667)</f>
        <v>51</v>
      </c>
      <c r="AX1667">
        <f>IF(AW1667=0,50,ROUND(('01_指標庫'!$H$4*IF(ISNUMBER($F1667),L1667,0)+'01_指標庫'!$H$5*IF(ISNUMBER($AA1667),AL1667,0)+'01_指標庫'!$H$6*IF(ISNUMBER($G1667),M1667,0)+'01_指標庫'!$H$7*IF(ISNUMBER($H1667),N1667,0)+'01_指標庫'!$H$8*IF(ISNUMBER($AF1667),AQ1667,0)+'01_指標庫'!$H$9*IF(ISNUMBER($AG1667),AR1667,0)+'01_指標庫'!$H$10*IF(ISNUMBER($AB1667),AM1667,0)+'01_指標庫'!$H$11*IF(ISNUMBER($AC1667),AN1667,0)+'01_指標庫'!$H$12*IF(ISNUMBER($AD1667),AO1667,0)+'01_指標庫'!$H$13*IF(ISNUMBER($AE1667),AP1667,0)+'01_指標庫'!$H$14*IF(ISNUMBER($I1667),O1667,0)+'01_指標庫'!$H$15*IF(ISNUMBER($AH1667),AS1667,0)+'01_指標庫'!$H$16*IF(ISNUMBER($K1667),P1667,0)+'01_指標庫'!$H$17*IF(ISNUMBER($AI1667),AT1667,0)+'01_指標庫'!$H$18*IF(ISNUMBER($AJ1667),AU1667,0)+'01_指標庫'!$H$19*IF(ISNUMBER($AK1667),AV1667,0)+'01_指標庫'!$H$20*IF(ISNUMBER($BB1667),BB1667,0)+'01_指標庫'!$H$21*IF(ISNUMBER($BC1667),BC1667,0))/AW1667,1))</f>
        <v>51</v>
      </c>
      <c r="AY1667" s="67"/>
      <c r="AZ1667" s="67"/>
      <c r="BA1667" s="66">
        <f t="shared" si="592"/>
        <v>-5.2529789656413639E-3</v>
      </c>
      <c r="BB1667">
        <f t="shared" si="593"/>
        <v>0</v>
      </c>
      <c r="BC1667" t="str">
        <f t="shared" si="594"/>
        <v/>
      </c>
    </row>
    <row r="1668" spans="1:55" ht="15" customHeight="1">
      <c r="A1668" s="56">
        <v>1664</v>
      </c>
      <c r="B1668" s="57">
        <v>44972</v>
      </c>
      <c r="C1668" s="56">
        <v>2023</v>
      </c>
      <c r="D1668" s="58" t="s">
        <v>238</v>
      </c>
      <c r="E1668" s="59">
        <v>12687.89</v>
      </c>
      <c r="F1668" s="60">
        <v>6.3850000000000004E-2</v>
      </c>
      <c r="G1668" s="60">
        <v>-0.16742399999999999</v>
      </c>
      <c r="H1668" s="61">
        <v>0.8367</v>
      </c>
      <c r="I1668" s="69">
        <v>426.1</v>
      </c>
      <c r="J1668" s="70" t="s">
        <v>240</v>
      </c>
      <c r="K1668" s="63">
        <v>18.23</v>
      </c>
      <c r="L1668" s="56">
        <f t="shared" si="572"/>
        <v>100</v>
      </c>
      <c r="M1668" s="56">
        <f t="shared" si="573"/>
        <v>0</v>
      </c>
      <c r="N1668" s="56">
        <f t="shared" si="574"/>
        <v>100</v>
      </c>
      <c r="O1668" s="56">
        <f t="shared" si="575"/>
        <v>50</v>
      </c>
      <c r="P1668" s="56">
        <f t="shared" si="576"/>
        <v>100</v>
      </c>
      <c r="Q1668" s="63"/>
      <c r="R1668" s="56"/>
      <c r="S1668" s="60">
        <f t="shared" si="589"/>
        <v>7.7039828002627431E-3</v>
      </c>
      <c r="T1668" s="64">
        <f t="shared" si="590"/>
        <v>-3.5959809624537264E-2</v>
      </c>
      <c r="V1668" s="65"/>
      <c r="W1668" s="65"/>
      <c r="Y1668" s="15" t="str">
        <f t="shared" si="577"/>
        <v>UNCERTAIN</v>
      </c>
      <c r="AA1668" s="66">
        <f t="shared" si="591"/>
        <v>-2.3254144799893184E-2</v>
      </c>
      <c r="AB1668">
        <f>LOOKUP($B1668,'07_L1政策步階'!$A$4:$A$14,'07_L1政策步階'!$C$4:$C$14)</f>
        <v>-1</v>
      </c>
      <c r="AC1668" s="65"/>
      <c r="AD1668" s="65"/>
      <c r="AE1668" s="65"/>
      <c r="AF1668" s="65"/>
      <c r="AG1668" s="65"/>
      <c r="AH1668" s="65"/>
      <c r="AI1668" s="65"/>
      <c r="AJ1668" s="65"/>
      <c r="AK1668" s="65"/>
      <c r="AL1668">
        <f t="shared" si="578"/>
        <v>0</v>
      </c>
      <c r="AM1668">
        <f t="shared" si="579"/>
        <v>0</v>
      </c>
      <c r="AN1668" t="str">
        <f t="shared" si="580"/>
        <v/>
      </c>
      <c r="AO1668" t="str">
        <f t="shared" si="581"/>
        <v/>
      </c>
      <c r="AP1668" t="str">
        <f t="shared" si="582"/>
        <v/>
      </c>
      <c r="AQ1668" t="str">
        <f t="shared" si="583"/>
        <v/>
      </c>
      <c r="AR1668" t="str">
        <f t="shared" si="584"/>
        <v/>
      </c>
      <c r="AS1668" t="str">
        <f t="shared" si="585"/>
        <v/>
      </c>
      <c r="AT1668" t="str">
        <f t="shared" si="586"/>
        <v/>
      </c>
      <c r="AU1668" t="str">
        <f t="shared" si="587"/>
        <v/>
      </c>
      <c r="AV1668" t="str">
        <f t="shared" si="588"/>
        <v/>
      </c>
      <c r="AW1668">
        <f>'01_指標庫'!$H$4*ISNUMBER($F1668)+'01_指標庫'!$H$5*ISNUMBER($AA1668)+'01_指標庫'!$H$6*ISNUMBER($G1668)+'01_指標庫'!$H$7*ISNUMBER($H1668)+'01_指標庫'!$H$8*ISNUMBER($AF1668)+'01_指標庫'!$H$9*ISNUMBER($AG1668)+'01_指標庫'!$H$10*ISNUMBER($AB1668)+'01_指標庫'!$H$11*ISNUMBER($AC1668)+'01_指標庫'!$H$12*ISNUMBER($AD1668)+'01_指標庫'!$H$13*ISNUMBER($AE1668)+'01_指標庫'!$H$14*ISNUMBER($I1668)+'01_指標庫'!$H$15*ISNUMBER($AH1668)+'01_指標庫'!$H$16*ISNUMBER($K1668)+'01_指標庫'!$H$17*ISNUMBER($AI1668)+'01_指標庫'!$H$18*ISNUMBER($AJ1668)+'01_指標庫'!$H$19*ISNUMBER($AK1668)+'01_指標庫'!$H$20*ISNUMBER($BB1668)+'01_指標庫'!$H$21*ISNUMBER($BC1668)</f>
        <v>51</v>
      </c>
      <c r="AX1668">
        <f>IF(AW1668=0,50,ROUND(('01_指標庫'!$H$4*IF(ISNUMBER($F1668),L1668,0)+'01_指標庫'!$H$5*IF(ISNUMBER($AA1668),AL1668,0)+'01_指標庫'!$H$6*IF(ISNUMBER($G1668),M1668,0)+'01_指標庫'!$H$7*IF(ISNUMBER($H1668),N1668,0)+'01_指標庫'!$H$8*IF(ISNUMBER($AF1668),AQ1668,0)+'01_指標庫'!$H$9*IF(ISNUMBER($AG1668),AR1668,0)+'01_指標庫'!$H$10*IF(ISNUMBER($AB1668),AM1668,0)+'01_指標庫'!$H$11*IF(ISNUMBER($AC1668),AN1668,0)+'01_指標庫'!$H$12*IF(ISNUMBER($AD1668),AO1668,0)+'01_指標庫'!$H$13*IF(ISNUMBER($AE1668),AP1668,0)+'01_指標庫'!$H$14*IF(ISNUMBER($I1668),O1668,0)+'01_指標庫'!$H$15*IF(ISNUMBER($AH1668),AS1668,0)+'01_指標庫'!$H$16*IF(ISNUMBER($K1668),P1668,0)+'01_指標庫'!$H$17*IF(ISNUMBER($AI1668),AT1668,0)+'01_指標庫'!$H$18*IF(ISNUMBER($AJ1668),AU1668,0)+'01_指標庫'!$H$19*IF(ISNUMBER($AK1668),AV1668,0)+'01_指標庫'!$H$20*IF(ISNUMBER($BB1668),BB1668,0)+'01_指標庫'!$H$21*IF(ISNUMBER($BC1668),BC1668,0))/AW1668,1))</f>
        <v>51</v>
      </c>
      <c r="AY1668" s="67"/>
      <c r="AZ1668" s="67"/>
      <c r="BA1668" s="66">
        <f t="shared" si="592"/>
        <v>-4.7595892802972939E-3</v>
      </c>
      <c r="BB1668">
        <f t="shared" si="593"/>
        <v>0</v>
      </c>
      <c r="BC1668" t="str">
        <f t="shared" si="594"/>
        <v/>
      </c>
    </row>
    <row r="1669" spans="1:55" ht="15" customHeight="1">
      <c r="A1669" s="56">
        <v>1665</v>
      </c>
      <c r="B1669" s="57">
        <v>44973</v>
      </c>
      <c r="C1669" s="56">
        <v>2023</v>
      </c>
      <c r="D1669" s="58" t="s">
        <v>239</v>
      </c>
      <c r="E1669" s="59">
        <v>12442.48</v>
      </c>
      <c r="F1669" s="60">
        <v>4.3549999999999998E-2</v>
      </c>
      <c r="G1669" s="60">
        <v>-0.183528</v>
      </c>
      <c r="H1669" s="61">
        <v>0.8367</v>
      </c>
      <c r="I1669" s="69">
        <v>442.3</v>
      </c>
      <c r="J1669" s="70" t="s">
        <v>240</v>
      </c>
      <c r="K1669" s="63">
        <v>20.170000000000002</v>
      </c>
      <c r="L1669" s="56">
        <f t="shared" ref="L1669:L1732" si="595">IF(COUNT(F1669)=0,50,IF(F1669&gt;=0,100,IF(F1669&gt;=-0.02,50,0)))</f>
        <v>100</v>
      </c>
      <c r="M1669" s="56">
        <f t="shared" ref="M1669:M1732" si="596">IF(COUNT(G1669)=0,50,IF(G1669&gt;-0.06,100,IF(G1669&gt;-0.15,50,0)))</f>
        <v>0</v>
      </c>
      <c r="N1669" s="56">
        <f t="shared" ref="N1669:N1732" si="597">IF(COUNT(H1669)=0,50,IF(H1669&gt;=0.6,100,IF(H1669&gt;=0.4,50,0)))</f>
        <v>100</v>
      </c>
      <c r="O1669" s="56">
        <f t="shared" ref="O1669:O1732" si="598">IF(COUNT(I1669)=0,50,IF(J1669="proxy_vix",50,IF(I1669&lt;350,100,IF(I1669&lt;=450,50,0))))</f>
        <v>50</v>
      </c>
      <c r="P1669" s="56">
        <f t="shared" ref="P1669:P1732" si="599">IF(COUNT(K1669)=0,50,IF(K1669&lt;20,100,IF(K1669&lt;=25,50,0)))</f>
        <v>50</v>
      </c>
      <c r="Q1669" s="63"/>
      <c r="R1669" s="56"/>
      <c r="S1669" s="60">
        <f t="shared" si="589"/>
        <v>-1.934206554438922E-2</v>
      </c>
      <c r="T1669" s="64">
        <f t="shared" si="590"/>
        <v>0.10641799232035121</v>
      </c>
      <c r="V1669" s="65"/>
      <c r="W1669" s="65"/>
      <c r="Y1669" s="15" t="str">
        <f t="shared" ref="Y1669:Y1732" si="600">IF(AX1669&gt;=70,"EASY",IF(AX1669&gt;40,"UNCERTAIN","HARD"))</f>
        <v>UNCERTAIN</v>
      </c>
      <c r="AA1669" s="66">
        <f t="shared" si="591"/>
        <v>-2.1894880831782593E-2</v>
      </c>
      <c r="AB1669">
        <f>LOOKUP($B1669,'07_L1政策步階'!$A$4:$A$14,'07_L1政策步階'!$C$4:$C$14)</f>
        <v>-1</v>
      </c>
      <c r="AC1669" s="65"/>
      <c r="AD1669" s="65"/>
      <c r="AE1669" s="65"/>
      <c r="AF1669" s="65"/>
      <c r="AG1669" s="65"/>
      <c r="AH1669" s="65"/>
      <c r="AI1669" s="65"/>
      <c r="AJ1669" s="65"/>
      <c r="AK1669" s="65"/>
      <c r="AL1669">
        <f t="shared" ref="AL1669:AL1732" si="601">IF(ISNUMBER($AA1669),IF($AA1669&gt;=0.005,100,IF($AA1669&gt;=-0.015,50,0)),"")</f>
        <v>0</v>
      </c>
      <c r="AM1669">
        <f t="shared" ref="AM1669:AM1732" si="602">IF(ISNUMBER($AB1669),IF($AB1669=1,100,IF($AB1669=0,50,0)),"")</f>
        <v>0</v>
      </c>
      <c r="AN1669" t="str">
        <f t="shared" ref="AN1669:AN1732" si="603">IF(ISNUMBER($AC1669),IF($AC1669&gt;=0.001,100,IF($AC1669&gt;=-0.003,50,0)),"")</f>
        <v/>
      </c>
      <c r="AO1669" t="str">
        <f t="shared" ref="AO1669:AO1732" si="604">IF(ISNUMBER($AD1669),IF($AD1669&gt;=0.04,100,IF($AD1669&gt;=0,50,0)),"")</f>
        <v/>
      </c>
      <c r="AP1669" t="str">
        <f t="shared" ref="AP1669:AP1732" si="605">IF(ISNUMBER($AE1669),IF($AE1669&gt;=25,100,IF($AE1669&gt;=-75,50,0)),"")</f>
        <v/>
      </c>
      <c r="AQ1669" t="str">
        <f t="shared" ref="AQ1669:AQ1732" si="606">IF(ISNUMBER($AF1669),IF($AF1669&gt;0,100,IF($AF1669&gt;=-50,50,0)),"")</f>
        <v/>
      </c>
      <c r="AR1669" t="str">
        <f t="shared" ref="AR1669:AR1732" si="607">IF(ISNUMBER($AG1669),IF($AG1669=1,100,IF($AG1669=0,50,0)),"")</f>
        <v/>
      </c>
      <c r="AS1669" t="str">
        <f t="shared" ref="AS1669:AS1732" si="608">IF(ISNUMBER($AH1669),IF($AH1669&lt;0,100,IF($AH1669&lt;=20,50,0)),"")</f>
        <v/>
      </c>
      <c r="AT1669" t="str">
        <f t="shared" ref="AT1669:AT1732" si="609">IF(ISNUMBER($AI1669),IF($AI1669&lt;0.95,100,IF($AI1669&lt;=1,50,0)),"")</f>
        <v/>
      </c>
      <c r="AU1669" t="str">
        <f t="shared" ref="AU1669:AU1732" si="610">IF(ISNUMBER($AJ1669),IF($AJ1669&lt;30,0,IF($AJ1669&lt;40,50,IF($AJ1669&lt;=90,100,50))),"")</f>
        <v/>
      </c>
      <c r="AV1669" t="str">
        <f t="shared" ref="AV1669:AV1732" si="611">IF(ISNUMBER($AK1669),IF($AK1669&gt;-0.2,100,IF($AK1669&gt;=-0.4,50,0)),"")</f>
        <v/>
      </c>
      <c r="AW1669">
        <f>'01_指標庫'!$H$4*ISNUMBER($F1669)+'01_指標庫'!$H$5*ISNUMBER($AA1669)+'01_指標庫'!$H$6*ISNUMBER($G1669)+'01_指標庫'!$H$7*ISNUMBER($H1669)+'01_指標庫'!$H$8*ISNUMBER($AF1669)+'01_指標庫'!$H$9*ISNUMBER($AG1669)+'01_指標庫'!$H$10*ISNUMBER($AB1669)+'01_指標庫'!$H$11*ISNUMBER($AC1669)+'01_指標庫'!$H$12*ISNUMBER($AD1669)+'01_指標庫'!$H$13*ISNUMBER($AE1669)+'01_指標庫'!$H$14*ISNUMBER($I1669)+'01_指標庫'!$H$15*ISNUMBER($AH1669)+'01_指標庫'!$H$16*ISNUMBER($K1669)+'01_指標庫'!$H$17*ISNUMBER($AI1669)+'01_指標庫'!$H$18*ISNUMBER($AJ1669)+'01_指標庫'!$H$19*ISNUMBER($AK1669)+'01_指標庫'!$H$20*ISNUMBER($BB1669)+'01_指標庫'!$H$21*ISNUMBER($BC1669)</f>
        <v>51</v>
      </c>
      <c r="AX1669">
        <f>IF(AW1669=0,50,ROUND(('01_指標庫'!$H$4*IF(ISNUMBER($F1669),L1669,0)+'01_指標庫'!$H$5*IF(ISNUMBER($AA1669),AL1669,0)+'01_指標庫'!$H$6*IF(ISNUMBER($G1669),M1669,0)+'01_指標庫'!$H$7*IF(ISNUMBER($H1669),N1669,0)+'01_指標庫'!$H$8*IF(ISNUMBER($AF1669),AQ1669,0)+'01_指標庫'!$H$9*IF(ISNUMBER($AG1669),AR1669,0)+'01_指標庫'!$H$10*IF(ISNUMBER($AB1669),AM1669,0)+'01_指標庫'!$H$11*IF(ISNUMBER($AC1669),AN1669,0)+'01_指標庫'!$H$12*IF(ISNUMBER($AD1669),AO1669,0)+'01_指標庫'!$H$13*IF(ISNUMBER($AE1669),AP1669,0)+'01_指標庫'!$H$14*IF(ISNUMBER($I1669),O1669,0)+'01_指標庫'!$H$15*IF(ISNUMBER($AH1669),AS1669,0)+'01_指標庫'!$H$16*IF(ISNUMBER($K1669),P1669,0)+'01_指標庫'!$H$17*IF(ISNUMBER($AI1669),AT1669,0)+'01_指標庫'!$H$18*IF(ISNUMBER($AJ1669),AU1669,0)+'01_指標庫'!$H$19*IF(ISNUMBER($AK1669),AV1669,0)+'01_指標庫'!$H$20*IF(ISNUMBER($BB1669),BB1669,0)+'01_指標庫'!$H$21*IF(ISNUMBER($BC1669),BC1669,0))/AW1669,1))</f>
        <v>51</v>
      </c>
      <c r="AY1669" s="67"/>
      <c r="AZ1669" s="67"/>
      <c r="BA1669" s="66">
        <f t="shared" si="592"/>
        <v>-9.12350590607236E-4</v>
      </c>
      <c r="BB1669">
        <f t="shared" si="593"/>
        <v>50</v>
      </c>
      <c r="BC1669" t="str">
        <f t="shared" si="594"/>
        <v/>
      </c>
    </row>
    <row r="1670" spans="1:55" ht="15" customHeight="1">
      <c r="A1670" s="56">
        <v>1666</v>
      </c>
      <c r="B1670" s="57">
        <v>44974</v>
      </c>
      <c r="C1670" s="56">
        <v>2023</v>
      </c>
      <c r="D1670" s="58" t="s">
        <v>234</v>
      </c>
      <c r="E1670" s="59">
        <v>12358.18</v>
      </c>
      <c r="F1670" s="60">
        <v>3.6797999999999997E-2</v>
      </c>
      <c r="G1670" s="60">
        <v>-0.18906000000000001</v>
      </c>
      <c r="H1670" s="61">
        <v>0.77549999999999997</v>
      </c>
      <c r="I1670" s="69">
        <v>441.1</v>
      </c>
      <c r="J1670" s="70" t="s">
        <v>240</v>
      </c>
      <c r="K1670" s="63">
        <v>20.02</v>
      </c>
      <c r="L1670" s="56">
        <f t="shared" si="595"/>
        <v>100</v>
      </c>
      <c r="M1670" s="56">
        <f t="shared" si="596"/>
        <v>0</v>
      </c>
      <c r="N1670" s="56">
        <f t="shared" si="597"/>
        <v>100</v>
      </c>
      <c r="O1670" s="56">
        <f t="shared" si="598"/>
        <v>50</v>
      </c>
      <c r="P1670" s="56">
        <f t="shared" si="599"/>
        <v>50</v>
      </c>
      <c r="Q1670" s="63"/>
      <c r="R1670" s="56"/>
      <c r="S1670" s="60">
        <f t="shared" ref="S1670:S1733" si="612">$E1670/$E1669-1</f>
        <v>-6.7751766528858504E-3</v>
      </c>
      <c r="T1670" s="64">
        <f t="shared" ref="T1670:T1733" si="613">$K1670/$K1669-1</f>
        <v>-7.4367873078831082E-3</v>
      </c>
      <c r="V1670" s="65"/>
      <c r="W1670" s="65"/>
      <c r="Y1670" s="15" t="str">
        <f t="shared" si="600"/>
        <v>UNCERTAIN</v>
      </c>
      <c r="AA1670" s="66">
        <f t="shared" si="591"/>
        <v>-2.0238084116923738E-2</v>
      </c>
      <c r="AB1670">
        <f>LOOKUP($B1670,'07_L1政策步階'!$A$4:$A$14,'07_L1政策步階'!$C$4:$C$14)</f>
        <v>-1</v>
      </c>
      <c r="AC1670" s="65"/>
      <c r="AD1670" s="65"/>
      <c r="AE1670" s="65"/>
      <c r="AF1670" s="65"/>
      <c r="AG1670" s="65"/>
      <c r="AH1670" s="65"/>
      <c r="AI1670" s="65"/>
      <c r="AJ1670" s="65"/>
      <c r="AK1670" s="65"/>
      <c r="AL1670">
        <f t="shared" si="601"/>
        <v>0</v>
      </c>
      <c r="AM1670">
        <f t="shared" si="602"/>
        <v>0</v>
      </c>
      <c r="AN1670" t="str">
        <f t="shared" si="603"/>
        <v/>
      </c>
      <c r="AO1670" t="str">
        <f t="shared" si="604"/>
        <v/>
      </c>
      <c r="AP1670" t="str">
        <f t="shared" si="605"/>
        <v/>
      </c>
      <c r="AQ1670" t="str">
        <f t="shared" si="606"/>
        <v/>
      </c>
      <c r="AR1670" t="str">
        <f t="shared" si="607"/>
        <v/>
      </c>
      <c r="AS1670" t="str">
        <f t="shared" si="608"/>
        <v/>
      </c>
      <c r="AT1670" t="str">
        <f t="shared" si="609"/>
        <v/>
      </c>
      <c r="AU1670" t="str">
        <f t="shared" si="610"/>
        <v/>
      </c>
      <c r="AV1670" t="str">
        <f t="shared" si="611"/>
        <v/>
      </c>
      <c r="AW1670">
        <f>'01_指標庫'!$H$4*ISNUMBER($F1670)+'01_指標庫'!$H$5*ISNUMBER($AA1670)+'01_指標庫'!$H$6*ISNUMBER($G1670)+'01_指標庫'!$H$7*ISNUMBER($H1670)+'01_指標庫'!$H$8*ISNUMBER($AF1670)+'01_指標庫'!$H$9*ISNUMBER($AG1670)+'01_指標庫'!$H$10*ISNUMBER($AB1670)+'01_指標庫'!$H$11*ISNUMBER($AC1670)+'01_指標庫'!$H$12*ISNUMBER($AD1670)+'01_指標庫'!$H$13*ISNUMBER($AE1670)+'01_指標庫'!$H$14*ISNUMBER($I1670)+'01_指標庫'!$H$15*ISNUMBER($AH1670)+'01_指標庫'!$H$16*ISNUMBER($K1670)+'01_指標庫'!$H$17*ISNUMBER($AI1670)+'01_指標庫'!$H$18*ISNUMBER($AJ1670)+'01_指標庫'!$H$19*ISNUMBER($AK1670)+'01_指標庫'!$H$20*ISNUMBER($BB1670)+'01_指標庫'!$H$21*ISNUMBER($BC1670)</f>
        <v>51</v>
      </c>
      <c r="AX1670">
        <f>IF(AW1670=0,50,ROUND(('01_指標庫'!$H$4*IF(ISNUMBER($F1670),L1670,0)+'01_指標庫'!$H$5*IF(ISNUMBER($AA1670),AL1670,0)+'01_指標庫'!$H$6*IF(ISNUMBER($G1670),M1670,0)+'01_指標庫'!$H$7*IF(ISNUMBER($H1670),N1670,0)+'01_指標庫'!$H$8*IF(ISNUMBER($AF1670),AQ1670,0)+'01_指標庫'!$H$9*IF(ISNUMBER($AG1670),AR1670,0)+'01_指標庫'!$H$10*IF(ISNUMBER($AB1670),AM1670,0)+'01_指標庫'!$H$11*IF(ISNUMBER($AC1670),AN1670,0)+'01_指標庫'!$H$12*IF(ISNUMBER($AD1670),AO1670,0)+'01_指標庫'!$H$13*IF(ISNUMBER($AE1670),AP1670,0)+'01_指標庫'!$H$14*IF(ISNUMBER($I1670),O1670,0)+'01_指標庫'!$H$15*IF(ISNUMBER($AH1670),AS1670,0)+'01_指標庫'!$H$16*IF(ISNUMBER($K1670),P1670,0)+'01_指標庫'!$H$17*IF(ISNUMBER($AI1670),AT1670,0)+'01_指標庫'!$H$18*IF(ISNUMBER($AJ1670),AU1670,0)+'01_指標庫'!$H$19*IF(ISNUMBER($AK1670),AV1670,0)+'01_指標庫'!$H$20*IF(ISNUMBER($BB1670),BB1670,0)+'01_指標庫'!$H$21*IF(ISNUMBER($BC1670),BC1670,0))/AW1670,1))</f>
        <v>51</v>
      </c>
      <c r="AY1670" s="67"/>
      <c r="AZ1670" s="67"/>
      <c r="BA1670" s="66">
        <f t="shared" si="592"/>
        <v>1.6605845257529062E-3</v>
      </c>
      <c r="BB1670">
        <f t="shared" si="593"/>
        <v>50</v>
      </c>
      <c r="BC1670" t="str">
        <f t="shared" si="594"/>
        <v/>
      </c>
    </row>
    <row r="1671" spans="1:55" ht="15" customHeight="1">
      <c r="A1671" s="56">
        <v>1667</v>
      </c>
      <c r="B1671" s="57">
        <v>44978</v>
      </c>
      <c r="C1671" s="56">
        <v>2023</v>
      </c>
      <c r="D1671" s="58" t="s">
        <v>237</v>
      </c>
      <c r="E1671" s="59">
        <v>12060.3</v>
      </c>
      <c r="F1671" s="60">
        <v>1.2434000000000001E-2</v>
      </c>
      <c r="G1671" s="60">
        <v>-0.20860600000000001</v>
      </c>
      <c r="H1671" s="61">
        <v>0.71430000000000005</v>
      </c>
      <c r="I1671" s="69">
        <v>465</v>
      </c>
      <c r="J1671" s="70" t="s">
        <v>240</v>
      </c>
      <c r="K1671" s="63">
        <v>22.87</v>
      </c>
      <c r="L1671" s="56">
        <f t="shared" si="595"/>
        <v>100</v>
      </c>
      <c r="M1671" s="56">
        <f t="shared" si="596"/>
        <v>0</v>
      </c>
      <c r="N1671" s="56">
        <f t="shared" si="597"/>
        <v>100</v>
      </c>
      <c r="O1671" s="56">
        <f t="shared" si="598"/>
        <v>50</v>
      </c>
      <c r="P1671" s="56">
        <f t="shared" si="599"/>
        <v>50</v>
      </c>
      <c r="Q1671" s="63"/>
      <c r="R1671" s="56"/>
      <c r="S1671" s="60">
        <f t="shared" si="612"/>
        <v>-2.4103872900378631E-2</v>
      </c>
      <c r="T1671" s="64">
        <f t="shared" si="613"/>
        <v>0.14235764235764248</v>
      </c>
      <c r="V1671" s="65"/>
      <c r="W1671" s="65"/>
      <c r="Y1671" s="15" t="str">
        <f t="shared" si="600"/>
        <v>UNCERTAIN</v>
      </c>
      <c r="AA1671" s="66">
        <f t="shared" si="591"/>
        <v>-1.8686232062750996E-2</v>
      </c>
      <c r="AB1671">
        <f>LOOKUP($B1671,'07_L1政策步階'!$A$4:$A$14,'07_L1政策步階'!$C$4:$C$14)</f>
        <v>-1</v>
      </c>
      <c r="AC1671" s="65"/>
      <c r="AD1671" s="65"/>
      <c r="AE1671" s="65"/>
      <c r="AF1671" s="65"/>
      <c r="AG1671" s="65"/>
      <c r="AH1671" s="65"/>
      <c r="AI1671" s="65"/>
      <c r="AJ1671" s="65"/>
      <c r="AK1671" s="65"/>
      <c r="AL1671">
        <f t="shared" si="601"/>
        <v>0</v>
      </c>
      <c r="AM1671">
        <f t="shared" si="602"/>
        <v>0</v>
      </c>
      <c r="AN1671" t="str">
        <f t="shared" si="603"/>
        <v/>
      </c>
      <c r="AO1671" t="str">
        <f t="shared" si="604"/>
        <v/>
      </c>
      <c r="AP1671" t="str">
        <f t="shared" si="605"/>
        <v/>
      </c>
      <c r="AQ1671" t="str">
        <f t="shared" si="606"/>
        <v/>
      </c>
      <c r="AR1671" t="str">
        <f t="shared" si="607"/>
        <v/>
      </c>
      <c r="AS1671" t="str">
        <f t="shared" si="608"/>
        <v/>
      </c>
      <c r="AT1671" t="str">
        <f t="shared" si="609"/>
        <v/>
      </c>
      <c r="AU1671" t="str">
        <f t="shared" si="610"/>
        <v/>
      </c>
      <c r="AV1671" t="str">
        <f t="shared" si="611"/>
        <v/>
      </c>
      <c r="AW1671">
        <f>'01_指標庫'!$H$4*ISNUMBER($F1671)+'01_指標庫'!$H$5*ISNUMBER($AA1671)+'01_指標庫'!$H$6*ISNUMBER($G1671)+'01_指標庫'!$H$7*ISNUMBER($H1671)+'01_指標庫'!$H$8*ISNUMBER($AF1671)+'01_指標庫'!$H$9*ISNUMBER($AG1671)+'01_指標庫'!$H$10*ISNUMBER($AB1671)+'01_指標庫'!$H$11*ISNUMBER($AC1671)+'01_指標庫'!$H$12*ISNUMBER($AD1671)+'01_指標庫'!$H$13*ISNUMBER($AE1671)+'01_指標庫'!$H$14*ISNUMBER($I1671)+'01_指標庫'!$H$15*ISNUMBER($AH1671)+'01_指標庫'!$H$16*ISNUMBER($K1671)+'01_指標庫'!$H$17*ISNUMBER($AI1671)+'01_指標庫'!$H$18*ISNUMBER($AJ1671)+'01_指標庫'!$H$19*ISNUMBER($AK1671)+'01_指標庫'!$H$20*ISNUMBER($BB1671)+'01_指標庫'!$H$21*ISNUMBER($BC1671)</f>
        <v>51</v>
      </c>
      <c r="AX1671">
        <f>IF(AW1671=0,50,ROUND(('01_指標庫'!$H$4*IF(ISNUMBER($F1671),L1671,0)+'01_指標庫'!$H$5*IF(ISNUMBER($AA1671),AL1671,0)+'01_指標庫'!$H$6*IF(ISNUMBER($G1671),M1671,0)+'01_指標庫'!$H$7*IF(ISNUMBER($H1671),N1671,0)+'01_指標庫'!$H$8*IF(ISNUMBER($AF1671),AQ1671,0)+'01_指標庫'!$H$9*IF(ISNUMBER($AG1671),AR1671,0)+'01_指標庫'!$H$10*IF(ISNUMBER($AB1671),AM1671,0)+'01_指標庫'!$H$11*IF(ISNUMBER($AC1671),AN1671,0)+'01_指標庫'!$H$12*IF(ISNUMBER($AD1671),AO1671,0)+'01_指標庫'!$H$13*IF(ISNUMBER($AE1671),AP1671,0)+'01_指標庫'!$H$14*IF(ISNUMBER($I1671),O1671,0)+'01_指標庫'!$H$15*IF(ISNUMBER($AH1671),AS1671,0)+'01_指標庫'!$H$16*IF(ISNUMBER($K1671),P1671,0)+'01_指標庫'!$H$17*IF(ISNUMBER($AI1671),AT1671,0)+'01_指標庫'!$H$18*IF(ISNUMBER($AJ1671),AU1671,0)+'01_指標庫'!$H$19*IF(ISNUMBER($AK1671),AV1671,0)+'01_指標庫'!$H$20*IF(ISNUMBER($BB1671),BB1671,0)+'01_指標庫'!$H$21*IF(ISNUMBER($BC1671),BC1671,0))/AW1671,1))</f>
        <v>51</v>
      </c>
      <c r="AY1671" s="67"/>
      <c r="AZ1671" s="67"/>
      <c r="BA1671" s="66">
        <f t="shared" si="592"/>
        <v>-2.1863194418965115E-3</v>
      </c>
      <c r="BB1671">
        <f t="shared" si="593"/>
        <v>50</v>
      </c>
      <c r="BC1671" t="str">
        <f t="shared" si="594"/>
        <v/>
      </c>
    </row>
    <row r="1672" spans="1:55" ht="15" customHeight="1">
      <c r="A1672" s="56">
        <v>1668</v>
      </c>
      <c r="B1672" s="57">
        <v>44979</v>
      </c>
      <c r="C1672" s="56">
        <v>2023</v>
      </c>
      <c r="D1672" s="58" t="s">
        <v>238</v>
      </c>
      <c r="E1672" s="59">
        <v>12066.27</v>
      </c>
      <c r="F1672" s="60">
        <v>1.3268E-2</v>
      </c>
      <c r="G1672" s="60">
        <v>-0.20821500000000001</v>
      </c>
      <c r="H1672" s="61">
        <v>0.71430000000000005</v>
      </c>
      <c r="I1672" s="69">
        <v>460.1</v>
      </c>
      <c r="J1672" s="70" t="s">
        <v>240</v>
      </c>
      <c r="K1672" s="63">
        <v>22.29</v>
      </c>
      <c r="L1672" s="56">
        <f t="shared" si="595"/>
        <v>100</v>
      </c>
      <c r="M1672" s="56">
        <f t="shared" si="596"/>
        <v>0</v>
      </c>
      <c r="N1672" s="56">
        <f t="shared" si="597"/>
        <v>100</v>
      </c>
      <c r="O1672" s="56">
        <f t="shared" si="598"/>
        <v>50</v>
      </c>
      <c r="P1672" s="56">
        <f t="shared" si="599"/>
        <v>50</v>
      </c>
      <c r="Q1672" s="63"/>
      <c r="R1672" s="56"/>
      <c r="S1672" s="60">
        <f t="shared" si="612"/>
        <v>4.9501256187656217E-4</v>
      </c>
      <c r="T1672" s="64">
        <f t="shared" si="613"/>
        <v>-2.5360734586794997E-2</v>
      </c>
      <c r="V1672" s="65"/>
      <c r="W1672" s="65"/>
      <c r="Y1672" s="15" t="str">
        <f t="shared" si="600"/>
        <v>UNCERTAIN</v>
      </c>
      <c r="AA1672" s="66">
        <f t="shared" si="591"/>
        <v>-1.7642963151453306E-2</v>
      </c>
      <c r="AB1672">
        <f>LOOKUP($B1672,'07_L1政策步階'!$A$4:$A$14,'07_L1政策步階'!$C$4:$C$14)</f>
        <v>-1</v>
      </c>
      <c r="AC1672" s="65"/>
      <c r="AD1672" s="65"/>
      <c r="AE1672" s="65"/>
      <c r="AF1672" s="65"/>
      <c r="AG1672" s="65"/>
      <c r="AH1672" s="65"/>
      <c r="AI1672" s="65"/>
      <c r="AJ1672" s="65"/>
      <c r="AK1672" s="65"/>
      <c r="AL1672">
        <f t="shared" si="601"/>
        <v>0</v>
      </c>
      <c r="AM1672">
        <f t="shared" si="602"/>
        <v>0</v>
      </c>
      <c r="AN1672" t="str">
        <f t="shared" si="603"/>
        <v/>
      </c>
      <c r="AO1672" t="str">
        <f t="shared" si="604"/>
        <v/>
      </c>
      <c r="AP1672" t="str">
        <f t="shared" si="605"/>
        <v/>
      </c>
      <c r="AQ1672" t="str">
        <f t="shared" si="606"/>
        <v/>
      </c>
      <c r="AR1672" t="str">
        <f t="shared" si="607"/>
        <v/>
      </c>
      <c r="AS1672" t="str">
        <f t="shared" si="608"/>
        <v/>
      </c>
      <c r="AT1672" t="str">
        <f t="shared" si="609"/>
        <v/>
      </c>
      <c r="AU1672" t="str">
        <f t="shared" si="610"/>
        <v/>
      </c>
      <c r="AV1672" t="str">
        <f t="shared" si="611"/>
        <v/>
      </c>
      <c r="AW1672">
        <f>'01_指標庫'!$H$4*ISNUMBER($F1672)+'01_指標庫'!$H$5*ISNUMBER($AA1672)+'01_指標庫'!$H$6*ISNUMBER($G1672)+'01_指標庫'!$H$7*ISNUMBER($H1672)+'01_指標庫'!$H$8*ISNUMBER($AF1672)+'01_指標庫'!$H$9*ISNUMBER($AG1672)+'01_指標庫'!$H$10*ISNUMBER($AB1672)+'01_指標庫'!$H$11*ISNUMBER($AC1672)+'01_指標庫'!$H$12*ISNUMBER($AD1672)+'01_指標庫'!$H$13*ISNUMBER($AE1672)+'01_指標庫'!$H$14*ISNUMBER($I1672)+'01_指標庫'!$H$15*ISNUMBER($AH1672)+'01_指標庫'!$H$16*ISNUMBER($K1672)+'01_指標庫'!$H$17*ISNUMBER($AI1672)+'01_指標庫'!$H$18*ISNUMBER($AJ1672)+'01_指標庫'!$H$19*ISNUMBER($AK1672)+'01_指標庫'!$H$20*ISNUMBER($BB1672)+'01_指標庫'!$H$21*ISNUMBER($BC1672)</f>
        <v>51</v>
      </c>
      <c r="AX1672">
        <f>IF(AW1672=0,50,ROUND(('01_指標庫'!$H$4*IF(ISNUMBER($F1672),L1672,0)+'01_指標庫'!$H$5*IF(ISNUMBER($AA1672),AL1672,0)+'01_指標庫'!$H$6*IF(ISNUMBER($G1672),M1672,0)+'01_指標庫'!$H$7*IF(ISNUMBER($H1672),N1672,0)+'01_指標庫'!$H$8*IF(ISNUMBER($AF1672),AQ1672,0)+'01_指標庫'!$H$9*IF(ISNUMBER($AG1672),AR1672,0)+'01_指標庫'!$H$10*IF(ISNUMBER($AB1672),AM1672,0)+'01_指標庫'!$H$11*IF(ISNUMBER($AC1672),AN1672,0)+'01_指標庫'!$H$12*IF(ISNUMBER($AD1672),AO1672,0)+'01_指標庫'!$H$13*IF(ISNUMBER($AE1672),AP1672,0)+'01_指標庫'!$H$14*IF(ISNUMBER($I1672),O1672,0)+'01_指標庫'!$H$15*IF(ISNUMBER($AH1672),AS1672,0)+'01_指標庫'!$H$16*IF(ISNUMBER($K1672),P1672,0)+'01_指標庫'!$H$17*IF(ISNUMBER($AI1672),AT1672,0)+'01_指標庫'!$H$18*IF(ISNUMBER($AJ1672),AU1672,0)+'01_指標庫'!$H$19*IF(ISNUMBER($AK1672),AV1672,0)+'01_指標庫'!$H$20*IF(ISNUMBER($BB1672),BB1672,0)+'01_指標庫'!$H$21*IF(ISNUMBER($BC1672),BC1672,0))/AW1672,1))</f>
        <v>45.1</v>
      </c>
      <c r="AY1672" s="67"/>
      <c r="AZ1672" s="67"/>
      <c r="BA1672" s="66">
        <f t="shared" si="592"/>
        <v>-5.323683251057254E-3</v>
      </c>
      <c r="BB1672">
        <f t="shared" si="593"/>
        <v>0</v>
      </c>
      <c r="BC1672" t="str">
        <f t="shared" si="594"/>
        <v/>
      </c>
    </row>
    <row r="1673" spans="1:55" ht="15" customHeight="1">
      <c r="A1673" s="56">
        <v>1669</v>
      </c>
      <c r="B1673" s="57">
        <v>44980</v>
      </c>
      <c r="C1673" s="56">
        <v>2023</v>
      </c>
      <c r="D1673" s="58" t="s">
        <v>239</v>
      </c>
      <c r="E1673" s="59">
        <v>12180.14</v>
      </c>
      <c r="F1673" s="60">
        <v>2.3050999999999999E-2</v>
      </c>
      <c r="G1673" s="60">
        <v>-0.200743</v>
      </c>
      <c r="H1673" s="61">
        <v>0.75509999999999999</v>
      </c>
      <c r="I1673" s="69">
        <v>450.5</v>
      </c>
      <c r="J1673" s="70" t="s">
        <v>240</v>
      </c>
      <c r="K1673" s="63">
        <v>21.14</v>
      </c>
      <c r="L1673" s="56">
        <f t="shared" si="595"/>
        <v>100</v>
      </c>
      <c r="M1673" s="56">
        <f t="shared" si="596"/>
        <v>0</v>
      </c>
      <c r="N1673" s="56">
        <f t="shared" si="597"/>
        <v>100</v>
      </c>
      <c r="O1673" s="56">
        <f t="shared" si="598"/>
        <v>50</v>
      </c>
      <c r="P1673" s="56">
        <f t="shared" si="599"/>
        <v>50</v>
      </c>
      <c r="Q1673" s="63"/>
      <c r="R1673" s="56"/>
      <c r="S1673" s="60">
        <f t="shared" si="612"/>
        <v>9.4370505549767891E-3</v>
      </c>
      <c r="T1673" s="64">
        <f t="shared" si="613"/>
        <v>-5.159264244055628E-2</v>
      </c>
      <c r="V1673" s="65"/>
      <c r="W1673" s="65"/>
      <c r="Y1673" s="15" t="str">
        <f t="shared" si="600"/>
        <v>UNCERTAIN</v>
      </c>
      <c r="AA1673" s="66">
        <f t="shared" si="591"/>
        <v>-1.6395001044520963E-2</v>
      </c>
      <c r="AB1673">
        <f>LOOKUP($B1673,'07_L1政策步階'!$A$4:$A$14,'07_L1政策步階'!$C$4:$C$14)</f>
        <v>-1</v>
      </c>
      <c r="AC1673" s="65"/>
      <c r="AD1673" s="65"/>
      <c r="AE1673" s="65"/>
      <c r="AF1673" s="65"/>
      <c r="AG1673" s="65"/>
      <c r="AH1673" s="65"/>
      <c r="AI1673" s="65"/>
      <c r="AJ1673" s="65"/>
      <c r="AK1673" s="65"/>
      <c r="AL1673">
        <f t="shared" si="601"/>
        <v>0</v>
      </c>
      <c r="AM1673">
        <f t="shared" si="602"/>
        <v>0</v>
      </c>
      <c r="AN1673" t="str">
        <f t="shared" si="603"/>
        <v/>
      </c>
      <c r="AO1673" t="str">
        <f t="shared" si="604"/>
        <v/>
      </c>
      <c r="AP1673" t="str">
        <f t="shared" si="605"/>
        <v/>
      </c>
      <c r="AQ1673" t="str">
        <f t="shared" si="606"/>
        <v/>
      </c>
      <c r="AR1673" t="str">
        <f t="shared" si="607"/>
        <v/>
      </c>
      <c r="AS1673" t="str">
        <f t="shared" si="608"/>
        <v/>
      </c>
      <c r="AT1673" t="str">
        <f t="shared" si="609"/>
        <v/>
      </c>
      <c r="AU1673" t="str">
        <f t="shared" si="610"/>
        <v/>
      </c>
      <c r="AV1673" t="str">
        <f t="shared" si="611"/>
        <v/>
      </c>
      <c r="AW1673">
        <f>'01_指標庫'!$H$4*ISNUMBER($F1673)+'01_指標庫'!$H$5*ISNUMBER($AA1673)+'01_指標庫'!$H$6*ISNUMBER($G1673)+'01_指標庫'!$H$7*ISNUMBER($H1673)+'01_指標庫'!$H$8*ISNUMBER($AF1673)+'01_指標庫'!$H$9*ISNUMBER($AG1673)+'01_指標庫'!$H$10*ISNUMBER($AB1673)+'01_指標庫'!$H$11*ISNUMBER($AC1673)+'01_指標庫'!$H$12*ISNUMBER($AD1673)+'01_指標庫'!$H$13*ISNUMBER($AE1673)+'01_指標庫'!$H$14*ISNUMBER($I1673)+'01_指標庫'!$H$15*ISNUMBER($AH1673)+'01_指標庫'!$H$16*ISNUMBER($K1673)+'01_指標庫'!$H$17*ISNUMBER($AI1673)+'01_指標庫'!$H$18*ISNUMBER($AJ1673)+'01_指標庫'!$H$19*ISNUMBER($AK1673)+'01_指標庫'!$H$20*ISNUMBER($BB1673)+'01_指標庫'!$H$21*ISNUMBER($BC1673)</f>
        <v>51</v>
      </c>
      <c r="AX1673">
        <f>IF(AW1673=0,50,ROUND(('01_指標庫'!$H$4*IF(ISNUMBER($F1673),L1673,0)+'01_指標庫'!$H$5*IF(ISNUMBER($AA1673),AL1673,0)+'01_指標庫'!$H$6*IF(ISNUMBER($G1673),M1673,0)+'01_指標庫'!$H$7*IF(ISNUMBER($H1673),N1673,0)+'01_指標庫'!$H$8*IF(ISNUMBER($AF1673),AQ1673,0)+'01_指標庫'!$H$9*IF(ISNUMBER($AG1673),AR1673,0)+'01_指標庫'!$H$10*IF(ISNUMBER($AB1673),AM1673,0)+'01_指標庫'!$H$11*IF(ISNUMBER($AC1673),AN1673,0)+'01_指標庫'!$H$12*IF(ISNUMBER($AD1673),AO1673,0)+'01_指標庫'!$H$13*IF(ISNUMBER($AE1673),AP1673,0)+'01_指標庫'!$H$14*IF(ISNUMBER($I1673),O1673,0)+'01_指標庫'!$H$15*IF(ISNUMBER($AH1673),AS1673,0)+'01_指標庫'!$H$16*IF(ISNUMBER($K1673),P1673,0)+'01_指標庫'!$H$17*IF(ISNUMBER($AI1673),AT1673,0)+'01_指標庫'!$H$18*IF(ISNUMBER($AJ1673),AU1673,0)+'01_指標庫'!$H$19*IF(ISNUMBER($AK1673),AV1673,0)+'01_指標庫'!$H$20*IF(ISNUMBER($BB1673),BB1673,0)+'01_指標庫'!$H$21*IF(ISNUMBER($BC1673),BC1673,0))/AW1673,1))</f>
        <v>45.1</v>
      </c>
      <c r="AY1673" s="67"/>
      <c r="AZ1673" s="67"/>
      <c r="BA1673" s="66">
        <f t="shared" si="592"/>
        <v>-1.1003964813143252E-2</v>
      </c>
      <c r="BB1673">
        <f t="shared" si="593"/>
        <v>0</v>
      </c>
      <c r="BC1673" t="str">
        <f t="shared" si="594"/>
        <v/>
      </c>
    </row>
    <row r="1674" spans="1:55" ht="15" customHeight="1">
      <c r="A1674" s="56">
        <v>1670</v>
      </c>
      <c r="B1674" s="57">
        <v>44981</v>
      </c>
      <c r="C1674" s="56">
        <v>2023</v>
      </c>
      <c r="D1674" s="58" t="s">
        <v>234</v>
      </c>
      <c r="E1674" s="59">
        <v>11969.65</v>
      </c>
      <c r="F1674" s="60">
        <v>5.4640000000000001E-3</v>
      </c>
      <c r="G1674" s="60">
        <v>-0.214555</v>
      </c>
      <c r="H1674" s="61">
        <v>0.65310000000000001</v>
      </c>
      <c r="I1674" s="69">
        <v>454.9</v>
      </c>
      <c r="J1674" s="70" t="s">
        <v>240</v>
      </c>
      <c r="K1674" s="63">
        <v>21.67</v>
      </c>
      <c r="L1674" s="56">
        <f t="shared" si="595"/>
        <v>100</v>
      </c>
      <c r="M1674" s="56">
        <f t="shared" si="596"/>
        <v>0</v>
      </c>
      <c r="N1674" s="56">
        <f t="shared" si="597"/>
        <v>100</v>
      </c>
      <c r="O1674" s="56">
        <f t="shared" si="598"/>
        <v>50</v>
      </c>
      <c r="P1674" s="56">
        <f t="shared" si="599"/>
        <v>50</v>
      </c>
      <c r="Q1674" s="63"/>
      <c r="R1674" s="56"/>
      <c r="S1674" s="60">
        <f t="shared" si="612"/>
        <v>-1.7281410558499299E-2</v>
      </c>
      <c r="T1674" s="64">
        <f t="shared" si="613"/>
        <v>2.5070955534531647E-2</v>
      </c>
      <c r="V1674" s="65"/>
      <c r="W1674" s="65"/>
      <c r="Y1674" s="15" t="str">
        <f t="shared" si="600"/>
        <v>UNCERTAIN</v>
      </c>
      <c r="AA1674" s="66">
        <f t="shared" si="591"/>
        <v>-1.5862713607187273E-2</v>
      </c>
      <c r="AB1674">
        <f>LOOKUP($B1674,'07_L1政策步階'!$A$4:$A$14,'07_L1政策步階'!$C$4:$C$14)</f>
        <v>-1</v>
      </c>
      <c r="AC1674" s="65"/>
      <c r="AD1674" s="65"/>
      <c r="AE1674" s="65"/>
      <c r="AF1674" s="65"/>
      <c r="AG1674" s="65"/>
      <c r="AH1674" s="65"/>
      <c r="AI1674" s="65"/>
      <c r="AJ1674" s="65"/>
      <c r="AK1674" s="65"/>
      <c r="AL1674">
        <f t="shared" si="601"/>
        <v>0</v>
      </c>
      <c r="AM1674">
        <f t="shared" si="602"/>
        <v>0</v>
      </c>
      <c r="AN1674" t="str">
        <f t="shared" si="603"/>
        <v/>
      </c>
      <c r="AO1674" t="str">
        <f t="shared" si="604"/>
        <v/>
      </c>
      <c r="AP1674" t="str">
        <f t="shared" si="605"/>
        <v/>
      </c>
      <c r="AQ1674" t="str">
        <f t="shared" si="606"/>
        <v/>
      </c>
      <c r="AR1674" t="str">
        <f t="shared" si="607"/>
        <v/>
      </c>
      <c r="AS1674" t="str">
        <f t="shared" si="608"/>
        <v/>
      </c>
      <c r="AT1674" t="str">
        <f t="shared" si="609"/>
        <v/>
      </c>
      <c r="AU1674" t="str">
        <f t="shared" si="610"/>
        <v/>
      </c>
      <c r="AV1674" t="str">
        <f t="shared" si="611"/>
        <v/>
      </c>
      <c r="AW1674">
        <f>'01_指標庫'!$H$4*ISNUMBER($F1674)+'01_指標庫'!$H$5*ISNUMBER($AA1674)+'01_指標庫'!$H$6*ISNUMBER($G1674)+'01_指標庫'!$H$7*ISNUMBER($H1674)+'01_指標庫'!$H$8*ISNUMBER($AF1674)+'01_指標庫'!$H$9*ISNUMBER($AG1674)+'01_指標庫'!$H$10*ISNUMBER($AB1674)+'01_指標庫'!$H$11*ISNUMBER($AC1674)+'01_指標庫'!$H$12*ISNUMBER($AD1674)+'01_指標庫'!$H$13*ISNUMBER($AE1674)+'01_指標庫'!$H$14*ISNUMBER($I1674)+'01_指標庫'!$H$15*ISNUMBER($AH1674)+'01_指標庫'!$H$16*ISNUMBER($K1674)+'01_指標庫'!$H$17*ISNUMBER($AI1674)+'01_指標庫'!$H$18*ISNUMBER($AJ1674)+'01_指標庫'!$H$19*ISNUMBER($AK1674)+'01_指標庫'!$H$20*ISNUMBER($BB1674)+'01_指標庫'!$H$21*ISNUMBER($BC1674)</f>
        <v>51</v>
      </c>
      <c r="AX1674">
        <f>IF(AW1674=0,50,ROUND(('01_指標庫'!$H$4*IF(ISNUMBER($F1674),L1674,0)+'01_指標庫'!$H$5*IF(ISNUMBER($AA1674),AL1674,0)+'01_指標庫'!$H$6*IF(ISNUMBER($G1674),M1674,0)+'01_指標庫'!$H$7*IF(ISNUMBER($H1674),N1674,0)+'01_指標庫'!$H$8*IF(ISNUMBER($AF1674),AQ1674,0)+'01_指標庫'!$H$9*IF(ISNUMBER($AG1674),AR1674,0)+'01_指標庫'!$H$10*IF(ISNUMBER($AB1674),AM1674,0)+'01_指標庫'!$H$11*IF(ISNUMBER($AC1674),AN1674,0)+'01_指標庫'!$H$12*IF(ISNUMBER($AD1674),AO1674,0)+'01_指標庫'!$H$13*IF(ISNUMBER($AE1674),AP1674,0)+'01_指標庫'!$H$14*IF(ISNUMBER($I1674),O1674,0)+'01_指標庫'!$H$15*IF(ISNUMBER($AH1674),AS1674,0)+'01_指標庫'!$H$16*IF(ISNUMBER($K1674),P1674,0)+'01_指標庫'!$H$17*IF(ISNUMBER($AI1674),AT1674,0)+'01_指標庫'!$H$18*IF(ISNUMBER($AJ1674),AU1674,0)+'01_指標庫'!$H$19*IF(ISNUMBER($AK1674),AV1674,0)+'01_指標庫'!$H$20*IF(ISNUMBER($BB1674),BB1674,0)+'01_指標庫'!$H$21*IF(ISNUMBER($BC1674),BC1674,0))/AW1674,1))</f>
        <v>45.1</v>
      </c>
      <c r="AY1674" s="67"/>
      <c r="AZ1674" s="67"/>
      <c r="BA1674" s="66">
        <f t="shared" si="592"/>
        <v>-1.5377585302992158E-2</v>
      </c>
      <c r="BB1674">
        <f t="shared" si="593"/>
        <v>0</v>
      </c>
      <c r="BC1674" t="str">
        <f t="shared" si="594"/>
        <v/>
      </c>
    </row>
    <row r="1675" spans="1:55" ht="15" customHeight="1">
      <c r="A1675" s="56">
        <v>1671</v>
      </c>
      <c r="B1675" s="57">
        <v>44984</v>
      </c>
      <c r="C1675" s="56">
        <v>2023</v>
      </c>
      <c r="D1675" s="58" t="s">
        <v>236</v>
      </c>
      <c r="E1675" s="59">
        <v>12057.79</v>
      </c>
      <c r="F1675" s="60">
        <v>1.299E-2</v>
      </c>
      <c r="G1675" s="60">
        <v>-0.20877100000000001</v>
      </c>
      <c r="H1675" s="61">
        <v>0.69389999999999996</v>
      </c>
      <c r="I1675" s="69">
        <v>448.9</v>
      </c>
      <c r="J1675" s="70" t="s">
        <v>240</v>
      </c>
      <c r="K1675" s="63">
        <v>20.95</v>
      </c>
      <c r="L1675" s="56">
        <f t="shared" si="595"/>
        <v>100</v>
      </c>
      <c r="M1675" s="56">
        <f t="shared" si="596"/>
        <v>0</v>
      </c>
      <c r="N1675" s="56">
        <f t="shared" si="597"/>
        <v>100</v>
      </c>
      <c r="O1675" s="56">
        <f t="shared" si="598"/>
        <v>50</v>
      </c>
      <c r="P1675" s="56">
        <f t="shared" si="599"/>
        <v>50</v>
      </c>
      <c r="Q1675" s="63"/>
      <c r="R1675" s="56"/>
      <c r="S1675" s="60">
        <f t="shared" si="612"/>
        <v>7.363623831941668E-3</v>
      </c>
      <c r="T1675" s="64">
        <f t="shared" si="613"/>
        <v>-3.3225657591139934E-2</v>
      </c>
      <c r="V1675" s="65"/>
      <c r="W1675" s="65"/>
      <c r="Y1675" s="15" t="str">
        <f t="shared" si="600"/>
        <v>UNCERTAIN</v>
      </c>
      <c r="AA1675" s="66">
        <f t="shared" si="591"/>
        <v>-1.5367962804894941E-2</v>
      </c>
      <c r="AB1675">
        <f>LOOKUP($B1675,'07_L1政策步階'!$A$4:$A$14,'07_L1政策步階'!$C$4:$C$14)</f>
        <v>-1</v>
      </c>
      <c r="AC1675" s="65"/>
      <c r="AD1675" s="65"/>
      <c r="AE1675" s="65"/>
      <c r="AF1675" s="65"/>
      <c r="AG1675" s="65"/>
      <c r="AH1675" s="65"/>
      <c r="AI1675" s="65"/>
      <c r="AJ1675" s="65"/>
      <c r="AK1675" s="65"/>
      <c r="AL1675">
        <f t="shared" si="601"/>
        <v>0</v>
      </c>
      <c r="AM1675">
        <f t="shared" si="602"/>
        <v>0</v>
      </c>
      <c r="AN1675" t="str">
        <f t="shared" si="603"/>
        <v/>
      </c>
      <c r="AO1675" t="str">
        <f t="shared" si="604"/>
        <v/>
      </c>
      <c r="AP1675" t="str">
        <f t="shared" si="605"/>
        <v/>
      </c>
      <c r="AQ1675" t="str">
        <f t="shared" si="606"/>
        <v/>
      </c>
      <c r="AR1675" t="str">
        <f t="shared" si="607"/>
        <v/>
      </c>
      <c r="AS1675" t="str">
        <f t="shared" si="608"/>
        <v/>
      </c>
      <c r="AT1675" t="str">
        <f t="shared" si="609"/>
        <v/>
      </c>
      <c r="AU1675" t="str">
        <f t="shared" si="610"/>
        <v/>
      </c>
      <c r="AV1675" t="str">
        <f t="shared" si="611"/>
        <v/>
      </c>
      <c r="AW1675">
        <f>'01_指標庫'!$H$4*ISNUMBER($F1675)+'01_指標庫'!$H$5*ISNUMBER($AA1675)+'01_指標庫'!$H$6*ISNUMBER($G1675)+'01_指標庫'!$H$7*ISNUMBER($H1675)+'01_指標庫'!$H$8*ISNUMBER($AF1675)+'01_指標庫'!$H$9*ISNUMBER($AG1675)+'01_指標庫'!$H$10*ISNUMBER($AB1675)+'01_指標庫'!$H$11*ISNUMBER($AC1675)+'01_指標庫'!$H$12*ISNUMBER($AD1675)+'01_指標庫'!$H$13*ISNUMBER($AE1675)+'01_指標庫'!$H$14*ISNUMBER($I1675)+'01_指標庫'!$H$15*ISNUMBER($AH1675)+'01_指標庫'!$H$16*ISNUMBER($K1675)+'01_指標庫'!$H$17*ISNUMBER($AI1675)+'01_指標庫'!$H$18*ISNUMBER($AJ1675)+'01_指標庫'!$H$19*ISNUMBER($AK1675)+'01_指標庫'!$H$20*ISNUMBER($BB1675)+'01_指標庫'!$H$21*ISNUMBER($BC1675)</f>
        <v>51</v>
      </c>
      <c r="AX1675">
        <f>IF(AW1675=0,50,ROUND(('01_指標庫'!$H$4*IF(ISNUMBER($F1675),L1675,0)+'01_指標庫'!$H$5*IF(ISNUMBER($AA1675),AL1675,0)+'01_指標庫'!$H$6*IF(ISNUMBER($G1675),M1675,0)+'01_指標庫'!$H$7*IF(ISNUMBER($H1675),N1675,0)+'01_指標庫'!$H$8*IF(ISNUMBER($AF1675),AQ1675,0)+'01_指標庫'!$H$9*IF(ISNUMBER($AG1675),AR1675,0)+'01_指標庫'!$H$10*IF(ISNUMBER($AB1675),AM1675,0)+'01_指標庫'!$H$11*IF(ISNUMBER($AC1675),AN1675,0)+'01_指標庫'!$H$12*IF(ISNUMBER($AD1675),AO1675,0)+'01_指標庫'!$H$13*IF(ISNUMBER($AE1675),AP1675,0)+'01_指標庫'!$H$14*IF(ISNUMBER($I1675),O1675,0)+'01_指標庫'!$H$15*IF(ISNUMBER($AH1675),AS1675,0)+'01_指標庫'!$H$16*IF(ISNUMBER($K1675),P1675,0)+'01_指標庫'!$H$17*IF(ISNUMBER($AI1675),AT1675,0)+'01_指標庫'!$H$18*IF(ISNUMBER($AJ1675),AU1675,0)+'01_指標庫'!$H$19*IF(ISNUMBER($AK1675),AV1675,0)+'01_指標庫'!$H$20*IF(ISNUMBER($BB1675),BB1675,0)+'01_指標庫'!$H$21*IF(ISNUMBER($BC1675),BC1675,0))/AW1675,1))</f>
        <v>45.1</v>
      </c>
      <c r="AY1675" s="67"/>
      <c r="AZ1675" s="67"/>
      <c r="BA1675" s="66">
        <f t="shared" si="592"/>
        <v>-1.8285673375047495E-2</v>
      </c>
      <c r="BB1675">
        <f t="shared" si="593"/>
        <v>0</v>
      </c>
      <c r="BC1675" t="str">
        <f t="shared" si="594"/>
        <v/>
      </c>
    </row>
    <row r="1676" spans="1:55" ht="15" customHeight="1">
      <c r="A1676" s="56">
        <v>1672</v>
      </c>
      <c r="B1676" s="57">
        <v>44985</v>
      </c>
      <c r="C1676" s="56">
        <v>2023</v>
      </c>
      <c r="D1676" s="58" t="s">
        <v>237</v>
      </c>
      <c r="E1676" s="59">
        <v>12042.12</v>
      </c>
      <c r="F1676" s="60">
        <v>1.1642E-2</v>
      </c>
      <c r="G1676" s="60">
        <v>-0.20979900000000001</v>
      </c>
      <c r="H1676" s="61">
        <v>0.61219999999999997</v>
      </c>
      <c r="I1676" s="69">
        <v>446.8</v>
      </c>
      <c r="J1676" s="70" t="s">
        <v>240</v>
      </c>
      <c r="K1676" s="63">
        <v>20.7</v>
      </c>
      <c r="L1676" s="56">
        <f t="shared" si="595"/>
        <v>100</v>
      </c>
      <c r="M1676" s="56">
        <f t="shared" si="596"/>
        <v>0</v>
      </c>
      <c r="N1676" s="56">
        <f t="shared" si="597"/>
        <v>100</v>
      </c>
      <c r="O1676" s="56">
        <f t="shared" si="598"/>
        <v>50</v>
      </c>
      <c r="P1676" s="56">
        <f t="shared" si="599"/>
        <v>50</v>
      </c>
      <c r="Q1676" s="63"/>
      <c r="R1676" s="56"/>
      <c r="S1676" s="60">
        <f t="shared" si="612"/>
        <v>-1.2995747977033734E-3</v>
      </c>
      <c r="T1676" s="64">
        <f t="shared" si="613"/>
        <v>-1.1933174224343701E-2</v>
      </c>
      <c r="V1676" s="65"/>
      <c r="W1676" s="65"/>
      <c r="Y1676" s="15" t="str">
        <f t="shared" si="600"/>
        <v>UNCERTAIN</v>
      </c>
      <c r="AA1676" s="66">
        <f t="shared" ref="AA1676:AA1739" si="614">IF($A1676&lt;200,"",AVERAGE($E1627:$E1676)/AVERAGE($E1477:$E1676)-1)</f>
        <v>-1.4892732026278499E-2</v>
      </c>
      <c r="AB1676">
        <f>LOOKUP($B1676,'07_L1政策步階'!$A$4:$A$14,'07_L1政策步階'!$C$4:$C$14)</f>
        <v>-1</v>
      </c>
      <c r="AC1676" s="65"/>
      <c r="AD1676" s="65"/>
      <c r="AE1676" s="65"/>
      <c r="AF1676" s="65"/>
      <c r="AG1676" s="65"/>
      <c r="AH1676" s="65"/>
      <c r="AI1676" s="65"/>
      <c r="AJ1676" s="65"/>
      <c r="AK1676" s="65"/>
      <c r="AL1676">
        <f t="shared" si="601"/>
        <v>50</v>
      </c>
      <c r="AM1676">
        <f t="shared" si="602"/>
        <v>0</v>
      </c>
      <c r="AN1676" t="str">
        <f t="shared" si="603"/>
        <v/>
      </c>
      <c r="AO1676" t="str">
        <f t="shared" si="604"/>
        <v/>
      </c>
      <c r="AP1676" t="str">
        <f t="shared" si="605"/>
        <v/>
      </c>
      <c r="AQ1676" t="str">
        <f t="shared" si="606"/>
        <v/>
      </c>
      <c r="AR1676" t="str">
        <f t="shared" si="607"/>
        <v/>
      </c>
      <c r="AS1676" t="str">
        <f t="shared" si="608"/>
        <v/>
      </c>
      <c r="AT1676" t="str">
        <f t="shared" si="609"/>
        <v/>
      </c>
      <c r="AU1676" t="str">
        <f t="shared" si="610"/>
        <v/>
      </c>
      <c r="AV1676" t="str">
        <f t="shared" si="611"/>
        <v/>
      </c>
      <c r="AW1676">
        <f>'01_指標庫'!$H$4*ISNUMBER($F1676)+'01_指標庫'!$H$5*ISNUMBER($AA1676)+'01_指標庫'!$H$6*ISNUMBER($G1676)+'01_指標庫'!$H$7*ISNUMBER($H1676)+'01_指標庫'!$H$8*ISNUMBER($AF1676)+'01_指標庫'!$H$9*ISNUMBER($AG1676)+'01_指標庫'!$H$10*ISNUMBER($AB1676)+'01_指標庫'!$H$11*ISNUMBER($AC1676)+'01_指標庫'!$H$12*ISNUMBER($AD1676)+'01_指標庫'!$H$13*ISNUMBER($AE1676)+'01_指標庫'!$H$14*ISNUMBER($I1676)+'01_指標庫'!$H$15*ISNUMBER($AH1676)+'01_指標庫'!$H$16*ISNUMBER($K1676)+'01_指標庫'!$H$17*ISNUMBER($AI1676)+'01_指標庫'!$H$18*ISNUMBER($AJ1676)+'01_指標庫'!$H$19*ISNUMBER($AK1676)+'01_指標庫'!$H$20*ISNUMBER($BB1676)+'01_指標庫'!$H$21*ISNUMBER($BC1676)</f>
        <v>51</v>
      </c>
      <c r="AX1676">
        <f>IF(AW1676=0,50,ROUND(('01_指標庫'!$H$4*IF(ISNUMBER($F1676),L1676,0)+'01_指標庫'!$H$5*IF(ISNUMBER($AA1676),AL1676,0)+'01_指標庫'!$H$6*IF(ISNUMBER($G1676),M1676,0)+'01_指標庫'!$H$7*IF(ISNUMBER($H1676),N1676,0)+'01_指標庫'!$H$8*IF(ISNUMBER($AF1676),AQ1676,0)+'01_指標庫'!$H$9*IF(ISNUMBER($AG1676),AR1676,0)+'01_指標庫'!$H$10*IF(ISNUMBER($AB1676),AM1676,0)+'01_指標庫'!$H$11*IF(ISNUMBER($AC1676),AN1676,0)+'01_指標庫'!$H$12*IF(ISNUMBER($AD1676),AO1676,0)+'01_指標庫'!$H$13*IF(ISNUMBER($AE1676),AP1676,0)+'01_指標庫'!$H$14*IF(ISNUMBER($I1676),O1676,0)+'01_指標庫'!$H$15*IF(ISNUMBER($AH1676),AS1676,0)+'01_指標庫'!$H$16*IF(ISNUMBER($K1676),P1676,0)+'01_指標庫'!$H$17*IF(ISNUMBER($AI1676),AT1676,0)+'01_指標庫'!$H$18*IF(ISNUMBER($AJ1676),AU1676,0)+'01_指標庫'!$H$19*IF(ISNUMBER($AK1676),AV1676,0)+'01_指標庫'!$H$20*IF(ISNUMBER($BB1676),BB1676,0)+'01_指標庫'!$H$21*IF(ISNUMBER($BC1676),BC1676,0))/AW1676,1))</f>
        <v>47.1</v>
      </c>
      <c r="AY1676" s="67"/>
      <c r="AZ1676" s="67"/>
      <c r="BA1676" s="66">
        <f t="shared" si="592"/>
        <v>-1.489330305626424E-2</v>
      </c>
      <c r="BB1676">
        <f t="shared" si="593"/>
        <v>0</v>
      </c>
      <c r="BC1676" t="str">
        <f t="shared" si="594"/>
        <v/>
      </c>
    </row>
    <row r="1677" spans="1:55" ht="15" customHeight="1">
      <c r="A1677" s="56">
        <v>1673</v>
      </c>
      <c r="B1677" s="57">
        <v>44986</v>
      </c>
      <c r="C1677" s="56">
        <v>2023</v>
      </c>
      <c r="D1677" s="58" t="s">
        <v>238</v>
      </c>
      <c r="E1677" s="59">
        <v>11938.57</v>
      </c>
      <c r="F1677" s="60">
        <v>2.9459999999999998E-3</v>
      </c>
      <c r="G1677" s="60">
        <v>-0.21659400000000001</v>
      </c>
      <c r="H1677" s="61">
        <v>0.59179999999999999</v>
      </c>
      <c r="I1677" s="69">
        <v>445.8</v>
      </c>
      <c r="J1677" s="70" t="s">
        <v>240</v>
      </c>
      <c r="K1677" s="63">
        <v>20.58</v>
      </c>
      <c r="L1677" s="56">
        <f t="shared" si="595"/>
        <v>100</v>
      </c>
      <c r="M1677" s="56">
        <f t="shared" si="596"/>
        <v>0</v>
      </c>
      <c r="N1677" s="56">
        <f t="shared" si="597"/>
        <v>50</v>
      </c>
      <c r="O1677" s="56">
        <f t="shared" si="598"/>
        <v>50</v>
      </c>
      <c r="P1677" s="56">
        <f t="shared" si="599"/>
        <v>50</v>
      </c>
      <c r="Q1677" s="63"/>
      <c r="R1677" s="56"/>
      <c r="S1677" s="60">
        <f t="shared" si="612"/>
        <v>-8.598984232012441E-3</v>
      </c>
      <c r="T1677" s="64">
        <f t="shared" si="613"/>
        <v>-5.7971014492753659E-3</v>
      </c>
      <c r="V1677" s="65"/>
      <c r="W1677" s="65"/>
      <c r="Y1677" s="15" t="str">
        <f t="shared" si="600"/>
        <v>HARD</v>
      </c>
      <c r="AA1677" s="66">
        <f t="shared" si="614"/>
        <v>-1.3892931348481907E-2</v>
      </c>
      <c r="AB1677">
        <f>LOOKUP($B1677,'07_L1政策步階'!$A$4:$A$14,'07_L1政策步階'!$C$4:$C$14)</f>
        <v>-1</v>
      </c>
      <c r="AC1677" s="65"/>
      <c r="AD1677" s="65"/>
      <c r="AE1677" s="65"/>
      <c r="AF1677" s="65"/>
      <c r="AG1677" s="65"/>
      <c r="AH1677" s="65"/>
      <c r="AI1677" s="65"/>
      <c r="AJ1677" s="65"/>
      <c r="AK1677" s="65"/>
      <c r="AL1677">
        <f t="shared" si="601"/>
        <v>50</v>
      </c>
      <c r="AM1677">
        <f t="shared" si="602"/>
        <v>0</v>
      </c>
      <c r="AN1677" t="str">
        <f t="shared" si="603"/>
        <v/>
      </c>
      <c r="AO1677" t="str">
        <f t="shared" si="604"/>
        <v/>
      </c>
      <c r="AP1677" t="str">
        <f t="shared" si="605"/>
        <v/>
      </c>
      <c r="AQ1677" t="str">
        <f t="shared" si="606"/>
        <v/>
      </c>
      <c r="AR1677" t="str">
        <f t="shared" si="607"/>
        <v/>
      </c>
      <c r="AS1677" t="str">
        <f t="shared" si="608"/>
        <v/>
      </c>
      <c r="AT1677" t="str">
        <f t="shared" si="609"/>
        <v/>
      </c>
      <c r="AU1677" t="str">
        <f t="shared" si="610"/>
        <v/>
      </c>
      <c r="AV1677" t="str">
        <f t="shared" si="611"/>
        <v/>
      </c>
      <c r="AW1677">
        <f>'01_指標庫'!$H$4*ISNUMBER($F1677)+'01_指標庫'!$H$5*ISNUMBER($AA1677)+'01_指標庫'!$H$6*ISNUMBER($G1677)+'01_指標庫'!$H$7*ISNUMBER($H1677)+'01_指標庫'!$H$8*ISNUMBER($AF1677)+'01_指標庫'!$H$9*ISNUMBER($AG1677)+'01_指標庫'!$H$10*ISNUMBER($AB1677)+'01_指標庫'!$H$11*ISNUMBER($AC1677)+'01_指標庫'!$H$12*ISNUMBER($AD1677)+'01_指標庫'!$H$13*ISNUMBER($AE1677)+'01_指標庫'!$H$14*ISNUMBER($I1677)+'01_指標庫'!$H$15*ISNUMBER($AH1677)+'01_指標庫'!$H$16*ISNUMBER($K1677)+'01_指標庫'!$H$17*ISNUMBER($AI1677)+'01_指標庫'!$H$18*ISNUMBER($AJ1677)+'01_指標庫'!$H$19*ISNUMBER($AK1677)+'01_指標庫'!$H$20*ISNUMBER($BB1677)+'01_指標庫'!$H$21*ISNUMBER($BC1677)</f>
        <v>51</v>
      </c>
      <c r="AX1677">
        <f>IF(AW1677=0,50,ROUND(('01_指標庫'!$H$4*IF(ISNUMBER($F1677),L1677,0)+'01_指標庫'!$H$5*IF(ISNUMBER($AA1677),AL1677,0)+'01_指標庫'!$H$6*IF(ISNUMBER($G1677),M1677,0)+'01_指標庫'!$H$7*IF(ISNUMBER($H1677),N1677,0)+'01_指標庫'!$H$8*IF(ISNUMBER($AF1677),AQ1677,0)+'01_指標庫'!$H$9*IF(ISNUMBER($AG1677),AR1677,0)+'01_指標庫'!$H$10*IF(ISNUMBER($AB1677),AM1677,0)+'01_指標庫'!$H$11*IF(ISNUMBER($AC1677),AN1677,0)+'01_指標庫'!$H$12*IF(ISNUMBER($AD1677),AO1677,0)+'01_指標庫'!$H$13*IF(ISNUMBER($AE1677),AP1677,0)+'01_指標庫'!$H$14*IF(ISNUMBER($I1677),O1677,0)+'01_指標庫'!$H$15*IF(ISNUMBER($AH1677),AS1677,0)+'01_指標庫'!$H$16*IF(ISNUMBER($K1677),P1677,0)+'01_指標庫'!$H$17*IF(ISNUMBER($AI1677),AT1677,0)+'01_指標庫'!$H$18*IF(ISNUMBER($AJ1677),AU1677,0)+'01_指標庫'!$H$19*IF(ISNUMBER($AK1677),AV1677,0)+'01_指標庫'!$H$20*IF(ISNUMBER($BB1677),BB1677,0)+'01_指標庫'!$H$21*IF(ISNUMBER($BC1677),BC1677,0))/AW1677,1))</f>
        <v>39.200000000000003</v>
      </c>
      <c r="AY1677" s="67"/>
      <c r="AZ1677" s="67"/>
      <c r="BA1677" s="66">
        <f t="shared" si="592"/>
        <v>-1.1714370182964617E-2</v>
      </c>
      <c r="BB1677">
        <f t="shared" si="593"/>
        <v>0</v>
      </c>
      <c r="BC1677" t="str">
        <f t="shared" si="594"/>
        <v/>
      </c>
    </row>
    <row r="1678" spans="1:55" ht="15" customHeight="1">
      <c r="A1678" s="56">
        <v>1674</v>
      </c>
      <c r="B1678" s="57">
        <v>44987</v>
      </c>
      <c r="C1678" s="56">
        <v>2023</v>
      </c>
      <c r="D1678" s="58" t="s">
        <v>239</v>
      </c>
      <c r="E1678" s="59">
        <v>12044.87</v>
      </c>
      <c r="F1678" s="60">
        <v>1.2021E-2</v>
      </c>
      <c r="G1678" s="60">
        <v>-0.209619</v>
      </c>
      <c r="H1678" s="61">
        <v>0.65310000000000001</v>
      </c>
      <c r="I1678" s="69">
        <v>437.5</v>
      </c>
      <c r="J1678" s="70" t="s">
        <v>240</v>
      </c>
      <c r="K1678" s="63">
        <v>19.59</v>
      </c>
      <c r="L1678" s="56">
        <f t="shared" si="595"/>
        <v>100</v>
      </c>
      <c r="M1678" s="56">
        <f t="shared" si="596"/>
        <v>0</v>
      </c>
      <c r="N1678" s="56">
        <f t="shared" si="597"/>
        <v>100</v>
      </c>
      <c r="O1678" s="56">
        <f t="shared" si="598"/>
        <v>50</v>
      </c>
      <c r="P1678" s="56">
        <f t="shared" si="599"/>
        <v>100</v>
      </c>
      <c r="Q1678" s="63"/>
      <c r="R1678" s="56"/>
      <c r="S1678" s="60">
        <f t="shared" si="612"/>
        <v>8.9039139528437339E-3</v>
      </c>
      <c r="T1678" s="64">
        <f t="shared" si="613"/>
        <v>-4.8104956268221533E-2</v>
      </c>
      <c r="V1678" s="65"/>
      <c r="W1678" s="65"/>
      <c r="Y1678" s="15" t="str">
        <f t="shared" si="600"/>
        <v>UNCERTAIN</v>
      </c>
      <c r="AA1678" s="66">
        <f t="shared" si="614"/>
        <v>-1.2404764409486568E-2</v>
      </c>
      <c r="AB1678">
        <f>LOOKUP($B1678,'07_L1政策步階'!$A$4:$A$14,'07_L1政策步階'!$C$4:$C$14)</f>
        <v>-1</v>
      </c>
      <c r="AC1678" s="65"/>
      <c r="AD1678" s="65"/>
      <c r="AE1678" s="65"/>
      <c r="AF1678" s="65"/>
      <c r="AG1678" s="65"/>
      <c r="AH1678" s="65"/>
      <c r="AI1678" s="65"/>
      <c r="AJ1678" s="65"/>
      <c r="AK1678" s="65"/>
      <c r="AL1678">
        <f t="shared" si="601"/>
        <v>50</v>
      </c>
      <c r="AM1678">
        <f t="shared" si="602"/>
        <v>0</v>
      </c>
      <c r="AN1678" t="str">
        <f t="shared" si="603"/>
        <v/>
      </c>
      <c r="AO1678" t="str">
        <f t="shared" si="604"/>
        <v/>
      </c>
      <c r="AP1678" t="str">
        <f t="shared" si="605"/>
        <v/>
      </c>
      <c r="AQ1678" t="str">
        <f t="shared" si="606"/>
        <v/>
      </c>
      <c r="AR1678" t="str">
        <f t="shared" si="607"/>
        <v/>
      </c>
      <c r="AS1678" t="str">
        <f t="shared" si="608"/>
        <v/>
      </c>
      <c r="AT1678" t="str">
        <f t="shared" si="609"/>
        <v/>
      </c>
      <c r="AU1678" t="str">
        <f t="shared" si="610"/>
        <v/>
      </c>
      <c r="AV1678" t="str">
        <f t="shared" si="611"/>
        <v/>
      </c>
      <c r="AW1678">
        <f>'01_指標庫'!$H$4*ISNUMBER($F1678)+'01_指標庫'!$H$5*ISNUMBER($AA1678)+'01_指標庫'!$H$6*ISNUMBER($G1678)+'01_指標庫'!$H$7*ISNUMBER($H1678)+'01_指標庫'!$H$8*ISNUMBER($AF1678)+'01_指標庫'!$H$9*ISNUMBER($AG1678)+'01_指標庫'!$H$10*ISNUMBER($AB1678)+'01_指標庫'!$H$11*ISNUMBER($AC1678)+'01_指標庫'!$H$12*ISNUMBER($AD1678)+'01_指標庫'!$H$13*ISNUMBER($AE1678)+'01_指標庫'!$H$14*ISNUMBER($I1678)+'01_指標庫'!$H$15*ISNUMBER($AH1678)+'01_指標庫'!$H$16*ISNUMBER($K1678)+'01_指標庫'!$H$17*ISNUMBER($AI1678)+'01_指標庫'!$H$18*ISNUMBER($AJ1678)+'01_指標庫'!$H$19*ISNUMBER($AK1678)+'01_指標庫'!$H$20*ISNUMBER($BB1678)+'01_指標庫'!$H$21*ISNUMBER($BC1678)</f>
        <v>51</v>
      </c>
      <c r="AX1678">
        <f>IF(AW1678=0,50,ROUND(('01_指標庫'!$H$4*IF(ISNUMBER($F1678),L1678,0)+'01_指標庫'!$H$5*IF(ISNUMBER($AA1678),AL1678,0)+'01_指標庫'!$H$6*IF(ISNUMBER($G1678),M1678,0)+'01_指標庫'!$H$7*IF(ISNUMBER($H1678),N1678,0)+'01_指標庫'!$H$8*IF(ISNUMBER($AF1678),AQ1678,0)+'01_指標庫'!$H$9*IF(ISNUMBER($AG1678),AR1678,0)+'01_指標庫'!$H$10*IF(ISNUMBER($AB1678),AM1678,0)+'01_指標庫'!$H$11*IF(ISNUMBER($AC1678),AN1678,0)+'01_指標庫'!$H$12*IF(ISNUMBER($AD1678),AO1678,0)+'01_指標庫'!$H$13*IF(ISNUMBER($AE1678),AP1678,0)+'01_指標庫'!$H$14*IF(ISNUMBER($I1678),O1678,0)+'01_指標庫'!$H$15*IF(ISNUMBER($AH1678),AS1678,0)+'01_指標庫'!$H$16*IF(ISNUMBER($K1678),P1678,0)+'01_指標庫'!$H$17*IF(ISNUMBER($AI1678),AT1678,0)+'01_指標庫'!$H$18*IF(ISNUMBER($AJ1678),AU1678,0)+'01_指標庫'!$H$19*IF(ISNUMBER($AK1678),AV1678,0)+'01_指標庫'!$H$20*IF(ISNUMBER($BB1678),BB1678,0)+'01_指標庫'!$H$21*IF(ISNUMBER($BC1678),BC1678,0))/AW1678,1))</f>
        <v>52.9</v>
      </c>
      <c r="AY1678" s="67"/>
      <c r="AZ1678" s="67"/>
      <c r="BA1678" s="66">
        <f t="shared" ref="BA1678:BA1741" si="615">AVERAGE($E1674:$E1678)/AVERAGE($E1669:$E1678)-1</f>
        <v>-8.7022679115289492E-3</v>
      </c>
      <c r="BB1678">
        <f t="shared" ref="BB1678:BB1741" si="616">IF(ISNUMBER($BA1678),IF(OR($S1678&lt;=-0.03,$BA1678&lt;-0.003),0,IF(OR($S1678&lt;=-0.02,$BA1678&lt;0.01),50,100)),"")</f>
        <v>0</v>
      </c>
      <c r="BC1678" t="str">
        <f t="shared" ref="BC1678:BC1741" si="617">IF(OR(COUNT($AZ1678)=0,COUNT($AZ1677)=0),"",IF(OR($AY1678/$AZ1677-1&lt;=-0.03,$AZ1678/$AZ1677-1&lt;=-0.045,IF(COUNT($AZ1669:$AZ1678)=10,AVERAGE($AZ1674:$AZ1678)/AVERAGE($AZ1669:$AZ1678)-1&lt;-0.01,FALSE())),0,IF(OR($AZ1678/$AZ1677-1&lt;=-0.02,IF(COUNT($AZ1669:$AZ1678)=10,AVERAGE($AZ1674:$AZ1678)/AVERAGE($AZ1669:$AZ1678)-1&lt;0.005,FALSE())),50,100)))</f>
        <v/>
      </c>
    </row>
    <row r="1679" spans="1:55" ht="15" customHeight="1">
      <c r="A1679" s="56">
        <v>1675</v>
      </c>
      <c r="B1679" s="57">
        <v>44988</v>
      </c>
      <c r="C1679" s="56">
        <v>2023</v>
      </c>
      <c r="D1679" s="58" t="s">
        <v>234</v>
      </c>
      <c r="E1679" s="59">
        <v>12290.81</v>
      </c>
      <c r="F1679" s="60">
        <v>3.2665E-2</v>
      </c>
      <c r="G1679" s="60">
        <v>-0.19348000000000001</v>
      </c>
      <c r="H1679" s="61">
        <v>0.73470000000000002</v>
      </c>
      <c r="I1679" s="69">
        <v>428.2</v>
      </c>
      <c r="J1679" s="70" t="s">
        <v>240</v>
      </c>
      <c r="K1679" s="63">
        <v>18.489999999999998</v>
      </c>
      <c r="L1679" s="56">
        <f t="shared" si="595"/>
        <v>100</v>
      </c>
      <c r="M1679" s="56">
        <f t="shared" si="596"/>
        <v>0</v>
      </c>
      <c r="N1679" s="56">
        <f t="shared" si="597"/>
        <v>100</v>
      </c>
      <c r="O1679" s="56">
        <f t="shared" si="598"/>
        <v>50</v>
      </c>
      <c r="P1679" s="56">
        <f t="shared" si="599"/>
        <v>100</v>
      </c>
      <c r="Q1679" s="63"/>
      <c r="R1679" s="56"/>
      <c r="S1679" s="60">
        <f t="shared" si="612"/>
        <v>2.0418651259830778E-2</v>
      </c>
      <c r="T1679" s="64">
        <f t="shared" si="613"/>
        <v>-5.6151097498723934E-2</v>
      </c>
      <c r="V1679" s="65"/>
      <c r="W1679" s="65"/>
      <c r="Y1679" s="15" t="str">
        <f t="shared" si="600"/>
        <v>UNCERTAIN</v>
      </c>
      <c r="AA1679" s="66">
        <f t="shared" si="614"/>
        <v>-1.0397444718275417E-2</v>
      </c>
      <c r="AB1679">
        <f>LOOKUP($B1679,'07_L1政策步階'!$A$4:$A$14,'07_L1政策步階'!$C$4:$C$14)</f>
        <v>-1</v>
      </c>
      <c r="AC1679" s="65"/>
      <c r="AD1679" s="65"/>
      <c r="AE1679" s="65"/>
      <c r="AF1679" s="65"/>
      <c r="AG1679" s="65"/>
      <c r="AH1679" s="65"/>
      <c r="AI1679" s="65"/>
      <c r="AJ1679" s="65"/>
      <c r="AK1679" s="65"/>
      <c r="AL1679">
        <f t="shared" si="601"/>
        <v>50</v>
      </c>
      <c r="AM1679">
        <f t="shared" si="602"/>
        <v>0</v>
      </c>
      <c r="AN1679" t="str">
        <f t="shared" si="603"/>
        <v/>
      </c>
      <c r="AO1679" t="str">
        <f t="shared" si="604"/>
        <v/>
      </c>
      <c r="AP1679" t="str">
        <f t="shared" si="605"/>
        <v/>
      </c>
      <c r="AQ1679" t="str">
        <f t="shared" si="606"/>
        <v/>
      </c>
      <c r="AR1679" t="str">
        <f t="shared" si="607"/>
        <v/>
      </c>
      <c r="AS1679" t="str">
        <f t="shared" si="608"/>
        <v/>
      </c>
      <c r="AT1679" t="str">
        <f t="shared" si="609"/>
        <v/>
      </c>
      <c r="AU1679" t="str">
        <f t="shared" si="610"/>
        <v/>
      </c>
      <c r="AV1679" t="str">
        <f t="shared" si="611"/>
        <v/>
      </c>
      <c r="AW1679">
        <f>'01_指標庫'!$H$4*ISNUMBER($F1679)+'01_指標庫'!$H$5*ISNUMBER($AA1679)+'01_指標庫'!$H$6*ISNUMBER($G1679)+'01_指標庫'!$H$7*ISNUMBER($H1679)+'01_指標庫'!$H$8*ISNUMBER($AF1679)+'01_指標庫'!$H$9*ISNUMBER($AG1679)+'01_指標庫'!$H$10*ISNUMBER($AB1679)+'01_指標庫'!$H$11*ISNUMBER($AC1679)+'01_指標庫'!$H$12*ISNUMBER($AD1679)+'01_指標庫'!$H$13*ISNUMBER($AE1679)+'01_指標庫'!$H$14*ISNUMBER($I1679)+'01_指標庫'!$H$15*ISNUMBER($AH1679)+'01_指標庫'!$H$16*ISNUMBER($K1679)+'01_指標庫'!$H$17*ISNUMBER($AI1679)+'01_指標庫'!$H$18*ISNUMBER($AJ1679)+'01_指標庫'!$H$19*ISNUMBER($AK1679)+'01_指標庫'!$H$20*ISNUMBER($BB1679)+'01_指標庫'!$H$21*ISNUMBER($BC1679)</f>
        <v>51</v>
      </c>
      <c r="AX1679">
        <f>IF(AW1679=0,50,ROUND(('01_指標庫'!$H$4*IF(ISNUMBER($F1679),L1679,0)+'01_指標庫'!$H$5*IF(ISNUMBER($AA1679),AL1679,0)+'01_指標庫'!$H$6*IF(ISNUMBER($G1679),M1679,0)+'01_指標庫'!$H$7*IF(ISNUMBER($H1679),N1679,0)+'01_指標庫'!$H$8*IF(ISNUMBER($AF1679),AQ1679,0)+'01_指標庫'!$H$9*IF(ISNUMBER($AG1679),AR1679,0)+'01_指標庫'!$H$10*IF(ISNUMBER($AB1679),AM1679,0)+'01_指標庫'!$H$11*IF(ISNUMBER($AC1679),AN1679,0)+'01_指標庫'!$H$12*IF(ISNUMBER($AD1679),AO1679,0)+'01_指標庫'!$H$13*IF(ISNUMBER($AE1679),AP1679,0)+'01_指標庫'!$H$14*IF(ISNUMBER($I1679),O1679,0)+'01_指標庫'!$H$15*IF(ISNUMBER($AH1679),AS1679,0)+'01_指標庫'!$H$16*IF(ISNUMBER($K1679),P1679,0)+'01_指標庫'!$H$17*IF(ISNUMBER($AI1679),AT1679,0)+'01_指標庫'!$H$18*IF(ISNUMBER($AJ1679),AU1679,0)+'01_指標庫'!$H$19*IF(ISNUMBER($AK1679),AV1679,0)+'01_指標庫'!$H$20*IF(ISNUMBER($BB1679),BB1679,0)+'01_指標庫'!$H$21*IF(ISNUMBER($BC1679),BC1679,0))/AW1679,1))</f>
        <v>58.8</v>
      </c>
      <c r="AY1679" s="67"/>
      <c r="AZ1679" s="67"/>
      <c r="BA1679" s="66">
        <f t="shared" si="615"/>
        <v>-2.1517461141222771E-3</v>
      </c>
      <c r="BB1679">
        <f t="shared" si="616"/>
        <v>50</v>
      </c>
      <c r="BC1679" t="str">
        <f t="shared" si="617"/>
        <v/>
      </c>
    </row>
    <row r="1680" spans="1:55" ht="15" customHeight="1">
      <c r="A1680" s="56">
        <v>1676</v>
      </c>
      <c r="B1680" s="57">
        <v>44991</v>
      </c>
      <c r="C1680" s="56">
        <v>2023</v>
      </c>
      <c r="D1680" s="58" t="s">
        <v>236</v>
      </c>
      <c r="E1680" s="59">
        <v>12302.48</v>
      </c>
      <c r="F1680" s="60">
        <v>3.3758999999999997E-2</v>
      </c>
      <c r="G1680" s="60">
        <v>-0.192715</v>
      </c>
      <c r="H1680" s="61">
        <v>0.71430000000000005</v>
      </c>
      <c r="I1680" s="69">
        <v>429.2</v>
      </c>
      <c r="J1680" s="70" t="s">
        <v>240</v>
      </c>
      <c r="K1680" s="63">
        <v>18.61</v>
      </c>
      <c r="L1680" s="56">
        <f t="shared" si="595"/>
        <v>100</v>
      </c>
      <c r="M1680" s="56">
        <f t="shared" si="596"/>
        <v>0</v>
      </c>
      <c r="N1680" s="56">
        <f t="shared" si="597"/>
        <v>100</v>
      </c>
      <c r="O1680" s="56">
        <f t="shared" si="598"/>
        <v>50</v>
      </c>
      <c r="P1680" s="56">
        <f t="shared" si="599"/>
        <v>100</v>
      </c>
      <c r="Q1680" s="63"/>
      <c r="R1680" s="56"/>
      <c r="S1680" s="60">
        <f t="shared" si="612"/>
        <v>9.4948990343191042E-4</v>
      </c>
      <c r="T1680" s="64">
        <f t="shared" si="613"/>
        <v>6.489994591671211E-3</v>
      </c>
      <c r="V1680" s="65"/>
      <c r="W1680" s="65"/>
      <c r="Y1680" s="15" t="str">
        <f t="shared" si="600"/>
        <v>UNCERTAIN</v>
      </c>
      <c r="AA1680" s="66">
        <f t="shared" si="614"/>
        <v>-8.2214675714632479E-3</v>
      </c>
      <c r="AB1680">
        <f>LOOKUP($B1680,'07_L1政策步階'!$A$4:$A$14,'07_L1政策步階'!$C$4:$C$14)</f>
        <v>-1</v>
      </c>
      <c r="AC1680" s="65"/>
      <c r="AD1680" s="65"/>
      <c r="AE1680" s="65"/>
      <c r="AF1680" s="65"/>
      <c r="AG1680" s="65"/>
      <c r="AH1680" s="65"/>
      <c r="AI1680" s="65"/>
      <c r="AJ1680" s="65"/>
      <c r="AK1680" s="65"/>
      <c r="AL1680">
        <f t="shared" si="601"/>
        <v>50</v>
      </c>
      <c r="AM1680">
        <f t="shared" si="602"/>
        <v>0</v>
      </c>
      <c r="AN1680" t="str">
        <f t="shared" si="603"/>
        <v/>
      </c>
      <c r="AO1680" t="str">
        <f t="shared" si="604"/>
        <v/>
      </c>
      <c r="AP1680" t="str">
        <f t="shared" si="605"/>
        <v/>
      </c>
      <c r="AQ1680" t="str">
        <f t="shared" si="606"/>
        <v/>
      </c>
      <c r="AR1680" t="str">
        <f t="shared" si="607"/>
        <v/>
      </c>
      <c r="AS1680" t="str">
        <f t="shared" si="608"/>
        <v/>
      </c>
      <c r="AT1680" t="str">
        <f t="shared" si="609"/>
        <v/>
      </c>
      <c r="AU1680" t="str">
        <f t="shared" si="610"/>
        <v/>
      </c>
      <c r="AV1680" t="str">
        <f t="shared" si="611"/>
        <v/>
      </c>
      <c r="AW1680">
        <f>'01_指標庫'!$H$4*ISNUMBER($F1680)+'01_指標庫'!$H$5*ISNUMBER($AA1680)+'01_指標庫'!$H$6*ISNUMBER($G1680)+'01_指標庫'!$H$7*ISNUMBER($H1680)+'01_指標庫'!$H$8*ISNUMBER($AF1680)+'01_指標庫'!$H$9*ISNUMBER($AG1680)+'01_指標庫'!$H$10*ISNUMBER($AB1680)+'01_指標庫'!$H$11*ISNUMBER($AC1680)+'01_指標庫'!$H$12*ISNUMBER($AD1680)+'01_指標庫'!$H$13*ISNUMBER($AE1680)+'01_指標庫'!$H$14*ISNUMBER($I1680)+'01_指標庫'!$H$15*ISNUMBER($AH1680)+'01_指標庫'!$H$16*ISNUMBER($K1680)+'01_指標庫'!$H$17*ISNUMBER($AI1680)+'01_指標庫'!$H$18*ISNUMBER($AJ1680)+'01_指標庫'!$H$19*ISNUMBER($AK1680)+'01_指標庫'!$H$20*ISNUMBER($BB1680)+'01_指標庫'!$H$21*ISNUMBER($BC1680)</f>
        <v>51</v>
      </c>
      <c r="AX1680">
        <f>IF(AW1680=0,50,ROUND(('01_指標庫'!$H$4*IF(ISNUMBER($F1680),L1680,0)+'01_指標庫'!$H$5*IF(ISNUMBER($AA1680),AL1680,0)+'01_指標庫'!$H$6*IF(ISNUMBER($G1680),M1680,0)+'01_指標庫'!$H$7*IF(ISNUMBER($H1680),N1680,0)+'01_指標庫'!$H$8*IF(ISNUMBER($AF1680),AQ1680,0)+'01_指標庫'!$H$9*IF(ISNUMBER($AG1680),AR1680,0)+'01_指標庫'!$H$10*IF(ISNUMBER($AB1680),AM1680,0)+'01_指標庫'!$H$11*IF(ISNUMBER($AC1680),AN1680,0)+'01_指標庫'!$H$12*IF(ISNUMBER($AD1680),AO1680,0)+'01_指標庫'!$H$13*IF(ISNUMBER($AE1680),AP1680,0)+'01_指標庫'!$H$14*IF(ISNUMBER($I1680),O1680,0)+'01_指標庫'!$H$15*IF(ISNUMBER($AH1680),AS1680,0)+'01_指標庫'!$H$16*IF(ISNUMBER($K1680),P1680,0)+'01_指標庫'!$H$17*IF(ISNUMBER($AI1680),AT1680,0)+'01_指標庫'!$H$18*IF(ISNUMBER($AJ1680),AU1680,0)+'01_指標庫'!$H$19*IF(ISNUMBER($AK1680),AV1680,0)+'01_指標庫'!$H$20*IF(ISNUMBER($BB1680),BB1680,0)+'01_指標庫'!$H$21*IF(ISNUMBER($BC1680),BC1680,0))/AW1680,1))</f>
        <v>58.8</v>
      </c>
      <c r="AY1680" s="67"/>
      <c r="AZ1680" s="67"/>
      <c r="BA1680" s="66">
        <f t="shared" si="615"/>
        <v>2.3538068505950527E-3</v>
      </c>
      <c r="BB1680">
        <f t="shared" si="616"/>
        <v>50</v>
      </c>
      <c r="BC1680" t="str">
        <f t="shared" si="617"/>
        <v/>
      </c>
    </row>
    <row r="1681" spans="1:55" ht="15" customHeight="1">
      <c r="A1681" s="56">
        <v>1677</v>
      </c>
      <c r="B1681" s="57">
        <v>44992</v>
      </c>
      <c r="C1681" s="56">
        <v>2023</v>
      </c>
      <c r="D1681" s="58" t="s">
        <v>237</v>
      </c>
      <c r="E1681" s="59">
        <v>12152.17</v>
      </c>
      <c r="F1681" s="60">
        <v>2.1033E-2</v>
      </c>
      <c r="G1681" s="60">
        <v>-0.20257800000000001</v>
      </c>
      <c r="H1681" s="61">
        <v>0.69389999999999996</v>
      </c>
      <c r="I1681" s="69">
        <v>437.5</v>
      </c>
      <c r="J1681" s="70" t="s">
        <v>240</v>
      </c>
      <c r="K1681" s="63">
        <v>19.59</v>
      </c>
      <c r="L1681" s="56">
        <f t="shared" si="595"/>
        <v>100</v>
      </c>
      <c r="M1681" s="56">
        <f t="shared" si="596"/>
        <v>0</v>
      </c>
      <c r="N1681" s="56">
        <f t="shared" si="597"/>
        <v>100</v>
      </c>
      <c r="O1681" s="56">
        <f t="shared" si="598"/>
        <v>50</v>
      </c>
      <c r="P1681" s="56">
        <f t="shared" si="599"/>
        <v>100</v>
      </c>
      <c r="Q1681" s="63"/>
      <c r="R1681" s="56"/>
      <c r="S1681" s="60">
        <f t="shared" si="612"/>
        <v>-1.2217861764457161E-2</v>
      </c>
      <c r="T1681" s="64">
        <f t="shared" si="613"/>
        <v>5.2659860290166671E-2</v>
      </c>
      <c r="V1681" s="65"/>
      <c r="W1681" s="65"/>
      <c r="Y1681" s="15" t="str">
        <f t="shared" si="600"/>
        <v>UNCERTAIN</v>
      </c>
      <c r="AA1681" s="66">
        <f t="shared" si="614"/>
        <v>-6.7749937146277528E-3</v>
      </c>
      <c r="AB1681">
        <f>LOOKUP($B1681,'07_L1政策步階'!$A$4:$A$14,'07_L1政策步階'!$C$4:$C$14)</f>
        <v>-1</v>
      </c>
      <c r="AC1681" s="65"/>
      <c r="AD1681" s="65"/>
      <c r="AE1681" s="65"/>
      <c r="AF1681" s="65"/>
      <c r="AG1681" s="65"/>
      <c r="AH1681" s="65"/>
      <c r="AI1681" s="65"/>
      <c r="AJ1681" s="65"/>
      <c r="AK1681" s="65"/>
      <c r="AL1681">
        <f t="shared" si="601"/>
        <v>50</v>
      </c>
      <c r="AM1681">
        <f t="shared" si="602"/>
        <v>0</v>
      </c>
      <c r="AN1681" t="str">
        <f t="shared" si="603"/>
        <v/>
      </c>
      <c r="AO1681" t="str">
        <f t="shared" si="604"/>
        <v/>
      </c>
      <c r="AP1681" t="str">
        <f t="shared" si="605"/>
        <v/>
      </c>
      <c r="AQ1681" t="str">
        <f t="shared" si="606"/>
        <v/>
      </c>
      <c r="AR1681" t="str">
        <f t="shared" si="607"/>
        <v/>
      </c>
      <c r="AS1681" t="str">
        <f t="shared" si="608"/>
        <v/>
      </c>
      <c r="AT1681" t="str">
        <f t="shared" si="609"/>
        <v/>
      </c>
      <c r="AU1681" t="str">
        <f t="shared" si="610"/>
        <v/>
      </c>
      <c r="AV1681" t="str">
        <f t="shared" si="611"/>
        <v/>
      </c>
      <c r="AW1681">
        <f>'01_指標庫'!$H$4*ISNUMBER($F1681)+'01_指標庫'!$H$5*ISNUMBER($AA1681)+'01_指標庫'!$H$6*ISNUMBER($G1681)+'01_指標庫'!$H$7*ISNUMBER($H1681)+'01_指標庫'!$H$8*ISNUMBER($AF1681)+'01_指標庫'!$H$9*ISNUMBER($AG1681)+'01_指標庫'!$H$10*ISNUMBER($AB1681)+'01_指標庫'!$H$11*ISNUMBER($AC1681)+'01_指標庫'!$H$12*ISNUMBER($AD1681)+'01_指標庫'!$H$13*ISNUMBER($AE1681)+'01_指標庫'!$H$14*ISNUMBER($I1681)+'01_指標庫'!$H$15*ISNUMBER($AH1681)+'01_指標庫'!$H$16*ISNUMBER($K1681)+'01_指標庫'!$H$17*ISNUMBER($AI1681)+'01_指標庫'!$H$18*ISNUMBER($AJ1681)+'01_指標庫'!$H$19*ISNUMBER($AK1681)+'01_指標庫'!$H$20*ISNUMBER($BB1681)+'01_指標庫'!$H$21*ISNUMBER($BC1681)</f>
        <v>51</v>
      </c>
      <c r="AX1681">
        <f>IF(AW1681=0,50,ROUND(('01_指標庫'!$H$4*IF(ISNUMBER($F1681),L1681,0)+'01_指標庫'!$H$5*IF(ISNUMBER($AA1681),AL1681,0)+'01_指標庫'!$H$6*IF(ISNUMBER($G1681),M1681,0)+'01_指標庫'!$H$7*IF(ISNUMBER($H1681),N1681,0)+'01_指標庫'!$H$8*IF(ISNUMBER($AF1681),AQ1681,0)+'01_指標庫'!$H$9*IF(ISNUMBER($AG1681),AR1681,0)+'01_指標庫'!$H$10*IF(ISNUMBER($AB1681),AM1681,0)+'01_指標庫'!$H$11*IF(ISNUMBER($AC1681),AN1681,0)+'01_指標庫'!$H$12*IF(ISNUMBER($AD1681),AO1681,0)+'01_指標庫'!$H$13*IF(ISNUMBER($AE1681),AP1681,0)+'01_指標庫'!$H$14*IF(ISNUMBER($I1681),O1681,0)+'01_指標庫'!$H$15*IF(ISNUMBER($AH1681),AS1681,0)+'01_指標庫'!$H$16*IF(ISNUMBER($K1681),P1681,0)+'01_指標庫'!$H$17*IF(ISNUMBER($AI1681),AT1681,0)+'01_指標庫'!$H$18*IF(ISNUMBER($AJ1681),AU1681,0)+'01_指標庫'!$H$19*IF(ISNUMBER($AK1681),AV1681,0)+'01_指標庫'!$H$20*IF(ISNUMBER($BB1681),BB1681,0)+'01_指標庫'!$H$21*IF(ISNUMBER($BC1681),BC1681,0))/AW1681,1))</f>
        <v>58.8</v>
      </c>
      <c r="AY1681" s="67"/>
      <c r="AZ1681" s="67"/>
      <c r="BA1681" s="66">
        <f t="shared" si="615"/>
        <v>3.4113795983257145E-3</v>
      </c>
      <c r="BB1681">
        <f t="shared" si="616"/>
        <v>50</v>
      </c>
      <c r="BC1681" t="str">
        <f t="shared" si="617"/>
        <v/>
      </c>
    </row>
    <row r="1682" spans="1:55" ht="15" customHeight="1">
      <c r="A1682" s="56">
        <v>1678</v>
      </c>
      <c r="B1682" s="57">
        <v>44993</v>
      </c>
      <c r="C1682" s="56">
        <v>2023</v>
      </c>
      <c r="D1682" s="58" t="s">
        <v>238</v>
      </c>
      <c r="E1682" s="59">
        <v>12215.33</v>
      </c>
      <c r="F1682" s="60">
        <v>2.6193000000000001E-2</v>
      </c>
      <c r="G1682" s="60">
        <v>-0.198433</v>
      </c>
      <c r="H1682" s="61">
        <v>0.69389999999999996</v>
      </c>
      <c r="I1682" s="69">
        <v>433.4</v>
      </c>
      <c r="J1682" s="70" t="s">
        <v>240</v>
      </c>
      <c r="K1682" s="63">
        <v>19.11</v>
      </c>
      <c r="L1682" s="56">
        <f t="shared" si="595"/>
        <v>100</v>
      </c>
      <c r="M1682" s="56">
        <f t="shared" si="596"/>
        <v>0</v>
      </c>
      <c r="N1682" s="56">
        <f t="shared" si="597"/>
        <v>100</v>
      </c>
      <c r="O1682" s="56">
        <f t="shared" si="598"/>
        <v>50</v>
      </c>
      <c r="P1682" s="56">
        <f t="shared" si="599"/>
        <v>100</v>
      </c>
      <c r="Q1682" s="63"/>
      <c r="R1682" s="56"/>
      <c r="S1682" s="60">
        <f t="shared" si="612"/>
        <v>5.1974256449671685E-3</v>
      </c>
      <c r="T1682" s="64">
        <f t="shared" si="613"/>
        <v>-2.4502297090352232E-2</v>
      </c>
      <c r="V1682" s="65"/>
      <c r="W1682" s="65"/>
      <c r="Y1682" s="15" t="str">
        <f t="shared" si="600"/>
        <v>UNCERTAIN</v>
      </c>
      <c r="AA1682" s="66">
        <f t="shared" si="614"/>
        <v>-4.8010592613800807E-3</v>
      </c>
      <c r="AB1682">
        <f>LOOKUP($B1682,'07_L1政策步階'!$A$4:$A$14,'07_L1政策步階'!$C$4:$C$14)</f>
        <v>-1</v>
      </c>
      <c r="AC1682" s="65"/>
      <c r="AD1682" s="65"/>
      <c r="AE1682" s="65"/>
      <c r="AF1682" s="65"/>
      <c r="AG1682" s="65"/>
      <c r="AH1682" s="65"/>
      <c r="AI1682" s="65"/>
      <c r="AJ1682" s="65"/>
      <c r="AK1682" s="65"/>
      <c r="AL1682">
        <f t="shared" si="601"/>
        <v>50</v>
      </c>
      <c r="AM1682">
        <f t="shared" si="602"/>
        <v>0</v>
      </c>
      <c r="AN1682" t="str">
        <f t="shared" si="603"/>
        <v/>
      </c>
      <c r="AO1682" t="str">
        <f t="shared" si="604"/>
        <v/>
      </c>
      <c r="AP1682" t="str">
        <f t="shared" si="605"/>
        <v/>
      </c>
      <c r="AQ1682" t="str">
        <f t="shared" si="606"/>
        <v/>
      </c>
      <c r="AR1682" t="str">
        <f t="shared" si="607"/>
        <v/>
      </c>
      <c r="AS1682" t="str">
        <f t="shared" si="608"/>
        <v/>
      </c>
      <c r="AT1682" t="str">
        <f t="shared" si="609"/>
        <v/>
      </c>
      <c r="AU1682" t="str">
        <f t="shared" si="610"/>
        <v/>
      </c>
      <c r="AV1682" t="str">
        <f t="shared" si="611"/>
        <v/>
      </c>
      <c r="AW1682">
        <f>'01_指標庫'!$H$4*ISNUMBER($F1682)+'01_指標庫'!$H$5*ISNUMBER($AA1682)+'01_指標庫'!$H$6*ISNUMBER($G1682)+'01_指標庫'!$H$7*ISNUMBER($H1682)+'01_指標庫'!$H$8*ISNUMBER($AF1682)+'01_指標庫'!$H$9*ISNUMBER($AG1682)+'01_指標庫'!$H$10*ISNUMBER($AB1682)+'01_指標庫'!$H$11*ISNUMBER($AC1682)+'01_指標庫'!$H$12*ISNUMBER($AD1682)+'01_指標庫'!$H$13*ISNUMBER($AE1682)+'01_指標庫'!$H$14*ISNUMBER($I1682)+'01_指標庫'!$H$15*ISNUMBER($AH1682)+'01_指標庫'!$H$16*ISNUMBER($K1682)+'01_指標庫'!$H$17*ISNUMBER($AI1682)+'01_指標庫'!$H$18*ISNUMBER($AJ1682)+'01_指標庫'!$H$19*ISNUMBER($AK1682)+'01_指標庫'!$H$20*ISNUMBER($BB1682)+'01_指標庫'!$H$21*ISNUMBER($BC1682)</f>
        <v>51</v>
      </c>
      <c r="AX1682">
        <f>IF(AW1682=0,50,ROUND(('01_指標庫'!$H$4*IF(ISNUMBER($F1682),L1682,0)+'01_指標庫'!$H$5*IF(ISNUMBER($AA1682),AL1682,0)+'01_指標庫'!$H$6*IF(ISNUMBER($G1682),M1682,0)+'01_指標庫'!$H$7*IF(ISNUMBER($H1682),N1682,0)+'01_指標庫'!$H$8*IF(ISNUMBER($AF1682),AQ1682,0)+'01_指標庫'!$H$9*IF(ISNUMBER($AG1682),AR1682,0)+'01_指標庫'!$H$10*IF(ISNUMBER($AB1682),AM1682,0)+'01_指標庫'!$H$11*IF(ISNUMBER($AC1682),AN1682,0)+'01_指標庫'!$H$12*IF(ISNUMBER($AD1682),AO1682,0)+'01_指標庫'!$H$13*IF(ISNUMBER($AE1682),AP1682,0)+'01_指標庫'!$H$14*IF(ISNUMBER($I1682),O1682,0)+'01_指標庫'!$H$15*IF(ISNUMBER($AH1682),AS1682,0)+'01_指標庫'!$H$16*IF(ISNUMBER($K1682),P1682,0)+'01_指標庫'!$H$17*IF(ISNUMBER($AI1682),AT1682,0)+'01_指標庫'!$H$18*IF(ISNUMBER($AJ1682),AU1682,0)+'01_指標庫'!$H$19*IF(ISNUMBER($AK1682),AV1682,0)+'01_指標庫'!$H$20*IF(ISNUMBER($BB1682),BB1682,0)+'01_指標庫'!$H$21*IF(ISNUMBER($BC1682),BC1682,0))/AW1682,1))</f>
        <v>58.8</v>
      </c>
      <c r="AY1682" s="67"/>
      <c r="AZ1682" s="67"/>
      <c r="BA1682" s="66">
        <f t="shared" si="615"/>
        <v>6.7444796946514174E-3</v>
      </c>
      <c r="BB1682">
        <f t="shared" si="616"/>
        <v>50</v>
      </c>
      <c r="BC1682" t="str">
        <f t="shared" si="617"/>
        <v/>
      </c>
    </row>
    <row r="1683" spans="1:55" ht="15" customHeight="1">
      <c r="A1683" s="56">
        <v>1679</v>
      </c>
      <c r="B1683" s="57">
        <v>44994</v>
      </c>
      <c r="C1683" s="56">
        <v>2023</v>
      </c>
      <c r="D1683" s="58" t="s">
        <v>239</v>
      </c>
      <c r="E1683" s="59">
        <v>11995.88</v>
      </c>
      <c r="F1683" s="60">
        <v>7.6899999999999998E-3</v>
      </c>
      <c r="G1683" s="60">
        <v>-0.212834</v>
      </c>
      <c r="H1683" s="61">
        <v>0.61219999999999997</v>
      </c>
      <c r="I1683" s="69">
        <v>462.8</v>
      </c>
      <c r="J1683" s="70" t="s">
        <v>240</v>
      </c>
      <c r="K1683" s="63">
        <v>22.61</v>
      </c>
      <c r="L1683" s="56">
        <f t="shared" si="595"/>
        <v>100</v>
      </c>
      <c r="M1683" s="56">
        <f t="shared" si="596"/>
        <v>0</v>
      </c>
      <c r="N1683" s="56">
        <f t="shared" si="597"/>
        <v>100</v>
      </c>
      <c r="O1683" s="56">
        <f t="shared" si="598"/>
        <v>50</v>
      </c>
      <c r="P1683" s="56">
        <f t="shared" si="599"/>
        <v>50</v>
      </c>
      <c r="Q1683" s="63"/>
      <c r="R1683" s="56"/>
      <c r="S1683" s="60">
        <f t="shared" si="612"/>
        <v>-1.7965130700521414E-2</v>
      </c>
      <c r="T1683" s="64">
        <f t="shared" si="613"/>
        <v>0.18315018315018317</v>
      </c>
      <c r="V1683" s="65"/>
      <c r="W1683" s="65"/>
      <c r="Y1683" s="15" t="str">
        <f t="shared" si="600"/>
        <v>UNCERTAIN</v>
      </c>
      <c r="AA1683" s="66">
        <f t="shared" si="614"/>
        <v>-3.1704652683376411E-3</v>
      </c>
      <c r="AB1683">
        <f>LOOKUP($B1683,'07_L1政策步階'!$A$4:$A$14,'07_L1政策步階'!$C$4:$C$14)</f>
        <v>-1</v>
      </c>
      <c r="AC1683" s="65"/>
      <c r="AD1683" s="65"/>
      <c r="AE1683" s="65"/>
      <c r="AF1683" s="65"/>
      <c r="AG1683" s="65"/>
      <c r="AH1683" s="65"/>
      <c r="AI1683" s="65"/>
      <c r="AJ1683" s="65"/>
      <c r="AK1683" s="65"/>
      <c r="AL1683">
        <f t="shared" si="601"/>
        <v>50</v>
      </c>
      <c r="AM1683">
        <f t="shared" si="602"/>
        <v>0</v>
      </c>
      <c r="AN1683" t="str">
        <f t="shared" si="603"/>
        <v/>
      </c>
      <c r="AO1683" t="str">
        <f t="shared" si="604"/>
        <v/>
      </c>
      <c r="AP1683" t="str">
        <f t="shared" si="605"/>
        <v/>
      </c>
      <c r="AQ1683" t="str">
        <f t="shared" si="606"/>
        <v/>
      </c>
      <c r="AR1683" t="str">
        <f t="shared" si="607"/>
        <v/>
      </c>
      <c r="AS1683" t="str">
        <f t="shared" si="608"/>
        <v/>
      </c>
      <c r="AT1683" t="str">
        <f t="shared" si="609"/>
        <v/>
      </c>
      <c r="AU1683" t="str">
        <f t="shared" si="610"/>
        <v/>
      </c>
      <c r="AV1683" t="str">
        <f t="shared" si="611"/>
        <v/>
      </c>
      <c r="AW1683">
        <f>'01_指標庫'!$H$4*ISNUMBER($F1683)+'01_指標庫'!$H$5*ISNUMBER($AA1683)+'01_指標庫'!$H$6*ISNUMBER($G1683)+'01_指標庫'!$H$7*ISNUMBER($H1683)+'01_指標庫'!$H$8*ISNUMBER($AF1683)+'01_指標庫'!$H$9*ISNUMBER($AG1683)+'01_指標庫'!$H$10*ISNUMBER($AB1683)+'01_指標庫'!$H$11*ISNUMBER($AC1683)+'01_指標庫'!$H$12*ISNUMBER($AD1683)+'01_指標庫'!$H$13*ISNUMBER($AE1683)+'01_指標庫'!$H$14*ISNUMBER($I1683)+'01_指標庫'!$H$15*ISNUMBER($AH1683)+'01_指標庫'!$H$16*ISNUMBER($K1683)+'01_指標庫'!$H$17*ISNUMBER($AI1683)+'01_指標庫'!$H$18*ISNUMBER($AJ1683)+'01_指標庫'!$H$19*ISNUMBER($AK1683)+'01_指標庫'!$H$20*ISNUMBER($BB1683)+'01_指標庫'!$H$21*ISNUMBER($BC1683)</f>
        <v>51</v>
      </c>
      <c r="AX1683">
        <f>IF(AW1683=0,50,ROUND(('01_指標庫'!$H$4*IF(ISNUMBER($F1683),L1683,0)+'01_指標庫'!$H$5*IF(ISNUMBER($AA1683),AL1683,0)+'01_指標庫'!$H$6*IF(ISNUMBER($G1683),M1683,0)+'01_指標庫'!$H$7*IF(ISNUMBER($H1683),N1683,0)+'01_指標庫'!$H$8*IF(ISNUMBER($AF1683),AQ1683,0)+'01_指標庫'!$H$9*IF(ISNUMBER($AG1683),AR1683,0)+'01_指標庫'!$H$10*IF(ISNUMBER($AB1683),AM1683,0)+'01_指標庫'!$H$11*IF(ISNUMBER($AC1683),AN1683,0)+'01_指標庫'!$H$12*IF(ISNUMBER($AD1683),AO1683,0)+'01_指標庫'!$H$13*IF(ISNUMBER($AE1683),AP1683,0)+'01_指標庫'!$H$14*IF(ISNUMBER($I1683),O1683,0)+'01_指標庫'!$H$15*IF(ISNUMBER($AH1683),AS1683,0)+'01_指標庫'!$H$16*IF(ISNUMBER($K1683),P1683,0)+'01_指標庫'!$H$17*IF(ISNUMBER($AI1683),AT1683,0)+'01_指標庫'!$H$18*IF(ISNUMBER($AJ1683),AU1683,0)+'01_指標庫'!$H$19*IF(ISNUMBER($AK1683),AV1683,0)+'01_指標庫'!$H$20*IF(ISNUMBER($BB1683),BB1683,0)+'01_指標庫'!$H$21*IF(ISNUMBER($BC1683),BC1683,0))/AW1683,1))</f>
        <v>52.9</v>
      </c>
      <c r="AY1683" s="67"/>
      <c r="AZ1683" s="67"/>
      <c r="BA1683" s="66">
        <f t="shared" si="615"/>
        <v>7.4677503045830207E-3</v>
      </c>
      <c r="BB1683">
        <f t="shared" si="616"/>
        <v>50</v>
      </c>
      <c r="BC1683" t="str">
        <f t="shared" si="617"/>
        <v/>
      </c>
    </row>
    <row r="1684" spans="1:55" ht="15" customHeight="1">
      <c r="A1684" s="56">
        <v>1680</v>
      </c>
      <c r="B1684" s="57">
        <v>44995</v>
      </c>
      <c r="C1684" s="56">
        <v>2023</v>
      </c>
      <c r="D1684" s="58" t="s">
        <v>234</v>
      </c>
      <c r="E1684" s="59">
        <v>11830.28</v>
      </c>
      <c r="F1684" s="60">
        <v>-6.136E-3</v>
      </c>
      <c r="G1684" s="60">
        <v>-0.22370000000000001</v>
      </c>
      <c r="H1684" s="61">
        <v>0.61219999999999997</v>
      </c>
      <c r="I1684" s="69">
        <v>481.2</v>
      </c>
      <c r="J1684" s="70" t="s">
        <v>240</v>
      </c>
      <c r="K1684" s="63">
        <v>24.8</v>
      </c>
      <c r="L1684" s="56">
        <f t="shared" si="595"/>
        <v>50</v>
      </c>
      <c r="M1684" s="56">
        <f t="shared" si="596"/>
        <v>0</v>
      </c>
      <c r="N1684" s="56">
        <f t="shared" si="597"/>
        <v>100</v>
      </c>
      <c r="O1684" s="56">
        <f t="shared" si="598"/>
        <v>50</v>
      </c>
      <c r="P1684" s="56">
        <f t="shared" si="599"/>
        <v>50</v>
      </c>
      <c r="Q1684" s="63"/>
      <c r="R1684" s="56"/>
      <c r="S1684" s="60">
        <f t="shared" si="612"/>
        <v>-1.3804739627271911E-2</v>
      </c>
      <c r="T1684" s="64">
        <f t="shared" si="613"/>
        <v>9.6859796550199162E-2</v>
      </c>
      <c r="V1684" s="65"/>
      <c r="W1684" s="65"/>
      <c r="Y1684" s="15" t="str">
        <f t="shared" si="600"/>
        <v>UNCERTAIN</v>
      </c>
      <c r="AA1684" s="66">
        <f t="shared" si="614"/>
        <v>-1.3917880447665842E-3</v>
      </c>
      <c r="AB1684">
        <f>LOOKUP($B1684,'07_L1政策步階'!$A$4:$A$14,'07_L1政策步階'!$C$4:$C$14)</f>
        <v>-1</v>
      </c>
      <c r="AC1684" s="65"/>
      <c r="AD1684" s="65"/>
      <c r="AE1684" s="65"/>
      <c r="AF1684" s="65"/>
      <c r="AG1684" s="65"/>
      <c r="AH1684" s="65"/>
      <c r="AI1684" s="65"/>
      <c r="AJ1684" s="65"/>
      <c r="AK1684" s="65"/>
      <c r="AL1684">
        <f t="shared" si="601"/>
        <v>50</v>
      </c>
      <c r="AM1684">
        <f t="shared" si="602"/>
        <v>0</v>
      </c>
      <c r="AN1684" t="str">
        <f t="shared" si="603"/>
        <v/>
      </c>
      <c r="AO1684" t="str">
        <f t="shared" si="604"/>
        <v/>
      </c>
      <c r="AP1684" t="str">
        <f t="shared" si="605"/>
        <v/>
      </c>
      <c r="AQ1684" t="str">
        <f t="shared" si="606"/>
        <v/>
      </c>
      <c r="AR1684" t="str">
        <f t="shared" si="607"/>
        <v/>
      </c>
      <c r="AS1684" t="str">
        <f t="shared" si="608"/>
        <v/>
      </c>
      <c r="AT1684" t="str">
        <f t="shared" si="609"/>
        <v/>
      </c>
      <c r="AU1684" t="str">
        <f t="shared" si="610"/>
        <v/>
      </c>
      <c r="AV1684" t="str">
        <f t="shared" si="611"/>
        <v/>
      </c>
      <c r="AW1684">
        <f>'01_指標庫'!$H$4*ISNUMBER($F1684)+'01_指標庫'!$H$5*ISNUMBER($AA1684)+'01_指標庫'!$H$6*ISNUMBER($G1684)+'01_指標庫'!$H$7*ISNUMBER($H1684)+'01_指標庫'!$H$8*ISNUMBER($AF1684)+'01_指標庫'!$H$9*ISNUMBER($AG1684)+'01_指標庫'!$H$10*ISNUMBER($AB1684)+'01_指標庫'!$H$11*ISNUMBER($AC1684)+'01_指標庫'!$H$12*ISNUMBER($AD1684)+'01_指標庫'!$H$13*ISNUMBER($AE1684)+'01_指標庫'!$H$14*ISNUMBER($I1684)+'01_指標庫'!$H$15*ISNUMBER($AH1684)+'01_指標庫'!$H$16*ISNUMBER($K1684)+'01_指標庫'!$H$17*ISNUMBER($AI1684)+'01_指標庫'!$H$18*ISNUMBER($AJ1684)+'01_指標庫'!$H$19*ISNUMBER($AK1684)+'01_指標庫'!$H$20*ISNUMBER($BB1684)+'01_指標庫'!$H$21*ISNUMBER($BC1684)</f>
        <v>51</v>
      </c>
      <c r="AX1684">
        <f>IF(AW1684=0,50,ROUND(('01_指標庫'!$H$4*IF(ISNUMBER($F1684),L1684,0)+'01_指標庫'!$H$5*IF(ISNUMBER($AA1684),AL1684,0)+'01_指標庫'!$H$6*IF(ISNUMBER($G1684),M1684,0)+'01_指標庫'!$H$7*IF(ISNUMBER($H1684),N1684,0)+'01_指標庫'!$H$8*IF(ISNUMBER($AF1684),AQ1684,0)+'01_指標庫'!$H$9*IF(ISNUMBER($AG1684),AR1684,0)+'01_指標庫'!$H$10*IF(ISNUMBER($AB1684),AM1684,0)+'01_指標庫'!$H$11*IF(ISNUMBER($AC1684),AN1684,0)+'01_指標庫'!$H$12*IF(ISNUMBER($AD1684),AO1684,0)+'01_指標庫'!$H$13*IF(ISNUMBER($AE1684),AP1684,0)+'01_指標庫'!$H$14*IF(ISNUMBER($I1684),O1684,0)+'01_指標庫'!$H$15*IF(ISNUMBER($AH1684),AS1684,0)+'01_指標庫'!$H$16*IF(ISNUMBER($K1684),P1684,0)+'01_指標庫'!$H$17*IF(ISNUMBER($AI1684),AT1684,0)+'01_指標庫'!$H$18*IF(ISNUMBER($AJ1684),AU1684,0)+'01_指標庫'!$H$19*IF(ISNUMBER($AK1684),AV1684,0)+'01_指標庫'!$H$20*IF(ISNUMBER($BB1684),BB1684,0)+'01_指標庫'!$H$21*IF(ISNUMBER($BC1684),BC1684,0))/AW1684,1))</f>
        <v>45.1</v>
      </c>
      <c r="AY1684" s="67"/>
      <c r="AZ1684" s="67"/>
      <c r="BA1684" s="66">
        <f t="shared" si="615"/>
        <v>1.0091809154109121E-3</v>
      </c>
      <c r="BB1684">
        <f t="shared" si="616"/>
        <v>50</v>
      </c>
      <c r="BC1684" t="str">
        <f t="shared" si="617"/>
        <v/>
      </c>
    </row>
    <row r="1685" spans="1:55" ht="15" customHeight="1">
      <c r="A1685" s="56">
        <v>1681</v>
      </c>
      <c r="B1685" s="57">
        <v>44998</v>
      </c>
      <c r="C1685" s="56">
        <v>2023</v>
      </c>
      <c r="D1685" s="58" t="s">
        <v>236</v>
      </c>
      <c r="E1685" s="59">
        <v>11923.17</v>
      </c>
      <c r="F1685" s="60">
        <v>1.603E-3</v>
      </c>
      <c r="G1685" s="60">
        <v>-0.21760499999999999</v>
      </c>
      <c r="H1685" s="61">
        <v>0.63270000000000004</v>
      </c>
      <c r="I1685" s="69">
        <v>495.6</v>
      </c>
      <c r="J1685" s="70" t="s">
        <v>240</v>
      </c>
      <c r="K1685" s="63">
        <v>26.52</v>
      </c>
      <c r="L1685" s="56">
        <f t="shared" si="595"/>
        <v>100</v>
      </c>
      <c r="M1685" s="56">
        <f t="shared" si="596"/>
        <v>0</v>
      </c>
      <c r="N1685" s="56">
        <f t="shared" si="597"/>
        <v>100</v>
      </c>
      <c r="O1685" s="56">
        <f t="shared" si="598"/>
        <v>50</v>
      </c>
      <c r="P1685" s="56">
        <f t="shared" si="599"/>
        <v>0</v>
      </c>
      <c r="Q1685" s="63"/>
      <c r="R1685" s="56"/>
      <c r="S1685" s="60">
        <f t="shared" si="612"/>
        <v>7.8518851624813646E-3</v>
      </c>
      <c r="T1685" s="64">
        <f t="shared" si="613"/>
        <v>6.9354838709677402E-2</v>
      </c>
      <c r="V1685" s="65"/>
      <c r="W1685" s="65"/>
      <c r="Y1685" s="15" t="str">
        <f t="shared" si="600"/>
        <v>UNCERTAIN</v>
      </c>
      <c r="AA1685" s="66">
        <f t="shared" si="614"/>
        <v>6.3365208308407972E-4</v>
      </c>
      <c r="AB1685">
        <f>LOOKUP($B1685,'07_L1政策步階'!$A$4:$A$14,'07_L1政策步階'!$C$4:$C$14)</f>
        <v>-1</v>
      </c>
      <c r="AC1685" s="65"/>
      <c r="AD1685" s="65"/>
      <c r="AE1685" s="65"/>
      <c r="AF1685" s="65"/>
      <c r="AG1685" s="65"/>
      <c r="AH1685" s="65"/>
      <c r="AI1685" s="65"/>
      <c r="AJ1685" s="65"/>
      <c r="AK1685" s="65"/>
      <c r="AL1685">
        <f t="shared" si="601"/>
        <v>50</v>
      </c>
      <c r="AM1685">
        <f t="shared" si="602"/>
        <v>0</v>
      </c>
      <c r="AN1685" t="str">
        <f t="shared" si="603"/>
        <v/>
      </c>
      <c r="AO1685" t="str">
        <f t="shared" si="604"/>
        <v/>
      </c>
      <c r="AP1685" t="str">
        <f t="shared" si="605"/>
        <v/>
      </c>
      <c r="AQ1685" t="str">
        <f t="shared" si="606"/>
        <v/>
      </c>
      <c r="AR1685" t="str">
        <f t="shared" si="607"/>
        <v/>
      </c>
      <c r="AS1685" t="str">
        <f t="shared" si="608"/>
        <v/>
      </c>
      <c r="AT1685" t="str">
        <f t="shared" si="609"/>
        <v/>
      </c>
      <c r="AU1685" t="str">
        <f t="shared" si="610"/>
        <v/>
      </c>
      <c r="AV1685" t="str">
        <f t="shared" si="611"/>
        <v/>
      </c>
      <c r="AW1685">
        <f>'01_指標庫'!$H$4*ISNUMBER($F1685)+'01_指標庫'!$H$5*ISNUMBER($AA1685)+'01_指標庫'!$H$6*ISNUMBER($G1685)+'01_指標庫'!$H$7*ISNUMBER($H1685)+'01_指標庫'!$H$8*ISNUMBER($AF1685)+'01_指標庫'!$H$9*ISNUMBER($AG1685)+'01_指標庫'!$H$10*ISNUMBER($AB1685)+'01_指標庫'!$H$11*ISNUMBER($AC1685)+'01_指標庫'!$H$12*ISNUMBER($AD1685)+'01_指標庫'!$H$13*ISNUMBER($AE1685)+'01_指標庫'!$H$14*ISNUMBER($I1685)+'01_指標庫'!$H$15*ISNUMBER($AH1685)+'01_指標庫'!$H$16*ISNUMBER($K1685)+'01_指標庫'!$H$17*ISNUMBER($AI1685)+'01_指標庫'!$H$18*ISNUMBER($AJ1685)+'01_指標庫'!$H$19*ISNUMBER($AK1685)+'01_指標庫'!$H$20*ISNUMBER($BB1685)+'01_指標庫'!$H$21*ISNUMBER($BC1685)</f>
        <v>51</v>
      </c>
      <c r="AX1685">
        <f>IF(AW1685=0,50,ROUND(('01_指標庫'!$H$4*IF(ISNUMBER($F1685),L1685,0)+'01_指標庫'!$H$5*IF(ISNUMBER($AA1685),AL1685,0)+'01_指標庫'!$H$6*IF(ISNUMBER($G1685),M1685,0)+'01_指標庫'!$H$7*IF(ISNUMBER($H1685),N1685,0)+'01_指標庫'!$H$8*IF(ISNUMBER($AF1685),AQ1685,0)+'01_指標庫'!$H$9*IF(ISNUMBER($AG1685),AR1685,0)+'01_指標庫'!$H$10*IF(ISNUMBER($AB1685),AM1685,0)+'01_指標庫'!$H$11*IF(ISNUMBER($AC1685),AN1685,0)+'01_指標庫'!$H$12*IF(ISNUMBER($AD1685),AO1685,0)+'01_指標庫'!$H$13*IF(ISNUMBER($AE1685),AP1685,0)+'01_指標庫'!$H$14*IF(ISNUMBER($I1685),O1685,0)+'01_指標庫'!$H$15*IF(ISNUMBER($AH1685),AS1685,0)+'01_指標庫'!$H$16*IF(ISNUMBER($K1685),P1685,0)+'01_指標庫'!$H$17*IF(ISNUMBER($AI1685),AT1685,0)+'01_指標庫'!$H$18*IF(ISNUMBER($AJ1685),AU1685,0)+'01_指標庫'!$H$19*IF(ISNUMBER($AK1685),AV1685,0)+'01_指標庫'!$H$20*IF(ISNUMBER($BB1685),BB1685,0)+'01_指標庫'!$H$21*IF(ISNUMBER($BC1685),BC1685,0))/AW1685,1))</f>
        <v>41.2</v>
      </c>
      <c r="AY1685" s="67"/>
      <c r="AZ1685" s="67"/>
      <c r="BA1685" s="66">
        <f t="shared" si="615"/>
        <v>-4.1580086350615497E-3</v>
      </c>
      <c r="BB1685">
        <f t="shared" si="616"/>
        <v>0</v>
      </c>
      <c r="BC1685" t="str">
        <f t="shared" si="617"/>
        <v/>
      </c>
    </row>
    <row r="1686" spans="1:55" ht="15" customHeight="1">
      <c r="A1686" s="56">
        <v>1682</v>
      </c>
      <c r="B1686" s="57">
        <v>44999</v>
      </c>
      <c r="C1686" s="56">
        <v>2023</v>
      </c>
      <c r="D1686" s="58" t="s">
        <v>237</v>
      </c>
      <c r="E1686" s="59">
        <v>12199.79</v>
      </c>
      <c r="F1686" s="60">
        <v>2.4729999999999999E-2</v>
      </c>
      <c r="G1686" s="60">
        <v>-0.19945299999999999</v>
      </c>
      <c r="H1686" s="61">
        <v>0.67349999999999999</v>
      </c>
      <c r="I1686" s="69">
        <v>472.2</v>
      </c>
      <c r="J1686" s="70" t="s">
        <v>240</v>
      </c>
      <c r="K1686" s="63">
        <v>23.73</v>
      </c>
      <c r="L1686" s="56">
        <f t="shared" si="595"/>
        <v>100</v>
      </c>
      <c r="M1686" s="56">
        <f t="shared" si="596"/>
        <v>0</v>
      </c>
      <c r="N1686" s="56">
        <f t="shared" si="597"/>
        <v>100</v>
      </c>
      <c r="O1686" s="56">
        <f t="shared" si="598"/>
        <v>50</v>
      </c>
      <c r="P1686" s="56">
        <f t="shared" si="599"/>
        <v>50</v>
      </c>
      <c r="Q1686" s="63"/>
      <c r="R1686" s="56"/>
      <c r="S1686" s="60">
        <f t="shared" si="612"/>
        <v>2.3200205985488775E-2</v>
      </c>
      <c r="T1686" s="64">
        <f t="shared" si="613"/>
        <v>-0.10520361990950222</v>
      </c>
      <c r="V1686" s="65"/>
      <c r="W1686" s="65"/>
      <c r="Y1686" s="15" t="str">
        <f t="shared" si="600"/>
        <v>UNCERTAIN</v>
      </c>
      <c r="AA1686" s="66">
        <f t="shared" si="614"/>
        <v>2.6239048211456062E-3</v>
      </c>
      <c r="AB1686">
        <f>LOOKUP($B1686,'07_L1政策步階'!$A$4:$A$14,'07_L1政策步階'!$C$4:$C$14)</f>
        <v>-1</v>
      </c>
      <c r="AC1686" s="65"/>
      <c r="AD1686" s="65"/>
      <c r="AE1686" s="65"/>
      <c r="AF1686" s="65"/>
      <c r="AG1686" s="65"/>
      <c r="AH1686" s="65"/>
      <c r="AI1686" s="65"/>
      <c r="AJ1686" s="65"/>
      <c r="AK1686" s="65"/>
      <c r="AL1686">
        <f t="shared" si="601"/>
        <v>50</v>
      </c>
      <c r="AM1686">
        <f t="shared" si="602"/>
        <v>0</v>
      </c>
      <c r="AN1686" t="str">
        <f t="shared" si="603"/>
        <v/>
      </c>
      <c r="AO1686" t="str">
        <f t="shared" si="604"/>
        <v/>
      </c>
      <c r="AP1686" t="str">
        <f t="shared" si="605"/>
        <v/>
      </c>
      <c r="AQ1686" t="str">
        <f t="shared" si="606"/>
        <v/>
      </c>
      <c r="AR1686" t="str">
        <f t="shared" si="607"/>
        <v/>
      </c>
      <c r="AS1686" t="str">
        <f t="shared" si="608"/>
        <v/>
      </c>
      <c r="AT1686" t="str">
        <f t="shared" si="609"/>
        <v/>
      </c>
      <c r="AU1686" t="str">
        <f t="shared" si="610"/>
        <v/>
      </c>
      <c r="AV1686" t="str">
        <f t="shared" si="611"/>
        <v/>
      </c>
      <c r="AW1686">
        <f>'01_指標庫'!$H$4*ISNUMBER($F1686)+'01_指標庫'!$H$5*ISNUMBER($AA1686)+'01_指標庫'!$H$6*ISNUMBER($G1686)+'01_指標庫'!$H$7*ISNUMBER($H1686)+'01_指標庫'!$H$8*ISNUMBER($AF1686)+'01_指標庫'!$H$9*ISNUMBER($AG1686)+'01_指標庫'!$H$10*ISNUMBER($AB1686)+'01_指標庫'!$H$11*ISNUMBER($AC1686)+'01_指標庫'!$H$12*ISNUMBER($AD1686)+'01_指標庫'!$H$13*ISNUMBER($AE1686)+'01_指標庫'!$H$14*ISNUMBER($I1686)+'01_指標庫'!$H$15*ISNUMBER($AH1686)+'01_指標庫'!$H$16*ISNUMBER($K1686)+'01_指標庫'!$H$17*ISNUMBER($AI1686)+'01_指標庫'!$H$18*ISNUMBER($AJ1686)+'01_指標庫'!$H$19*ISNUMBER($AK1686)+'01_指標庫'!$H$20*ISNUMBER($BB1686)+'01_指標庫'!$H$21*ISNUMBER($BC1686)</f>
        <v>51</v>
      </c>
      <c r="AX1686">
        <f>IF(AW1686=0,50,ROUND(('01_指標庫'!$H$4*IF(ISNUMBER($F1686),L1686,0)+'01_指標庫'!$H$5*IF(ISNUMBER($AA1686),AL1686,0)+'01_指標庫'!$H$6*IF(ISNUMBER($G1686),M1686,0)+'01_指標庫'!$H$7*IF(ISNUMBER($H1686),N1686,0)+'01_指標庫'!$H$8*IF(ISNUMBER($AF1686),AQ1686,0)+'01_指標庫'!$H$9*IF(ISNUMBER($AG1686),AR1686,0)+'01_指標庫'!$H$10*IF(ISNUMBER($AB1686),AM1686,0)+'01_指標庫'!$H$11*IF(ISNUMBER($AC1686),AN1686,0)+'01_指標庫'!$H$12*IF(ISNUMBER($AD1686),AO1686,0)+'01_指標庫'!$H$13*IF(ISNUMBER($AE1686),AP1686,0)+'01_指標庫'!$H$14*IF(ISNUMBER($I1686),O1686,0)+'01_指標庫'!$H$15*IF(ISNUMBER($AH1686),AS1686,0)+'01_指標庫'!$H$16*IF(ISNUMBER($K1686),P1686,0)+'01_指標庫'!$H$17*IF(ISNUMBER($AI1686),AT1686,0)+'01_指標庫'!$H$18*IF(ISNUMBER($AJ1686),AU1686,0)+'01_指標庫'!$H$19*IF(ISNUMBER($AK1686),AV1686,0)+'01_指標庫'!$H$20*IF(ISNUMBER($BB1686),BB1686,0)+'01_指標庫'!$H$21*IF(ISNUMBER($BC1686),BC1686,0))/AW1686,1))</f>
        <v>47.1</v>
      </c>
      <c r="AY1686" s="67"/>
      <c r="AZ1686" s="67"/>
      <c r="BA1686" s="66">
        <f t="shared" si="615"/>
        <v>-4.6689913051463083E-3</v>
      </c>
      <c r="BB1686">
        <f t="shared" si="616"/>
        <v>0</v>
      </c>
      <c r="BC1686" t="str">
        <f t="shared" si="617"/>
        <v/>
      </c>
    </row>
    <row r="1687" spans="1:55" ht="15" customHeight="1">
      <c r="A1687" s="56">
        <v>1683</v>
      </c>
      <c r="B1687" s="57">
        <v>45000</v>
      </c>
      <c r="C1687" s="56">
        <v>2023</v>
      </c>
      <c r="D1687" s="58" t="s">
        <v>238</v>
      </c>
      <c r="E1687" s="59">
        <v>12251.32</v>
      </c>
      <c r="F1687" s="60">
        <v>2.9069999999999999E-2</v>
      </c>
      <c r="G1687" s="60">
        <v>-0.196072</v>
      </c>
      <c r="H1687" s="61">
        <v>0.67349999999999999</v>
      </c>
      <c r="I1687" s="69">
        <v>492.4</v>
      </c>
      <c r="J1687" s="70" t="s">
        <v>240</v>
      </c>
      <c r="K1687" s="63">
        <v>26.14</v>
      </c>
      <c r="L1687" s="56">
        <f t="shared" si="595"/>
        <v>100</v>
      </c>
      <c r="M1687" s="56">
        <f t="shared" si="596"/>
        <v>0</v>
      </c>
      <c r="N1687" s="56">
        <f t="shared" si="597"/>
        <v>100</v>
      </c>
      <c r="O1687" s="56">
        <f t="shared" si="598"/>
        <v>50</v>
      </c>
      <c r="P1687" s="56">
        <f t="shared" si="599"/>
        <v>0</v>
      </c>
      <c r="Q1687" s="63"/>
      <c r="R1687" s="56"/>
      <c r="S1687" s="60">
        <f t="shared" si="612"/>
        <v>4.2238431973007362E-3</v>
      </c>
      <c r="T1687" s="64">
        <f t="shared" si="613"/>
        <v>0.10155920775389804</v>
      </c>
      <c r="V1687" s="65"/>
      <c r="W1687" s="65"/>
      <c r="Y1687" s="15" t="str">
        <f t="shared" si="600"/>
        <v>UNCERTAIN</v>
      </c>
      <c r="AA1687" s="66">
        <f t="shared" si="614"/>
        <v>4.8379622293537317E-3</v>
      </c>
      <c r="AB1687">
        <f>LOOKUP($B1687,'07_L1政策步階'!$A$4:$A$14,'07_L1政策步階'!$C$4:$C$14)</f>
        <v>-1</v>
      </c>
      <c r="AC1687" s="65"/>
      <c r="AD1687" s="65"/>
      <c r="AE1687" s="65"/>
      <c r="AF1687" s="65"/>
      <c r="AG1687" s="65"/>
      <c r="AH1687" s="65"/>
      <c r="AI1687" s="65"/>
      <c r="AJ1687" s="65"/>
      <c r="AK1687" s="65"/>
      <c r="AL1687">
        <f t="shared" si="601"/>
        <v>50</v>
      </c>
      <c r="AM1687">
        <f t="shared" si="602"/>
        <v>0</v>
      </c>
      <c r="AN1687" t="str">
        <f t="shared" si="603"/>
        <v/>
      </c>
      <c r="AO1687" t="str">
        <f t="shared" si="604"/>
        <v/>
      </c>
      <c r="AP1687" t="str">
        <f t="shared" si="605"/>
        <v/>
      </c>
      <c r="AQ1687" t="str">
        <f t="shared" si="606"/>
        <v/>
      </c>
      <c r="AR1687" t="str">
        <f t="shared" si="607"/>
        <v/>
      </c>
      <c r="AS1687" t="str">
        <f t="shared" si="608"/>
        <v/>
      </c>
      <c r="AT1687" t="str">
        <f t="shared" si="609"/>
        <v/>
      </c>
      <c r="AU1687" t="str">
        <f t="shared" si="610"/>
        <v/>
      </c>
      <c r="AV1687" t="str">
        <f t="shared" si="611"/>
        <v/>
      </c>
      <c r="AW1687">
        <f>'01_指標庫'!$H$4*ISNUMBER($F1687)+'01_指標庫'!$H$5*ISNUMBER($AA1687)+'01_指標庫'!$H$6*ISNUMBER($G1687)+'01_指標庫'!$H$7*ISNUMBER($H1687)+'01_指標庫'!$H$8*ISNUMBER($AF1687)+'01_指標庫'!$H$9*ISNUMBER($AG1687)+'01_指標庫'!$H$10*ISNUMBER($AB1687)+'01_指標庫'!$H$11*ISNUMBER($AC1687)+'01_指標庫'!$H$12*ISNUMBER($AD1687)+'01_指標庫'!$H$13*ISNUMBER($AE1687)+'01_指標庫'!$H$14*ISNUMBER($I1687)+'01_指標庫'!$H$15*ISNUMBER($AH1687)+'01_指標庫'!$H$16*ISNUMBER($K1687)+'01_指標庫'!$H$17*ISNUMBER($AI1687)+'01_指標庫'!$H$18*ISNUMBER($AJ1687)+'01_指標庫'!$H$19*ISNUMBER($AK1687)+'01_指標庫'!$H$20*ISNUMBER($BB1687)+'01_指標庫'!$H$21*ISNUMBER($BC1687)</f>
        <v>51</v>
      </c>
      <c r="AX1687">
        <f>IF(AW1687=0,50,ROUND(('01_指標庫'!$H$4*IF(ISNUMBER($F1687),L1687,0)+'01_指標庫'!$H$5*IF(ISNUMBER($AA1687),AL1687,0)+'01_指標庫'!$H$6*IF(ISNUMBER($G1687),M1687,0)+'01_指標庫'!$H$7*IF(ISNUMBER($H1687),N1687,0)+'01_指標庫'!$H$8*IF(ISNUMBER($AF1687),AQ1687,0)+'01_指標庫'!$H$9*IF(ISNUMBER($AG1687),AR1687,0)+'01_指標庫'!$H$10*IF(ISNUMBER($AB1687),AM1687,0)+'01_指標庫'!$H$11*IF(ISNUMBER($AC1687),AN1687,0)+'01_指標庫'!$H$12*IF(ISNUMBER($AD1687),AO1687,0)+'01_指標庫'!$H$13*IF(ISNUMBER($AE1687),AP1687,0)+'01_指標庫'!$H$14*IF(ISNUMBER($I1687),O1687,0)+'01_指標庫'!$H$15*IF(ISNUMBER($AH1687),AS1687,0)+'01_指標庫'!$H$16*IF(ISNUMBER($K1687),P1687,0)+'01_指標庫'!$H$17*IF(ISNUMBER($AI1687),AT1687,0)+'01_指標庫'!$H$18*IF(ISNUMBER($AJ1687),AU1687,0)+'01_指標庫'!$H$19*IF(ISNUMBER($AK1687),AV1687,0)+'01_指標庫'!$H$20*IF(ISNUMBER($BB1687),BB1687,0)+'01_指標庫'!$H$21*IF(ISNUMBER($BC1687),BC1687,0))/AW1687,1))</f>
        <v>41.2</v>
      </c>
      <c r="AY1687" s="67"/>
      <c r="AZ1687" s="67"/>
      <c r="BA1687" s="66">
        <f t="shared" si="615"/>
        <v>-6.6433950106472572E-3</v>
      </c>
      <c r="BB1687">
        <f t="shared" si="616"/>
        <v>0</v>
      </c>
      <c r="BC1687" t="str">
        <f t="shared" si="617"/>
        <v/>
      </c>
    </row>
    <row r="1688" spans="1:55" ht="15" customHeight="1">
      <c r="A1688" s="56">
        <v>1684</v>
      </c>
      <c r="B1688" s="57">
        <v>45001</v>
      </c>
      <c r="C1688" s="56">
        <v>2023</v>
      </c>
      <c r="D1688" s="58" t="s">
        <v>239</v>
      </c>
      <c r="E1688" s="59">
        <v>12581.39</v>
      </c>
      <c r="F1688" s="60">
        <v>5.6839000000000001E-2</v>
      </c>
      <c r="G1688" s="60">
        <v>-0.17441300000000001</v>
      </c>
      <c r="H1688" s="61">
        <v>0.69389999999999996</v>
      </c>
      <c r="I1688" s="69">
        <v>466</v>
      </c>
      <c r="J1688" s="70" t="s">
        <v>240</v>
      </c>
      <c r="K1688" s="63">
        <v>22.99</v>
      </c>
      <c r="L1688" s="56">
        <f t="shared" si="595"/>
        <v>100</v>
      </c>
      <c r="M1688" s="56">
        <f t="shared" si="596"/>
        <v>0</v>
      </c>
      <c r="N1688" s="56">
        <f t="shared" si="597"/>
        <v>100</v>
      </c>
      <c r="O1688" s="56">
        <f t="shared" si="598"/>
        <v>50</v>
      </c>
      <c r="P1688" s="56">
        <f t="shared" si="599"/>
        <v>50</v>
      </c>
      <c r="Q1688" s="63"/>
      <c r="R1688" s="56"/>
      <c r="S1688" s="60">
        <f t="shared" si="612"/>
        <v>2.6941586702494025E-2</v>
      </c>
      <c r="T1688" s="64">
        <f t="shared" si="613"/>
        <v>-0.1205049732211172</v>
      </c>
      <c r="V1688" s="65"/>
      <c r="W1688" s="65"/>
      <c r="Y1688" s="15" t="str">
        <f t="shared" si="600"/>
        <v>UNCERTAIN</v>
      </c>
      <c r="AA1688" s="66">
        <f t="shared" si="614"/>
        <v>7.7676835861564264E-3</v>
      </c>
      <c r="AB1688">
        <f>LOOKUP($B1688,'07_L1政策步階'!$A$4:$A$14,'07_L1政策步階'!$C$4:$C$14)</f>
        <v>-1</v>
      </c>
      <c r="AC1688" s="65"/>
      <c r="AD1688" s="65"/>
      <c r="AE1688" s="65"/>
      <c r="AF1688" s="65"/>
      <c r="AG1688" s="65"/>
      <c r="AH1688" s="65"/>
      <c r="AI1688" s="65"/>
      <c r="AJ1688" s="65"/>
      <c r="AK1688" s="65"/>
      <c r="AL1688">
        <f t="shared" si="601"/>
        <v>100</v>
      </c>
      <c r="AM1688">
        <f t="shared" si="602"/>
        <v>0</v>
      </c>
      <c r="AN1688" t="str">
        <f t="shared" si="603"/>
        <v/>
      </c>
      <c r="AO1688" t="str">
        <f t="shared" si="604"/>
        <v/>
      </c>
      <c r="AP1688" t="str">
        <f t="shared" si="605"/>
        <v/>
      </c>
      <c r="AQ1688" t="str">
        <f t="shared" si="606"/>
        <v/>
      </c>
      <c r="AR1688" t="str">
        <f t="shared" si="607"/>
        <v/>
      </c>
      <c r="AS1688" t="str">
        <f t="shared" si="608"/>
        <v/>
      </c>
      <c r="AT1688" t="str">
        <f t="shared" si="609"/>
        <v/>
      </c>
      <c r="AU1688" t="str">
        <f t="shared" si="610"/>
        <v/>
      </c>
      <c r="AV1688" t="str">
        <f t="shared" si="611"/>
        <v/>
      </c>
      <c r="AW1688">
        <f>'01_指標庫'!$H$4*ISNUMBER($F1688)+'01_指標庫'!$H$5*ISNUMBER($AA1688)+'01_指標庫'!$H$6*ISNUMBER($G1688)+'01_指標庫'!$H$7*ISNUMBER($H1688)+'01_指標庫'!$H$8*ISNUMBER($AF1688)+'01_指標庫'!$H$9*ISNUMBER($AG1688)+'01_指標庫'!$H$10*ISNUMBER($AB1688)+'01_指標庫'!$H$11*ISNUMBER($AC1688)+'01_指標庫'!$H$12*ISNUMBER($AD1688)+'01_指標庫'!$H$13*ISNUMBER($AE1688)+'01_指標庫'!$H$14*ISNUMBER($I1688)+'01_指標庫'!$H$15*ISNUMBER($AH1688)+'01_指標庫'!$H$16*ISNUMBER($K1688)+'01_指標庫'!$H$17*ISNUMBER($AI1688)+'01_指標庫'!$H$18*ISNUMBER($AJ1688)+'01_指標庫'!$H$19*ISNUMBER($AK1688)+'01_指標庫'!$H$20*ISNUMBER($BB1688)+'01_指標庫'!$H$21*ISNUMBER($BC1688)</f>
        <v>51</v>
      </c>
      <c r="AX1688">
        <f>IF(AW1688=0,50,ROUND(('01_指標庫'!$H$4*IF(ISNUMBER($F1688),L1688,0)+'01_指標庫'!$H$5*IF(ISNUMBER($AA1688),AL1688,0)+'01_指標庫'!$H$6*IF(ISNUMBER($G1688),M1688,0)+'01_指標庫'!$H$7*IF(ISNUMBER($H1688),N1688,0)+'01_指標庫'!$H$8*IF(ISNUMBER($AF1688),AQ1688,0)+'01_指標庫'!$H$9*IF(ISNUMBER($AG1688),AR1688,0)+'01_指標庫'!$H$10*IF(ISNUMBER($AB1688),AM1688,0)+'01_指標庫'!$H$11*IF(ISNUMBER($AC1688),AN1688,0)+'01_指標庫'!$H$12*IF(ISNUMBER($AD1688),AO1688,0)+'01_指標庫'!$H$13*IF(ISNUMBER($AE1688),AP1688,0)+'01_指標庫'!$H$14*IF(ISNUMBER($I1688),O1688,0)+'01_指標庫'!$H$15*IF(ISNUMBER($AH1688),AS1688,0)+'01_指標庫'!$H$16*IF(ISNUMBER($K1688),P1688,0)+'01_指標庫'!$H$17*IF(ISNUMBER($AI1688),AT1688,0)+'01_指標庫'!$H$18*IF(ISNUMBER($AJ1688),AU1688,0)+'01_指標庫'!$H$19*IF(ISNUMBER($AK1688),AV1688,0)+'01_指標庫'!$H$20*IF(ISNUMBER($BB1688),BB1688,0)+'01_指標庫'!$H$21*IF(ISNUMBER($BC1688),BC1688,0))/AW1688,1))</f>
        <v>54.9</v>
      </c>
      <c r="AY1688" s="67"/>
      <c r="AZ1688" s="67"/>
      <c r="BA1688" s="66">
        <f t="shared" si="615"/>
        <v>-1.4023026611387213E-3</v>
      </c>
      <c r="BB1688">
        <f t="shared" si="616"/>
        <v>50</v>
      </c>
      <c r="BC1688" t="str">
        <f t="shared" si="617"/>
        <v/>
      </c>
    </row>
    <row r="1689" spans="1:55" ht="15" customHeight="1">
      <c r="A1689" s="56">
        <v>1685</v>
      </c>
      <c r="B1689" s="57">
        <v>45002</v>
      </c>
      <c r="C1689" s="56">
        <v>2023</v>
      </c>
      <c r="D1689" s="58" t="s">
        <v>234</v>
      </c>
      <c r="E1689" s="59">
        <v>12519.88</v>
      </c>
      <c r="F1689" s="60">
        <v>5.1726000000000001E-2</v>
      </c>
      <c r="G1689" s="60">
        <v>-0.178449</v>
      </c>
      <c r="H1689" s="61">
        <v>0.73470000000000002</v>
      </c>
      <c r="I1689" s="69">
        <v>487.1</v>
      </c>
      <c r="J1689" s="70" t="s">
        <v>240</v>
      </c>
      <c r="K1689" s="63">
        <v>25.51</v>
      </c>
      <c r="L1689" s="56">
        <f t="shared" si="595"/>
        <v>100</v>
      </c>
      <c r="M1689" s="56">
        <f t="shared" si="596"/>
        <v>0</v>
      </c>
      <c r="N1689" s="56">
        <f t="shared" si="597"/>
        <v>100</v>
      </c>
      <c r="O1689" s="56">
        <f t="shared" si="598"/>
        <v>50</v>
      </c>
      <c r="P1689" s="56">
        <f t="shared" si="599"/>
        <v>0</v>
      </c>
      <c r="Q1689" s="63"/>
      <c r="R1689" s="56"/>
      <c r="S1689" s="60">
        <f t="shared" si="612"/>
        <v>-4.8889669583408457E-3</v>
      </c>
      <c r="T1689" s="64">
        <f t="shared" si="613"/>
        <v>0.10961287516311446</v>
      </c>
      <c r="V1689" s="65"/>
      <c r="W1689" s="65"/>
      <c r="Y1689" s="15" t="str">
        <f t="shared" si="600"/>
        <v>UNCERTAIN</v>
      </c>
      <c r="AA1689" s="66">
        <f t="shared" si="614"/>
        <v>1.0516095363537925E-2</v>
      </c>
      <c r="AB1689">
        <f>LOOKUP($B1689,'07_L1政策步階'!$A$4:$A$14,'07_L1政策步階'!$C$4:$C$14)</f>
        <v>-1</v>
      </c>
      <c r="AC1689" s="65"/>
      <c r="AD1689" s="65"/>
      <c r="AE1689" s="65"/>
      <c r="AF1689" s="65"/>
      <c r="AG1689" s="65"/>
      <c r="AH1689" s="65"/>
      <c r="AI1689" s="65"/>
      <c r="AJ1689" s="65"/>
      <c r="AK1689" s="65"/>
      <c r="AL1689">
        <f t="shared" si="601"/>
        <v>100</v>
      </c>
      <c r="AM1689">
        <f t="shared" si="602"/>
        <v>0</v>
      </c>
      <c r="AN1689" t="str">
        <f t="shared" si="603"/>
        <v/>
      </c>
      <c r="AO1689" t="str">
        <f t="shared" si="604"/>
        <v/>
      </c>
      <c r="AP1689" t="str">
        <f t="shared" si="605"/>
        <v/>
      </c>
      <c r="AQ1689" t="str">
        <f t="shared" si="606"/>
        <v/>
      </c>
      <c r="AR1689" t="str">
        <f t="shared" si="607"/>
        <v/>
      </c>
      <c r="AS1689" t="str">
        <f t="shared" si="608"/>
        <v/>
      </c>
      <c r="AT1689" t="str">
        <f t="shared" si="609"/>
        <v/>
      </c>
      <c r="AU1689" t="str">
        <f t="shared" si="610"/>
        <v/>
      </c>
      <c r="AV1689" t="str">
        <f t="shared" si="611"/>
        <v/>
      </c>
      <c r="AW1689">
        <f>'01_指標庫'!$H$4*ISNUMBER($F1689)+'01_指標庫'!$H$5*ISNUMBER($AA1689)+'01_指標庫'!$H$6*ISNUMBER($G1689)+'01_指標庫'!$H$7*ISNUMBER($H1689)+'01_指標庫'!$H$8*ISNUMBER($AF1689)+'01_指標庫'!$H$9*ISNUMBER($AG1689)+'01_指標庫'!$H$10*ISNUMBER($AB1689)+'01_指標庫'!$H$11*ISNUMBER($AC1689)+'01_指標庫'!$H$12*ISNUMBER($AD1689)+'01_指標庫'!$H$13*ISNUMBER($AE1689)+'01_指標庫'!$H$14*ISNUMBER($I1689)+'01_指標庫'!$H$15*ISNUMBER($AH1689)+'01_指標庫'!$H$16*ISNUMBER($K1689)+'01_指標庫'!$H$17*ISNUMBER($AI1689)+'01_指標庫'!$H$18*ISNUMBER($AJ1689)+'01_指標庫'!$H$19*ISNUMBER($AK1689)+'01_指標庫'!$H$20*ISNUMBER($BB1689)+'01_指標庫'!$H$21*ISNUMBER($BC1689)</f>
        <v>51</v>
      </c>
      <c r="AX1689">
        <f>IF(AW1689=0,50,ROUND(('01_指標庫'!$H$4*IF(ISNUMBER($F1689),L1689,0)+'01_指標庫'!$H$5*IF(ISNUMBER($AA1689),AL1689,0)+'01_指標庫'!$H$6*IF(ISNUMBER($G1689),M1689,0)+'01_指標庫'!$H$7*IF(ISNUMBER($H1689),N1689,0)+'01_指標庫'!$H$8*IF(ISNUMBER($AF1689),AQ1689,0)+'01_指標庫'!$H$9*IF(ISNUMBER($AG1689),AR1689,0)+'01_指標庫'!$H$10*IF(ISNUMBER($AB1689),AM1689,0)+'01_指標庫'!$H$11*IF(ISNUMBER($AC1689),AN1689,0)+'01_指標庫'!$H$12*IF(ISNUMBER($AD1689),AO1689,0)+'01_指標庫'!$H$13*IF(ISNUMBER($AE1689),AP1689,0)+'01_指標庫'!$H$14*IF(ISNUMBER($I1689),O1689,0)+'01_指標庫'!$H$15*IF(ISNUMBER($AH1689),AS1689,0)+'01_指標庫'!$H$16*IF(ISNUMBER($K1689),P1689,0)+'01_指標庫'!$H$17*IF(ISNUMBER($AI1689),AT1689,0)+'01_指標庫'!$H$18*IF(ISNUMBER($AJ1689),AU1689,0)+'01_指標庫'!$H$19*IF(ISNUMBER($AK1689),AV1689,0)+'01_指標庫'!$H$20*IF(ISNUMBER($BB1689),BB1689,0)+'01_指標庫'!$H$21*IF(ISNUMBER($BC1689),BC1689,0))/AW1689,1))</f>
        <v>49</v>
      </c>
      <c r="AY1689" s="67"/>
      <c r="AZ1689" s="67"/>
      <c r="BA1689" s="66">
        <f t="shared" si="615"/>
        <v>8.0298141314592009E-3</v>
      </c>
      <c r="BB1689">
        <f t="shared" si="616"/>
        <v>50</v>
      </c>
      <c r="BC1689" t="str">
        <f t="shared" si="617"/>
        <v/>
      </c>
    </row>
    <row r="1690" spans="1:55" ht="15" customHeight="1">
      <c r="A1690" s="56">
        <v>1686</v>
      </c>
      <c r="B1690" s="57">
        <v>45005</v>
      </c>
      <c r="C1690" s="56">
        <v>2023</v>
      </c>
      <c r="D1690" s="58" t="s">
        <v>236</v>
      </c>
      <c r="E1690" s="59">
        <v>12562.61</v>
      </c>
      <c r="F1690" s="60">
        <v>5.5308999999999997E-2</v>
      </c>
      <c r="G1690" s="60">
        <v>-0.175645</v>
      </c>
      <c r="H1690" s="61">
        <v>0.75509999999999999</v>
      </c>
      <c r="I1690" s="69">
        <v>475.7</v>
      </c>
      <c r="J1690" s="70" t="s">
        <v>240</v>
      </c>
      <c r="K1690" s="63">
        <v>24.15</v>
      </c>
      <c r="L1690" s="56">
        <f t="shared" si="595"/>
        <v>100</v>
      </c>
      <c r="M1690" s="56">
        <f t="shared" si="596"/>
        <v>0</v>
      </c>
      <c r="N1690" s="56">
        <f t="shared" si="597"/>
        <v>100</v>
      </c>
      <c r="O1690" s="56">
        <f t="shared" si="598"/>
        <v>50</v>
      </c>
      <c r="P1690" s="56">
        <f t="shared" si="599"/>
        <v>50</v>
      </c>
      <c r="Q1690" s="63"/>
      <c r="R1690" s="56"/>
      <c r="S1690" s="60">
        <f t="shared" si="612"/>
        <v>3.4129720093165616E-3</v>
      </c>
      <c r="T1690" s="64">
        <f t="shared" si="613"/>
        <v>-5.3312426499412147E-2</v>
      </c>
      <c r="V1690" s="65"/>
      <c r="W1690" s="65"/>
      <c r="Y1690" s="15" t="str">
        <f t="shared" si="600"/>
        <v>UNCERTAIN</v>
      </c>
      <c r="AA1690" s="66">
        <f t="shared" si="614"/>
        <v>1.35701268519548E-2</v>
      </c>
      <c r="AB1690">
        <f>LOOKUP($B1690,'07_L1政策步階'!$A$4:$A$14,'07_L1政策步階'!$C$4:$C$14)</f>
        <v>-1</v>
      </c>
      <c r="AC1690" s="65"/>
      <c r="AD1690" s="65"/>
      <c r="AE1690" s="65"/>
      <c r="AF1690" s="65"/>
      <c r="AG1690" s="65"/>
      <c r="AH1690" s="65"/>
      <c r="AI1690" s="65"/>
      <c r="AJ1690" s="65"/>
      <c r="AK1690" s="65"/>
      <c r="AL1690">
        <f t="shared" si="601"/>
        <v>100</v>
      </c>
      <c r="AM1690">
        <f t="shared" si="602"/>
        <v>0</v>
      </c>
      <c r="AN1690" t="str">
        <f t="shared" si="603"/>
        <v/>
      </c>
      <c r="AO1690" t="str">
        <f t="shared" si="604"/>
        <v/>
      </c>
      <c r="AP1690" t="str">
        <f t="shared" si="605"/>
        <v/>
      </c>
      <c r="AQ1690" t="str">
        <f t="shared" si="606"/>
        <v/>
      </c>
      <c r="AR1690" t="str">
        <f t="shared" si="607"/>
        <v/>
      </c>
      <c r="AS1690" t="str">
        <f t="shared" si="608"/>
        <v/>
      </c>
      <c r="AT1690" t="str">
        <f t="shared" si="609"/>
        <v/>
      </c>
      <c r="AU1690" t="str">
        <f t="shared" si="610"/>
        <v/>
      </c>
      <c r="AV1690" t="str">
        <f t="shared" si="611"/>
        <v/>
      </c>
      <c r="AW1690">
        <f>'01_指標庫'!$H$4*ISNUMBER($F1690)+'01_指標庫'!$H$5*ISNUMBER($AA1690)+'01_指標庫'!$H$6*ISNUMBER($G1690)+'01_指標庫'!$H$7*ISNUMBER($H1690)+'01_指標庫'!$H$8*ISNUMBER($AF1690)+'01_指標庫'!$H$9*ISNUMBER($AG1690)+'01_指標庫'!$H$10*ISNUMBER($AB1690)+'01_指標庫'!$H$11*ISNUMBER($AC1690)+'01_指標庫'!$H$12*ISNUMBER($AD1690)+'01_指標庫'!$H$13*ISNUMBER($AE1690)+'01_指標庫'!$H$14*ISNUMBER($I1690)+'01_指標庫'!$H$15*ISNUMBER($AH1690)+'01_指標庫'!$H$16*ISNUMBER($K1690)+'01_指標庫'!$H$17*ISNUMBER($AI1690)+'01_指標庫'!$H$18*ISNUMBER($AJ1690)+'01_指標庫'!$H$19*ISNUMBER($AK1690)+'01_指標庫'!$H$20*ISNUMBER($BB1690)+'01_指標庫'!$H$21*ISNUMBER($BC1690)</f>
        <v>51</v>
      </c>
      <c r="AX1690">
        <f>IF(AW1690=0,50,ROUND(('01_指標庫'!$H$4*IF(ISNUMBER($F1690),L1690,0)+'01_指標庫'!$H$5*IF(ISNUMBER($AA1690),AL1690,0)+'01_指標庫'!$H$6*IF(ISNUMBER($G1690),M1690,0)+'01_指標庫'!$H$7*IF(ISNUMBER($H1690),N1690,0)+'01_指標庫'!$H$8*IF(ISNUMBER($AF1690),AQ1690,0)+'01_指標庫'!$H$9*IF(ISNUMBER($AG1690),AR1690,0)+'01_指標庫'!$H$10*IF(ISNUMBER($AB1690),AM1690,0)+'01_指標庫'!$H$11*IF(ISNUMBER($AC1690),AN1690,0)+'01_指標庫'!$H$12*IF(ISNUMBER($AD1690),AO1690,0)+'01_指標庫'!$H$13*IF(ISNUMBER($AE1690),AP1690,0)+'01_指標庫'!$H$14*IF(ISNUMBER($I1690),O1690,0)+'01_指標庫'!$H$15*IF(ISNUMBER($AH1690),AS1690,0)+'01_指標庫'!$H$16*IF(ISNUMBER($K1690),P1690,0)+'01_指標庫'!$H$17*IF(ISNUMBER($AI1690),AT1690,0)+'01_指標庫'!$H$18*IF(ISNUMBER($AJ1690),AU1690,0)+'01_指標庫'!$H$19*IF(ISNUMBER($AK1690),AV1690,0)+'01_指標庫'!$H$20*IF(ISNUMBER($BB1690),BB1690,0)+'01_指標庫'!$H$21*IF(ISNUMBER($BC1690),BC1690,0))/AW1690,1))</f>
        <v>60.8</v>
      </c>
      <c r="AY1690" s="67"/>
      <c r="AZ1690" s="67"/>
      <c r="BA1690" s="66">
        <f t="shared" si="615"/>
        <v>1.6347298109444797E-2</v>
      </c>
      <c r="BB1690">
        <f t="shared" si="616"/>
        <v>100</v>
      </c>
      <c r="BC1690" t="str">
        <f t="shared" si="617"/>
        <v/>
      </c>
    </row>
    <row r="1691" spans="1:55" ht="15" customHeight="1">
      <c r="A1691" s="56">
        <v>1687</v>
      </c>
      <c r="B1691" s="57">
        <v>45006</v>
      </c>
      <c r="C1691" s="56">
        <v>2023</v>
      </c>
      <c r="D1691" s="58" t="s">
        <v>237</v>
      </c>
      <c r="E1691" s="59">
        <v>12741.44</v>
      </c>
      <c r="F1691" s="60">
        <v>7.0400000000000004E-2</v>
      </c>
      <c r="G1691" s="60">
        <v>-0.16391</v>
      </c>
      <c r="H1691" s="61">
        <v>0.79590000000000005</v>
      </c>
      <c r="I1691" s="69">
        <v>452.5</v>
      </c>
      <c r="J1691" s="70" t="s">
        <v>240</v>
      </c>
      <c r="K1691" s="63">
        <v>21.38</v>
      </c>
      <c r="L1691" s="56">
        <f t="shared" si="595"/>
        <v>100</v>
      </c>
      <c r="M1691" s="56">
        <f t="shared" si="596"/>
        <v>0</v>
      </c>
      <c r="N1691" s="56">
        <f t="shared" si="597"/>
        <v>100</v>
      </c>
      <c r="O1691" s="56">
        <f t="shared" si="598"/>
        <v>50</v>
      </c>
      <c r="P1691" s="56">
        <f t="shared" si="599"/>
        <v>50</v>
      </c>
      <c r="Q1691" s="63"/>
      <c r="R1691" s="56"/>
      <c r="S1691" s="60">
        <f t="shared" si="612"/>
        <v>1.4235099234952031E-2</v>
      </c>
      <c r="T1691" s="64">
        <f t="shared" si="613"/>
        <v>-0.11469979296066246</v>
      </c>
      <c r="V1691" s="65"/>
      <c r="W1691" s="65"/>
      <c r="Y1691" s="15" t="str">
        <f t="shared" si="600"/>
        <v>UNCERTAIN</v>
      </c>
      <c r="AA1691" s="66">
        <f t="shared" si="614"/>
        <v>1.6492754161213652E-2</v>
      </c>
      <c r="AB1691">
        <f>LOOKUP($B1691,'07_L1政策步階'!$A$4:$A$14,'07_L1政策步階'!$C$4:$C$14)</f>
        <v>-1</v>
      </c>
      <c r="AC1691" s="65"/>
      <c r="AD1691" s="65"/>
      <c r="AE1691" s="65"/>
      <c r="AF1691" s="65"/>
      <c r="AG1691" s="65"/>
      <c r="AH1691" s="65"/>
      <c r="AI1691" s="65"/>
      <c r="AJ1691" s="65"/>
      <c r="AK1691" s="65"/>
      <c r="AL1691">
        <f t="shared" si="601"/>
        <v>100</v>
      </c>
      <c r="AM1691">
        <f t="shared" si="602"/>
        <v>0</v>
      </c>
      <c r="AN1691" t="str">
        <f t="shared" si="603"/>
        <v/>
      </c>
      <c r="AO1691" t="str">
        <f t="shared" si="604"/>
        <v/>
      </c>
      <c r="AP1691" t="str">
        <f t="shared" si="605"/>
        <v/>
      </c>
      <c r="AQ1691" t="str">
        <f t="shared" si="606"/>
        <v/>
      </c>
      <c r="AR1691" t="str">
        <f t="shared" si="607"/>
        <v/>
      </c>
      <c r="AS1691" t="str">
        <f t="shared" si="608"/>
        <v/>
      </c>
      <c r="AT1691" t="str">
        <f t="shared" si="609"/>
        <v/>
      </c>
      <c r="AU1691" t="str">
        <f t="shared" si="610"/>
        <v/>
      </c>
      <c r="AV1691" t="str">
        <f t="shared" si="611"/>
        <v/>
      </c>
      <c r="AW1691">
        <f>'01_指標庫'!$H$4*ISNUMBER($F1691)+'01_指標庫'!$H$5*ISNUMBER($AA1691)+'01_指標庫'!$H$6*ISNUMBER($G1691)+'01_指標庫'!$H$7*ISNUMBER($H1691)+'01_指標庫'!$H$8*ISNUMBER($AF1691)+'01_指標庫'!$H$9*ISNUMBER($AG1691)+'01_指標庫'!$H$10*ISNUMBER($AB1691)+'01_指標庫'!$H$11*ISNUMBER($AC1691)+'01_指標庫'!$H$12*ISNUMBER($AD1691)+'01_指標庫'!$H$13*ISNUMBER($AE1691)+'01_指標庫'!$H$14*ISNUMBER($I1691)+'01_指標庫'!$H$15*ISNUMBER($AH1691)+'01_指標庫'!$H$16*ISNUMBER($K1691)+'01_指標庫'!$H$17*ISNUMBER($AI1691)+'01_指標庫'!$H$18*ISNUMBER($AJ1691)+'01_指標庫'!$H$19*ISNUMBER($AK1691)+'01_指標庫'!$H$20*ISNUMBER($BB1691)+'01_指標庫'!$H$21*ISNUMBER($BC1691)</f>
        <v>51</v>
      </c>
      <c r="AX1691">
        <f>IF(AW1691=0,50,ROUND(('01_指標庫'!$H$4*IF(ISNUMBER($F1691),L1691,0)+'01_指標庫'!$H$5*IF(ISNUMBER($AA1691),AL1691,0)+'01_指標庫'!$H$6*IF(ISNUMBER($G1691),M1691,0)+'01_指標庫'!$H$7*IF(ISNUMBER($H1691),N1691,0)+'01_指標庫'!$H$8*IF(ISNUMBER($AF1691),AQ1691,0)+'01_指標庫'!$H$9*IF(ISNUMBER($AG1691),AR1691,0)+'01_指標庫'!$H$10*IF(ISNUMBER($AB1691),AM1691,0)+'01_指標庫'!$H$11*IF(ISNUMBER($AC1691),AN1691,0)+'01_指標庫'!$H$12*IF(ISNUMBER($AD1691),AO1691,0)+'01_指標庫'!$H$13*IF(ISNUMBER($AE1691),AP1691,0)+'01_指標庫'!$H$14*IF(ISNUMBER($I1691),O1691,0)+'01_指標庫'!$H$15*IF(ISNUMBER($AH1691),AS1691,0)+'01_指標庫'!$H$16*IF(ISNUMBER($K1691),P1691,0)+'01_指標庫'!$H$17*IF(ISNUMBER($AI1691),AT1691,0)+'01_指標庫'!$H$18*IF(ISNUMBER($AJ1691),AU1691,0)+'01_指標庫'!$H$19*IF(ISNUMBER($AK1691),AV1691,0)+'01_指標庫'!$H$20*IF(ISNUMBER($BB1691),BB1691,0)+'01_指標庫'!$H$21*IF(ISNUMBER($BC1691),BC1691,0))/AW1691,1))</f>
        <v>60.8</v>
      </c>
      <c r="AY1691" s="67"/>
      <c r="AZ1691" s="67"/>
      <c r="BA1691" s="66">
        <f t="shared" si="615"/>
        <v>2.0291221971731277E-2</v>
      </c>
      <c r="BB1691">
        <f t="shared" si="616"/>
        <v>100</v>
      </c>
      <c r="BC1691" t="str">
        <f t="shared" si="617"/>
        <v/>
      </c>
    </row>
    <row r="1692" spans="1:55" ht="15" customHeight="1">
      <c r="A1692" s="56">
        <v>1688</v>
      </c>
      <c r="B1692" s="57">
        <v>45007</v>
      </c>
      <c r="C1692" s="56">
        <v>2023</v>
      </c>
      <c r="D1692" s="58" t="s">
        <v>238</v>
      </c>
      <c r="E1692" s="59">
        <v>12567.15</v>
      </c>
      <c r="F1692" s="60">
        <v>5.5749E-2</v>
      </c>
      <c r="G1692" s="60">
        <v>-0.175347</v>
      </c>
      <c r="H1692" s="61">
        <v>0.79590000000000005</v>
      </c>
      <c r="I1692" s="69">
        <v>459.9</v>
      </c>
      <c r="J1692" s="70" t="s">
        <v>240</v>
      </c>
      <c r="K1692" s="63">
        <v>22.26</v>
      </c>
      <c r="L1692" s="56">
        <f t="shared" si="595"/>
        <v>100</v>
      </c>
      <c r="M1692" s="56">
        <f t="shared" si="596"/>
        <v>0</v>
      </c>
      <c r="N1692" s="56">
        <f t="shared" si="597"/>
        <v>100</v>
      </c>
      <c r="O1692" s="56">
        <f t="shared" si="598"/>
        <v>50</v>
      </c>
      <c r="P1692" s="56">
        <f t="shared" si="599"/>
        <v>50</v>
      </c>
      <c r="Q1692" s="63"/>
      <c r="R1692" s="56"/>
      <c r="S1692" s="60">
        <f t="shared" si="612"/>
        <v>-1.3678987618354066E-2</v>
      </c>
      <c r="T1692" s="64">
        <f t="shared" si="613"/>
        <v>4.1159962581852394E-2</v>
      </c>
      <c r="V1692" s="65"/>
      <c r="W1692" s="65"/>
      <c r="Y1692" s="15" t="str">
        <f t="shared" si="600"/>
        <v>UNCERTAIN</v>
      </c>
      <c r="AA1692" s="66">
        <f t="shared" si="614"/>
        <v>1.893545843708222E-2</v>
      </c>
      <c r="AB1692">
        <f>LOOKUP($B1692,'07_L1政策步階'!$A$4:$A$14,'07_L1政策步階'!$C$4:$C$14)</f>
        <v>-1</v>
      </c>
      <c r="AC1692" s="65"/>
      <c r="AD1692" s="65"/>
      <c r="AE1692" s="65"/>
      <c r="AF1692" s="65"/>
      <c r="AG1692" s="65"/>
      <c r="AH1692" s="65"/>
      <c r="AI1692" s="65"/>
      <c r="AJ1692" s="65"/>
      <c r="AK1692" s="65"/>
      <c r="AL1692">
        <f t="shared" si="601"/>
        <v>100</v>
      </c>
      <c r="AM1692">
        <f t="shared" si="602"/>
        <v>0</v>
      </c>
      <c r="AN1692" t="str">
        <f t="shared" si="603"/>
        <v/>
      </c>
      <c r="AO1692" t="str">
        <f t="shared" si="604"/>
        <v/>
      </c>
      <c r="AP1692" t="str">
        <f t="shared" si="605"/>
        <v/>
      </c>
      <c r="AQ1692" t="str">
        <f t="shared" si="606"/>
        <v/>
      </c>
      <c r="AR1692" t="str">
        <f t="shared" si="607"/>
        <v/>
      </c>
      <c r="AS1692" t="str">
        <f t="shared" si="608"/>
        <v/>
      </c>
      <c r="AT1692" t="str">
        <f t="shared" si="609"/>
        <v/>
      </c>
      <c r="AU1692" t="str">
        <f t="shared" si="610"/>
        <v/>
      </c>
      <c r="AV1692" t="str">
        <f t="shared" si="611"/>
        <v/>
      </c>
      <c r="AW1692">
        <f>'01_指標庫'!$H$4*ISNUMBER($F1692)+'01_指標庫'!$H$5*ISNUMBER($AA1692)+'01_指標庫'!$H$6*ISNUMBER($G1692)+'01_指標庫'!$H$7*ISNUMBER($H1692)+'01_指標庫'!$H$8*ISNUMBER($AF1692)+'01_指標庫'!$H$9*ISNUMBER($AG1692)+'01_指標庫'!$H$10*ISNUMBER($AB1692)+'01_指標庫'!$H$11*ISNUMBER($AC1692)+'01_指標庫'!$H$12*ISNUMBER($AD1692)+'01_指標庫'!$H$13*ISNUMBER($AE1692)+'01_指標庫'!$H$14*ISNUMBER($I1692)+'01_指標庫'!$H$15*ISNUMBER($AH1692)+'01_指標庫'!$H$16*ISNUMBER($K1692)+'01_指標庫'!$H$17*ISNUMBER($AI1692)+'01_指標庫'!$H$18*ISNUMBER($AJ1692)+'01_指標庫'!$H$19*ISNUMBER($AK1692)+'01_指標庫'!$H$20*ISNUMBER($BB1692)+'01_指標庫'!$H$21*ISNUMBER($BC1692)</f>
        <v>51</v>
      </c>
      <c r="AX1692">
        <f>IF(AW1692=0,50,ROUND(('01_指標庫'!$H$4*IF(ISNUMBER($F1692),L1692,0)+'01_指標庫'!$H$5*IF(ISNUMBER($AA1692),AL1692,0)+'01_指標庫'!$H$6*IF(ISNUMBER($G1692),M1692,0)+'01_指標庫'!$H$7*IF(ISNUMBER($H1692),N1692,0)+'01_指標庫'!$H$8*IF(ISNUMBER($AF1692),AQ1692,0)+'01_指標庫'!$H$9*IF(ISNUMBER($AG1692),AR1692,0)+'01_指標庫'!$H$10*IF(ISNUMBER($AB1692),AM1692,0)+'01_指標庫'!$H$11*IF(ISNUMBER($AC1692),AN1692,0)+'01_指標庫'!$H$12*IF(ISNUMBER($AD1692),AO1692,0)+'01_指標庫'!$H$13*IF(ISNUMBER($AE1692),AP1692,0)+'01_指標庫'!$H$14*IF(ISNUMBER($I1692),O1692,0)+'01_指標庫'!$H$15*IF(ISNUMBER($AH1692),AS1692,0)+'01_指標庫'!$H$16*IF(ISNUMBER($K1692),P1692,0)+'01_指標庫'!$H$17*IF(ISNUMBER($AI1692),AT1692,0)+'01_指標庫'!$H$18*IF(ISNUMBER($AJ1692),AU1692,0)+'01_指標庫'!$H$19*IF(ISNUMBER($AK1692),AV1692,0)+'01_指標庫'!$H$20*IF(ISNUMBER($BB1692),BB1692,0)+'01_指標庫'!$H$21*IF(ISNUMBER($BC1692),BC1692,0))/AW1692,1))</f>
        <v>60.8</v>
      </c>
      <c r="AY1692" s="67"/>
      <c r="AZ1692" s="67"/>
      <c r="BA1692" s="66">
        <f t="shared" si="615"/>
        <v>2.2505192091345272E-2</v>
      </c>
      <c r="BB1692">
        <f t="shared" si="616"/>
        <v>100</v>
      </c>
      <c r="BC1692" t="str">
        <f t="shared" si="617"/>
        <v/>
      </c>
    </row>
    <row r="1693" spans="1:55" ht="15" customHeight="1">
      <c r="A1693" s="56">
        <v>1689</v>
      </c>
      <c r="B1693" s="57">
        <v>45008</v>
      </c>
      <c r="C1693" s="56">
        <v>2023</v>
      </c>
      <c r="D1693" s="58" t="s">
        <v>239</v>
      </c>
      <c r="E1693" s="59">
        <v>12729.23</v>
      </c>
      <c r="F1693" s="60">
        <v>6.9306999999999994E-2</v>
      </c>
      <c r="G1693" s="60">
        <v>-0.164711</v>
      </c>
      <c r="H1693" s="61">
        <v>0.77549999999999997</v>
      </c>
      <c r="I1693" s="69">
        <v>462.8</v>
      </c>
      <c r="J1693" s="70" t="s">
        <v>240</v>
      </c>
      <c r="K1693" s="63">
        <v>22.61</v>
      </c>
      <c r="L1693" s="56">
        <f t="shared" si="595"/>
        <v>100</v>
      </c>
      <c r="M1693" s="56">
        <f t="shared" si="596"/>
        <v>0</v>
      </c>
      <c r="N1693" s="56">
        <f t="shared" si="597"/>
        <v>100</v>
      </c>
      <c r="O1693" s="56">
        <f t="shared" si="598"/>
        <v>50</v>
      </c>
      <c r="P1693" s="56">
        <f t="shared" si="599"/>
        <v>50</v>
      </c>
      <c r="Q1693" s="63"/>
      <c r="R1693" s="56"/>
      <c r="S1693" s="60">
        <f t="shared" si="612"/>
        <v>1.2897116689145838E-2</v>
      </c>
      <c r="T1693" s="64">
        <f t="shared" si="613"/>
        <v>1.5723270440251458E-2</v>
      </c>
      <c r="V1693" s="65"/>
      <c r="W1693" s="65"/>
      <c r="Y1693" s="15" t="str">
        <f t="shared" si="600"/>
        <v>UNCERTAIN</v>
      </c>
      <c r="AA1693" s="66">
        <f t="shared" si="614"/>
        <v>2.143951286782908E-2</v>
      </c>
      <c r="AB1693">
        <f>LOOKUP($B1693,'07_L1政策步階'!$A$4:$A$14,'07_L1政策步階'!$C$4:$C$14)</f>
        <v>-1</v>
      </c>
      <c r="AC1693" s="65"/>
      <c r="AD1693" s="65"/>
      <c r="AE1693" s="65"/>
      <c r="AF1693" s="65"/>
      <c r="AG1693" s="65"/>
      <c r="AH1693" s="65"/>
      <c r="AI1693" s="65"/>
      <c r="AJ1693" s="65"/>
      <c r="AK1693" s="65"/>
      <c r="AL1693">
        <f t="shared" si="601"/>
        <v>100</v>
      </c>
      <c r="AM1693">
        <f t="shared" si="602"/>
        <v>0</v>
      </c>
      <c r="AN1693" t="str">
        <f t="shared" si="603"/>
        <v/>
      </c>
      <c r="AO1693" t="str">
        <f t="shared" si="604"/>
        <v/>
      </c>
      <c r="AP1693" t="str">
        <f t="shared" si="605"/>
        <v/>
      </c>
      <c r="AQ1693" t="str">
        <f t="shared" si="606"/>
        <v/>
      </c>
      <c r="AR1693" t="str">
        <f t="shared" si="607"/>
        <v/>
      </c>
      <c r="AS1693" t="str">
        <f t="shared" si="608"/>
        <v/>
      </c>
      <c r="AT1693" t="str">
        <f t="shared" si="609"/>
        <v/>
      </c>
      <c r="AU1693" t="str">
        <f t="shared" si="610"/>
        <v/>
      </c>
      <c r="AV1693" t="str">
        <f t="shared" si="611"/>
        <v/>
      </c>
      <c r="AW1693">
        <f>'01_指標庫'!$H$4*ISNUMBER($F1693)+'01_指標庫'!$H$5*ISNUMBER($AA1693)+'01_指標庫'!$H$6*ISNUMBER($G1693)+'01_指標庫'!$H$7*ISNUMBER($H1693)+'01_指標庫'!$H$8*ISNUMBER($AF1693)+'01_指標庫'!$H$9*ISNUMBER($AG1693)+'01_指標庫'!$H$10*ISNUMBER($AB1693)+'01_指標庫'!$H$11*ISNUMBER($AC1693)+'01_指標庫'!$H$12*ISNUMBER($AD1693)+'01_指標庫'!$H$13*ISNUMBER($AE1693)+'01_指標庫'!$H$14*ISNUMBER($I1693)+'01_指標庫'!$H$15*ISNUMBER($AH1693)+'01_指標庫'!$H$16*ISNUMBER($K1693)+'01_指標庫'!$H$17*ISNUMBER($AI1693)+'01_指標庫'!$H$18*ISNUMBER($AJ1693)+'01_指標庫'!$H$19*ISNUMBER($AK1693)+'01_指標庫'!$H$20*ISNUMBER($BB1693)+'01_指標庫'!$H$21*ISNUMBER($BC1693)</f>
        <v>51</v>
      </c>
      <c r="AX1693">
        <f>IF(AW1693=0,50,ROUND(('01_指標庫'!$H$4*IF(ISNUMBER($F1693),L1693,0)+'01_指標庫'!$H$5*IF(ISNUMBER($AA1693),AL1693,0)+'01_指標庫'!$H$6*IF(ISNUMBER($G1693),M1693,0)+'01_指標庫'!$H$7*IF(ISNUMBER($H1693),N1693,0)+'01_指標庫'!$H$8*IF(ISNUMBER($AF1693),AQ1693,0)+'01_指標庫'!$H$9*IF(ISNUMBER($AG1693),AR1693,0)+'01_指標庫'!$H$10*IF(ISNUMBER($AB1693),AM1693,0)+'01_指標庫'!$H$11*IF(ISNUMBER($AC1693),AN1693,0)+'01_指標庫'!$H$12*IF(ISNUMBER($AD1693),AO1693,0)+'01_指標庫'!$H$13*IF(ISNUMBER($AE1693),AP1693,0)+'01_指標庫'!$H$14*IF(ISNUMBER($I1693),O1693,0)+'01_指標庫'!$H$15*IF(ISNUMBER($AH1693),AS1693,0)+'01_指標庫'!$H$16*IF(ISNUMBER($K1693),P1693,0)+'01_指標庫'!$H$17*IF(ISNUMBER($AI1693),AT1693,0)+'01_指標庫'!$H$18*IF(ISNUMBER($AJ1693),AU1693,0)+'01_指標庫'!$H$19*IF(ISNUMBER($AK1693),AV1693,0)+'01_指標庫'!$H$20*IF(ISNUMBER($BB1693),BB1693,0)+'01_指標庫'!$H$21*IF(ISNUMBER($BC1693),BC1693,0))/AW1693,1))</f>
        <v>60.8</v>
      </c>
      <c r="AY1693" s="67"/>
      <c r="AZ1693" s="67"/>
      <c r="BA1693" s="66">
        <f t="shared" si="615"/>
        <v>1.8839726096163245E-2</v>
      </c>
      <c r="BB1693">
        <f t="shared" si="616"/>
        <v>100</v>
      </c>
      <c r="BC1693" t="str">
        <f t="shared" si="617"/>
        <v/>
      </c>
    </row>
    <row r="1694" spans="1:55" ht="15" customHeight="1">
      <c r="A1694" s="56">
        <v>1690</v>
      </c>
      <c r="B1694" s="57">
        <v>45009</v>
      </c>
      <c r="C1694" s="56">
        <v>2023</v>
      </c>
      <c r="D1694" s="58" t="s">
        <v>234</v>
      </c>
      <c r="E1694" s="59">
        <v>12767.05</v>
      </c>
      <c r="F1694" s="60">
        <v>7.2458999999999996E-2</v>
      </c>
      <c r="G1694" s="60">
        <v>-0.16223000000000001</v>
      </c>
      <c r="H1694" s="61">
        <v>0.77549999999999997</v>
      </c>
      <c r="I1694" s="69">
        <v>455.5</v>
      </c>
      <c r="J1694" s="70" t="s">
        <v>240</v>
      </c>
      <c r="K1694" s="63">
        <v>21.74</v>
      </c>
      <c r="L1694" s="56">
        <f t="shared" si="595"/>
        <v>100</v>
      </c>
      <c r="M1694" s="56">
        <f t="shared" si="596"/>
        <v>0</v>
      </c>
      <c r="N1694" s="56">
        <f t="shared" si="597"/>
        <v>100</v>
      </c>
      <c r="O1694" s="56">
        <f t="shared" si="598"/>
        <v>50</v>
      </c>
      <c r="P1694" s="56">
        <f t="shared" si="599"/>
        <v>50</v>
      </c>
      <c r="Q1694" s="63"/>
      <c r="R1694" s="56"/>
      <c r="S1694" s="60">
        <f t="shared" si="612"/>
        <v>2.9711145136037675E-3</v>
      </c>
      <c r="T1694" s="64">
        <f t="shared" si="613"/>
        <v>-3.8478549314462707E-2</v>
      </c>
      <c r="V1694" s="65"/>
      <c r="W1694" s="65"/>
      <c r="Y1694" s="15" t="str">
        <f t="shared" si="600"/>
        <v>UNCERTAIN</v>
      </c>
      <c r="AA1694" s="66">
        <f t="shared" si="614"/>
        <v>2.3708226265294785E-2</v>
      </c>
      <c r="AB1694">
        <f>LOOKUP($B1694,'07_L1政策步階'!$A$4:$A$14,'07_L1政策步階'!$C$4:$C$14)</f>
        <v>-1</v>
      </c>
      <c r="AC1694" s="65"/>
      <c r="AD1694" s="65"/>
      <c r="AE1694" s="65"/>
      <c r="AF1694" s="65"/>
      <c r="AG1694" s="65"/>
      <c r="AH1694" s="65"/>
      <c r="AI1694" s="65"/>
      <c r="AJ1694" s="65"/>
      <c r="AK1694" s="65"/>
      <c r="AL1694">
        <f t="shared" si="601"/>
        <v>100</v>
      </c>
      <c r="AM1694">
        <f t="shared" si="602"/>
        <v>0</v>
      </c>
      <c r="AN1694" t="str">
        <f t="shared" si="603"/>
        <v/>
      </c>
      <c r="AO1694" t="str">
        <f t="shared" si="604"/>
        <v/>
      </c>
      <c r="AP1694" t="str">
        <f t="shared" si="605"/>
        <v/>
      </c>
      <c r="AQ1694" t="str">
        <f t="shared" si="606"/>
        <v/>
      </c>
      <c r="AR1694" t="str">
        <f t="shared" si="607"/>
        <v/>
      </c>
      <c r="AS1694" t="str">
        <f t="shared" si="608"/>
        <v/>
      </c>
      <c r="AT1694" t="str">
        <f t="shared" si="609"/>
        <v/>
      </c>
      <c r="AU1694" t="str">
        <f t="shared" si="610"/>
        <v/>
      </c>
      <c r="AV1694" t="str">
        <f t="shared" si="611"/>
        <v/>
      </c>
      <c r="AW1694">
        <f>'01_指標庫'!$H$4*ISNUMBER($F1694)+'01_指標庫'!$H$5*ISNUMBER($AA1694)+'01_指標庫'!$H$6*ISNUMBER($G1694)+'01_指標庫'!$H$7*ISNUMBER($H1694)+'01_指標庫'!$H$8*ISNUMBER($AF1694)+'01_指標庫'!$H$9*ISNUMBER($AG1694)+'01_指標庫'!$H$10*ISNUMBER($AB1694)+'01_指標庫'!$H$11*ISNUMBER($AC1694)+'01_指標庫'!$H$12*ISNUMBER($AD1694)+'01_指標庫'!$H$13*ISNUMBER($AE1694)+'01_指標庫'!$H$14*ISNUMBER($I1694)+'01_指標庫'!$H$15*ISNUMBER($AH1694)+'01_指標庫'!$H$16*ISNUMBER($K1694)+'01_指標庫'!$H$17*ISNUMBER($AI1694)+'01_指標庫'!$H$18*ISNUMBER($AJ1694)+'01_指標庫'!$H$19*ISNUMBER($AK1694)+'01_指標庫'!$H$20*ISNUMBER($BB1694)+'01_指標庫'!$H$21*ISNUMBER($BC1694)</f>
        <v>51</v>
      </c>
      <c r="AX1694">
        <f>IF(AW1694=0,50,ROUND(('01_指標庫'!$H$4*IF(ISNUMBER($F1694),L1694,0)+'01_指標庫'!$H$5*IF(ISNUMBER($AA1694),AL1694,0)+'01_指標庫'!$H$6*IF(ISNUMBER($G1694),M1694,0)+'01_指標庫'!$H$7*IF(ISNUMBER($H1694),N1694,0)+'01_指標庫'!$H$8*IF(ISNUMBER($AF1694),AQ1694,0)+'01_指標庫'!$H$9*IF(ISNUMBER($AG1694),AR1694,0)+'01_指標庫'!$H$10*IF(ISNUMBER($AB1694),AM1694,0)+'01_指標庫'!$H$11*IF(ISNUMBER($AC1694),AN1694,0)+'01_指標庫'!$H$12*IF(ISNUMBER($AD1694),AO1694,0)+'01_指標庫'!$H$13*IF(ISNUMBER($AE1694),AP1694,0)+'01_指標庫'!$H$14*IF(ISNUMBER($I1694),O1694,0)+'01_指標庫'!$H$15*IF(ISNUMBER($AH1694),AS1694,0)+'01_指標庫'!$H$16*IF(ISNUMBER($K1694),P1694,0)+'01_指標庫'!$H$17*IF(ISNUMBER($AI1694),AT1694,0)+'01_指標庫'!$H$18*IF(ISNUMBER($AJ1694),AU1694,0)+'01_指標庫'!$H$19*IF(ISNUMBER($AK1694),AV1694,0)+'01_指標庫'!$H$20*IF(ISNUMBER($BB1694),BB1694,0)+'01_指標庫'!$H$21*IF(ISNUMBER($BC1694),BC1694,0))/AW1694,1))</f>
        <v>60.8</v>
      </c>
      <c r="AY1694" s="67"/>
      <c r="AZ1694" s="67"/>
      <c r="BA1694" s="66">
        <f t="shared" si="615"/>
        <v>1.5154470377721774E-2</v>
      </c>
      <c r="BB1694">
        <f t="shared" si="616"/>
        <v>100</v>
      </c>
      <c r="BC1694" t="str">
        <f t="shared" si="617"/>
        <v/>
      </c>
    </row>
    <row r="1695" spans="1:55" ht="15" customHeight="1">
      <c r="A1695" s="56">
        <v>1691</v>
      </c>
      <c r="B1695" s="57">
        <v>45012</v>
      </c>
      <c r="C1695" s="56">
        <v>2023</v>
      </c>
      <c r="D1695" s="58" t="s">
        <v>236</v>
      </c>
      <c r="E1695" s="59">
        <v>12673.07</v>
      </c>
      <c r="F1695" s="60">
        <v>6.4538999999999999E-2</v>
      </c>
      <c r="G1695" s="60">
        <v>-0.16839699999999999</v>
      </c>
      <c r="H1695" s="61">
        <v>0.79590000000000005</v>
      </c>
      <c r="I1695" s="69">
        <v>445.9</v>
      </c>
      <c r="J1695" s="70" t="s">
        <v>240</v>
      </c>
      <c r="K1695" s="63">
        <v>20.6</v>
      </c>
      <c r="L1695" s="56">
        <f t="shared" si="595"/>
        <v>100</v>
      </c>
      <c r="M1695" s="56">
        <f t="shared" si="596"/>
        <v>0</v>
      </c>
      <c r="N1695" s="56">
        <f t="shared" si="597"/>
        <v>100</v>
      </c>
      <c r="O1695" s="56">
        <f t="shared" si="598"/>
        <v>50</v>
      </c>
      <c r="P1695" s="56">
        <f t="shared" si="599"/>
        <v>50</v>
      </c>
      <c r="Q1695" s="63"/>
      <c r="R1695" s="56"/>
      <c r="S1695" s="60">
        <f t="shared" si="612"/>
        <v>-7.3611366760527597E-3</v>
      </c>
      <c r="T1695" s="64">
        <f t="shared" si="613"/>
        <v>-5.2437902483900456E-2</v>
      </c>
      <c r="V1695" s="65"/>
      <c r="W1695" s="65"/>
      <c r="Y1695" s="15" t="str">
        <f t="shared" si="600"/>
        <v>UNCERTAIN</v>
      </c>
      <c r="AA1695" s="66">
        <f t="shared" si="614"/>
        <v>2.5721928904260283E-2</v>
      </c>
      <c r="AB1695">
        <f>LOOKUP($B1695,'07_L1政策步階'!$A$4:$A$14,'07_L1政策步階'!$C$4:$C$14)</f>
        <v>-1</v>
      </c>
      <c r="AC1695" s="65"/>
      <c r="AD1695" s="65"/>
      <c r="AE1695" s="65"/>
      <c r="AF1695" s="65"/>
      <c r="AG1695" s="65"/>
      <c r="AH1695" s="65"/>
      <c r="AI1695" s="65"/>
      <c r="AJ1695" s="65"/>
      <c r="AK1695" s="65"/>
      <c r="AL1695">
        <f t="shared" si="601"/>
        <v>100</v>
      </c>
      <c r="AM1695">
        <f t="shared" si="602"/>
        <v>0</v>
      </c>
      <c r="AN1695" t="str">
        <f t="shared" si="603"/>
        <v/>
      </c>
      <c r="AO1695" t="str">
        <f t="shared" si="604"/>
        <v/>
      </c>
      <c r="AP1695" t="str">
        <f t="shared" si="605"/>
        <v/>
      </c>
      <c r="AQ1695" t="str">
        <f t="shared" si="606"/>
        <v/>
      </c>
      <c r="AR1695" t="str">
        <f t="shared" si="607"/>
        <v/>
      </c>
      <c r="AS1695" t="str">
        <f t="shared" si="608"/>
        <v/>
      </c>
      <c r="AT1695" t="str">
        <f t="shared" si="609"/>
        <v/>
      </c>
      <c r="AU1695" t="str">
        <f t="shared" si="610"/>
        <v/>
      </c>
      <c r="AV1695" t="str">
        <f t="shared" si="611"/>
        <v/>
      </c>
      <c r="AW1695">
        <f>'01_指標庫'!$H$4*ISNUMBER($F1695)+'01_指標庫'!$H$5*ISNUMBER($AA1695)+'01_指標庫'!$H$6*ISNUMBER($G1695)+'01_指標庫'!$H$7*ISNUMBER($H1695)+'01_指標庫'!$H$8*ISNUMBER($AF1695)+'01_指標庫'!$H$9*ISNUMBER($AG1695)+'01_指標庫'!$H$10*ISNUMBER($AB1695)+'01_指標庫'!$H$11*ISNUMBER($AC1695)+'01_指標庫'!$H$12*ISNUMBER($AD1695)+'01_指標庫'!$H$13*ISNUMBER($AE1695)+'01_指標庫'!$H$14*ISNUMBER($I1695)+'01_指標庫'!$H$15*ISNUMBER($AH1695)+'01_指標庫'!$H$16*ISNUMBER($K1695)+'01_指標庫'!$H$17*ISNUMBER($AI1695)+'01_指標庫'!$H$18*ISNUMBER($AJ1695)+'01_指標庫'!$H$19*ISNUMBER($AK1695)+'01_指標庫'!$H$20*ISNUMBER($BB1695)+'01_指標庫'!$H$21*ISNUMBER($BC1695)</f>
        <v>51</v>
      </c>
      <c r="AX1695">
        <f>IF(AW1695=0,50,ROUND(('01_指標庫'!$H$4*IF(ISNUMBER($F1695),L1695,0)+'01_指標庫'!$H$5*IF(ISNUMBER($AA1695),AL1695,0)+'01_指標庫'!$H$6*IF(ISNUMBER($G1695),M1695,0)+'01_指標庫'!$H$7*IF(ISNUMBER($H1695),N1695,0)+'01_指標庫'!$H$8*IF(ISNUMBER($AF1695),AQ1695,0)+'01_指標庫'!$H$9*IF(ISNUMBER($AG1695),AR1695,0)+'01_指標庫'!$H$10*IF(ISNUMBER($AB1695),AM1695,0)+'01_指標庫'!$H$11*IF(ISNUMBER($AC1695),AN1695,0)+'01_指標庫'!$H$12*IF(ISNUMBER($AD1695),AO1695,0)+'01_指標庫'!$H$13*IF(ISNUMBER($AE1695),AP1695,0)+'01_指標庫'!$H$14*IF(ISNUMBER($I1695),O1695,0)+'01_指標庫'!$H$15*IF(ISNUMBER($AH1695),AS1695,0)+'01_指標庫'!$H$16*IF(ISNUMBER($K1695),P1695,0)+'01_指標庫'!$H$17*IF(ISNUMBER($AI1695),AT1695,0)+'01_指標庫'!$H$18*IF(ISNUMBER($AJ1695),AU1695,0)+'01_指標庫'!$H$19*IF(ISNUMBER($AK1695),AV1695,0)+'01_指標庫'!$H$20*IF(ISNUMBER($BB1695),BB1695,0)+'01_指標庫'!$H$21*IF(ISNUMBER($BC1695),BC1695,0))/AW1695,1))</f>
        <v>60.8</v>
      </c>
      <c r="AY1695" s="67"/>
      <c r="AZ1695" s="67"/>
      <c r="BA1695" s="66">
        <f t="shared" si="615"/>
        <v>1.0852123602817398E-2</v>
      </c>
      <c r="BB1695">
        <f t="shared" si="616"/>
        <v>100</v>
      </c>
      <c r="BC1695" t="str">
        <f t="shared" si="617"/>
        <v/>
      </c>
    </row>
    <row r="1696" spans="1:55" ht="15" customHeight="1">
      <c r="A1696" s="56">
        <v>1692</v>
      </c>
      <c r="B1696" s="57">
        <v>45013</v>
      </c>
      <c r="C1696" s="56">
        <v>2023</v>
      </c>
      <c r="D1696" s="58" t="s">
        <v>237</v>
      </c>
      <c r="E1696" s="59">
        <v>12610.57</v>
      </c>
      <c r="F1696" s="60">
        <v>5.9137000000000002E-2</v>
      </c>
      <c r="G1696" s="60">
        <v>-0.17249800000000001</v>
      </c>
      <c r="H1696" s="61">
        <v>0.75509999999999999</v>
      </c>
      <c r="I1696" s="69">
        <v>440.7</v>
      </c>
      <c r="J1696" s="70" t="s">
        <v>240</v>
      </c>
      <c r="K1696" s="63">
        <v>19.97</v>
      </c>
      <c r="L1696" s="56">
        <f t="shared" si="595"/>
        <v>100</v>
      </c>
      <c r="M1696" s="56">
        <f t="shared" si="596"/>
        <v>0</v>
      </c>
      <c r="N1696" s="56">
        <f t="shared" si="597"/>
        <v>100</v>
      </c>
      <c r="O1696" s="56">
        <f t="shared" si="598"/>
        <v>50</v>
      </c>
      <c r="P1696" s="56">
        <f t="shared" si="599"/>
        <v>100</v>
      </c>
      <c r="Q1696" s="63"/>
      <c r="R1696" s="56"/>
      <c r="S1696" s="60">
        <f t="shared" si="612"/>
        <v>-4.9317174133812758E-3</v>
      </c>
      <c r="T1696" s="64">
        <f t="shared" si="613"/>
        <v>-3.0582524271844824E-2</v>
      </c>
      <c r="V1696" s="65"/>
      <c r="W1696" s="65"/>
      <c r="Y1696" s="15" t="str">
        <f t="shared" si="600"/>
        <v>UNCERTAIN</v>
      </c>
      <c r="AA1696" s="66">
        <f t="shared" si="614"/>
        <v>2.7370951939517996E-2</v>
      </c>
      <c r="AB1696">
        <f>LOOKUP($B1696,'07_L1政策步階'!$A$4:$A$14,'07_L1政策步階'!$C$4:$C$14)</f>
        <v>-1</v>
      </c>
      <c r="AC1696" s="65"/>
      <c r="AD1696" s="65"/>
      <c r="AE1696" s="65"/>
      <c r="AF1696" s="65"/>
      <c r="AG1696" s="65"/>
      <c r="AH1696" s="65"/>
      <c r="AI1696" s="65"/>
      <c r="AJ1696" s="65"/>
      <c r="AK1696" s="65"/>
      <c r="AL1696">
        <f t="shared" si="601"/>
        <v>100</v>
      </c>
      <c r="AM1696">
        <f t="shared" si="602"/>
        <v>0</v>
      </c>
      <c r="AN1696" t="str">
        <f t="shared" si="603"/>
        <v/>
      </c>
      <c r="AO1696" t="str">
        <f t="shared" si="604"/>
        <v/>
      </c>
      <c r="AP1696" t="str">
        <f t="shared" si="605"/>
        <v/>
      </c>
      <c r="AQ1696" t="str">
        <f t="shared" si="606"/>
        <v/>
      </c>
      <c r="AR1696" t="str">
        <f t="shared" si="607"/>
        <v/>
      </c>
      <c r="AS1696" t="str">
        <f t="shared" si="608"/>
        <v/>
      </c>
      <c r="AT1696" t="str">
        <f t="shared" si="609"/>
        <v/>
      </c>
      <c r="AU1696" t="str">
        <f t="shared" si="610"/>
        <v/>
      </c>
      <c r="AV1696" t="str">
        <f t="shared" si="611"/>
        <v/>
      </c>
      <c r="AW1696">
        <f>'01_指標庫'!$H$4*ISNUMBER($F1696)+'01_指標庫'!$H$5*ISNUMBER($AA1696)+'01_指標庫'!$H$6*ISNUMBER($G1696)+'01_指標庫'!$H$7*ISNUMBER($H1696)+'01_指標庫'!$H$8*ISNUMBER($AF1696)+'01_指標庫'!$H$9*ISNUMBER($AG1696)+'01_指標庫'!$H$10*ISNUMBER($AB1696)+'01_指標庫'!$H$11*ISNUMBER($AC1696)+'01_指標庫'!$H$12*ISNUMBER($AD1696)+'01_指標庫'!$H$13*ISNUMBER($AE1696)+'01_指標庫'!$H$14*ISNUMBER($I1696)+'01_指標庫'!$H$15*ISNUMBER($AH1696)+'01_指標庫'!$H$16*ISNUMBER($K1696)+'01_指標庫'!$H$17*ISNUMBER($AI1696)+'01_指標庫'!$H$18*ISNUMBER($AJ1696)+'01_指標庫'!$H$19*ISNUMBER($AK1696)+'01_指標庫'!$H$20*ISNUMBER($BB1696)+'01_指標庫'!$H$21*ISNUMBER($BC1696)</f>
        <v>51</v>
      </c>
      <c r="AX1696">
        <f>IF(AW1696=0,50,ROUND(('01_指標庫'!$H$4*IF(ISNUMBER($F1696),L1696,0)+'01_指標庫'!$H$5*IF(ISNUMBER($AA1696),AL1696,0)+'01_指標庫'!$H$6*IF(ISNUMBER($G1696),M1696,0)+'01_指標庫'!$H$7*IF(ISNUMBER($H1696),N1696,0)+'01_指標庫'!$H$8*IF(ISNUMBER($AF1696),AQ1696,0)+'01_指標庫'!$H$9*IF(ISNUMBER($AG1696),AR1696,0)+'01_指標庫'!$H$10*IF(ISNUMBER($AB1696),AM1696,0)+'01_指標庫'!$H$11*IF(ISNUMBER($AC1696),AN1696,0)+'01_指標庫'!$H$12*IF(ISNUMBER($AD1696),AO1696,0)+'01_指標庫'!$H$13*IF(ISNUMBER($AE1696),AP1696,0)+'01_指標庫'!$H$14*IF(ISNUMBER($I1696),O1696,0)+'01_指標庫'!$H$15*IF(ISNUMBER($AH1696),AS1696,0)+'01_指標庫'!$H$16*IF(ISNUMBER($K1696),P1696,0)+'01_指標庫'!$H$17*IF(ISNUMBER($AI1696),AT1696,0)+'01_指標庫'!$H$18*IF(ISNUMBER($AJ1696),AU1696,0)+'01_指標庫'!$H$19*IF(ISNUMBER($AK1696),AV1696,0)+'01_指標庫'!$H$20*IF(ISNUMBER($BB1696),BB1696,0)+'01_指標庫'!$H$21*IF(ISNUMBER($BC1696),BC1696,0))/AW1696,1))</f>
        <v>60.8</v>
      </c>
      <c r="AY1696" s="67"/>
      <c r="AZ1696" s="67"/>
      <c r="BA1696" s="66">
        <f t="shared" si="615"/>
        <v>5.4794418354824348E-3</v>
      </c>
      <c r="BB1696">
        <f t="shared" si="616"/>
        <v>50</v>
      </c>
      <c r="BC1696" t="str">
        <f t="shared" si="617"/>
        <v/>
      </c>
    </row>
    <row r="1697" spans="1:55" ht="15" customHeight="1">
      <c r="A1697" s="56">
        <v>1693</v>
      </c>
      <c r="B1697" s="57">
        <v>45014</v>
      </c>
      <c r="C1697" s="56">
        <v>2023</v>
      </c>
      <c r="D1697" s="58" t="s">
        <v>238</v>
      </c>
      <c r="E1697" s="59">
        <v>12846.03</v>
      </c>
      <c r="F1697" s="60">
        <v>7.8453999999999996E-2</v>
      </c>
      <c r="G1697" s="60">
        <v>-0.15704699999999999</v>
      </c>
      <c r="H1697" s="61">
        <v>0.81630000000000003</v>
      </c>
      <c r="I1697" s="69">
        <v>433.5</v>
      </c>
      <c r="J1697" s="70" t="s">
        <v>240</v>
      </c>
      <c r="K1697" s="63">
        <v>19.12</v>
      </c>
      <c r="L1697" s="56">
        <f t="shared" si="595"/>
        <v>100</v>
      </c>
      <c r="M1697" s="56">
        <f t="shared" si="596"/>
        <v>0</v>
      </c>
      <c r="N1697" s="56">
        <f t="shared" si="597"/>
        <v>100</v>
      </c>
      <c r="O1697" s="56">
        <f t="shared" si="598"/>
        <v>50</v>
      </c>
      <c r="P1697" s="56">
        <f t="shared" si="599"/>
        <v>100</v>
      </c>
      <c r="Q1697" s="63"/>
      <c r="R1697" s="56"/>
      <c r="S1697" s="60">
        <f t="shared" si="612"/>
        <v>1.8671638157514048E-2</v>
      </c>
      <c r="T1697" s="64">
        <f t="shared" si="613"/>
        <v>-4.2563845768652908E-2</v>
      </c>
      <c r="V1697" s="65"/>
      <c r="W1697" s="65"/>
      <c r="Y1697" s="15" t="str">
        <f t="shared" si="600"/>
        <v>UNCERTAIN</v>
      </c>
      <c r="AA1697" s="66">
        <f t="shared" si="614"/>
        <v>2.9098026477321515E-2</v>
      </c>
      <c r="AB1697">
        <f>LOOKUP($B1697,'07_L1政策步階'!$A$4:$A$14,'07_L1政策步階'!$C$4:$C$14)</f>
        <v>-1</v>
      </c>
      <c r="AC1697" s="65"/>
      <c r="AD1697" s="65"/>
      <c r="AE1697" s="65"/>
      <c r="AF1697" s="65"/>
      <c r="AG1697" s="65"/>
      <c r="AH1697" s="65"/>
      <c r="AI1697" s="65"/>
      <c r="AJ1697" s="65"/>
      <c r="AK1697" s="65"/>
      <c r="AL1697">
        <f t="shared" si="601"/>
        <v>100</v>
      </c>
      <c r="AM1697">
        <f t="shared" si="602"/>
        <v>0</v>
      </c>
      <c r="AN1697" t="str">
        <f t="shared" si="603"/>
        <v/>
      </c>
      <c r="AO1697" t="str">
        <f t="shared" si="604"/>
        <v/>
      </c>
      <c r="AP1697" t="str">
        <f t="shared" si="605"/>
        <v/>
      </c>
      <c r="AQ1697" t="str">
        <f t="shared" si="606"/>
        <v/>
      </c>
      <c r="AR1697" t="str">
        <f t="shared" si="607"/>
        <v/>
      </c>
      <c r="AS1697" t="str">
        <f t="shared" si="608"/>
        <v/>
      </c>
      <c r="AT1697" t="str">
        <f t="shared" si="609"/>
        <v/>
      </c>
      <c r="AU1697" t="str">
        <f t="shared" si="610"/>
        <v/>
      </c>
      <c r="AV1697" t="str">
        <f t="shared" si="611"/>
        <v/>
      </c>
      <c r="AW1697">
        <f>'01_指標庫'!$H$4*ISNUMBER($F1697)+'01_指標庫'!$H$5*ISNUMBER($AA1697)+'01_指標庫'!$H$6*ISNUMBER($G1697)+'01_指標庫'!$H$7*ISNUMBER($H1697)+'01_指標庫'!$H$8*ISNUMBER($AF1697)+'01_指標庫'!$H$9*ISNUMBER($AG1697)+'01_指標庫'!$H$10*ISNUMBER($AB1697)+'01_指標庫'!$H$11*ISNUMBER($AC1697)+'01_指標庫'!$H$12*ISNUMBER($AD1697)+'01_指標庫'!$H$13*ISNUMBER($AE1697)+'01_指標庫'!$H$14*ISNUMBER($I1697)+'01_指標庫'!$H$15*ISNUMBER($AH1697)+'01_指標庫'!$H$16*ISNUMBER($K1697)+'01_指標庫'!$H$17*ISNUMBER($AI1697)+'01_指標庫'!$H$18*ISNUMBER($AJ1697)+'01_指標庫'!$H$19*ISNUMBER($AK1697)+'01_指標庫'!$H$20*ISNUMBER($BB1697)+'01_指標庫'!$H$21*ISNUMBER($BC1697)</f>
        <v>51</v>
      </c>
      <c r="AX1697">
        <f>IF(AW1697=0,50,ROUND(('01_指標庫'!$H$4*IF(ISNUMBER($F1697),L1697,0)+'01_指標庫'!$H$5*IF(ISNUMBER($AA1697),AL1697,0)+'01_指標庫'!$H$6*IF(ISNUMBER($G1697),M1697,0)+'01_指標庫'!$H$7*IF(ISNUMBER($H1697),N1697,0)+'01_指標庫'!$H$8*IF(ISNUMBER($AF1697),AQ1697,0)+'01_指標庫'!$H$9*IF(ISNUMBER($AG1697),AR1697,0)+'01_指標庫'!$H$10*IF(ISNUMBER($AB1697),AM1697,0)+'01_指標庫'!$H$11*IF(ISNUMBER($AC1697),AN1697,0)+'01_指標庫'!$H$12*IF(ISNUMBER($AD1697),AO1697,0)+'01_指標庫'!$H$13*IF(ISNUMBER($AE1697),AP1697,0)+'01_指標庫'!$H$14*IF(ISNUMBER($I1697),O1697,0)+'01_指標庫'!$H$15*IF(ISNUMBER($AH1697),AS1697,0)+'01_指標庫'!$H$16*IF(ISNUMBER($K1697),P1697,0)+'01_指標庫'!$H$17*IF(ISNUMBER($AI1697),AT1697,0)+'01_指標庫'!$H$18*IF(ISNUMBER($AJ1697),AU1697,0)+'01_指標庫'!$H$19*IF(ISNUMBER($AK1697),AV1697,0)+'01_指標庫'!$H$20*IF(ISNUMBER($BB1697),BB1697,0)+'01_指標庫'!$H$21*IF(ISNUMBER($BC1697),BC1697,0))/AW1697,1))</f>
        <v>60.8</v>
      </c>
      <c r="AY1697" s="67"/>
      <c r="AZ1697" s="67"/>
      <c r="BA1697" s="66">
        <f t="shared" si="615"/>
        <v>5.1618337732808328E-3</v>
      </c>
      <c r="BB1697">
        <f t="shared" si="616"/>
        <v>50</v>
      </c>
      <c r="BC1697" t="str">
        <f t="shared" si="617"/>
        <v/>
      </c>
    </row>
    <row r="1698" spans="1:55" ht="15" customHeight="1">
      <c r="A1698" s="56">
        <v>1694</v>
      </c>
      <c r="B1698" s="57">
        <v>45015</v>
      </c>
      <c r="C1698" s="56">
        <v>2023</v>
      </c>
      <c r="D1698" s="58" t="s">
        <v>239</v>
      </c>
      <c r="E1698" s="59">
        <v>12963.14</v>
      </c>
      <c r="F1698" s="60">
        <v>8.7521000000000002E-2</v>
      </c>
      <c r="G1698" s="60">
        <v>-0.14488799999999999</v>
      </c>
      <c r="H1698" s="61">
        <v>0.79590000000000005</v>
      </c>
      <c r="I1698" s="69">
        <v>432.7</v>
      </c>
      <c r="J1698" s="70" t="s">
        <v>240</v>
      </c>
      <c r="K1698" s="63">
        <v>19.02</v>
      </c>
      <c r="L1698" s="56">
        <f t="shared" si="595"/>
        <v>100</v>
      </c>
      <c r="M1698" s="56">
        <f t="shared" si="596"/>
        <v>50</v>
      </c>
      <c r="N1698" s="56">
        <f t="shared" si="597"/>
        <v>100</v>
      </c>
      <c r="O1698" s="56">
        <f t="shared" si="598"/>
        <v>50</v>
      </c>
      <c r="P1698" s="56">
        <f t="shared" si="599"/>
        <v>100</v>
      </c>
      <c r="Q1698" s="63"/>
      <c r="R1698" s="56"/>
      <c r="S1698" s="60">
        <f t="shared" si="612"/>
        <v>9.1164351943751054E-3</v>
      </c>
      <c r="T1698" s="64">
        <f t="shared" si="613"/>
        <v>-5.2301255230126076E-3</v>
      </c>
      <c r="V1698" s="65"/>
      <c r="W1698" s="65"/>
      <c r="Y1698" s="15" t="str">
        <f t="shared" si="600"/>
        <v>UNCERTAIN</v>
      </c>
      <c r="AA1698" s="66">
        <f t="shared" si="614"/>
        <v>3.0980528547702724E-2</v>
      </c>
      <c r="AB1698">
        <f>LOOKUP($B1698,'07_L1政策步階'!$A$4:$A$14,'07_L1政策步階'!$C$4:$C$14)</f>
        <v>-1</v>
      </c>
      <c r="AC1698" s="65"/>
      <c r="AD1698" s="65"/>
      <c r="AE1698" s="65"/>
      <c r="AF1698" s="65"/>
      <c r="AG1698" s="65"/>
      <c r="AH1698" s="65"/>
      <c r="AI1698" s="65"/>
      <c r="AJ1698" s="65"/>
      <c r="AK1698" s="65"/>
      <c r="AL1698">
        <f t="shared" si="601"/>
        <v>100</v>
      </c>
      <c r="AM1698">
        <f t="shared" si="602"/>
        <v>0</v>
      </c>
      <c r="AN1698" t="str">
        <f t="shared" si="603"/>
        <v/>
      </c>
      <c r="AO1698" t="str">
        <f t="shared" si="604"/>
        <v/>
      </c>
      <c r="AP1698" t="str">
        <f t="shared" si="605"/>
        <v/>
      </c>
      <c r="AQ1698" t="str">
        <f t="shared" si="606"/>
        <v/>
      </c>
      <c r="AR1698" t="str">
        <f t="shared" si="607"/>
        <v/>
      </c>
      <c r="AS1698" t="str">
        <f t="shared" si="608"/>
        <v/>
      </c>
      <c r="AT1698" t="str">
        <f t="shared" si="609"/>
        <v/>
      </c>
      <c r="AU1698" t="str">
        <f t="shared" si="610"/>
        <v/>
      </c>
      <c r="AV1698" t="str">
        <f t="shared" si="611"/>
        <v/>
      </c>
      <c r="AW1698">
        <f>'01_指標庫'!$H$4*ISNUMBER($F1698)+'01_指標庫'!$H$5*ISNUMBER($AA1698)+'01_指標庫'!$H$6*ISNUMBER($G1698)+'01_指標庫'!$H$7*ISNUMBER($H1698)+'01_指標庫'!$H$8*ISNUMBER($AF1698)+'01_指標庫'!$H$9*ISNUMBER($AG1698)+'01_指標庫'!$H$10*ISNUMBER($AB1698)+'01_指標庫'!$H$11*ISNUMBER($AC1698)+'01_指標庫'!$H$12*ISNUMBER($AD1698)+'01_指標庫'!$H$13*ISNUMBER($AE1698)+'01_指標庫'!$H$14*ISNUMBER($I1698)+'01_指標庫'!$H$15*ISNUMBER($AH1698)+'01_指標庫'!$H$16*ISNUMBER($K1698)+'01_指標庫'!$H$17*ISNUMBER($AI1698)+'01_指標庫'!$H$18*ISNUMBER($AJ1698)+'01_指標庫'!$H$19*ISNUMBER($AK1698)+'01_指標庫'!$H$20*ISNUMBER($BB1698)+'01_指標庫'!$H$21*ISNUMBER($BC1698)</f>
        <v>51</v>
      </c>
      <c r="AX1698">
        <f>IF(AW1698=0,50,ROUND(('01_指標庫'!$H$4*IF(ISNUMBER($F1698),L1698,0)+'01_指標庫'!$H$5*IF(ISNUMBER($AA1698),AL1698,0)+'01_指標庫'!$H$6*IF(ISNUMBER($G1698),M1698,0)+'01_指標庫'!$H$7*IF(ISNUMBER($H1698),N1698,0)+'01_指標庫'!$H$8*IF(ISNUMBER($AF1698),AQ1698,0)+'01_指標庫'!$H$9*IF(ISNUMBER($AG1698),AR1698,0)+'01_指標庫'!$H$10*IF(ISNUMBER($AB1698),AM1698,0)+'01_指標庫'!$H$11*IF(ISNUMBER($AC1698),AN1698,0)+'01_指標庫'!$H$12*IF(ISNUMBER($AD1698),AO1698,0)+'01_指標庫'!$H$13*IF(ISNUMBER($AE1698),AP1698,0)+'01_指標庫'!$H$14*IF(ISNUMBER($I1698),O1698,0)+'01_指標庫'!$H$15*IF(ISNUMBER($AH1698),AS1698,0)+'01_指標庫'!$H$16*IF(ISNUMBER($K1698),P1698,0)+'01_指標庫'!$H$17*IF(ISNUMBER($AI1698),AT1698,0)+'01_指標庫'!$H$18*IF(ISNUMBER($AJ1698),AU1698,0)+'01_指標庫'!$H$19*IF(ISNUMBER($AK1698),AV1698,0)+'01_指標庫'!$H$20*IF(ISNUMBER($BB1698),BB1698,0)+'01_指標庫'!$H$21*IF(ISNUMBER($BC1698),BC1698,0))/AW1698,1))</f>
        <v>68.599999999999994</v>
      </c>
      <c r="AY1698" s="67"/>
      <c r="AZ1698" s="67"/>
      <c r="BA1698" s="66">
        <f t="shared" si="615"/>
        <v>5.8241377374119718E-3</v>
      </c>
      <c r="BB1698">
        <f t="shared" si="616"/>
        <v>50</v>
      </c>
      <c r="BC1698" t="str">
        <f t="shared" si="617"/>
        <v/>
      </c>
    </row>
    <row r="1699" spans="1:55" ht="15" customHeight="1">
      <c r="A1699" s="56">
        <v>1695</v>
      </c>
      <c r="B1699" s="57">
        <v>45016</v>
      </c>
      <c r="C1699" s="56">
        <v>2023</v>
      </c>
      <c r="D1699" s="58" t="s">
        <v>234</v>
      </c>
      <c r="E1699" s="59">
        <v>13181.35</v>
      </c>
      <c r="F1699" s="60">
        <v>0.104961</v>
      </c>
      <c r="G1699" s="60">
        <v>-0.130494</v>
      </c>
      <c r="H1699" s="61">
        <v>0.8367</v>
      </c>
      <c r="I1699" s="69">
        <v>430</v>
      </c>
      <c r="J1699" s="70" t="s">
        <v>240</v>
      </c>
      <c r="K1699" s="63">
        <v>18.7</v>
      </c>
      <c r="L1699" s="56">
        <f t="shared" si="595"/>
        <v>100</v>
      </c>
      <c r="M1699" s="56">
        <f t="shared" si="596"/>
        <v>50</v>
      </c>
      <c r="N1699" s="56">
        <f t="shared" si="597"/>
        <v>100</v>
      </c>
      <c r="O1699" s="56">
        <f t="shared" si="598"/>
        <v>50</v>
      </c>
      <c r="P1699" s="56">
        <f t="shared" si="599"/>
        <v>100</v>
      </c>
      <c r="Q1699" s="63"/>
      <c r="R1699" s="56"/>
      <c r="S1699" s="60">
        <f t="shared" si="612"/>
        <v>1.683311296491441E-2</v>
      </c>
      <c r="T1699" s="64">
        <f t="shared" si="613"/>
        <v>-1.6824395373291279E-2</v>
      </c>
      <c r="V1699" s="65"/>
      <c r="W1699" s="65"/>
      <c r="Y1699" s="15" t="str">
        <f t="shared" si="600"/>
        <v>UNCERTAIN</v>
      </c>
      <c r="AA1699" s="66">
        <f t="shared" si="614"/>
        <v>3.3334045867949857E-2</v>
      </c>
      <c r="AB1699">
        <f>LOOKUP($B1699,'07_L1政策步階'!$A$4:$A$14,'07_L1政策步階'!$C$4:$C$14)</f>
        <v>-1</v>
      </c>
      <c r="AC1699" s="65"/>
      <c r="AD1699" s="65"/>
      <c r="AE1699" s="65"/>
      <c r="AF1699" s="65"/>
      <c r="AG1699" s="65"/>
      <c r="AH1699" s="65"/>
      <c r="AI1699" s="65"/>
      <c r="AJ1699" s="65"/>
      <c r="AK1699" s="65"/>
      <c r="AL1699">
        <f t="shared" si="601"/>
        <v>100</v>
      </c>
      <c r="AM1699">
        <f t="shared" si="602"/>
        <v>0</v>
      </c>
      <c r="AN1699" t="str">
        <f t="shared" si="603"/>
        <v/>
      </c>
      <c r="AO1699" t="str">
        <f t="shared" si="604"/>
        <v/>
      </c>
      <c r="AP1699" t="str">
        <f t="shared" si="605"/>
        <v/>
      </c>
      <c r="AQ1699" t="str">
        <f t="shared" si="606"/>
        <v/>
      </c>
      <c r="AR1699" t="str">
        <f t="shared" si="607"/>
        <v/>
      </c>
      <c r="AS1699" t="str">
        <f t="shared" si="608"/>
        <v/>
      </c>
      <c r="AT1699" t="str">
        <f t="shared" si="609"/>
        <v/>
      </c>
      <c r="AU1699" t="str">
        <f t="shared" si="610"/>
        <v/>
      </c>
      <c r="AV1699" t="str">
        <f t="shared" si="611"/>
        <v/>
      </c>
      <c r="AW1699">
        <f>'01_指標庫'!$H$4*ISNUMBER($F1699)+'01_指標庫'!$H$5*ISNUMBER($AA1699)+'01_指標庫'!$H$6*ISNUMBER($G1699)+'01_指標庫'!$H$7*ISNUMBER($H1699)+'01_指標庫'!$H$8*ISNUMBER($AF1699)+'01_指標庫'!$H$9*ISNUMBER($AG1699)+'01_指標庫'!$H$10*ISNUMBER($AB1699)+'01_指標庫'!$H$11*ISNUMBER($AC1699)+'01_指標庫'!$H$12*ISNUMBER($AD1699)+'01_指標庫'!$H$13*ISNUMBER($AE1699)+'01_指標庫'!$H$14*ISNUMBER($I1699)+'01_指標庫'!$H$15*ISNUMBER($AH1699)+'01_指標庫'!$H$16*ISNUMBER($K1699)+'01_指標庫'!$H$17*ISNUMBER($AI1699)+'01_指標庫'!$H$18*ISNUMBER($AJ1699)+'01_指標庫'!$H$19*ISNUMBER($AK1699)+'01_指標庫'!$H$20*ISNUMBER($BB1699)+'01_指標庫'!$H$21*ISNUMBER($BC1699)</f>
        <v>51</v>
      </c>
      <c r="AX1699">
        <f>IF(AW1699=0,50,ROUND(('01_指標庫'!$H$4*IF(ISNUMBER($F1699),L1699,0)+'01_指標庫'!$H$5*IF(ISNUMBER($AA1699),AL1699,0)+'01_指標庫'!$H$6*IF(ISNUMBER($G1699),M1699,0)+'01_指標庫'!$H$7*IF(ISNUMBER($H1699),N1699,0)+'01_指標庫'!$H$8*IF(ISNUMBER($AF1699),AQ1699,0)+'01_指標庫'!$H$9*IF(ISNUMBER($AG1699),AR1699,0)+'01_指標庫'!$H$10*IF(ISNUMBER($AB1699),AM1699,0)+'01_指標庫'!$H$11*IF(ISNUMBER($AC1699),AN1699,0)+'01_指標庫'!$H$12*IF(ISNUMBER($AD1699),AO1699,0)+'01_指標庫'!$H$13*IF(ISNUMBER($AE1699),AP1699,0)+'01_指標庫'!$H$14*IF(ISNUMBER($I1699),O1699,0)+'01_指標庫'!$H$15*IF(ISNUMBER($AH1699),AS1699,0)+'01_指標庫'!$H$16*IF(ISNUMBER($K1699),P1699,0)+'01_指標庫'!$H$17*IF(ISNUMBER($AI1699),AT1699,0)+'01_指標庫'!$H$18*IF(ISNUMBER($AJ1699),AU1699,0)+'01_指標庫'!$H$19*IF(ISNUMBER($AK1699),AV1699,0)+'01_指標庫'!$H$20*IF(ISNUMBER($BB1699),BB1699,0)+'01_指標庫'!$H$21*IF(ISNUMBER($BC1699),BC1699,0))/AW1699,1))</f>
        <v>68.599999999999994</v>
      </c>
      <c r="AY1699" s="67"/>
      <c r="AZ1699" s="67"/>
      <c r="BA1699" s="66">
        <f t="shared" si="615"/>
        <v>7.103324589060156E-3</v>
      </c>
      <c r="BB1699">
        <f t="shared" si="616"/>
        <v>50</v>
      </c>
      <c r="BC1699" t="str">
        <f t="shared" si="617"/>
        <v/>
      </c>
    </row>
    <row r="1700" spans="1:55" ht="15" customHeight="1">
      <c r="A1700" s="56">
        <v>1696</v>
      </c>
      <c r="B1700" s="57">
        <v>45019</v>
      </c>
      <c r="C1700" s="56">
        <v>2023</v>
      </c>
      <c r="D1700" s="58" t="s">
        <v>236</v>
      </c>
      <c r="E1700" s="59">
        <v>13148.35</v>
      </c>
      <c r="F1700" s="60">
        <v>0.101477</v>
      </c>
      <c r="G1700" s="60">
        <v>-0.13267100000000001</v>
      </c>
      <c r="H1700" s="61">
        <v>0.8367</v>
      </c>
      <c r="I1700" s="69">
        <v>428.7</v>
      </c>
      <c r="J1700" s="70" t="s">
        <v>240</v>
      </c>
      <c r="K1700" s="63">
        <v>18.55</v>
      </c>
      <c r="L1700" s="56">
        <f t="shared" si="595"/>
        <v>100</v>
      </c>
      <c r="M1700" s="56">
        <f t="shared" si="596"/>
        <v>50</v>
      </c>
      <c r="N1700" s="56">
        <f t="shared" si="597"/>
        <v>100</v>
      </c>
      <c r="O1700" s="56">
        <f t="shared" si="598"/>
        <v>50</v>
      </c>
      <c r="P1700" s="56">
        <f t="shared" si="599"/>
        <v>100</v>
      </c>
      <c r="Q1700" s="63"/>
      <c r="R1700" s="56"/>
      <c r="S1700" s="60">
        <f t="shared" si="612"/>
        <v>-2.5035371945969498E-3</v>
      </c>
      <c r="T1700" s="64">
        <f t="shared" si="613"/>
        <v>-8.0213903743314718E-3</v>
      </c>
      <c r="V1700" s="65"/>
      <c r="W1700" s="65"/>
      <c r="Y1700" s="15" t="str">
        <f t="shared" si="600"/>
        <v>UNCERTAIN</v>
      </c>
      <c r="AA1700" s="66">
        <f t="shared" si="614"/>
        <v>3.522349581129558E-2</v>
      </c>
      <c r="AB1700">
        <f>LOOKUP($B1700,'07_L1政策步階'!$A$4:$A$14,'07_L1政策步階'!$C$4:$C$14)</f>
        <v>-1</v>
      </c>
      <c r="AC1700" s="65"/>
      <c r="AD1700" s="65"/>
      <c r="AE1700" s="65"/>
      <c r="AF1700" s="65"/>
      <c r="AG1700" s="65"/>
      <c r="AH1700" s="65"/>
      <c r="AI1700" s="65"/>
      <c r="AJ1700" s="65"/>
      <c r="AK1700" s="65"/>
      <c r="AL1700">
        <f t="shared" si="601"/>
        <v>100</v>
      </c>
      <c r="AM1700">
        <f t="shared" si="602"/>
        <v>0</v>
      </c>
      <c r="AN1700" t="str">
        <f t="shared" si="603"/>
        <v/>
      </c>
      <c r="AO1700" t="str">
        <f t="shared" si="604"/>
        <v/>
      </c>
      <c r="AP1700" t="str">
        <f t="shared" si="605"/>
        <v/>
      </c>
      <c r="AQ1700" t="str">
        <f t="shared" si="606"/>
        <v/>
      </c>
      <c r="AR1700" t="str">
        <f t="shared" si="607"/>
        <v/>
      </c>
      <c r="AS1700" t="str">
        <f t="shared" si="608"/>
        <v/>
      </c>
      <c r="AT1700" t="str">
        <f t="shared" si="609"/>
        <v/>
      </c>
      <c r="AU1700" t="str">
        <f t="shared" si="610"/>
        <v/>
      </c>
      <c r="AV1700" t="str">
        <f t="shared" si="611"/>
        <v/>
      </c>
      <c r="AW1700">
        <f>'01_指標庫'!$H$4*ISNUMBER($F1700)+'01_指標庫'!$H$5*ISNUMBER($AA1700)+'01_指標庫'!$H$6*ISNUMBER($G1700)+'01_指標庫'!$H$7*ISNUMBER($H1700)+'01_指標庫'!$H$8*ISNUMBER($AF1700)+'01_指標庫'!$H$9*ISNUMBER($AG1700)+'01_指標庫'!$H$10*ISNUMBER($AB1700)+'01_指標庫'!$H$11*ISNUMBER($AC1700)+'01_指標庫'!$H$12*ISNUMBER($AD1700)+'01_指標庫'!$H$13*ISNUMBER($AE1700)+'01_指標庫'!$H$14*ISNUMBER($I1700)+'01_指標庫'!$H$15*ISNUMBER($AH1700)+'01_指標庫'!$H$16*ISNUMBER($K1700)+'01_指標庫'!$H$17*ISNUMBER($AI1700)+'01_指標庫'!$H$18*ISNUMBER($AJ1700)+'01_指標庫'!$H$19*ISNUMBER($AK1700)+'01_指標庫'!$H$20*ISNUMBER($BB1700)+'01_指標庫'!$H$21*ISNUMBER($BC1700)</f>
        <v>51</v>
      </c>
      <c r="AX1700">
        <f>IF(AW1700=0,50,ROUND(('01_指標庫'!$H$4*IF(ISNUMBER($F1700),L1700,0)+'01_指標庫'!$H$5*IF(ISNUMBER($AA1700),AL1700,0)+'01_指標庫'!$H$6*IF(ISNUMBER($G1700),M1700,0)+'01_指標庫'!$H$7*IF(ISNUMBER($H1700),N1700,0)+'01_指標庫'!$H$8*IF(ISNUMBER($AF1700),AQ1700,0)+'01_指標庫'!$H$9*IF(ISNUMBER($AG1700),AR1700,0)+'01_指標庫'!$H$10*IF(ISNUMBER($AB1700),AM1700,0)+'01_指標庫'!$H$11*IF(ISNUMBER($AC1700),AN1700,0)+'01_指標庫'!$H$12*IF(ISNUMBER($AD1700),AO1700,0)+'01_指標庫'!$H$13*IF(ISNUMBER($AE1700),AP1700,0)+'01_指標庫'!$H$14*IF(ISNUMBER($I1700),O1700,0)+'01_指標庫'!$H$15*IF(ISNUMBER($AH1700),AS1700,0)+'01_指標庫'!$H$16*IF(ISNUMBER($K1700),P1700,0)+'01_指標庫'!$H$17*IF(ISNUMBER($AI1700),AT1700,0)+'01_指標庫'!$H$18*IF(ISNUMBER($AJ1700),AU1700,0)+'01_指標庫'!$H$19*IF(ISNUMBER($AK1700),AV1700,0)+'01_指標庫'!$H$20*IF(ISNUMBER($BB1700),BB1700,0)+'01_指標庫'!$H$21*IF(ISNUMBER($BC1700),BC1700,0))/AW1700,1))</f>
        <v>68.599999999999994</v>
      </c>
      <c r="AY1700" s="67"/>
      <c r="AZ1700" s="67"/>
      <c r="BA1700" s="66">
        <f t="shared" si="615"/>
        <v>9.9159789430305345E-3</v>
      </c>
      <c r="BB1700">
        <f t="shared" si="616"/>
        <v>50</v>
      </c>
      <c r="BC1700" t="str">
        <f t="shared" si="617"/>
        <v/>
      </c>
    </row>
    <row r="1701" spans="1:55" ht="15" customHeight="1">
      <c r="A1701" s="56">
        <v>1697</v>
      </c>
      <c r="B1701" s="57">
        <v>45020</v>
      </c>
      <c r="C1701" s="56">
        <v>2023</v>
      </c>
      <c r="D1701" s="58" t="s">
        <v>237</v>
      </c>
      <c r="E1701" s="59">
        <v>13100.08</v>
      </c>
      <c r="F1701" s="60">
        <v>9.6527000000000002E-2</v>
      </c>
      <c r="G1701" s="60">
        <v>-0.135855</v>
      </c>
      <c r="H1701" s="61">
        <v>0.8367</v>
      </c>
      <c r="I1701" s="69">
        <v>432.5</v>
      </c>
      <c r="J1701" s="70" t="s">
        <v>240</v>
      </c>
      <c r="K1701" s="63">
        <v>19</v>
      </c>
      <c r="L1701" s="56">
        <f t="shared" si="595"/>
        <v>100</v>
      </c>
      <c r="M1701" s="56">
        <f t="shared" si="596"/>
        <v>50</v>
      </c>
      <c r="N1701" s="56">
        <f t="shared" si="597"/>
        <v>100</v>
      </c>
      <c r="O1701" s="56">
        <f t="shared" si="598"/>
        <v>50</v>
      </c>
      <c r="P1701" s="56">
        <f t="shared" si="599"/>
        <v>100</v>
      </c>
      <c r="Q1701" s="63"/>
      <c r="R1701" s="56"/>
      <c r="S1701" s="60">
        <f t="shared" si="612"/>
        <v>-3.6711830762035103E-3</v>
      </c>
      <c r="T1701" s="64">
        <f t="shared" si="613"/>
        <v>2.4258760107816579E-2</v>
      </c>
      <c r="V1701" s="65"/>
      <c r="W1701" s="65"/>
      <c r="Y1701" s="15" t="str">
        <f t="shared" si="600"/>
        <v>EASY</v>
      </c>
      <c r="AA1701" s="66">
        <f t="shared" si="614"/>
        <v>3.6423880846653045E-2</v>
      </c>
      <c r="AB1701">
        <f>LOOKUP($B1701,'07_L1政策步階'!$A$4:$A$14,'07_L1政策步階'!$C$4:$C$14)</f>
        <v>-1</v>
      </c>
      <c r="AC1701" s="65"/>
      <c r="AD1701" s="65"/>
      <c r="AE1701" s="65"/>
      <c r="AF1701" s="65"/>
      <c r="AG1701" s="65"/>
      <c r="AH1701" s="65"/>
      <c r="AI1701" s="65"/>
      <c r="AJ1701" s="65"/>
      <c r="AK1701" s="65"/>
      <c r="AL1701">
        <f t="shared" si="601"/>
        <v>100</v>
      </c>
      <c r="AM1701">
        <f t="shared" si="602"/>
        <v>0</v>
      </c>
      <c r="AN1701" t="str">
        <f t="shared" si="603"/>
        <v/>
      </c>
      <c r="AO1701" t="str">
        <f t="shared" si="604"/>
        <v/>
      </c>
      <c r="AP1701" t="str">
        <f t="shared" si="605"/>
        <v/>
      </c>
      <c r="AQ1701" t="str">
        <f t="shared" si="606"/>
        <v/>
      </c>
      <c r="AR1701" t="str">
        <f t="shared" si="607"/>
        <v/>
      </c>
      <c r="AS1701" t="str">
        <f t="shared" si="608"/>
        <v/>
      </c>
      <c r="AT1701" t="str">
        <f t="shared" si="609"/>
        <v/>
      </c>
      <c r="AU1701" t="str">
        <f t="shared" si="610"/>
        <v/>
      </c>
      <c r="AV1701" t="str">
        <f t="shared" si="611"/>
        <v/>
      </c>
      <c r="AW1701">
        <f>'01_指標庫'!$H$4*ISNUMBER($F1701)+'01_指標庫'!$H$5*ISNUMBER($AA1701)+'01_指標庫'!$H$6*ISNUMBER($G1701)+'01_指標庫'!$H$7*ISNUMBER($H1701)+'01_指標庫'!$H$8*ISNUMBER($AF1701)+'01_指標庫'!$H$9*ISNUMBER($AG1701)+'01_指標庫'!$H$10*ISNUMBER($AB1701)+'01_指標庫'!$H$11*ISNUMBER($AC1701)+'01_指標庫'!$H$12*ISNUMBER($AD1701)+'01_指標庫'!$H$13*ISNUMBER($AE1701)+'01_指標庫'!$H$14*ISNUMBER($I1701)+'01_指標庫'!$H$15*ISNUMBER($AH1701)+'01_指標庫'!$H$16*ISNUMBER($K1701)+'01_指標庫'!$H$17*ISNUMBER($AI1701)+'01_指標庫'!$H$18*ISNUMBER($AJ1701)+'01_指標庫'!$H$19*ISNUMBER($AK1701)+'01_指標庫'!$H$20*ISNUMBER($BB1701)+'01_指標庫'!$H$21*ISNUMBER($BC1701)</f>
        <v>51</v>
      </c>
      <c r="AX1701">
        <f>IF(AW1701=0,50,ROUND(('01_指標庫'!$H$4*IF(ISNUMBER($F1701),L1701,0)+'01_指標庫'!$H$5*IF(ISNUMBER($AA1701),AL1701,0)+'01_指標庫'!$H$6*IF(ISNUMBER($G1701),M1701,0)+'01_指標庫'!$H$7*IF(ISNUMBER($H1701),N1701,0)+'01_指標庫'!$H$8*IF(ISNUMBER($AF1701),AQ1701,0)+'01_指標庫'!$H$9*IF(ISNUMBER($AG1701),AR1701,0)+'01_指標庫'!$H$10*IF(ISNUMBER($AB1701),AM1701,0)+'01_指標庫'!$H$11*IF(ISNUMBER($AC1701),AN1701,0)+'01_指標庫'!$H$12*IF(ISNUMBER($AD1701),AO1701,0)+'01_指標庫'!$H$13*IF(ISNUMBER($AE1701),AP1701,0)+'01_指標庫'!$H$14*IF(ISNUMBER($I1701),O1701,0)+'01_指標庫'!$H$15*IF(ISNUMBER($AH1701),AS1701,0)+'01_指標庫'!$H$16*IF(ISNUMBER($K1701),P1701,0)+'01_指標庫'!$H$17*IF(ISNUMBER($AI1701),AT1701,0)+'01_指標庫'!$H$18*IF(ISNUMBER($AJ1701),AU1701,0)+'01_指標庫'!$H$19*IF(ISNUMBER($AK1701),AV1701,0)+'01_指標庫'!$H$20*IF(ISNUMBER($BB1701),BB1701,0)+'01_指標庫'!$H$21*IF(ISNUMBER($BC1701),BC1701,0))/AW1701,1))</f>
        <v>74.5</v>
      </c>
      <c r="AY1701" s="67"/>
      <c r="AZ1701" s="67"/>
      <c r="BA1701" s="66">
        <f t="shared" si="615"/>
        <v>1.4712952465594453E-2</v>
      </c>
      <c r="BB1701">
        <f t="shared" si="616"/>
        <v>100</v>
      </c>
      <c r="BC1701" t="str">
        <f t="shared" si="617"/>
        <v/>
      </c>
    </row>
    <row r="1702" spans="1:55" ht="15" customHeight="1">
      <c r="A1702" s="56">
        <v>1698</v>
      </c>
      <c r="B1702" s="57">
        <v>45021</v>
      </c>
      <c r="C1702" s="56">
        <v>2023</v>
      </c>
      <c r="D1702" s="58" t="s">
        <v>238</v>
      </c>
      <c r="E1702" s="59">
        <v>12967.2</v>
      </c>
      <c r="F1702" s="60">
        <v>8.4631999999999999E-2</v>
      </c>
      <c r="G1702" s="60">
        <v>-0.125058</v>
      </c>
      <c r="H1702" s="61">
        <v>0.8367</v>
      </c>
      <c r="I1702" s="69">
        <v>433.2</v>
      </c>
      <c r="J1702" s="70" t="s">
        <v>240</v>
      </c>
      <c r="K1702" s="63">
        <v>19.079999999999998</v>
      </c>
      <c r="L1702" s="56">
        <f t="shared" si="595"/>
        <v>100</v>
      </c>
      <c r="M1702" s="56">
        <f t="shared" si="596"/>
        <v>50</v>
      </c>
      <c r="N1702" s="56">
        <f t="shared" si="597"/>
        <v>100</v>
      </c>
      <c r="O1702" s="56">
        <f t="shared" si="598"/>
        <v>50</v>
      </c>
      <c r="P1702" s="56">
        <f t="shared" si="599"/>
        <v>100</v>
      </c>
      <c r="Q1702" s="63"/>
      <c r="R1702" s="56"/>
      <c r="S1702" s="60">
        <f t="shared" si="612"/>
        <v>-1.0143449505651825E-2</v>
      </c>
      <c r="T1702" s="64">
        <f t="shared" si="613"/>
        <v>4.2105263157894424E-3</v>
      </c>
      <c r="V1702" s="65"/>
      <c r="W1702" s="65"/>
      <c r="Y1702" s="15" t="str">
        <f t="shared" si="600"/>
        <v>EASY</v>
      </c>
      <c r="AA1702" s="66">
        <f t="shared" si="614"/>
        <v>3.7561052501314585E-2</v>
      </c>
      <c r="AB1702">
        <f>LOOKUP($B1702,'07_L1政策步階'!$A$4:$A$14,'07_L1政策步階'!$C$4:$C$14)</f>
        <v>-1</v>
      </c>
      <c r="AC1702" s="65"/>
      <c r="AD1702" s="65"/>
      <c r="AE1702" s="65"/>
      <c r="AF1702" s="65"/>
      <c r="AG1702" s="65"/>
      <c r="AH1702" s="65"/>
      <c r="AI1702" s="65"/>
      <c r="AJ1702" s="65"/>
      <c r="AK1702" s="65"/>
      <c r="AL1702">
        <f t="shared" si="601"/>
        <v>100</v>
      </c>
      <c r="AM1702">
        <f t="shared" si="602"/>
        <v>0</v>
      </c>
      <c r="AN1702" t="str">
        <f t="shared" si="603"/>
        <v/>
      </c>
      <c r="AO1702" t="str">
        <f t="shared" si="604"/>
        <v/>
      </c>
      <c r="AP1702" t="str">
        <f t="shared" si="605"/>
        <v/>
      </c>
      <c r="AQ1702" t="str">
        <f t="shared" si="606"/>
        <v/>
      </c>
      <c r="AR1702" t="str">
        <f t="shared" si="607"/>
        <v/>
      </c>
      <c r="AS1702" t="str">
        <f t="shared" si="608"/>
        <v/>
      </c>
      <c r="AT1702" t="str">
        <f t="shared" si="609"/>
        <v/>
      </c>
      <c r="AU1702" t="str">
        <f t="shared" si="610"/>
        <v/>
      </c>
      <c r="AV1702" t="str">
        <f t="shared" si="611"/>
        <v/>
      </c>
      <c r="AW1702">
        <f>'01_指標庫'!$H$4*ISNUMBER($F1702)+'01_指標庫'!$H$5*ISNUMBER($AA1702)+'01_指標庫'!$H$6*ISNUMBER($G1702)+'01_指標庫'!$H$7*ISNUMBER($H1702)+'01_指標庫'!$H$8*ISNUMBER($AF1702)+'01_指標庫'!$H$9*ISNUMBER($AG1702)+'01_指標庫'!$H$10*ISNUMBER($AB1702)+'01_指標庫'!$H$11*ISNUMBER($AC1702)+'01_指標庫'!$H$12*ISNUMBER($AD1702)+'01_指標庫'!$H$13*ISNUMBER($AE1702)+'01_指標庫'!$H$14*ISNUMBER($I1702)+'01_指標庫'!$H$15*ISNUMBER($AH1702)+'01_指標庫'!$H$16*ISNUMBER($K1702)+'01_指標庫'!$H$17*ISNUMBER($AI1702)+'01_指標庫'!$H$18*ISNUMBER($AJ1702)+'01_指標庫'!$H$19*ISNUMBER($AK1702)+'01_指標庫'!$H$20*ISNUMBER($BB1702)+'01_指標庫'!$H$21*ISNUMBER($BC1702)</f>
        <v>51</v>
      </c>
      <c r="AX1702">
        <f>IF(AW1702=0,50,ROUND(('01_指標庫'!$H$4*IF(ISNUMBER($F1702),L1702,0)+'01_指標庫'!$H$5*IF(ISNUMBER($AA1702),AL1702,0)+'01_指標庫'!$H$6*IF(ISNUMBER($G1702),M1702,0)+'01_指標庫'!$H$7*IF(ISNUMBER($H1702),N1702,0)+'01_指標庫'!$H$8*IF(ISNUMBER($AF1702),AQ1702,0)+'01_指標庫'!$H$9*IF(ISNUMBER($AG1702),AR1702,0)+'01_指標庫'!$H$10*IF(ISNUMBER($AB1702),AM1702,0)+'01_指標庫'!$H$11*IF(ISNUMBER($AC1702),AN1702,0)+'01_指標庫'!$H$12*IF(ISNUMBER($AD1702),AO1702,0)+'01_指標庫'!$H$13*IF(ISNUMBER($AE1702),AP1702,0)+'01_指標庫'!$H$14*IF(ISNUMBER($I1702),O1702,0)+'01_指標庫'!$H$15*IF(ISNUMBER($AH1702),AS1702,0)+'01_指標庫'!$H$16*IF(ISNUMBER($K1702),P1702,0)+'01_指標庫'!$H$17*IF(ISNUMBER($AI1702),AT1702,0)+'01_指標庫'!$H$18*IF(ISNUMBER($AJ1702),AU1702,0)+'01_指標庫'!$H$19*IF(ISNUMBER($AK1702),AV1702,0)+'01_指標庫'!$H$20*IF(ISNUMBER($BB1702),BB1702,0)+'01_指標庫'!$H$21*IF(ISNUMBER($BC1702),BC1702,0))/AW1702,1))</f>
        <v>74.5</v>
      </c>
      <c r="AY1702" s="67"/>
      <c r="AZ1702" s="67"/>
      <c r="BA1702" s="66">
        <f t="shared" si="615"/>
        <v>1.3444630106181243E-2</v>
      </c>
      <c r="BB1702">
        <f t="shared" si="616"/>
        <v>100</v>
      </c>
      <c r="BC1702" t="str">
        <f t="shared" si="617"/>
        <v/>
      </c>
    </row>
    <row r="1703" spans="1:55" ht="15" customHeight="1">
      <c r="A1703" s="56">
        <v>1699</v>
      </c>
      <c r="B1703" s="57">
        <v>45022</v>
      </c>
      <c r="C1703" s="56">
        <v>2023</v>
      </c>
      <c r="D1703" s="58" t="s">
        <v>239</v>
      </c>
      <c r="E1703" s="59">
        <v>13062.6</v>
      </c>
      <c r="F1703" s="60">
        <v>9.1920000000000002E-2</v>
      </c>
      <c r="G1703" s="60">
        <v>-0.101103</v>
      </c>
      <c r="H1703" s="61">
        <v>0.8367</v>
      </c>
      <c r="I1703" s="69">
        <v>427.5</v>
      </c>
      <c r="J1703" s="70" t="s">
        <v>240</v>
      </c>
      <c r="K1703" s="63">
        <v>18.399999999999999</v>
      </c>
      <c r="L1703" s="56">
        <f t="shared" si="595"/>
        <v>100</v>
      </c>
      <c r="M1703" s="56">
        <f t="shared" si="596"/>
        <v>50</v>
      </c>
      <c r="N1703" s="56">
        <f t="shared" si="597"/>
        <v>100</v>
      </c>
      <c r="O1703" s="56">
        <f t="shared" si="598"/>
        <v>50</v>
      </c>
      <c r="P1703" s="56">
        <f t="shared" si="599"/>
        <v>100</v>
      </c>
      <c r="Q1703" s="63"/>
      <c r="R1703" s="56"/>
      <c r="S1703" s="60">
        <f t="shared" si="612"/>
        <v>7.3570238756246464E-3</v>
      </c>
      <c r="T1703" s="64">
        <f t="shared" si="613"/>
        <v>-3.5639412997903519E-2</v>
      </c>
      <c r="V1703" s="65"/>
      <c r="W1703" s="65"/>
      <c r="Y1703" s="15" t="str">
        <f t="shared" si="600"/>
        <v>EASY</v>
      </c>
      <c r="AA1703" s="66">
        <f t="shared" si="614"/>
        <v>3.898998891219807E-2</v>
      </c>
      <c r="AB1703">
        <f>LOOKUP($B1703,'07_L1政策步階'!$A$4:$A$14,'07_L1政策步階'!$C$4:$C$14)</f>
        <v>-1</v>
      </c>
      <c r="AC1703" s="65"/>
      <c r="AD1703" s="65"/>
      <c r="AE1703" s="65"/>
      <c r="AF1703" s="65"/>
      <c r="AG1703" s="65"/>
      <c r="AH1703" s="65"/>
      <c r="AI1703" s="65"/>
      <c r="AJ1703" s="65"/>
      <c r="AK1703" s="65"/>
      <c r="AL1703">
        <f t="shared" si="601"/>
        <v>100</v>
      </c>
      <c r="AM1703">
        <f t="shared" si="602"/>
        <v>0</v>
      </c>
      <c r="AN1703" t="str">
        <f t="shared" si="603"/>
        <v/>
      </c>
      <c r="AO1703" t="str">
        <f t="shared" si="604"/>
        <v/>
      </c>
      <c r="AP1703" t="str">
        <f t="shared" si="605"/>
        <v/>
      </c>
      <c r="AQ1703" t="str">
        <f t="shared" si="606"/>
        <v/>
      </c>
      <c r="AR1703" t="str">
        <f t="shared" si="607"/>
        <v/>
      </c>
      <c r="AS1703" t="str">
        <f t="shared" si="608"/>
        <v/>
      </c>
      <c r="AT1703" t="str">
        <f t="shared" si="609"/>
        <v/>
      </c>
      <c r="AU1703" t="str">
        <f t="shared" si="610"/>
        <v/>
      </c>
      <c r="AV1703" t="str">
        <f t="shared" si="611"/>
        <v/>
      </c>
      <c r="AW1703">
        <f>'01_指標庫'!$H$4*ISNUMBER($F1703)+'01_指標庫'!$H$5*ISNUMBER($AA1703)+'01_指標庫'!$H$6*ISNUMBER($G1703)+'01_指標庫'!$H$7*ISNUMBER($H1703)+'01_指標庫'!$H$8*ISNUMBER($AF1703)+'01_指標庫'!$H$9*ISNUMBER($AG1703)+'01_指標庫'!$H$10*ISNUMBER($AB1703)+'01_指標庫'!$H$11*ISNUMBER($AC1703)+'01_指標庫'!$H$12*ISNUMBER($AD1703)+'01_指標庫'!$H$13*ISNUMBER($AE1703)+'01_指標庫'!$H$14*ISNUMBER($I1703)+'01_指標庫'!$H$15*ISNUMBER($AH1703)+'01_指標庫'!$H$16*ISNUMBER($K1703)+'01_指標庫'!$H$17*ISNUMBER($AI1703)+'01_指標庫'!$H$18*ISNUMBER($AJ1703)+'01_指標庫'!$H$19*ISNUMBER($AK1703)+'01_指標庫'!$H$20*ISNUMBER($BB1703)+'01_指標庫'!$H$21*ISNUMBER($BC1703)</f>
        <v>51</v>
      </c>
      <c r="AX1703">
        <f>IF(AW1703=0,50,ROUND(('01_指標庫'!$H$4*IF(ISNUMBER($F1703),L1703,0)+'01_指標庫'!$H$5*IF(ISNUMBER($AA1703),AL1703,0)+'01_指標庫'!$H$6*IF(ISNUMBER($G1703),M1703,0)+'01_指標庫'!$H$7*IF(ISNUMBER($H1703),N1703,0)+'01_指標庫'!$H$8*IF(ISNUMBER($AF1703),AQ1703,0)+'01_指標庫'!$H$9*IF(ISNUMBER($AG1703),AR1703,0)+'01_指標庫'!$H$10*IF(ISNUMBER($AB1703),AM1703,0)+'01_指標庫'!$H$11*IF(ISNUMBER($AC1703),AN1703,0)+'01_指標庫'!$H$12*IF(ISNUMBER($AD1703),AO1703,0)+'01_指標庫'!$H$13*IF(ISNUMBER($AE1703),AP1703,0)+'01_指標庫'!$H$14*IF(ISNUMBER($I1703),O1703,0)+'01_指標庫'!$H$15*IF(ISNUMBER($AH1703),AS1703,0)+'01_指標庫'!$H$16*IF(ISNUMBER($K1703),P1703,0)+'01_指標庫'!$H$17*IF(ISNUMBER($AI1703),AT1703,0)+'01_指標庫'!$H$18*IF(ISNUMBER($AJ1703),AU1703,0)+'01_指標庫'!$H$19*IF(ISNUMBER($AK1703),AV1703,0)+'01_指標庫'!$H$20*IF(ISNUMBER($BB1703),BB1703,0)+'01_指標庫'!$H$21*IF(ISNUMBER($BC1703),BC1703,0))/AW1703,1))</f>
        <v>74.5</v>
      </c>
      <c r="AY1703" s="67"/>
      <c r="AZ1703" s="67"/>
      <c r="BA1703" s="66">
        <f t="shared" si="615"/>
        <v>1.2370297922725149E-2</v>
      </c>
      <c r="BB1703">
        <f t="shared" si="616"/>
        <v>100</v>
      </c>
      <c r="BC1703" t="str">
        <f t="shared" si="617"/>
        <v/>
      </c>
    </row>
    <row r="1704" spans="1:55" ht="15" customHeight="1">
      <c r="A1704" s="56">
        <v>1700</v>
      </c>
      <c r="B1704" s="57">
        <v>45026</v>
      </c>
      <c r="C1704" s="56">
        <v>2023</v>
      </c>
      <c r="D1704" s="58" t="s">
        <v>236</v>
      </c>
      <c r="E1704" s="59">
        <v>13051.23</v>
      </c>
      <c r="F1704" s="60">
        <v>9.0274999999999994E-2</v>
      </c>
      <c r="G1704" s="60">
        <v>-0.101885</v>
      </c>
      <c r="H1704" s="61">
        <v>0.8367</v>
      </c>
      <c r="I1704" s="69">
        <v>432.3</v>
      </c>
      <c r="J1704" s="70" t="s">
        <v>240</v>
      </c>
      <c r="K1704" s="63">
        <v>18.97</v>
      </c>
      <c r="L1704" s="56">
        <f t="shared" si="595"/>
        <v>100</v>
      </c>
      <c r="M1704" s="56">
        <f t="shared" si="596"/>
        <v>50</v>
      </c>
      <c r="N1704" s="56">
        <f t="shared" si="597"/>
        <v>100</v>
      </c>
      <c r="O1704" s="56">
        <f t="shared" si="598"/>
        <v>50</v>
      </c>
      <c r="P1704" s="56">
        <f t="shared" si="599"/>
        <v>100</v>
      </c>
      <c r="Q1704" s="63"/>
      <c r="R1704" s="56"/>
      <c r="S1704" s="60">
        <f t="shared" si="612"/>
        <v>-8.70423958476918E-4</v>
      </c>
      <c r="T1704" s="64">
        <f t="shared" si="613"/>
        <v>3.0978260869565233E-2</v>
      </c>
      <c r="V1704" s="65"/>
      <c r="W1704" s="65"/>
      <c r="Y1704" s="15" t="str">
        <f t="shared" si="600"/>
        <v>UNCERTAIN</v>
      </c>
      <c r="AA1704" s="66">
        <f t="shared" si="614"/>
        <v>3.9999161945600825E-2</v>
      </c>
      <c r="AB1704">
        <f>LOOKUP($B1704,'07_L1政策步階'!$A$4:$A$14,'07_L1政策步階'!$C$4:$C$14)</f>
        <v>-1</v>
      </c>
      <c r="AC1704" s="65"/>
      <c r="AD1704" s="65"/>
      <c r="AE1704" s="65"/>
      <c r="AF1704" s="65"/>
      <c r="AG1704" s="65"/>
      <c r="AH1704" s="65"/>
      <c r="AI1704" s="65"/>
      <c r="AJ1704" s="65"/>
      <c r="AK1704" s="65"/>
      <c r="AL1704">
        <f t="shared" si="601"/>
        <v>100</v>
      </c>
      <c r="AM1704">
        <f t="shared" si="602"/>
        <v>0</v>
      </c>
      <c r="AN1704" t="str">
        <f t="shared" si="603"/>
        <v/>
      </c>
      <c r="AO1704" t="str">
        <f t="shared" si="604"/>
        <v/>
      </c>
      <c r="AP1704" t="str">
        <f t="shared" si="605"/>
        <v/>
      </c>
      <c r="AQ1704" t="str">
        <f t="shared" si="606"/>
        <v/>
      </c>
      <c r="AR1704" t="str">
        <f t="shared" si="607"/>
        <v/>
      </c>
      <c r="AS1704" t="str">
        <f t="shared" si="608"/>
        <v/>
      </c>
      <c r="AT1704" t="str">
        <f t="shared" si="609"/>
        <v/>
      </c>
      <c r="AU1704" t="str">
        <f t="shared" si="610"/>
        <v/>
      </c>
      <c r="AV1704" t="str">
        <f t="shared" si="611"/>
        <v/>
      </c>
      <c r="AW1704">
        <f>'01_指標庫'!$H$4*ISNUMBER($F1704)+'01_指標庫'!$H$5*ISNUMBER($AA1704)+'01_指標庫'!$H$6*ISNUMBER($G1704)+'01_指標庫'!$H$7*ISNUMBER($H1704)+'01_指標庫'!$H$8*ISNUMBER($AF1704)+'01_指標庫'!$H$9*ISNUMBER($AG1704)+'01_指標庫'!$H$10*ISNUMBER($AB1704)+'01_指標庫'!$H$11*ISNUMBER($AC1704)+'01_指標庫'!$H$12*ISNUMBER($AD1704)+'01_指標庫'!$H$13*ISNUMBER($AE1704)+'01_指標庫'!$H$14*ISNUMBER($I1704)+'01_指標庫'!$H$15*ISNUMBER($AH1704)+'01_指標庫'!$H$16*ISNUMBER($K1704)+'01_指標庫'!$H$17*ISNUMBER($AI1704)+'01_指標庫'!$H$18*ISNUMBER($AJ1704)+'01_指標庫'!$H$19*ISNUMBER($AK1704)+'01_指標庫'!$H$20*ISNUMBER($BB1704)+'01_指標庫'!$H$21*ISNUMBER($BC1704)</f>
        <v>51</v>
      </c>
      <c r="AX1704">
        <f>IF(AW1704=0,50,ROUND(('01_指標庫'!$H$4*IF(ISNUMBER($F1704),L1704,0)+'01_指標庫'!$H$5*IF(ISNUMBER($AA1704),AL1704,0)+'01_指標庫'!$H$6*IF(ISNUMBER($G1704),M1704,0)+'01_指標庫'!$H$7*IF(ISNUMBER($H1704),N1704,0)+'01_指標庫'!$H$8*IF(ISNUMBER($AF1704),AQ1704,0)+'01_指標庫'!$H$9*IF(ISNUMBER($AG1704),AR1704,0)+'01_指標庫'!$H$10*IF(ISNUMBER($AB1704),AM1704,0)+'01_指標庫'!$H$11*IF(ISNUMBER($AC1704),AN1704,0)+'01_指標庫'!$H$12*IF(ISNUMBER($AD1704),AO1704,0)+'01_指標庫'!$H$13*IF(ISNUMBER($AE1704),AP1704,0)+'01_指標庫'!$H$14*IF(ISNUMBER($I1704),O1704,0)+'01_指標庫'!$H$15*IF(ISNUMBER($AH1704),AS1704,0)+'01_指標庫'!$H$16*IF(ISNUMBER($K1704),P1704,0)+'01_指標庫'!$H$17*IF(ISNUMBER($AI1704),AT1704,0)+'01_指標庫'!$H$18*IF(ISNUMBER($AJ1704),AU1704,0)+'01_指標庫'!$H$19*IF(ISNUMBER($AK1704),AV1704,0)+'01_指標庫'!$H$20*IF(ISNUMBER($BB1704),BB1704,0)+'01_指標庫'!$H$21*IF(ISNUMBER($BC1704),BC1704,0))/AW1704,1))</f>
        <v>68.599999999999994</v>
      </c>
      <c r="AY1704" s="67"/>
      <c r="AZ1704" s="67"/>
      <c r="BA1704" s="66">
        <f t="shared" si="615"/>
        <v>8.1425194759221498E-3</v>
      </c>
      <c r="BB1704">
        <f t="shared" si="616"/>
        <v>50</v>
      </c>
      <c r="BC1704" t="str">
        <f t="shared" si="617"/>
        <v/>
      </c>
    </row>
    <row r="1705" spans="1:55" ht="15" customHeight="1">
      <c r="A1705" s="56">
        <v>1701</v>
      </c>
      <c r="B1705" s="57">
        <v>45027</v>
      </c>
      <c r="C1705" s="56">
        <v>2023</v>
      </c>
      <c r="D1705" s="58" t="s">
        <v>237</v>
      </c>
      <c r="E1705" s="59">
        <v>12964.15</v>
      </c>
      <c r="F1705" s="60">
        <v>8.2428000000000001E-2</v>
      </c>
      <c r="G1705" s="60">
        <v>-9.5141000000000003E-2</v>
      </c>
      <c r="H1705" s="61">
        <v>0.85709999999999997</v>
      </c>
      <c r="I1705" s="69">
        <v>433.4</v>
      </c>
      <c r="J1705" s="70" t="s">
        <v>240</v>
      </c>
      <c r="K1705" s="63">
        <v>19.100000000000001</v>
      </c>
      <c r="L1705" s="56">
        <f t="shared" si="595"/>
        <v>100</v>
      </c>
      <c r="M1705" s="56">
        <f t="shared" si="596"/>
        <v>50</v>
      </c>
      <c r="N1705" s="56">
        <f t="shared" si="597"/>
        <v>100</v>
      </c>
      <c r="O1705" s="56">
        <f t="shared" si="598"/>
        <v>50</v>
      </c>
      <c r="P1705" s="56">
        <f t="shared" si="599"/>
        <v>100</v>
      </c>
      <c r="Q1705" s="63"/>
      <c r="R1705" s="56"/>
      <c r="S1705" s="60">
        <f t="shared" si="612"/>
        <v>-6.6721680638529568E-3</v>
      </c>
      <c r="T1705" s="64">
        <f t="shared" si="613"/>
        <v>6.8529256721139298E-3</v>
      </c>
      <c r="V1705" s="65"/>
      <c r="W1705" s="65"/>
      <c r="Y1705" s="15" t="str">
        <f t="shared" si="600"/>
        <v>UNCERTAIN</v>
      </c>
      <c r="AA1705" s="66">
        <f t="shared" si="614"/>
        <v>4.0781112957074983E-2</v>
      </c>
      <c r="AB1705">
        <f>LOOKUP($B1705,'07_L1政策步階'!$A$4:$A$14,'07_L1政策步階'!$C$4:$C$14)</f>
        <v>-1</v>
      </c>
      <c r="AC1705" s="65"/>
      <c r="AD1705" s="65"/>
      <c r="AE1705" s="65"/>
      <c r="AF1705" s="65"/>
      <c r="AG1705" s="65"/>
      <c r="AH1705" s="65"/>
      <c r="AI1705" s="65"/>
      <c r="AJ1705" s="65"/>
      <c r="AK1705" s="65"/>
      <c r="AL1705">
        <f t="shared" si="601"/>
        <v>100</v>
      </c>
      <c r="AM1705">
        <f t="shared" si="602"/>
        <v>0</v>
      </c>
      <c r="AN1705" t="str">
        <f t="shared" si="603"/>
        <v/>
      </c>
      <c r="AO1705" t="str">
        <f t="shared" si="604"/>
        <v/>
      </c>
      <c r="AP1705" t="str">
        <f t="shared" si="605"/>
        <v/>
      </c>
      <c r="AQ1705" t="str">
        <f t="shared" si="606"/>
        <v/>
      </c>
      <c r="AR1705" t="str">
        <f t="shared" si="607"/>
        <v/>
      </c>
      <c r="AS1705" t="str">
        <f t="shared" si="608"/>
        <v/>
      </c>
      <c r="AT1705" t="str">
        <f t="shared" si="609"/>
        <v/>
      </c>
      <c r="AU1705" t="str">
        <f t="shared" si="610"/>
        <v/>
      </c>
      <c r="AV1705" t="str">
        <f t="shared" si="611"/>
        <v/>
      </c>
      <c r="AW1705">
        <f>'01_指標庫'!$H$4*ISNUMBER($F1705)+'01_指標庫'!$H$5*ISNUMBER($AA1705)+'01_指標庫'!$H$6*ISNUMBER($G1705)+'01_指標庫'!$H$7*ISNUMBER($H1705)+'01_指標庫'!$H$8*ISNUMBER($AF1705)+'01_指標庫'!$H$9*ISNUMBER($AG1705)+'01_指標庫'!$H$10*ISNUMBER($AB1705)+'01_指標庫'!$H$11*ISNUMBER($AC1705)+'01_指標庫'!$H$12*ISNUMBER($AD1705)+'01_指標庫'!$H$13*ISNUMBER($AE1705)+'01_指標庫'!$H$14*ISNUMBER($I1705)+'01_指標庫'!$H$15*ISNUMBER($AH1705)+'01_指標庫'!$H$16*ISNUMBER($K1705)+'01_指標庫'!$H$17*ISNUMBER($AI1705)+'01_指標庫'!$H$18*ISNUMBER($AJ1705)+'01_指標庫'!$H$19*ISNUMBER($AK1705)+'01_指標庫'!$H$20*ISNUMBER($BB1705)+'01_指標庫'!$H$21*ISNUMBER($BC1705)</f>
        <v>51</v>
      </c>
      <c r="AX1705">
        <f>IF(AW1705=0,50,ROUND(('01_指標庫'!$H$4*IF(ISNUMBER($F1705),L1705,0)+'01_指標庫'!$H$5*IF(ISNUMBER($AA1705),AL1705,0)+'01_指標庫'!$H$6*IF(ISNUMBER($G1705),M1705,0)+'01_指標庫'!$H$7*IF(ISNUMBER($H1705),N1705,0)+'01_指標庫'!$H$8*IF(ISNUMBER($AF1705),AQ1705,0)+'01_指標庫'!$H$9*IF(ISNUMBER($AG1705),AR1705,0)+'01_指標庫'!$H$10*IF(ISNUMBER($AB1705),AM1705,0)+'01_指標庫'!$H$11*IF(ISNUMBER($AC1705),AN1705,0)+'01_指標庫'!$H$12*IF(ISNUMBER($AD1705),AO1705,0)+'01_指標庫'!$H$13*IF(ISNUMBER($AE1705),AP1705,0)+'01_指標庫'!$H$14*IF(ISNUMBER($I1705),O1705,0)+'01_指標庫'!$H$15*IF(ISNUMBER($AH1705),AS1705,0)+'01_指標庫'!$H$16*IF(ISNUMBER($K1705),P1705,0)+'01_指標庫'!$H$17*IF(ISNUMBER($AI1705),AT1705,0)+'01_指標庫'!$H$18*IF(ISNUMBER($AJ1705),AU1705,0)+'01_指標庫'!$H$19*IF(ISNUMBER($AK1705),AV1705,0)+'01_指標庫'!$H$20*IF(ISNUMBER($BB1705),BB1705,0)+'01_指標庫'!$H$21*IF(ISNUMBER($BC1705),BC1705,0))/AW1705,1))</f>
        <v>68.599999999999994</v>
      </c>
      <c r="AY1705" s="67"/>
      <c r="AZ1705" s="67"/>
      <c r="BA1705" s="66">
        <f t="shared" si="615"/>
        <v>3.0472374931387325E-3</v>
      </c>
      <c r="BB1705">
        <f t="shared" si="616"/>
        <v>50</v>
      </c>
      <c r="BC1705" t="str">
        <f t="shared" si="617"/>
        <v/>
      </c>
    </row>
    <row r="1706" spans="1:55" ht="15" customHeight="1">
      <c r="A1706" s="56">
        <v>1702</v>
      </c>
      <c r="B1706" s="57">
        <v>45028</v>
      </c>
      <c r="C1706" s="56">
        <v>2023</v>
      </c>
      <c r="D1706" s="58" t="s">
        <v>238</v>
      </c>
      <c r="E1706" s="59">
        <v>12848.35</v>
      </c>
      <c r="F1706" s="60">
        <v>7.2427000000000005E-2</v>
      </c>
      <c r="G1706" s="60">
        <v>-9.6286999999999998E-2</v>
      </c>
      <c r="H1706" s="61">
        <v>0.8367</v>
      </c>
      <c r="I1706" s="69">
        <v>433.3</v>
      </c>
      <c r="J1706" s="70" t="s">
        <v>240</v>
      </c>
      <c r="K1706" s="63">
        <v>19.09</v>
      </c>
      <c r="L1706" s="56">
        <f t="shared" si="595"/>
        <v>100</v>
      </c>
      <c r="M1706" s="56">
        <f t="shared" si="596"/>
        <v>50</v>
      </c>
      <c r="N1706" s="56">
        <f t="shared" si="597"/>
        <v>100</v>
      </c>
      <c r="O1706" s="56">
        <f t="shared" si="598"/>
        <v>50</v>
      </c>
      <c r="P1706" s="56">
        <f t="shared" si="599"/>
        <v>100</v>
      </c>
      <c r="Q1706" s="63"/>
      <c r="R1706" s="56"/>
      <c r="S1706" s="60">
        <f t="shared" si="612"/>
        <v>-8.932324911390177E-3</v>
      </c>
      <c r="T1706" s="64">
        <f t="shared" si="613"/>
        <v>-5.2356020942412318E-4</v>
      </c>
      <c r="V1706" s="65"/>
      <c r="W1706" s="65"/>
      <c r="Y1706" s="15" t="str">
        <f t="shared" si="600"/>
        <v>UNCERTAIN</v>
      </c>
      <c r="AA1706" s="66">
        <f t="shared" si="614"/>
        <v>4.2021056299957449E-2</v>
      </c>
      <c r="AB1706">
        <f>LOOKUP($B1706,'07_L1政策步階'!$A$4:$A$14,'07_L1政策步階'!$C$4:$C$14)</f>
        <v>-1</v>
      </c>
      <c r="AC1706" s="65"/>
      <c r="AD1706" s="65"/>
      <c r="AE1706" s="65"/>
      <c r="AF1706" s="65"/>
      <c r="AG1706" s="65"/>
      <c r="AH1706" s="65"/>
      <c r="AI1706" s="65"/>
      <c r="AJ1706" s="65"/>
      <c r="AK1706" s="65"/>
      <c r="AL1706">
        <f t="shared" si="601"/>
        <v>100</v>
      </c>
      <c r="AM1706">
        <f t="shared" si="602"/>
        <v>0</v>
      </c>
      <c r="AN1706" t="str">
        <f t="shared" si="603"/>
        <v/>
      </c>
      <c r="AO1706" t="str">
        <f t="shared" si="604"/>
        <v/>
      </c>
      <c r="AP1706" t="str">
        <f t="shared" si="605"/>
        <v/>
      </c>
      <c r="AQ1706" t="str">
        <f t="shared" si="606"/>
        <v/>
      </c>
      <c r="AR1706" t="str">
        <f t="shared" si="607"/>
        <v/>
      </c>
      <c r="AS1706" t="str">
        <f t="shared" si="608"/>
        <v/>
      </c>
      <c r="AT1706" t="str">
        <f t="shared" si="609"/>
        <v/>
      </c>
      <c r="AU1706" t="str">
        <f t="shared" si="610"/>
        <v/>
      </c>
      <c r="AV1706" t="str">
        <f t="shared" si="611"/>
        <v/>
      </c>
      <c r="AW1706">
        <f>'01_指標庫'!$H$4*ISNUMBER($F1706)+'01_指標庫'!$H$5*ISNUMBER($AA1706)+'01_指標庫'!$H$6*ISNUMBER($G1706)+'01_指標庫'!$H$7*ISNUMBER($H1706)+'01_指標庫'!$H$8*ISNUMBER($AF1706)+'01_指標庫'!$H$9*ISNUMBER($AG1706)+'01_指標庫'!$H$10*ISNUMBER($AB1706)+'01_指標庫'!$H$11*ISNUMBER($AC1706)+'01_指標庫'!$H$12*ISNUMBER($AD1706)+'01_指標庫'!$H$13*ISNUMBER($AE1706)+'01_指標庫'!$H$14*ISNUMBER($I1706)+'01_指標庫'!$H$15*ISNUMBER($AH1706)+'01_指標庫'!$H$16*ISNUMBER($K1706)+'01_指標庫'!$H$17*ISNUMBER($AI1706)+'01_指標庫'!$H$18*ISNUMBER($AJ1706)+'01_指標庫'!$H$19*ISNUMBER($AK1706)+'01_指標庫'!$H$20*ISNUMBER($BB1706)+'01_指標庫'!$H$21*ISNUMBER($BC1706)</f>
        <v>51</v>
      </c>
      <c r="AX1706">
        <f>IF(AW1706=0,50,ROUND(('01_指標庫'!$H$4*IF(ISNUMBER($F1706),L1706,0)+'01_指標庫'!$H$5*IF(ISNUMBER($AA1706),AL1706,0)+'01_指標庫'!$H$6*IF(ISNUMBER($G1706),M1706,0)+'01_指標庫'!$H$7*IF(ISNUMBER($H1706),N1706,0)+'01_指標庫'!$H$8*IF(ISNUMBER($AF1706),AQ1706,0)+'01_指標庫'!$H$9*IF(ISNUMBER($AG1706),AR1706,0)+'01_指標庫'!$H$10*IF(ISNUMBER($AB1706),AM1706,0)+'01_指標庫'!$H$11*IF(ISNUMBER($AC1706),AN1706,0)+'01_指標庫'!$H$12*IF(ISNUMBER($AD1706),AO1706,0)+'01_指標庫'!$H$13*IF(ISNUMBER($AE1706),AP1706,0)+'01_指標庫'!$H$14*IF(ISNUMBER($I1706),O1706,0)+'01_指標庫'!$H$15*IF(ISNUMBER($AH1706),AS1706,0)+'01_指標庫'!$H$16*IF(ISNUMBER($K1706),P1706,0)+'01_指標庫'!$H$17*IF(ISNUMBER($AI1706),AT1706,0)+'01_指標庫'!$H$18*IF(ISNUMBER($AJ1706),AU1706,0)+'01_指標庫'!$H$19*IF(ISNUMBER($AK1706),AV1706,0)+'01_指標庫'!$H$20*IF(ISNUMBER($BB1706),BB1706,0)+'01_指標庫'!$H$21*IF(ISNUMBER($BC1706),BC1706,0))/AW1706,1))</f>
        <v>68.599999999999994</v>
      </c>
      <c r="AY1706" s="67"/>
      <c r="AZ1706" s="67"/>
      <c r="BA1706" s="66">
        <f t="shared" si="615"/>
        <v>-2.6543719139141553E-3</v>
      </c>
      <c r="BB1706">
        <f t="shared" si="616"/>
        <v>50</v>
      </c>
      <c r="BC1706" t="str">
        <f t="shared" si="617"/>
        <v/>
      </c>
    </row>
    <row r="1707" spans="1:55" ht="15" customHeight="1">
      <c r="A1707" s="56">
        <v>1703</v>
      </c>
      <c r="B1707" s="57">
        <v>45029</v>
      </c>
      <c r="C1707" s="56">
        <v>2023</v>
      </c>
      <c r="D1707" s="58" t="s">
        <v>239</v>
      </c>
      <c r="E1707" s="59">
        <v>13109.39</v>
      </c>
      <c r="F1707" s="60">
        <v>9.3713000000000005E-2</v>
      </c>
      <c r="G1707" s="60">
        <v>-7.7925999999999995E-2</v>
      </c>
      <c r="H1707" s="61">
        <v>0.87760000000000005</v>
      </c>
      <c r="I1707" s="69">
        <v>422.5</v>
      </c>
      <c r="J1707" s="70" t="s">
        <v>240</v>
      </c>
      <c r="K1707" s="63">
        <v>17.8</v>
      </c>
      <c r="L1707" s="56">
        <f t="shared" si="595"/>
        <v>100</v>
      </c>
      <c r="M1707" s="56">
        <f t="shared" si="596"/>
        <v>50</v>
      </c>
      <c r="N1707" s="56">
        <f t="shared" si="597"/>
        <v>100</v>
      </c>
      <c r="O1707" s="56">
        <f t="shared" si="598"/>
        <v>50</v>
      </c>
      <c r="P1707" s="56">
        <f t="shared" si="599"/>
        <v>100</v>
      </c>
      <c r="Q1707" s="63"/>
      <c r="R1707" s="56"/>
      <c r="S1707" s="60">
        <f t="shared" si="612"/>
        <v>2.0317005685554834E-2</v>
      </c>
      <c r="T1707" s="64">
        <f t="shared" si="613"/>
        <v>-6.757464641173383E-2</v>
      </c>
      <c r="V1707" s="65"/>
      <c r="W1707" s="65"/>
      <c r="Y1707" s="15" t="str">
        <f t="shared" si="600"/>
        <v>UNCERTAIN</v>
      </c>
      <c r="AA1707" s="66">
        <f t="shared" si="614"/>
        <v>4.322345339392597E-2</v>
      </c>
      <c r="AB1707">
        <f>LOOKUP($B1707,'07_L1政策步階'!$A$4:$A$14,'07_L1政策步階'!$C$4:$C$14)</f>
        <v>-1</v>
      </c>
      <c r="AC1707" s="65"/>
      <c r="AD1707" s="65"/>
      <c r="AE1707" s="65"/>
      <c r="AF1707" s="65"/>
      <c r="AG1707" s="65"/>
      <c r="AH1707" s="65"/>
      <c r="AI1707" s="65"/>
      <c r="AJ1707" s="65"/>
      <c r="AK1707" s="65"/>
      <c r="AL1707">
        <f t="shared" si="601"/>
        <v>100</v>
      </c>
      <c r="AM1707">
        <f t="shared" si="602"/>
        <v>0</v>
      </c>
      <c r="AN1707" t="str">
        <f t="shared" si="603"/>
        <v/>
      </c>
      <c r="AO1707" t="str">
        <f t="shared" si="604"/>
        <v/>
      </c>
      <c r="AP1707" t="str">
        <f t="shared" si="605"/>
        <v/>
      </c>
      <c r="AQ1707" t="str">
        <f t="shared" si="606"/>
        <v/>
      </c>
      <c r="AR1707" t="str">
        <f t="shared" si="607"/>
        <v/>
      </c>
      <c r="AS1707" t="str">
        <f t="shared" si="608"/>
        <v/>
      </c>
      <c r="AT1707" t="str">
        <f t="shared" si="609"/>
        <v/>
      </c>
      <c r="AU1707" t="str">
        <f t="shared" si="610"/>
        <v/>
      </c>
      <c r="AV1707" t="str">
        <f t="shared" si="611"/>
        <v/>
      </c>
      <c r="AW1707">
        <f>'01_指標庫'!$H$4*ISNUMBER($F1707)+'01_指標庫'!$H$5*ISNUMBER($AA1707)+'01_指標庫'!$H$6*ISNUMBER($G1707)+'01_指標庫'!$H$7*ISNUMBER($H1707)+'01_指標庫'!$H$8*ISNUMBER($AF1707)+'01_指標庫'!$H$9*ISNUMBER($AG1707)+'01_指標庫'!$H$10*ISNUMBER($AB1707)+'01_指標庫'!$H$11*ISNUMBER($AC1707)+'01_指標庫'!$H$12*ISNUMBER($AD1707)+'01_指標庫'!$H$13*ISNUMBER($AE1707)+'01_指標庫'!$H$14*ISNUMBER($I1707)+'01_指標庫'!$H$15*ISNUMBER($AH1707)+'01_指標庫'!$H$16*ISNUMBER($K1707)+'01_指標庫'!$H$17*ISNUMBER($AI1707)+'01_指標庫'!$H$18*ISNUMBER($AJ1707)+'01_指標庫'!$H$19*ISNUMBER($AK1707)+'01_指標庫'!$H$20*ISNUMBER($BB1707)+'01_指標庫'!$H$21*ISNUMBER($BC1707)</f>
        <v>51</v>
      </c>
      <c r="AX1707">
        <f>IF(AW1707=0,50,ROUND(('01_指標庫'!$H$4*IF(ISNUMBER($F1707),L1707,0)+'01_指標庫'!$H$5*IF(ISNUMBER($AA1707),AL1707,0)+'01_指標庫'!$H$6*IF(ISNUMBER($G1707),M1707,0)+'01_指標庫'!$H$7*IF(ISNUMBER($H1707),N1707,0)+'01_指標庫'!$H$8*IF(ISNUMBER($AF1707),AQ1707,0)+'01_指標庫'!$H$9*IF(ISNUMBER($AG1707),AR1707,0)+'01_指標庫'!$H$10*IF(ISNUMBER($AB1707),AM1707,0)+'01_指標庫'!$H$11*IF(ISNUMBER($AC1707),AN1707,0)+'01_指標庫'!$H$12*IF(ISNUMBER($AD1707),AO1707,0)+'01_指標庫'!$H$13*IF(ISNUMBER($AE1707),AP1707,0)+'01_指標庫'!$H$14*IF(ISNUMBER($I1707),O1707,0)+'01_指標庫'!$H$15*IF(ISNUMBER($AH1707),AS1707,0)+'01_指標庫'!$H$16*IF(ISNUMBER($K1707),P1707,0)+'01_指標庫'!$H$17*IF(ISNUMBER($AI1707),AT1707,0)+'01_指標庫'!$H$18*IF(ISNUMBER($AJ1707),AU1707,0)+'01_指標庫'!$H$19*IF(ISNUMBER($AK1707),AV1707,0)+'01_指標庫'!$H$20*IF(ISNUMBER($BB1707),BB1707,0)+'01_指標庫'!$H$21*IF(ISNUMBER($BC1707),BC1707,0))/AW1707,1))</f>
        <v>68.599999999999994</v>
      </c>
      <c r="AY1707" s="67"/>
      <c r="AZ1707" s="67"/>
      <c r="BA1707" s="66">
        <f t="shared" si="615"/>
        <v>-2.4878094270490703E-3</v>
      </c>
      <c r="BB1707">
        <f t="shared" si="616"/>
        <v>50</v>
      </c>
      <c r="BC1707" t="str">
        <f t="shared" si="617"/>
        <v/>
      </c>
    </row>
    <row r="1708" spans="1:55" ht="15" customHeight="1">
      <c r="A1708" s="56">
        <v>1704</v>
      </c>
      <c r="B1708" s="57">
        <v>45030</v>
      </c>
      <c r="C1708" s="56">
        <v>2023</v>
      </c>
      <c r="D1708" s="58" t="s">
        <v>234</v>
      </c>
      <c r="E1708" s="59">
        <v>13079.52</v>
      </c>
      <c r="F1708" s="60">
        <v>9.0565000000000007E-2</v>
      </c>
      <c r="G1708" s="60">
        <v>-8.0027000000000001E-2</v>
      </c>
      <c r="H1708" s="61">
        <v>0.85709999999999997</v>
      </c>
      <c r="I1708" s="69">
        <v>416.3</v>
      </c>
      <c r="J1708" s="70" t="s">
        <v>240</v>
      </c>
      <c r="K1708" s="63">
        <v>17.07</v>
      </c>
      <c r="L1708" s="56">
        <f t="shared" si="595"/>
        <v>100</v>
      </c>
      <c r="M1708" s="56">
        <f t="shared" si="596"/>
        <v>50</v>
      </c>
      <c r="N1708" s="56">
        <f t="shared" si="597"/>
        <v>100</v>
      </c>
      <c r="O1708" s="56">
        <f t="shared" si="598"/>
        <v>50</v>
      </c>
      <c r="P1708" s="56">
        <f t="shared" si="599"/>
        <v>100</v>
      </c>
      <c r="Q1708" s="63"/>
      <c r="R1708" s="56"/>
      <c r="S1708" s="60">
        <f t="shared" si="612"/>
        <v>-2.2785194429335576E-3</v>
      </c>
      <c r="T1708" s="64">
        <f t="shared" si="613"/>
        <v>-4.101123595505618E-2</v>
      </c>
      <c r="V1708" s="65"/>
      <c r="W1708" s="65"/>
      <c r="Y1708" s="15" t="str">
        <f t="shared" si="600"/>
        <v>UNCERTAIN</v>
      </c>
      <c r="AA1708" s="66">
        <f t="shared" si="614"/>
        <v>4.3791106893790177E-2</v>
      </c>
      <c r="AB1708">
        <f>LOOKUP($B1708,'07_L1政策步階'!$A$4:$A$14,'07_L1政策步階'!$C$4:$C$14)</f>
        <v>-1</v>
      </c>
      <c r="AC1708" s="65"/>
      <c r="AD1708" s="65"/>
      <c r="AE1708" s="65"/>
      <c r="AF1708" s="65"/>
      <c r="AG1708" s="65"/>
      <c r="AH1708" s="65"/>
      <c r="AI1708" s="65"/>
      <c r="AJ1708" s="65"/>
      <c r="AK1708" s="65"/>
      <c r="AL1708">
        <f t="shared" si="601"/>
        <v>100</v>
      </c>
      <c r="AM1708">
        <f t="shared" si="602"/>
        <v>0</v>
      </c>
      <c r="AN1708" t="str">
        <f t="shared" si="603"/>
        <v/>
      </c>
      <c r="AO1708" t="str">
        <f t="shared" si="604"/>
        <v/>
      </c>
      <c r="AP1708" t="str">
        <f t="shared" si="605"/>
        <v/>
      </c>
      <c r="AQ1708" t="str">
        <f t="shared" si="606"/>
        <v/>
      </c>
      <c r="AR1708" t="str">
        <f t="shared" si="607"/>
        <v/>
      </c>
      <c r="AS1708" t="str">
        <f t="shared" si="608"/>
        <v/>
      </c>
      <c r="AT1708" t="str">
        <f t="shared" si="609"/>
        <v/>
      </c>
      <c r="AU1708" t="str">
        <f t="shared" si="610"/>
        <v/>
      </c>
      <c r="AV1708" t="str">
        <f t="shared" si="611"/>
        <v/>
      </c>
      <c r="AW1708">
        <f>'01_指標庫'!$H$4*ISNUMBER($F1708)+'01_指標庫'!$H$5*ISNUMBER($AA1708)+'01_指標庫'!$H$6*ISNUMBER($G1708)+'01_指標庫'!$H$7*ISNUMBER($H1708)+'01_指標庫'!$H$8*ISNUMBER($AF1708)+'01_指標庫'!$H$9*ISNUMBER($AG1708)+'01_指標庫'!$H$10*ISNUMBER($AB1708)+'01_指標庫'!$H$11*ISNUMBER($AC1708)+'01_指標庫'!$H$12*ISNUMBER($AD1708)+'01_指標庫'!$H$13*ISNUMBER($AE1708)+'01_指標庫'!$H$14*ISNUMBER($I1708)+'01_指標庫'!$H$15*ISNUMBER($AH1708)+'01_指標庫'!$H$16*ISNUMBER($K1708)+'01_指標庫'!$H$17*ISNUMBER($AI1708)+'01_指標庫'!$H$18*ISNUMBER($AJ1708)+'01_指標庫'!$H$19*ISNUMBER($AK1708)+'01_指標庫'!$H$20*ISNUMBER($BB1708)+'01_指標庫'!$H$21*ISNUMBER($BC1708)</f>
        <v>51</v>
      </c>
      <c r="AX1708">
        <f>IF(AW1708=0,50,ROUND(('01_指標庫'!$H$4*IF(ISNUMBER($F1708),L1708,0)+'01_指標庫'!$H$5*IF(ISNUMBER($AA1708),AL1708,0)+'01_指標庫'!$H$6*IF(ISNUMBER($G1708),M1708,0)+'01_指標庫'!$H$7*IF(ISNUMBER($H1708),N1708,0)+'01_指標庫'!$H$8*IF(ISNUMBER($AF1708),AQ1708,0)+'01_指標庫'!$H$9*IF(ISNUMBER($AG1708),AR1708,0)+'01_指標庫'!$H$10*IF(ISNUMBER($AB1708),AM1708,0)+'01_指標庫'!$H$11*IF(ISNUMBER($AC1708),AN1708,0)+'01_指標庫'!$H$12*IF(ISNUMBER($AD1708),AO1708,0)+'01_指標庫'!$H$13*IF(ISNUMBER($AE1708),AP1708,0)+'01_指標庫'!$H$14*IF(ISNUMBER($I1708),O1708,0)+'01_指標庫'!$H$15*IF(ISNUMBER($AH1708),AS1708,0)+'01_指標庫'!$H$16*IF(ISNUMBER($K1708),P1708,0)+'01_指標庫'!$H$17*IF(ISNUMBER($AI1708),AT1708,0)+'01_指標庫'!$H$18*IF(ISNUMBER($AJ1708),AU1708,0)+'01_指標庫'!$H$19*IF(ISNUMBER($AK1708),AV1708,0)+'01_指標庫'!$H$20*IF(ISNUMBER($BB1708),BB1708,0)+'01_指標庫'!$H$21*IF(ISNUMBER($BC1708),BC1708,0))/AW1708,1))</f>
        <v>62.7</v>
      </c>
      <c r="AY1708" s="67"/>
      <c r="AZ1708" s="67"/>
      <c r="BA1708" s="66">
        <f t="shared" si="615"/>
        <v>-3.1180222051236939E-3</v>
      </c>
      <c r="BB1708">
        <f t="shared" si="616"/>
        <v>0</v>
      </c>
      <c r="BC1708" t="str">
        <f t="shared" si="617"/>
        <v/>
      </c>
    </row>
    <row r="1709" spans="1:55" ht="15" customHeight="1">
      <c r="A1709" s="56">
        <v>1705</v>
      </c>
      <c r="B1709" s="57">
        <v>45033</v>
      </c>
      <c r="C1709" s="56">
        <v>2023</v>
      </c>
      <c r="D1709" s="58" t="s">
        <v>236</v>
      </c>
      <c r="E1709" s="59">
        <v>13087.71</v>
      </c>
      <c r="F1709" s="60">
        <v>9.0597999999999998E-2</v>
      </c>
      <c r="G1709" s="60">
        <v>-7.8995999999999997E-2</v>
      </c>
      <c r="H1709" s="61">
        <v>0.87760000000000005</v>
      </c>
      <c r="I1709" s="69">
        <v>415.3</v>
      </c>
      <c r="J1709" s="70" t="s">
        <v>240</v>
      </c>
      <c r="K1709" s="63">
        <v>16.95</v>
      </c>
      <c r="L1709" s="56">
        <f t="shared" si="595"/>
        <v>100</v>
      </c>
      <c r="M1709" s="56">
        <f t="shared" si="596"/>
        <v>50</v>
      </c>
      <c r="N1709" s="56">
        <f t="shared" si="597"/>
        <v>100</v>
      </c>
      <c r="O1709" s="56">
        <f t="shared" si="598"/>
        <v>50</v>
      </c>
      <c r="P1709" s="56">
        <f t="shared" si="599"/>
        <v>100</v>
      </c>
      <c r="Q1709" s="63"/>
      <c r="R1709" s="56"/>
      <c r="S1709" s="60">
        <f t="shared" si="612"/>
        <v>6.2616976769769295E-4</v>
      </c>
      <c r="T1709" s="64">
        <f t="shared" si="613"/>
        <v>-7.0298769771529601E-3</v>
      </c>
      <c r="V1709" s="65"/>
      <c r="W1709" s="65"/>
      <c r="Y1709" s="15" t="str">
        <f t="shared" si="600"/>
        <v>UNCERTAIN</v>
      </c>
      <c r="AA1709" s="66">
        <f t="shared" si="614"/>
        <v>4.3643709912210005E-2</v>
      </c>
      <c r="AB1709">
        <f>LOOKUP($B1709,'07_L1政策步階'!$A$4:$A$14,'07_L1政策步階'!$C$4:$C$14)</f>
        <v>-1</v>
      </c>
      <c r="AC1709" s="65"/>
      <c r="AD1709" s="65"/>
      <c r="AE1709" s="65"/>
      <c r="AF1709" s="65"/>
      <c r="AG1709" s="65"/>
      <c r="AH1709" s="65"/>
      <c r="AI1709" s="65"/>
      <c r="AJ1709" s="65"/>
      <c r="AK1709" s="65"/>
      <c r="AL1709">
        <f t="shared" si="601"/>
        <v>100</v>
      </c>
      <c r="AM1709">
        <f t="shared" si="602"/>
        <v>0</v>
      </c>
      <c r="AN1709" t="str">
        <f t="shared" si="603"/>
        <v/>
      </c>
      <c r="AO1709" t="str">
        <f t="shared" si="604"/>
        <v/>
      </c>
      <c r="AP1709" t="str">
        <f t="shared" si="605"/>
        <v/>
      </c>
      <c r="AQ1709" t="str">
        <f t="shared" si="606"/>
        <v/>
      </c>
      <c r="AR1709" t="str">
        <f t="shared" si="607"/>
        <v/>
      </c>
      <c r="AS1709" t="str">
        <f t="shared" si="608"/>
        <v/>
      </c>
      <c r="AT1709" t="str">
        <f t="shared" si="609"/>
        <v/>
      </c>
      <c r="AU1709" t="str">
        <f t="shared" si="610"/>
        <v/>
      </c>
      <c r="AV1709" t="str">
        <f t="shared" si="611"/>
        <v/>
      </c>
      <c r="AW1709">
        <f>'01_指標庫'!$H$4*ISNUMBER($F1709)+'01_指標庫'!$H$5*ISNUMBER($AA1709)+'01_指標庫'!$H$6*ISNUMBER($G1709)+'01_指標庫'!$H$7*ISNUMBER($H1709)+'01_指標庫'!$H$8*ISNUMBER($AF1709)+'01_指標庫'!$H$9*ISNUMBER($AG1709)+'01_指標庫'!$H$10*ISNUMBER($AB1709)+'01_指標庫'!$H$11*ISNUMBER($AC1709)+'01_指標庫'!$H$12*ISNUMBER($AD1709)+'01_指標庫'!$H$13*ISNUMBER($AE1709)+'01_指標庫'!$H$14*ISNUMBER($I1709)+'01_指標庫'!$H$15*ISNUMBER($AH1709)+'01_指標庫'!$H$16*ISNUMBER($K1709)+'01_指標庫'!$H$17*ISNUMBER($AI1709)+'01_指標庫'!$H$18*ISNUMBER($AJ1709)+'01_指標庫'!$H$19*ISNUMBER($AK1709)+'01_指標庫'!$H$20*ISNUMBER($BB1709)+'01_指標庫'!$H$21*ISNUMBER($BC1709)</f>
        <v>51</v>
      </c>
      <c r="AX1709">
        <f>IF(AW1709=0,50,ROUND(('01_指標庫'!$H$4*IF(ISNUMBER($F1709),L1709,0)+'01_指標庫'!$H$5*IF(ISNUMBER($AA1709),AL1709,0)+'01_指標庫'!$H$6*IF(ISNUMBER($G1709),M1709,0)+'01_指標庫'!$H$7*IF(ISNUMBER($H1709),N1709,0)+'01_指標庫'!$H$8*IF(ISNUMBER($AF1709),AQ1709,0)+'01_指標庫'!$H$9*IF(ISNUMBER($AG1709),AR1709,0)+'01_指標庫'!$H$10*IF(ISNUMBER($AB1709),AM1709,0)+'01_指標庫'!$H$11*IF(ISNUMBER($AC1709),AN1709,0)+'01_指標庫'!$H$12*IF(ISNUMBER($AD1709),AO1709,0)+'01_指標庫'!$H$13*IF(ISNUMBER($AE1709),AP1709,0)+'01_指標庫'!$H$14*IF(ISNUMBER($I1709),O1709,0)+'01_指標庫'!$H$15*IF(ISNUMBER($AH1709),AS1709,0)+'01_指標庫'!$H$16*IF(ISNUMBER($K1709),P1709,0)+'01_指標庫'!$H$17*IF(ISNUMBER($AI1709),AT1709,0)+'01_指標庫'!$H$18*IF(ISNUMBER($AJ1709),AU1709,0)+'01_指標庫'!$H$19*IF(ISNUMBER($AK1709),AV1709,0)+'01_指標庫'!$H$20*IF(ISNUMBER($BB1709),BB1709,0)+'01_指標庫'!$H$21*IF(ISNUMBER($BC1709),BC1709,0))/AW1709,1))</f>
        <v>68.599999999999994</v>
      </c>
      <c r="AY1709" s="67"/>
      <c r="AZ1709" s="67"/>
      <c r="BA1709" s="66">
        <f t="shared" si="615"/>
        <v>-1.8428355837030175E-3</v>
      </c>
      <c r="BB1709">
        <f t="shared" si="616"/>
        <v>50</v>
      </c>
      <c r="BC1709" t="str">
        <f t="shared" si="617"/>
        <v/>
      </c>
    </row>
    <row r="1710" spans="1:55" ht="15" customHeight="1">
      <c r="A1710" s="56">
        <v>1706</v>
      </c>
      <c r="B1710" s="57">
        <v>45034</v>
      </c>
      <c r="C1710" s="56">
        <v>2023</v>
      </c>
      <c r="D1710" s="58" t="s">
        <v>237</v>
      </c>
      <c r="E1710" s="59">
        <v>13091.79</v>
      </c>
      <c r="F1710" s="60">
        <v>9.0217000000000006E-2</v>
      </c>
      <c r="G1710" s="60">
        <v>-7.8709000000000001E-2</v>
      </c>
      <c r="H1710" s="61">
        <v>0.8367</v>
      </c>
      <c r="I1710" s="69">
        <v>414.3</v>
      </c>
      <c r="J1710" s="70" t="s">
        <v>240</v>
      </c>
      <c r="K1710" s="63">
        <v>16.829999999999998</v>
      </c>
      <c r="L1710" s="56">
        <f t="shared" si="595"/>
        <v>100</v>
      </c>
      <c r="M1710" s="56">
        <f t="shared" si="596"/>
        <v>50</v>
      </c>
      <c r="N1710" s="56">
        <f t="shared" si="597"/>
        <v>100</v>
      </c>
      <c r="O1710" s="56">
        <f t="shared" si="598"/>
        <v>50</v>
      </c>
      <c r="P1710" s="56">
        <f t="shared" si="599"/>
        <v>100</v>
      </c>
      <c r="Q1710" s="63"/>
      <c r="R1710" s="56"/>
      <c r="S1710" s="60">
        <f t="shared" si="612"/>
        <v>3.1174284882551362E-4</v>
      </c>
      <c r="T1710" s="64">
        <f t="shared" si="613"/>
        <v>-7.0796460176991705E-3</v>
      </c>
      <c r="V1710" s="65"/>
      <c r="W1710" s="65"/>
      <c r="Y1710" s="15" t="str">
        <f t="shared" si="600"/>
        <v>UNCERTAIN</v>
      </c>
      <c r="AA1710" s="66">
        <f t="shared" si="614"/>
        <v>4.3817063433416514E-2</v>
      </c>
      <c r="AB1710">
        <f>LOOKUP($B1710,'07_L1政策步階'!$A$4:$A$14,'07_L1政策步階'!$C$4:$C$14)</f>
        <v>-1</v>
      </c>
      <c r="AC1710" s="65"/>
      <c r="AD1710" s="65"/>
      <c r="AE1710" s="65"/>
      <c r="AF1710" s="65"/>
      <c r="AG1710" s="65"/>
      <c r="AH1710" s="65"/>
      <c r="AI1710" s="65"/>
      <c r="AJ1710" s="65"/>
      <c r="AK1710" s="65"/>
      <c r="AL1710">
        <f t="shared" si="601"/>
        <v>100</v>
      </c>
      <c r="AM1710">
        <f t="shared" si="602"/>
        <v>0</v>
      </c>
      <c r="AN1710" t="str">
        <f t="shared" si="603"/>
        <v/>
      </c>
      <c r="AO1710" t="str">
        <f t="shared" si="604"/>
        <v/>
      </c>
      <c r="AP1710" t="str">
        <f t="shared" si="605"/>
        <v/>
      </c>
      <c r="AQ1710" t="str">
        <f t="shared" si="606"/>
        <v/>
      </c>
      <c r="AR1710" t="str">
        <f t="shared" si="607"/>
        <v/>
      </c>
      <c r="AS1710" t="str">
        <f t="shared" si="608"/>
        <v/>
      </c>
      <c r="AT1710" t="str">
        <f t="shared" si="609"/>
        <v/>
      </c>
      <c r="AU1710" t="str">
        <f t="shared" si="610"/>
        <v/>
      </c>
      <c r="AV1710" t="str">
        <f t="shared" si="611"/>
        <v/>
      </c>
      <c r="AW1710">
        <f>'01_指標庫'!$H$4*ISNUMBER($F1710)+'01_指標庫'!$H$5*ISNUMBER($AA1710)+'01_指標庫'!$H$6*ISNUMBER($G1710)+'01_指標庫'!$H$7*ISNUMBER($H1710)+'01_指標庫'!$H$8*ISNUMBER($AF1710)+'01_指標庫'!$H$9*ISNUMBER($AG1710)+'01_指標庫'!$H$10*ISNUMBER($AB1710)+'01_指標庫'!$H$11*ISNUMBER($AC1710)+'01_指標庫'!$H$12*ISNUMBER($AD1710)+'01_指標庫'!$H$13*ISNUMBER($AE1710)+'01_指標庫'!$H$14*ISNUMBER($I1710)+'01_指標庫'!$H$15*ISNUMBER($AH1710)+'01_指標庫'!$H$16*ISNUMBER($K1710)+'01_指標庫'!$H$17*ISNUMBER($AI1710)+'01_指標庫'!$H$18*ISNUMBER($AJ1710)+'01_指標庫'!$H$19*ISNUMBER($AK1710)+'01_指標庫'!$H$20*ISNUMBER($BB1710)+'01_指標庫'!$H$21*ISNUMBER($BC1710)</f>
        <v>51</v>
      </c>
      <c r="AX1710">
        <f>IF(AW1710=0,50,ROUND(('01_指標庫'!$H$4*IF(ISNUMBER($F1710),L1710,0)+'01_指標庫'!$H$5*IF(ISNUMBER($AA1710),AL1710,0)+'01_指標庫'!$H$6*IF(ISNUMBER($G1710),M1710,0)+'01_指標庫'!$H$7*IF(ISNUMBER($H1710),N1710,0)+'01_指標庫'!$H$8*IF(ISNUMBER($AF1710),AQ1710,0)+'01_指標庫'!$H$9*IF(ISNUMBER($AG1710),AR1710,0)+'01_指標庫'!$H$10*IF(ISNUMBER($AB1710),AM1710,0)+'01_指標庫'!$H$11*IF(ISNUMBER($AC1710),AN1710,0)+'01_指標庫'!$H$12*IF(ISNUMBER($AD1710),AO1710,0)+'01_指標庫'!$H$13*IF(ISNUMBER($AE1710),AP1710,0)+'01_指標庫'!$H$14*IF(ISNUMBER($I1710),O1710,0)+'01_指標庫'!$H$15*IF(ISNUMBER($AH1710),AS1710,0)+'01_指標庫'!$H$16*IF(ISNUMBER($K1710),P1710,0)+'01_指標庫'!$H$17*IF(ISNUMBER($AI1710),AT1710,0)+'01_指標庫'!$H$18*IF(ISNUMBER($AJ1710),AU1710,0)+'01_指標庫'!$H$19*IF(ISNUMBER($AK1710),AV1710,0)+'01_指標庫'!$H$20*IF(ISNUMBER($BB1710),BB1710,0)+'01_指標庫'!$H$21*IF(ISNUMBER($BC1710),BC1710,0))/AW1710,1))</f>
        <v>68.599999999999994</v>
      </c>
      <c r="AY1710" s="67"/>
      <c r="AZ1710" s="67"/>
      <c r="BA1710" s="66">
        <f t="shared" si="615"/>
        <v>5.4847263029511595E-4</v>
      </c>
      <c r="BB1710">
        <f t="shared" si="616"/>
        <v>50</v>
      </c>
      <c r="BC1710" t="str">
        <f t="shared" si="617"/>
        <v/>
      </c>
    </row>
    <row r="1711" spans="1:55" ht="15" customHeight="1">
      <c r="A1711" s="56">
        <v>1707</v>
      </c>
      <c r="B1711" s="57">
        <v>45035</v>
      </c>
      <c r="C1711" s="56">
        <v>2023</v>
      </c>
      <c r="D1711" s="58" t="s">
        <v>238</v>
      </c>
      <c r="E1711" s="59">
        <v>13088.71</v>
      </c>
      <c r="F1711" s="60">
        <v>8.9277999999999996E-2</v>
      </c>
      <c r="G1711" s="60">
        <v>-7.8924999999999995E-2</v>
      </c>
      <c r="H1711" s="61">
        <v>0.85709999999999997</v>
      </c>
      <c r="I1711" s="69">
        <v>411.2</v>
      </c>
      <c r="J1711" s="70" t="s">
        <v>240</v>
      </c>
      <c r="K1711" s="63">
        <v>16.46</v>
      </c>
      <c r="L1711" s="56">
        <f t="shared" si="595"/>
        <v>100</v>
      </c>
      <c r="M1711" s="56">
        <f t="shared" si="596"/>
        <v>50</v>
      </c>
      <c r="N1711" s="56">
        <f t="shared" si="597"/>
        <v>100</v>
      </c>
      <c r="O1711" s="56">
        <f t="shared" si="598"/>
        <v>50</v>
      </c>
      <c r="P1711" s="56">
        <f t="shared" si="599"/>
        <v>100</v>
      </c>
      <c r="Q1711" s="63"/>
      <c r="R1711" s="56"/>
      <c r="S1711" s="60">
        <f t="shared" si="612"/>
        <v>-2.3526194660938859E-4</v>
      </c>
      <c r="T1711" s="64">
        <f t="shared" si="613"/>
        <v>-2.1984551396315943E-2</v>
      </c>
      <c r="V1711" s="65"/>
      <c r="W1711" s="65"/>
      <c r="Y1711" s="15" t="str">
        <f t="shared" si="600"/>
        <v>UNCERTAIN</v>
      </c>
      <c r="AA1711" s="66">
        <f t="shared" si="614"/>
        <v>4.4203180217514015E-2</v>
      </c>
      <c r="AB1711">
        <f>LOOKUP($B1711,'07_L1政策步階'!$A$4:$A$14,'07_L1政策步階'!$C$4:$C$14)</f>
        <v>-1</v>
      </c>
      <c r="AC1711" s="65"/>
      <c r="AD1711" s="65"/>
      <c r="AE1711" s="65"/>
      <c r="AF1711" s="65"/>
      <c r="AG1711" s="65"/>
      <c r="AH1711" s="65"/>
      <c r="AI1711" s="65"/>
      <c r="AJ1711" s="65"/>
      <c r="AK1711" s="65"/>
      <c r="AL1711">
        <f t="shared" si="601"/>
        <v>100</v>
      </c>
      <c r="AM1711">
        <f t="shared" si="602"/>
        <v>0</v>
      </c>
      <c r="AN1711" t="str">
        <f t="shared" si="603"/>
        <v/>
      </c>
      <c r="AO1711" t="str">
        <f t="shared" si="604"/>
        <v/>
      </c>
      <c r="AP1711" t="str">
        <f t="shared" si="605"/>
        <v/>
      </c>
      <c r="AQ1711" t="str">
        <f t="shared" si="606"/>
        <v/>
      </c>
      <c r="AR1711" t="str">
        <f t="shared" si="607"/>
        <v/>
      </c>
      <c r="AS1711" t="str">
        <f t="shared" si="608"/>
        <v/>
      </c>
      <c r="AT1711" t="str">
        <f t="shared" si="609"/>
        <v/>
      </c>
      <c r="AU1711" t="str">
        <f t="shared" si="610"/>
        <v/>
      </c>
      <c r="AV1711" t="str">
        <f t="shared" si="611"/>
        <v/>
      </c>
      <c r="AW1711">
        <f>'01_指標庫'!$H$4*ISNUMBER($F1711)+'01_指標庫'!$H$5*ISNUMBER($AA1711)+'01_指標庫'!$H$6*ISNUMBER($G1711)+'01_指標庫'!$H$7*ISNUMBER($H1711)+'01_指標庫'!$H$8*ISNUMBER($AF1711)+'01_指標庫'!$H$9*ISNUMBER($AG1711)+'01_指標庫'!$H$10*ISNUMBER($AB1711)+'01_指標庫'!$H$11*ISNUMBER($AC1711)+'01_指標庫'!$H$12*ISNUMBER($AD1711)+'01_指標庫'!$H$13*ISNUMBER($AE1711)+'01_指標庫'!$H$14*ISNUMBER($I1711)+'01_指標庫'!$H$15*ISNUMBER($AH1711)+'01_指標庫'!$H$16*ISNUMBER($K1711)+'01_指標庫'!$H$17*ISNUMBER($AI1711)+'01_指標庫'!$H$18*ISNUMBER($AJ1711)+'01_指標庫'!$H$19*ISNUMBER($AK1711)+'01_指標庫'!$H$20*ISNUMBER($BB1711)+'01_指標庫'!$H$21*ISNUMBER($BC1711)</f>
        <v>51</v>
      </c>
      <c r="AX1711">
        <f>IF(AW1711=0,50,ROUND(('01_指標庫'!$H$4*IF(ISNUMBER($F1711),L1711,0)+'01_指標庫'!$H$5*IF(ISNUMBER($AA1711),AL1711,0)+'01_指標庫'!$H$6*IF(ISNUMBER($G1711),M1711,0)+'01_指標庫'!$H$7*IF(ISNUMBER($H1711),N1711,0)+'01_指標庫'!$H$8*IF(ISNUMBER($AF1711),AQ1711,0)+'01_指標庫'!$H$9*IF(ISNUMBER($AG1711),AR1711,0)+'01_指標庫'!$H$10*IF(ISNUMBER($AB1711),AM1711,0)+'01_指標庫'!$H$11*IF(ISNUMBER($AC1711),AN1711,0)+'01_指標庫'!$H$12*IF(ISNUMBER($AD1711),AO1711,0)+'01_指標庫'!$H$13*IF(ISNUMBER($AE1711),AP1711,0)+'01_指標庫'!$H$14*IF(ISNUMBER($I1711),O1711,0)+'01_指標庫'!$H$15*IF(ISNUMBER($AH1711),AS1711,0)+'01_指標庫'!$H$16*IF(ISNUMBER($K1711),P1711,0)+'01_指標庫'!$H$17*IF(ISNUMBER($AI1711),AT1711,0)+'01_指標庫'!$H$18*IF(ISNUMBER($AJ1711),AU1711,0)+'01_指標庫'!$H$19*IF(ISNUMBER($AK1711),AV1711,0)+'01_指標庫'!$H$20*IF(ISNUMBER($BB1711),BB1711,0)+'01_指標庫'!$H$21*IF(ISNUMBER($BC1711),BC1711,0))/AW1711,1))</f>
        <v>68.599999999999994</v>
      </c>
      <c r="AY1711" s="67"/>
      <c r="AZ1711" s="67"/>
      <c r="BA1711" s="66">
        <f t="shared" si="615"/>
        <v>4.3236454900685839E-3</v>
      </c>
      <c r="BB1711">
        <f t="shared" si="616"/>
        <v>50</v>
      </c>
      <c r="BC1711" t="str">
        <f t="shared" si="617"/>
        <v/>
      </c>
    </row>
    <row r="1712" spans="1:55" ht="15" customHeight="1">
      <c r="A1712" s="56">
        <v>1708</v>
      </c>
      <c r="B1712" s="57">
        <v>45036</v>
      </c>
      <c r="C1712" s="56">
        <v>2023</v>
      </c>
      <c r="D1712" s="58" t="s">
        <v>239</v>
      </c>
      <c r="E1712" s="59">
        <v>12985.98</v>
      </c>
      <c r="F1712" s="60">
        <v>8.0186999999999994E-2</v>
      </c>
      <c r="G1712" s="60">
        <v>-7.2332999999999995E-2</v>
      </c>
      <c r="H1712" s="61">
        <v>0.89800000000000002</v>
      </c>
      <c r="I1712" s="69">
        <v>417.2</v>
      </c>
      <c r="J1712" s="70" t="s">
        <v>240</v>
      </c>
      <c r="K1712" s="63">
        <v>17.170000000000002</v>
      </c>
      <c r="L1712" s="56">
        <f t="shared" si="595"/>
        <v>100</v>
      </c>
      <c r="M1712" s="56">
        <f t="shared" si="596"/>
        <v>50</v>
      </c>
      <c r="N1712" s="56">
        <f t="shared" si="597"/>
        <v>100</v>
      </c>
      <c r="O1712" s="56">
        <f t="shared" si="598"/>
        <v>50</v>
      </c>
      <c r="P1712" s="56">
        <f t="shared" si="599"/>
        <v>100</v>
      </c>
      <c r="Q1712" s="63"/>
      <c r="R1712" s="56"/>
      <c r="S1712" s="60">
        <f t="shared" si="612"/>
        <v>-7.848749036383218E-3</v>
      </c>
      <c r="T1712" s="64">
        <f t="shared" si="613"/>
        <v>4.3134872417982972E-2</v>
      </c>
      <c r="V1712" s="65"/>
      <c r="W1712" s="65"/>
      <c r="Y1712" s="15" t="str">
        <f t="shared" si="600"/>
        <v>UNCERTAIN</v>
      </c>
      <c r="AA1712" s="66">
        <f t="shared" si="614"/>
        <v>4.410812405727893E-2</v>
      </c>
      <c r="AB1712">
        <f>LOOKUP($B1712,'07_L1政策步階'!$A$4:$A$14,'07_L1政策步階'!$C$4:$C$14)</f>
        <v>-1</v>
      </c>
      <c r="AC1712" s="65"/>
      <c r="AD1712" s="65"/>
      <c r="AE1712" s="65"/>
      <c r="AF1712" s="65"/>
      <c r="AG1712" s="65"/>
      <c r="AH1712" s="65"/>
      <c r="AI1712" s="65"/>
      <c r="AJ1712" s="65"/>
      <c r="AK1712" s="65"/>
      <c r="AL1712">
        <f t="shared" si="601"/>
        <v>100</v>
      </c>
      <c r="AM1712">
        <f t="shared" si="602"/>
        <v>0</v>
      </c>
      <c r="AN1712" t="str">
        <f t="shared" si="603"/>
        <v/>
      </c>
      <c r="AO1712" t="str">
        <f t="shared" si="604"/>
        <v/>
      </c>
      <c r="AP1712" t="str">
        <f t="shared" si="605"/>
        <v/>
      </c>
      <c r="AQ1712" t="str">
        <f t="shared" si="606"/>
        <v/>
      </c>
      <c r="AR1712" t="str">
        <f t="shared" si="607"/>
        <v/>
      </c>
      <c r="AS1712" t="str">
        <f t="shared" si="608"/>
        <v/>
      </c>
      <c r="AT1712" t="str">
        <f t="shared" si="609"/>
        <v/>
      </c>
      <c r="AU1712" t="str">
        <f t="shared" si="610"/>
        <v/>
      </c>
      <c r="AV1712" t="str">
        <f t="shared" si="611"/>
        <v/>
      </c>
      <c r="AW1712">
        <f>'01_指標庫'!$H$4*ISNUMBER($F1712)+'01_指標庫'!$H$5*ISNUMBER($AA1712)+'01_指標庫'!$H$6*ISNUMBER($G1712)+'01_指標庫'!$H$7*ISNUMBER($H1712)+'01_指標庫'!$H$8*ISNUMBER($AF1712)+'01_指標庫'!$H$9*ISNUMBER($AG1712)+'01_指標庫'!$H$10*ISNUMBER($AB1712)+'01_指標庫'!$H$11*ISNUMBER($AC1712)+'01_指標庫'!$H$12*ISNUMBER($AD1712)+'01_指標庫'!$H$13*ISNUMBER($AE1712)+'01_指標庫'!$H$14*ISNUMBER($I1712)+'01_指標庫'!$H$15*ISNUMBER($AH1712)+'01_指標庫'!$H$16*ISNUMBER($K1712)+'01_指標庫'!$H$17*ISNUMBER($AI1712)+'01_指標庫'!$H$18*ISNUMBER($AJ1712)+'01_指標庫'!$H$19*ISNUMBER($AK1712)+'01_指標庫'!$H$20*ISNUMBER($BB1712)+'01_指標庫'!$H$21*ISNUMBER($BC1712)</f>
        <v>51</v>
      </c>
      <c r="AX1712">
        <f>IF(AW1712=0,50,ROUND(('01_指標庫'!$H$4*IF(ISNUMBER($F1712),L1712,0)+'01_指標庫'!$H$5*IF(ISNUMBER($AA1712),AL1712,0)+'01_指標庫'!$H$6*IF(ISNUMBER($G1712),M1712,0)+'01_指標庫'!$H$7*IF(ISNUMBER($H1712),N1712,0)+'01_指標庫'!$H$8*IF(ISNUMBER($AF1712),AQ1712,0)+'01_指標庫'!$H$9*IF(ISNUMBER($AG1712),AR1712,0)+'01_指標庫'!$H$10*IF(ISNUMBER($AB1712),AM1712,0)+'01_指標庫'!$H$11*IF(ISNUMBER($AC1712),AN1712,0)+'01_指標庫'!$H$12*IF(ISNUMBER($AD1712),AO1712,0)+'01_指標庫'!$H$13*IF(ISNUMBER($AE1712),AP1712,0)+'01_指標庫'!$H$14*IF(ISNUMBER($I1712),O1712,0)+'01_指標庫'!$H$15*IF(ISNUMBER($AH1712),AS1712,0)+'01_指標庫'!$H$16*IF(ISNUMBER($K1712),P1712,0)+'01_指標庫'!$H$17*IF(ISNUMBER($AI1712),AT1712,0)+'01_指標庫'!$H$18*IF(ISNUMBER($AJ1712),AU1712,0)+'01_指標庫'!$H$19*IF(ISNUMBER($AK1712),AV1712,0)+'01_指標庫'!$H$20*IF(ISNUMBER($BB1712),BB1712,0)+'01_指標庫'!$H$21*IF(ISNUMBER($BC1712),BC1712,0))/AW1712,1))</f>
        <v>68.599999999999994</v>
      </c>
      <c r="AY1712" s="67"/>
      <c r="AZ1712" s="67"/>
      <c r="BA1712" s="66">
        <f t="shared" si="615"/>
        <v>2.2857352371641326E-3</v>
      </c>
      <c r="BB1712">
        <f t="shared" si="616"/>
        <v>50</v>
      </c>
      <c r="BC1712" t="str">
        <f t="shared" si="617"/>
        <v/>
      </c>
    </row>
    <row r="1713" spans="1:55" ht="15" customHeight="1">
      <c r="A1713" s="56">
        <v>1709</v>
      </c>
      <c r="B1713" s="57">
        <v>45037</v>
      </c>
      <c r="C1713" s="56">
        <v>2023</v>
      </c>
      <c r="D1713" s="58" t="s">
        <v>234</v>
      </c>
      <c r="E1713" s="59">
        <v>13000.77</v>
      </c>
      <c r="F1713" s="60">
        <v>8.0901000000000001E-2</v>
      </c>
      <c r="G1713" s="60">
        <v>-5.2453E-2</v>
      </c>
      <c r="H1713" s="61">
        <v>0.89800000000000002</v>
      </c>
      <c r="I1713" s="69">
        <v>413.8</v>
      </c>
      <c r="J1713" s="70" t="s">
        <v>240</v>
      </c>
      <c r="K1713" s="63">
        <v>16.77</v>
      </c>
      <c r="L1713" s="56">
        <f t="shared" si="595"/>
        <v>100</v>
      </c>
      <c r="M1713" s="56">
        <f t="shared" si="596"/>
        <v>100</v>
      </c>
      <c r="N1713" s="56">
        <f t="shared" si="597"/>
        <v>100</v>
      </c>
      <c r="O1713" s="56">
        <f t="shared" si="598"/>
        <v>50</v>
      </c>
      <c r="P1713" s="56">
        <f t="shared" si="599"/>
        <v>100</v>
      </c>
      <c r="Q1713" s="63"/>
      <c r="R1713" s="56"/>
      <c r="S1713" s="60">
        <f t="shared" si="612"/>
        <v>1.1389205897438526E-3</v>
      </c>
      <c r="T1713" s="64">
        <f t="shared" si="613"/>
        <v>-2.3296447291788147E-2</v>
      </c>
      <c r="V1713" s="65"/>
      <c r="W1713" s="65"/>
      <c r="Y1713" s="15" t="str">
        <f t="shared" si="600"/>
        <v>EASY</v>
      </c>
      <c r="AA1713" s="66">
        <f t="shared" si="614"/>
        <v>4.4450140732031906E-2</v>
      </c>
      <c r="AB1713">
        <f>LOOKUP($B1713,'07_L1政策步階'!$A$4:$A$14,'07_L1政策步階'!$C$4:$C$14)</f>
        <v>-1</v>
      </c>
      <c r="AC1713" s="65"/>
      <c r="AD1713" s="65"/>
      <c r="AE1713" s="65"/>
      <c r="AF1713" s="65"/>
      <c r="AG1713" s="65"/>
      <c r="AH1713" s="65"/>
      <c r="AI1713" s="65"/>
      <c r="AJ1713" s="65"/>
      <c r="AK1713" s="65"/>
      <c r="AL1713">
        <f t="shared" si="601"/>
        <v>100</v>
      </c>
      <c r="AM1713">
        <f t="shared" si="602"/>
        <v>0</v>
      </c>
      <c r="AN1713" t="str">
        <f t="shared" si="603"/>
        <v/>
      </c>
      <c r="AO1713" t="str">
        <f t="shared" si="604"/>
        <v/>
      </c>
      <c r="AP1713" t="str">
        <f t="shared" si="605"/>
        <v/>
      </c>
      <c r="AQ1713" t="str">
        <f t="shared" si="606"/>
        <v/>
      </c>
      <c r="AR1713" t="str">
        <f t="shared" si="607"/>
        <v/>
      </c>
      <c r="AS1713" t="str">
        <f t="shared" si="608"/>
        <v/>
      </c>
      <c r="AT1713" t="str">
        <f t="shared" si="609"/>
        <v/>
      </c>
      <c r="AU1713" t="str">
        <f t="shared" si="610"/>
        <v/>
      </c>
      <c r="AV1713" t="str">
        <f t="shared" si="611"/>
        <v/>
      </c>
      <c r="AW1713">
        <f>'01_指標庫'!$H$4*ISNUMBER($F1713)+'01_指標庫'!$H$5*ISNUMBER($AA1713)+'01_指標庫'!$H$6*ISNUMBER($G1713)+'01_指標庫'!$H$7*ISNUMBER($H1713)+'01_指標庫'!$H$8*ISNUMBER($AF1713)+'01_指標庫'!$H$9*ISNUMBER($AG1713)+'01_指標庫'!$H$10*ISNUMBER($AB1713)+'01_指標庫'!$H$11*ISNUMBER($AC1713)+'01_指標庫'!$H$12*ISNUMBER($AD1713)+'01_指標庫'!$H$13*ISNUMBER($AE1713)+'01_指標庫'!$H$14*ISNUMBER($I1713)+'01_指標庫'!$H$15*ISNUMBER($AH1713)+'01_指標庫'!$H$16*ISNUMBER($K1713)+'01_指標庫'!$H$17*ISNUMBER($AI1713)+'01_指標庫'!$H$18*ISNUMBER($AJ1713)+'01_指標庫'!$H$19*ISNUMBER($AK1713)+'01_指標庫'!$H$20*ISNUMBER($BB1713)+'01_指標庫'!$H$21*ISNUMBER($BC1713)</f>
        <v>51</v>
      </c>
      <c r="AX1713">
        <f>IF(AW1713=0,50,ROUND(('01_指標庫'!$H$4*IF(ISNUMBER($F1713),L1713,0)+'01_指標庫'!$H$5*IF(ISNUMBER($AA1713),AL1713,0)+'01_指標庫'!$H$6*IF(ISNUMBER($G1713),M1713,0)+'01_指標庫'!$H$7*IF(ISNUMBER($H1713),N1713,0)+'01_指標庫'!$H$8*IF(ISNUMBER($AF1713),AQ1713,0)+'01_指標庫'!$H$9*IF(ISNUMBER($AG1713),AR1713,0)+'01_指標庫'!$H$10*IF(ISNUMBER($AB1713),AM1713,0)+'01_指標庫'!$H$11*IF(ISNUMBER($AC1713),AN1713,0)+'01_指標庫'!$H$12*IF(ISNUMBER($AD1713),AO1713,0)+'01_指標庫'!$H$13*IF(ISNUMBER($AE1713),AP1713,0)+'01_指標庫'!$H$14*IF(ISNUMBER($I1713),O1713,0)+'01_指標庫'!$H$15*IF(ISNUMBER($AH1713),AS1713,0)+'01_指標庫'!$H$16*IF(ISNUMBER($K1713),P1713,0)+'01_指標庫'!$H$17*IF(ISNUMBER($AI1713),AT1713,0)+'01_指標庫'!$H$18*IF(ISNUMBER($AJ1713),AU1713,0)+'01_指標庫'!$H$19*IF(ISNUMBER($AK1713),AV1713,0)+'01_指標庫'!$H$20*IF(ISNUMBER($BB1713),BB1713,0)+'01_指標庫'!$H$21*IF(ISNUMBER($BC1713),BC1713,0))/AW1713,1))</f>
        <v>76.5</v>
      </c>
      <c r="AY1713" s="67"/>
      <c r="AZ1713" s="67"/>
      <c r="BA1713" s="66">
        <f t="shared" si="615"/>
        <v>1.552633921582558E-3</v>
      </c>
      <c r="BB1713">
        <f t="shared" si="616"/>
        <v>50</v>
      </c>
      <c r="BC1713" t="str">
        <f t="shared" si="617"/>
        <v/>
      </c>
    </row>
    <row r="1714" spans="1:55" ht="15" customHeight="1">
      <c r="A1714" s="56">
        <v>1710</v>
      </c>
      <c r="B1714" s="57">
        <v>45040</v>
      </c>
      <c r="C1714" s="56">
        <v>2023</v>
      </c>
      <c r="D1714" s="58" t="s">
        <v>236</v>
      </c>
      <c r="E1714" s="59">
        <v>12969.76</v>
      </c>
      <c r="F1714" s="60">
        <v>7.7937000000000006E-2</v>
      </c>
      <c r="G1714" s="60">
        <v>-5.1028999999999998E-2</v>
      </c>
      <c r="H1714" s="61">
        <v>0.89800000000000002</v>
      </c>
      <c r="I1714" s="69">
        <v>414.8</v>
      </c>
      <c r="J1714" s="70" t="s">
        <v>240</v>
      </c>
      <c r="K1714" s="63">
        <v>16.89</v>
      </c>
      <c r="L1714" s="56">
        <f t="shared" si="595"/>
        <v>100</v>
      </c>
      <c r="M1714" s="56">
        <f t="shared" si="596"/>
        <v>100</v>
      </c>
      <c r="N1714" s="56">
        <f t="shared" si="597"/>
        <v>100</v>
      </c>
      <c r="O1714" s="56">
        <f t="shared" si="598"/>
        <v>50</v>
      </c>
      <c r="P1714" s="56">
        <f t="shared" si="599"/>
        <v>100</v>
      </c>
      <c r="Q1714" s="63"/>
      <c r="R1714" s="56"/>
      <c r="S1714" s="60">
        <f t="shared" si="612"/>
        <v>-2.385243335587095E-3</v>
      </c>
      <c r="T1714" s="64">
        <f t="shared" si="613"/>
        <v>7.1556350626118537E-3</v>
      </c>
      <c r="V1714" s="65"/>
      <c r="W1714" s="65"/>
      <c r="Y1714" s="15" t="str">
        <f t="shared" si="600"/>
        <v>EASY</v>
      </c>
      <c r="AA1714" s="66">
        <f t="shared" si="614"/>
        <v>4.5054939963220741E-2</v>
      </c>
      <c r="AB1714">
        <f>LOOKUP($B1714,'07_L1政策步階'!$A$4:$A$14,'07_L1政策步階'!$C$4:$C$14)</f>
        <v>-1</v>
      </c>
      <c r="AC1714" s="65"/>
      <c r="AD1714" s="65"/>
      <c r="AE1714" s="65"/>
      <c r="AF1714" s="65"/>
      <c r="AG1714" s="65"/>
      <c r="AH1714" s="65"/>
      <c r="AI1714" s="65"/>
      <c r="AJ1714" s="65"/>
      <c r="AK1714" s="65"/>
      <c r="AL1714">
        <f t="shared" si="601"/>
        <v>100</v>
      </c>
      <c r="AM1714">
        <f t="shared" si="602"/>
        <v>0</v>
      </c>
      <c r="AN1714" t="str">
        <f t="shared" si="603"/>
        <v/>
      </c>
      <c r="AO1714" t="str">
        <f t="shared" si="604"/>
        <v/>
      </c>
      <c r="AP1714" t="str">
        <f t="shared" si="605"/>
        <v/>
      </c>
      <c r="AQ1714" t="str">
        <f t="shared" si="606"/>
        <v/>
      </c>
      <c r="AR1714" t="str">
        <f t="shared" si="607"/>
        <v/>
      </c>
      <c r="AS1714" t="str">
        <f t="shared" si="608"/>
        <v/>
      </c>
      <c r="AT1714" t="str">
        <f t="shared" si="609"/>
        <v/>
      </c>
      <c r="AU1714" t="str">
        <f t="shared" si="610"/>
        <v/>
      </c>
      <c r="AV1714" t="str">
        <f t="shared" si="611"/>
        <v/>
      </c>
      <c r="AW1714">
        <f>'01_指標庫'!$H$4*ISNUMBER($F1714)+'01_指標庫'!$H$5*ISNUMBER($AA1714)+'01_指標庫'!$H$6*ISNUMBER($G1714)+'01_指標庫'!$H$7*ISNUMBER($H1714)+'01_指標庫'!$H$8*ISNUMBER($AF1714)+'01_指標庫'!$H$9*ISNUMBER($AG1714)+'01_指標庫'!$H$10*ISNUMBER($AB1714)+'01_指標庫'!$H$11*ISNUMBER($AC1714)+'01_指標庫'!$H$12*ISNUMBER($AD1714)+'01_指標庫'!$H$13*ISNUMBER($AE1714)+'01_指標庫'!$H$14*ISNUMBER($I1714)+'01_指標庫'!$H$15*ISNUMBER($AH1714)+'01_指標庫'!$H$16*ISNUMBER($K1714)+'01_指標庫'!$H$17*ISNUMBER($AI1714)+'01_指標庫'!$H$18*ISNUMBER($AJ1714)+'01_指標庫'!$H$19*ISNUMBER($AK1714)+'01_指標庫'!$H$20*ISNUMBER($BB1714)+'01_指標庫'!$H$21*ISNUMBER($BC1714)</f>
        <v>51</v>
      </c>
      <c r="AX1714">
        <f>IF(AW1714=0,50,ROUND(('01_指標庫'!$H$4*IF(ISNUMBER($F1714),L1714,0)+'01_指標庫'!$H$5*IF(ISNUMBER($AA1714),AL1714,0)+'01_指標庫'!$H$6*IF(ISNUMBER($G1714),M1714,0)+'01_指標庫'!$H$7*IF(ISNUMBER($H1714),N1714,0)+'01_指標庫'!$H$8*IF(ISNUMBER($AF1714),AQ1714,0)+'01_指標庫'!$H$9*IF(ISNUMBER($AG1714),AR1714,0)+'01_指標庫'!$H$10*IF(ISNUMBER($AB1714),AM1714,0)+'01_指標庫'!$H$11*IF(ISNUMBER($AC1714),AN1714,0)+'01_指標庫'!$H$12*IF(ISNUMBER($AD1714),AO1714,0)+'01_指標庫'!$H$13*IF(ISNUMBER($AE1714),AP1714,0)+'01_指標庫'!$H$14*IF(ISNUMBER($I1714),O1714,0)+'01_指標庫'!$H$15*IF(ISNUMBER($AH1714),AS1714,0)+'01_指標庫'!$H$16*IF(ISNUMBER($K1714),P1714,0)+'01_指標庫'!$H$17*IF(ISNUMBER($AI1714),AT1714,0)+'01_指標庫'!$H$18*IF(ISNUMBER($AJ1714),AU1714,0)+'01_指標庫'!$H$19*IF(ISNUMBER($AK1714),AV1714,0)+'01_指標庫'!$H$20*IF(ISNUMBER($BB1714),BB1714,0)+'01_指標庫'!$H$21*IF(ISNUMBER($BC1714),BC1714,0))/AW1714,1))</f>
        <v>76.5</v>
      </c>
      <c r="AY1714" s="67"/>
      <c r="AZ1714" s="67"/>
      <c r="BA1714" s="66">
        <f t="shared" si="615"/>
        <v>3.6774493721036805E-4</v>
      </c>
      <c r="BB1714">
        <f t="shared" si="616"/>
        <v>50</v>
      </c>
      <c r="BC1714" t="str">
        <f t="shared" si="617"/>
        <v/>
      </c>
    </row>
    <row r="1715" spans="1:55" ht="15" customHeight="1">
      <c r="A1715" s="56">
        <v>1711</v>
      </c>
      <c r="B1715" s="57">
        <v>45041</v>
      </c>
      <c r="C1715" s="56">
        <v>2023</v>
      </c>
      <c r="D1715" s="58" t="s">
        <v>237</v>
      </c>
      <c r="E1715" s="59">
        <v>12725.11</v>
      </c>
      <c r="F1715" s="60">
        <v>5.7340000000000002E-2</v>
      </c>
      <c r="G1715" s="60">
        <v>-6.8929000000000004E-2</v>
      </c>
      <c r="H1715" s="61">
        <v>0.81630000000000003</v>
      </c>
      <c r="I1715" s="69">
        <v>430.5</v>
      </c>
      <c r="J1715" s="70" t="s">
        <v>240</v>
      </c>
      <c r="K1715" s="63">
        <v>18.760000000000002</v>
      </c>
      <c r="L1715" s="56">
        <f t="shared" si="595"/>
        <v>100</v>
      </c>
      <c r="M1715" s="56">
        <f t="shared" si="596"/>
        <v>50</v>
      </c>
      <c r="N1715" s="56">
        <f t="shared" si="597"/>
        <v>100</v>
      </c>
      <c r="O1715" s="56">
        <f t="shared" si="598"/>
        <v>50</v>
      </c>
      <c r="P1715" s="56">
        <f t="shared" si="599"/>
        <v>100</v>
      </c>
      <c r="Q1715" s="63"/>
      <c r="R1715" s="56"/>
      <c r="S1715" s="60">
        <f t="shared" si="612"/>
        <v>-1.8863109263394184E-2</v>
      </c>
      <c r="T1715" s="64">
        <f t="shared" si="613"/>
        <v>0.11071640023682661</v>
      </c>
      <c r="V1715" s="65"/>
      <c r="W1715" s="65"/>
      <c r="Y1715" s="15" t="str">
        <f t="shared" si="600"/>
        <v>UNCERTAIN</v>
      </c>
      <c r="AA1715" s="66">
        <f t="shared" si="614"/>
        <v>4.5492967236977266E-2</v>
      </c>
      <c r="AB1715">
        <f>LOOKUP($B1715,'07_L1政策步階'!$A$4:$A$14,'07_L1政策步階'!$C$4:$C$14)</f>
        <v>-1</v>
      </c>
      <c r="AC1715" s="65"/>
      <c r="AD1715" s="65"/>
      <c r="AE1715" s="65"/>
      <c r="AF1715" s="65"/>
      <c r="AG1715" s="65"/>
      <c r="AH1715" s="65"/>
      <c r="AI1715" s="65"/>
      <c r="AJ1715" s="65"/>
      <c r="AK1715" s="65"/>
      <c r="AL1715">
        <f t="shared" si="601"/>
        <v>100</v>
      </c>
      <c r="AM1715">
        <f t="shared" si="602"/>
        <v>0</v>
      </c>
      <c r="AN1715" t="str">
        <f t="shared" si="603"/>
        <v/>
      </c>
      <c r="AO1715" t="str">
        <f t="shared" si="604"/>
        <v/>
      </c>
      <c r="AP1715" t="str">
        <f t="shared" si="605"/>
        <v/>
      </c>
      <c r="AQ1715" t="str">
        <f t="shared" si="606"/>
        <v/>
      </c>
      <c r="AR1715" t="str">
        <f t="shared" si="607"/>
        <v/>
      </c>
      <c r="AS1715" t="str">
        <f t="shared" si="608"/>
        <v/>
      </c>
      <c r="AT1715" t="str">
        <f t="shared" si="609"/>
        <v/>
      </c>
      <c r="AU1715" t="str">
        <f t="shared" si="610"/>
        <v/>
      </c>
      <c r="AV1715" t="str">
        <f t="shared" si="611"/>
        <v/>
      </c>
      <c r="AW1715">
        <f>'01_指標庫'!$H$4*ISNUMBER($F1715)+'01_指標庫'!$H$5*ISNUMBER($AA1715)+'01_指標庫'!$H$6*ISNUMBER($G1715)+'01_指標庫'!$H$7*ISNUMBER($H1715)+'01_指標庫'!$H$8*ISNUMBER($AF1715)+'01_指標庫'!$H$9*ISNUMBER($AG1715)+'01_指標庫'!$H$10*ISNUMBER($AB1715)+'01_指標庫'!$H$11*ISNUMBER($AC1715)+'01_指標庫'!$H$12*ISNUMBER($AD1715)+'01_指標庫'!$H$13*ISNUMBER($AE1715)+'01_指標庫'!$H$14*ISNUMBER($I1715)+'01_指標庫'!$H$15*ISNUMBER($AH1715)+'01_指標庫'!$H$16*ISNUMBER($K1715)+'01_指標庫'!$H$17*ISNUMBER($AI1715)+'01_指標庫'!$H$18*ISNUMBER($AJ1715)+'01_指標庫'!$H$19*ISNUMBER($AK1715)+'01_指標庫'!$H$20*ISNUMBER($BB1715)+'01_指標庫'!$H$21*ISNUMBER($BC1715)</f>
        <v>51</v>
      </c>
      <c r="AX1715">
        <f>IF(AW1715=0,50,ROUND(('01_指標庫'!$H$4*IF(ISNUMBER($F1715),L1715,0)+'01_指標庫'!$H$5*IF(ISNUMBER($AA1715),AL1715,0)+'01_指標庫'!$H$6*IF(ISNUMBER($G1715),M1715,0)+'01_指標庫'!$H$7*IF(ISNUMBER($H1715),N1715,0)+'01_指標庫'!$H$8*IF(ISNUMBER($AF1715),AQ1715,0)+'01_指標庫'!$H$9*IF(ISNUMBER($AG1715),AR1715,0)+'01_指標庫'!$H$10*IF(ISNUMBER($AB1715),AM1715,0)+'01_指標庫'!$H$11*IF(ISNUMBER($AC1715),AN1715,0)+'01_指標庫'!$H$12*IF(ISNUMBER($AD1715),AO1715,0)+'01_指標庫'!$H$13*IF(ISNUMBER($AE1715),AP1715,0)+'01_指標庫'!$H$14*IF(ISNUMBER($I1715),O1715,0)+'01_指標庫'!$H$15*IF(ISNUMBER($AH1715),AS1715,0)+'01_指標庫'!$H$16*IF(ISNUMBER($K1715),P1715,0)+'01_指標庫'!$H$17*IF(ISNUMBER($AI1715),AT1715,0)+'01_指標庫'!$H$18*IF(ISNUMBER($AJ1715),AU1715,0)+'01_指標庫'!$H$19*IF(ISNUMBER($AK1715),AV1715,0)+'01_指標庫'!$H$20*IF(ISNUMBER($BB1715),BB1715,0)+'01_指標庫'!$H$21*IF(ISNUMBER($BC1715),BC1715,0))/AW1715,1))</f>
        <v>62.7</v>
      </c>
      <c r="AY1715" s="67"/>
      <c r="AZ1715" s="67"/>
      <c r="BA1715" s="66">
        <f t="shared" si="615"/>
        <v>-3.4344179872015657E-3</v>
      </c>
      <c r="BB1715">
        <f t="shared" si="616"/>
        <v>0</v>
      </c>
      <c r="BC1715" t="str">
        <f t="shared" si="617"/>
        <v/>
      </c>
    </row>
    <row r="1716" spans="1:55" ht="15" customHeight="1">
      <c r="A1716" s="56">
        <v>1712</v>
      </c>
      <c r="B1716" s="57">
        <v>45042</v>
      </c>
      <c r="C1716" s="56">
        <v>2023</v>
      </c>
      <c r="D1716" s="58" t="s">
        <v>238</v>
      </c>
      <c r="E1716" s="59">
        <v>12806.48</v>
      </c>
      <c r="F1716" s="60">
        <v>6.3683000000000003E-2</v>
      </c>
      <c r="G1716" s="60">
        <v>-6.2976000000000004E-2</v>
      </c>
      <c r="H1716" s="61">
        <v>0.71430000000000005</v>
      </c>
      <c r="I1716" s="69">
        <v>431.2</v>
      </c>
      <c r="J1716" s="70" t="s">
        <v>240</v>
      </c>
      <c r="K1716" s="63">
        <v>18.84</v>
      </c>
      <c r="L1716" s="56">
        <f t="shared" si="595"/>
        <v>100</v>
      </c>
      <c r="M1716" s="56">
        <f t="shared" si="596"/>
        <v>50</v>
      </c>
      <c r="N1716" s="56">
        <f t="shared" si="597"/>
        <v>100</v>
      </c>
      <c r="O1716" s="56">
        <f t="shared" si="598"/>
        <v>50</v>
      </c>
      <c r="P1716" s="56">
        <f t="shared" si="599"/>
        <v>100</v>
      </c>
      <c r="Q1716" s="63"/>
      <c r="R1716" s="56"/>
      <c r="S1716" s="60">
        <f t="shared" si="612"/>
        <v>6.3944437415470734E-3</v>
      </c>
      <c r="T1716" s="64">
        <f t="shared" si="613"/>
        <v>4.2643923240937021E-3</v>
      </c>
      <c r="V1716" s="65"/>
      <c r="W1716" s="65"/>
      <c r="Y1716" s="15" t="str">
        <f t="shared" si="600"/>
        <v>UNCERTAIN</v>
      </c>
      <c r="AA1716" s="66">
        <f t="shared" si="614"/>
        <v>4.558741877690542E-2</v>
      </c>
      <c r="AB1716">
        <f>LOOKUP($B1716,'07_L1政策步階'!$A$4:$A$14,'07_L1政策步階'!$C$4:$C$14)</f>
        <v>-1</v>
      </c>
      <c r="AC1716" s="65"/>
      <c r="AD1716" s="65"/>
      <c r="AE1716" s="65"/>
      <c r="AF1716" s="65"/>
      <c r="AG1716" s="65"/>
      <c r="AH1716" s="65"/>
      <c r="AI1716" s="65"/>
      <c r="AJ1716" s="65"/>
      <c r="AK1716" s="65"/>
      <c r="AL1716">
        <f t="shared" si="601"/>
        <v>100</v>
      </c>
      <c r="AM1716">
        <f t="shared" si="602"/>
        <v>0</v>
      </c>
      <c r="AN1716" t="str">
        <f t="shared" si="603"/>
        <v/>
      </c>
      <c r="AO1716" t="str">
        <f t="shared" si="604"/>
        <v/>
      </c>
      <c r="AP1716" t="str">
        <f t="shared" si="605"/>
        <v/>
      </c>
      <c r="AQ1716" t="str">
        <f t="shared" si="606"/>
        <v/>
      </c>
      <c r="AR1716" t="str">
        <f t="shared" si="607"/>
        <v/>
      </c>
      <c r="AS1716" t="str">
        <f t="shared" si="608"/>
        <v/>
      </c>
      <c r="AT1716" t="str">
        <f t="shared" si="609"/>
        <v/>
      </c>
      <c r="AU1716" t="str">
        <f t="shared" si="610"/>
        <v/>
      </c>
      <c r="AV1716" t="str">
        <f t="shared" si="611"/>
        <v/>
      </c>
      <c r="AW1716">
        <f>'01_指標庫'!$H$4*ISNUMBER($F1716)+'01_指標庫'!$H$5*ISNUMBER($AA1716)+'01_指標庫'!$H$6*ISNUMBER($G1716)+'01_指標庫'!$H$7*ISNUMBER($H1716)+'01_指標庫'!$H$8*ISNUMBER($AF1716)+'01_指標庫'!$H$9*ISNUMBER($AG1716)+'01_指標庫'!$H$10*ISNUMBER($AB1716)+'01_指標庫'!$H$11*ISNUMBER($AC1716)+'01_指標庫'!$H$12*ISNUMBER($AD1716)+'01_指標庫'!$H$13*ISNUMBER($AE1716)+'01_指標庫'!$H$14*ISNUMBER($I1716)+'01_指標庫'!$H$15*ISNUMBER($AH1716)+'01_指標庫'!$H$16*ISNUMBER($K1716)+'01_指標庫'!$H$17*ISNUMBER($AI1716)+'01_指標庫'!$H$18*ISNUMBER($AJ1716)+'01_指標庫'!$H$19*ISNUMBER($AK1716)+'01_指標庫'!$H$20*ISNUMBER($BB1716)+'01_指標庫'!$H$21*ISNUMBER($BC1716)</f>
        <v>51</v>
      </c>
      <c r="AX1716">
        <f>IF(AW1716=0,50,ROUND(('01_指標庫'!$H$4*IF(ISNUMBER($F1716),L1716,0)+'01_指標庫'!$H$5*IF(ISNUMBER($AA1716),AL1716,0)+'01_指標庫'!$H$6*IF(ISNUMBER($G1716),M1716,0)+'01_指標庫'!$H$7*IF(ISNUMBER($H1716),N1716,0)+'01_指標庫'!$H$8*IF(ISNUMBER($AF1716),AQ1716,0)+'01_指標庫'!$H$9*IF(ISNUMBER($AG1716),AR1716,0)+'01_指標庫'!$H$10*IF(ISNUMBER($AB1716),AM1716,0)+'01_指標庫'!$H$11*IF(ISNUMBER($AC1716),AN1716,0)+'01_指標庫'!$H$12*IF(ISNUMBER($AD1716),AO1716,0)+'01_指標庫'!$H$13*IF(ISNUMBER($AE1716),AP1716,0)+'01_指標庫'!$H$14*IF(ISNUMBER($I1716),O1716,0)+'01_指標庫'!$H$15*IF(ISNUMBER($AH1716),AS1716,0)+'01_指標庫'!$H$16*IF(ISNUMBER($K1716),P1716,0)+'01_指標庫'!$H$17*IF(ISNUMBER($AI1716),AT1716,0)+'01_指標庫'!$H$18*IF(ISNUMBER($AJ1716),AU1716,0)+'01_指標庫'!$H$19*IF(ISNUMBER($AK1716),AV1716,0)+'01_指標庫'!$H$20*IF(ISNUMBER($BB1716),BB1716,0)+'01_指標庫'!$H$21*IF(ISNUMBER($BC1716),BC1716,0))/AW1716,1))</f>
        <v>62.7</v>
      </c>
      <c r="AY1716" s="67"/>
      <c r="AZ1716" s="67"/>
      <c r="BA1716" s="66">
        <f t="shared" si="615"/>
        <v>-7.4571423250503477E-3</v>
      </c>
      <c r="BB1716">
        <f t="shared" si="616"/>
        <v>0</v>
      </c>
      <c r="BC1716" t="str">
        <f t="shared" si="617"/>
        <v/>
      </c>
    </row>
    <row r="1717" spans="1:55" ht="15" customHeight="1">
      <c r="A1717" s="56">
        <v>1713</v>
      </c>
      <c r="B1717" s="57">
        <v>45043</v>
      </c>
      <c r="C1717" s="56">
        <v>2023</v>
      </c>
      <c r="D1717" s="58" t="s">
        <v>239</v>
      </c>
      <c r="E1717" s="59">
        <v>13160.03</v>
      </c>
      <c r="F1717" s="60">
        <v>9.2407000000000003E-2</v>
      </c>
      <c r="G1717" s="60">
        <v>-3.7107000000000001E-2</v>
      </c>
      <c r="H1717" s="61">
        <v>0.85709999999999997</v>
      </c>
      <c r="I1717" s="69">
        <v>416</v>
      </c>
      <c r="J1717" s="70" t="s">
        <v>240</v>
      </c>
      <c r="K1717" s="63">
        <v>17.03</v>
      </c>
      <c r="L1717" s="56">
        <f t="shared" si="595"/>
        <v>100</v>
      </c>
      <c r="M1717" s="56">
        <f t="shared" si="596"/>
        <v>100</v>
      </c>
      <c r="N1717" s="56">
        <f t="shared" si="597"/>
        <v>100</v>
      </c>
      <c r="O1717" s="56">
        <f t="shared" si="598"/>
        <v>50</v>
      </c>
      <c r="P1717" s="56">
        <f t="shared" si="599"/>
        <v>100</v>
      </c>
      <c r="Q1717" s="63"/>
      <c r="R1717" s="56"/>
      <c r="S1717" s="60">
        <f t="shared" si="612"/>
        <v>2.7607117646691437E-2</v>
      </c>
      <c r="T1717" s="64">
        <f t="shared" si="613"/>
        <v>-9.607218683651797E-2</v>
      </c>
      <c r="V1717" s="65"/>
      <c r="W1717" s="65"/>
      <c r="Y1717" s="15" t="str">
        <f t="shared" si="600"/>
        <v>EASY</v>
      </c>
      <c r="AA1717" s="66">
        <f t="shared" si="614"/>
        <v>4.5918216341768181E-2</v>
      </c>
      <c r="AB1717">
        <f>LOOKUP($B1717,'07_L1政策步階'!$A$4:$A$14,'07_L1政策步階'!$C$4:$C$14)</f>
        <v>-1</v>
      </c>
      <c r="AC1717" s="65"/>
      <c r="AD1717" s="65"/>
      <c r="AE1717" s="65"/>
      <c r="AF1717" s="65"/>
      <c r="AG1717" s="65"/>
      <c r="AH1717" s="65"/>
      <c r="AI1717" s="65"/>
      <c r="AJ1717" s="65"/>
      <c r="AK1717" s="65"/>
      <c r="AL1717">
        <f t="shared" si="601"/>
        <v>100</v>
      </c>
      <c r="AM1717">
        <f t="shared" si="602"/>
        <v>0</v>
      </c>
      <c r="AN1717" t="str">
        <f t="shared" si="603"/>
        <v/>
      </c>
      <c r="AO1717" t="str">
        <f t="shared" si="604"/>
        <v/>
      </c>
      <c r="AP1717" t="str">
        <f t="shared" si="605"/>
        <v/>
      </c>
      <c r="AQ1717" t="str">
        <f t="shared" si="606"/>
        <v/>
      </c>
      <c r="AR1717" t="str">
        <f t="shared" si="607"/>
        <v/>
      </c>
      <c r="AS1717" t="str">
        <f t="shared" si="608"/>
        <v/>
      </c>
      <c r="AT1717" t="str">
        <f t="shared" si="609"/>
        <v/>
      </c>
      <c r="AU1717" t="str">
        <f t="shared" si="610"/>
        <v/>
      </c>
      <c r="AV1717" t="str">
        <f t="shared" si="611"/>
        <v/>
      </c>
      <c r="AW1717">
        <f>'01_指標庫'!$H$4*ISNUMBER($F1717)+'01_指標庫'!$H$5*ISNUMBER($AA1717)+'01_指標庫'!$H$6*ISNUMBER($G1717)+'01_指標庫'!$H$7*ISNUMBER($H1717)+'01_指標庫'!$H$8*ISNUMBER($AF1717)+'01_指標庫'!$H$9*ISNUMBER($AG1717)+'01_指標庫'!$H$10*ISNUMBER($AB1717)+'01_指標庫'!$H$11*ISNUMBER($AC1717)+'01_指標庫'!$H$12*ISNUMBER($AD1717)+'01_指標庫'!$H$13*ISNUMBER($AE1717)+'01_指標庫'!$H$14*ISNUMBER($I1717)+'01_指標庫'!$H$15*ISNUMBER($AH1717)+'01_指標庫'!$H$16*ISNUMBER($K1717)+'01_指標庫'!$H$17*ISNUMBER($AI1717)+'01_指標庫'!$H$18*ISNUMBER($AJ1717)+'01_指標庫'!$H$19*ISNUMBER($AK1717)+'01_指標庫'!$H$20*ISNUMBER($BB1717)+'01_指標庫'!$H$21*ISNUMBER($BC1717)</f>
        <v>51</v>
      </c>
      <c r="AX1717">
        <f>IF(AW1717=0,50,ROUND(('01_指標庫'!$H$4*IF(ISNUMBER($F1717),L1717,0)+'01_指標庫'!$H$5*IF(ISNUMBER($AA1717),AL1717,0)+'01_指標庫'!$H$6*IF(ISNUMBER($G1717),M1717,0)+'01_指標庫'!$H$7*IF(ISNUMBER($H1717),N1717,0)+'01_指標庫'!$H$8*IF(ISNUMBER($AF1717),AQ1717,0)+'01_指標庫'!$H$9*IF(ISNUMBER($AG1717),AR1717,0)+'01_指標庫'!$H$10*IF(ISNUMBER($AB1717),AM1717,0)+'01_指標庫'!$H$11*IF(ISNUMBER($AC1717),AN1717,0)+'01_指標庫'!$H$12*IF(ISNUMBER($AD1717),AO1717,0)+'01_指標庫'!$H$13*IF(ISNUMBER($AE1717),AP1717,0)+'01_指標庫'!$H$14*IF(ISNUMBER($I1717),O1717,0)+'01_指標庫'!$H$15*IF(ISNUMBER($AH1717),AS1717,0)+'01_指標庫'!$H$16*IF(ISNUMBER($K1717),P1717,0)+'01_指標庫'!$H$17*IF(ISNUMBER($AI1717),AT1717,0)+'01_指標庫'!$H$18*IF(ISNUMBER($AJ1717),AU1717,0)+'01_指標庫'!$H$19*IF(ISNUMBER($AK1717),AV1717,0)+'01_指標庫'!$H$20*IF(ISNUMBER($BB1717),BB1717,0)+'01_指標庫'!$H$21*IF(ISNUMBER($BC1717),BC1717,0))/AW1717,1))</f>
        <v>70.599999999999994</v>
      </c>
      <c r="AY1717" s="67"/>
      <c r="AZ1717" s="67"/>
      <c r="BA1717" s="66">
        <f t="shared" si="615"/>
        <v>-5.1660106714168652E-3</v>
      </c>
      <c r="BB1717">
        <f t="shared" si="616"/>
        <v>0</v>
      </c>
      <c r="BC1717" t="str">
        <f t="shared" si="617"/>
        <v/>
      </c>
    </row>
    <row r="1718" spans="1:55" ht="15" customHeight="1">
      <c r="A1718" s="56">
        <v>1714</v>
      </c>
      <c r="B1718" s="57">
        <v>45044</v>
      </c>
      <c r="C1718" s="56">
        <v>2023</v>
      </c>
      <c r="D1718" s="58" t="s">
        <v>234</v>
      </c>
      <c r="E1718" s="59">
        <v>13245.99</v>
      </c>
      <c r="F1718" s="60">
        <v>9.8849999999999993E-2</v>
      </c>
      <c r="G1718" s="60">
        <v>-3.0818000000000002E-2</v>
      </c>
      <c r="H1718" s="61">
        <v>0.8367</v>
      </c>
      <c r="I1718" s="69">
        <v>405.5</v>
      </c>
      <c r="J1718" s="70" t="s">
        <v>240</v>
      </c>
      <c r="K1718" s="63">
        <v>15.78</v>
      </c>
      <c r="L1718" s="56">
        <f t="shared" si="595"/>
        <v>100</v>
      </c>
      <c r="M1718" s="56">
        <f t="shared" si="596"/>
        <v>100</v>
      </c>
      <c r="N1718" s="56">
        <f t="shared" si="597"/>
        <v>100</v>
      </c>
      <c r="O1718" s="56">
        <f t="shared" si="598"/>
        <v>50</v>
      </c>
      <c r="P1718" s="56">
        <f t="shared" si="599"/>
        <v>100</v>
      </c>
      <c r="Q1718" s="63"/>
      <c r="R1718" s="56"/>
      <c r="S1718" s="60">
        <f t="shared" si="612"/>
        <v>6.5319000032673102E-3</v>
      </c>
      <c r="T1718" s="64">
        <f t="shared" si="613"/>
        <v>-7.3399882560188034E-2</v>
      </c>
      <c r="V1718" s="65"/>
      <c r="W1718" s="65"/>
      <c r="Y1718" s="15" t="str">
        <f t="shared" si="600"/>
        <v>EASY</v>
      </c>
      <c r="AA1718" s="66">
        <f t="shared" si="614"/>
        <v>4.618586150147741E-2</v>
      </c>
      <c r="AB1718">
        <f>LOOKUP($B1718,'07_L1政策步階'!$A$4:$A$14,'07_L1政策步階'!$C$4:$C$14)</f>
        <v>-1</v>
      </c>
      <c r="AC1718" s="65"/>
      <c r="AD1718" s="65"/>
      <c r="AE1718" s="65"/>
      <c r="AF1718" s="65"/>
      <c r="AG1718" s="65"/>
      <c r="AH1718" s="65"/>
      <c r="AI1718" s="65"/>
      <c r="AJ1718" s="65"/>
      <c r="AK1718" s="65"/>
      <c r="AL1718">
        <f t="shared" si="601"/>
        <v>100</v>
      </c>
      <c r="AM1718">
        <f t="shared" si="602"/>
        <v>0</v>
      </c>
      <c r="AN1718" t="str">
        <f t="shared" si="603"/>
        <v/>
      </c>
      <c r="AO1718" t="str">
        <f t="shared" si="604"/>
        <v/>
      </c>
      <c r="AP1718" t="str">
        <f t="shared" si="605"/>
        <v/>
      </c>
      <c r="AQ1718" t="str">
        <f t="shared" si="606"/>
        <v/>
      </c>
      <c r="AR1718" t="str">
        <f t="shared" si="607"/>
        <v/>
      </c>
      <c r="AS1718" t="str">
        <f t="shared" si="608"/>
        <v/>
      </c>
      <c r="AT1718" t="str">
        <f t="shared" si="609"/>
        <v/>
      </c>
      <c r="AU1718" t="str">
        <f t="shared" si="610"/>
        <v/>
      </c>
      <c r="AV1718" t="str">
        <f t="shared" si="611"/>
        <v/>
      </c>
      <c r="AW1718">
        <f>'01_指標庫'!$H$4*ISNUMBER($F1718)+'01_指標庫'!$H$5*ISNUMBER($AA1718)+'01_指標庫'!$H$6*ISNUMBER($G1718)+'01_指標庫'!$H$7*ISNUMBER($H1718)+'01_指標庫'!$H$8*ISNUMBER($AF1718)+'01_指標庫'!$H$9*ISNUMBER($AG1718)+'01_指標庫'!$H$10*ISNUMBER($AB1718)+'01_指標庫'!$H$11*ISNUMBER($AC1718)+'01_指標庫'!$H$12*ISNUMBER($AD1718)+'01_指標庫'!$H$13*ISNUMBER($AE1718)+'01_指標庫'!$H$14*ISNUMBER($I1718)+'01_指標庫'!$H$15*ISNUMBER($AH1718)+'01_指標庫'!$H$16*ISNUMBER($K1718)+'01_指標庫'!$H$17*ISNUMBER($AI1718)+'01_指標庫'!$H$18*ISNUMBER($AJ1718)+'01_指標庫'!$H$19*ISNUMBER($AK1718)+'01_指標庫'!$H$20*ISNUMBER($BB1718)+'01_指標庫'!$H$21*ISNUMBER($BC1718)</f>
        <v>51</v>
      </c>
      <c r="AX1718">
        <f>IF(AW1718=0,50,ROUND(('01_指標庫'!$H$4*IF(ISNUMBER($F1718),L1718,0)+'01_指標庫'!$H$5*IF(ISNUMBER($AA1718),AL1718,0)+'01_指標庫'!$H$6*IF(ISNUMBER($G1718),M1718,0)+'01_指標庫'!$H$7*IF(ISNUMBER($H1718),N1718,0)+'01_指標庫'!$H$8*IF(ISNUMBER($AF1718),AQ1718,0)+'01_指標庫'!$H$9*IF(ISNUMBER($AG1718),AR1718,0)+'01_指標庫'!$H$10*IF(ISNUMBER($AB1718),AM1718,0)+'01_指標庫'!$H$11*IF(ISNUMBER($AC1718),AN1718,0)+'01_指標庫'!$H$12*IF(ISNUMBER($AD1718),AO1718,0)+'01_指標庫'!$H$13*IF(ISNUMBER($AE1718),AP1718,0)+'01_指標庫'!$H$14*IF(ISNUMBER($I1718),O1718,0)+'01_指標庫'!$H$15*IF(ISNUMBER($AH1718),AS1718,0)+'01_指標庫'!$H$16*IF(ISNUMBER($K1718),P1718,0)+'01_指標庫'!$H$17*IF(ISNUMBER($AI1718),AT1718,0)+'01_指標庫'!$H$18*IF(ISNUMBER($AJ1718),AU1718,0)+'01_指標庫'!$H$19*IF(ISNUMBER($AK1718),AV1718,0)+'01_指標庫'!$H$20*IF(ISNUMBER($BB1718),BB1718,0)+'01_指標庫'!$H$21*IF(ISNUMBER($BC1718),BC1718,0))/AW1718,1))</f>
        <v>76.5</v>
      </c>
      <c r="AY1718" s="67"/>
      <c r="AZ1718" s="67"/>
      <c r="BA1718" s="66">
        <f t="shared" si="615"/>
        <v>-2.6704346795267675E-3</v>
      </c>
      <c r="BB1718">
        <f t="shared" si="616"/>
        <v>50</v>
      </c>
      <c r="BC1718" t="str">
        <f t="shared" si="617"/>
        <v/>
      </c>
    </row>
    <row r="1719" spans="1:55" ht="15" customHeight="1">
      <c r="A1719" s="56">
        <v>1715</v>
      </c>
      <c r="B1719" s="57">
        <v>45047</v>
      </c>
      <c r="C1719" s="56">
        <v>2023</v>
      </c>
      <c r="D1719" s="58" t="s">
        <v>236</v>
      </c>
      <c r="E1719" s="59">
        <v>13231.47</v>
      </c>
      <c r="F1719" s="60">
        <v>9.6979999999999997E-2</v>
      </c>
      <c r="G1719" s="60">
        <v>-3.1879999999999999E-2</v>
      </c>
      <c r="H1719" s="61">
        <v>0.79590000000000005</v>
      </c>
      <c r="I1719" s="69">
        <v>408</v>
      </c>
      <c r="J1719" s="70" t="s">
        <v>240</v>
      </c>
      <c r="K1719" s="63">
        <v>16.079999999999998</v>
      </c>
      <c r="L1719" s="56">
        <f t="shared" si="595"/>
        <v>100</v>
      </c>
      <c r="M1719" s="56">
        <f t="shared" si="596"/>
        <v>100</v>
      </c>
      <c r="N1719" s="56">
        <f t="shared" si="597"/>
        <v>100</v>
      </c>
      <c r="O1719" s="56">
        <f t="shared" si="598"/>
        <v>50</v>
      </c>
      <c r="P1719" s="56">
        <f t="shared" si="599"/>
        <v>100</v>
      </c>
      <c r="Q1719" s="63"/>
      <c r="R1719" s="56"/>
      <c r="S1719" s="60">
        <f t="shared" si="612"/>
        <v>-1.0961808064177125E-3</v>
      </c>
      <c r="T1719" s="64">
        <f t="shared" si="613"/>
        <v>1.9011406844106293E-2</v>
      </c>
      <c r="V1719" s="65"/>
      <c r="W1719" s="65"/>
      <c r="Y1719" s="15" t="str">
        <f t="shared" si="600"/>
        <v>EASY</v>
      </c>
      <c r="AA1719" s="66">
        <f t="shared" si="614"/>
        <v>4.6859611188985628E-2</v>
      </c>
      <c r="AB1719">
        <f>LOOKUP($B1719,'07_L1政策步階'!$A$4:$A$14,'07_L1政策步階'!$C$4:$C$14)</f>
        <v>-1</v>
      </c>
      <c r="AC1719" s="65"/>
      <c r="AD1719" s="65"/>
      <c r="AE1719" s="65"/>
      <c r="AF1719" s="65"/>
      <c r="AG1719" s="65"/>
      <c r="AH1719" s="65"/>
      <c r="AI1719" s="65"/>
      <c r="AJ1719" s="65"/>
      <c r="AK1719" s="65"/>
      <c r="AL1719">
        <f t="shared" si="601"/>
        <v>100</v>
      </c>
      <c r="AM1719">
        <f t="shared" si="602"/>
        <v>0</v>
      </c>
      <c r="AN1719" t="str">
        <f t="shared" si="603"/>
        <v/>
      </c>
      <c r="AO1719" t="str">
        <f t="shared" si="604"/>
        <v/>
      </c>
      <c r="AP1719" t="str">
        <f t="shared" si="605"/>
        <v/>
      </c>
      <c r="AQ1719" t="str">
        <f t="shared" si="606"/>
        <v/>
      </c>
      <c r="AR1719" t="str">
        <f t="shared" si="607"/>
        <v/>
      </c>
      <c r="AS1719" t="str">
        <f t="shared" si="608"/>
        <v/>
      </c>
      <c r="AT1719" t="str">
        <f t="shared" si="609"/>
        <v/>
      </c>
      <c r="AU1719" t="str">
        <f t="shared" si="610"/>
        <v/>
      </c>
      <c r="AV1719" t="str">
        <f t="shared" si="611"/>
        <v/>
      </c>
      <c r="AW1719">
        <f>'01_指標庫'!$H$4*ISNUMBER($F1719)+'01_指標庫'!$H$5*ISNUMBER($AA1719)+'01_指標庫'!$H$6*ISNUMBER($G1719)+'01_指標庫'!$H$7*ISNUMBER($H1719)+'01_指標庫'!$H$8*ISNUMBER($AF1719)+'01_指標庫'!$H$9*ISNUMBER($AG1719)+'01_指標庫'!$H$10*ISNUMBER($AB1719)+'01_指標庫'!$H$11*ISNUMBER($AC1719)+'01_指標庫'!$H$12*ISNUMBER($AD1719)+'01_指標庫'!$H$13*ISNUMBER($AE1719)+'01_指標庫'!$H$14*ISNUMBER($I1719)+'01_指標庫'!$H$15*ISNUMBER($AH1719)+'01_指標庫'!$H$16*ISNUMBER($K1719)+'01_指標庫'!$H$17*ISNUMBER($AI1719)+'01_指標庫'!$H$18*ISNUMBER($AJ1719)+'01_指標庫'!$H$19*ISNUMBER($AK1719)+'01_指標庫'!$H$20*ISNUMBER($BB1719)+'01_指標庫'!$H$21*ISNUMBER($BC1719)</f>
        <v>51</v>
      </c>
      <c r="AX1719">
        <f>IF(AW1719=0,50,ROUND(('01_指標庫'!$H$4*IF(ISNUMBER($F1719),L1719,0)+'01_指標庫'!$H$5*IF(ISNUMBER($AA1719),AL1719,0)+'01_指標庫'!$H$6*IF(ISNUMBER($G1719),M1719,0)+'01_指標庫'!$H$7*IF(ISNUMBER($H1719),N1719,0)+'01_指標庫'!$H$8*IF(ISNUMBER($AF1719),AQ1719,0)+'01_指標庫'!$H$9*IF(ISNUMBER($AG1719),AR1719,0)+'01_指標庫'!$H$10*IF(ISNUMBER($AB1719),AM1719,0)+'01_指標庫'!$H$11*IF(ISNUMBER($AC1719),AN1719,0)+'01_指標庫'!$H$12*IF(ISNUMBER($AD1719),AO1719,0)+'01_指標庫'!$H$13*IF(ISNUMBER($AE1719),AP1719,0)+'01_指標庫'!$H$14*IF(ISNUMBER($I1719),O1719,0)+'01_指標庫'!$H$15*IF(ISNUMBER($AH1719),AS1719,0)+'01_指標庫'!$H$16*IF(ISNUMBER($K1719),P1719,0)+'01_指標庫'!$H$17*IF(ISNUMBER($AI1719),AT1719,0)+'01_指標庫'!$H$18*IF(ISNUMBER($AJ1719),AU1719,0)+'01_指標庫'!$H$19*IF(ISNUMBER($AK1719),AV1719,0)+'01_指標庫'!$H$20*IF(ISNUMBER($BB1719),BB1719,0)+'01_指標庫'!$H$21*IF(ISNUMBER($BC1719),BC1719,0))/AW1719,1))</f>
        <v>76.5</v>
      </c>
      <c r="AY1719" s="67"/>
      <c r="AZ1719" s="67"/>
      <c r="BA1719" s="66">
        <f t="shared" si="615"/>
        <v>2.4611282557862602E-4</v>
      </c>
      <c r="BB1719">
        <f t="shared" si="616"/>
        <v>50</v>
      </c>
      <c r="BC1719" t="str">
        <f t="shared" si="617"/>
        <v/>
      </c>
    </row>
    <row r="1720" spans="1:55" ht="15" customHeight="1">
      <c r="A1720" s="56">
        <v>1716</v>
      </c>
      <c r="B1720" s="57">
        <v>45048</v>
      </c>
      <c r="C1720" s="56">
        <v>2023</v>
      </c>
      <c r="D1720" s="58" t="s">
        <v>237</v>
      </c>
      <c r="E1720" s="59">
        <v>13113.66</v>
      </c>
      <c r="F1720" s="60">
        <v>8.6703000000000002E-2</v>
      </c>
      <c r="G1720" s="60">
        <v>-4.0500000000000001E-2</v>
      </c>
      <c r="H1720" s="61">
        <v>0.81630000000000003</v>
      </c>
      <c r="I1720" s="69">
        <v>422.3</v>
      </c>
      <c r="J1720" s="70" t="s">
        <v>240</v>
      </c>
      <c r="K1720" s="63">
        <v>17.78</v>
      </c>
      <c r="L1720" s="56">
        <f t="shared" si="595"/>
        <v>100</v>
      </c>
      <c r="M1720" s="56">
        <f t="shared" si="596"/>
        <v>100</v>
      </c>
      <c r="N1720" s="56">
        <f t="shared" si="597"/>
        <v>100</v>
      </c>
      <c r="O1720" s="56">
        <f t="shared" si="598"/>
        <v>50</v>
      </c>
      <c r="P1720" s="56">
        <f t="shared" si="599"/>
        <v>100</v>
      </c>
      <c r="Q1720" s="63"/>
      <c r="R1720" s="56"/>
      <c r="S1720" s="60">
        <f t="shared" si="612"/>
        <v>-8.9037725966956138E-3</v>
      </c>
      <c r="T1720" s="64">
        <f t="shared" si="613"/>
        <v>0.10572139303482597</v>
      </c>
      <c r="V1720" s="65"/>
      <c r="W1720" s="65"/>
      <c r="Y1720" s="15" t="str">
        <f t="shared" si="600"/>
        <v>EASY</v>
      </c>
      <c r="AA1720" s="66">
        <f t="shared" si="614"/>
        <v>4.7621552601939454E-2</v>
      </c>
      <c r="AB1720">
        <f>LOOKUP($B1720,'07_L1政策步階'!$A$4:$A$14,'07_L1政策步階'!$C$4:$C$14)</f>
        <v>-1</v>
      </c>
      <c r="AC1720" s="65"/>
      <c r="AD1720" s="65"/>
      <c r="AE1720" s="65"/>
      <c r="AF1720" s="65"/>
      <c r="AG1720" s="65"/>
      <c r="AH1720" s="65"/>
      <c r="AI1720" s="65"/>
      <c r="AJ1720" s="65"/>
      <c r="AK1720" s="65"/>
      <c r="AL1720">
        <f t="shared" si="601"/>
        <v>100</v>
      </c>
      <c r="AM1720">
        <f t="shared" si="602"/>
        <v>0</v>
      </c>
      <c r="AN1720" t="str">
        <f t="shared" si="603"/>
        <v/>
      </c>
      <c r="AO1720" t="str">
        <f t="shared" si="604"/>
        <v/>
      </c>
      <c r="AP1720" t="str">
        <f t="shared" si="605"/>
        <v/>
      </c>
      <c r="AQ1720" t="str">
        <f t="shared" si="606"/>
        <v/>
      </c>
      <c r="AR1720" t="str">
        <f t="shared" si="607"/>
        <v/>
      </c>
      <c r="AS1720" t="str">
        <f t="shared" si="608"/>
        <v/>
      </c>
      <c r="AT1720" t="str">
        <f t="shared" si="609"/>
        <v/>
      </c>
      <c r="AU1720" t="str">
        <f t="shared" si="610"/>
        <v/>
      </c>
      <c r="AV1720" t="str">
        <f t="shared" si="611"/>
        <v/>
      </c>
      <c r="AW1720">
        <f>'01_指標庫'!$H$4*ISNUMBER($F1720)+'01_指標庫'!$H$5*ISNUMBER($AA1720)+'01_指標庫'!$H$6*ISNUMBER($G1720)+'01_指標庫'!$H$7*ISNUMBER($H1720)+'01_指標庫'!$H$8*ISNUMBER($AF1720)+'01_指標庫'!$H$9*ISNUMBER($AG1720)+'01_指標庫'!$H$10*ISNUMBER($AB1720)+'01_指標庫'!$H$11*ISNUMBER($AC1720)+'01_指標庫'!$H$12*ISNUMBER($AD1720)+'01_指標庫'!$H$13*ISNUMBER($AE1720)+'01_指標庫'!$H$14*ISNUMBER($I1720)+'01_指標庫'!$H$15*ISNUMBER($AH1720)+'01_指標庫'!$H$16*ISNUMBER($K1720)+'01_指標庫'!$H$17*ISNUMBER($AI1720)+'01_指標庫'!$H$18*ISNUMBER($AJ1720)+'01_指標庫'!$H$19*ISNUMBER($AK1720)+'01_指標庫'!$H$20*ISNUMBER($BB1720)+'01_指標庫'!$H$21*ISNUMBER($BC1720)</f>
        <v>51</v>
      </c>
      <c r="AX1720">
        <f>IF(AW1720=0,50,ROUND(('01_指標庫'!$H$4*IF(ISNUMBER($F1720),L1720,0)+'01_指標庫'!$H$5*IF(ISNUMBER($AA1720),AL1720,0)+'01_指標庫'!$H$6*IF(ISNUMBER($G1720),M1720,0)+'01_指標庫'!$H$7*IF(ISNUMBER($H1720),N1720,0)+'01_指標庫'!$H$8*IF(ISNUMBER($AF1720),AQ1720,0)+'01_指標庫'!$H$9*IF(ISNUMBER($AG1720),AR1720,0)+'01_指標庫'!$H$10*IF(ISNUMBER($AB1720),AM1720,0)+'01_指標庫'!$H$11*IF(ISNUMBER($AC1720),AN1720,0)+'01_指標庫'!$H$12*IF(ISNUMBER($AD1720),AO1720,0)+'01_指標庫'!$H$13*IF(ISNUMBER($AE1720),AP1720,0)+'01_指標庫'!$H$14*IF(ISNUMBER($I1720),O1720,0)+'01_指標庫'!$H$15*IF(ISNUMBER($AH1720),AS1720,0)+'01_指標庫'!$H$16*IF(ISNUMBER($K1720),P1720,0)+'01_指標庫'!$H$17*IF(ISNUMBER($AI1720),AT1720,0)+'01_指標庫'!$H$18*IF(ISNUMBER($AJ1720),AU1720,0)+'01_指標庫'!$H$19*IF(ISNUMBER($AK1720),AV1720,0)+'01_指標庫'!$H$20*IF(ISNUMBER($BB1720),BB1720,0)+'01_指標庫'!$H$21*IF(ISNUMBER($BC1720),BC1720,0))/AW1720,1))</f>
        <v>76.5</v>
      </c>
      <c r="AY1720" s="67"/>
      <c r="AZ1720" s="67"/>
      <c r="BA1720" s="66">
        <f t="shared" si="615"/>
        <v>6.040914014153298E-3</v>
      </c>
      <c r="BB1720">
        <f t="shared" si="616"/>
        <v>50</v>
      </c>
      <c r="BC1720" t="str">
        <f t="shared" si="617"/>
        <v/>
      </c>
    </row>
    <row r="1721" spans="1:55" ht="15" customHeight="1">
      <c r="A1721" s="56">
        <v>1717</v>
      </c>
      <c r="B1721" s="57">
        <v>45049</v>
      </c>
      <c r="C1721" s="56">
        <v>2023</v>
      </c>
      <c r="D1721" s="58" t="s">
        <v>238</v>
      </c>
      <c r="E1721" s="59">
        <v>13030.21</v>
      </c>
      <c r="F1721" s="60">
        <v>7.9272999999999996E-2</v>
      </c>
      <c r="G1721" s="60">
        <v>-4.6606000000000002E-2</v>
      </c>
      <c r="H1721" s="61">
        <v>0.75509999999999999</v>
      </c>
      <c r="I1721" s="69">
        <v>427</v>
      </c>
      <c r="J1721" s="70" t="s">
        <v>240</v>
      </c>
      <c r="K1721" s="63">
        <v>18.34</v>
      </c>
      <c r="L1721" s="56">
        <f t="shared" si="595"/>
        <v>100</v>
      </c>
      <c r="M1721" s="56">
        <f t="shared" si="596"/>
        <v>100</v>
      </c>
      <c r="N1721" s="56">
        <f t="shared" si="597"/>
        <v>100</v>
      </c>
      <c r="O1721" s="56">
        <f t="shared" si="598"/>
        <v>50</v>
      </c>
      <c r="P1721" s="56">
        <f t="shared" si="599"/>
        <v>100</v>
      </c>
      <c r="Q1721" s="63"/>
      <c r="R1721" s="56"/>
      <c r="S1721" s="60">
        <f t="shared" si="612"/>
        <v>-6.3635933827780322E-3</v>
      </c>
      <c r="T1721" s="64">
        <f t="shared" si="613"/>
        <v>3.1496062992125928E-2</v>
      </c>
      <c r="V1721" s="65"/>
      <c r="W1721" s="65"/>
      <c r="Y1721" s="15" t="str">
        <f t="shared" si="600"/>
        <v>EASY</v>
      </c>
      <c r="AA1721" s="66">
        <f t="shared" si="614"/>
        <v>4.8728156257312527E-2</v>
      </c>
      <c r="AB1721">
        <f>LOOKUP($B1721,'07_L1政策步階'!$A$4:$A$14,'07_L1政策步階'!$C$4:$C$14)</f>
        <v>-1</v>
      </c>
      <c r="AC1721" s="65"/>
      <c r="AD1721" s="65"/>
      <c r="AE1721" s="65"/>
      <c r="AF1721" s="65"/>
      <c r="AG1721" s="65"/>
      <c r="AH1721" s="65"/>
      <c r="AI1721" s="65"/>
      <c r="AJ1721" s="65"/>
      <c r="AK1721" s="65"/>
      <c r="AL1721">
        <f t="shared" si="601"/>
        <v>100</v>
      </c>
      <c r="AM1721">
        <f t="shared" si="602"/>
        <v>0</v>
      </c>
      <c r="AN1721" t="str">
        <f t="shared" si="603"/>
        <v/>
      </c>
      <c r="AO1721" t="str">
        <f t="shared" si="604"/>
        <v/>
      </c>
      <c r="AP1721" t="str">
        <f t="shared" si="605"/>
        <v/>
      </c>
      <c r="AQ1721" t="str">
        <f t="shared" si="606"/>
        <v/>
      </c>
      <c r="AR1721" t="str">
        <f t="shared" si="607"/>
        <v/>
      </c>
      <c r="AS1721" t="str">
        <f t="shared" si="608"/>
        <v/>
      </c>
      <c r="AT1721" t="str">
        <f t="shared" si="609"/>
        <v/>
      </c>
      <c r="AU1721" t="str">
        <f t="shared" si="610"/>
        <v/>
      </c>
      <c r="AV1721" t="str">
        <f t="shared" si="611"/>
        <v/>
      </c>
      <c r="AW1721">
        <f>'01_指標庫'!$H$4*ISNUMBER($F1721)+'01_指標庫'!$H$5*ISNUMBER($AA1721)+'01_指標庫'!$H$6*ISNUMBER($G1721)+'01_指標庫'!$H$7*ISNUMBER($H1721)+'01_指標庫'!$H$8*ISNUMBER($AF1721)+'01_指標庫'!$H$9*ISNUMBER($AG1721)+'01_指標庫'!$H$10*ISNUMBER($AB1721)+'01_指標庫'!$H$11*ISNUMBER($AC1721)+'01_指標庫'!$H$12*ISNUMBER($AD1721)+'01_指標庫'!$H$13*ISNUMBER($AE1721)+'01_指標庫'!$H$14*ISNUMBER($I1721)+'01_指標庫'!$H$15*ISNUMBER($AH1721)+'01_指標庫'!$H$16*ISNUMBER($K1721)+'01_指標庫'!$H$17*ISNUMBER($AI1721)+'01_指標庫'!$H$18*ISNUMBER($AJ1721)+'01_指標庫'!$H$19*ISNUMBER($AK1721)+'01_指標庫'!$H$20*ISNUMBER($BB1721)+'01_指標庫'!$H$21*ISNUMBER($BC1721)</f>
        <v>51</v>
      </c>
      <c r="AX1721">
        <f>IF(AW1721=0,50,ROUND(('01_指標庫'!$H$4*IF(ISNUMBER($F1721),L1721,0)+'01_指標庫'!$H$5*IF(ISNUMBER($AA1721),AL1721,0)+'01_指標庫'!$H$6*IF(ISNUMBER($G1721),M1721,0)+'01_指標庫'!$H$7*IF(ISNUMBER($H1721),N1721,0)+'01_指標庫'!$H$8*IF(ISNUMBER($AF1721),AQ1721,0)+'01_指標庫'!$H$9*IF(ISNUMBER($AG1721),AR1721,0)+'01_指標庫'!$H$10*IF(ISNUMBER($AB1721),AM1721,0)+'01_指標庫'!$H$11*IF(ISNUMBER($AC1721),AN1721,0)+'01_指標庫'!$H$12*IF(ISNUMBER($AD1721),AO1721,0)+'01_指標庫'!$H$13*IF(ISNUMBER($AE1721),AP1721,0)+'01_指標庫'!$H$14*IF(ISNUMBER($I1721),O1721,0)+'01_指標庫'!$H$15*IF(ISNUMBER($AH1721),AS1721,0)+'01_指標庫'!$H$16*IF(ISNUMBER($K1721),P1721,0)+'01_指標庫'!$H$17*IF(ISNUMBER($AI1721),AT1721,0)+'01_指標庫'!$H$18*IF(ISNUMBER($AJ1721),AU1721,0)+'01_指標庫'!$H$19*IF(ISNUMBER($AK1721),AV1721,0)+'01_指標庫'!$H$20*IF(ISNUMBER($BB1721),BB1721,0)+'01_指標庫'!$H$21*IF(ISNUMBER($BC1721),BC1721,0))/AW1721,1))</f>
        <v>76.5</v>
      </c>
      <c r="AY1721" s="67"/>
      <c r="AZ1721" s="67"/>
      <c r="BA1721" s="66">
        <f t="shared" si="615"/>
        <v>9.9275762715218541E-3</v>
      </c>
      <c r="BB1721">
        <f t="shared" si="616"/>
        <v>50</v>
      </c>
      <c r="BC1721" t="str">
        <f t="shared" si="617"/>
        <v/>
      </c>
    </row>
    <row r="1722" spans="1:55" ht="15" customHeight="1">
      <c r="A1722" s="56">
        <v>1718</v>
      </c>
      <c r="B1722" s="57">
        <v>45050</v>
      </c>
      <c r="C1722" s="56">
        <v>2023</v>
      </c>
      <c r="D1722" s="58" t="s">
        <v>239</v>
      </c>
      <c r="E1722" s="59">
        <v>12982.48</v>
      </c>
      <c r="F1722" s="60">
        <v>7.4993000000000004E-2</v>
      </c>
      <c r="G1722" s="60">
        <v>-5.0097999999999997E-2</v>
      </c>
      <c r="H1722" s="61">
        <v>0.75509999999999999</v>
      </c>
      <c r="I1722" s="69">
        <v>441.7</v>
      </c>
      <c r="J1722" s="70" t="s">
        <v>240</v>
      </c>
      <c r="K1722" s="63">
        <v>20.09</v>
      </c>
      <c r="L1722" s="56">
        <f t="shared" si="595"/>
        <v>100</v>
      </c>
      <c r="M1722" s="56">
        <f t="shared" si="596"/>
        <v>100</v>
      </c>
      <c r="N1722" s="56">
        <f t="shared" si="597"/>
        <v>100</v>
      </c>
      <c r="O1722" s="56">
        <f t="shared" si="598"/>
        <v>50</v>
      </c>
      <c r="P1722" s="56">
        <f t="shared" si="599"/>
        <v>50</v>
      </c>
      <c r="Q1722" s="63"/>
      <c r="R1722" s="56"/>
      <c r="S1722" s="60">
        <f t="shared" si="612"/>
        <v>-3.6630261523029617E-3</v>
      </c>
      <c r="T1722" s="64">
        <f t="shared" si="613"/>
        <v>9.5419847328244378E-2</v>
      </c>
      <c r="V1722" s="65"/>
      <c r="W1722" s="65"/>
      <c r="Y1722" s="15" t="str">
        <f t="shared" si="600"/>
        <v>EASY</v>
      </c>
      <c r="AA1722" s="66">
        <f t="shared" si="614"/>
        <v>4.9927173413680803E-2</v>
      </c>
      <c r="AB1722">
        <f>LOOKUP($B1722,'07_L1政策步階'!$A$4:$A$14,'07_L1政策步階'!$C$4:$C$14)</f>
        <v>-1</v>
      </c>
      <c r="AC1722" s="65"/>
      <c r="AD1722" s="65"/>
      <c r="AE1722" s="65"/>
      <c r="AF1722" s="65"/>
      <c r="AG1722" s="65"/>
      <c r="AH1722" s="65"/>
      <c r="AI1722" s="65"/>
      <c r="AJ1722" s="65"/>
      <c r="AK1722" s="65"/>
      <c r="AL1722">
        <f t="shared" si="601"/>
        <v>100</v>
      </c>
      <c r="AM1722">
        <f t="shared" si="602"/>
        <v>0</v>
      </c>
      <c r="AN1722" t="str">
        <f t="shared" si="603"/>
        <v/>
      </c>
      <c r="AO1722" t="str">
        <f t="shared" si="604"/>
        <v/>
      </c>
      <c r="AP1722" t="str">
        <f t="shared" si="605"/>
        <v/>
      </c>
      <c r="AQ1722" t="str">
        <f t="shared" si="606"/>
        <v/>
      </c>
      <c r="AR1722" t="str">
        <f t="shared" si="607"/>
        <v/>
      </c>
      <c r="AS1722" t="str">
        <f t="shared" si="608"/>
        <v/>
      </c>
      <c r="AT1722" t="str">
        <f t="shared" si="609"/>
        <v/>
      </c>
      <c r="AU1722" t="str">
        <f t="shared" si="610"/>
        <v/>
      </c>
      <c r="AV1722" t="str">
        <f t="shared" si="611"/>
        <v/>
      </c>
      <c r="AW1722">
        <f>'01_指標庫'!$H$4*ISNUMBER($F1722)+'01_指標庫'!$H$5*ISNUMBER($AA1722)+'01_指標庫'!$H$6*ISNUMBER($G1722)+'01_指標庫'!$H$7*ISNUMBER($H1722)+'01_指標庫'!$H$8*ISNUMBER($AF1722)+'01_指標庫'!$H$9*ISNUMBER($AG1722)+'01_指標庫'!$H$10*ISNUMBER($AB1722)+'01_指標庫'!$H$11*ISNUMBER($AC1722)+'01_指標庫'!$H$12*ISNUMBER($AD1722)+'01_指標庫'!$H$13*ISNUMBER($AE1722)+'01_指標庫'!$H$14*ISNUMBER($I1722)+'01_指標庫'!$H$15*ISNUMBER($AH1722)+'01_指標庫'!$H$16*ISNUMBER($K1722)+'01_指標庫'!$H$17*ISNUMBER($AI1722)+'01_指標庫'!$H$18*ISNUMBER($AJ1722)+'01_指標庫'!$H$19*ISNUMBER($AK1722)+'01_指標庫'!$H$20*ISNUMBER($BB1722)+'01_指標庫'!$H$21*ISNUMBER($BC1722)</f>
        <v>51</v>
      </c>
      <c r="AX1722">
        <f>IF(AW1722=0,50,ROUND(('01_指標庫'!$H$4*IF(ISNUMBER($F1722),L1722,0)+'01_指標庫'!$H$5*IF(ISNUMBER($AA1722),AL1722,0)+'01_指標庫'!$H$6*IF(ISNUMBER($G1722),M1722,0)+'01_指標庫'!$H$7*IF(ISNUMBER($H1722),N1722,0)+'01_指標庫'!$H$8*IF(ISNUMBER($AF1722),AQ1722,0)+'01_指標庫'!$H$9*IF(ISNUMBER($AG1722),AR1722,0)+'01_指標庫'!$H$10*IF(ISNUMBER($AB1722),AM1722,0)+'01_指標庫'!$H$11*IF(ISNUMBER($AC1722),AN1722,0)+'01_指標庫'!$H$12*IF(ISNUMBER($AD1722),AO1722,0)+'01_指標庫'!$H$13*IF(ISNUMBER($AE1722),AP1722,0)+'01_指標庫'!$H$14*IF(ISNUMBER($I1722),O1722,0)+'01_指標庫'!$H$15*IF(ISNUMBER($AH1722),AS1722,0)+'01_指標庫'!$H$16*IF(ISNUMBER($K1722),P1722,0)+'01_指標庫'!$H$17*IF(ISNUMBER($AI1722),AT1722,0)+'01_指標庫'!$H$18*IF(ISNUMBER($AJ1722),AU1722,0)+'01_指標庫'!$H$19*IF(ISNUMBER($AK1722),AV1722,0)+'01_指標庫'!$H$20*IF(ISNUMBER($BB1722),BB1722,0)+'01_指標庫'!$H$21*IF(ISNUMBER($BC1722),BC1722,0))/AW1722,1))</f>
        <v>70.599999999999994</v>
      </c>
      <c r="AY1722" s="67"/>
      <c r="AZ1722" s="67"/>
      <c r="BA1722" s="66">
        <f t="shared" si="615"/>
        <v>7.2287495520699796E-3</v>
      </c>
      <c r="BB1722">
        <f t="shared" si="616"/>
        <v>50</v>
      </c>
      <c r="BC1722" t="str">
        <f t="shared" si="617"/>
        <v/>
      </c>
    </row>
    <row r="1723" spans="1:55" ht="15" customHeight="1">
      <c r="A1723" s="56">
        <v>1719</v>
      </c>
      <c r="B1723" s="57">
        <v>45051</v>
      </c>
      <c r="C1723" s="56">
        <v>2023</v>
      </c>
      <c r="D1723" s="58" t="s">
        <v>234</v>
      </c>
      <c r="E1723" s="59">
        <v>13259.13</v>
      </c>
      <c r="F1723" s="60">
        <v>9.7528000000000004E-2</v>
      </c>
      <c r="G1723" s="60">
        <v>-2.9856000000000001E-2</v>
      </c>
      <c r="H1723" s="61">
        <v>0.79590000000000005</v>
      </c>
      <c r="I1723" s="69">
        <v>417.3</v>
      </c>
      <c r="J1723" s="70" t="s">
        <v>240</v>
      </c>
      <c r="K1723" s="63">
        <v>17.190000000000001</v>
      </c>
      <c r="L1723" s="56">
        <f t="shared" si="595"/>
        <v>100</v>
      </c>
      <c r="M1723" s="56">
        <f t="shared" si="596"/>
        <v>100</v>
      </c>
      <c r="N1723" s="56">
        <f t="shared" si="597"/>
        <v>100</v>
      </c>
      <c r="O1723" s="56">
        <f t="shared" si="598"/>
        <v>50</v>
      </c>
      <c r="P1723" s="56">
        <f t="shared" si="599"/>
        <v>100</v>
      </c>
      <c r="Q1723" s="63"/>
      <c r="R1723" s="56"/>
      <c r="S1723" s="60">
        <f t="shared" si="612"/>
        <v>2.130948786364395E-2</v>
      </c>
      <c r="T1723" s="64">
        <f t="shared" si="613"/>
        <v>-0.1443504230960676</v>
      </c>
      <c r="V1723" s="65"/>
      <c r="W1723" s="65"/>
      <c r="Y1723" s="15" t="str">
        <f t="shared" si="600"/>
        <v>EASY</v>
      </c>
      <c r="AA1723" s="66">
        <f t="shared" si="614"/>
        <v>5.1357363408901513E-2</v>
      </c>
      <c r="AB1723">
        <f>LOOKUP($B1723,'07_L1政策步階'!$A$4:$A$14,'07_L1政策步階'!$C$4:$C$14)</f>
        <v>-1</v>
      </c>
      <c r="AC1723" s="65"/>
      <c r="AD1723" s="65"/>
      <c r="AE1723" s="65"/>
      <c r="AF1723" s="65"/>
      <c r="AG1723" s="65"/>
      <c r="AH1723" s="65"/>
      <c r="AI1723" s="65"/>
      <c r="AJ1723" s="65"/>
      <c r="AK1723" s="65"/>
      <c r="AL1723">
        <f t="shared" si="601"/>
        <v>100</v>
      </c>
      <c r="AM1723">
        <f t="shared" si="602"/>
        <v>0</v>
      </c>
      <c r="AN1723" t="str">
        <f t="shared" si="603"/>
        <v/>
      </c>
      <c r="AO1723" t="str">
        <f t="shared" si="604"/>
        <v/>
      </c>
      <c r="AP1723" t="str">
        <f t="shared" si="605"/>
        <v/>
      </c>
      <c r="AQ1723" t="str">
        <f t="shared" si="606"/>
        <v/>
      </c>
      <c r="AR1723" t="str">
        <f t="shared" si="607"/>
        <v/>
      </c>
      <c r="AS1723" t="str">
        <f t="shared" si="608"/>
        <v/>
      </c>
      <c r="AT1723" t="str">
        <f t="shared" si="609"/>
        <v/>
      </c>
      <c r="AU1723" t="str">
        <f t="shared" si="610"/>
        <v/>
      </c>
      <c r="AV1723" t="str">
        <f t="shared" si="611"/>
        <v/>
      </c>
      <c r="AW1723">
        <f>'01_指標庫'!$H$4*ISNUMBER($F1723)+'01_指標庫'!$H$5*ISNUMBER($AA1723)+'01_指標庫'!$H$6*ISNUMBER($G1723)+'01_指標庫'!$H$7*ISNUMBER($H1723)+'01_指標庫'!$H$8*ISNUMBER($AF1723)+'01_指標庫'!$H$9*ISNUMBER($AG1723)+'01_指標庫'!$H$10*ISNUMBER($AB1723)+'01_指標庫'!$H$11*ISNUMBER($AC1723)+'01_指標庫'!$H$12*ISNUMBER($AD1723)+'01_指標庫'!$H$13*ISNUMBER($AE1723)+'01_指標庫'!$H$14*ISNUMBER($I1723)+'01_指標庫'!$H$15*ISNUMBER($AH1723)+'01_指標庫'!$H$16*ISNUMBER($K1723)+'01_指標庫'!$H$17*ISNUMBER($AI1723)+'01_指標庫'!$H$18*ISNUMBER($AJ1723)+'01_指標庫'!$H$19*ISNUMBER($AK1723)+'01_指標庫'!$H$20*ISNUMBER($BB1723)+'01_指標庫'!$H$21*ISNUMBER($BC1723)</f>
        <v>51</v>
      </c>
      <c r="AX1723">
        <f>IF(AW1723=0,50,ROUND(('01_指標庫'!$H$4*IF(ISNUMBER($F1723),L1723,0)+'01_指標庫'!$H$5*IF(ISNUMBER($AA1723),AL1723,0)+'01_指標庫'!$H$6*IF(ISNUMBER($G1723),M1723,0)+'01_指標庫'!$H$7*IF(ISNUMBER($H1723),N1723,0)+'01_指標庫'!$H$8*IF(ISNUMBER($AF1723),AQ1723,0)+'01_指標庫'!$H$9*IF(ISNUMBER($AG1723),AR1723,0)+'01_指標庫'!$H$10*IF(ISNUMBER($AB1723),AM1723,0)+'01_指標庫'!$H$11*IF(ISNUMBER($AC1723),AN1723,0)+'01_指標庫'!$H$12*IF(ISNUMBER($AD1723),AO1723,0)+'01_指標庫'!$H$13*IF(ISNUMBER($AE1723),AP1723,0)+'01_指標庫'!$H$14*IF(ISNUMBER($I1723),O1723,0)+'01_指標庫'!$H$15*IF(ISNUMBER($AH1723),AS1723,0)+'01_指標庫'!$H$16*IF(ISNUMBER($K1723),P1723,0)+'01_指標庫'!$H$17*IF(ISNUMBER($AI1723),AT1723,0)+'01_指標庫'!$H$18*IF(ISNUMBER($AJ1723),AU1723,0)+'01_指標庫'!$H$19*IF(ISNUMBER($AK1723),AV1723,0)+'01_指標庫'!$H$20*IF(ISNUMBER($BB1723),BB1723,0)+'01_指標庫'!$H$21*IF(ISNUMBER($BC1723),BC1723,0))/AW1723,1))</f>
        <v>76.5</v>
      </c>
      <c r="AY1723" s="67"/>
      <c r="AZ1723" s="67"/>
      <c r="BA1723" s="66">
        <f t="shared" si="615"/>
        <v>5.4363815111238001E-3</v>
      </c>
      <c r="BB1723">
        <f t="shared" si="616"/>
        <v>50</v>
      </c>
      <c r="BC1723" t="str">
        <f t="shared" si="617"/>
        <v/>
      </c>
    </row>
    <row r="1724" spans="1:55" ht="15" customHeight="1">
      <c r="A1724" s="56">
        <v>1720</v>
      </c>
      <c r="B1724" s="57">
        <v>45054</v>
      </c>
      <c r="C1724" s="56">
        <v>2023</v>
      </c>
      <c r="D1724" s="58" t="s">
        <v>236</v>
      </c>
      <c r="E1724" s="59">
        <v>13291.64</v>
      </c>
      <c r="F1724" s="60">
        <v>9.9913000000000002E-2</v>
      </c>
      <c r="G1724" s="60">
        <v>-2.7477999999999999E-2</v>
      </c>
      <c r="H1724" s="61">
        <v>0.8367</v>
      </c>
      <c r="I1724" s="69">
        <v>415.6</v>
      </c>
      <c r="J1724" s="70" t="s">
        <v>240</v>
      </c>
      <c r="K1724" s="63">
        <v>16.98</v>
      </c>
      <c r="L1724" s="56">
        <f t="shared" si="595"/>
        <v>100</v>
      </c>
      <c r="M1724" s="56">
        <f t="shared" si="596"/>
        <v>100</v>
      </c>
      <c r="N1724" s="56">
        <f t="shared" si="597"/>
        <v>100</v>
      </c>
      <c r="O1724" s="56">
        <f t="shared" si="598"/>
        <v>50</v>
      </c>
      <c r="P1724" s="56">
        <f t="shared" si="599"/>
        <v>100</v>
      </c>
      <c r="Q1724" s="63"/>
      <c r="R1724" s="56"/>
      <c r="S1724" s="60">
        <f t="shared" si="612"/>
        <v>2.4518954109358226E-3</v>
      </c>
      <c r="T1724" s="64">
        <f t="shared" si="613"/>
        <v>-1.2216404886561949E-2</v>
      </c>
      <c r="V1724" s="65"/>
      <c r="W1724" s="65"/>
      <c r="Y1724" s="15" t="str">
        <f t="shared" si="600"/>
        <v>EASY</v>
      </c>
      <c r="AA1724" s="66">
        <f t="shared" si="614"/>
        <v>5.3252888933783327E-2</v>
      </c>
      <c r="AB1724">
        <f>LOOKUP($B1724,'07_L1政策步階'!$A$4:$A$14,'07_L1政策步階'!$C$4:$C$14)</f>
        <v>-1</v>
      </c>
      <c r="AC1724" s="65"/>
      <c r="AD1724" s="65"/>
      <c r="AE1724" s="65"/>
      <c r="AF1724" s="65"/>
      <c r="AG1724" s="65"/>
      <c r="AH1724" s="65"/>
      <c r="AI1724" s="65"/>
      <c r="AJ1724" s="65"/>
      <c r="AK1724" s="65"/>
      <c r="AL1724">
        <f t="shared" si="601"/>
        <v>100</v>
      </c>
      <c r="AM1724">
        <f t="shared" si="602"/>
        <v>0</v>
      </c>
      <c r="AN1724" t="str">
        <f t="shared" si="603"/>
        <v/>
      </c>
      <c r="AO1724" t="str">
        <f t="shared" si="604"/>
        <v/>
      </c>
      <c r="AP1724" t="str">
        <f t="shared" si="605"/>
        <v/>
      </c>
      <c r="AQ1724" t="str">
        <f t="shared" si="606"/>
        <v/>
      </c>
      <c r="AR1724" t="str">
        <f t="shared" si="607"/>
        <v/>
      </c>
      <c r="AS1724" t="str">
        <f t="shared" si="608"/>
        <v/>
      </c>
      <c r="AT1724" t="str">
        <f t="shared" si="609"/>
        <v/>
      </c>
      <c r="AU1724" t="str">
        <f t="shared" si="610"/>
        <v/>
      </c>
      <c r="AV1724" t="str">
        <f t="shared" si="611"/>
        <v/>
      </c>
      <c r="AW1724">
        <f>'01_指標庫'!$H$4*ISNUMBER($F1724)+'01_指標庫'!$H$5*ISNUMBER($AA1724)+'01_指標庫'!$H$6*ISNUMBER($G1724)+'01_指標庫'!$H$7*ISNUMBER($H1724)+'01_指標庫'!$H$8*ISNUMBER($AF1724)+'01_指標庫'!$H$9*ISNUMBER($AG1724)+'01_指標庫'!$H$10*ISNUMBER($AB1724)+'01_指標庫'!$H$11*ISNUMBER($AC1724)+'01_指標庫'!$H$12*ISNUMBER($AD1724)+'01_指標庫'!$H$13*ISNUMBER($AE1724)+'01_指標庫'!$H$14*ISNUMBER($I1724)+'01_指標庫'!$H$15*ISNUMBER($AH1724)+'01_指標庫'!$H$16*ISNUMBER($K1724)+'01_指標庫'!$H$17*ISNUMBER($AI1724)+'01_指標庫'!$H$18*ISNUMBER($AJ1724)+'01_指標庫'!$H$19*ISNUMBER($AK1724)+'01_指標庫'!$H$20*ISNUMBER($BB1724)+'01_指標庫'!$H$21*ISNUMBER($BC1724)</f>
        <v>51</v>
      </c>
      <c r="AX1724">
        <f>IF(AW1724=0,50,ROUND(('01_指標庫'!$H$4*IF(ISNUMBER($F1724),L1724,0)+'01_指標庫'!$H$5*IF(ISNUMBER($AA1724),AL1724,0)+'01_指標庫'!$H$6*IF(ISNUMBER($G1724),M1724,0)+'01_指標庫'!$H$7*IF(ISNUMBER($H1724),N1724,0)+'01_指標庫'!$H$8*IF(ISNUMBER($AF1724),AQ1724,0)+'01_指標庫'!$H$9*IF(ISNUMBER($AG1724),AR1724,0)+'01_指標庫'!$H$10*IF(ISNUMBER($AB1724),AM1724,0)+'01_指標庫'!$H$11*IF(ISNUMBER($AC1724),AN1724,0)+'01_指標庫'!$H$12*IF(ISNUMBER($AD1724),AO1724,0)+'01_指標庫'!$H$13*IF(ISNUMBER($AE1724),AP1724,0)+'01_指標庫'!$H$14*IF(ISNUMBER($I1724),O1724,0)+'01_指標庫'!$H$15*IF(ISNUMBER($AH1724),AS1724,0)+'01_指標庫'!$H$16*IF(ISNUMBER($K1724),P1724,0)+'01_指標庫'!$H$17*IF(ISNUMBER($AI1724),AT1724,0)+'01_指標庫'!$H$18*IF(ISNUMBER($AJ1724),AU1724,0)+'01_指標庫'!$H$19*IF(ISNUMBER($AK1724),AV1724,0)+'01_指標庫'!$H$20*IF(ISNUMBER($BB1724),BB1724,0)+'01_指標庫'!$H$21*IF(ISNUMBER($BC1724),BC1724,0))/AW1724,1))</f>
        <v>76.5</v>
      </c>
      <c r="AY1724" s="67"/>
      <c r="AZ1724" s="67"/>
      <c r="BA1724" s="66">
        <f t="shared" si="615"/>
        <v>3.8827264376037895E-3</v>
      </c>
      <c r="BB1724">
        <f t="shared" si="616"/>
        <v>50</v>
      </c>
      <c r="BC1724" t="str">
        <f t="shared" si="617"/>
        <v/>
      </c>
    </row>
    <row r="1725" spans="1:55" ht="15" customHeight="1">
      <c r="A1725" s="56">
        <v>1721</v>
      </c>
      <c r="B1725" s="57">
        <v>45055</v>
      </c>
      <c r="C1725" s="56">
        <v>2023</v>
      </c>
      <c r="D1725" s="58" t="s">
        <v>237</v>
      </c>
      <c r="E1725" s="59">
        <v>13201.11</v>
      </c>
      <c r="F1725" s="60">
        <v>9.2058000000000001E-2</v>
      </c>
      <c r="G1725" s="60">
        <v>-3.4100999999999999E-2</v>
      </c>
      <c r="H1725" s="61">
        <v>0.81630000000000003</v>
      </c>
      <c r="I1725" s="69">
        <v>421.7</v>
      </c>
      <c r="J1725" s="70" t="s">
        <v>240</v>
      </c>
      <c r="K1725" s="63">
        <v>17.71</v>
      </c>
      <c r="L1725" s="56">
        <f t="shared" si="595"/>
        <v>100</v>
      </c>
      <c r="M1725" s="56">
        <f t="shared" si="596"/>
        <v>100</v>
      </c>
      <c r="N1725" s="56">
        <f t="shared" si="597"/>
        <v>100</v>
      </c>
      <c r="O1725" s="56">
        <f t="shared" si="598"/>
        <v>50</v>
      </c>
      <c r="P1725" s="56">
        <f t="shared" si="599"/>
        <v>100</v>
      </c>
      <c r="Q1725" s="63"/>
      <c r="R1725" s="56"/>
      <c r="S1725" s="60">
        <f t="shared" si="612"/>
        <v>-6.8110481475572859E-3</v>
      </c>
      <c r="T1725" s="64">
        <f t="shared" si="613"/>
        <v>4.2991755005889365E-2</v>
      </c>
      <c r="V1725" s="65"/>
      <c r="W1725" s="65"/>
      <c r="Y1725" s="15" t="str">
        <f t="shared" si="600"/>
        <v>EASY</v>
      </c>
      <c r="AA1725" s="66">
        <f t="shared" si="614"/>
        <v>5.4793963629346409E-2</v>
      </c>
      <c r="AB1725">
        <f>LOOKUP($B1725,'07_L1政策步階'!$A$4:$A$14,'07_L1政策步階'!$C$4:$C$14)</f>
        <v>-1</v>
      </c>
      <c r="AC1725" s="65"/>
      <c r="AD1725" s="65"/>
      <c r="AE1725" s="65"/>
      <c r="AF1725" s="65"/>
      <c r="AG1725" s="65"/>
      <c r="AH1725" s="65"/>
      <c r="AI1725" s="65"/>
      <c r="AJ1725" s="65"/>
      <c r="AK1725" s="65"/>
      <c r="AL1725">
        <f t="shared" si="601"/>
        <v>100</v>
      </c>
      <c r="AM1725">
        <f t="shared" si="602"/>
        <v>0</v>
      </c>
      <c r="AN1725" t="str">
        <f t="shared" si="603"/>
        <v/>
      </c>
      <c r="AO1725" t="str">
        <f t="shared" si="604"/>
        <v/>
      </c>
      <c r="AP1725" t="str">
        <f t="shared" si="605"/>
        <v/>
      </c>
      <c r="AQ1725" t="str">
        <f t="shared" si="606"/>
        <v/>
      </c>
      <c r="AR1725" t="str">
        <f t="shared" si="607"/>
        <v/>
      </c>
      <c r="AS1725" t="str">
        <f t="shared" si="608"/>
        <v/>
      </c>
      <c r="AT1725" t="str">
        <f t="shared" si="609"/>
        <v/>
      </c>
      <c r="AU1725" t="str">
        <f t="shared" si="610"/>
        <v/>
      </c>
      <c r="AV1725" t="str">
        <f t="shared" si="611"/>
        <v/>
      </c>
      <c r="AW1725">
        <f>'01_指標庫'!$H$4*ISNUMBER($F1725)+'01_指標庫'!$H$5*ISNUMBER($AA1725)+'01_指標庫'!$H$6*ISNUMBER($G1725)+'01_指標庫'!$H$7*ISNUMBER($H1725)+'01_指標庫'!$H$8*ISNUMBER($AF1725)+'01_指標庫'!$H$9*ISNUMBER($AG1725)+'01_指標庫'!$H$10*ISNUMBER($AB1725)+'01_指標庫'!$H$11*ISNUMBER($AC1725)+'01_指標庫'!$H$12*ISNUMBER($AD1725)+'01_指標庫'!$H$13*ISNUMBER($AE1725)+'01_指標庫'!$H$14*ISNUMBER($I1725)+'01_指標庫'!$H$15*ISNUMBER($AH1725)+'01_指標庫'!$H$16*ISNUMBER($K1725)+'01_指標庫'!$H$17*ISNUMBER($AI1725)+'01_指標庫'!$H$18*ISNUMBER($AJ1725)+'01_指標庫'!$H$19*ISNUMBER($AK1725)+'01_指標庫'!$H$20*ISNUMBER($BB1725)+'01_指標庫'!$H$21*ISNUMBER($BC1725)</f>
        <v>51</v>
      </c>
      <c r="AX1725">
        <f>IF(AW1725=0,50,ROUND(('01_指標庫'!$H$4*IF(ISNUMBER($F1725),L1725,0)+'01_指標庫'!$H$5*IF(ISNUMBER($AA1725),AL1725,0)+'01_指標庫'!$H$6*IF(ISNUMBER($G1725),M1725,0)+'01_指標庫'!$H$7*IF(ISNUMBER($H1725),N1725,0)+'01_指標庫'!$H$8*IF(ISNUMBER($AF1725),AQ1725,0)+'01_指標庫'!$H$9*IF(ISNUMBER($AG1725),AR1725,0)+'01_指標庫'!$H$10*IF(ISNUMBER($AB1725),AM1725,0)+'01_指標庫'!$H$11*IF(ISNUMBER($AC1725),AN1725,0)+'01_指標庫'!$H$12*IF(ISNUMBER($AD1725),AO1725,0)+'01_指標庫'!$H$13*IF(ISNUMBER($AE1725),AP1725,0)+'01_指標庫'!$H$14*IF(ISNUMBER($I1725),O1725,0)+'01_指標庫'!$H$15*IF(ISNUMBER($AH1725),AS1725,0)+'01_指標庫'!$H$16*IF(ISNUMBER($K1725),P1725,0)+'01_指標庫'!$H$17*IF(ISNUMBER($AI1725),AT1725,0)+'01_指標庫'!$H$18*IF(ISNUMBER($AJ1725),AU1725,0)+'01_指標庫'!$H$19*IF(ISNUMBER($AK1725),AV1725,0)+'01_指標庫'!$H$20*IF(ISNUMBER($BB1725),BB1725,0)+'01_指標庫'!$H$21*IF(ISNUMBER($BC1725),BC1725,0))/AW1725,1))</f>
        <v>76.5</v>
      </c>
      <c r="AY1725" s="67"/>
      <c r="AZ1725" s="67"/>
      <c r="BA1725" s="66">
        <f t="shared" si="615"/>
        <v>1.5758188638326232E-3</v>
      </c>
      <c r="BB1725">
        <f t="shared" si="616"/>
        <v>50</v>
      </c>
      <c r="BC1725" t="str">
        <f t="shared" si="617"/>
        <v/>
      </c>
    </row>
    <row r="1726" spans="1:55" ht="15" customHeight="1">
      <c r="A1726" s="56">
        <v>1722</v>
      </c>
      <c r="B1726" s="57">
        <v>45056</v>
      </c>
      <c r="C1726" s="56">
        <v>2023</v>
      </c>
      <c r="D1726" s="58" t="s">
        <v>238</v>
      </c>
      <c r="E1726" s="59">
        <v>13347.83</v>
      </c>
      <c r="F1726" s="60">
        <v>0.10373</v>
      </c>
      <c r="G1726" s="60">
        <v>-2.3366000000000001E-2</v>
      </c>
      <c r="H1726" s="61">
        <v>0.81630000000000003</v>
      </c>
      <c r="I1726" s="69">
        <v>415.2</v>
      </c>
      <c r="J1726" s="70" t="s">
        <v>240</v>
      </c>
      <c r="K1726" s="63">
        <v>16.940000000000001</v>
      </c>
      <c r="L1726" s="56">
        <f t="shared" si="595"/>
        <v>100</v>
      </c>
      <c r="M1726" s="56">
        <f t="shared" si="596"/>
        <v>100</v>
      </c>
      <c r="N1726" s="56">
        <f t="shared" si="597"/>
        <v>100</v>
      </c>
      <c r="O1726" s="56">
        <f t="shared" si="598"/>
        <v>50</v>
      </c>
      <c r="P1726" s="56">
        <f t="shared" si="599"/>
        <v>100</v>
      </c>
      <c r="Q1726" s="63"/>
      <c r="R1726" s="56"/>
      <c r="S1726" s="60">
        <f t="shared" si="612"/>
        <v>1.1114216910547592E-2</v>
      </c>
      <c r="T1726" s="64">
        <f t="shared" si="613"/>
        <v>-4.3478260869565188E-2</v>
      </c>
      <c r="V1726" s="65"/>
      <c r="W1726" s="65"/>
      <c r="Y1726" s="15" t="str">
        <f t="shared" si="600"/>
        <v>EASY</v>
      </c>
      <c r="AA1726" s="66">
        <f t="shared" si="614"/>
        <v>5.6508769822031679E-2</v>
      </c>
      <c r="AB1726">
        <f>LOOKUP($B1726,'07_L1政策步階'!$A$4:$A$14,'07_L1政策步階'!$C$4:$C$14)</f>
        <v>-1</v>
      </c>
      <c r="AC1726" s="65"/>
      <c r="AD1726" s="65"/>
      <c r="AE1726" s="65"/>
      <c r="AF1726" s="65"/>
      <c r="AG1726" s="65"/>
      <c r="AH1726" s="65"/>
      <c r="AI1726" s="65"/>
      <c r="AJ1726" s="65"/>
      <c r="AK1726" s="65"/>
      <c r="AL1726">
        <f t="shared" si="601"/>
        <v>100</v>
      </c>
      <c r="AM1726">
        <f t="shared" si="602"/>
        <v>0</v>
      </c>
      <c r="AN1726" t="str">
        <f t="shared" si="603"/>
        <v/>
      </c>
      <c r="AO1726" t="str">
        <f t="shared" si="604"/>
        <v/>
      </c>
      <c r="AP1726" t="str">
        <f t="shared" si="605"/>
        <v/>
      </c>
      <c r="AQ1726" t="str">
        <f t="shared" si="606"/>
        <v/>
      </c>
      <c r="AR1726" t="str">
        <f t="shared" si="607"/>
        <v/>
      </c>
      <c r="AS1726" t="str">
        <f t="shared" si="608"/>
        <v/>
      </c>
      <c r="AT1726" t="str">
        <f t="shared" si="609"/>
        <v/>
      </c>
      <c r="AU1726" t="str">
        <f t="shared" si="610"/>
        <v/>
      </c>
      <c r="AV1726" t="str">
        <f t="shared" si="611"/>
        <v/>
      </c>
      <c r="AW1726">
        <f>'01_指標庫'!$H$4*ISNUMBER($F1726)+'01_指標庫'!$H$5*ISNUMBER($AA1726)+'01_指標庫'!$H$6*ISNUMBER($G1726)+'01_指標庫'!$H$7*ISNUMBER($H1726)+'01_指標庫'!$H$8*ISNUMBER($AF1726)+'01_指標庫'!$H$9*ISNUMBER($AG1726)+'01_指標庫'!$H$10*ISNUMBER($AB1726)+'01_指標庫'!$H$11*ISNUMBER($AC1726)+'01_指標庫'!$H$12*ISNUMBER($AD1726)+'01_指標庫'!$H$13*ISNUMBER($AE1726)+'01_指標庫'!$H$14*ISNUMBER($I1726)+'01_指標庫'!$H$15*ISNUMBER($AH1726)+'01_指標庫'!$H$16*ISNUMBER($K1726)+'01_指標庫'!$H$17*ISNUMBER($AI1726)+'01_指標庫'!$H$18*ISNUMBER($AJ1726)+'01_指標庫'!$H$19*ISNUMBER($AK1726)+'01_指標庫'!$H$20*ISNUMBER($BB1726)+'01_指標庫'!$H$21*ISNUMBER($BC1726)</f>
        <v>51</v>
      </c>
      <c r="AX1726">
        <f>IF(AW1726=0,50,ROUND(('01_指標庫'!$H$4*IF(ISNUMBER($F1726),L1726,0)+'01_指標庫'!$H$5*IF(ISNUMBER($AA1726),AL1726,0)+'01_指標庫'!$H$6*IF(ISNUMBER($G1726),M1726,0)+'01_指標庫'!$H$7*IF(ISNUMBER($H1726),N1726,0)+'01_指標庫'!$H$8*IF(ISNUMBER($AF1726),AQ1726,0)+'01_指標庫'!$H$9*IF(ISNUMBER($AG1726),AR1726,0)+'01_指標庫'!$H$10*IF(ISNUMBER($AB1726),AM1726,0)+'01_指標庫'!$H$11*IF(ISNUMBER($AC1726),AN1726,0)+'01_指標庫'!$H$12*IF(ISNUMBER($AD1726),AO1726,0)+'01_指標庫'!$H$13*IF(ISNUMBER($AE1726),AP1726,0)+'01_指標庫'!$H$14*IF(ISNUMBER($I1726),O1726,0)+'01_指標庫'!$H$15*IF(ISNUMBER($AH1726),AS1726,0)+'01_指標庫'!$H$16*IF(ISNUMBER($K1726),P1726,0)+'01_指標庫'!$H$17*IF(ISNUMBER($AI1726),AT1726,0)+'01_指標庫'!$H$18*IF(ISNUMBER($AJ1726),AU1726,0)+'01_指標庫'!$H$19*IF(ISNUMBER($AK1726),AV1726,0)+'01_指標庫'!$H$20*IF(ISNUMBER($BB1726),BB1726,0)+'01_指標庫'!$H$21*IF(ISNUMBER($BC1726),BC1726,0))/AW1726,1))</f>
        <v>76.5</v>
      </c>
      <c r="AY1726" s="67"/>
      <c r="AZ1726" s="67"/>
      <c r="BA1726" s="66">
        <f t="shared" si="615"/>
        <v>2.2813734348878789E-3</v>
      </c>
      <c r="BB1726">
        <f t="shared" si="616"/>
        <v>50</v>
      </c>
      <c r="BC1726" t="str">
        <f t="shared" si="617"/>
        <v/>
      </c>
    </row>
    <row r="1727" spans="1:55" ht="15" customHeight="1">
      <c r="A1727" s="56">
        <v>1723</v>
      </c>
      <c r="B1727" s="57">
        <v>45057</v>
      </c>
      <c r="C1727" s="56">
        <v>2023</v>
      </c>
      <c r="D1727" s="58" t="s">
        <v>239</v>
      </c>
      <c r="E1727" s="59">
        <v>13389.78</v>
      </c>
      <c r="F1727" s="60">
        <v>0.106603</v>
      </c>
      <c r="G1727" s="60">
        <v>-2.0296999999999999E-2</v>
      </c>
      <c r="H1727" s="61">
        <v>0.77549999999999997</v>
      </c>
      <c r="I1727" s="69">
        <v>415.2</v>
      </c>
      <c r="J1727" s="70" t="s">
        <v>240</v>
      </c>
      <c r="K1727" s="63">
        <v>16.93</v>
      </c>
      <c r="L1727" s="56">
        <f t="shared" si="595"/>
        <v>100</v>
      </c>
      <c r="M1727" s="56">
        <f t="shared" si="596"/>
        <v>100</v>
      </c>
      <c r="N1727" s="56">
        <f t="shared" si="597"/>
        <v>100</v>
      </c>
      <c r="O1727" s="56">
        <f t="shared" si="598"/>
        <v>50</v>
      </c>
      <c r="P1727" s="56">
        <f t="shared" si="599"/>
        <v>100</v>
      </c>
      <c r="Q1727" s="63"/>
      <c r="R1727" s="56"/>
      <c r="S1727" s="60">
        <f t="shared" si="612"/>
        <v>3.1428329548699452E-3</v>
      </c>
      <c r="T1727" s="64">
        <f t="shared" si="613"/>
        <v>-5.9031877213699957E-4</v>
      </c>
      <c r="V1727" s="65"/>
      <c r="W1727" s="65"/>
      <c r="Y1727" s="15" t="str">
        <f t="shared" si="600"/>
        <v>EASY</v>
      </c>
      <c r="AA1727" s="66">
        <f t="shared" si="614"/>
        <v>5.8338676043506288E-2</v>
      </c>
      <c r="AB1727">
        <f>LOOKUP($B1727,'07_L1政策步階'!$A$4:$A$14,'07_L1政策步階'!$C$4:$C$14)</f>
        <v>-1</v>
      </c>
      <c r="AC1727" s="65"/>
      <c r="AD1727" s="65"/>
      <c r="AE1727" s="65"/>
      <c r="AF1727" s="65"/>
      <c r="AG1727" s="65"/>
      <c r="AH1727" s="65"/>
      <c r="AI1727" s="65"/>
      <c r="AJ1727" s="65"/>
      <c r="AK1727" s="65"/>
      <c r="AL1727">
        <f t="shared" si="601"/>
        <v>100</v>
      </c>
      <c r="AM1727">
        <f t="shared" si="602"/>
        <v>0</v>
      </c>
      <c r="AN1727" t="str">
        <f t="shared" si="603"/>
        <v/>
      </c>
      <c r="AO1727" t="str">
        <f t="shared" si="604"/>
        <v/>
      </c>
      <c r="AP1727" t="str">
        <f t="shared" si="605"/>
        <v/>
      </c>
      <c r="AQ1727" t="str">
        <f t="shared" si="606"/>
        <v/>
      </c>
      <c r="AR1727" t="str">
        <f t="shared" si="607"/>
        <v/>
      </c>
      <c r="AS1727" t="str">
        <f t="shared" si="608"/>
        <v/>
      </c>
      <c r="AT1727" t="str">
        <f t="shared" si="609"/>
        <v/>
      </c>
      <c r="AU1727" t="str">
        <f t="shared" si="610"/>
        <v/>
      </c>
      <c r="AV1727" t="str">
        <f t="shared" si="611"/>
        <v/>
      </c>
      <c r="AW1727">
        <f>'01_指標庫'!$H$4*ISNUMBER($F1727)+'01_指標庫'!$H$5*ISNUMBER($AA1727)+'01_指標庫'!$H$6*ISNUMBER($G1727)+'01_指標庫'!$H$7*ISNUMBER($H1727)+'01_指標庫'!$H$8*ISNUMBER($AF1727)+'01_指標庫'!$H$9*ISNUMBER($AG1727)+'01_指標庫'!$H$10*ISNUMBER($AB1727)+'01_指標庫'!$H$11*ISNUMBER($AC1727)+'01_指標庫'!$H$12*ISNUMBER($AD1727)+'01_指標庫'!$H$13*ISNUMBER($AE1727)+'01_指標庫'!$H$14*ISNUMBER($I1727)+'01_指標庫'!$H$15*ISNUMBER($AH1727)+'01_指標庫'!$H$16*ISNUMBER($K1727)+'01_指標庫'!$H$17*ISNUMBER($AI1727)+'01_指標庫'!$H$18*ISNUMBER($AJ1727)+'01_指標庫'!$H$19*ISNUMBER($AK1727)+'01_指標庫'!$H$20*ISNUMBER($BB1727)+'01_指標庫'!$H$21*ISNUMBER($BC1727)</f>
        <v>51</v>
      </c>
      <c r="AX1727">
        <f>IF(AW1727=0,50,ROUND(('01_指標庫'!$H$4*IF(ISNUMBER($F1727),L1727,0)+'01_指標庫'!$H$5*IF(ISNUMBER($AA1727),AL1727,0)+'01_指標庫'!$H$6*IF(ISNUMBER($G1727),M1727,0)+'01_指標庫'!$H$7*IF(ISNUMBER($H1727),N1727,0)+'01_指標庫'!$H$8*IF(ISNUMBER($AF1727),AQ1727,0)+'01_指標庫'!$H$9*IF(ISNUMBER($AG1727),AR1727,0)+'01_指標庫'!$H$10*IF(ISNUMBER($AB1727),AM1727,0)+'01_指標庫'!$H$11*IF(ISNUMBER($AC1727),AN1727,0)+'01_指標庫'!$H$12*IF(ISNUMBER($AD1727),AO1727,0)+'01_指標庫'!$H$13*IF(ISNUMBER($AE1727),AP1727,0)+'01_指標庫'!$H$14*IF(ISNUMBER($I1727),O1727,0)+'01_指標庫'!$H$15*IF(ISNUMBER($AH1727),AS1727,0)+'01_指標庫'!$H$16*IF(ISNUMBER($K1727),P1727,0)+'01_指標庫'!$H$17*IF(ISNUMBER($AI1727),AT1727,0)+'01_指標庫'!$H$18*IF(ISNUMBER($AJ1727),AU1727,0)+'01_指標庫'!$H$19*IF(ISNUMBER($AK1727),AV1727,0)+'01_指標庫'!$H$20*IF(ISNUMBER($BB1727),BB1727,0)+'01_指標庫'!$H$21*IF(ISNUMBER($BC1727),BC1727,0))/AW1727,1))</f>
        <v>76.5</v>
      </c>
      <c r="AY1727" s="67"/>
      <c r="AZ1727" s="67"/>
      <c r="BA1727" s="66">
        <f t="shared" si="615"/>
        <v>6.704957783627119E-3</v>
      </c>
      <c r="BB1727">
        <f t="shared" si="616"/>
        <v>50</v>
      </c>
      <c r="BC1727" t="str">
        <f t="shared" si="617"/>
        <v/>
      </c>
    </row>
    <row r="1728" spans="1:55" ht="15" customHeight="1">
      <c r="A1728" s="56">
        <v>1724</v>
      </c>
      <c r="B1728" s="57">
        <v>45058</v>
      </c>
      <c r="C1728" s="56">
        <v>2023</v>
      </c>
      <c r="D1728" s="58" t="s">
        <v>234</v>
      </c>
      <c r="E1728" s="59">
        <v>13340.18</v>
      </c>
      <c r="F1728" s="60">
        <v>0.10216699999999999</v>
      </c>
      <c r="G1728" s="60">
        <v>-2.3925999999999999E-2</v>
      </c>
      <c r="H1728" s="61">
        <v>0.79590000000000005</v>
      </c>
      <c r="I1728" s="69">
        <v>416</v>
      </c>
      <c r="J1728" s="70" t="s">
        <v>240</v>
      </c>
      <c r="K1728" s="63">
        <v>17.03</v>
      </c>
      <c r="L1728" s="56">
        <f t="shared" si="595"/>
        <v>100</v>
      </c>
      <c r="M1728" s="56">
        <f t="shared" si="596"/>
        <v>100</v>
      </c>
      <c r="N1728" s="56">
        <f t="shared" si="597"/>
        <v>100</v>
      </c>
      <c r="O1728" s="56">
        <f t="shared" si="598"/>
        <v>50</v>
      </c>
      <c r="P1728" s="56">
        <f t="shared" si="599"/>
        <v>100</v>
      </c>
      <c r="Q1728" s="63"/>
      <c r="R1728" s="56"/>
      <c r="S1728" s="60">
        <f t="shared" si="612"/>
        <v>-3.7043177707176689E-3</v>
      </c>
      <c r="T1728" s="64">
        <f t="shared" si="613"/>
        <v>5.9066745422327038E-3</v>
      </c>
      <c r="V1728" s="65"/>
      <c r="W1728" s="65"/>
      <c r="Y1728" s="15" t="str">
        <f t="shared" si="600"/>
        <v>EASY</v>
      </c>
      <c r="AA1728" s="66">
        <f t="shared" si="614"/>
        <v>6.0156084740431881E-2</v>
      </c>
      <c r="AB1728">
        <f>LOOKUP($B1728,'07_L1政策步階'!$A$4:$A$14,'07_L1政策步階'!$C$4:$C$14)</f>
        <v>-1</v>
      </c>
      <c r="AC1728" s="65"/>
      <c r="AD1728" s="65"/>
      <c r="AE1728" s="65"/>
      <c r="AF1728" s="65"/>
      <c r="AG1728" s="65"/>
      <c r="AH1728" s="65"/>
      <c r="AI1728" s="65"/>
      <c r="AJ1728" s="65"/>
      <c r="AK1728" s="65"/>
      <c r="AL1728">
        <f t="shared" si="601"/>
        <v>100</v>
      </c>
      <c r="AM1728">
        <f t="shared" si="602"/>
        <v>0</v>
      </c>
      <c r="AN1728" t="str">
        <f t="shared" si="603"/>
        <v/>
      </c>
      <c r="AO1728" t="str">
        <f t="shared" si="604"/>
        <v/>
      </c>
      <c r="AP1728" t="str">
        <f t="shared" si="605"/>
        <v/>
      </c>
      <c r="AQ1728" t="str">
        <f t="shared" si="606"/>
        <v/>
      </c>
      <c r="AR1728" t="str">
        <f t="shared" si="607"/>
        <v/>
      </c>
      <c r="AS1728" t="str">
        <f t="shared" si="608"/>
        <v/>
      </c>
      <c r="AT1728" t="str">
        <f t="shared" si="609"/>
        <v/>
      </c>
      <c r="AU1728" t="str">
        <f t="shared" si="610"/>
        <v/>
      </c>
      <c r="AV1728" t="str">
        <f t="shared" si="611"/>
        <v/>
      </c>
      <c r="AW1728">
        <f>'01_指標庫'!$H$4*ISNUMBER($F1728)+'01_指標庫'!$H$5*ISNUMBER($AA1728)+'01_指標庫'!$H$6*ISNUMBER($G1728)+'01_指標庫'!$H$7*ISNUMBER($H1728)+'01_指標庫'!$H$8*ISNUMBER($AF1728)+'01_指標庫'!$H$9*ISNUMBER($AG1728)+'01_指標庫'!$H$10*ISNUMBER($AB1728)+'01_指標庫'!$H$11*ISNUMBER($AC1728)+'01_指標庫'!$H$12*ISNUMBER($AD1728)+'01_指標庫'!$H$13*ISNUMBER($AE1728)+'01_指標庫'!$H$14*ISNUMBER($I1728)+'01_指標庫'!$H$15*ISNUMBER($AH1728)+'01_指標庫'!$H$16*ISNUMBER($K1728)+'01_指標庫'!$H$17*ISNUMBER($AI1728)+'01_指標庫'!$H$18*ISNUMBER($AJ1728)+'01_指標庫'!$H$19*ISNUMBER($AK1728)+'01_指標庫'!$H$20*ISNUMBER($BB1728)+'01_指標庫'!$H$21*ISNUMBER($BC1728)</f>
        <v>51</v>
      </c>
      <c r="AX1728">
        <f>IF(AW1728=0,50,ROUND(('01_指標庫'!$H$4*IF(ISNUMBER($F1728),L1728,0)+'01_指標庫'!$H$5*IF(ISNUMBER($AA1728),AL1728,0)+'01_指標庫'!$H$6*IF(ISNUMBER($G1728),M1728,0)+'01_指標庫'!$H$7*IF(ISNUMBER($H1728),N1728,0)+'01_指標庫'!$H$8*IF(ISNUMBER($AF1728),AQ1728,0)+'01_指標庫'!$H$9*IF(ISNUMBER($AG1728),AR1728,0)+'01_指標庫'!$H$10*IF(ISNUMBER($AB1728),AM1728,0)+'01_指標庫'!$H$11*IF(ISNUMBER($AC1728),AN1728,0)+'01_指標庫'!$H$12*IF(ISNUMBER($AD1728),AO1728,0)+'01_指標庫'!$H$13*IF(ISNUMBER($AE1728),AP1728,0)+'01_指標庫'!$H$14*IF(ISNUMBER($I1728),O1728,0)+'01_指標庫'!$H$15*IF(ISNUMBER($AH1728),AS1728,0)+'01_指標庫'!$H$16*IF(ISNUMBER($K1728),P1728,0)+'01_指標庫'!$H$17*IF(ISNUMBER($AI1728),AT1728,0)+'01_指標庫'!$H$18*IF(ISNUMBER($AJ1728),AU1728,0)+'01_指標庫'!$H$19*IF(ISNUMBER($AK1728),AV1728,0)+'01_指標庫'!$H$20*IF(ISNUMBER($BB1728),BB1728,0)+'01_指標庫'!$H$21*IF(ISNUMBER($BC1728),BC1728,0))/AW1728,1))</f>
        <v>76.5</v>
      </c>
      <c r="AY1728" s="67"/>
      <c r="AZ1728" s="67"/>
      <c r="BA1728" s="66">
        <f t="shared" si="615"/>
        <v>7.2139201674834563E-3</v>
      </c>
      <c r="BB1728">
        <f t="shared" si="616"/>
        <v>50</v>
      </c>
      <c r="BC1728" t="str">
        <f t="shared" si="617"/>
        <v/>
      </c>
    </row>
    <row r="1729" spans="1:55" ht="15" customHeight="1">
      <c r="A1729" s="56">
        <v>1725</v>
      </c>
      <c r="B1729" s="57">
        <v>45061</v>
      </c>
      <c r="C1729" s="56">
        <v>2023</v>
      </c>
      <c r="D1729" s="58" t="s">
        <v>236</v>
      </c>
      <c r="E1729" s="59">
        <v>13413.51</v>
      </c>
      <c r="F1729" s="60">
        <v>0.107907</v>
      </c>
      <c r="G1729" s="60">
        <v>-1.8561000000000001E-2</v>
      </c>
      <c r="H1729" s="61">
        <v>0.8367</v>
      </c>
      <c r="I1729" s="69">
        <v>416.7</v>
      </c>
      <c r="J1729" s="70" t="s">
        <v>240</v>
      </c>
      <c r="K1729" s="63">
        <v>17.12</v>
      </c>
      <c r="L1729" s="56">
        <f t="shared" si="595"/>
        <v>100</v>
      </c>
      <c r="M1729" s="56">
        <f t="shared" si="596"/>
        <v>100</v>
      </c>
      <c r="N1729" s="56">
        <f t="shared" si="597"/>
        <v>100</v>
      </c>
      <c r="O1729" s="56">
        <f t="shared" si="598"/>
        <v>50</v>
      </c>
      <c r="P1729" s="56">
        <f t="shared" si="599"/>
        <v>100</v>
      </c>
      <c r="Q1729" s="63"/>
      <c r="R1729" s="56"/>
      <c r="S1729" s="60">
        <f t="shared" si="612"/>
        <v>5.4969273278171471E-3</v>
      </c>
      <c r="T1729" s="64">
        <f t="shared" si="613"/>
        <v>5.2847915443334781E-3</v>
      </c>
      <c r="V1729" s="65"/>
      <c r="W1729" s="65"/>
      <c r="Y1729" s="15" t="str">
        <f t="shared" si="600"/>
        <v>EASY</v>
      </c>
      <c r="AA1729" s="66">
        <f t="shared" si="614"/>
        <v>6.170613483108589E-2</v>
      </c>
      <c r="AB1729">
        <f>LOOKUP($B1729,'07_L1政策步階'!$A$4:$A$14,'07_L1政策步階'!$C$4:$C$14)</f>
        <v>-1</v>
      </c>
      <c r="AC1729" s="65"/>
      <c r="AD1729" s="65"/>
      <c r="AE1729" s="65"/>
      <c r="AF1729" s="65"/>
      <c r="AG1729" s="65"/>
      <c r="AH1729" s="65"/>
      <c r="AI1729" s="65"/>
      <c r="AJ1729" s="65"/>
      <c r="AK1729" s="65"/>
      <c r="AL1729">
        <f t="shared" si="601"/>
        <v>100</v>
      </c>
      <c r="AM1729">
        <f t="shared" si="602"/>
        <v>0</v>
      </c>
      <c r="AN1729" t="str">
        <f t="shared" si="603"/>
        <v/>
      </c>
      <c r="AO1729" t="str">
        <f t="shared" si="604"/>
        <v/>
      </c>
      <c r="AP1729" t="str">
        <f t="shared" si="605"/>
        <v/>
      </c>
      <c r="AQ1729" t="str">
        <f t="shared" si="606"/>
        <v/>
      </c>
      <c r="AR1729" t="str">
        <f t="shared" si="607"/>
        <v/>
      </c>
      <c r="AS1729" t="str">
        <f t="shared" si="608"/>
        <v/>
      </c>
      <c r="AT1729" t="str">
        <f t="shared" si="609"/>
        <v/>
      </c>
      <c r="AU1729" t="str">
        <f t="shared" si="610"/>
        <v/>
      </c>
      <c r="AV1729" t="str">
        <f t="shared" si="611"/>
        <v/>
      </c>
      <c r="AW1729">
        <f>'01_指標庫'!$H$4*ISNUMBER($F1729)+'01_指標庫'!$H$5*ISNUMBER($AA1729)+'01_指標庫'!$H$6*ISNUMBER($G1729)+'01_指標庫'!$H$7*ISNUMBER($H1729)+'01_指標庫'!$H$8*ISNUMBER($AF1729)+'01_指標庫'!$H$9*ISNUMBER($AG1729)+'01_指標庫'!$H$10*ISNUMBER($AB1729)+'01_指標庫'!$H$11*ISNUMBER($AC1729)+'01_指標庫'!$H$12*ISNUMBER($AD1729)+'01_指標庫'!$H$13*ISNUMBER($AE1729)+'01_指標庫'!$H$14*ISNUMBER($I1729)+'01_指標庫'!$H$15*ISNUMBER($AH1729)+'01_指標庫'!$H$16*ISNUMBER($K1729)+'01_指標庫'!$H$17*ISNUMBER($AI1729)+'01_指標庫'!$H$18*ISNUMBER($AJ1729)+'01_指標庫'!$H$19*ISNUMBER($AK1729)+'01_指標庫'!$H$20*ISNUMBER($BB1729)+'01_指標庫'!$H$21*ISNUMBER($BC1729)</f>
        <v>51</v>
      </c>
      <c r="AX1729">
        <f>IF(AW1729=0,50,ROUND(('01_指標庫'!$H$4*IF(ISNUMBER($F1729),L1729,0)+'01_指標庫'!$H$5*IF(ISNUMBER($AA1729),AL1729,0)+'01_指標庫'!$H$6*IF(ISNUMBER($G1729),M1729,0)+'01_指標庫'!$H$7*IF(ISNUMBER($H1729),N1729,0)+'01_指標庫'!$H$8*IF(ISNUMBER($AF1729),AQ1729,0)+'01_指標庫'!$H$9*IF(ISNUMBER($AG1729),AR1729,0)+'01_指標庫'!$H$10*IF(ISNUMBER($AB1729),AM1729,0)+'01_指標庫'!$H$11*IF(ISNUMBER($AC1729),AN1729,0)+'01_指標庫'!$H$12*IF(ISNUMBER($AD1729),AO1729,0)+'01_指標庫'!$H$13*IF(ISNUMBER($AE1729),AP1729,0)+'01_指標庫'!$H$14*IF(ISNUMBER($I1729),O1729,0)+'01_指標庫'!$H$15*IF(ISNUMBER($AH1729),AS1729,0)+'01_指標庫'!$H$16*IF(ISNUMBER($K1729),P1729,0)+'01_指標庫'!$H$17*IF(ISNUMBER($AI1729),AT1729,0)+'01_指標庫'!$H$18*IF(ISNUMBER($AJ1729),AU1729,0)+'01_指標庫'!$H$19*IF(ISNUMBER($AK1729),AV1729,0)+'01_指標庫'!$H$20*IF(ISNUMBER($BB1729),BB1729,0)+'01_指標庫'!$H$21*IF(ISNUMBER($BC1729),BC1729,0))/AW1729,1))</f>
        <v>76.5</v>
      </c>
      <c r="AY1729" s="67"/>
      <c r="AZ1729" s="67"/>
      <c r="BA1729" s="66">
        <f t="shared" si="615"/>
        <v>7.6701186443739466E-3</v>
      </c>
      <c r="BB1729">
        <f t="shared" si="616"/>
        <v>50</v>
      </c>
      <c r="BC1729" t="str">
        <f t="shared" si="617"/>
        <v/>
      </c>
    </row>
    <row r="1730" spans="1:55" ht="15" customHeight="1">
      <c r="A1730" s="56">
        <v>1726</v>
      </c>
      <c r="B1730" s="57">
        <v>45062</v>
      </c>
      <c r="C1730" s="56">
        <v>2023</v>
      </c>
      <c r="D1730" s="58" t="s">
        <v>237</v>
      </c>
      <c r="E1730" s="59">
        <v>13426.01</v>
      </c>
      <c r="F1730" s="60">
        <v>0.108721</v>
      </c>
      <c r="G1730" s="60">
        <v>-1.7645999999999998E-2</v>
      </c>
      <c r="H1730" s="61">
        <v>0.75509999999999999</v>
      </c>
      <c r="I1730" s="69">
        <v>424</v>
      </c>
      <c r="J1730" s="70" t="s">
        <v>240</v>
      </c>
      <c r="K1730" s="63">
        <v>17.989999999999998</v>
      </c>
      <c r="L1730" s="56">
        <f t="shared" si="595"/>
        <v>100</v>
      </c>
      <c r="M1730" s="56">
        <f t="shared" si="596"/>
        <v>100</v>
      </c>
      <c r="N1730" s="56">
        <f t="shared" si="597"/>
        <v>100</v>
      </c>
      <c r="O1730" s="56">
        <f t="shared" si="598"/>
        <v>50</v>
      </c>
      <c r="P1730" s="56">
        <f t="shared" si="599"/>
        <v>100</v>
      </c>
      <c r="Q1730" s="63"/>
      <c r="R1730" s="56"/>
      <c r="S1730" s="60">
        <f t="shared" si="612"/>
        <v>9.3189627472600733E-4</v>
      </c>
      <c r="T1730" s="64">
        <f t="shared" si="613"/>
        <v>5.0817757009345543E-2</v>
      </c>
      <c r="V1730" s="65"/>
      <c r="W1730" s="65"/>
      <c r="Y1730" s="15" t="str">
        <f t="shared" si="600"/>
        <v>EASY</v>
      </c>
      <c r="AA1730" s="66">
        <f t="shared" si="614"/>
        <v>6.3352195803475064E-2</v>
      </c>
      <c r="AB1730">
        <f>LOOKUP($B1730,'07_L1政策步階'!$A$4:$A$14,'07_L1政策步階'!$C$4:$C$14)</f>
        <v>-1</v>
      </c>
      <c r="AC1730" s="65"/>
      <c r="AD1730" s="65"/>
      <c r="AE1730" s="65"/>
      <c r="AF1730" s="65"/>
      <c r="AG1730" s="65"/>
      <c r="AH1730" s="65"/>
      <c r="AI1730" s="65"/>
      <c r="AJ1730" s="65"/>
      <c r="AK1730" s="65"/>
      <c r="AL1730">
        <f t="shared" si="601"/>
        <v>100</v>
      </c>
      <c r="AM1730">
        <f t="shared" si="602"/>
        <v>0</v>
      </c>
      <c r="AN1730" t="str">
        <f t="shared" si="603"/>
        <v/>
      </c>
      <c r="AO1730" t="str">
        <f t="shared" si="604"/>
        <v/>
      </c>
      <c r="AP1730" t="str">
        <f t="shared" si="605"/>
        <v/>
      </c>
      <c r="AQ1730" t="str">
        <f t="shared" si="606"/>
        <v/>
      </c>
      <c r="AR1730" t="str">
        <f t="shared" si="607"/>
        <v/>
      </c>
      <c r="AS1730" t="str">
        <f t="shared" si="608"/>
        <v/>
      </c>
      <c r="AT1730" t="str">
        <f t="shared" si="609"/>
        <v/>
      </c>
      <c r="AU1730" t="str">
        <f t="shared" si="610"/>
        <v/>
      </c>
      <c r="AV1730" t="str">
        <f t="shared" si="611"/>
        <v/>
      </c>
      <c r="AW1730">
        <f>'01_指標庫'!$H$4*ISNUMBER($F1730)+'01_指標庫'!$H$5*ISNUMBER($AA1730)+'01_指標庫'!$H$6*ISNUMBER($G1730)+'01_指標庫'!$H$7*ISNUMBER($H1730)+'01_指標庫'!$H$8*ISNUMBER($AF1730)+'01_指標庫'!$H$9*ISNUMBER($AG1730)+'01_指標庫'!$H$10*ISNUMBER($AB1730)+'01_指標庫'!$H$11*ISNUMBER($AC1730)+'01_指標庫'!$H$12*ISNUMBER($AD1730)+'01_指標庫'!$H$13*ISNUMBER($AE1730)+'01_指標庫'!$H$14*ISNUMBER($I1730)+'01_指標庫'!$H$15*ISNUMBER($AH1730)+'01_指標庫'!$H$16*ISNUMBER($K1730)+'01_指標庫'!$H$17*ISNUMBER($AI1730)+'01_指標庫'!$H$18*ISNUMBER($AJ1730)+'01_指標庫'!$H$19*ISNUMBER($AK1730)+'01_指標庫'!$H$20*ISNUMBER($BB1730)+'01_指標庫'!$H$21*ISNUMBER($BC1730)</f>
        <v>51</v>
      </c>
      <c r="AX1730">
        <f>IF(AW1730=0,50,ROUND(('01_指標庫'!$H$4*IF(ISNUMBER($F1730),L1730,0)+'01_指標庫'!$H$5*IF(ISNUMBER($AA1730),AL1730,0)+'01_指標庫'!$H$6*IF(ISNUMBER($G1730),M1730,0)+'01_指標庫'!$H$7*IF(ISNUMBER($H1730),N1730,0)+'01_指標庫'!$H$8*IF(ISNUMBER($AF1730),AQ1730,0)+'01_指標庫'!$H$9*IF(ISNUMBER($AG1730),AR1730,0)+'01_指標庫'!$H$10*IF(ISNUMBER($AB1730),AM1730,0)+'01_指標庫'!$H$11*IF(ISNUMBER($AC1730),AN1730,0)+'01_指標庫'!$H$12*IF(ISNUMBER($AD1730),AO1730,0)+'01_指標庫'!$H$13*IF(ISNUMBER($AE1730),AP1730,0)+'01_指標庫'!$H$14*IF(ISNUMBER($I1730),O1730,0)+'01_指標庫'!$H$15*IF(ISNUMBER($AH1730),AS1730,0)+'01_指標庫'!$H$16*IF(ISNUMBER($K1730),P1730,0)+'01_指標庫'!$H$17*IF(ISNUMBER($AI1730),AT1730,0)+'01_指標庫'!$H$18*IF(ISNUMBER($AJ1730),AU1730,0)+'01_指標庫'!$H$19*IF(ISNUMBER($AK1730),AV1730,0)+'01_指標庫'!$H$20*IF(ISNUMBER($BB1730),BB1730,0)+'01_指標庫'!$H$21*IF(ISNUMBER($BC1730),BC1730,0))/AW1730,1))</f>
        <v>76.5</v>
      </c>
      <c r="AY1730" s="67"/>
      <c r="AZ1730" s="67"/>
      <c r="BA1730" s="66">
        <f t="shared" si="615"/>
        <v>8.6879986928132258E-3</v>
      </c>
      <c r="BB1730">
        <f t="shared" si="616"/>
        <v>50</v>
      </c>
      <c r="BC1730" t="str">
        <f t="shared" si="617"/>
        <v/>
      </c>
    </row>
    <row r="1731" spans="1:55" ht="15" customHeight="1">
      <c r="A1731" s="56">
        <v>1727</v>
      </c>
      <c r="B1731" s="57">
        <v>45063</v>
      </c>
      <c r="C1731" s="56">
        <v>2023</v>
      </c>
      <c r="D1731" s="58" t="s">
        <v>238</v>
      </c>
      <c r="E1731" s="59">
        <v>13589.26</v>
      </c>
      <c r="F1731" s="60">
        <v>0.121902</v>
      </c>
      <c r="G1731" s="60">
        <v>-5.7010000000000003E-3</v>
      </c>
      <c r="H1731" s="61">
        <v>0.79590000000000005</v>
      </c>
      <c r="I1731" s="69">
        <v>414.7</v>
      </c>
      <c r="J1731" s="70" t="s">
        <v>240</v>
      </c>
      <c r="K1731" s="63">
        <v>16.87</v>
      </c>
      <c r="L1731" s="56">
        <f t="shared" si="595"/>
        <v>100</v>
      </c>
      <c r="M1731" s="56">
        <f t="shared" si="596"/>
        <v>100</v>
      </c>
      <c r="N1731" s="56">
        <f t="shared" si="597"/>
        <v>100</v>
      </c>
      <c r="O1731" s="56">
        <f t="shared" si="598"/>
        <v>50</v>
      </c>
      <c r="P1731" s="56">
        <f t="shared" si="599"/>
        <v>100</v>
      </c>
      <c r="Q1731" s="63"/>
      <c r="R1731" s="56"/>
      <c r="S1731" s="60">
        <f t="shared" si="612"/>
        <v>1.2159234202864466E-2</v>
      </c>
      <c r="T1731" s="64">
        <f t="shared" si="613"/>
        <v>-6.2256809338521291E-2</v>
      </c>
      <c r="V1731" s="65"/>
      <c r="W1731" s="65"/>
      <c r="Y1731" s="15" t="str">
        <f t="shared" si="600"/>
        <v>EASY</v>
      </c>
      <c r="AA1731" s="66">
        <f t="shared" si="614"/>
        <v>6.5440415705077193E-2</v>
      </c>
      <c r="AB1731">
        <f>LOOKUP($B1731,'07_L1政策步階'!$A$4:$A$14,'07_L1政策步階'!$C$4:$C$14)</f>
        <v>-1</v>
      </c>
      <c r="AC1731" s="65"/>
      <c r="AD1731" s="65"/>
      <c r="AE1731" s="65"/>
      <c r="AF1731" s="65"/>
      <c r="AG1731" s="65"/>
      <c r="AH1731" s="65"/>
      <c r="AI1731" s="65"/>
      <c r="AJ1731" s="65"/>
      <c r="AK1731" s="65"/>
      <c r="AL1731">
        <f t="shared" si="601"/>
        <v>100</v>
      </c>
      <c r="AM1731">
        <f t="shared" si="602"/>
        <v>0</v>
      </c>
      <c r="AN1731" t="str">
        <f t="shared" si="603"/>
        <v/>
      </c>
      <c r="AO1731" t="str">
        <f t="shared" si="604"/>
        <v/>
      </c>
      <c r="AP1731" t="str">
        <f t="shared" si="605"/>
        <v/>
      </c>
      <c r="AQ1731" t="str">
        <f t="shared" si="606"/>
        <v/>
      </c>
      <c r="AR1731" t="str">
        <f t="shared" si="607"/>
        <v/>
      </c>
      <c r="AS1731" t="str">
        <f t="shared" si="608"/>
        <v/>
      </c>
      <c r="AT1731" t="str">
        <f t="shared" si="609"/>
        <v/>
      </c>
      <c r="AU1731" t="str">
        <f t="shared" si="610"/>
        <v/>
      </c>
      <c r="AV1731" t="str">
        <f t="shared" si="611"/>
        <v/>
      </c>
      <c r="AW1731">
        <f>'01_指標庫'!$H$4*ISNUMBER($F1731)+'01_指標庫'!$H$5*ISNUMBER($AA1731)+'01_指標庫'!$H$6*ISNUMBER($G1731)+'01_指標庫'!$H$7*ISNUMBER($H1731)+'01_指標庫'!$H$8*ISNUMBER($AF1731)+'01_指標庫'!$H$9*ISNUMBER($AG1731)+'01_指標庫'!$H$10*ISNUMBER($AB1731)+'01_指標庫'!$H$11*ISNUMBER($AC1731)+'01_指標庫'!$H$12*ISNUMBER($AD1731)+'01_指標庫'!$H$13*ISNUMBER($AE1731)+'01_指標庫'!$H$14*ISNUMBER($I1731)+'01_指標庫'!$H$15*ISNUMBER($AH1731)+'01_指標庫'!$H$16*ISNUMBER($K1731)+'01_指標庫'!$H$17*ISNUMBER($AI1731)+'01_指標庫'!$H$18*ISNUMBER($AJ1731)+'01_指標庫'!$H$19*ISNUMBER($AK1731)+'01_指標庫'!$H$20*ISNUMBER($BB1731)+'01_指標庫'!$H$21*ISNUMBER($BC1731)</f>
        <v>51</v>
      </c>
      <c r="AX1731">
        <f>IF(AW1731=0,50,ROUND(('01_指標庫'!$H$4*IF(ISNUMBER($F1731),L1731,0)+'01_指標庫'!$H$5*IF(ISNUMBER($AA1731),AL1731,0)+'01_指標庫'!$H$6*IF(ISNUMBER($G1731),M1731,0)+'01_指標庫'!$H$7*IF(ISNUMBER($H1731),N1731,0)+'01_指標庫'!$H$8*IF(ISNUMBER($AF1731),AQ1731,0)+'01_指標庫'!$H$9*IF(ISNUMBER($AG1731),AR1731,0)+'01_指標庫'!$H$10*IF(ISNUMBER($AB1731),AM1731,0)+'01_指標庫'!$H$11*IF(ISNUMBER($AC1731),AN1731,0)+'01_指標庫'!$H$12*IF(ISNUMBER($AD1731),AO1731,0)+'01_指標庫'!$H$13*IF(ISNUMBER($AE1731),AP1731,0)+'01_指標庫'!$H$14*IF(ISNUMBER($I1731),O1731,0)+'01_指標庫'!$H$15*IF(ISNUMBER($AH1731),AS1731,0)+'01_指標庫'!$H$16*IF(ISNUMBER($K1731),P1731,0)+'01_指標庫'!$H$17*IF(ISNUMBER($AI1731),AT1731,0)+'01_指標庫'!$H$18*IF(ISNUMBER($AJ1731),AU1731,0)+'01_指標庫'!$H$19*IF(ISNUMBER($AK1731),AV1731,0)+'01_指標庫'!$H$20*IF(ISNUMBER($BB1731),BB1731,0)+'01_指標庫'!$H$21*IF(ISNUMBER($BC1731),BC1731,0))/AW1731,1))</f>
        <v>76.5</v>
      </c>
      <c r="AY1731" s="67"/>
      <c r="AZ1731" s="67"/>
      <c r="BA1731" s="66">
        <f t="shared" si="615"/>
        <v>8.079724451037773E-3</v>
      </c>
      <c r="BB1731">
        <f t="shared" si="616"/>
        <v>50</v>
      </c>
      <c r="BC1731" t="str">
        <f t="shared" si="617"/>
        <v/>
      </c>
    </row>
    <row r="1732" spans="1:55" ht="15" customHeight="1">
      <c r="A1732" s="56">
        <v>1728</v>
      </c>
      <c r="B1732" s="57">
        <v>45064</v>
      </c>
      <c r="C1732" s="56">
        <v>2023</v>
      </c>
      <c r="D1732" s="58" t="s">
        <v>239</v>
      </c>
      <c r="E1732" s="59">
        <v>13834.62</v>
      </c>
      <c r="F1732" s="60">
        <v>0.14171800000000001</v>
      </c>
      <c r="G1732" s="60">
        <v>0</v>
      </c>
      <c r="H1732" s="61">
        <v>0.87760000000000005</v>
      </c>
      <c r="I1732" s="69">
        <v>407.8</v>
      </c>
      <c r="J1732" s="70" t="s">
        <v>240</v>
      </c>
      <c r="K1732" s="63">
        <v>16.05</v>
      </c>
      <c r="L1732" s="56">
        <f t="shared" si="595"/>
        <v>100</v>
      </c>
      <c r="M1732" s="56">
        <f t="shared" si="596"/>
        <v>100</v>
      </c>
      <c r="N1732" s="56">
        <f t="shared" si="597"/>
        <v>100</v>
      </c>
      <c r="O1732" s="56">
        <f t="shared" si="598"/>
        <v>50</v>
      </c>
      <c r="P1732" s="56">
        <f t="shared" si="599"/>
        <v>100</v>
      </c>
      <c r="Q1732" s="63"/>
      <c r="R1732" s="56"/>
      <c r="S1732" s="60">
        <f t="shared" si="612"/>
        <v>1.8055434953779814E-2</v>
      </c>
      <c r="T1732" s="64">
        <f t="shared" si="613"/>
        <v>-4.8606994665086001E-2</v>
      </c>
      <c r="V1732" s="65"/>
      <c r="W1732" s="65"/>
      <c r="Y1732" s="15" t="str">
        <f t="shared" si="600"/>
        <v>EASY</v>
      </c>
      <c r="AA1732" s="66">
        <f t="shared" si="614"/>
        <v>6.7702904916363993E-2</v>
      </c>
      <c r="AB1732">
        <f>LOOKUP($B1732,'07_L1政策步階'!$A$4:$A$14,'07_L1政策步階'!$C$4:$C$14)</f>
        <v>-1</v>
      </c>
      <c r="AC1732" s="65"/>
      <c r="AD1732" s="65"/>
      <c r="AE1732" s="65"/>
      <c r="AF1732" s="65"/>
      <c r="AG1732" s="65"/>
      <c r="AH1732" s="65"/>
      <c r="AI1732" s="65"/>
      <c r="AJ1732" s="65"/>
      <c r="AK1732" s="65"/>
      <c r="AL1732">
        <f t="shared" si="601"/>
        <v>100</v>
      </c>
      <c r="AM1732">
        <f t="shared" si="602"/>
        <v>0</v>
      </c>
      <c r="AN1732" t="str">
        <f t="shared" si="603"/>
        <v/>
      </c>
      <c r="AO1732" t="str">
        <f t="shared" si="604"/>
        <v/>
      </c>
      <c r="AP1732" t="str">
        <f t="shared" si="605"/>
        <v/>
      </c>
      <c r="AQ1732" t="str">
        <f t="shared" si="606"/>
        <v/>
      </c>
      <c r="AR1732" t="str">
        <f t="shared" si="607"/>
        <v/>
      </c>
      <c r="AS1732" t="str">
        <f t="shared" si="608"/>
        <v/>
      </c>
      <c r="AT1732" t="str">
        <f t="shared" si="609"/>
        <v/>
      </c>
      <c r="AU1732" t="str">
        <f t="shared" si="610"/>
        <v/>
      </c>
      <c r="AV1732" t="str">
        <f t="shared" si="611"/>
        <v/>
      </c>
      <c r="AW1732">
        <f>'01_指標庫'!$H$4*ISNUMBER($F1732)+'01_指標庫'!$H$5*ISNUMBER($AA1732)+'01_指標庫'!$H$6*ISNUMBER($G1732)+'01_指標庫'!$H$7*ISNUMBER($H1732)+'01_指標庫'!$H$8*ISNUMBER($AF1732)+'01_指標庫'!$H$9*ISNUMBER($AG1732)+'01_指標庫'!$H$10*ISNUMBER($AB1732)+'01_指標庫'!$H$11*ISNUMBER($AC1732)+'01_指標庫'!$H$12*ISNUMBER($AD1732)+'01_指標庫'!$H$13*ISNUMBER($AE1732)+'01_指標庫'!$H$14*ISNUMBER($I1732)+'01_指標庫'!$H$15*ISNUMBER($AH1732)+'01_指標庫'!$H$16*ISNUMBER($K1732)+'01_指標庫'!$H$17*ISNUMBER($AI1732)+'01_指標庫'!$H$18*ISNUMBER($AJ1732)+'01_指標庫'!$H$19*ISNUMBER($AK1732)+'01_指標庫'!$H$20*ISNUMBER($BB1732)+'01_指標庫'!$H$21*ISNUMBER($BC1732)</f>
        <v>51</v>
      </c>
      <c r="AX1732">
        <f>IF(AW1732=0,50,ROUND(('01_指標庫'!$H$4*IF(ISNUMBER($F1732),L1732,0)+'01_指標庫'!$H$5*IF(ISNUMBER($AA1732),AL1732,0)+'01_指標庫'!$H$6*IF(ISNUMBER($G1732),M1732,0)+'01_指標庫'!$H$7*IF(ISNUMBER($H1732),N1732,0)+'01_指標庫'!$H$8*IF(ISNUMBER($AF1732),AQ1732,0)+'01_指標庫'!$H$9*IF(ISNUMBER($AG1732),AR1732,0)+'01_指標庫'!$H$10*IF(ISNUMBER($AB1732),AM1732,0)+'01_指標庫'!$H$11*IF(ISNUMBER($AC1732),AN1732,0)+'01_指標庫'!$H$12*IF(ISNUMBER($AD1732),AO1732,0)+'01_指標庫'!$H$13*IF(ISNUMBER($AE1732),AP1732,0)+'01_指標庫'!$H$14*IF(ISNUMBER($I1732),O1732,0)+'01_指標庫'!$H$15*IF(ISNUMBER($AH1732),AS1732,0)+'01_指標庫'!$H$16*IF(ISNUMBER($K1732),P1732,0)+'01_指標庫'!$H$17*IF(ISNUMBER($AI1732),AT1732,0)+'01_指標庫'!$H$18*IF(ISNUMBER($AJ1732),AU1732,0)+'01_指標庫'!$H$19*IF(ISNUMBER($AK1732),AV1732,0)+'01_指標庫'!$H$20*IF(ISNUMBER($BB1732),BB1732,0)+'01_指標庫'!$H$21*IF(ISNUMBER($BC1732),BC1732,0))/AW1732,1))</f>
        <v>76.5</v>
      </c>
      <c r="AY1732" s="67"/>
      <c r="AZ1732" s="67"/>
      <c r="BA1732" s="66">
        <f t="shared" si="615"/>
        <v>8.308333905697074E-3</v>
      </c>
      <c r="BB1732">
        <f t="shared" si="616"/>
        <v>50</v>
      </c>
      <c r="BC1732" t="str">
        <f t="shared" si="617"/>
        <v/>
      </c>
    </row>
    <row r="1733" spans="1:55" ht="15" customHeight="1">
      <c r="A1733" s="56">
        <v>1729</v>
      </c>
      <c r="B1733" s="57">
        <v>45065</v>
      </c>
      <c r="C1733" s="56">
        <v>2023</v>
      </c>
      <c r="D1733" s="58" t="s">
        <v>234</v>
      </c>
      <c r="E1733" s="59">
        <v>13803.49</v>
      </c>
      <c r="F1733" s="60">
        <v>0.13889099999999999</v>
      </c>
      <c r="G1733" s="60">
        <v>-2.2499999999999998E-3</v>
      </c>
      <c r="H1733" s="61">
        <v>0.85709999999999997</v>
      </c>
      <c r="I1733" s="69">
        <v>414.1</v>
      </c>
      <c r="J1733" s="70" t="s">
        <v>240</v>
      </c>
      <c r="K1733" s="63">
        <v>16.809999999999999</v>
      </c>
      <c r="L1733" s="56">
        <f t="shared" ref="L1733:L1796" si="618">IF(COUNT(F1733)=0,50,IF(F1733&gt;=0,100,IF(F1733&gt;=-0.02,50,0)))</f>
        <v>100</v>
      </c>
      <c r="M1733" s="56">
        <f t="shared" ref="M1733:M1796" si="619">IF(COUNT(G1733)=0,50,IF(G1733&gt;-0.06,100,IF(G1733&gt;-0.15,50,0)))</f>
        <v>100</v>
      </c>
      <c r="N1733" s="56">
        <f t="shared" ref="N1733:N1796" si="620">IF(COUNT(H1733)=0,50,IF(H1733&gt;=0.6,100,IF(H1733&gt;=0.4,50,0)))</f>
        <v>100</v>
      </c>
      <c r="O1733" s="56">
        <f t="shared" ref="O1733:O1796" si="621">IF(COUNT(I1733)=0,50,IF(J1733="proxy_vix",50,IF(I1733&lt;350,100,IF(I1733&lt;=450,50,0))))</f>
        <v>50</v>
      </c>
      <c r="P1733" s="56">
        <f t="shared" ref="P1733:P1796" si="622">IF(COUNT(K1733)=0,50,IF(K1733&lt;20,100,IF(K1733&lt;=25,50,0)))</f>
        <v>100</v>
      </c>
      <c r="Q1733" s="63"/>
      <c r="R1733" s="56"/>
      <c r="S1733" s="60">
        <f t="shared" si="612"/>
        <v>-2.2501521545226222E-3</v>
      </c>
      <c r="T1733" s="64">
        <f t="shared" si="613"/>
        <v>4.7352024922118208E-2</v>
      </c>
      <c r="V1733" s="65"/>
      <c r="W1733" s="65"/>
      <c r="Y1733" s="15" t="str">
        <f t="shared" ref="Y1733:Y1796" si="623">IF(AX1733&gt;=70,"EASY",IF(AX1733&gt;40,"UNCERTAIN","HARD"))</f>
        <v>EASY</v>
      </c>
      <c r="AA1733" s="66">
        <f t="shared" si="614"/>
        <v>7.0443372174990859E-2</v>
      </c>
      <c r="AB1733">
        <f>LOOKUP($B1733,'07_L1政策步階'!$A$4:$A$14,'07_L1政策步階'!$C$4:$C$14)</f>
        <v>-1</v>
      </c>
      <c r="AC1733" s="65"/>
      <c r="AD1733" s="65"/>
      <c r="AE1733" s="65"/>
      <c r="AF1733" s="65"/>
      <c r="AG1733" s="65"/>
      <c r="AH1733" s="65"/>
      <c r="AI1733" s="65"/>
      <c r="AJ1733" s="65"/>
      <c r="AK1733" s="65"/>
      <c r="AL1733">
        <f t="shared" ref="AL1733:AL1796" si="624">IF(ISNUMBER($AA1733),IF($AA1733&gt;=0.005,100,IF($AA1733&gt;=-0.015,50,0)),"")</f>
        <v>100</v>
      </c>
      <c r="AM1733">
        <f t="shared" ref="AM1733:AM1796" si="625">IF(ISNUMBER($AB1733),IF($AB1733=1,100,IF($AB1733=0,50,0)),"")</f>
        <v>0</v>
      </c>
      <c r="AN1733" t="str">
        <f t="shared" ref="AN1733:AN1796" si="626">IF(ISNUMBER($AC1733),IF($AC1733&gt;=0.001,100,IF($AC1733&gt;=-0.003,50,0)),"")</f>
        <v/>
      </c>
      <c r="AO1733" t="str">
        <f t="shared" ref="AO1733:AO1796" si="627">IF(ISNUMBER($AD1733),IF($AD1733&gt;=0.04,100,IF($AD1733&gt;=0,50,0)),"")</f>
        <v/>
      </c>
      <c r="AP1733" t="str">
        <f t="shared" ref="AP1733:AP1796" si="628">IF(ISNUMBER($AE1733),IF($AE1733&gt;=25,100,IF($AE1733&gt;=-75,50,0)),"")</f>
        <v/>
      </c>
      <c r="AQ1733" t="str">
        <f t="shared" ref="AQ1733:AQ1796" si="629">IF(ISNUMBER($AF1733),IF($AF1733&gt;0,100,IF($AF1733&gt;=-50,50,0)),"")</f>
        <v/>
      </c>
      <c r="AR1733" t="str">
        <f t="shared" ref="AR1733:AR1796" si="630">IF(ISNUMBER($AG1733),IF($AG1733=1,100,IF($AG1733=0,50,0)),"")</f>
        <v/>
      </c>
      <c r="AS1733" t="str">
        <f t="shared" ref="AS1733:AS1796" si="631">IF(ISNUMBER($AH1733),IF($AH1733&lt;0,100,IF($AH1733&lt;=20,50,0)),"")</f>
        <v/>
      </c>
      <c r="AT1733" t="str">
        <f t="shared" ref="AT1733:AT1796" si="632">IF(ISNUMBER($AI1733),IF($AI1733&lt;0.95,100,IF($AI1733&lt;=1,50,0)),"")</f>
        <v/>
      </c>
      <c r="AU1733" t="str">
        <f t="shared" ref="AU1733:AU1796" si="633">IF(ISNUMBER($AJ1733),IF($AJ1733&lt;30,0,IF($AJ1733&lt;40,50,IF($AJ1733&lt;=90,100,50))),"")</f>
        <v/>
      </c>
      <c r="AV1733" t="str">
        <f t="shared" ref="AV1733:AV1796" si="634">IF(ISNUMBER($AK1733),IF($AK1733&gt;-0.2,100,IF($AK1733&gt;=-0.4,50,0)),"")</f>
        <v/>
      </c>
      <c r="AW1733">
        <f>'01_指標庫'!$H$4*ISNUMBER($F1733)+'01_指標庫'!$H$5*ISNUMBER($AA1733)+'01_指標庫'!$H$6*ISNUMBER($G1733)+'01_指標庫'!$H$7*ISNUMBER($H1733)+'01_指標庫'!$H$8*ISNUMBER($AF1733)+'01_指標庫'!$H$9*ISNUMBER($AG1733)+'01_指標庫'!$H$10*ISNUMBER($AB1733)+'01_指標庫'!$H$11*ISNUMBER($AC1733)+'01_指標庫'!$H$12*ISNUMBER($AD1733)+'01_指標庫'!$H$13*ISNUMBER($AE1733)+'01_指標庫'!$H$14*ISNUMBER($I1733)+'01_指標庫'!$H$15*ISNUMBER($AH1733)+'01_指標庫'!$H$16*ISNUMBER($K1733)+'01_指標庫'!$H$17*ISNUMBER($AI1733)+'01_指標庫'!$H$18*ISNUMBER($AJ1733)+'01_指標庫'!$H$19*ISNUMBER($AK1733)+'01_指標庫'!$H$20*ISNUMBER($BB1733)+'01_指標庫'!$H$21*ISNUMBER($BC1733)</f>
        <v>51</v>
      </c>
      <c r="AX1733">
        <f>IF(AW1733=0,50,ROUND(('01_指標庫'!$H$4*IF(ISNUMBER($F1733),L1733,0)+'01_指標庫'!$H$5*IF(ISNUMBER($AA1733),AL1733,0)+'01_指標庫'!$H$6*IF(ISNUMBER($G1733),M1733,0)+'01_指標庫'!$H$7*IF(ISNUMBER($H1733),N1733,0)+'01_指標庫'!$H$8*IF(ISNUMBER($AF1733),AQ1733,0)+'01_指標庫'!$H$9*IF(ISNUMBER($AG1733),AR1733,0)+'01_指標庫'!$H$10*IF(ISNUMBER($AB1733),AM1733,0)+'01_指標庫'!$H$11*IF(ISNUMBER($AC1733),AN1733,0)+'01_指標庫'!$H$12*IF(ISNUMBER($AD1733),AO1733,0)+'01_指標庫'!$H$13*IF(ISNUMBER($AE1733),AP1733,0)+'01_指標庫'!$H$14*IF(ISNUMBER($I1733),O1733,0)+'01_指標庫'!$H$15*IF(ISNUMBER($AH1733),AS1733,0)+'01_指標庫'!$H$16*IF(ISNUMBER($K1733),P1733,0)+'01_指標庫'!$H$17*IF(ISNUMBER($AI1733),AT1733,0)+'01_指標庫'!$H$18*IF(ISNUMBER($AJ1733),AU1733,0)+'01_指標庫'!$H$19*IF(ISNUMBER($AK1733),AV1733,0)+'01_指標庫'!$H$20*IF(ISNUMBER($BB1733),BB1733,0)+'01_指標庫'!$H$21*IF(ISNUMBER($BC1733),BC1733,0))/AW1733,1))</f>
        <v>82.4</v>
      </c>
      <c r="AY1733" s="67"/>
      <c r="AZ1733" s="67"/>
      <c r="BA1733" s="66">
        <f t="shared" si="615"/>
        <v>1.1113922777640894E-2</v>
      </c>
      <c r="BB1733">
        <f t="shared" si="616"/>
        <v>100</v>
      </c>
      <c r="BC1733" t="str">
        <f t="shared" si="617"/>
        <v/>
      </c>
    </row>
    <row r="1734" spans="1:55" ht="15" customHeight="1">
      <c r="A1734" s="56">
        <v>1730</v>
      </c>
      <c r="B1734" s="57">
        <v>45068</v>
      </c>
      <c r="C1734" s="56">
        <v>2023</v>
      </c>
      <c r="D1734" s="58" t="s">
        <v>236</v>
      </c>
      <c r="E1734" s="59">
        <v>13849.74</v>
      </c>
      <c r="F1734" s="60">
        <v>0.142453</v>
      </c>
      <c r="G1734" s="60">
        <v>0</v>
      </c>
      <c r="H1734" s="61">
        <v>0.8367</v>
      </c>
      <c r="I1734" s="69">
        <v>417.5</v>
      </c>
      <c r="J1734" s="70" t="s">
        <v>240</v>
      </c>
      <c r="K1734" s="63">
        <v>17.21</v>
      </c>
      <c r="L1734" s="56">
        <f t="shared" si="618"/>
        <v>100</v>
      </c>
      <c r="M1734" s="56">
        <f t="shared" si="619"/>
        <v>100</v>
      </c>
      <c r="N1734" s="56">
        <f t="shared" si="620"/>
        <v>100</v>
      </c>
      <c r="O1734" s="56">
        <f t="shared" si="621"/>
        <v>50</v>
      </c>
      <c r="P1734" s="56">
        <f t="shared" si="622"/>
        <v>100</v>
      </c>
      <c r="Q1734" s="63"/>
      <c r="R1734" s="56"/>
      <c r="S1734" s="60">
        <f t="shared" ref="S1734:S1797" si="635">$E1734/$E1733-1</f>
        <v>3.3506019129945219E-3</v>
      </c>
      <c r="T1734" s="64">
        <f t="shared" ref="T1734:T1797" si="636">$K1734/$K1733-1</f>
        <v>2.3795359904818625E-2</v>
      </c>
      <c r="V1734" s="65"/>
      <c r="W1734" s="65"/>
      <c r="Y1734" s="15" t="str">
        <f t="shared" si="623"/>
        <v>EASY</v>
      </c>
      <c r="AA1734" s="66">
        <f t="shared" si="614"/>
        <v>7.3537205469182299E-2</v>
      </c>
      <c r="AB1734">
        <f>LOOKUP($B1734,'07_L1政策步階'!$A$4:$A$14,'07_L1政策步階'!$C$4:$C$14)</f>
        <v>-1</v>
      </c>
      <c r="AC1734" s="65"/>
      <c r="AD1734" s="65"/>
      <c r="AE1734" s="65"/>
      <c r="AF1734" s="65"/>
      <c r="AG1734" s="65"/>
      <c r="AH1734" s="65"/>
      <c r="AI1734" s="65"/>
      <c r="AJ1734" s="65"/>
      <c r="AK1734" s="65"/>
      <c r="AL1734">
        <f t="shared" si="624"/>
        <v>100</v>
      </c>
      <c r="AM1734">
        <f t="shared" si="625"/>
        <v>0</v>
      </c>
      <c r="AN1734" t="str">
        <f t="shared" si="626"/>
        <v/>
      </c>
      <c r="AO1734" t="str">
        <f t="shared" si="627"/>
        <v/>
      </c>
      <c r="AP1734" t="str">
        <f t="shared" si="628"/>
        <v/>
      </c>
      <c r="AQ1734" t="str">
        <f t="shared" si="629"/>
        <v/>
      </c>
      <c r="AR1734" t="str">
        <f t="shared" si="630"/>
        <v/>
      </c>
      <c r="AS1734" t="str">
        <f t="shared" si="631"/>
        <v/>
      </c>
      <c r="AT1734" t="str">
        <f t="shared" si="632"/>
        <v/>
      </c>
      <c r="AU1734" t="str">
        <f t="shared" si="633"/>
        <v/>
      </c>
      <c r="AV1734" t="str">
        <f t="shared" si="634"/>
        <v/>
      </c>
      <c r="AW1734">
        <f>'01_指標庫'!$H$4*ISNUMBER($F1734)+'01_指標庫'!$H$5*ISNUMBER($AA1734)+'01_指標庫'!$H$6*ISNUMBER($G1734)+'01_指標庫'!$H$7*ISNUMBER($H1734)+'01_指標庫'!$H$8*ISNUMBER($AF1734)+'01_指標庫'!$H$9*ISNUMBER($AG1734)+'01_指標庫'!$H$10*ISNUMBER($AB1734)+'01_指標庫'!$H$11*ISNUMBER($AC1734)+'01_指標庫'!$H$12*ISNUMBER($AD1734)+'01_指標庫'!$H$13*ISNUMBER($AE1734)+'01_指標庫'!$H$14*ISNUMBER($I1734)+'01_指標庫'!$H$15*ISNUMBER($AH1734)+'01_指標庫'!$H$16*ISNUMBER($K1734)+'01_指標庫'!$H$17*ISNUMBER($AI1734)+'01_指標庫'!$H$18*ISNUMBER($AJ1734)+'01_指標庫'!$H$19*ISNUMBER($AK1734)+'01_指標庫'!$H$20*ISNUMBER($BB1734)+'01_指標庫'!$H$21*ISNUMBER($BC1734)</f>
        <v>51</v>
      </c>
      <c r="AX1734">
        <f>IF(AW1734=0,50,ROUND(('01_指標庫'!$H$4*IF(ISNUMBER($F1734),L1734,0)+'01_指標庫'!$H$5*IF(ISNUMBER($AA1734),AL1734,0)+'01_指標庫'!$H$6*IF(ISNUMBER($G1734),M1734,0)+'01_指標庫'!$H$7*IF(ISNUMBER($H1734),N1734,0)+'01_指標庫'!$H$8*IF(ISNUMBER($AF1734),AQ1734,0)+'01_指標庫'!$H$9*IF(ISNUMBER($AG1734),AR1734,0)+'01_指標庫'!$H$10*IF(ISNUMBER($AB1734),AM1734,0)+'01_指標庫'!$H$11*IF(ISNUMBER($AC1734),AN1734,0)+'01_指標庫'!$H$12*IF(ISNUMBER($AD1734),AO1734,0)+'01_指標庫'!$H$13*IF(ISNUMBER($AE1734),AP1734,0)+'01_指標庫'!$H$14*IF(ISNUMBER($I1734),O1734,0)+'01_指標庫'!$H$15*IF(ISNUMBER($AH1734),AS1734,0)+'01_指標庫'!$H$16*IF(ISNUMBER($K1734),P1734,0)+'01_指標庫'!$H$17*IF(ISNUMBER($AI1734),AT1734,0)+'01_指標庫'!$H$18*IF(ISNUMBER($AJ1734),AU1734,0)+'01_指標庫'!$H$19*IF(ISNUMBER($AK1734),AV1734,0)+'01_指標庫'!$H$20*IF(ISNUMBER($BB1734),BB1734,0)+'01_指標庫'!$H$21*IF(ISNUMBER($BC1734),BC1734,0))/AW1734,1))</f>
        <v>82.4</v>
      </c>
      <c r="AY1734" s="67"/>
      <c r="AZ1734" s="67"/>
      <c r="BA1734" s="66">
        <f t="shared" si="615"/>
        <v>1.3393268253765411E-2</v>
      </c>
      <c r="BB1734">
        <f t="shared" si="616"/>
        <v>100</v>
      </c>
      <c r="BC1734" t="str">
        <f t="shared" si="617"/>
        <v/>
      </c>
    </row>
    <row r="1735" spans="1:55" ht="15" customHeight="1">
      <c r="A1735" s="56">
        <v>1731</v>
      </c>
      <c r="B1735" s="57">
        <v>45069</v>
      </c>
      <c r="C1735" s="56">
        <v>2023</v>
      </c>
      <c r="D1735" s="58" t="s">
        <v>237</v>
      </c>
      <c r="E1735" s="59">
        <v>13672.54</v>
      </c>
      <c r="F1735" s="60">
        <v>0.12761900000000001</v>
      </c>
      <c r="G1735" s="60">
        <v>-1.2794E-2</v>
      </c>
      <c r="H1735" s="61">
        <v>0.79590000000000005</v>
      </c>
      <c r="I1735" s="69">
        <v>428.6</v>
      </c>
      <c r="J1735" s="70" t="s">
        <v>240</v>
      </c>
      <c r="K1735" s="63">
        <v>18.53</v>
      </c>
      <c r="L1735" s="56">
        <f t="shared" si="618"/>
        <v>100</v>
      </c>
      <c r="M1735" s="56">
        <f t="shared" si="619"/>
        <v>100</v>
      </c>
      <c r="N1735" s="56">
        <f t="shared" si="620"/>
        <v>100</v>
      </c>
      <c r="O1735" s="56">
        <f t="shared" si="621"/>
        <v>50</v>
      </c>
      <c r="P1735" s="56">
        <f t="shared" si="622"/>
        <v>100</v>
      </c>
      <c r="Q1735" s="63"/>
      <c r="R1735" s="56"/>
      <c r="S1735" s="60">
        <f t="shared" si="635"/>
        <v>-1.2794464011598672E-2</v>
      </c>
      <c r="T1735" s="64">
        <f t="shared" si="636"/>
        <v>7.6699593259732746E-2</v>
      </c>
      <c r="V1735" s="65"/>
      <c r="W1735" s="65"/>
      <c r="Y1735" s="15" t="str">
        <f t="shared" si="623"/>
        <v>EASY</v>
      </c>
      <c r="AA1735" s="66">
        <f t="shared" si="614"/>
        <v>7.6216946898421956E-2</v>
      </c>
      <c r="AB1735">
        <f>LOOKUP($B1735,'07_L1政策步階'!$A$4:$A$14,'07_L1政策步階'!$C$4:$C$14)</f>
        <v>-1</v>
      </c>
      <c r="AC1735" s="65"/>
      <c r="AD1735" s="65"/>
      <c r="AE1735" s="65"/>
      <c r="AF1735" s="65"/>
      <c r="AG1735" s="65"/>
      <c r="AH1735" s="65"/>
      <c r="AI1735" s="65"/>
      <c r="AJ1735" s="65"/>
      <c r="AK1735" s="65"/>
      <c r="AL1735">
        <f t="shared" si="624"/>
        <v>100</v>
      </c>
      <c r="AM1735">
        <f t="shared" si="625"/>
        <v>0</v>
      </c>
      <c r="AN1735" t="str">
        <f t="shared" si="626"/>
        <v/>
      </c>
      <c r="AO1735" t="str">
        <f t="shared" si="627"/>
        <v/>
      </c>
      <c r="AP1735" t="str">
        <f t="shared" si="628"/>
        <v/>
      </c>
      <c r="AQ1735" t="str">
        <f t="shared" si="629"/>
        <v/>
      </c>
      <c r="AR1735" t="str">
        <f t="shared" si="630"/>
        <v/>
      </c>
      <c r="AS1735" t="str">
        <f t="shared" si="631"/>
        <v/>
      </c>
      <c r="AT1735" t="str">
        <f t="shared" si="632"/>
        <v/>
      </c>
      <c r="AU1735" t="str">
        <f t="shared" si="633"/>
        <v/>
      </c>
      <c r="AV1735" t="str">
        <f t="shared" si="634"/>
        <v/>
      </c>
      <c r="AW1735">
        <f>'01_指標庫'!$H$4*ISNUMBER($F1735)+'01_指標庫'!$H$5*ISNUMBER($AA1735)+'01_指標庫'!$H$6*ISNUMBER($G1735)+'01_指標庫'!$H$7*ISNUMBER($H1735)+'01_指標庫'!$H$8*ISNUMBER($AF1735)+'01_指標庫'!$H$9*ISNUMBER($AG1735)+'01_指標庫'!$H$10*ISNUMBER($AB1735)+'01_指標庫'!$H$11*ISNUMBER($AC1735)+'01_指標庫'!$H$12*ISNUMBER($AD1735)+'01_指標庫'!$H$13*ISNUMBER($AE1735)+'01_指標庫'!$H$14*ISNUMBER($I1735)+'01_指標庫'!$H$15*ISNUMBER($AH1735)+'01_指標庫'!$H$16*ISNUMBER($K1735)+'01_指標庫'!$H$17*ISNUMBER($AI1735)+'01_指標庫'!$H$18*ISNUMBER($AJ1735)+'01_指標庫'!$H$19*ISNUMBER($AK1735)+'01_指標庫'!$H$20*ISNUMBER($BB1735)+'01_指標庫'!$H$21*ISNUMBER($BC1735)</f>
        <v>51</v>
      </c>
      <c r="AX1735">
        <f>IF(AW1735=0,50,ROUND(('01_指標庫'!$H$4*IF(ISNUMBER($F1735),L1735,0)+'01_指標庫'!$H$5*IF(ISNUMBER($AA1735),AL1735,0)+'01_指標庫'!$H$6*IF(ISNUMBER($G1735),M1735,0)+'01_指標庫'!$H$7*IF(ISNUMBER($H1735),N1735,0)+'01_指標庫'!$H$8*IF(ISNUMBER($AF1735),AQ1735,0)+'01_指標庫'!$H$9*IF(ISNUMBER($AG1735),AR1735,0)+'01_指標庫'!$H$10*IF(ISNUMBER($AB1735),AM1735,0)+'01_指標庫'!$H$11*IF(ISNUMBER($AC1735),AN1735,0)+'01_指標庫'!$H$12*IF(ISNUMBER($AD1735),AO1735,0)+'01_指標庫'!$H$13*IF(ISNUMBER($AE1735),AP1735,0)+'01_指標庫'!$H$14*IF(ISNUMBER($I1735),O1735,0)+'01_指標庫'!$H$15*IF(ISNUMBER($AH1735),AS1735,0)+'01_指標庫'!$H$16*IF(ISNUMBER($K1735),P1735,0)+'01_指標庫'!$H$17*IF(ISNUMBER($AI1735),AT1735,0)+'01_指標庫'!$H$18*IF(ISNUMBER($AJ1735),AU1735,0)+'01_指標庫'!$H$19*IF(ISNUMBER($AK1735),AV1735,0)+'01_指標庫'!$H$20*IF(ISNUMBER($BB1735),BB1735,0)+'01_指標庫'!$H$21*IF(ISNUMBER($BC1735),BC1735,0))/AW1735,1))</f>
        <v>82.4</v>
      </c>
      <c r="AY1735" s="67"/>
      <c r="AZ1735" s="67"/>
      <c r="BA1735" s="66">
        <f t="shared" si="615"/>
        <v>1.3506162443678082E-2</v>
      </c>
      <c r="BB1735">
        <f t="shared" si="616"/>
        <v>100</v>
      </c>
      <c r="BC1735" t="str">
        <f t="shared" si="617"/>
        <v/>
      </c>
    </row>
    <row r="1736" spans="1:55" ht="15" customHeight="1">
      <c r="A1736" s="56">
        <v>1732</v>
      </c>
      <c r="B1736" s="57">
        <v>45070</v>
      </c>
      <c r="C1736" s="56">
        <v>2023</v>
      </c>
      <c r="D1736" s="58" t="s">
        <v>238</v>
      </c>
      <c r="E1736" s="59">
        <v>13604.48</v>
      </c>
      <c r="F1736" s="60">
        <v>0.12180000000000001</v>
      </c>
      <c r="G1736" s="60">
        <v>-1.7708999999999999E-2</v>
      </c>
      <c r="H1736" s="61">
        <v>0.75509999999999999</v>
      </c>
      <c r="I1736" s="69">
        <v>441.2</v>
      </c>
      <c r="J1736" s="70" t="s">
        <v>240</v>
      </c>
      <c r="K1736" s="63">
        <v>20.03</v>
      </c>
      <c r="L1736" s="56">
        <f t="shared" si="618"/>
        <v>100</v>
      </c>
      <c r="M1736" s="56">
        <f t="shared" si="619"/>
        <v>100</v>
      </c>
      <c r="N1736" s="56">
        <f t="shared" si="620"/>
        <v>100</v>
      </c>
      <c r="O1736" s="56">
        <f t="shared" si="621"/>
        <v>50</v>
      </c>
      <c r="P1736" s="56">
        <f t="shared" si="622"/>
        <v>50</v>
      </c>
      <c r="Q1736" s="63"/>
      <c r="R1736" s="56"/>
      <c r="S1736" s="60">
        <f t="shared" si="635"/>
        <v>-4.9778607339968639E-3</v>
      </c>
      <c r="T1736" s="64">
        <f t="shared" si="636"/>
        <v>8.0949811117107418E-2</v>
      </c>
      <c r="V1736" s="65"/>
      <c r="W1736" s="65"/>
      <c r="Y1736" s="15" t="str">
        <f t="shared" si="623"/>
        <v>EASY</v>
      </c>
      <c r="AA1736" s="66">
        <f t="shared" si="614"/>
        <v>7.8335914946986662E-2</v>
      </c>
      <c r="AB1736">
        <f>LOOKUP($B1736,'07_L1政策步階'!$A$4:$A$14,'07_L1政策步階'!$C$4:$C$14)</f>
        <v>-1</v>
      </c>
      <c r="AC1736" s="65"/>
      <c r="AD1736" s="65"/>
      <c r="AE1736" s="65"/>
      <c r="AF1736" s="65"/>
      <c r="AG1736" s="65"/>
      <c r="AH1736" s="65"/>
      <c r="AI1736" s="65"/>
      <c r="AJ1736" s="65"/>
      <c r="AK1736" s="65"/>
      <c r="AL1736">
        <f t="shared" si="624"/>
        <v>100</v>
      </c>
      <c r="AM1736">
        <f t="shared" si="625"/>
        <v>0</v>
      </c>
      <c r="AN1736" t="str">
        <f t="shared" si="626"/>
        <v/>
      </c>
      <c r="AO1736" t="str">
        <f t="shared" si="627"/>
        <v/>
      </c>
      <c r="AP1736" t="str">
        <f t="shared" si="628"/>
        <v/>
      </c>
      <c r="AQ1736" t="str">
        <f t="shared" si="629"/>
        <v/>
      </c>
      <c r="AR1736" t="str">
        <f t="shared" si="630"/>
        <v/>
      </c>
      <c r="AS1736" t="str">
        <f t="shared" si="631"/>
        <v/>
      </c>
      <c r="AT1736" t="str">
        <f t="shared" si="632"/>
        <v/>
      </c>
      <c r="AU1736" t="str">
        <f t="shared" si="633"/>
        <v/>
      </c>
      <c r="AV1736" t="str">
        <f t="shared" si="634"/>
        <v/>
      </c>
      <c r="AW1736">
        <f>'01_指標庫'!$H$4*ISNUMBER($F1736)+'01_指標庫'!$H$5*ISNUMBER($AA1736)+'01_指標庫'!$H$6*ISNUMBER($G1736)+'01_指標庫'!$H$7*ISNUMBER($H1736)+'01_指標庫'!$H$8*ISNUMBER($AF1736)+'01_指標庫'!$H$9*ISNUMBER($AG1736)+'01_指標庫'!$H$10*ISNUMBER($AB1736)+'01_指標庫'!$H$11*ISNUMBER($AC1736)+'01_指標庫'!$H$12*ISNUMBER($AD1736)+'01_指標庫'!$H$13*ISNUMBER($AE1736)+'01_指標庫'!$H$14*ISNUMBER($I1736)+'01_指標庫'!$H$15*ISNUMBER($AH1736)+'01_指標庫'!$H$16*ISNUMBER($K1736)+'01_指標庫'!$H$17*ISNUMBER($AI1736)+'01_指標庫'!$H$18*ISNUMBER($AJ1736)+'01_指標庫'!$H$19*ISNUMBER($AK1736)+'01_指標庫'!$H$20*ISNUMBER($BB1736)+'01_指標庫'!$H$21*ISNUMBER($BC1736)</f>
        <v>51</v>
      </c>
      <c r="AX1736">
        <f>IF(AW1736=0,50,ROUND(('01_指標庫'!$H$4*IF(ISNUMBER($F1736),L1736,0)+'01_指標庫'!$H$5*IF(ISNUMBER($AA1736),AL1736,0)+'01_指標庫'!$H$6*IF(ISNUMBER($G1736),M1736,0)+'01_指標庫'!$H$7*IF(ISNUMBER($H1736),N1736,0)+'01_指標庫'!$H$8*IF(ISNUMBER($AF1736),AQ1736,0)+'01_指標庫'!$H$9*IF(ISNUMBER($AG1736),AR1736,0)+'01_指標庫'!$H$10*IF(ISNUMBER($AB1736),AM1736,0)+'01_指標庫'!$H$11*IF(ISNUMBER($AC1736),AN1736,0)+'01_指標庫'!$H$12*IF(ISNUMBER($AD1736),AO1736,0)+'01_指標庫'!$H$13*IF(ISNUMBER($AE1736),AP1736,0)+'01_指標庫'!$H$14*IF(ISNUMBER($I1736),O1736,0)+'01_指標庫'!$H$15*IF(ISNUMBER($AH1736),AS1736,0)+'01_指標庫'!$H$16*IF(ISNUMBER($K1736),P1736,0)+'01_指標庫'!$H$17*IF(ISNUMBER($AI1736),AT1736,0)+'01_指標庫'!$H$18*IF(ISNUMBER($AJ1736),AU1736,0)+'01_指標庫'!$H$19*IF(ISNUMBER($AK1736),AV1736,0)+'01_指標庫'!$H$20*IF(ISNUMBER($BB1736),BB1736,0)+'01_指標庫'!$H$21*IF(ISNUMBER($BC1736),BC1736,0))/AW1736,1))</f>
        <v>76.5</v>
      </c>
      <c r="AY1736" s="67"/>
      <c r="AZ1736" s="67"/>
      <c r="BA1736" s="66">
        <f t="shared" si="615"/>
        <v>1.1816416588699807E-2</v>
      </c>
      <c r="BB1736">
        <f t="shared" si="616"/>
        <v>100</v>
      </c>
      <c r="BC1736" t="str">
        <f t="shared" si="617"/>
        <v/>
      </c>
    </row>
    <row r="1737" spans="1:55" ht="15" customHeight="1">
      <c r="A1737" s="56">
        <v>1733</v>
      </c>
      <c r="B1737" s="57">
        <v>45071</v>
      </c>
      <c r="C1737" s="56">
        <v>2023</v>
      </c>
      <c r="D1737" s="58" t="s">
        <v>239</v>
      </c>
      <c r="E1737" s="59">
        <v>13938.53</v>
      </c>
      <c r="F1737" s="60">
        <v>0.14890500000000001</v>
      </c>
      <c r="G1737" s="60">
        <v>0</v>
      </c>
      <c r="H1737" s="61">
        <v>0.75509999999999999</v>
      </c>
      <c r="I1737" s="69">
        <v>433.7</v>
      </c>
      <c r="J1737" s="70" t="s">
        <v>240</v>
      </c>
      <c r="K1737" s="63">
        <v>19.14</v>
      </c>
      <c r="L1737" s="56">
        <f t="shared" si="618"/>
        <v>100</v>
      </c>
      <c r="M1737" s="56">
        <f t="shared" si="619"/>
        <v>100</v>
      </c>
      <c r="N1737" s="56">
        <f t="shared" si="620"/>
        <v>100</v>
      </c>
      <c r="O1737" s="56">
        <f t="shared" si="621"/>
        <v>50</v>
      </c>
      <c r="P1737" s="56">
        <f t="shared" si="622"/>
        <v>100</v>
      </c>
      <c r="Q1737" s="63"/>
      <c r="R1737" s="56"/>
      <c r="S1737" s="60">
        <f t="shared" si="635"/>
        <v>2.4554411487980543E-2</v>
      </c>
      <c r="T1737" s="64">
        <f t="shared" si="636"/>
        <v>-4.4433349975037451E-2</v>
      </c>
      <c r="V1737" s="65"/>
      <c r="W1737" s="65"/>
      <c r="Y1737" s="15" t="str">
        <f t="shared" si="623"/>
        <v>EASY</v>
      </c>
      <c r="AA1737" s="66">
        <f t="shared" si="614"/>
        <v>8.0703864273958148E-2</v>
      </c>
      <c r="AB1737">
        <f>LOOKUP($B1737,'07_L1政策步階'!$A$4:$A$14,'07_L1政策步階'!$C$4:$C$14)</f>
        <v>-1</v>
      </c>
      <c r="AC1737" s="65"/>
      <c r="AD1737" s="65"/>
      <c r="AE1737" s="65"/>
      <c r="AF1737" s="65"/>
      <c r="AG1737" s="65"/>
      <c r="AH1737" s="65"/>
      <c r="AI1737" s="65"/>
      <c r="AJ1737" s="65"/>
      <c r="AK1737" s="65"/>
      <c r="AL1737">
        <f t="shared" si="624"/>
        <v>100</v>
      </c>
      <c r="AM1737">
        <f t="shared" si="625"/>
        <v>0</v>
      </c>
      <c r="AN1737" t="str">
        <f t="shared" si="626"/>
        <v/>
      </c>
      <c r="AO1737" t="str">
        <f t="shared" si="627"/>
        <v/>
      </c>
      <c r="AP1737" t="str">
        <f t="shared" si="628"/>
        <v/>
      </c>
      <c r="AQ1737" t="str">
        <f t="shared" si="629"/>
        <v/>
      </c>
      <c r="AR1737" t="str">
        <f t="shared" si="630"/>
        <v/>
      </c>
      <c r="AS1737" t="str">
        <f t="shared" si="631"/>
        <v/>
      </c>
      <c r="AT1737" t="str">
        <f t="shared" si="632"/>
        <v/>
      </c>
      <c r="AU1737" t="str">
        <f t="shared" si="633"/>
        <v/>
      </c>
      <c r="AV1737" t="str">
        <f t="shared" si="634"/>
        <v/>
      </c>
      <c r="AW1737">
        <f>'01_指標庫'!$H$4*ISNUMBER($F1737)+'01_指標庫'!$H$5*ISNUMBER($AA1737)+'01_指標庫'!$H$6*ISNUMBER($G1737)+'01_指標庫'!$H$7*ISNUMBER($H1737)+'01_指標庫'!$H$8*ISNUMBER($AF1737)+'01_指標庫'!$H$9*ISNUMBER($AG1737)+'01_指標庫'!$H$10*ISNUMBER($AB1737)+'01_指標庫'!$H$11*ISNUMBER($AC1737)+'01_指標庫'!$H$12*ISNUMBER($AD1737)+'01_指標庫'!$H$13*ISNUMBER($AE1737)+'01_指標庫'!$H$14*ISNUMBER($I1737)+'01_指標庫'!$H$15*ISNUMBER($AH1737)+'01_指標庫'!$H$16*ISNUMBER($K1737)+'01_指標庫'!$H$17*ISNUMBER($AI1737)+'01_指標庫'!$H$18*ISNUMBER($AJ1737)+'01_指標庫'!$H$19*ISNUMBER($AK1737)+'01_指標庫'!$H$20*ISNUMBER($BB1737)+'01_指標庫'!$H$21*ISNUMBER($BC1737)</f>
        <v>51</v>
      </c>
      <c r="AX1737">
        <f>IF(AW1737=0,50,ROUND(('01_指標庫'!$H$4*IF(ISNUMBER($F1737),L1737,0)+'01_指標庫'!$H$5*IF(ISNUMBER($AA1737),AL1737,0)+'01_指標庫'!$H$6*IF(ISNUMBER($G1737),M1737,0)+'01_指標庫'!$H$7*IF(ISNUMBER($H1737),N1737,0)+'01_指標庫'!$H$8*IF(ISNUMBER($AF1737),AQ1737,0)+'01_指標庫'!$H$9*IF(ISNUMBER($AG1737),AR1737,0)+'01_指標庫'!$H$10*IF(ISNUMBER($AB1737),AM1737,0)+'01_指標庫'!$H$11*IF(ISNUMBER($AC1737),AN1737,0)+'01_指標庫'!$H$12*IF(ISNUMBER($AD1737),AO1737,0)+'01_指標庫'!$H$13*IF(ISNUMBER($AE1737),AP1737,0)+'01_指標庫'!$H$14*IF(ISNUMBER($I1737),O1737,0)+'01_指標庫'!$H$15*IF(ISNUMBER($AH1737),AS1737,0)+'01_指標庫'!$H$16*IF(ISNUMBER($K1737),P1737,0)+'01_指標庫'!$H$17*IF(ISNUMBER($AI1737),AT1737,0)+'01_指標庫'!$H$18*IF(ISNUMBER($AJ1737),AU1737,0)+'01_指標庫'!$H$19*IF(ISNUMBER($AK1737),AV1737,0)+'01_指標庫'!$H$20*IF(ISNUMBER($BB1737),BB1737,0)+'01_指標庫'!$H$21*IF(ISNUMBER($BC1737),BC1737,0))/AW1737,1))</f>
        <v>76.5</v>
      </c>
      <c r="AY1737" s="67"/>
      <c r="AZ1737" s="67"/>
      <c r="BA1737" s="66">
        <f t="shared" si="615"/>
        <v>9.2707417091635325E-3</v>
      </c>
      <c r="BB1737">
        <f t="shared" si="616"/>
        <v>50</v>
      </c>
      <c r="BC1737" t="str">
        <f t="shared" si="617"/>
        <v/>
      </c>
    </row>
    <row r="1738" spans="1:55" ht="15" customHeight="1">
      <c r="A1738" s="56">
        <v>1734</v>
      </c>
      <c r="B1738" s="57">
        <v>45072</v>
      </c>
      <c r="C1738" s="56">
        <v>2023</v>
      </c>
      <c r="D1738" s="58" t="s">
        <v>234</v>
      </c>
      <c r="E1738" s="59">
        <v>14298.41</v>
      </c>
      <c r="F1738" s="60">
        <v>0.178122</v>
      </c>
      <c r="G1738" s="60">
        <v>0</v>
      </c>
      <c r="H1738" s="61">
        <v>0.81630000000000003</v>
      </c>
      <c r="I1738" s="69">
        <v>423.7</v>
      </c>
      <c r="J1738" s="70" t="s">
        <v>240</v>
      </c>
      <c r="K1738" s="63">
        <v>17.95</v>
      </c>
      <c r="L1738" s="56">
        <f t="shared" si="618"/>
        <v>100</v>
      </c>
      <c r="M1738" s="56">
        <f t="shared" si="619"/>
        <v>100</v>
      </c>
      <c r="N1738" s="56">
        <f t="shared" si="620"/>
        <v>100</v>
      </c>
      <c r="O1738" s="56">
        <f t="shared" si="621"/>
        <v>50</v>
      </c>
      <c r="P1738" s="56">
        <f t="shared" si="622"/>
        <v>100</v>
      </c>
      <c r="Q1738" s="63"/>
      <c r="R1738" s="56"/>
      <c r="S1738" s="60">
        <f t="shared" si="635"/>
        <v>2.5819078482451019E-2</v>
      </c>
      <c r="T1738" s="64">
        <f t="shared" si="636"/>
        <v>-6.2173458725182873E-2</v>
      </c>
      <c r="V1738" s="65"/>
      <c r="W1738" s="65"/>
      <c r="Y1738" s="15" t="str">
        <f t="shared" si="623"/>
        <v>EASY</v>
      </c>
      <c r="AA1738" s="66">
        <f t="shared" si="614"/>
        <v>8.3123704944250809E-2</v>
      </c>
      <c r="AB1738">
        <f>LOOKUP($B1738,'07_L1政策步階'!$A$4:$A$14,'07_L1政策步階'!$C$4:$C$14)</f>
        <v>-1</v>
      </c>
      <c r="AC1738" s="65"/>
      <c r="AD1738" s="65"/>
      <c r="AE1738" s="65"/>
      <c r="AF1738" s="65"/>
      <c r="AG1738" s="65"/>
      <c r="AH1738" s="65"/>
      <c r="AI1738" s="65"/>
      <c r="AJ1738" s="65"/>
      <c r="AK1738" s="65"/>
      <c r="AL1738">
        <f t="shared" si="624"/>
        <v>100</v>
      </c>
      <c r="AM1738">
        <f t="shared" si="625"/>
        <v>0</v>
      </c>
      <c r="AN1738" t="str">
        <f t="shared" si="626"/>
        <v/>
      </c>
      <c r="AO1738" t="str">
        <f t="shared" si="627"/>
        <v/>
      </c>
      <c r="AP1738" t="str">
        <f t="shared" si="628"/>
        <v/>
      </c>
      <c r="AQ1738" t="str">
        <f t="shared" si="629"/>
        <v/>
      </c>
      <c r="AR1738" t="str">
        <f t="shared" si="630"/>
        <v/>
      </c>
      <c r="AS1738" t="str">
        <f t="shared" si="631"/>
        <v/>
      </c>
      <c r="AT1738" t="str">
        <f t="shared" si="632"/>
        <v/>
      </c>
      <c r="AU1738" t="str">
        <f t="shared" si="633"/>
        <v/>
      </c>
      <c r="AV1738" t="str">
        <f t="shared" si="634"/>
        <v/>
      </c>
      <c r="AW1738">
        <f>'01_指標庫'!$H$4*ISNUMBER($F1738)+'01_指標庫'!$H$5*ISNUMBER($AA1738)+'01_指標庫'!$H$6*ISNUMBER($G1738)+'01_指標庫'!$H$7*ISNUMBER($H1738)+'01_指標庫'!$H$8*ISNUMBER($AF1738)+'01_指標庫'!$H$9*ISNUMBER($AG1738)+'01_指標庫'!$H$10*ISNUMBER($AB1738)+'01_指標庫'!$H$11*ISNUMBER($AC1738)+'01_指標庫'!$H$12*ISNUMBER($AD1738)+'01_指標庫'!$H$13*ISNUMBER($AE1738)+'01_指標庫'!$H$14*ISNUMBER($I1738)+'01_指標庫'!$H$15*ISNUMBER($AH1738)+'01_指標庫'!$H$16*ISNUMBER($K1738)+'01_指標庫'!$H$17*ISNUMBER($AI1738)+'01_指標庫'!$H$18*ISNUMBER($AJ1738)+'01_指標庫'!$H$19*ISNUMBER($AK1738)+'01_指標庫'!$H$20*ISNUMBER($BB1738)+'01_指標庫'!$H$21*ISNUMBER($BC1738)</f>
        <v>51</v>
      </c>
      <c r="AX1738">
        <f>IF(AW1738=0,50,ROUND(('01_指標庫'!$H$4*IF(ISNUMBER($F1738),L1738,0)+'01_指標庫'!$H$5*IF(ISNUMBER($AA1738),AL1738,0)+'01_指標庫'!$H$6*IF(ISNUMBER($G1738),M1738,0)+'01_指標庫'!$H$7*IF(ISNUMBER($H1738),N1738,0)+'01_指標庫'!$H$8*IF(ISNUMBER($AF1738),AQ1738,0)+'01_指標庫'!$H$9*IF(ISNUMBER($AG1738),AR1738,0)+'01_指標庫'!$H$10*IF(ISNUMBER($AB1738),AM1738,0)+'01_指標庫'!$H$11*IF(ISNUMBER($AC1738),AN1738,0)+'01_指標庫'!$H$12*IF(ISNUMBER($AD1738),AO1738,0)+'01_指標庫'!$H$13*IF(ISNUMBER($AE1738),AP1738,0)+'01_指標庫'!$H$14*IF(ISNUMBER($I1738),O1738,0)+'01_指標庫'!$H$15*IF(ISNUMBER($AH1738),AS1738,0)+'01_指標庫'!$H$16*IF(ISNUMBER($K1738),P1738,0)+'01_指標庫'!$H$17*IF(ISNUMBER($AI1738),AT1738,0)+'01_指標庫'!$H$18*IF(ISNUMBER($AJ1738),AU1738,0)+'01_指標庫'!$H$19*IF(ISNUMBER($AK1738),AV1738,0)+'01_指標庫'!$H$20*IF(ISNUMBER($BB1738),BB1738,0)+'01_指標庫'!$H$21*IF(ISNUMBER($BC1738),BC1738,0))/AW1738,1))</f>
        <v>76.5</v>
      </c>
      <c r="AY1738" s="67"/>
      <c r="AZ1738" s="67"/>
      <c r="BA1738" s="66">
        <f t="shared" si="615"/>
        <v>9.4361088022689721E-3</v>
      </c>
      <c r="BB1738">
        <f t="shared" si="616"/>
        <v>50</v>
      </c>
      <c r="BC1738" t="str">
        <f t="shared" si="617"/>
        <v/>
      </c>
    </row>
    <row r="1739" spans="1:55" ht="15" customHeight="1">
      <c r="A1739" s="56">
        <v>1735</v>
      </c>
      <c r="B1739" s="57">
        <v>45076</v>
      </c>
      <c r="C1739" s="56">
        <v>2023</v>
      </c>
      <c r="D1739" s="58" t="s">
        <v>237</v>
      </c>
      <c r="E1739" s="59">
        <v>14354.99</v>
      </c>
      <c r="F1739" s="60">
        <v>0.18226600000000001</v>
      </c>
      <c r="G1739" s="60">
        <v>0</v>
      </c>
      <c r="H1739" s="61">
        <v>0.81630000000000003</v>
      </c>
      <c r="I1739" s="69">
        <v>419.6</v>
      </c>
      <c r="J1739" s="70" t="s">
        <v>240</v>
      </c>
      <c r="K1739" s="63">
        <v>17.46</v>
      </c>
      <c r="L1739" s="56">
        <f t="shared" si="618"/>
        <v>100</v>
      </c>
      <c r="M1739" s="56">
        <f t="shared" si="619"/>
        <v>100</v>
      </c>
      <c r="N1739" s="56">
        <f t="shared" si="620"/>
        <v>100</v>
      </c>
      <c r="O1739" s="56">
        <f t="shared" si="621"/>
        <v>50</v>
      </c>
      <c r="P1739" s="56">
        <f t="shared" si="622"/>
        <v>100</v>
      </c>
      <c r="Q1739" s="63"/>
      <c r="R1739" s="56"/>
      <c r="S1739" s="60">
        <f t="shared" si="635"/>
        <v>3.9570833400357497E-3</v>
      </c>
      <c r="T1739" s="64">
        <f t="shared" si="636"/>
        <v>-2.7298050139275665E-2</v>
      </c>
      <c r="V1739" s="65"/>
      <c r="W1739" s="65"/>
      <c r="Y1739" s="15" t="str">
        <f t="shared" si="623"/>
        <v>EASY</v>
      </c>
      <c r="AA1739" s="66">
        <f t="shared" si="614"/>
        <v>8.5672343925571548E-2</v>
      </c>
      <c r="AB1739">
        <f>LOOKUP($B1739,'07_L1政策步階'!$A$4:$A$14,'07_L1政策步階'!$C$4:$C$14)</f>
        <v>-1</v>
      </c>
      <c r="AC1739" s="65"/>
      <c r="AD1739" s="65"/>
      <c r="AE1739" s="65"/>
      <c r="AF1739" s="65"/>
      <c r="AG1739" s="65"/>
      <c r="AH1739" s="65"/>
      <c r="AI1739" s="65"/>
      <c r="AJ1739" s="65"/>
      <c r="AK1739" s="65"/>
      <c r="AL1739">
        <f t="shared" si="624"/>
        <v>100</v>
      </c>
      <c r="AM1739">
        <f t="shared" si="625"/>
        <v>0</v>
      </c>
      <c r="AN1739" t="str">
        <f t="shared" si="626"/>
        <v/>
      </c>
      <c r="AO1739" t="str">
        <f t="shared" si="627"/>
        <v/>
      </c>
      <c r="AP1739" t="str">
        <f t="shared" si="628"/>
        <v/>
      </c>
      <c r="AQ1739" t="str">
        <f t="shared" si="629"/>
        <v/>
      </c>
      <c r="AR1739" t="str">
        <f t="shared" si="630"/>
        <v/>
      </c>
      <c r="AS1739" t="str">
        <f t="shared" si="631"/>
        <v/>
      </c>
      <c r="AT1739" t="str">
        <f t="shared" si="632"/>
        <v/>
      </c>
      <c r="AU1739" t="str">
        <f t="shared" si="633"/>
        <v/>
      </c>
      <c r="AV1739" t="str">
        <f t="shared" si="634"/>
        <v/>
      </c>
      <c r="AW1739">
        <f>'01_指標庫'!$H$4*ISNUMBER($F1739)+'01_指標庫'!$H$5*ISNUMBER($AA1739)+'01_指標庫'!$H$6*ISNUMBER($G1739)+'01_指標庫'!$H$7*ISNUMBER($H1739)+'01_指標庫'!$H$8*ISNUMBER($AF1739)+'01_指標庫'!$H$9*ISNUMBER($AG1739)+'01_指標庫'!$H$10*ISNUMBER($AB1739)+'01_指標庫'!$H$11*ISNUMBER($AC1739)+'01_指標庫'!$H$12*ISNUMBER($AD1739)+'01_指標庫'!$H$13*ISNUMBER($AE1739)+'01_指標庫'!$H$14*ISNUMBER($I1739)+'01_指標庫'!$H$15*ISNUMBER($AH1739)+'01_指標庫'!$H$16*ISNUMBER($K1739)+'01_指標庫'!$H$17*ISNUMBER($AI1739)+'01_指標庫'!$H$18*ISNUMBER($AJ1739)+'01_指標庫'!$H$19*ISNUMBER($AK1739)+'01_指標庫'!$H$20*ISNUMBER($BB1739)+'01_指標庫'!$H$21*ISNUMBER($BC1739)</f>
        <v>51</v>
      </c>
      <c r="AX1739">
        <f>IF(AW1739=0,50,ROUND(('01_指標庫'!$H$4*IF(ISNUMBER($F1739),L1739,0)+'01_指標庫'!$H$5*IF(ISNUMBER($AA1739),AL1739,0)+'01_指標庫'!$H$6*IF(ISNUMBER($G1739),M1739,0)+'01_指標庫'!$H$7*IF(ISNUMBER($H1739),N1739,0)+'01_指標庫'!$H$8*IF(ISNUMBER($AF1739),AQ1739,0)+'01_指標庫'!$H$9*IF(ISNUMBER($AG1739),AR1739,0)+'01_指標庫'!$H$10*IF(ISNUMBER($AB1739),AM1739,0)+'01_指標庫'!$H$11*IF(ISNUMBER($AC1739),AN1739,0)+'01_指標庫'!$H$12*IF(ISNUMBER($AD1739),AO1739,0)+'01_指標庫'!$H$13*IF(ISNUMBER($AE1739),AP1739,0)+'01_指標庫'!$H$14*IF(ISNUMBER($I1739),O1739,0)+'01_指標庫'!$H$15*IF(ISNUMBER($AH1739),AS1739,0)+'01_指標庫'!$H$16*IF(ISNUMBER($K1739),P1739,0)+'01_指標庫'!$H$17*IF(ISNUMBER($AI1739),AT1739,0)+'01_指標庫'!$H$18*IF(ISNUMBER($AJ1739),AU1739,0)+'01_指標庫'!$H$19*IF(ISNUMBER($AK1739),AV1739,0)+'01_指標庫'!$H$20*IF(ISNUMBER($BB1739),BB1739,0)+'01_指標庫'!$H$21*IF(ISNUMBER($BC1739),BC1739,0))/AW1739,1))</f>
        <v>76.5</v>
      </c>
      <c r="AY1739" s="67"/>
      <c r="AZ1739" s="67"/>
      <c r="BA1739" s="66">
        <f t="shared" si="615"/>
        <v>9.8707058440334894E-3</v>
      </c>
      <c r="BB1739">
        <f t="shared" si="616"/>
        <v>50</v>
      </c>
      <c r="BC1739" t="str">
        <f t="shared" si="617"/>
        <v/>
      </c>
    </row>
    <row r="1740" spans="1:55" ht="15" customHeight="1">
      <c r="A1740" s="56">
        <v>1736</v>
      </c>
      <c r="B1740" s="57">
        <v>45077</v>
      </c>
      <c r="C1740" s="56">
        <v>2023</v>
      </c>
      <c r="D1740" s="58" t="s">
        <v>238</v>
      </c>
      <c r="E1740" s="59">
        <v>14254.09</v>
      </c>
      <c r="F1740" s="60">
        <v>0.173623</v>
      </c>
      <c r="G1740" s="60">
        <v>-7.0289999999999997E-3</v>
      </c>
      <c r="H1740" s="61">
        <v>0.81630000000000003</v>
      </c>
      <c r="I1740" s="69">
        <v>423.6</v>
      </c>
      <c r="J1740" s="70" t="s">
        <v>240</v>
      </c>
      <c r="K1740" s="63">
        <v>17.940000000000001</v>
      </c>
      <c r="L1740" s="56">
        <f t="shared" si="618"/>
        <v>100</v>
      </c>
      <c r="M1740" s="56">
        <f t="shared" si="619"/>
        <v>100</v>
      </c>
      <c r="N1740" s="56">
        <f t="shared" si="620"/>
        <v>100</v>
      </c>
      <c r="O1740" s="56">
        <f t="shared" si="621"/>
        <v>50</v>
      </c>
      <c r="P1740" s="56">
        <f t="shared" si="622"/>
        <v>100</v>
      </c>
      <c r="Q1740" s="63"/>
      <c r="R1740" s="56"/>
      <c r="S1740" s="60">
        <f t="shared" si="635"/>
        <v>-7.0289146840227801E-3</v>
      </c>
      <c r="T1740" s="64">
        <f t="shared" si="636"/>
        <v>2.7491408934708028E-2</v>
      </c>
      <c r="V1740" s="65"/>
      <c r="W1740" s="65"/>
      <c r="Y1740" s="15" t="str">
        <f t="shared" si="623"/>
        <v>EASY</v>
      </c>
      <c r="AA1740" s="66">
        <f t="shared" ref="AA1740:AA1803" si="637">IF($A1740&lt;200,"",AVERAGE($E1691:$E1740)/AVERAGE($E1541:$E1740)-1)</f>
        <v>8.8150134952848846E-2</v>
      </c>
      <c r="AB1740">
        <f>LOOKUP($B1740,'07_L1政策步階'!$A$4:$A$14,'07_L1政策步階'!$C$4:$C$14)</f>
        <v>-1</v>
      </c>
      <c r="AC1740" s="65"/>
      <c r="AD1740" s="65"/>
      <c r="AE1740" s="65"/>
      <c r="AF1740" s="65"/>
      <c r="AG1740" s="65"/>
      <c r="AH1740" s="65"/>
      <c r="AI1740" s="65"/>
      <c r="AJ1740" s="65"/>
      <c r="AK1740" s="65"/>
      <c r="AL1740">
        <f t="shared" si="624"/>
        <v>100</v>
      </c>
      <c r="AM1740">
        <f t="shared" si="625"/>
        <v>0</v>
      </c>
      <c r="AN1740" t="str">
        <f t="shared" si="626"/>
        <v/>
      </c>
      <c r="AO1740" t="str">
        <f t="shared" si="627"/>
        <v/>
      </c>
      <c r="AP1740" t="str">
        <f t="shared" si="628"/>
        <v/>
      </c>
      <c r="AQ1740" t="str">
        <f t="shared" si="629"/>
        <v/>
      </c>
      <c r="AR1740" t="str">
        <f t="shared" si="630"/>
        <v/>
      </c>
      <c r="AS1740" t="str">
        <f t="shared" si="631"/>
        <v/>
      </c>
      <c r="AT1740" t="str">
        <f t="shared" si="632"/>
        <v/>
      </c>
      <c r="AU1740" t="str">
        <f t="shared" si="633"/>
        <v/>
      </c>
      <c r="AV1740" t="str">
        <f t="shared" si="634"/>
        <v/>
      </c>
      <c r="AW1740">
        <f>'01_指標庫'!$H$4*ISNUMBER($F1740)+'01_指標庫'!$H$5*ISNUMBER($AA1740)+'01_指標庫'!$H$6*ISNUMBER($G1740)+'01_指標庫'!$H$7*ISNUMBER($H1740)+'01_指標庫'!$H$8*ISNUMBER($AF1740)+'01_指標庫'!$H$9*ISNUMBER($AG1740)+'01_指標庫'!$H$10*ISNUMBER($AB1740)+'01_指標庫'!$H$11*ISNUMBER($AC1740)+'01_指標庫'!$H$12*ISNUMBER($AD1740)+'01_指標庫'!$H$13*ISNUMBER($AE1740)+'01_指標庫'!$H$14*ISNUMBER($I1740)+'01_指標庫'!$H$15*ISNUMBER($AH1740)+'01_指標庫'!$H$16*ISNUMBER($K1740)+'01_指標庫'!$H$17*ISNUMBER($AI1740)+'01_指標庫'!$H$18*ISNUMBER($AJ1740)+'01_指標庫'!$H$19*ISNUMBER($AK1740)+'01_指標庫'!$H$20*ISNUMBER($BB1740)+'01_指標庫'!$H$21*ISNUMBER($BC1740)</f>
        <v>51</v>
      </c>
      <c r="AX1740">
        <f>IF(AW1740=0,50,ROUND(('01_指標庫'!$H$4*IF(ISNUMBER($F1740),L1740,0)+'01_指標庫'!$H$5*IF(ISNUMBER($AA1740),AL1740,0)+'01_指標庫'!$H$6*IF(ISNUMBER($G1740),M1740,0)+'01_指標庫'!$H$7*IF(ISNUMBER($H1740),N1740,0)+'01_指標庫'!$H$8*IF(ISNUMBER($AF1740),AQ1740,0)+'01_指標庫'!$H$9*IF(ISNUMBER($AG1740),AR1740,0)+'01_指標庫'!$H$10*IF(ISNUMBER($AB1740),AM1740,0)+'01_指標庫'!$H$11*IF(ISNUMBER($AC1740),AN1740,0)+'01_指標庫'!$H$12*IF(ISNUMBER($AD1740),AO1740,0)+'01_指標庫'!$H$13*IF(ISNUMBER($AE1740),AP1740,0)+'01_指標庫'!$H$14*IF(ISNUMBER($I1740),O1740,0)+'01_指標庫'!$H$15*IF(ISNUMBER($AH1740),AS1740,0)+'01_指標庫'!$H$16*IF(ISNUMBER($K1740),P1740,0)+'01_指標庫'!$H$17*IF(ISNUMBER($AI1740),AT1740,0)+'01_指標庫'!$H$18*IF(ISNUMBER($AJ1740),AU1740,0)+'01_指標庫'!$H$19*IF(ISNUMBER($AK1740),AV1740,0)+'01_指標庫'!$H$20*IF(ISNUMBER($BB1740),BB1740,0)+'01_指標庫'!$H$21*IF(ISNUMBER($BC1740),BC1740,0))/AW1740,1))</f>
        <v>82.4</v>
      </c>
      <c r="AY1740" s="67"/>
      <c r="AZ1740" s="67"/>
      <c r="BA1740" s="66">
        <f t="shared" si="615"/>
        <v>1.2218736833257804E-2</v>
      </c>
      <c r="BB1740">
        <f t="shared" si="616"/>
        <v>100</v>
      </c>
      <c r="BC1740" t="str">
        <f t="shared" si="617"/>
        <v/>
      </c>
    </row>
    <row r="1741" spans="1:55" ht="15" customHeight="1">
      <c r="A1741" s="56">
        <v>1737</v>
      </c>
      <c r="B1741" s="57">
        <v>45078</v>
      </c>
      <c r="C1741" s="56">
        <v>2023</v>
      </c>
      <c r="D1741" s="58" t="s">
        <v>239</v>
      </c>
      <c r="E1741" s="59">
        <v>14441.51</v>
      </c>
      <c r="F1741" s="60">
        <v>0.18867600000000001</v>
      </c>
      <c r="G1741" s="60">
        <v>0</v>
      </c>
      <c r="H1741" s="61">
        <v>0.79590000000000005</v>
      </c>
      <c r="I1741" s="69">
        <v>404.4</v>
      </c>
      <c r="J1741" s="70" t="s">
        <v>240</v>
      </c>
      <c r="K1741" s="63">
        <v>15.65</v>
      </c>
      <c r="L1741" s="56">
        <f t="shared" si="618"/>
        <v>100</v>
      </c>
      <c r="M1741" s="56">
        <f t="shared" si="619"/>
        <v>100</v>
      </c>
      <c r="N1741" s="56">
        <f t="shared" si="620"/>
        <v>100</v>
      </c>
      <c r="O1741" s="56">
        <f t="shared" si="621"/>
        <v>50</v>
      </c>
      <c r="P1741" s="56">
        <f t="shared" si="622"/>
        <v>100</v>
      </c>
      <c r="Q1741" s="63"/>
      <c r="R1741" s="56"/>
      <c r="S1741" s="60">
        <f t="shared" si="635"/>
        <v>1.3148506849612884E-2</v>
      </c>
      <c r="T1741" s="64">
        <f t="shared" si="636"/>
        <v>-0.12764771460423641</v>
      </c>
      <c r="V1741" s="65"/>
      <c r="W1741" s="65"/>
      <c r="Y1741" s="15" t="str">
        <f t="shared" si="623"/>
        <v>EASY</v>
      </c>
      <c r="AA1741" s="66">
        <f t="shared" si="637"/>
        <v>9.0602013048829644E-2</v>
      </c>
      <c r="AB1741">
        <f>LOOKUP($B1741,'07_L1政策步階'!$A$4:$A$14,'07_L1政策步階'!$C$4:$C$14)</f>
        <v>-1</v>
      </c>
      <c r="AC1741" s="65"/>
      <c r="AD1741" s="65"/>
      <c r="AE1741" s="65"/>
      <c r="AF1741" s="65"/>
      <c r="AG1741" s="65"/>
      <c r="AH1741" s="65"/>
      <c r="AI1741" s="65"/>
      <c r="AJ1741" s="65"/>
      <c r="AK1741" s="65"/>
      <c r="AL1741">
        <f t="shared" si="624"/>
        <v>100</v>
      </c>
      <c r="AM1741">
        <f t="shared" si="625"/>
        <v>0</v>
      </c>
      <c r="AN1741" t="str">
        <f t="shared" si="626"/>
        <v/>
      </c>
      <c r="AO1741" t="str">
        <f t="shared" si="627"/>
        <v/>
      </c>
      <c r="AP1741" t="str">
        <f t="shared" si="628"/>
        <v/>
      </c>
      <c r="AQ1741" t="str">
        <f t="shared" si="629"/>
        <v/>
      </c>
      <c r="AR1741" t="str">
        <f t="shared" si="630"/>
        <v/>
      </c>
      <c r="AS1741" t="str">
        <f t="shared" si="631"/>
        <v/>
      </c>
      <c r="AT1741" t="str">
        <f t="shared" si="632"/>
        <v/>
      </c>
      <c r="AU1741" t="str">
        <f t="shared" si="633"/>
        <v/>
      </c>
      <c r="AV1741" t="str">
        <f t="shared" si="634"/>
        <v/>
      </c>
      <c r="AW1741">
        <f>'01_指標庫'!$H$4*ISNUMBER($F1741)+'01_指標庫'!$H$5*ISNUMBER($AA1741)+'01_指標庫'!$H$6*ISNUMBER($G1741)+'01_指標庫'!$H$7*ISNUMBER($H1741)+'01_指標庫'!$H$8*ISNUMBER($AF1741)+'01_指標庫'!$H$9*ISNUMBER($AG1741)+'01_指標庫'!$H$10*ISNUMBER($AB1741)+'01_指標庫'!$H$11*ISNUMBER($AC1741)+'01_指標庫'!$H$12*ISNUMBER($AD1741)+'01_指標庫'!$H$13*ISNUMBER($AE1741)+'01_指標庫'!$H$14*ISNUMBER($I1741)+'01_指標庫'!$H$15*ISNUMBER($AH1741)+'01_指標庫'!$H$16*ISNUMBER($K1741)+'01_指標庫'!$H$17*ISNUMBER($AI1741)+'01_指標庫'!$H$18*ISNUMBER($AJ1741)+'01_指標庫'!$H$19*ISNUMBER($AK1741)+'01_指標庫'!$H$20*ISNUMBER($BB1741)+'01_指標庫'!$H$21*ISNUMBER($BC1741)</f>
        <v>51</v>
      </c>
      <c r="AX1741">
        <f>IF(AW1741=0,50,ROUND(('01_指標庫'!$H$4*IF(ISNUMBER($F1741),L1741,0)+'01_指標庫'!$H$5*IF(ISNUMBER($AA1741),AL1741,0)+'01_指標庫'!$H$6*IF(ISNUMBER($G1741),M1741,0)+'01_指標庫'!$H$7*IF(ISNUMBER($H1741),N1741,0)+'01_指標庫'!$H$8*IF(ISNUMBER($AF1741),AQ1741,0)+'01_指標庫'!$H$9*IF(ISNUMBER($AG1741),AR1741,0)+'01_指標庫'!$H$10*IF(ISNUMBER($AB1741),AM1741,0)+'01_指標庫'!$H$11*IF(ISNUMBER($AC1741),AN1741,0)+'01_指標庫'!$H$12*IF(ISNUMBER($AD1741),AO1741,0)+'01_指標庫'!$H$13*IF(ISNUMBER($AE1741),AP1741,0)+'01_指標庫'!$H$14*IF(ISNUMBER($I1741),O1741,0)+'01_指標庫'!$H$15*IF(ISNUMBER($AH1741),AS1741,0)+'01_指標庫'!$H$16*IF(ISNUMBER($K1741),P1741,0)+'01_指標庫'!$H$17*IF(ISNUMBER($AI1741),AT1741,0)+'01_指標庫'!$H$18*IF(ISNUMBER($AJ1741),AU1741,0)+'01_指標庫'!$H$19*IF(ISNUMBER($AK1741),AV1741,0)+'01_指標庫'!$H$20*IF(ISNUMBER($BB1741),BB1741,0)+'01_指標庫'!$H$21*IF(ISNUMBER($BC1741),BC1741,0))/AW1741,1))</f>
        <v>82.4</v>
      </c>
      <c r="AY1741" s="67"/>
      <c r="AZ1741" s="67"/>
      <c r="BA1741" s="66">
        <f t="shared" si="615"/>
        <v>1.8012258269047843E-2</v>
      </c>
      <c r="BB1741">
        <f t="shared" si="616"/>
        <v>100</v>
      </c>
      <c r="BC1741" t="str">
        <f t="shared" si="617"/>
        <v/>
      </c>
    </row>
    <row r="1742" spans="1:55" ht="15" customHeight="1">
      <c r="A1742" s="56">
        <v>1738</v>
      </c>
      <c r="B1742" s="57">
        <v>45079</v>
      </c>
      <c r="C1742" s="56">
        <v>2023</v>
      </c>
      <c r="D1742" s="58" t="s">
        <v>234</v>
      </c>
      <c r="E1742" s="59">
        <v>14546.64</v>
      </c>
      <c r="F1742" s="60">
        <v>0.19688</v>
      </c>
      <c r="G1742" s="60">
        <v>0</v>
      </c>
      <c r="H1742" s="61">
        <v>0.89800000000000002</v>
      </c>
      <c r="I1742" s="69">
        <v>395.6</v>
      </c>
      <c r="J1742" s="70" t="s">
        <v>240</v>
      </c>
      <c r="K1742" s="63">
        <v>14.6</v>
      </c>
      <c r="L1742" s="56">
        <f t="shared" si="618"/>
        <v>100</v>
      </c>
      <c r="M1742" s="56">
        <f t="shared" si="619"/>
        <v>100</v>
      </c>
      <c r="N1742" s="56">
        <f t="shared" si="620"/>
        <v>100</v>
      </c>
      <c r="O1742" s="56">
        <f t="shared" si="621"/>
        <v>50</v>
      </c>
      <c r="P1742" s="56">
        <f t="shared" si="622"/>
        <v>100</v>
      </c>
      <c r="Q1742" s="63"/>
      <c r="R1742" s="56"/>
      <c r="S1742" s="60">
        <f t="shared" si="635"/>
        <v>7.279709670249046E-3</v>
      </c>
      <c r="T1742" s="64">
        <f t="shared" si="636"/>
        <v>-6.7092651757188593E-2</v>
      </c>
      <c r="V1742" s="65"/>
      <c r="W1742" s="65"/>
      <c r="Y1742" s="15" t="str">
        <f t="shared" si="623"/>
        <v>EASY</v>
      </c>
      <c r="AA1742" s="66">
        <f t="shared" si="637"/>
        <v>9.3450485275986539E-2</v>
      </c>
      <c r="AB1742">
        <f>LOOKUP($B1742,'07_L1政策步階'!$A$4:$A$14,'07_L1政策步階'!$C$4:$C$14)</f>
        <v>-1</v>
      </c>
      <c r="AC1742" s="65"/>
      <c r="AD1742" s="65"/>
      <c r="AE1742" s="65"/>
      <c r="AF1742" s="65"/>
      <c r="AG1742" s="65"/>
      <c r="AH1742" s="65"/>
      <c r="AI1742" s="65"/>
      <c r="AJ1742" s="65"/>
      <c r="AK1742" s="65"/>
      <c r="AL1742">
        <f t="shared" si="624"/>
        <v>100</v>
      </c>
      <c r="AM1742">
        <f t="shared" si="625"/>
        <v>0</v>
      </c>
      <c r="AN1742" t="str">
        <f t="shared" si="626"/>
        <v/>
      </c>
      <c r="AO1742" t="str">
        <f t="shared" si="627"/>
        <v/>
      </c>
      <c r="AP1742" t="str">
        <f t="shared" si="628"/>
        <v/>
      </c>
      <c r="AQ1742" t="str">
        <f t="shared" si="629"/>
        <v/>
      </c>
      <c r="AR1742" t="str">
        <f t="shared" si="630"/>
        <v/>
      </c>
      <c r="AS1742" t="str">
        <f t="shared" si="631"/>
        <v/>
      </c>
      <c r="AT1742" t="str">
        <f t="shared" si="632"/>
        <v/>
      </c>
      <c r="AU1742" t="str">
        <f t="shared" si="633"/>
        <v/>
      </c>
      <c r="AV1742" t="str">
        <f t="shared" si="634"/>
        <v/>
      </c>
      <c r="AW1742">
        <f>'01_指標庫'!$H$4*ISNUMBER($F1742)+'01_指標庫'!$H$5*ISNUMBER($AA1742)+'01_指標庫'!$H$6*ISNUMBER($G1742)+'01_指標庫'!$H$7*ISNUMBER($H1742)+'01_指標庫'!$H$8*ISNUMBER($AF1742)+'01_指標庫'!$H$9*ISNUMBER($AG1742)+'01_指標庫'!$H$10*ISNUMBER($AB1742)+'01_指標庫'!$H$11*ISNUMBER($AC1742)+'01_指標庫'!$H$12*ISNUMBER($AD1742)+'01_指標庫'!$H$13*ISNUMBER($AE1742)+'01_指標庫'!$H$14*ISNUMBER($I1742)+'01_指標庫'!$H$15*ISNUMBER($AH1742)+'01_指標庫'!$H$16*ISNUMBER($K1742)+'01_指標庫'!$H$17*ISNUMBER($AI1742)+'01_指標庫'!$H$18*ISNUMBER($AJ1742)+'01_指標庫'!$H$19*ISNUMBER($AK1742)+'01_指標庫'!$H$20*ISNUMBER($BB1742)+'01_指標庫'!$H$21*ISNUMBER($BC1742)</f>
        <v>51</v>
      </c>
      <c r="AX1742">
        <f>IF(AW1742=0,50,ROUND(('01_指標庫'!$H$4*IF(ISNUMBER($F1742),L1742,0)+'01_指標庫'!$H$5*IF(ISNUMBER($AA1742),AL1742,0)+'01_指標庫'!$H$6*IF(ISNUMBER($G1742),M1742,0)+'01_指標庫'!$H$7*IF(ISNUMBER($H1742),N1742,0)+'01_指標庫'!$H$8*IF(ISNUMBER($AF1742),AQ1742,0)+'01_指標庫'!$H$9*IF(ISNUMBER($AG1742),AR1742,0)+'01_指標庫'!$H$10*IF(ISNUMBER($AB1742),AM1742,0)+'01_指標庫'!$H$11*IF(ISNUMBER($AC1742),AN1742,0)+'01_指標庫'!$H$12*IF(ISNUMBER($AD1742),AO1742,0)+'01_指標庫'!$H$13*IF(ISNUMBER($AE1742),AP1742,0)+'01_指標庫'!$H$14*IF(ISNUMBER($I1742),O1742,0)+'01_指標庫'!$H$15*IF(ISNUMBER($AH1742),AS1742,0)+'01_指標庫'!$H$16*IF(ISNUMBER($K1742),P1742,0)+'01_指標庫'!$H$17*IF(ISNUMBER($AI1742),AT1742,0)+'01_指標庫'!$H$18*IF(ISNUMBER($AJ1742),AU1742,0)+'01_指標庫'!$H$19*IF(ISNUMBER($AK1742),AV1742,0)+'01_指標庫'!$H$20*IF(ISNUMBER($BB1742),BB1742,0)+'01_指標庫'!$H$21*IF(ISNUMBER($BC1742),BC1742,0))/AW1742,1))</f>
        <v>82.4</v>
      </c>
      <c r="AY1742" s="67"/>
      <c r="AZ1742" s="67"/>
      <c r="BA1742" s="66">
        <f t="shared" ref="BA1742:BA1805" si="638">AVERAGE($E1738:$E1742)/AVERAGE($E1733:$E1742)-1</f>
        <v>2.150301901574303E-2</v>
      </c>
      <c r="BB1742">
        <f t="shared" ref="BB1742:BB1805" si="639">IF(ISNUMBER($BA1742),IF(OR($S1742&lt;=-0.03,$BA1742&lt;-0.003),0,IF(OR($S1742&lt;=-0.02,$BA1742&lt;0.01),50,100)),"")</f>
        <v>100</v>
      </c>
      <c r="BC1742" t="str">
        <f t="shared" ref="BC1742:BC1805" si="640">IF(OR(COUNT($AZ1742)=0,COUNT($AZ1741)=0),"",IF(OR($AY1742/$AZ1741-1&lt;=-0.03,$AZ1742/$AZ1741-1&lt;=-0.045,IF(COUNT($AZ1733:$AZ1742)=10,AVERAGE($AZ1738:$AZ1742)/AVERAGE($AZ1733:$AZ1742)-1&lt;-0.01,FALSE())),0,IF(OR($AZ1742/$AZ1741-1&lt;=-0.02,IF(COUNT($AZ1733:$AZ1742)=10,AVERAGE($AZ1738:$AZ1742)/AVERAGE($AZ1733:$AZ1742)-1&lt;0.005,FALSE())),50,100)))</f>
        <v/>
      </c>
    </row>
    <row r="1743" spans="1:55" ht="15" customHeight="1">
      <c r="A1743" s="56">
        <v>1739</v>
      </c>
      <c r="B1743" s="57">
        <v>45082</v>
      </c>
      <c r="C1743" s="56">
        <v>2023</v>
      </c>
      <c r="D1743" s="58" t="s">
        <v>236</v>
      </c>
      <c r="E1743" s="59">
        <v>14556.5</v>
      </c>
      <c r="F1743" s="60">
        <v>0.197157</v>
      </c>
      <c r="G1743" s="60">
        <v>0</v>
      </c>
      <c r="H1743" s="61">
        <v>0.89800000000000002</v>
      </c>
      <c r="I1743" s="69">
        <v>396.7</v>
      </c>
      <c r="J1743" s="70" t="s">
        <v>240</v>
      </c>
      <c r="K1743" s="63">
        <v>14.73</v>
      </c>
      <c r="L1743" s="56">
        <f t="shared" si="618"/>
        <v>100</v>
      </c>
      <c r="M1743" s="56">
        <f t="shared" si="619"/>
        <v>100</v>
      </c>
      <c r="N1743" s="56">
        <f t="shared" si="620"/>
        <v>100</v>
      </c>
      <c r="O1743" s="56">
        <f t="shared" si="621"/>
        <v>50</v>
      </c>
      <c r="P1743" s="56">
        <f t="shared" si="622"/>
        <v>100</v>
      </c>
      <c r="Q1743" s="63"/>
      <c r="R1743" s="56"/>
      <c r="S1743" s="60">
        <f t="shared" si="635"/>
        <v>6.7781975768976821E-4</v>
      </c>
      <c r="T1743" s="64">
        <f t="shared" si="636"/>
        <v>8.9041095890411981E-3</v>
      </c>
      <c r="V1743" s="65"/>
      <c r="W1743" s="65"/>
      <c r="Y1743" s="15" t="str">
        <f t="shared" si="623"/>
        <v>EASY</v>
      </c>
      <c r="AA1743" s="66">
        <f t="shared" si="637"/>
        <v>9.596790911568287E-2</v>
      </c>
      <c r="AB1743">
        <f>LOOKUP($B1743,'07_L1政策步階'!$A$4:$A$14,'07_L1政策步階'!$C$4:$C$14)</f>
        <v>-1</v>
      </c>
      <c r="AC1743" s="65"/>
      <c r="AD1743" s="65"/>
      <c r="AE1743" s="65"/>
      <c r="AF1743" s="65"/>
      <c r="AG1743" s="65"/>
      <c r="AH1743" s="65"/>
      <c r="AI1743" s="65"/>
      <c r="AJ1743" s="65"/>
      <c r="AK1743" s="65"/>
      <c r="AL1743">
        <f t="shared" si="624"/>
        <v>100</v>
      </c>
      <c r="AM1743">
        <f t="shared" si="625"/>
        <v>0</v>
      </c>
      <c r="AN1743" t="str">
        <f t="shared" si="626"/>
        <v/>
      </c>
      <c r="AO1743" t="str">
        <f t="shared" si="627"/>
        <v/>
      </c>
      <c r="AP1743" t="str">
        <f t="shared" si="628"/>
        <v/>
      </c>
      <c r="AQ1743" t="str">
        <f t="shared" si="629"/>
        <v/>
      </c>
      <c r="AR1743" t="str">
        <f t="shared" si="630"/>
        <v/>
      </c>
      <c r="AS1743" t="str">
        <f t="shared" si="631"/>
        <v/>
      </c>
      <c r="AT1743" t="str">
        <f t="shared" si="632"/>
        <v/>
      </c>
      <c r="AU1743" t="str">
        <f t="shared" si="633"/>
        <v/>
      </c>
      <c r="AV1743" t="str">
        <f t="shared" si="634"/>
        <v/>
      </c>
      <c r="AW1743">
        <f>'01_指標庫'!$H$4*ISNUMBER($F1743)+'01_指標庫'!$H$5*ISNUMBER($AA1743)+'01_指標庫'!$H$6*ISNUMBER($G1743)+'01_指標庫'!$H$7*ISNUMBER($H1743)+'01_指標庫'!$H$8*ISNUMBER($AF1743)+'01_指標庫'!$H$9*ISNUMBER($AG1743)+'01_指標庫'!$H$10*ISNUMBER($AB1743)+'01_指標庫'!$H$11*ISNUMBER($AC1743)+'01_指標庫'!$H$12*ISNUMBER($AD1743)+'01_指標庫'!$H$13*ISNUMBER($AE1743)+'01_指標庫'!$H$14*ISNUMBER($I1743)+'01_指標庫'!$H$15*ISNUMBER($AH1743)+'01_指標庫'!$H$16*ISNUMBER($K1743)+'01_指標庫'!$H$17*ISNUMBER($AI1743)+'01_指標庫'!$H$18*ISNUMBER($AJ1743)+'01_指標庫'!$H$19*ISNUMBER($AK1743)+'01_指標庫'!$H$20*ISNUMBER($BB1743)+'01_指標庫'!$H$21*ISNUMBER($BC1743)</f>
        <v>51</v>
      </c>
      <c r="AX1743">
        <f>IF(AW1743=0,50,ROUND(('01_指標庫'!$H$4*IF(ISNUMBER($F1743),L1743,0)+'01_指標庫'!$H$5*IF(ISNUMBER($AA1743),AL1743,0)+'01_指標庫'!$H$6*IF(ISNUMBER($G1743),M1743,0)+'01_指標庫'!$H$7*IF(ISNUMBER($H1743),N1743,0)+'01_指標庫'!$H$8*IF(ISNUMBER($AF1743),AQ1743,0)+'01_指標庫'!$H$9*IF(ISNUMBER($AG1743),AR1743,0)+'01_指標庫'!$H$10*IF(ISNUMBER($AB1743),AM1743,0)+'01_指標庫'!$H$11*IF(ISNUMBER($AC1743),AN1743,0)+'01_指標庫'!$H$12*IF(ISNUMBER($AD1743),AO1743,0)+'01_指標庫'!$H$13*IF(ISNUMBER($AE1743),AP1743,0)+'01_指標庫'!$H$14*IF(ISNUMBER($I1743),O1743,0)+'01_指標庫'!$H$15*IF(ISNUMBER($AH1743),AS1743,0)+'01_指標庫'!$H$16*IF(ISNUMBER($K1743),P1743,0)+'01_指標庫'!$H$17*IF(ISNUMBER($AI1743),AT1743,0)+'01_指標庫'!$H$18*IF(ISNUMBER($AJ1743),AU1743,0)+'01_指標庫'!$H$19*IF(ISNUMBER($AK1743),AV1743,0)+'01_指標庫'!$H$20*IF(ISNUMBER($BB1743),BB1743,0)+'01_指標庫'!$H$21*IF(ISNUMBER($BC1743),BC1743,0))/AW1743,1))</f>
        <v>82.4</v>
      </c>
      <c r="AY1743" s="67"/>
      <c r="AZ1743" s="67"/>
      <c r="BA1743" s="66">
        <f t="shared" si="638"/>
        <v>1.9715097991816588E-2</v>
      </c>
      <c r="BB1743">
        <f t="shared" si="639"/>
        <v>100</v>
      </c>
      <c r="BC1743" t="str">
        <f t="shared" si="640"/>
        <v/>
      </c>
    </row>
    <row r="1744" spans="1:55" ht="15" customHeight="1">
      <c r="A1744" s="56">
        <v>1740</v>
      </c>
      <c r="B1744" s="57">
        <v>45083</v>
      </c>
      <c r="C1744" s="56">
        <v>2023</v>
      </c>
      <c r="D1744" s="58" t="s">
        <v>237</v>
      </c>
      <c r="E1744" s="59">
        <v>14558.09</v>
      </c>
      <c r="F1744" s="60">
        <v>0.19677</v>
      </c>
      <c r="G1744" s="60">
        <v>0</v>
      </c>
      <c r="H1744" s="61">
        <v>0.87760000000000005</v>
      </c>
      <c r="I1744" s="69">
        <v>390.2</v>
      </c>
      <c r="J1744" s="70" t="s">
        <v>240</v>
      </c>
      <c r="K1744" s="63">
        <v>13.96</v>
      </c>
      <c r="L1744" s="56">
        <f t="shared" si="618"/>
        <v>100</v>
      </c>
      <c r="M1744" s="56">
        <f t="shared" si="619"/>
        <v>100</v>
      </c>
      <c r="N1744" s="56">
        <f t="shared" si="620"/>
        <v>100</v>
      </c>
      <c r="O1744" s="56">
        <f t="shared" si="621"/>
        <v>50</v>
      </c>
      <c r="P1744" s="56">
        <f t="shared" si="622"/>
        <v>100</v>
      </c>
      <c r="Q1744" s="63"/>
      <c r="R1744" s="56"/>
      <c r="S1744" s="60">
        <f t="shared" si="635"/>
        <v>1.0922955380765487E-4</v>
      </c>
      <c r="T1744" s="64">
        <f t="shared" si="636"/>
        <v>-5.2274270196877137E-2</v>
      </c>
      <c r="V1744" s="65"/>
      <c r="W1744" s="65"/>
      <c r="Y1744" s="15" t="str">
        <f t="shared" si="623"/>
        <v>EASY</v>
      </c>
      <c r="AA1744" s="66">
        <f t="shared" si="637"/>
        <v>9.8438663164084117E-2</v>
      </c>
      <c r="AB1744">
        <f>LOOKUP($B1744,'07_L1政策步階'!$A$4:$A$14,'07_L1政策步階'!$C$4:$C$14)</f>
        <v>-1</v>
      </c>
      <c r="AC1744" s="65"/>
      <c r="AD1744" s="65"/>
      <c r="AE1744" s="65"/>
      <c r="AF1744" s="65"/>
      <c r="AG1744" s="65"/>
      <c r="AH1744" s="65"/>
      <c r="AI1744" s="65"/>
      <c r="AJ1744" s="65"/>
      <c r="AK1744" s="65"/>
      <c r="AL1744">
        <f t="shared" si="624"/>
        <v>100</v>
      </c>
      <c r="AM1744">
        <f t="shared" si="625"/>
        <v>0</v>
      </c>
      <c r="AN1744" t="str">
        <f t="shared" si="626"/>
        <v/>
      </c>
      <c r="AO1744" t="str">
        <f t="shared" si="627"/>
        <v/>
      </c>
      <c r="AP1744" t="str">
        <f t="shared" si="628"/>
        <v/>
      </c>
      <c r="AQ1744" t="str">
        <f t="shared" si="629"/>
        <v/>
      </c>
      <c r="AR1744" t="str">
        <f t="shared" si="630"/>
        <v/>
      </c>
      <c r="AS1744" t="str">
        <f t="shared" si="631"/>
        <v/>
      </c>
      <c r="AT1744" t="str">
        <f t="shared" si="632"/>
        <v/>
      </c>
      <c r="AU1744" t="str">
        <f t="shared" si="633"/>
        <v/>
      </c>
      <c r="AV1744" t="str">
        <f t="shared" si="634"/>
        <v/>
      </c>
      <c r="AW1744">
        <f>'01_指標庫'!$H$4*ISNUMBER($F1744)+'01_指標庫'!$H$5*ISNUMBER($AA1744)+'01_指標庫'!$H$6*ISNUMBER($G1744)+'01_指標庫'!$H$7*ISNUMBER($H1744)+'01_指標庫'!$H$8*ISNUMBER($AF1744)+'01_指標庫'!$H$9*ISNUMBER($AG1744)+'01_指標庫'!$H$10*ISNUMBER($AB1744)+'01_指標庫'!$H$11*ISNUMBER($AC1744)+'01_指標庫'!$H$12*ISNUMBER($AD1744)+'01_指標庫'!$H$13*ISNUMBER($AE1744)+'01_指標庫'!$H$14*ISNUMBER($I1744)+'01_指標庫'!$H$15*ISNUMBER($AH1744)+'01_指標庫'!$H$16*ISNUMBER($K1744)+'01_指標庫'!$H$17*ISNUMBER($AI1744)+'01_指標庫'!$H$18*ISNUMBER($AJ1744)+'01_指標庫'!$H$19*ISNUMBER($AK1744)+'01_指標庫'!$H$20*ISNUMBER($BB1744)+'01_指標庫'!$H$21*ISNUMBER($BC1744)</f>
        <v>51</v>
      </c>
      <c r="AX1744">
        <f>IF(AW1744=0,50,ROUND(('01_指標庫'!$H$4*IF(ISNUMBER($F1744),L1744,0)+'01_指標庫'!$H$5*IF(ISNUMBER($AA1744),AL1744,0)+'01_指標庫'!$H$6*IF(ISNUMBER($G1744),M1744,0)+'01_指標庫'!$H$7*IF(ISNUMBER($H1744),N1744,0)+'01_指標庫'!$H$8*IF(ISNUMBER($AF1744),AQ1744,0)+'01_指標庫'!$H$9*IF(ISNUMBER($AG1744),AR1744,0)+'01_指標庫'!$H$10*IF(ISNUMBER($AB1744),AM1744,0)+'01_指標庫'!$H$11*IF(ISNUMBER($AC1744),AN1744,0)+'01_指標庫'!$H$12*IF(ISNUMBER($AD1744),AO1744,0)+'01_指標庫'!$H$13*IF(ISNUMBER($AE1744),AP1744,0)+'01_指標庫'!$H$14*IF(ISNUMBER($I1744),O1744,0)+'01_指標庫'!$H$15*IF(ISNUMBER($AH1744),AS1744,0)+'01_指標庫'!$H$16*IF(ISNUMBER($K1744),P1744,0)+'01_指標庫'!$H$17*IF(ISNUMBER($AI1744),AT1744,0)+'01_指標庫'!$H$18*IF(ISNUMBER($AJ1744),AU1744,0)+'01_指標庫'!$H$19*IF(ISNUMBER($AK1744),AV1744,0)+'01_指標庫'!$H$20*IF(ISNUMBER($BB1744),BB1744,0)+'01_指標庫'!$H$21*IF(ISNUMBER($BC1744),BC1744,0))/AW1744,1))</f>
        <v>82.4</v>
      </c>
      <c r="AY1744" s="67"/>
      <c r="AZ1744" s="67"/>
      <c r="BA1744" s="66">
        <f t="shared" si="638"/>
        <v>1.7492468664963567E-2</v>
      </c>
      <c r="BB1744">
        <f t="shared" si="639"/>
        <v>100</v>
      </c>
      <c r="BC1744" t="str">
        <f t="shared" si="640"/>
        <v/>
      </c>
    </row>
    <row r="1745" spans="1:55" ht="15" customHeight="1">
      <c r="A1745" s="56">
        <v>1741</v>
      </c>
      <c r="B1745" s="57">
        <v>45084</v>
      </c>
      <c r="C1745" s="56">
        <v>2023</v>
      </c>
      <c r="D1745" s="58" t="s">
        <v>238</v>
      </c>
      <c r="E1745" s="59">
        <v>14303.29</v>
      </c>
      <c r="F1745" s="60">
        <v>0.17531099999999999</v>
      </c>
      <c r="G1745" s="60">
        <v>-1.7502E-2</v>
      </c>
      <c r="H1745" s="61">
        <v>0.81630000000000003</v>
      </c>
      <c r="I1745" s="69">
        <v>390.1</v>
      </c>
      <c r="J1745" s="70" t="s">
        <v>240</v>
      </c>
      <c r="K1745" s="63">
        <v>13.94</v>
      </c>
      <c r="L1745" s="56">
        <f t="shared" si="618"/>
        <v>100</v>
      </c>
      <c r="M1745" s="56">
        <f t="shared" si="619"/>
        <v>100</v>
      </c>
      <c r="N1745" s="56">
        <f t="shared" si="620"/>
        <v>100</v>
      </c>
      <c r="O1745" s="56">
        <f t="shared" si="621"/>
        <v>50</v>
      </c>
      <c r="P1745" s="56">
        <f t="shared" si="622"/>
        <v>100</v>
      </c>
      <c r="Q1745" s="63"/>
      <c r="R1745" s="56"/>
      <c r="S1745" s="60">
        <f t="shared" si="635"/>
        <v>-1.750229597426578E-2</v>
      </c>
      <c r="T1745" s="64">
        <f t="shared" si="636"/>
        <v>-1.4326647564470996E-3</v>
      </c>
      <c r="V1745" s="65"/>
      <c r="W1745" s="65"/>
      <c r="Y1745" s="15" t="str">
        <f t="shared" si="623"/>
        <v>EASY</v>
      </c>
      <c r="AA1745" s="66">
        <f t="shared" si="637"/>
        <v>0.10063923775980066</v>
      </c>
      <c r="AB1745">
        <f>LOOKUP($B1745,'07_L1政策步階'!$A$4:$A$14,'07_L1政策步階'!$C$4:$C$14)</f>
        <v>-1</v>
      </c>
      <c r="AC1745" s="65"/>
      <c r="AD1745" s="65"/>
      <c r="AE1745" s="65"/>
      <c r="AF1745" s="65"/>
      <c r="AG1745" s="65"/>
      <c r="AH1745" s="65"/>
      <c r="AI1745" s="65"/>
      <c r="AJ1745" s="65"/>
      <c r="AK1745" s="65"/>
      <c r="AL1745">
        <f t="shared" si="624"/>
        <v>100</v>
      </c>
      <c r="AM1745">
        <f t="shared" si="625"/>
        <v>0</v>
      </c>
      <c r="AN1745" t="str">
        <f t="shared" si="626"/>
        <v/>
      </c>
      <c r="AO1745" t="str">
        <f t="shared" si="627"/>
        <v/>
      </c>
      <c r="AP1745" t="str">
        <f t="shared" si="628"/>
        <v/>
      </c>
      <c r="AQ1745" t="str">
        <f t="shared" si="629"/>
        <v/>
      </c>
      <c r="AR1745" t="str">
        <f t="shared" si="630"/>
        <v/>
      </c>
      <c r="AS1745" t="str">
        <f t="shared" si="631"/>
        <v/>
      </c>
      <c r="AT1745" t="str">
        <f t="shared" si="632"/>
        <v/>
      </c>
      <c r="AU1745" t="str">
        <f t="shared" si="633"/>
        <v/>
      </c>
      <c r="AV1745" t="str">
        <f t="shared" si="634"/>
        <v/>
      </c>
      <c r="AW1745">
        <f>'01_指標庫'!$H$4*ISNUMBER($F1745)+'01_指標庫'!$H$5*ISNUMBER($AA1745)+'01_指標庫'!$H$6*ISNUMBER($G1745)+'01_指標庫'!$H$7*ISNUMBER($H1745)+'01_指標庫'!$H$8*ISNUMBER($AF1745)+'01_指標庫'!$H$9*ISNUMBER($AG1745)+'01_指標庫'!$H$10*ISNUMBER($AB1745)+'01_指標庫'!$H$11*ISNUMBER($AC1745)+'01_指標庫'!$H$12*ISNUMBER($AD1745)+'01_指標庫'!$H$13*ISNUMBER($AE1745)+'01_指標庫'!$H$14*ISNUMBER($I1745)+'01_指標庫'!$H$15*ISNUMBER($AH1745)+'01_指標庫'!$H$16*ISNUMBER($K1745)+'01_指標庫'!$H$17*ISNUMBER($AI1745)+'01_指標庫'!$H$18*ISNUMBER($AJ1745)+'01_指標庫'!$H$19*ISNUMBER($AK1745)+'01_指標庫'!$H$20*ISNUMBER($BB1745)+'01_指標庫'!$H$21*ISNUMBER($BC1745)</f>
        <v>51</v>
      </c>
      <c r="AX1745">
        <f>IF(AW1745=0,50,ROUND(('01_指標庫'!$H$4*IF(ISNUMBER($F1745),L1745,0)+'01_指標庫'!$H$5*IF(ISNUMBER($AA1745),AL1745,0)+'01_指標庫'!$H$6*IF(ISNUMBER($G1745),M1745,0)+'01_指標庫'!$H$7*IF(ISNUMBER($H1745),N1745,0)+'01_指標庫'!$H$8*IF(ISNUMBER($AF1745),AQ1745,0)+'01_指標庫'!$H$9*IF(ISNUMBER($AG1745),AR1745,0)+'01_指標庫'!$H$10*IF(ISNUMBER($AB1745),AM1745,0)+'01_指標庫'!$H$11*IF(ISNUMBER($AC1745),AN1745,0)+'01_指標庫'!$H$12*IF(ISNUMBER($AD1745),AO1745,0)+'01_指標庫'!$H$13*IF(ISNUMBER($AE1745),AP1745,0)+'01_指標庫'!$H$14*IF(ISNUMBER($I1745),O1745,0)+'01_指標庫'!$H$15*IF(ISNUMBER($AH1745),AS1745,0)+'01_指標庫'!$H$16*IF(ISNUMBER($K1745),P1745,0)+'01_指標庫'!$H$17*IF(ISNUMBER($AI1745),AT1745,0)+'01_指標庫'!$H$18*IF(ISNUMBER($AJ1745),AU1745,0)+'01_指標庫'!$H$19*IF(ISNUMBER($AK1745),AV1745,0)+'01_指標庫'!$H$20*IF(ISNUMBER($BB1745),BB1745,0)+'01_指標庫'!$H$21*IF(ISNUMBER($BC1745),BC1745,0))/AW1745,1))</f>
        <v>82.4</v>
      </c>
      <c r="AY1745" s="67"/>
      <c r="AZ1745" s="67"/>
      <c r="BA1745" s="66">
        <f t="shared" si="638"/>
        <v>1.3688768724817724E-2</v>
      </c>
      <c r="BB1745">
        <f t="shared" si="639"/>
        <v>100</v>
      </c>
      <c r="BC1745" t="str">
        <f t="shared" si="640"/>
        <v/>
      </c>
    </row>
    <row r="1746" spans="1:55" ht="15" customHeight="1">
      <c r="A1746" s="56">
        <v>1742</v>
      </c>
      <c r="B1746" s="57">
        <v>45085</v>
      </c>
      <c r="C1746" s="56">
        <v>2023</v>
      </c>
      <c r="D1746" s="58" t="s">
        <v>239</v>
      </c>
      <c r="E1746" s="59">
        <v>14484.54</v>
      </c>
      <c r="F1746" s="60">
        <v>0.18942600000000001</v>
      </c>
      <c r="G1746" s="60">
        <v>-5.0520000000000001E-3</v>
      </c>
      <c r="H1746" s="61">
        <v>0.89800000000000002</v>
      </c>
      <c r="I1746" s="69">
        <v>387.6</v>
      </c>
      <c r="J1746" s="70" t="s">
        <v>240</v>
      </c>
      <c r="K1746" s="63">
        <v>13.65</v>
      </c>
      <c r="L1746" s="56">
        <f t="shared" si="618"/>
        <v>100</v>
      </c>
      <c r="M1746" s="56">
        <f t="shared" si="619"/>
        <v>100</v>
      </c>
      <c r="N1746" s="56">
        <f t="shared" si="620"/>
        <v>100</v>
      </c>
      <c r="O1746" s="56">
        <f t="shared" si="621"/>
        <v>50</v>
      </c>
      <c r="P1746" s="56">
        <f t="shared" si="622"/>
        <v>100</v>
      </c>
      <c r="Q1746" s="63"/>
      <c r="R1746" s="56"/>
      <c r="S1746" s="60">
        <f t="shared" si="635"/>
        <v>1.2671909749435217E-2</v>
      </c>
      <c r="T1746" s="64">
        <f t="shared" si="636"/>
        <v>-2.0803443328550886E-2</v>
      </c>
      <c r="V1746" s="65"/>
      <c r="W1746" s="65"/>
      <c r="Y1746" s="15" t="str">
        <f t="shared" si="623"/>
        <v>EASY</v>
      </c>
      <c r="AA1746" s="66">
        <f t="shared" si="637"/>
        <v>0.10299659269880146</v>
      </c>
      <c r="AB1746">
        <f>LOOKUP($B1746,'07_L1政策步階'!$A$4:$A$14,'07_L1政策步階'!$C$4:$C$14)</f>
        <v>-1</v>
      </c>
      <c r="AC1746" s="65"/>
      <c r="AD1746" s="65"/>
      <c r="AE1746" s="65"/>
      <c r="AF1746" s="65"/>
      <c r="AG1746" s="65"/>
      <c r="AH1746" s="65"/>
      <c r="AI1746" s="65"/>
      <c r="AJ1746" s="65"/>
      <c r="AK1746" s="65"/>
      <c r="AL1746">
        <f t="shared" si="624"/>
        <v>100</v>
      </c>
      <c r="AM1746">
        <f t="shared" si="625"/>
        <v>0</v>
      </c>
      <c r="AN1746" t="str">
        <f t="shared" si="626"/>
        <v/>
      </c>
      <c r="AO1746" t="str">
        <f t="shared" si="627"/>
        <v/>
      </c>
      <c r="AP1746" t="str">
        <f t="shared" si="628"/>
        <v/>
      </c>
      <c r="AQ1746" t="str">
        <f t="shared" si="629"/>
        <v/>
      </c>
      <c r="AR1746" t="str">
        <f t="shared" si="630"/>
        <v/>
      </c>
      <c r="AS1746" t="str">
        <f t="shared" si="631"/>
        <v/>
      </c>
      <c r="AT1746" t="str">
        <f t="shared" si="632"/>
        <v/>
      </c>
      <c r="AU1746" t="str">
        <f t="shared" si="633"/>
        <v/>
      </c>
      <c r="AV1746" t="str">
        <f t="shared" si="634"/>
        <v/>
      </c>
      <c r="AW1746">
        <f>'01_指標庫'!$H$4*ISNUMBER($F1746)+'01_指標庫'!$H$5*ISNUMBER($AA1746)+'01_指標庫'!$H$6*ISNUMBER($G1746)+'01_指標庫'!$H$7*ISNUMBER($H1746)+'01_指標庫'!$H$8*ISNUMBER($AF1746)+'01_指標庫'!$H$9*ISNUMBER($AG1746)+'01_指標庫'!$H$10*ISNUMBER($AB1746)+'01_指標庫'!$H$11*ISNUMBER($AC1746)+'01_指標庫'!$H$12*ISNUMBER($AD1746)+'01_指標庫'!$H$13*ISNUMBER($AE1746)+'01_指標庫'!$H$14*ISNUMBER($I1746)+'01_指標庫'!$H$15*ISNUMBER($AH1746)+'01_指標庫'!$H$16*ISNUMBER($K1746)+'01_指標庫'!$H$17*ISNUMBER($AI1746)+'01_指標庫'!$H$18*ISNUMBER($AJ1746)+'01_指標庫'!$H$19*ISNUMBER($AK1746)+'01_指標庫'!$H$20*ISNUMBER($BB1746)+'01_指標庫'!$H$21*ISNUMBER($BC1746)</f>
        <v>51</v>
      </c>
      <c r="AX1746">
        <f>IF(AW1746=0,50,ROUND(('01_指標庫'!$H$4*IF(ISNUMBER($F1746),L1746,0)+'01_指標庫'!$H$5*IF(ISNUMBER($AA1746),AL1746,0)+'01_指標庫'!$H$6*IF(ISNUMBER($G1746),M1746,0)+'01_指標庫'!$H$7*IF(ISNUMBER($H1746),N1746,0)+'01_指標庫'!$H$8*IF(ISNUMBER($AF1746),AQ1746,0)+'01_指標庫'!$H$9*IF(ISNUMBER($AG1746),AR1746,0)+'01_指標庫'!$H$10*IF(ISNUMBER($AB1746),AM1746,0)+'01_指標庫'!$H$11*IF(ISNUMBER($AC1746),AN1746,0)+'01_指標庫'!$H$12*IF(ISNUMBER($AD1746),AO1746,0)+'01_指標庫'!$H$13*IF(ISNUMBER($AE1746),AP1746,0)+'01_指標庫'!$H$14*IF(ISNUMBER($I1746),O1746,0)+'01_指標庫'!$H$15*IF(ISNUMBER($AH1746),AS1746,0)+'01_指標庫'!$H$16*IF(ISNUMBER($K1746),P1746,0)+'01_指標庫'!$H$17*IF(ISNUMBER($AI1746),AT1746,0)+'01_指標庫'!$H$18*IF(ISNUMBER($AJ1746),AU1746,0)+'01_指標庫'!$H$19*IF(ISNUMBER($AK1746),AV1746,0)+'01_指標庫'!$H$20*IF(ISNUMBER($BB1746),BB1746,0)+'01_指標庫'!$H$21*IF(ISNUMBER($BC1746),BC1746,0))/AW1746,1))</f>
        <v>76.5</v>
      </c>
      <c r="AY1746" s="67"/>
      <c r="AZ1746" s="67"/>
      <c r="BA1746" s="66">
        <f t="shared" si="638"/>
        <v>8.0809625440536603E-3</v>
      </c>
      <c r="BB1746">
        <f t="shared" si="639"/>
        <v>50</v>
      </c>
      <c r="BC1746" t="str">
        <f t="shared" si="640"/>
        <v/>
      </c>
    </row>
    <row r="1747" spans="1:55" ht="15" customHeight="1">
      <c r="A1747" s="56">
        <v>1743</v>
      </c>
      <c r="B1747" s="57">
        <v>45086</v>
      </c>
      <c r="C1747" s="56">
        <v>2023</v>
      </c>
      <c r="D1747" s="58" t="s">
        <v>234</v>
      </c>
      <c r="E1747" s="59">
        <v>14528.36</v>
      </c>
      <c r="F1747" s="60">
        <v>0.192218</v>
      </c>
      <c r="G1747" s="60">
        <v>-2.042E-3</v>
      </c>
      <c r="H1747" s="61">
        <v>0.89800000000000002</v>
      </c>
      <c r="I1747" s="69">
        <v>389.2</v>
      </c>
      <c r="J1747" s="70" t="s">
        <v>240</v>
      </c>
      <c r="K1747" s="63">
        <v>13.83</v>
      </c>
      <c r="L1747" s="56">
        <f t="shared" si="618"/>
        <v>100</v>
      </c>
      <c r="M1747" s="56">
        <f t="shared" si="619"/>
        <v>100</v>
      </c>
      <c r="N1747" s="56">
        <f t="shared" si="620"/>
        <v>100</v>
      </c>
      <c r="O1747" s="56">
        <f t="shared" si="621"/>
        <v>50</v>
      </c>
      <c r="P1747" s="56">
        <f t="shared" si="622"/>
        <v>100</v>
      </c>
      <c r="Q1747" s="63"/>
      <c r="R1747" s="56"/>
      <c r="S1747" s="60">
        <f t="shared" si="635"/>
        <v>3.0252945554363198E-3</v>
      </c>
      <c r="T1747" s="64">
        <f t="shared" si="636"/>
        <v>1.318681318681314E-2</v>
      </c>
      <c r="V1747" s="65"/>
      <c r="W1747" s="65"/>
      <c r="Y1747" s="15" t="str">
        <f t="shared" si="623"/>
        <v>EASY</v>
      </c>
      <c r="AA1747" s="66">
        <f t="shared" si="637"/>
        <v>0.10501249674426494</v>
      </c>
      <c r="AB1747">
        <f>LOOKUP($B1747,'07_L1政策步階'!$A$4:$A$14,'07_L1政策步階'!$C$4:$C$14)</f>
        <v>-1</v>
      </c>
      <c r="AC1747" s="65"/>
      <c r="AD1747" s="65"/>
      <c r="AE1747" s="65"/>
      <c r="AF1747" s="65"/>
      <c r="AG1747" s="65"/>
      <c r="AH1747" s="65"/>
      <c r="AI1747" s="65"/>
      <c r="AJ1747" s="65"/>
      <c r="AK1747" s="65"/>
      <c r="AL1747">
        <f t="shared" si="624"/>
        <v>100</v>
      </c>
      <c r="AM1747">
        <f t="shared" si="625"/>
        <v>0</v>
      </c>
      <c r="AN1747" t="str">
        <f t="shared" si="626"/>
        <v/>
      </c>
      <c r="AO1747" t="str">
        <f t="shared" si="627"/>
        <v/>
      </c>
      <c r="AP1747" t="str">
        <f t="shared" si="628"/>
        <v/>
      </c>
      <c r="AQ1747" t="str">
        <f t="shared" si="629"/>
        <v/>
      </c>
      <c r="AR1747" t="str">
        <f t="shared" si="630"/>
        <v/>
      </c>
      <c r="AS1747" t="str">
        <f t="shared" si="631"/>
        <v/>
      </c>
      <c r="AT1747" t="str">
        <f t="shared" si="632"/>
        <v/>
      </c>
      <c r="AU1747" t="str">
        <f t="shared" si="633"/>
        <v/>
      </c>
      <c r="AV1747" t="str">
        <f t="shared" si="634"/>
        <v/>
      </c>
      <c r="AW1747">
        <f>'01_指標庫'!$H$4*ISNUMBER($F1747)+'01_指標庫'!$H$5*ISNUMBER($AA1747)+'01_指標庫'!$H$6*ISNUMBER($G1747)+'01_指標庫'!$H$7*ISNUMBER($H1747)+'01_指標庫'!$H$8*ISNUMBER($AF1747)+'01_指標庫'!$H$9*ISNUMBER($AG1747)+'01_指標庫'!$H$10*ISNUMBER($AB1747)+'01_指標庫'!$H$11*ISNUMBER($AC1747)+'01_指標庫'!$H$12*ISNUMBER($AD1747)+'01_指標庫'!$H$13*ISNUMBER($AE1747)+'01_指標庫'!$H$14*ISNUMBER($I1747)+'01_指標庫'!$H$15*ISNUMBER($AH1747)+'01_指標庫'!$H$16*ISNUMBER($K1747)+'01_指標庫'!$H$17*ISNUMBER($AI1747)+'01_指標庫'!$H$18*ISNUMBER($AJ1747)+'01_指標庫'!$H$19*ISNUMBER($AK1747)+'01_指標庫'!$H$20*ISNUMBER($BB1747)+'01_指標庫'!$H$21*ISNUMBER($BC1747)</f>
        <v>51</v>
      </c>
      <c r="AX1747">
        <f>IF(AW1747=0,50,ROUND(('01_指標庫'!$H$4*IF(ISNUMBER($F1747),L1747,0)+'01_指標庫'!$H$5*IF(ISNUMBER($AA1747),AL1747,0)+'01_指標庫'!$H$6*IF(ISNUMBER($G1747),M1747,0)+'01_指標庫'!$H$7*IF(ISNUMBER($H1747),N1747,0)+'01_指標庫'!$H$8*IF(ISNUMBER($AF1747),AQ1747,0)+'01_指標庫'!$H$9*IF(ISNUMBER($AG1747),AR1747,0)+'01_指標庫'!$H$10*IF(ISNUMBER($AB1747),AM1747,0)+'01_指標庫'!$H$11*IF(ISNUMBER($AC1747),AN1747,0)+'01_指標庫'!$H$12*IF(ISNUMBER($AD1747),AO1747,0)+'01_指標庫'!$H$13*IF(ISNUMBER($AE1747),AP1747,0)+'01_指標庫'!$H$14*IF(ISNUMBER($I1747),O1747,0)+'01_指標庫'!$H$15*IF(ISNUMBER($AH1747),AS1747,0)+'01_指標庫'!$H$16*IF(ISNUMBER($K1747),P1747,0)+'01_指標庫'!$H$17*IF(ISNUMBER($AI1747),AT1747,0)+'01_指標庫'!$H$18*IF(ISNUMBER($AJ1747),AU1747,0)+'01_指標庫'!$H$19*IF(ISNUMBER($AK1747),AV1747,0)+'01_指標庫'!$H$20*IF(ISNUMBER($BB1747),BB1747,0)+'01_指標庫'!$H$21*IF(ISNUMBER($BC1747),BC1747,0))/AW1747,1))</f>
        <v>76.5</v>
      </c>
      <c r="AY1747" s="67"/>
      <c r="AZ1747" s="67"/>
      <c r="BA1747" s="66">
        <f t="shared" si="638"/>
        <v>3.7078450362724169E-3</v>
      </c>
      <c r="BB1747">
        <f t="shared" si="639"/>
        <v>50</v>
      </c>
      <c r="BC1747" t="str">
        <f t="shared" si="640"/>
        <v/>
      </c>
    </row>
    <row r="1748" spans="1:55" ht="15" customHeight="1">
      <c r="A1748" s="56">
        <v>1744</v>
      </c>
      <c r="B1748" s="57">
        <v>45089</v>
      </c>
      <c r="C1748" s="56">
        <v>2023</v>
      </c>
      <c r="D1748" s="58" t="s">
        <v>236</v>
      </c>
      <c r="E1748" s="59">
        <v>14784.3</v>
      </c>
      <c r="F1748" s="60">
        <v>0.21229200000000001</v>
      </c>
      <c r="G1748" s="60">
        <v>0</v>
      </c>
      <c r="H1748" s="61">
        <v>0.93879999999999997</v>
      </c>
      <c r="I1748" s="69">
        <v>399.1</v>
      </c>
      <c r="J1748" s="70" t="s">
        <v>240</v>
      </c>
      <c r="K1748" s="63">
        <v>15.01</v>
      </c>
      <c r="L1748" s="56">
        <f t="shared" si="618"/>
        <v>100</v>
      </c>
      <c r="M1748" s="56">
        <f t="shared" si="619"/>
        <v>100</v>
      </c>
      <c r="N1748" s="56">
        <f t="shared" si="620"/>
        <v>100</v>
      </c>
      <c r="O1748" s="56">
        <f t="shared" si="621"/>
        <v>50</v>
      </c>
      <c r="P1748" s="56">
        <f t="shared" si="622"/>
        <v>100</v>
      </c>
      <c r="Q1748" s="63"/>
      <c r="R1748" s="56"/>
      <c r="S1748" s="60">
        <f t="shared" si="635"/>
        <v>1.7616578884333656E-2</v>
      </c>
      <c r="T1748" s="64">
        <f t="shared" si="636"/>
        <v>8.5321764280549495E-2</v>
      </c>
      <c r="V1748" s="65"/>
      <c r="W1748" s="65"/>
      <c r="Y1748" s="15" t="str">
        <f t="shared" si="623"/>
        <v>EASY</v>
      </c>
      <c r="AA1748" s="66">
        <f t="shared" si="637"/>
        <v>0.10715356308859425</v>
      </c>
      <c r="AB1748">
        <f>LOOKUP($B1748,'07_L1政策步階'!$A$4:$A$14,'07_L1政策步階'!$C$4:$C$14)</f>
        <v>-1</v>
      </c>
      <c r="AC1748" s="65"/>
      <c r="AD1748" s="65"/>
      <c r="AE1748" s="65"/>
      <c r="AF1748" s="65"/>
      <c r="AG1748" s="65"/>
      <c r="AH1748" s="65"/>
      <c r="AI1748" s="65"/>
      <c r="AJ1748" s="65"/>
      <c r="AK1748" s="65"/>
      <c r="AL1748">
        <f t="shared" si="624"/>
        <v>100</v>
      </c>
      <c r="AM1748">
        <f t="shared" si="625"/>
        <v>0</v>
      </c>
      <c r="AN1748" t="str">
        <f t="shared" si="626"/>
        <v/>
      </c>
      <c r="AO1748" t="str">
        <f t="shared" si="627"/>
        <v/>
      </c>
      <c r="AP1748" t="str">
        <f t="shared" si="628"/>
        <v/>
      </c>
      <c r="AQ1748" t="str">
        <f t="shared" si="629"/>
        <v/>
      </c>
      <c r="AR1748" t="str">
        <f t="shared" si="630"/>
        <v/>
      </c>
      <c r="AS1748" t="str">
        <f t="shared" si="631"/>
        <v/>
      </c>
      <c r="AT1748" t="str">
        <f t="shared" si="632"/>
        <v/>
      </c>
      <c r="AU1748" t="str">
        <f t="shared" si="633"/>
        <v/>
      </c>
      <c r="AV1748" t="str">
        <f t="shared" si="634"/>
        <v/>
      </c>
      <c r="AW1748">
        <f>'01_指標庫'!$H$4*ISNUMBER($F1748)+'01_指標庫'!$H$5*ISNUMBER($AA1748)+'01_指標庫'!$H$6*ISNUMBER($G1748)+'01_指標庫'!$H$7*ISNUMBER($H1748)+'01_指標庫'!$H$8*ISNUMBER($AF1748)+'01_指標庫'!$H$9*ISNUMBER($AG1748)+'01_指標庫'!$H$10*ISNUMBER($AB1748)+'01_指標庫'!$H$11*ISNUMBER($AC1748)+'01_指標庫'!$H$12*ISNUMBER($AD1748)+'01_指標庫'!$H$13*ISNUMBER($AE1748)+'01_指標庫'!$H$14*ISNUMBER($I1748)+'01_指標庫'!$H$15*ISNUMBER($AH1748)+'01_指標庫'!$H$16*ISNUMBER($K1748)+'01_指標庫'!$H$17*ISNUMBER($AI1748)+'01_指標庫'!$H$18*ISNUMBER($AJ1748)+'01_指標庫'!$H$19*ISNUMBER($AK1748)+'01_指標庫'!$H$20*ISNUMBER($BB1748)+'01_指標庫'!$H$21*ISNUMBER($BC1748)</f>
        <v>51</v>
      </c>
      <c r="AX1748">
        <f>IF(AW1748=0,50,ROUND(('01_指標庫'!$H$4*IF(ISNUMBER($F1748),L1748,0)+'01_指標庫'!$H$5*IF(ISNUMBER($AA1748),AL1748,0)+'01_指標庫'!$H$6*IF(ISNUMBER($G1748),M1748,0)+'01_指標庫'!$H$7*IF(ISNUMBER($H1748),N1748,0)+'01_指標庫'!$H$8*IF(ISNUMBER($AF1748),AQ1748,0)+'01_指標庫'!$H$9*IF(ISNUMBER($AG1748),AR1748,0)+'01_指標庫'!$H$10*IF(ISNUMBER($AB1748),AM1748,0)+'01_指標庫'!$H$11*IF(ISNUMBER($AC1748),AN1748,0)+'01_指標庫'!$H$12*IF(ISNUMBER($AD1748),AO1748,0)+'01_指標庫'!$H$13*IF(ISNUMBER($AE1748),AP1748,0)+'01_指標庫'!$H$14*IF(ISNUMBER($I1748),O1748,0)+'01_指標庫'!$H$15*IF(ISNUMBER($AH1748),AS1748,0)+'01_指標庫'!$H$16*IF(ISNUMBER($K1748),P1748,0)+'01_指標庫'!$H$17*IF(ISNUMBER($AI1748),AT1748,0)+'01_指標庫'!$H$18*IF(ISNUMBER($AJ1748),AU1748,0)+'01_指標庫'!$H$19*IF(ISNUMBER($AK1748),AV1748,0)+'01_指標庫'!$H$20*IF(ISNUMBER($BB1748),BB1748,0)+'01_指標庫'!$H$21*IF(ISNUMBER($BC1748),BC1748,0))/AW1748,1))</f>
        <v>76.5</v>
      </c>
      <c r="AY1748" s="67"/>
      <c r="AZ1748" s="67"/>
      <c r="BA1748" s="66">
        <f t="shared" si="638"/>
        <v>3.486236770892992E-3</v>
      </c>
      <c r="BB1748">
        <f t="shared" si="639"/>
        <v>50</v>
      </c>
      <c r="BC1748" t="str">
        <f t="shared" si="640"/>
        <v/>
      </c>
    </row>
    <row r="1749" spans="1:55" ht="15" customHeight="1">
      <c r="A1749" s="56">
        <v>1745</v>
      </c>
      <c r="B1749" s="57">
        <v>45090</v>
      </c>
      <c r="C1749" s="56">
        <v>2023</v>
      </c>
      <c r="D1749" s="58" t="s">
        <v>237</v>
      </c>
      <c r="E1749" s="59">
        <v>14900.85</v>
      </c>
      <c r="F1749" s="60">
        <v>0.22097</v>
      </c>
      <c r="G1749" s="60">
        <v>0</v>
      </c>
      <c r="H1749" s="61">
        <v>0.93879999999999997</v>
      </c>
      <c r="I1749" s="69">
        <v>395.7</v>
      </c>
      <c r="J1749" s="70" t="s">
        <v>240</v>
      </c>
      <c r="K1749" s="63">
        <v>14.61</v>
      </c>
      <c r="L1749" s="56">
        <f t="shared" si="618"/>
        <v>100</v>
      </c>
      <c r="M1749" s="56">
        <f t="shared" si="619"/>
        <v>100</v>
      </c>
      <c r="N1749" s="56">
        <f t="shared" si="620"/>
        <v>100</v>
      </c>
      <c r="O1749" s="56">
        <f t="shared" si="621"/>
        <v>50</v>
      </c>
      <c r="P1749" s="56">
        <f t="shared" si="622"/>
        <v>100</v>
      </c>
      <c r="Q1749" s="63"/>
      <c r="R1749" s="56"/>
      <c r="S1749" s="60">
        <f t="shared" si="635"/>
        <v>7.8833627564376396E-3</v>
      </c>
      <c r="T1749" s="64">
        <f t="shared" si="636"/>
        <v>-2.664890073284476E-2</v>
      </c>
      <c r="V1749" s="65"/>
      <c r="W1749" s="65"/>
      <c r="Y1749" s="15" t="str">
        <f t="shared" si="623"/>
        <v>EASY</v>
      </c>
      <c r="AA1749" s="66">
        <f t="shared" si="637"/>
        <v>0.10917437052469059</v>
      </c>
      <c r="AB1749">
        <f>LOOKUP($B1749,'07_L1政策步階'!$A$4:$A$14,'07_L1政策步階'!$C$4:$C$14)</f>
        <v>-1</v>
      </c>
      <c r="AC1749" s="65"/>
      <c r="AD1749" s="65"/>
      <c r="AE1749" s="65"/>
      <c r="AF1749" s="65"/>
      <c r="AG1749" s="65"/>
      <c r="AH1749" s="65"/>
      <c r="AI1749" s="65"/>
      <c r="AJ1749" s="65"/>
      <c r="AK1749" s="65"/>
      <c r="AL1749">
        <f t="shared" si="624"/>
        <v>100</v>
      </c>
      <c r="AM1749">
        <f t="shared" si="625"/>
        <v>0</v>
      </c>
      <c r="AN1749" t="str">
        <f t="shared" si="626"/>
        <v/>
      </c>
      <c r="AO1749" t="str">
        <f t="shared" si="627"/>
        <v/>
      </c>
      <c r="AP1749" t="str">
        <f t="shared" si="628"/>
        <v/>
      </c>
      <c r="AQ1749" t="str">
        <f t="shared" si="629"/>
        <v/>
      </c>
      <c r="AR1749" t="str">
        <f t="shared" si="630"/>
        <v/>
      </c>
      <c r="AS1749" t="str">
        <f t="shared" si="631"/>
        <v/>
      </c>
      <c r="AT1749" t="str">
        <f t="shared" si="632"/>
        <v/>
      </c>
      <c r="AU1749" t="str">
        <f t="shared" si="633"/>
        <v/>
      </c>
      <c r="AV1749" t="str">
        <f t="shared" si="634"/>
        <v/>
      </c>
      <c r="AW1749">
        <f>'01_指標庫'!$H$4*ISNUMBER($F1749)+'01_指標庫'!$H$5*ISNUMBER($AA1749)+'01_指標庫'!$H$6*ISNUMBER($G1749)+'01_指標庫'!$H$7*ISNUMBER($H1749)+'01_指標庫'!$H$8*ISNUMBER($AF1749)+'01_指標庫'!$H$9*ISNUMBER($AG1749)+'01_指標庫'!$H$10*ISNUMBER($AB1749)+'01_指標庫'!$H$11*ISNUMBER($AC1749)+'01_指標庫'!$H$12*ISNUMBER($AD1749)+'01_指標庫'!$H$13*ISNUMBER($AE1749)+'01_指標庫'!$H$14*ISNUMBER($I1749)+'01_指標庫'!$H$15*ISNUMBER($AH1749)+'01_指標庫'!$H$16*ISNUMBER($K1749)+'01_指標庫'!$H$17*ISNUMBER($AI1749)+'01_指標庫'!$H$18*ISNUMBER($AJ1749)+'01_指標庫'!$H$19*ISNUMBER($AK1749)+'01_指標庫'!$H$20*ISNUMBER($BB1749)+'01_指標庫'!$H$21*ISNUMBER($BC1749)</f>
        <v>51</v>
      </c>
      <c r="AX1749">
        <f>IF(AW1749=0,50,ROUND(('01_指標庫'!$H$4*IF(ISNUMBER($F1749),L1749,0)+'01_指標庫'!$H$5*IF(ISNUMBER($AA1749),AL1749,0)+'01_指標庫'!$H$6*IF(ISNUMBER($G1749),M1749,0)+'01_指標庫'!$H$7*IF(ISNUMBER($H1749),N1749,0)+'01_指標庫'!$H$8*IF(ISNUMBER($AF1749),AQ1749,0)+'01_指標庫'!$H$9*IF(ISNUMBER($AG1749),AR1749,0)+'01_指標庫'!$H$10*IF(ISNUMBER($AB1749),AM1749,0)+'01_指標庫'!$H$11*IF(ISNUMBER($AC1749),AN1749,0)+'01_指標庫'!$H$12*IF(ISNUMBER($AD1749),AO1749,0)+'01_指標庫'!$H$13*IF(ISNUMBER($AE1749),AP1749,0)+'01_指標庫'!$H$14*IF(ISNUMBER($I1749),O1749,0)+'01_指標庫'!$H$15*IF(ISNUMBER($AH1749),AS1749,0)+'01_指標庫'!$H$16*IF(ISNUMBER($K1749),P1749,0)+'01_指標庫'!$H$17*IF(ISNUMBER($AI1749),AT1749,0)+'01_指標庫'!$H$18*IF(ISNUMBER($AJ1749),AU1749,0)+'01_指標庫'!$H$19*IF(ISNUMBER($AK1749),AV1749,0)+'01_指標庫'!$H$20*IF(ISNUMBER($BB1749),BB1749,0)+'01_指標庫'!$H$21*IF(ISNUMBER($BC1749),BC1749,0))/AW1749,1))</f>
        <v>76.5</v>
      </c>
      <c r="AY1749" s="67"/>
      <c r="AZ1749" s="67"/>
      <c r="BA1749" s="66">
        <f t="shared" si="638"/>
        <v>4.4339440982230638E-3</v>
      </c>
      <c r="BB1749">
        <f t="shared" si="639"/>
        <v>50</v>
      </c>
      <c r="BC1749" t="str">
        <f t="shared" si="640"/>
        <v/>
      </c>
    </row>
    <row r="1750" spans="1:55" ht="15" customHeight="1">
      <c r="A1750" s="56">
        <v>1746</v>
      </c>
      <c r="B1750" s="57">
        <v>45091</v>
      </c>
      <c r="C1750" s="56">
        <v>2023</v>
      </c>
      <c r="D1750" s="58" t="s">
        <v>238</v>
      </c>
      <c r="E1750" s="59">
        <v>15005.69</v>
      </c>
      <c r="F1750" s="60">
        <v>0.228352</v>
      </c>
      <c r="G1750" s="60">
        <v>0</v>
      </c>
      <c r="H1750" s="61">
        <v>0.91839999999999999</v>
      </c>
      <c r="I1750" s="69">
        <v>389.6</v>
      </c>
      <c r="J1750" s="70" t="s">
        <v>240</v>
      </c>
      <c r="K1750" s="63">
        <v>13.88</v>
      </c>
      <c r="L1750" s="56">
        <f t="shared" si="618"/>
        <v>100</v>
      </c>
      <c r="M1750" s="56">
        <f t="shared" si="619"/>
        <v>100</v>
      </c>
      <c r="N1750" s="56">
        <f t="shared" si="620"/>
        <v>100</v>
      </c>
      <c r="O1750" s="56">
        <f t="shared" si="621"/>
        <v>50</v>
      </c>
      <c r="P1750" s="56">
        <f t="shared" si="622"/>
        <v>100</v>
      </c>
      <c r="Q1750" s="63"/>
      <c r="R1750" s="56"/>
      <c r="S1750" s="60">
        <f t="shared" si="635"/>
        <v>7.0358402373018603E-3</v>
      </c>
      <c r="T1750" s="64">
        <f t="shared" si="636"/>
        <v>-4.9965776865160794E-2</v>
      </c>
      <c r="V1750" s="65"/>
      <c r="W1750" s="65"/>
      <c r="Y1750" s="15" t="str">
        <f t="shared" si="623"/>
        <v>EASY</v>
      </c>
      <c r="AA1750" s="66">
        <f t="shared" si="637"/>
        <v>0.11112538551638318</v>
      </c>
      <c r="AB1750">
        <f>LOOKUP($B1750,'07_L1政策步階'!$A$4:$A$14,'07_L1政策步階'!$C$4:$C$14)</f>
        <v>-1</v>
      </c>
      <c r="AC1750" s="65"/>
      <c r="AD1750" s="65"/>
      <c r="AE1750" s="65"/>
      <c r="AF1750" s="65"/>
      <c r="AG1750" s="65"/>
      <c r="AH1750" s="65"/>
      <c r="AI1750" s="65"/>
      <c r="AJ1750" s="65"/>
      <c r="AK1750" s="65"/>
      <c r="AL1750">
        <f t="shared" si="624"/>
        <v>100</v>
      </c>
      <c r="AM1750">
        <f t="shared" si="625"/>
        <v>0</v>
      </c>
      <c r="AN1750" t="str">
        <f t="shared" si="626"/>
        <v/>
      </c>
      <c r="AO1750" t="str">
        <f t="shared" si="627"/>
        <v/>
      </c>
      <c r="AP1750" t="str">
        <f t="shared" si="628"/>
        <v/>
      </c>
      <c r="AQ1750" t="str">
        <f t="shared" si="629"/>
        <v/>
      </c>
      <c r="AR1750" t="str">
        <f t="shared" si="630"/>
        <v/>
      </c>
      <c r="AS1750" t="str">
        <f t="shared" si="631"/>
        <v/>
      </c>
      <c r="AT1750" t="str">
        <f t="shared" si="632"/>
        <v/>
      </c>
      <c r="AU1750" t="str">
        <f t="shared" si="633"/>
        <v/>
      </c>
      <c r="AV1750" t="str">
        <f t="shared" si="634"/>
        <v/>
      </c>
      <c r="AW1750">
        <f>'01_指標庫'!$H$4*ISNUMBER($F1750)+'01_指標庫'!$H$5*ISNUMBER($AA1750)+'01_指標庫'!$H$6*ISNUMBER($G1750)+'01_指標庫'!$H$7*ISNUMBER($H1750)+'01_指標庫'!$H$8*ISNUMBER($AF1750)+'01_指標庫'!$H$9*ISNUMBER($AG1750)+'01_指標庫'!$H$10*ISNUMBER($AB1750)+'01_指標庫'!$H$11*ISNUMBER($AC1750)+'01_指標庫'!$H$12*ISNUMBER($AD1750)+'01_指標庫'!$H$13*ISNUMBER($AE1750)+'01_指標庫'!$H$14*ISNUMBER($I1750)+'01_指標庫'!$H$15*ISNUMBER($AH1750)+'01_指標庫'!$H$16*ISNUMBER($K1750)+'01_指標庫'!$H$17*ISNUMBER($AI1750)+'01_指標庫'!$H$18*ISNUMBER($AJ1750)+'01_指標庫'!$H$19*ISNUMBER($AK1750)+'01_指標庫'!$H$20*ISNUMBER($BB1750)+'01_指標庫'!$H$21*ISNUMBER($BC1750)</f>
        <v>51</v>
      </c>
      <c r="AX1750">
        <f>IF(AW1750=0,50,ROUND(('01_指標庫'!$H$4*IF(ISNUMBER($F1750),L1750,0)+'01_指標庫'!$H$5*IF(ISNUMBER($AA1750),AL1750,0)+'01_指標庫'!$H$6*IF(ISNUMBER($G1750),M1750,0)+'01_指標庫'!$H$7*IF(ISNUMBER($H1750),N1750,0)+'01_指標庫'!$H$8*IF(ISNUMBER($AF1750),AQ1750,0)+'01_指標庫'!$H$9*IF(ISNUMBER($AG1750),AR1750,0)+'01_指標庫'!$H$10*IF(ISNUMBER($AB1750),AM1750,0)+'01_指標庫'!$H$11*IF(ISNUMBER($AC1750),AN1750,0)+'01_指標庫'!$H$12*IF(ISNUMBER($AD1750),AO1750,0)+'01_指標庫'!$H$13*IF(ISNUMBER($AE1750),AP1750,0)+'01_指標庫'!$H$14*IF(ISNUMBER($I1750),O1750,0)+'01_指標庫'!$H$15*IF(ISNUMBER($AH1750),AS1750,0)+'01_指標庫'!$H$16*IF(ISNUMBER($K1750),P1750,0)+'01_指標庫'!$H$17*IF(ISNUMBER($AI1750),AT1750,0)+'01_指標庫'!$H$18*IF(ISNUMBER($AJ1750),AU1750,0)+'01_指標庫'!$H$19*IF(ISNUMBER($AK1750),AV1750,0)+'01_指標庫'!$H$20*IF(ISNUMBER($BB1750),BB1750,0)+'01_指標庫'!$H$21*IF(ISNUMBER($BC1750),BC1750,0))/AW1750,1))</f>
        <v>76.5</v>
      </c>
      <c r="AY1750" s="67"/>
      <c r="AZ1750" s="67"/>
      <c r="BA1750" s="66">
        <f t="shared" si="638"/>
        <v>8.8817469221937895E-3</v>
      </c>
      <c r="BB1750">
        <f t="shared" si="639"/>
        <v>50</v>
      </c>
      <c r="BC1750" t="str">
        <f t="shared" si="640"/>
        <v/>
      </c>
    </row>
    <row r="1751" spans="1:55" ht="15" customHeight="1">
      <c r="A1751" s="56">
        <v>1747</v>
      </c>
      <c r="B1751" s="57">
        <v>45092</v>
      </c>
      <c r="C1751" s="56">
        <v>2023</v>
      </c>
      <c r="D1751" s="58" t="s">
        <v>239</v>
      </c>
      <c r="E1751" s="59">
        <v>15185.48</v>
      </c>
      <c r="F1751" s="60">
        <v>0.241697</v>
      </c>
      <c r="G1751" s="60">
        <v>0</v>
      </c>
      <c r="H1751" s="61">
        <v>0.93879999999999997</v>
      </c>
      <c r="I1751" s="69">
        <v>394.8</v>
      </c>
      <c r="J1751" s="70" t="s">
        <v>240</v>
      </c>
      <c r="K1751" s="63">
        <v>14.5</v>
      </c>
      <c r="L1751" s="56">
        <f t="shared" si="618"/>
        <v>100</v>
      </c>
      <c r="M1751" s="56">
        <f t="shared" si="619"/>
        <v>100</v>
      </c>
      <c r="N1751" s="56">
        <f t="shared" si="620"/>
        <v>100</v>
      </c>
      <c r="O1751" s="56">
        <f t="shared" si="621"/>
        <v>50</v>
      </c>
      <c r="P1751" s="56">
        <f t="shared" si="622"/>
        <v>100</v>
      </c>
      <c r="Q1751" s="63"/>
      <c r="R1751" s="56"/>
      <c r="S1751" s="60">
        <f t="shared" si="635"/>
        <v>1.1981455034723476E-2</v>
      </c>
      <c r="T1751" s="64">
        <f t="shared" si="636"/>
        <v>4.4668587896253609E-2</v>
      </c>
      <c r="V1751" s="65"/>
      <c r="W1751" s="65"/>
      <c r="Y1751" s="15" t="str">
        <f t="shared" si="623"/>
        <v>EASY</v>
      </c>
      <c r="AA1751" s="66">
        <f t="shared" si="637"/>
        <v>0.11330872079608012</v>
      </c>
      <c r="AB1751">
        <f>LOOKUP($B1751,'07_L1政策步階'!$A$4:$A$14,'07_L1政策步階'!$C$4:$C$14)</f>
        <v>-1</v>
      </c>
      <c r="AC1751" s="65"/>
      <c r="AD1751" s="65"/>
      <c r="AE1751" s="65"/>
      <c r="AF1751" s="65"/>
      <c r="AG1751" s="65"/>
      <c r="AH1751" s="65"/>
      <c r="AI1751" s="65"/>
      <c r="AJ1751" s="65"/>
      <c r="AK1751" s="65"/>
      <c r="AL1751">
        <f t="shared" si="624"/>
        <v>100</v>
      </c>
      <c r="AM1751">
        <f t="shared" si="625"/>
        <v>0</v>
      </c>
      <c r="AN1751" t="str">
        <f t="shared" si="626"/>
        <v/>
      </c>
      <c r="AO1751" t="str">
        <f t="shared" si="627"/>
        <v/>
      </c>
      <c r="AP1751" t="str">
        <f t="shared" si="628"/>
        <v/>
      </c>
      <c r="AQ1751" t="str">
        <f t="shared" si="629"/>
        <v/>
      </c>
      <c r="AR1751" t="str">
        <f t="shared" si="630"/>
        <v/>
      </c>
      <c r="AS1751" t="str">
        <f t="shared" si="631"/>
        <v/>
      </c>
      <c r="AT1751" t="str">
        <f t="shared" si="632"/>
        <v/>
      </c>
      <c r="AU1751" t="str">
        <f t="shared" si="633"/>
        <v/>
      </c>
      <c r="AV1751" t="str">
        <f t="shared" si="634"/>
        <v/>
      </c>
      <c r="AW1751">
        <f>'01_指標庫'!$H$4*ISNUMBER($F1751)+'01_指標庫'!$H$5*ISNUMBER($AA1751)+'01_指標庫'!$H$6*ISNUMBER($G1751)+'01_指標庫'!$H$7*ISNUMBER($H1751)+'01_指標庫'!$H$8*ISNUMBER($AF1751)+'01_指標庫'!$H$9*ISNUMBER($AG1751)+'01_指標庫'!$H$10*ISNUMBER($AB1751)+'01_指標庫'!$H$11*ISNUMBER($AC1751)+'01_指標庫'!$H$12*ISNUMBER($AD1751)+'01_指標庫'!$H$13*ISNUMBER($AE1751)+'01_指標庫'!$H$14*ISNUMBER($I1751)+'01_指標庫'!$H$15*ISNUMBER($AH1751)+'01_指標庫'!$H$16*ISNUMBER($K1751)+'01_指標庫'!$H$17*ISNUMBER($AI1751)+'01_指標庫'!$H$18*ISNUMBER($AJ1751)+'01_指標庫'!$H$19*ISNUMBER($AK1751)+'01_指標庫'!$H$20*ISNUMBER($BB1751)+'01_指標庫'!$H$21*ISNUMBER($BC1751)</f>
        <v>51</v>
      </c>
      <c r="AX1751">
        <f>IF(AW1751=0,50,ROUND(('01_指標庫'!$H$4*IF(ISNUMBER($F1751),L1751,0)+'01_指標庫'!$H$5*IF(ISNUMBER($AA1751),AL1751,0)+'01_指標庫'!$H$6*IF(ISNUMBER($G1751),M1751,0)+'01_指標庫'!$H$7*IF(ISNUMBER($H1751),N1751,0)+'01_指標庫'!$H$8*IF(ISNUMBER($AF1751),AQ1751,0)+'01_指標庫'!$H$9*IF(ISNUMBER($AG1751),AR1751,0)+'01_指標庫'!$H$10*IF(ISNUMBER($AB1751),AM1751,0)+'01_指標庫'!$H$11*IF(ISNUMBER($AC1751),AN1751,0)+'01_指標庫'!$H$12*IF(ISNUMBER($AD1751),AO1751,0)+'01_指標庫'!$H$13*IF(ISNUMBER($AE1751),AP1751,0)+'01_指標庫'!$H$14*IF(ISNUMBER($I1751),O1751,0)+'01_指標庫'!$H$15*IF(ISNUMBER($AH1751),AS1751,0)+'01_指標庫'!$H$16*IF(ISNUMBER($K1751),P1751,0)+'01_指標庫'!$H$17*IF(ISNUMBER($AI1751),AT1751,0)+'01_指標庫'!$H$18*IF(ISNUMBER($AJ1751),AU1751,0)+'01_指標庫'!$H$19*IF(ISNUMBER($AK1751),AV1751,0)+'01_指標庫'!$H$20*IF(ISNUMBER($BB1751),BB1751,0)+'01_指標庫'!$H$21*IF(ISNUMBER($BC1751),BC1751,0))/AW1751,1))</f>
        <v>82.4</v>
      </c>
      <c r="AY1751" s="67"/>
      <c r="AZ1751" s="67"/>
      <c r="BA1751" s="66">
        <f t="shared" si="638"/>
        <v>1.3316787165243538E-2</v>
      </c>
      <c r="BB1751">
        <f t="shared" si="639"/>
        <v>100</v>
      </c>
      <c r="BC1751" t="str">
        <f t="shared" si="640"/>
        <v/>
      </c>
    </row>
    <row r="1752" spans="1:55" ht="15" customHeight="1">
      <c r="A1752" s="56">
        <v>1748</v>
      </c>
      <c r="B1752" s="57">
        <v>45093</v>
      </c>
      <c r="C1752" s="56">
        <v>2023</v>
      </c>
      <c r="D1752" s="58" t="s">
        <v>234</v>
      </c>
      <c r="E1752" s="59">
        <v>15083.92</v>
      </c>
      <c r="F1752" s="60">
        <v>0.232012</v>
      </c>
      <c r="G1752" s="60">
        <v>-6.6880000000000004E-3</v>
      </c>
      <c r="H1752" s="61">
        <v>0.93879999999999997</v>
      </c>
      <c r="I1752" s="69">
        <v>386.7</v>
      </c>
      <c r="J1752" s="70" t="s">
        <v>240</v>
      </c>
      <c r="K1752" s="63">
        <v>13.54</v>
      </c>
      <c r="L1752" s="56">
        <f t="shared" si="618"/>
        <v>100</v>
      </c>
      <c r="M1752" s="56">
        <f t="shared" si="619"/>
        <v>100</v>
      </c>
      <c r="N1752" s="56">
        <f t="shared" si="620"/>
        <v>100</v>
      </c>
      <c r="O1752" s="56">
        <f t="shared" si="621"/>
        <v>50</v>
      </c>
      <c r="P1752" s="56">
        <f t="shared" si="622"/>
        <v>100</v>
      </c>
      <c r="Q1752" s="63"/>
      <c r="R1752" s="56"/>
      <c r="S1752" s="60">
        <f t="shared" si="635"/>
        <v>-6.6879677165291307E-3</v>
      </c>
      <c r="T1752" s="64">
        <f t="shared" si="636"/>
        <v>-6.6206896551724181E-2</v>
      </c>
      <c r="V1752" s="65"/>
      <c r="W1752" s="65"/>
      <c r="Y1752" s="15" t="str">
        <f t="shared" si="623"/>
        <v>EASY</v>
      </c>
      <c r="AA1752" s="66">
        <f t="shared" si="637"/>
        <v>0.11552015232460944</v>
      </c>
      <c r="AB1752">
        <f>LOOKUP($B1752,'07_L1政策步階'!$A$4:$A$14,'07_L1政策步階'!$C$4:$C$14)</f>
        <v>-1</v>
      </c>
      <c r="AC1752" s="65"/>
      <c r="AD1752" s="65"/>
      <c r="AE1752" s="65"/>
      <c r="AF1752" s="65"/>
      <c r="AG1752" s="65"/>
      <c r="AH1752" s="65"/>
      <c r="AI1752" s="65"/>
      <c r="AJ1752" s="65"/>
      <c r="AK1752" s="65"/>
      <c r="AL1752">
        <f t="shared" si="624"/>
        <v>100</v>
      </c>
      <c r="AM1752">
        <f t="shared" si="625"/>
        <v>0</v>
      </c>
      <c r="AN1752" t="str">
        <f t="shared" si="626"/>
        <v/>
      </c>
      <c r="AO1752" t="str">
        <f t="shared" si="627"/>
        <v/>
      </c>
      <c r="AP1752" t="str">
        <f t="shared" si="628"/>
        <v/>
      </c>
      <c r="AQ1752" t="str">
        <f t="shared" si="629"/>
        <v/>
      </c>
      <c r="AR1752" t="str">
        <f t="shared" si="630"/>
        <v/>
      </c>
      <c r="AS1752" t="str">
        <f t="shared" si="631"/>
        <v/>
      </c>
      <c r="AT1752" t="str">
        <f t="shared" si="632"/>
        <v/>
      </c>
      <c r="AU1752" t="str">
        <f t="shared" si="633"/>
        <v/>
      </c>
      <c r="AV1752" t="str">
        <f t="shared" si="634"/>
        <v/>
      </c>
      <c r="AW1752">
        <f>'01_指標庫'!$H$4*ISNUMBER($F1752)+'01_指標庫'!$H$5*ISNUMBER($AA1752)+'01_指標庫'!$H$6*ISNUMBER($G1752)+'01_指標庫'!$H$7*ISNUMBER($H1752)+'01_指標庫'!$H$8*ISNUMBER($AF1752)+'01_指標庫'!$H$9*ISNUMBER($AG1752)+'01_指標庫'!$H$10*ISNUMBER($AB1752)+'01_指標庫'!$H$11*ISNUMBER($AC1752)+'01_指標庫'!$H$12*ISNUMBER($AD1752)+'01_指標庫'!$H$13*ISNUMBER($AE1752)+'01_指標庫'!$H$14*ISNUMBER($I1752)+'01_指標庫'!$H$15*ISNUMBER($AH1752)+'01_指標庫'!$H$16*ISNUMBER($K1752)+'01_指標庫'!$H$17*ISNUMBER($AI1752)+'01_指標庫'!$H$18*ISNUMBER($AJ1752)+'01_指標庫'!$H$19*ISNUMBER($AK1752)+'01_指標庫'!$H$20*ISNUMBER($BB1752)+'01_指標庫'!$H$21*ISNUMBER($BC1752)</f>
        <v>51</v>
      </c>
      <c r="AX1752">
        <f>IF(AW1752=0,50,ROUND(('01_指標庫'!$H$4*IF(ISNUMBER($F1752),L1752,0)+'01_指標庫'!$H$5*IF(ISNUMBER($AA1752),AL1752,0)+'01_指標庫'!$H$6*IF(ISNUMBER($G1752),M1752,0)+'01_指標庫'!$H$7*IF(ISNUMBER($H1752),N1752,0)+'01_指標庫'!$H$8*IF(ISNUMBER($AF1752),AQ1752,0)+'01_指標庫'!$H$9*IF(ISNUMBER($AG1752),AR1752,0)+'01_指標庫'!$H$10*IF(ISNUMBER($AB1752),AM1752,0)+'01_指標庫'!$H$11*IF(ISNUMBER($AC1752),AN1752,0)+'01_指標庫'!$H$12*IF(ISNUMBER($AD1752),AO1752,0)+'01_指標庫'!$H$13*IF(ISNUMBER($AE1752),AP1752,0)+'01_指標庫'!$H$14*IF(ISNUMBER($I1752),O1752,0)+'01_指標庫'!$H$15*IF(ISNUMBER($AH1752),AS1752,0)+'01_指標庫'!$H$16*IF(ISNUMBER($K1752),P1752,0)+'01_指標庫'!$H$17*IF(ISNUMBER($AI1752),AT1752,0)+'01_指標庫'!$H$18*IF(ISNUMBER($AJ1752),AU1752,0)+'01_指標庫'!$H$19*IF(ISNUMBER($AK1752),AV1752,0)+'01_指標庫'!$H$20*IF(ISNUMBER($BB1752),BB1752,0)+'01_指標庫'!$H$21*IF(ISNUMBER($BC1752),BC1752,0))/AW1752,1))</f>
        <v>82.4</v>
      </c>
      <c r="AY1752" s="67"/>
      <c r="AZ1752" s="67"/>
      <c r="BA1752" s="66">
        <f t="shared" si="638"/>
        <v>1.7161561131743275E-2</v>
      </c>
      <c r="BB1752">
        <f t="shared" si="639"/>
        <v>100</v>
      </c>
      <c r="BC1752" t="str">
        <f t="shared" si="640"/>
        <v/>
      </c>
    </row>
    <row r="1753" spans="1:55" ht="15" customHeight="1">
      <c r="A1753" s="56">
        <v>1749</v>
      </c>
      <c r="B1753" s="57">
        <v>45097</v>
      </c>
      <c r="C1753" s="56">
        <v>2023</v>
      </c>
      <c r="D1753" s="58" t="s">
        <v>237</v>
      </c>
      <c r="E1753" s="59">
        <v>15070.15</v>
      </c>
      <c r="F1753" s="60">
        <v>0.22948199999999999</v>
      </c>
      <c r="G1753" s="60">
        <v>-7.5950000000000002E-3</v>
      </c>
      <c r="H1753" s="61">
        <v>0.91839999999999999</v>
      </c>
      <c r="I1753" s="69">
        <v>389.6</v>
      </c>
      <c r="J1753" s="70" t="s">
        <v>240</v>
      </c>
      <c r="K1753" s="63">
        <v>13.88</v>
      </c>
      <c r="L1753" s="56">
        <f t="shared" si="618"/>
        <v>100</v>
      </c>
      <c r="M1753" s="56">
        <f t="shared" si="619"/>
        <v>100</v>
      </c>
      <c r="N1753" s="56">
        <f t="shared" si="620"/>
        <v>100</v>
      </c>
      <c r="O1753" s="56">
        <f t="shared" si="621"/>
        <v>50</v>
      </c>
      <c r="P1753" s="56">
        <f t="shared" si="622"/>
        <v>100</v>
      </c>
      <c r="Q1753" s="63"/>
      <c r="R1753" s="56"/>
      <c r="S1753" s="60">
        <f t="shared" si="635"/>
        <v>-9.1289266980998374E-4</v>
      </c>
      <c r="T1753" s="64">
        <f t="shared" si="636"/>
        <v>2.5110782865583658E-2</v>
      </c>
      <c r="V1753" s="65"/>
      <c r="W1753" s="65"/>
      <c r="Y1753" s="15" t="str">
        <f t="shared" si="623"/>
        <v>EASY</v>
      </c>
      <c r="AA1753" s="66">
        <f t="shared" si="637"/>
        <v>0.11752256464334487</v>
      </c>
      <c r="AB1753">
        <f>LOOKUP($B1753,'07_L1政策步階'!$A$4:$A$14,'07_L1政策步階'!$C$4:$C$14)</f>
        <v>-1</v>
      </c>
      <c r="AC1753" s="65"/>
      <c r="AD1753" s="65"/>
      <c r="AE1753" s="65"/>
      <c r="AF1753" s="65"/>
      <c r="AG1753" s="65"/>
      <c r="AH1753" s="65"/>
      <c r="AI1753" s="65"/>
      <c r="AJ1753" s="65"/>
      <c r="AK1753" s="65"/>
      <c r="AL1753">
        <f t="shared" si="624"/>
        <v>100</v>
      </c>
      <c r="AM1753">
        <f t="shared" si="625"/>
        <v>0</v>
      </c>
      <c r="AN1753" t="str">
        <f t="shared" si="626"/>
        <v/>
      </c>
      <c r="AO1753" t="str">
        <f t="shared" si="627"/>
        <v/>
      </c>
      <c r="AP1753" t="str">
        <f t="shared" si="628"/>
        <v/>
      </c>
      <c r="AQ1753" t="str">
        <f t="shared" si="629"/>
        <v/>
      </c>
      <c r="AR1753" t="str">
        <f t="shared" si="630"/>
        <v/>
      </c>
      <c r="AS1753" t="str">
        <f t="shared" si="631"/>
        <v/>
      </c>
      <c r="AT1753" t="str">
        <f t="shared" si="632"/>
        <v/>
      </c>
      <c r="AU1753" t="str">
        <f t="shared" si="633"/>
        <v/>
      </c>
      <c r="AV1753" t="str">
        <f t="shared" si="634"/>
        <v/>
      </c>
      <c r="AW1753">
        <f>'01_指標庫'!$H$4*ISNUMBER($F1753)+'01_指標庫'!$H$5*ISNUMBER($AA1753)+'01_指標庫'!$H$6*ISNUMBER($G1753)+'01_指標庫'!$H$7*ISNUMBER($H1753)+'01_指標庫'!$H$8*ISNUMBER($AF1753)+'01_指標庫'!$H$9*ISNUMBER($AG1753)+'01_指標庫'!$H$10*ISNUMBER($AB1753)+'01_指標庫'!$H$11*ISNUMBER($AC1753)+'01_指標庫'!$H$12*ISNUMBER($AD1753)+'01_指標庫'!$H$13*ISNUMBER($AE1753)+'01_指標庫'!$H$14*ISNUMBER($I1753)+'01_指標庫'!$H$15*ISNUMBER($AH1753)+'01_指標庫'!$H$16*ISNUMBER($K1753)+'01_指標庫'!$H$17*ISNUMBER($AI1753)+'01_指標庫'!$H$18*ISNUMBER($AJ1753)+'01_指標庫'!$H$19*ISNUMBER($AK1753)+'01_指標庫'!$H$20*ISNUMBER($BB1753)+'01_指標庫'!$H$21*ISNUMBER($BC1753)</f>
        <v>51</v>
      </c>
      <c r="AX1753">
        <f>IF(AW1753=0,50,ROUND(('01_指標庫'!$H$4*IF(ISNUMBER($F1753),L1753,0)+'01_指標庫'!$H$5*IF(ISNUMBER($AA1753),AL1753,0)+'01_指標庫'!$H$6*IF(ISNUMBER($G1753),M1753,0)+'01_指標庫'!$H$7*IF(ISNUMBER($H1753),N1753,0)+'01_指標庫'!$H$8*IF(ISNUMBER($AF1753),AQ1753,0)+'01_指標庫'!$H$9*IF(ISNUMBER($AG1753),AR1753,0)+'01_指標庫'!$H$10*IF(ISNUMBER($AB1753),AM1753,0)+'01_指標庫'!$H$11*IF(ISNUMBER($AC1753),AN1753,0)+'01_指標庫'!$H$12*IF(ISNUMBER($AD1753),AO1753,0)+'01_指標庫'!$H$13*IF(ISNUMBER($AE1753),AP1753,0)+'01_指標庫'!$H$14*IF(ISNUMBER($I1753),O1753,0)+'01_指標庫'!$H$15*IF(ISNUMBER($AH1753),AS1753,0)+'01_指標庫'!$H$16*IF(ISNUMBER($K1753),P1753,0)+'01_指標庫'!$H$17*IF(ISNUMBER($AI1753),AT1753,0)+'01_指標庫'!$H$18*IF(ISNUMBER($AJ1753),AU1753,0)+'01_指標庫'!$H$19*IF(ISNUMBER($AK1753),AV1753,0)+'01_指標庫'!$H$20*IF(ISNUMBER($BB1753),BB1753,0)+'01_指標庫'!$H$21*IF(ISNUMBER($BC1753),BC1753,0))/AW1753,1))</f>
        <v>82.4</v>
      </c>
      <c r="AY1753" s="67"/>
      <c r="AZ1753" s="67"/>
      <c r="BA1753" s="66">
        <f t="shared" si="638"/>
        <v>1.7494444225459427E-2</v>
      </c>
      <c r="BB1753">
        <f t="shared" si="639"/>
        <v>100</v>
      </c>
      <c r="BC1753" t="str">
        <f t="shared" si="640"/>
        <v/>
      </c>
    </row>
    <row r="1754" spans="1:55" ht="15" customHeight="1">
      <c r="A1754" s="56">
        <v>1750</v>
      </c>
      <c r="B1754" s="57">
        <v>45098</v>
      </c>
      <c r="C1754" s="56">
        <v>2023</v>
      </c>
      <c r="D1754" s="58" t="s">
        <v>238</v>
      </c>
      <c r="E1754" s="59">
        <v>14867.45</v>
      </c>
      <c r="F1754" s="60">
        <v>0.21166299999999999</v>
      </c>
      <c r="G1754" s="60">
        <v>-2.0943E-2</v>
      </c>
      <c r="H1754" s="61">
        <v>0.89800000000000002</v>
      </c>
      <c r="I1754" s="69">
        <v>383.9</v>
      </c>
      <c r="J1754" s="70" t="s">
        <v>240</v>
      </c>
      <c r="K1754" s="63">
        <v>13.2</v>
      </c>
      <c r="L1754" s="56">
        <f t="shared" si="618"/>
        <v>100</v>
      </c>
      <c r="M1754" s="56">
        <f t="shared" si="619"/>
        <v>100</v>
      </c>
      <c r="N1754" s="56">
        <f t="shared" si="620"/>
        <v>100</v>
      </c>
      <c r="O1754" s="56">
        <f t="shared" si="621"/>
        <v>50</v>
      </c>
      <c r="P1754" s="56">
        <f t="shared" si="622"/>
        <v>100</v>
      </c>
      <c r="Q1754" s="63"/>
      <c r="R1754" s="56"/>
      <c r="S1754" s="60">
        <f t="shared" si="635"/>
        <v>-1.3450430154975157E-2</v>
      </c>
      <c r="T1754" s="64">
        <f t="shared" si="636"/>
        <v>-4.8991354466858872E-2</v>
      </c>
      <c r="V1754" s="65"/>
      <c r="W1754" s="65"/>
      <c r="Y1754" s="15" t="str">
        <f t="shared" si="623"/>
        <v>EASY</v>
      </c>
      <c r="AA1754" s="66">
        <f t="shared" si="637"/>
        <v>0.11930220347222309</v>
      </c>
      <c r="AB1754">
        <f>LOOKUP($B1754,'07_L1政策步階'!$A$4:$A$14,'07_L1政策步階'!$C$4:$C$14)</f>
        <v>-1</v>
      </c>
      <c r="AC1754" s="65"/>
      <c r="AD1754" s="65"/>
      <c r="AE1754" s="65"/>
      <c r="AF1754" s="65"/>
      <c r="AG1754" s="65"/>
      <c r="AH1754" s="65"/>
      <c r="AI1754" s="65"/>
      <c r="AJ1754" s="65"/>
      <c r="AK1754" s="65"/>
      <c r="AL1754">
        <f t="shared" si="624"/>
        <v>100</v>
      </c>
      <c r="AM1754">
        <f t="shared" si="625"/>
        <v>0</v>
      </c>
      <c r="AN1754" t="str">
        <f t="shared" si="626"/>
        <v/>
      </c>
      <c r="AO1754" t="str">
        <f t="shared" si="627"/>
        <v/>
      </c>
      <c r="AP1754" t="str">
        <f t="shared" si="628"/>
        <v/>
      </c>
      <c r="AQ1754" t="str">
        <f t="shared" si="629"/>
        <v/>
      </c>
      <c r="AR1754" t="str">
        <f t="shared" si="630"/>
        <v/>
      </c>
      <c r="AS1754" t="str">
        <f t="shared" si="631"/>
        <v/>
      </c>
      <c r="AT1754" t="str">
        <f t="shared" si="632"/>
        <v/>
      </c>
      <c r="AU1754" t="str">
        <f t="shared" si="633"/>
        <v/>
      </c>
      <c r="AV1754" t="str">
        <f t="shared" si="634"/>
        <v/>
      </c>
      <c r="AW1754">
        <f>'01_指標庫'!$H$4*ISNUMBER($F1754)+'01_指標庫'!$H$5*ISNUMBER($AA1754)+'01_指標庫'!$H$6*ISNUMBER($G1754)+'01_指標庫'!$H$7*ISNUMBER($H1754)+'01_指標庫'!$H$8*ISNUMBER($AF1754)+'01_指標庫'!$H$9*ISNUMBER($AG1754)+'01_指標庫'!$H$10*ISNUMBER($AB1754)+'01_指標庫'!$H$11*ISNUMBER($AC1754)+'01_指標庫'!$H$12*ISNUMBER($AD1754)+'01_指標庫'!$H$13*ISNUMBER($AE1754)+'01_指標庫'!$H$14*ISNUMBER($I1754)+'01_指標庫'!$H$15*ISNUMBER($AH1754)+'01_指標庫'!$H$16*ISNUMBER($K1754)+'01_指標庫'!$H$17*ISNUMBER($AI1754)+'01_指標庫'!$H$18*ISNUMBER($AJ1754)+'01_指標庫'!$H$19*ISNUMBER($AK1754)+'01_指標庫'!$H$20*ISNUMBER($BB1754)+'01_指標庫'!$H$21*ISNUMBER($BC1754)</f>
        <v>51</v>
      </c>
      <c r="AX1754">
        <f>IF(AW1754=0,50,ROUND(('01_指標庫'!$H$4*IF(ISNUMBER($F1754),L1754,0)+'01_指標庫'!$H$5*IF(ISNUMBER($AA1754),AL1754,0)+'01_指標庫'!$H$6*IF(ISNUMBER($G1754),M1754,0)+'01_指標庫'!$H$7*IF(ISNUMBER($H1754),N1754,0)+'01_指標庫'!$H$8*IF(ISNUMBER($AF1754),AQ1754,0)+'01_指標庫'!$H$9*IF(ISNUMBER($AG1754),AR1754,0)+'01_指標庫'!$H$10*IF(ISNUMBER($AB1754),AM1754,0)+'01_指標庫'!$H$11*IF(ISNUMBER($AC1754),AN1754,0)+'01_指標庫'!$H$12*IF(ISNUMBER($AD1754),AO1754,0)+'01_指標庫'!$H$13*IF(ISNUMBER($AE1754),AP1754,0)+'01_指標庫'!$H$14*IF(ISNUMBER($I1754),O1754,0)+'01_指標庫'!$H$15*IF(ISNUMBER($AH1754),AS1754,0)+'01_指標庫'!$H$16*IF(ISNUMBER($K1754),P1754,0)+'01_指標庫'!$H$17*IF(ISNUMBER($AI1754),AT1754,0)+'01_指標庫'!$H$18*IF(ISNUMBER($AJ1754),AU1754,0)+'01_指標庫'!$H$19*IF(ISNUMBER($AK1754),AV1754,0)+'01_指標庫'!$H$20*IF(ISNUMBER($BB1754),BB1754,0)+'01_指標庫'!$H$21*IF(ISNUMBER($BC1754),BC1754,0))/AW1754,1))</f>
        <v>82.4</v>
      </c>
      <c r="AY1754" s="67"/>
      <c r="AZ1754" s="67"/>
      <c r="BA1754" s="66">
        <f t="shared" si="638"/>
        <v>1.4919977548684127E-2</v>
      </c>
      <c r="BB1754">
        <f t="shared" si="639"/>
        <v>100</v>
      </c>
      <c r="BC1754" t="str">
        <f t="shared" si="640"/>
        <v/>
      </c>
    </row>
    <row r="1755" spans="1:55" ht="15" customHeight="1">
      <c r="A1755" s="56">
        <v>1751</v>
      </c>
      <c r="B1755" s="57">
        <v>45099</v>
      </c>
      <c r="C1755" s="56">
        <v>2023</v>
      </c>
      <c r="D1755" s="58" t="s">
        <v>239</v>
      </c>
      <c r="E1755" s="59">
        <v>15042.32</v>
      </c>
      <c r="F1755" s="60">
        <v>0.22444600000000001</v>
      </c>
      <c r="G1755" s="60">
        <v>-9.4269999999999996E-3</v>
      </c>
      <c r="H1755" s="61">
        <v>0.89800000000000002</v>
      </c>
      <c r="I1755" s="69">
        <v>381.4</v>
      </c>
      <c r="J1755" s="70" t="s">
        <v>240</v>
      </c>
      <c r="K1755" s="63">
        <v>12.91</v>
      </c>
      <c r="L1755" s="56">
        <f t="shared" si="618"/>
        <v>100</v>
      </c>
      <c r="M1755" s="56">
        <f t="shared" si="619"/>
        <v>100</v>
      </c>
      <c r="N1755" s="56">
        <f t="shared" si="620"/>
        <v>100</v>
      </c>
      <c r="O1755" s="56">
        <f t="shared" si="621"/>
        <v>50</v>
      </c>
      <c r="P1755" s="56">
        <f t="shared" si="622"/>
        <v>100</v>
      </c>
      <c r="Q1755" s="63"/>
      <c r="R1755" s="56"/>
      <c r="S1755" s="60">
        <f t="shared" si="635"/>
        <v>1.1761936310530574E-2</v>
      </c>
      <c r="T1755" s="64">
        <f t="shared" si="636"/>
        <v>-2.1969696969696861E-2</v>
      </c>
      <c r="V1755" s="65"/>
      <c r="W1755" s="65"/>
      <c r="Y1755" s="15" t="str">
        <f t="shared" si="623"/>
        <v>EASY</v>
      </c>
      <c r="AA1755" s="66">
        <f t="shared" si="637"/>
        <v>0.12134436389531844</v>
      </c>
      <c r="AB1755">
        <f>LOOKUP($B1755,'07_L1政策步階'!$A$4:$A$14,'07_L1政策步階'!$C$4:$C$14)</f>
        <v>-1</v>
      </c>
      <c r="AC1755" s="65"/>
      <c r="AD1755" s="65"/>
      <c r="AE1755" s="65"/>
      <c r="AF1755" s="65"/>
      <c r="AG1755" s="65"/>
      <c r="AH1755" s="65"/>
      <c r="AI1755" s="65"/>
      <c r="AJ1755" s="65"/>
      <c r="AK1755" s="65"/>
      <c r="AL1755">
        <f t="shared" si="624"/>
        <v>100</v>
      </c>
      <c r="AM1755">
        <f t="shared" si="625"/>
        <v>0</v>
      </c>
      <c r="AN1755" t="str">
        <f t="shared" si="626"/>
        <v/>
      </c>
      <c r="AO1755" t="str">
        <f t="shared" si="627"/>
        <v/>
      </c>
      <c r="AP1755" t="str">
        <f t="shared" si="628"/>
        <v/>
      </c>
      <c r="AQ1755" t="str">
        <f t="shared" si="629"/>
        <v/>
      </c>
      <c r="AR1755" t="str">
        <f t="shared" si="630"/>
        <v/>
      </c>
      <c r="AS1755" t="str">
        <f t="shared" si="631"/>
        <v/>
      </c>
      <c r="AT1755" t="str">
        <f t="shared" si="632"/>
        <v/>
      </c>
      <c r="AU1755" t="str">
        <f t="shared" si="633"/>
        <v/>
      </c>
      <c r="AV1755" t="str">
        <f t="shared" si="634"/>
        <v/>
      </c>
      <c r="AW1755">
        <f>'01_指標庫'!$H$4*ISNUMBER($F1755)+'01_指標庫'!$H$5*ISNUMBER($AA1755)+'01_指標庫'!$H$6*ISNUMBER($G1755)+'01_指標庫'!$H$7*ISNUMBER($H1755)+'01_指標庫'!$H$8*ISNUMBER($AF1755)+'01_指標庫'!$H$9*ISNUMBER($AG1755)+'01_指標庫'!$H$10*ISNUMBER($AB1755)+'01_指標庫'!$H$11*ISNUMBER($AC1755)+'01_指標庫'!$H$12*ISNUMBER($AD1755)+'01_指標庫'!$H$13*ISNUMBER($AE1755)+'01_指標庫'!$H$14*ISNUMBER($I1755)+'01_指標庫'!$H$15*ISNUMBER($AH1755)+'01_指標庫'!$H$16*ISNUMBER($K1755)+'01_指標庫'!$H$17*ISNUMBER($AI1755)+'01_指標庫'!$H$18*ISNUMBER($AJ1755)+'01_指標庫'!$H$19*ISNUMBER($AK1755)+'01_指標庫'!$H$20*ISNUMBER($BB1755)+'01_指標庫'!$H$21*ISNUMBER($BC1755)</f>
        <v>51</v>
      </c>
      <c r="AX1755">
        <f>IF(AW1755=0,50,ROUND(('01_指標庫'!$H$4*IF(ISNUMBER($F1755),L1755,0)+'01_指標庫'!$H$5*IF(ISNUMBER($AA1755),AL1755,0)+'01_指標庫'!$H$6*IF(ISNUMBER($G1755),M1755,0)+'01_指標庫'!$H$7*IF(ISNUMBER($H1755),N1755,0)+'01_指標庫'!$H$8*IF(ISNUMBER($AF1755),AQ1755,0)+'01_指標庫'!$H$9*IF(ISNUMBER($AG1755),AR1755,0)+'01_指標庫'!$H$10*IF(ISNUMBER($AB1755),AM1755,0)+'01_指標庫'!$H$11*IF(ISNUMBER($AC1755),AN1755,0)+'01_指標庫'!$H$12*IF(ISNUMBER($AD1755),AO1755,0)+'01_指標庫'!$H$13*IF(ISNUMBER($AE1755),AP1755,0)+'01_指標庫'!$H$14*IF(ISNUMBER($I1755),O1755,0)+'01_指標庫'!$H$15*IF(ISNUMBER($AH1755),AS1755,0)+'01_指標庫'!$H$16*IF(ISNUMBER($K1755),P1755,0)+'01_指標庫'!$H$17*IF(ISNUMBER($AI1755),AT1755,0)+'01_指標庫'!$H$18*IF(ISNUMBER($AJ1755),AU1755,0)+'01_指標庫'!$H$19*IF(ISNUMBER($AK1755),AV1755,0)+'01_指標庫'!$H$20*IF(ISNUMBER($BB1755),BB1755,0)+'01_指標庫'!$H$21*IF(ISNUMBER($BC1755),BC1755,0))/AW1755,1))</f>
        <v>82.4</v>
      </c>
      <c r="AY1755" s="67"/>
      <c r="AZ1755" s="67"/>
      <c r="BA1755" s="66">
        <f t="shared" si="638"/>
        <v>1.0376289013465101E-2</v>
      </c>
      <c r="BB1755">
        <f t="shared" si="639"/>
        <v>100</v>
      </c>
      <c r="BC1755" t="str">
        <f t="shared" si="640"/>
        <v/>
      </c>
    </row>
    <row r="1756" spans="1:55" ht="15" customHeight="1">
      <c r="A1756" s="56">
        <v>1752</v>
      </c>
      <c r="B1756" s="57">
        <v>45100</v>
      </c>
      <c r="C1756" s="56">
        <v>2023</v>
      </c>
      <c r="D1756" s="58" t="s">
        <v>234</v>
      </c>
      <c r="E1756" s="59">
        <v>14891.48</v>
      </c>
      <c r="F1756" s="60">
        <v>0.21074799999999999</v>
      </c>
      <c r="G1756" s="60">
        <v>-1.9361E-2</v>
      </c>
      <c r="H1756" s="61">
        <v>0.8367</v>
      </c>
      <c r="I1756" s="69">
        <v>385.9</v>
      </c>
      <c r="J1756" s="70" t="s">
        <v>240</v>
      </c>
      <c r="K1756" s="63">
        <v>13.44</v>
      </c>
      <c r="L1756" s="56">
        <f t="shared" si="618"/>
        <v>100</v>
      </c>
      <c r="M1756" s="56">
        <f t="shared" si="619"/>
        <v>100</v>
      </c>
      <c r="N1756" s="56">
        <f t="shared" si="620"/>
        <v>100</v>
      </c>
      <c r="O1756" s="56">
        <f t="shared" si="621"/>
        <v>50</v>
      </c>
      <c r="P1756" s="56">
        <f t="shared" si="622"/>
        <v>100</v>
      </c>
      <c r="Q1756" s="63"/>
      <c r="R1756" s="56"/>
      <c r="S1756" s="60">
        <f t="shared" si="635"/>
        <v>-1.0027708491775256E-2</v>
      </c>
      <c r="T1756" s="64">
        <f t="shared" si="636"/>
        <v>4.1053446940356286E-2</v>
      </c>
      <c r="V1756" s="65"/>
      <c r="W1756" s="65"/>
      <c r="Y1756" s="15" t="str">
        <f t="shared" si="623"/>
        <v>EASY</v>
      </c>
      <c r="AA1756" s="66">
        <f t="shared" si="637"/>
        <v>0.12335375329629894</v>
      </c>
      <c r="AB1756">
        <f>LOOKUP($B1756,'07_L1政策步階'!$A$4:$A$14,'07_L1政策步階'!$C$4:$C$14)</f>
        <v>-1</v>
      </c>
      <c r="AC1756" s="65"/>
      <c r="AD1756" s="65"/>
      <c r="AE1756" s="65"/>
      <c r="AF1756" s="65"/>
      <c r="AG1756" s="65"/>
      <c r="AH1756" s="65"/>
      <c r="AI1756" s="65"/>
      <c r="AJ1756" s="65"/>
      <c r="AK1756" s="65"/>
      <c r="AL1756">
        <f t="shared" si="624"/>
        <v>100</v>
      </c>
      <c r="AM1756">
        <f t="shared" si="625"/>
        <v>0</v>
      </c>
      <c r="AN1756" t="str">
        <f t="shared" si="626"/>
        <v/>
      </c>
      <c r="AO1756" t="str">
        <f t="shared" si="627"/>
        <v/>
      </c>
      <c r="AP1756" t="str">
        <f t="shared" si="628"/>
        <v/>
      </c>
      <c r="AQ1756" t="str">
        <f t="shared" si="629"/>
        <v/>
      </c>
      <c r="AR1756" t="str">
        <f t="shared" si="630"/>
        <v/>
      </c>
      <c r="AS1756" t="str">
        <f t="shared" si="631"/>
        <v/>
      </c>
      <c r="AT1756" t="str">
        <f t="shared" si="632"/>
        <v/>
      </c>
      <c r="AU1756" t="str">
        <f t="shared" si="633"/>
        <v/>
      </c>
      <c r="AV1756" t="str">
        <f t="shared" si="634"/>
        <v/>
      </c>
      <c r="AW1756">
        <f>'01_指標庫'!$H$4*ISNUMBER($F1756)+'01_指標庫'!$H$5*ISNUMBER($AA1756)+'01_指標庫'!$H$6*ISNUMBER($G1756)+'01_指標庫'!$H$7*ISNUMBER($H1756)+'01_指標庫'!$H$8*ISNUMBER($AF1756)+'01_指標庫'!$H$9*ISNUMBER($AG1756)+'01_指標庫'!$H$10*ISNUMBER($AB1756)+'01_指標庫'!$H$11*ISNUMBER($AC1756)+'01_指標庫'!$H$12*ISNUMBER($AD1756)+'01_指標庫'!$H$13*ISNUMBER($AE1756)+'01_指標庫'!$H$14*ISNUMBER($I1756)+'01_指標庫'!$H$15*ISNUMBER($AH1756)+'01_指標庫'!$H$16*ISNUMBER($K1756)+'01_指標庫'!$H$17*ISNUMBER($AI1756)+'01_指標庫'!$H$18*ISNUMBER($AJ1756)+'01_指標庫'!$H$19*ISNUMBER($AK1756)+'01_指標庫'!$H$20*ISNUMBER($BB1756)+'01_指標庫'!$H$21*ISNUMBER($BC1756)</f>
        <v>51</v>
      </c>
      <c r="AX1756">
        <f>IF(AW1756=0,50,ROUND(('01_指標庫'!$H$4*IF(ISNUMBER($F1756),L1756,0)+'01_指標庫'!$H$5*IF(ISNUMBER($AA1756),AL1756,0)+'01_指標庫'!$H$6*IF(ISNUMBER($G1756),M1756,0)+'01_指標庫'!$H$7*IF(ISNUMBER($H1756),N1756,0)+'01_指標庫'!$H$8*IF(ISNUMBER($AF1756),AQ1756,0)+'01_指標庫'!$H$9*IF(ISNUMBER($AG1756),AR1756,0)+'01_指標庫'!$H$10*IF(ISNUMBER($AB1756),AM1756,0)+'01_指標庫'!$H$11*IF(ISNUMBER($AC1756),AN1756,0)+'01_指標庫'!$H$12*IF(ISNUMBER($AD1756),AO1756,0)+'01_指標庫'!$H$13*IF(ISNUMBER($AE1756),AP1756,0)+'01_指標庫'!$H$14*IF(ISNUMBER($I1756),O1756,0)+'01_指標庫'!$H$15*IF(ISNUMBER($AH1756),AS1756,0)+'01_指標庫'!$H$16*IF(ISNUMBER($K1756),P1756,0)+'01_指標庫'!$H$17*IF(ISNUMBER($AI1756),AT1756,0)+'01_指標庫'!$H$18*IF(ISNUMBER($AJ1756),AU1756,0)+'01_指標庫'!$H$19*IF(ISNUMBER($AK1756),AV1756,0)+'01_指標庫'!$H$20*IF(ISNUMBER($BB1756),BB1756,0)+'01_指標庫'!$H$21*IF(ISNUMBER($BC1756),BC1756,0))/AW1756,1))</f>
        <v>76.5</v>
      </c>
      <c r="AY1756" s="67"/>
      <c r="AZ1756" s="67"/>
      <c r="BA1756" s="66">
        <f t="shared" si="638"/>
        <v>3.6866630958758417E-3</v>
      </c>
      <c r="BB1756">
        <f t="shared" si="639"/>
        <v>50</v>
      </c>
      <c r="BC1756" t="str">
        <f t="shared" si="640"/>
        <v/>
      </c>
    </row>
    <row r="1757" spans="1:55" ht="15" customHeight="1">
      <c r="A1757" s="56">
        <v>1753</v>
      </c>
      <c r="B1757" s="57">
        <v>45103</v>
      </c>
      <c r="C1757" s="56">
        <v>2023</v>
      </c>
      <c r="D1757" s="58" t="s">
        <v>236</v>
      </c>
      <c r="E1757" s="59">
        <v>14689.02</v>
      </c>
      <c r="F1757" s="60">
        <v>0.193109</v>
      </c>
      <c r="G1757" s="60">
        <v>-3.2693E-2</v>
      </c>
      <c r="H1757" s="61">
        <v>0.8367</v>
      </c>
      <c r="I1757" s="69">
        <v>392.7</v>
      </c>
      <c r="J1757" s="70" t="s">
        <v>240</v>
      </c>
      <c r="K1757" s="63">
        <v>14.25</v>
      </c>
      <c r="L1757" s="56">
        <f t="shared" si="618"/>
        <v>100</v>
      </c>
      <c r="M1757" s="56">
        <f t="shared" si="619"/>
        <v>100</v>
      </c>
      <c r="N1757" s="56">
        <f t="shared" si="620"/>
        <v>100</v>
      </c>
      <c r="O1757" s="56">
        <f t="shared" si="621"/>
        <v>50</v>
      </c>
      <c r="P1757" s="56">
        <f t="shared" si="622"/>
        <v>100</v>
      </c>
      <c r="Q1757" s="63"/>
      <c r="R1757" s="56"/>
      <c r="S1757" s="60">
        <f t="shared" si="635"/>
        <v>-1.3595693644956608E-2</v>
      </c>
      <c r="T1757" s="64">
        <f t="shared" si="636"/>
        <v>6.0267857142857206E-2</v>
      </c>
      <c r="V1757" s="65"/>
      <c r="W1757" s="65"/>
      <c r="Y1757" s="15" t="str">
        <f t="shared" si="623"/>
        <v>EASY</v>
      </c>
      <c r="AA1757" s="66">
        <f t="shared" si="637"/>
        <v>0.12481140321716522</v>
      </c>
      <c r="AB1757">
        <f>LOOKUP($B1757,'07_L1政策步階'!$A$4:$A$14,'07_L1政策步階'!$C$4:$C$14)</f>
        <v>-1</v>
      </c>
      <c r="AC1757" s="65"/>
      <c r="AD1757" s="65"/>
      <c r="AE1757" s="65"/>
      <c r="AF1757" s="65"/>
      <c r="AG1757" s="65"/>
      <c r="AH1757" s="65"/>
      <c r="AI1757" s="65"/>
      <c r="AJ1757" s="65"/>
      <c r="AK1757" s="65"/>
      <c r="AL1757">
        <f t="shared" si="624"/>
        <v>100</v>
      </c>
      <c r="AM1757">
        <f t="shared" si="625"/>
        <v>0</v>
      </c>
      <c r="AN1757" t="str">
        <f t="shared" si="626"/>
        <v/>
      </c>
      <c r="AO1757" t="str">
        <f t="shared" si="627"/>
        <v/>
      </c>
      <c r="AP1757" t="str">
        <f t="shared" si="628"/>
        <v/>
      </c>
      <c r="AQ1757" t="str">
        <f t="shared" si="629"/>
        <v/>
      </c>
      <c r="AR1757" t="str">
        <f t="shared" si="630"/>
        <v/>
      </c>
      <c r="AS1757" t="str">
        <f t="shared" si="631"/>
        <v/>
      </c>
      <c r="AT1757" t="str">
        <f t="shared" si="632"/>
        <v/>
      </c>
      <c r="AU1757" t="str">
        <f t="shared" si="633"/>
        <v/>
      </c>
      <c r="AV1757" t="str">
        <f t="shared" si="634"/>
        <v/>
      </c>
      <c r="AW1757">
        <f>'01_指標庫'!$H$4*ISNUMBER($F1757)+'01_指標庫'!$H$5*ISNUMBER($AA1757)+'01_指標庫'!$H$6*ISNUMBER($G1757)+'01_指標庫'!$H$7*ISNUMBER($H1757)+'01_指標庫'!$H$8*ISNUMBER($AF1757)+'01_指標庫'!$H$9*ISNUMBER($AG1757)+'01_指標庫'!$H$10*ISNUMBER($AB1757)+'01_指標庫'!$H$11*ISNUMBER($AC1757)+'01_指標庫'!$H$12*ISNUMBER($AD1757)+'01_指標庫'!$H$13*ISNUMBER($AE1757)+'01_指標庫'!$H$14*ISNUMBER($I1757)+'01_指標庫'!$H$15*ISNUMBER($AH1757)+'01_指標庫'!$H$16*ISNUMBER($K1757)+'01_指標庫'!$H$17*ISNUMBER($AI1757)+'01_指標庫'!$H$18*ISNUMBER($AJ1757)+'01_指標庫'!$H$19*ISNUMBER($AK1757)+'01_指標庫'!$H$20*ISNUMBER($BB1757)+'01_指標庫'!$H$21*ISNUMBER($BC1757)</f>
        <v>51</v>
      </c>
      <c r="AX1757">
        <f>IF(AW1757=0,50,ROUND(('01_指標庫'!$H$4*IF(ISNUMBER($F1757),L1757,0)+'01_指標庫'!$H$5*IF(ISNUMBER($AA1757),AL1757,0)+'01_指標庫'!$H$6*IF(ISNUMBER($G1757),M1757,0)+'01_指標庫'!$H$7*IF(ISNUMBER($H1757),N1757,0)+'01_指標庫'!$H$8*IF(ISNUMBER($AF1757),AQ1757,0)+'01_指標庫'!$H$9*IF(ISNUMBER($AG1757),AR1757,0)+'01_指標庫'!$H$10*IF(ISNUMBER($AB1757),AM1757,0)+'01_指標庫'!$H$11*IF(ISNUMBER($AC1757),AN1757,0)+'01_指標庫'!$H$12*IF(ISNUMBER($AD1757),AO1757,0)+'01_指標庫'!$H$13*IF(ISNUMBER($AE1757),AP1757,0)+'01_指標庫'!$H$14*IF(ISNUMBER($I1757),O1757,0)+'01_指標庫'!$H$15*IF(ISNUMBER($AH1757),AS1757,0)+'01_指標庫'!$H$16*IF(ISNUMBER($K1757),P1757,0)+'01_指標庫'!$H$17*IF(ISNUMBER($AI1757),AT1757,0)+'01_指標庫'!$H$18*IF(ISNUMBER($AJ1757),AU1757,0)+'01_指標庫'!$H$19*IF(ISNUMBER($AK1757),AV1757,0)+'01_指標庫'!$H$20*IF(ISNUMBER($BB1757),BB1757,0)+'01_指標庫'!$H$21*IF(ISNUMBER($BC1757),BC1757,0))/AW1757,1))</f>
        <v>76.5</v>
      </c>
      <c r="AY1757" s="67"/>
      <c r="AZ1757" s="67"/>
      <c r="BA1757" s="66">
        <f t="shared" si="638"/>
        <v>-2.6740117385786188E-3</v>
      </c>
      <c r="BB1757">
        <f t="shared" si="639"/>
        <v>50</v>
      </c>
      <c r="BC1757" t="str">
        <f t="shared" si="640"/>
        <v/>
      </c>
    </row>
    <row r="1758" spans="1:55" ht="15" customHeight="1">
      <c r="A1758" s="56">
        <v>1754</v>
      </c>
      <c r="B1758" s="57">
        <v>45104</v>
      </c>
      <c r="C1758" s="56">
        <v>2023</v>
      </c>
      <c r="D1758" s="58" t="s">
        <v>237</v>
      </c>
      <c r="E1758" s="59">
        <v>14945.91</v>
      </c>
      <c r="F1758" s="60">
        <v>0.21268200000000001</v>
      </c>
      <c r="G1758" s="60">
        <v>-1.5775999999999998E-2</v>
      </c>
      <c r="H1758" s="61">
        <v>0.85709999999999997</v>
      </c>
      <c r="I1758" s="69">
        <v>388.4</v>
      </c>
      <c r="J1758" s="70" t="s">
        <v>240</v>
      </c>
      <c r="K1758" s="63">
        <v>13.74</v>
      </c>
      <c r="L1758" s="56">
        <f t="shared" si="618"/>
        <v>100</v>
      </c>
      <c r="M1758" s="56">
        <f t="shared" si="619"/>
        <v>100</v>
      </c>
      <c r="N1758" s="56">
        <f t="shared" si="620"/>
        <v>100</v>
      </c>
      <c r="O1758" s="56">
        <f t="shared" si="621"/>
        <v>50</v>
      </c>
      <c r="P1758" s="56">
        <f t="shared" si="622"/>
        <v>100</v>
      </c>
      <c r="Q1758" s="63"/>
      <c r="R1758" s="56"/>
      <c r="S1758" s="60">
        <f t="shared" si="635"/>
        <v>1.7488573097456328E-2</v>
      </c>
      <c r="T1758" s="64">
        <f t="shared" si="636"/>
        <v>-3.5789473684210482E-2</v>
      </c>
      <c r="V1758" s="65"/>
      <c r="W1758" s="65"/>
      <c r="Y1758" s="15" t="str">
        <f t="shared" si="623"/>
        <v>EASY</v>
      </c>
      <c r="AA1758" s="66">
        <f t="shared" si="637"/>
        <v>0.12664238272432971</v>
      </c>
      <c r="AB1758">
        <f>LOOKUP($B1758,'07_L1政策步階'!$A$4:$A$14,'07_L1政策步階'!$C$4:$C$14)</f>
        <v>-1</v>
      </c>
      <c r="AC1758" s="65"/>
      <c r="AD1758" s="65"/>
      <c r="AE1758" s="65"/>
      <c r="AF1758" s="65"/>
      <c r="AG1758" s="65"/>
      <c r="AH1758" s="65"/>
      <c r="AI1758" s="65"/>
      <c r="AJ1758" s="65"/>
      <c r="AK1758" s="65"/>
      <c r="AL1758">
        <f t="shared" si="624"/>
        <v>100</v>
      </c>
      <c r="AM1758">
        <f t="shared" si="625"/>
        <v>0</v>
      </c>
      <c r="AN1758" t="str">
        <f t="shared" si="626"/>
        <v/>
      </c>
      <c r="AO1758" t="str">
        <f t="shared" si="627"/>
        <v/>
      </c>
      <c r="AP1758" t="str">
        <f t="shared" si="628"/>
        <v/>
      </c>
      <c r="AQ1758" t="str">
        <f t="shared" si="629"/>
        <v/>
      </c>
      <c r="AR1758" t="str">
        <f t="shared" si="630"/>
        <v/>
      </c>
      <c r="AS1758" t="str">
        <f t="shared" si="631"/>
        <v/>
      </c>
      <c r="AT1758" t="str">
        <f t="shared" si="632"/>
        <v/>
      </c>
      <c r="AU1758" t="str">
        <f t="shared" si="633"/>
        <v/>
      </c>
      <c r="AV1758" t="str">
        <f t="shared" si="634"/>
        <v/>
      </c>
      <c r="AW1758">
        <f>'01_指標庫'!$H$4*ISNUMBER($F1758)+'01_指標庫'!$H$5*ISNUMBER($AA1758)+'01_指標庫'!$H$6*ISNUMBER($G1758)+'01_指標庫'!$H$7*ISNUMBER($H1758)+'01_指標庫'!$H$8*ISNUMBER($AF1758)+'01_指標庫'!$H$9*ISNUMBER($AG1758)+'01_指標庫'!$H$10*ISNUMBER($AB1758)+'01_指標庫'!$H$11*ISNUMBER($AC1758)+'01_指標庫'!$H$12*ISNUMBER($AD1758)+'01_指標庫'!$H$13*ISNUMBER($AE1758)+'01_指標庫'!$H$14*ISNUMBER($I1758)+'01_指標庫'!$H$15*ISNUMBER($AH1758)+'01_指標庫'!$H$16*ISNUMBER($K1758)+'01_指標庫'!$H$17*ISNUMBER($AI1758)+'01_指標庫'!$H$18*ISNUMBER($AJ1758)+'01_指標庫'!$H$19*ISNUMBER($AK1758)+'01_指標庫'!$H$20*ISNUMBER($BB1758)+'01_指標庫'!$H$21*ISNUMBER($BC1758)</f>
        <v>51</v>
      </c>
      <c r="AX1758">
        <f>IF(AW1758=0,50,ROUND(('01_指標庫'!$H$4*IF(ISNUMBER($F1758),L1758,0)+'01_指標庫'!$H$5*IF(ISNUMBER($AA1758),AL1758,0)+'01_指標庫'!$H$6*IF(ISNUMBER($G1758),M1758,0)+'01_指標庫'!$H$7*IF(ISNUMBER($H1758),N1758,0)+'01_指標庫'!$H$8*IF(ISNUMBER($AF1758),AQ1758,0)+'01_指標庫'!$H$9*IF(ISNUMBER($AG1758),AR1758,0)+'01_指標庫'!$H$10*IF(ISNUMBER($AB1758),AM1758,0)+'01_指標庫'!$H$11*IF(ISNUMBER($AC1758),AN1758,0)+'01_指標庫'!$H$12*IF(ISNUMBER($AD1758),AO1758,0)+'01_指標庫'!$H$13*IF(ISNUMBER($AE1758),AP1758,0)+'01_指標庫'!$H$14*IF(ISNUMBER($I1758),O1758,0)+'01_指標庫'!$H$15*IF(ISNUMBER($AH1758),AS1758,0)+'01_指標庫'!$H$16*IF(ISNUMBER($K1758),P1758,0)+'01_指標庫'!$H$17*IF(ISNUMBER($AI1758),AT1758,0)+'01_指標庫'!$H$18*IF(ISNUMBER($AJ1758),AU1758,0)+'01_指標庫'!$H$19*IF(ISNUMBER($AK1758),AV1758,0)+'01_指標庫'!$H$20*IF(ISNUMBER($BB1758),BB1758,0)+'01_指標庫'!$H$21*IF(ISNUMBER($BC1758),BC1758,0))/AW1758,1))</f>
        <v>70.599999999999994</v>
      </c>
      <c r="AY1758" s="67"/>
      <c r="AZ1758" s="67"/>
      <c r="BA1758" s="66">
        <f t="shared" si="638"/>
        <v>-5.4108612863766892E-3</v>
      </c>
      <c r="BB1758">
        <f t="shared" si="639"/>
        <v>0</v>
      </c>
      <c r="BC1758" t="str">
        <f t="shared" si="640"/>
        <v/>
      </c>
    </row>
    <row r="1759" spans="1:55" ht="15" customHeight="1">
      <c r="A1759" s="56">
        <v>1755</v>
      </c>
      <c r="B1759" s="57">
        <v>45105</v>
      </c>
      <c r="C1759" s="56">
        <v>2023</v>
      </c>
      <c r="D1759" s="58" t="s">
        <v>238</v>
      </c>
      <c r="E1759" s="59">
        <v>14964.57</v>
      </c>
      <c r="F1759" s="60">
        <v>0.21302699999999999</v>
      </c>
      <c r="G1759" s="60">
        <v>-1.4546999999999999E-2</v>
      </c>
      <c r="H1759" s="61">
        <v>0.8367</v>
      </c>
      <c r="I1759" s="69">
        <v>385.8</v>
      </c>
      <c r="J1759" s="70" t="s">
        <v>240</v>
      </c>
      <c r="K1759" s="63">
        <v>13.43</v>
      </c>
      <c r="L1759" s="56">
        <f t="shared" si="618"/>
        <v>100</v>
      </c>
      <c r="M1759" s="56">
        <f t="shared" si="619"/>
        <v>100</v>
      </c>
      <c r="N1759" s="56">
        <f t="shared" si="620"/>
        <v>100</v>
      </c>
      <c r="O1759" s="56">
        <f t="shared" si="621"/>
        <v>50</v>
      </c>
      <c r="P1759" s="56">
        <f t="shared" si="622"/>
        <v>100</v>
      </c>
      <c r="Q1759" s="63"/>
      <c r="R1759" s="56"/>
      <c r="S1759" s="60">
        <f t="shared" si="635"/>
        <v>1.2485020985675277E-3</v>
      </c>
      <c r="T1759" s="64">
        <f t="shared" si="636"/>
        <v>-2.2561863173216956E-2</v>
      </c>
      <c r="V1759" s="65"/>
      <c r="W1759" s="65"/>
      <c r="Y1759" s="15" t="str">
        <f t="shared" si="623"/>
        <v>EASY</v>
      </c>
      <c r="AA1759" s="66">
        <f t="shared" si="637"/>
        <v>0.12860006952589198</v>
      </c>
      <c r="AB1759">
        <f>LOOKUP($B1759,'07_L1政策步階'!$A$4:$A$14,'07_L1政策步階'!$C$4:$C$14)</f>
        <v>-1</v>
      </c>
      <c r="AC1759" s="65"/>
      <c r="AD1759" s="65"/>
      <c r="AE1759" s="65"/>
      <c r="AF1759" s="65"/>
      <c r="AG1759" s="65"/>
      <c r="AH1759" s="65"/>
      <c r="AI1759" s="65"/>
      <c r="AJ1759" s="65"/>
      <c r="AK1759" s="65"/>
      <c r="AL1759">
        <f t="shared" si="624"/>
        <v>100</v>
      </c>
      <c r="AM1759">
        <f t="shared" si="625"/>
        <v>0</v>
      </c>
      <c r="AN1759" t="str">
        <f t="shared" si="626"/>
        <v/>
      </c>
      <c r="AO1759" t="str">
        <f t="shared" si="627"/>
        <v/>
      </c>
      <c r="AP1759" t="str">
        <f t="shared" si="628"/>
        <v/>
      </c>
      <c r="AQ1759" t="str">
        <f t="shared" si="629"/>
        <v/>
      </c>
      <c r="AR1759" t="str">
        <f t="shared" si="630"/>
        <v/>
      </c>
      <c r="AS1759" t="str">
        <f t="shared" si="631"/>
        <v/>
      </c>
      <c r="AT1759" t="str">
        <f t="shared" si="632"/>
        <v/>
      </c>
      <c r="AU1759" t="str">
        <f t="shared" si="633"/>
        <v/>
      </c>
      <c r="AV1759" t="str">
        <f t="shared" si="634"/>
        <v/>
      </c>
      <c r="AW1759">
        <f>'01_指標庫'!$H$4*ISNUMBER($F1759)+'01_指標庫'!$H$5*ISNUMBER($AA1759)+'01_指標庫'!$H$6*ISNUMBER($G1759)+'01_指標庫'!$H$7*ISNUMBER($H1759)+'01_指標庫'!$H$8*ISNUMBER($AF1759)+'01_指標庫'!$H$9*ISNUMBER($AG1759)+'01_指標庫'!$H$10*ISNUMBER($AB1759)+'01_指標庫'!$H$11*ISNUMBER($AC1759)+'01_指標庫'!$H$12*ISNUMBER($AD1759)+'01_指標庫'!$H$13*ISNUMBER($AE1759)+'01_指標庫'!$H$14*ISNUMBER($I1759)+'01_指標庫'!$H$15*ISNUMBER($AH1759)+'01_指標庫'!$H$16*ISNUMBER($K1759)+'01_指標庫'!$H$17*ISNUMBER($AI1759)+'01_指標庫'!$H$18*ISNUMBER($AJ1759)+'01_指標庫'!$H$19*ISNUMBER($AK1759)+'01_指標庫'!$H$20*ISNUMBER($BB1759)+'01_指標庫'!$H$21*ISNUMBER($BC1759)</f>
        <v>51</v>
      </c>
      <c r="AX1759">
        <f>IF(AW1759=0,50,ROUND(('01_指標庫'!$H$4*IF(ISNUMBER($F1759),L1759,0)+'01_指標庫'!$H$5*IF(ISNUMBER($AA1759),AL1759,0)+'01_指標庫'!$H$6*IF(ISNUMBER($G1759),M1759,0)+'01_指標庫'!$H$7*IF(ISNUMBER($H1759),N1759,0)+'01_指標庫'!$H$8*IF(ISNUMBER($AF1759),AQ1759,0)+'01_指標庫'!$H$9*IF(ISNUMBER($AG1759),AR1759,0)+'01_指標庫'!$H$10*IF(ISNUMBER($AB1759),AM1759,0)+'01_指標庫'!$H$11*IF(ISNUMBER($AC1759),AN1759,0)+'01_指標庫'!$H$12*IF(ISNUMBER($AD1759),AO1759,0)+'01_指標庫'!$H$13*IF(ISNUMBER($AE1759),AP1759,0)+'01_指標庫'!$H$14*IF(ISNUMBER($I1759),O1759,0)+'01_指標庫'!$H$15*IF(ISNUMBER($AH1759),AS1759,0)+'01_指標庫'!$H$16*IF(ISNUMBER($K1759),P1759,0)+'01_指標庫'!$H$17*IF(ISNUMBER($AI1759),AT1759,0)+'01_指標庫'!$H$18*IF(ISNUMBER($AJ1759),AU1759,0)+'01_指標庫'!$H$19*IF(ISNUMBER($AK1759),AV1759,0)+'01_指標庫'!$H$20*IF(ISNUMBER($BB1759),BB1759,0)+'01_指標庫'!$H$21*IF(ISNUMBER($BC1759),BC1759,0))/AW1759,1))</f>
        <v>70.599999999999994</v>
      </c>
      <c r="AY1759" s="67"/>
      <c r="AZ1759" s="67"/>
      <c r="BA1759" s="66">
        <f t="shared" si="638"/>
        <v>-4.5369495370128909E-3</v>
      </c>
      <c r="BB1759">
        <f t="shared" si="639"/>
        <v>0</v>
      </c>
      <c r="BC1759" t="str">
        <f t="shared" si="640"/>
        <v/>
      </c>
    </row>
    <row r="1760" spans="1:55" ht="15" customHeight="1">
      <c r="A1760" s="56">
        <v>1756</v>
      </c>
      <c r="B1760" s="57">
        <v>45106</v>
      </c>
      <c r="C1760" s="56">
        <v>2023</v>
      </c>
      <c r="D1760" s="58" t="s">
        <v>239</v>
      </c>
      <c r="E1760" s="59">
        <v>14939.95</v>
      </c>
      <c r="F1760" s="60">
        <v>0.209952</v>
      </c>
      <c r="G1760" s="60">
        <v>-1.6168999999999999E-2</v>
      </c>
      <c r="H1760" s="61">
        <v>0.85709999999999997</v>
      </c>
      <c r="I1760" s="69">
        <v>386.7</v>
      </c>
      <c r="J1760" s="70" t="s">
        <v>240</v>
      </c>
      <c r="K1760" s="63">
        <v>13.54</v>
      </c>
      <c r="L1760" s="56">
        <f t="shared" si="618"/>
        <v>100</v>
      </c>
      <c r="M1760" s="56">
        <f t="shared" si="619"/>
        <v>100</v>
      </c>
      <c r="N1760" s="56">
        <f t="shared" si="620"/>
        <v>100</v>
      </c>
      <c r="O1760" s="56">
        <f t="shared" si="621"/>
        <v>50</v>
      </c>
      <c r="P1760" s="56">
        <f t="shared" si="622"/>
        <v>100</v>
      </c>
      <c r="Q1760" s="63"/>
      <c r="R1760" s="56"/>
      <c r="S1760" s="60">
        <f t="shared" si="635"/>
        <v>-1.645219341417703E-3</v>
      </c>
      <c r="T1760" s="64">
        <f t="shared" si="636"/>
        <v>8.1906180193596079E-3</v>
      </c>
      <c r="V1760" s="65"/>
      <c r="W1760" s="65"/>
      <c r="Y1760" s="15" t="str">
        <f t="shared" si="623"/>
        <v>EASY</v>
      </c>
      <c r="AA1760" s="66">
        <f t="shared" si="637"/>
        <v>0.13058809863454512</v>
      </c>
      <c r="AB1760">
        <f>LOOKUP($B1760,'07_L1政策步階'!$A$4:$A$14,'07_L1政策步階'!$C$4:$C$14)</f>
        <v>-1</v>
      </c>
      <c r="AC1760" s="65"/>
      <c r="AD1760" s="65"/>
      <c r="AE1760" s="65"/>
      <c r="AF1760" s="65"/>
      <c r="AG1760" s="65"/>
      <c r="AH1760" s="65"/>
      <c r="AI1760" s="65"/>
      <c r="AJ1760" s="65"/>
      <c r="AK1760" s="65"/>
      <c r="AL1760">
        <f t="shared" si="624"/>
        <v>100</v>
      </c>
      <c r="AM1760">
        <f t="shared" si="625"/>
        <v>0</v>
      </c>
      <c r="AN1760" t="str">
        <f t="shared" si="626"/>
        <v/>
      </c>
      <c r="AO1760" t="str">
        <f t="shared" si="627"/>
        <v/>
      </c>
      <c r="AP1760" t="str">
        <f t="shared" si="628"/>
        <v/>
      </c>
      <c r="AQ1760" t="str">
        <f t="shared" si="629"/>
        <v/>
      </c>
      <c r="AR1760" t="str">
        <f t="shared" si="630"/>
        <v/>
      </c>
      <c r="AS1760" t="str">
        <f t="shared" si="631"/>
        <v/>
      </c>
      <c r="AT1760" t="str">
        <f t="shared" si="632"/>
        <v/>
      </c>
      <c r="AU1760" t="str">
        <f t="shared" si="633"/>
        <v/>
      </c>
      <c r="AV1760" t="str">
        <f t="shared" si="634"/>
        <v/>
      </c>
      <c r="AW1760">
        <f>'01_指標庫'!$H$4*ISNUMBER($F1760)+'01_指標庫'!$H$5*ISNUMBER($AA1760)+'01_指標庫'!$H$6*ISNUMBER($G1760)+'01_指標庫'!$H$7*ISNUMBER($H1760)+'01_指標庫'!$H$8*ISNUMBER($AF1760)+'01_指標庫'!$H$9*ISNUMBER($AG1760)+'01_指標庫'!$H$10*ISNUMBER($AB1760)+'01_指標庫'!$H$11*ISNUMBER($AC1760)+'01_指標庫'!$H$12*ISNUMBER($AD1760)+'01_指標庫'!$H$13*ISNUMBER($AE1760)+'01_指標庫'!$H$14*ISNUMBER($I1760)+'01_指標庫'!$H$15*ISNUMBER($AH1760)+'01_指標庫'!$H$16*ISNUMBER($K1760)+'01_指標庫'!$H$17*ISNUMBER($AI1760)+'01_指標庫'!$H$18*ISNUMBER($AJ1760)+'01_指標庫'!$H$19*ISNUMBER($AK1760)+'01_指標庫'!$H$20*ISNUMBER($BB1760)+'01_指標庫'!$H$21*ISNUMBER($BC1760)</f>
        <v>51</v>
      </c>
      <c r="AX1760">
        <f>IF(AW1760=0,50,ROUND(('01_指標庫'!$H$4*IF(ISNUMBER($F1760),L1760,0)+'01_指標庫'!$H$5*IF(ISNUMBER($AA1760),AL1760,0)+'01_指標庫'!$H$6*IF(ISNUMBER($G1760),M1760,0)+'01_指標庫'!$H$7*IF(ISNUMBER($H1760),N1760,0)+'01_指標庫'!$H$8*IF(ISNUMBER($AF1760),AQ1760,0)+'01_指標庫'!$H$9*IF(ISNUMBER($AG1760),AR1760,0)+'01_指標庫'!$H$10*IF(ISNUMBER($AB1760),AM1760,0)+'01_指標庫'!$H$11*IF(ISNUMBER($AC1760),AN1760,0)+'01_指標庫'!$H$12*IF(ISNUMBER($AD1760),AO1760,0)+'01_指標庫'!$H$13*IF(ISNUMBER($AE1760),AP1760,0)+'01_指標庫'!$H$14*IF(ISNUMBER($I1760),O1760,0)+'01_指標庫'!$H$15*IF(ISNUMBER($AH1760),AS1760,0)+'01_指標庫'!$H$16*IF(ISNUMBER($K1760),P1760,0)+'01_指標庫'!$H$17*IF(ISNUMBER($AI1760),AT1760,0)+'01_指標庫'!$H$18*IF(ISNUMBER($AJ1760),AU1760,0)+'01_指標庫'!$H$19*IF(ISNUMBER($AK1760),AV1760,0)+'01_指標庫'!$H$20*IF(ISNUMBER($BB1760),BB1760,0)+'01_指標庫'!$H$21*IF(ISNUMBER($BC1760),BC1760,0))/AW1760,1))</f>
        <v>70.599999999999994</v>
      </c>
      <c r="AY1760" s="67"/>
      <c r="AZ1760" s="67"/>
      <c r="BA1760" s="66">
        <f t="shared" si="638"/>
        <v>-5.467588409292623E-3</v>
      </c>
      <c r="BB1760">
        <f t="shared" si="639"/>
        <v>0</v>
      </c>
      <c r="BC1760" t="str">
        <f t="shared" si="640"/>
        <v/>
      </c>
    </row>
    <row r="1761" spans="1:55" ht="15" customHeight="1">
      <c r="A1761" s="56">
        <v>1757</v>
      </c>
      <c r="B1761" s="57">
        <v>45107</v>
      </c>
      <c r="C1761" s="56">
        <v>2023</v>
      </c>
      <c r="D1761" s="58" t="s">
        <v>234</v>
      </c>
      <c r="E1761" s="59">
        <v>15179.21</v>
      </c>
      <c r="F1761" s="60">
        <v>0.227765</v>
      </c>
      <c r="G1761" s="60">
        <v>-4.1300000000000001E-4</v>
      </c>
      <c r="H1761" s="61">
        <v>0.85709999999999997</v>
      </c>
      <c r="I1761" s="69">
        <v>387.1</v>
      </c>
      <c r="J1761" s="70" t="s">
        <v>240</v>
      </c>
      <c r="K1761" s="63">
        <v>13.59</v>
      </c>
      <c r="L1761" s="56">
        <f t="shared" si="618"/>
        <v>100</v>
      </c>
      <c r="M1761" s="56">
        <f t="shared" si="619"/>
        <v>100</v>
      </c>
      <c r="N1761" s="56">
        <f t="shared" si="620"/>
        <v>100</v>
      </c>
      <c r="O1761" s="56">
        <f t="shared" si="621"/>
        <v>50</v>
      </c>
      <c r="P1761" s="56">
        <f t="shared" si="622"/>
        <v>100</v>
      </c>
      <c r="Q1761" s="63"/>
      <c r="R1761" s="56"/>
      <c r="S1761" s="60">
        <f t="shared" si="635"/>
        <v>1.6014779165927528E-2</v>
      </c>
      <c r="T1761" s="64">
        <f t="shared" si="636"/>
        <v>3.6927621861153614E-3</v>
      </c>
      <c r="V1761" s="65"/>
      <c r="W1761" s="65"/>
      <c r="Y1761" s="15" t="str">
        <f t="shared" si="623"/>
        <v>EASY</v>
      </c>
      <c r="AA1761" s="66">
        <f t="shared" si="637"/>
        <v>0.13253160866215596</v>
      </c>
      <c r="AB1761">
        <f>LOOKUP($B1761,'07_L1政策步階'!$A$4:$A$14,'07_L1政策步階'!$C$4:$C$14)</f>
        <v>-1</v>
      </c>
      <c r="AC1761" s="65"/>
      <c r="AD1761" s="65"/>
      <c r="AE1761" s="65"/>
      <c r="AF1761" s="65"/>
      <c r="AG1761" s="65"/>
      <c r="AH1761" s="65"/>
      <c r="AI1761" s="65"/>
      <c r="AJ1761" s="65"/>
      <c r="AK1761" s="65"/>
      <c r="AL1761">
        <f t="shared" si="624"/>
        <v>100</v>
      </c>
      <c r="AM1761">
        <f t="shared" si="625"/>
        <v>0</v>
      </c>
      <c r="AN1761" t="str">
        <f t="shared" si="626"/>
        <v/>
      </c>
      <c r="AO1761" t="str">
        <f t="shared" si="627"/>
        <v/>
      </c>
      <c r="AP1761" t="str">
        <f t="shared" si="628"/>
        <v/>
      </c>
      <c r="AQ1761" t="str">
        <f t="shared" si="629"/>
        <v/>
      </c>
      <c r="AR1761" t="str">
        <f t="shared" si="630"/>
        <v/>
      </c>
      <c r="AS1761" t="str">
        <f t="shared" si="631"/>
        <v/>
      </c>
      <c r="AT1761" t="str">
        <f t="shared" si="632"/>
        <v/>
      </c>
      <c r="AU1761" t="str">
        <f t="shared" si="633"/>
        <v/>
      </c>
      <c r="AV1761" t="str">
        <f t="shared" si="634"/>
        <v/>
      </c>
      <c r="AW1761">
        <f>'01_指標庫'!$H$4*ISNUMBER($F1761)+'01_指標庫'!$H$5*ISNUMBER($AA1761)+'01_指標庫'!$H$6*ISNUMBER($G1761)+'01_指標庫'!$H$7*ISNUMBER($H1761)+'01_指標庫'!$H$8*ISNUMBER($AF1761)+'01_指標庫'!$H$9*ISNUMBER($AG1761)+'01_指標庫'!$H$10*ISNUMBER($AB1761)+'01_指標庫'!$H$11*ISNUMBER($AC1761)+'01_指標庫'!$H$12*ISNUMBER($AD1761)+'01_指標庫'!$H$13*ISNUMBER($AE1761)+'01_指標庫'!$H$14*ISNUMBER($I1761)+'01_指標庫'!$H$15*ISNUMBER($AH1761)+'01_指標庫'!$H$16*ISNUMBER($K1761)+'01_指標庫'!$H$17*ISNUMBER($AI1761)+'01_指標庫'!$H$18*ISNUMBER($AJ1761)+'01_指標庫'!$H$19*ISNUMBER($AK1761)+'01_指標庫'!$H$20*ISNUMBER($BB1761)+'01_指標庫'!$H$21*ISNUMBER($BC1761)</f>
        <v>51</v>
      </c>
      <c r="AX1761">
        <f>IF(AW1761=0,50,ROUND(('01_指標庫'!$H$4*IF(ISNUMBER($F1761),L1761,0)+'01_指標庫'!$H$5*IF(ISNUMBER($AA1761),AL1761,0)+'01_指標庫'!$H$6*IF(ISNUMBER($G1761),M1761,0)+'01_指標庫'!$H$7*IF(ISNUMBER($H1761),N1761,0)+'01_指標庫'!$H$8*IF(ISNUMBER($AF1761),AQ1761,0)+'01_指標庫'!$H$9*IF(ISNUMBER($AG1761),AR1761,0)+'01_指標庫'!$H$10*IF(ISNUMBER($AB1761),AM1761,0)+'01_指標庫'!$H$11*IF(ISNUMBER($AC1761),AN1761,0)+'01_指標庫'!$H$12*IF(ISNUMBER($AD1761),AO1761,0)+'01_指標庫'!$H$13*IF(ISNUMBER($AE1761),AP1761,0)+'01_指標庫'!$H$14*IF(ISNUMBER($I1761),O1761,0)+'01_指標庫'!$H$15*IF(ISNUMBER($AH1761),AS1761,0)+'01_指標庫'!$H$16*IF(ISNUMBER($K1761),P1761,0)+'01_指標庫'!$H$17*IF(ISNUMBER($AI1761),AT1761,0)+'01_指標庫'!$H$18*IF(ISNUMBER($AJ1761),AU1761,0)+'01_指標庫'!$H$19*IF(ISNUMBER($AK1761),AV1761,0)+'01_指標庫'!$H$20*IF(ISNUMBER($BB1761),BB1761,0)+'01_指標庫'!$H$21*IF(ISNUMBER($BC1761),BC1761,0))/AW1761,1))</f>
        <v>76.5</v>
      </c>
      <c r="AY1761" s="67"/>
      <c r="AZ1761" s="67"/>
      <c r="BA1761" s="66">
        <f t="shared" si="638"/>
        <v>-1.5811699535217549E-3</v>
      </c>
      <c r="BB1761">
        <f t="shared" si="639"/>
        <v>50</v>
      </c>
      <c r="BC1761" t="str">
        <f t="shared" si="640"/>
        <v/>
      </c>
    </row>
    <row r="1762" spans="1:55" ht="15" customHeight="1">
      <c r="A1762" s="56">
        <v>1758</v>
      </c>
      <c r="B1762" s="57">
        <v>45110</v>
      </c>
      <c r="C1762" s="56">
        <v>2023</v>
      </c>
      <c r="D1762" s="58" t="s">
        <v>236</v>
      </c>
      <c r="E1762" s="59">
        <v>15208.69</v>
      </c>
      <c r="F1762" s="60">
        <v>0.22862199999999999</v>
      </c>
      <c r="G1762" s="60">
        <v>0</v>
      </c>
      <c r="H1762" s="61">
        <v>0.85709999999999997</v>
      </c>
      <c r="I1762" s="69">
        <v>387</v>
      </c>
      <c r="J1762" s="70" t="s">
        <v>240</v>
      </c>
      <c r="K1762" s="63">
        <v>13.57</v>
      </c>
      <c r="L1762" s="56">
        <f t="shared" si="618"/>
        <v>100</v>
      </c>
      <c r="M1762" s="56">
        <f t="shared" si="619"/>
        <v>100</v>
      </c>
      <c r="N1762" s="56">
        <f t="shared" si="620"/>
        <v>100</v>
      </c>
      <c r="O1762" s="56">
        <f t="shared" si="621"/>
        <v>50</v>
      </c>
      <c r="P1762" s="56">
        <f t="shared" si="622"/>
        <v>100</v>
      </c>
      <c r="Q1762" s="63"/>
      <c r="R1762" s="56"/>
      <c r="S1762" s="60">
        <f t="shared" si="635"/>
        <v>1.9421300581519141E-3</v>
      </c>
      <c r="T1762" s="64">
        <f t="shared" si="636"/>
        <v>-1.4716703458425018E-3</v>
      </c>
      <c r="V1762" s="65"/>
      <c r="W1762" s="65"/>
      <c r="Y1762" s="15" t="str">
        <f t="shared" si="623"/>
        <v>EASY</v>
      </c>
      <c r="AA1762" s="66">
        <f t="shared" si="637"/>
        <v>0.13471646198221654</v>
      </c>
      <c r="AB1762">
        <f>LOOKUP($B1762,'07_L1政策步階'!$A$4:$A$14,'07_L1政策步階'!$C$4:$C$14)</f>
        <v>-1</v>
      </c>
      <c r="AC1762" s="65"/>
      <c r="AD1762" s="65"/>
      <c r="AE1762" s="65"/>
      <c r="AF1762" s="65"/>
      <c r="AG1762" s="65"/>
      <c r="AH1762" s="65"/>
      <c r="AI1762" s="65"/>
      <c r="AJ1762" s="65"/>
      <c r="AK1762" s="65"/>
      <c r="AL1762">
        <f t="shared" si="624"/>
        <v>100</v>
      </c>
      <c r="AM1762">
        <f t="shared" si="625"/>
        <v>0</v>
      </c>
      <c r="AN1762" t="str">
        <f t="shared" si="626"/>
        <v/>
      </c>
      <c r="AO1762" t="str">
        <f t="shared" si="627"/>
        <v/>
      </c>
      <c r="AP1762" t="str">
        <f t="shared" si="628"/>
        <v/>
      </c>
      <c r="AQ1762" t="str">
        <f t="shared" si="629"/>
        <v/>
      </c>
      <c r="AR1762" t="str">
        <f t="shared" si="630"/>
        <v/>
      </c>
      <c r="AS1762" t="str">
        <f t="shared" si="631"/>
        <v/>
      </c>
      <c r="AT1762" t="str">
        <f t="shared" si="632"/>
        <v/>
      </c>
      <c r="AU1762" t="str">
        <f t="shared" si="633"/>
        <v/>
      </c>
      <c r="AV1762" t="str">
        <f t="shared" si="634"/>
        <v/>
      </c>
      <c r="AW1762">
        <f>'01_指標庫'!$H$4*ISNUMBER($F1762)+'01_指標庫'!$H$5*ISNUMBER($AA1762)+'01_指標庫'!$H$6*ISNUMBER($G1762)+'01_指標庫'!$H$7*ISNUMBER($H1762)+'01_指標庫'!$H$8*ISNUMBER($AF1762)+'01_指標庫'!$H$9*ISNUMBER($AG1762)+'01_指標庫'!$H$10*ISNUMBER($AB1762)+'01_指標庫'!$H$11*ISNUMBER($AC1762)+'01_指標庫'!$H$12*ISNUMBER($AD1762)+'01_指標庫'!$H$13*ISNUMBER($AE1762)+'01_指標庫'!$H$14*ISNUMBER($I1762)+'01_指標庫'!$H$15*ISNUMBER($AH1762)+'01_指標庫'!$H$16*ISNUMBER($K1762)+'01_指標庫'!$H$17*ISNUMBER($AI1762)+'01_指標庫'!$H$18*ISNUMBER($AJ1762)+'01_指標庫'!$H$19*ISNUMBER($AK1762)+'01_指標庫'!$H$20*ISNUMBER($BB1762)+'01_指標庫'!$H$21*ISNUMBER($BC1762)</f>
        <v>51</v>
      </c>
      <c r="AX1762">
        <f>IF(AW1762=0,50,ROUND(('01_指標庫'!$H$4*IF(ISNUMBER($F1762),L1762,0)+'01_指標庫'!$H$5*IF(ISNUMBER($AA1762),AL1762,0)+'01_指標庫'!$H$6*IF(ISNUMBER($G1762),M1762,0)+'01_指標庫'!$H$7*IF(ISNUMBER($H1762),N1762,0)+'01_指標庫'!$H$8*IF(ISNUMBER($AF1762),AQ1762,0)+'01_指標庫'!$H$9*IF(ISNUMBER($AG1762),AR1762,0)+'01_指標庫'!$H$10*IF(ISNUMBER($AB1762),AM1762,0)+'01_指標庫'!$H$11*IF(ISNUMBER($AC1762),AN1762,0)+'01_指標庫'!$H$12*IF(ISNUMBER($AD1762),AO1762,0)+'01_指標庫'!$H$13*IF(ISNUMBER($AE1762),AP1762,0)+'01_指標庫'!$H$14*IF(ISNUMBER($I1762),O1762,0)+'01_指標庫'!$H$15*IF(ISNUMBER($AH1762),AS1762,0)+'01_指標庫'!$H$16*IF(ISNUMBER($K1762),P1762,0)+'01_指標庫'!$H$17*IF(ISNUMBER($AI1762),AT1762,0)+'01_指標庫'!$H$18*IF(ISNUMBER($AJ1762),AU1762,0)+'01_指標庫'!$H$19*IF(ISNUMBER($AK1762),AV1762,0)+'01_指標庫'!$H$20*IF(ISNUMBER($BB1762),BB1762,0)+'01_指標庫'!$H$21*IF(ISNUMBER($BC1762),BC1762,0))/AW1762,1))</f>
        <v>76.5</v>
      </c>
      <c r="AY1762" s="67"/>
      <c r="AZ1762" s="67"/>
      <c r="BA1762" s="66">
        <f t="shared" si="638"/>
        <v>4.5254716744966839E-3</v>
      </c>
      <c r="BB1762">
        <f t="shared" si="639"/>
        <v>50</v>
      </c>
      <c r="BC1762" t="str">
        <f t="shared" si="640"/>
        <v/>
      </c>
    </row>
    <row r="1763" spans="1:55" ht="15" customHeight="1">
      <c r="A1763" s="56">
        <v>1759</v>
      </c>
      <c r="B1763" s="57">
        <v>45112</v>
      </c>
      <c r="C1763" s="56">
        <v>2023</v>
      </c>
      <c r="D1763" s="58" t="s">
        <v>238</v>
      </c>
      <c r="E1763" s="59">
        <v>15203.78</v>
      </c>
      <c r="F1763" s="60">
        <v>0.226602</v>
      </c>
      <c r="G1763" s="60">
        <v>-3.2299999999999999E-4</v>
      </c>
      <c r="H1763" s="61">
        <v>0.85709999999999997</v>
      </c>
      <c r="I1763" s="69">
        <v>392.1</v>
      </c>
      <c r="J1763" s="70" t="s">
        <v>240</v>
      </c>
      <c r="K1763" s="63">
        <v>14.18</v>
      </c>
      <c r="L1763" s="56">
        <f t="shared" si="618"/>
        <v>100</v>
      </c>
      <c r="M1763" s="56">
        <f t="shared" si="619"/>
        <v>100</v>
      </c>
      <c r="N1763" s="56">
        <f t="shared" si="620"/>
        <v>100</v>
      </c>
      <c r="O1763" s="56">
        <f t="shared" si="621"/>
        <v>50</v>
      </c>
      <c r="P1763" s="56">
        <f t="shared" si="622"/>
        <v>100</v>
      </c>
      <c r="Q1763" s="63"/>
      <c r="R1763" s="56"/>
      <c r="S1763" s="60">
        <f t="shared" si="635"/>
        <v>-3.2284174376617791E-4</v>
      </c>
      <c r="T1763" s="64">
        <f t="shared" si="636"/>
        <v>4.4952100221075764E-2</v>
      </c>
      <c r="V1763" s="65"/>
      <c r="W1763" s="65"/>
      <c r="Y1763" s="15" t="str">
        <f t="shared" si="623"/>
        <v>EASY</v>
      </c>
      <c r="AA1763" s="66">
        <f t="shared" si="637"/>
        <v>0.13677146986203259</v>
      </c>
      <c r="AB1763">
        <f>LOOKUP($B1763,'07_L1政策步階'!$A$4:$A$14,'07_L1政策步階'!$C$4:$C$14)</f>
        <v>-1</v>
      </c>
      <c r="AC1763" s="65"/>
      <c r="AD1763" s="65"/>
      <c r="AE1763" s="65"/>
      <c r="AF1763" s="65"/>
      <c r="AG1763" s="65"/>
      <c r="AH1763" s="65"/>
      <c r="AI1763" s="65"/>
      <c r="AJ1763" s="65"/>
      <c r="AK1763" s="65"/>
      <c r="AL1763">
        <f t="shared" si="624"/>
        <v>100</v>
      </c>
      <c r="AM1763">
        <f t="shared" si="625"/>
        <v>0</v>
      </c>
      <c r="AN1763" t="str">
        <f t="shared" si="626"/>
        <v/>
      </c>
      <c r="AO1763" t="str">
        <f t="shared" si="627"/>
        <v/>
      </c>
      <c r="AP1763" t="str">
        <f t="shared" si="628"/>
        <v/>
      </c>
      <c r="AQ1763" t="str">
        <f t="shared" si="629"/>
        <v/>
      </c>
      <c r="AR1763" t="str">
        <f t="shared" si="630"/>
        <v/>
      </c>
      <c r="AS1763" t="str">
        <f t="shared" si="631"/>
        <v/>
      </c>
      <c r="AT1763" t="str">
        <f t="shared" si="632"/>
        <v/>
      </c>
      <c r="AU1763" t="str">
        <f t="shared" si="633"/>
        <v/>
      </c>
      <c r="AV1763" t="str">
        <f t="shared" si="634"/>
        <v/>
      </c>
      <c r="AW1763">
        <f>'01_指標庫'!$H$4*ISNUMBER($F1763)+'01_指標庫'!$H$5*ISNUMBER($AA1763)+'01_指標庫'!$H$6*ISNUMBER($G1763)+'01_指標庫'!$H$7*ISNUMBER($H1763)+'01_指標庫'!$H$8*ISNUMBER($AF1763)+'01_指標庫'!$H$9*ISNUMBER($AG1763)+'01_指標庫'!$H$10*ISNUMBER($AB1763)+'01_指標庫'!$H$11*ISNUMBER($AC1763)+'01_指標庫'!$H$12*ISNUMBER($AD1763)+'01_指標庫'!$H$13*ISNUMBER($AE1763)+'01_指標庫'!$H$14*ISNUMBER($I1763)+'01_指標庫'!$H$15*ISNUMBER($AH1763)+'01_指標庫'!$H$16*ISNUMBER($K1763)+'01_指標庫'!$H$17*ISNUMBER($AI1763)+'01_指標庫'!$H$18*ISNUMBER($AJ1763)+'01_指標庫'!$H$19*ISNUMBER($AK1763)+'01_指標庫'!$H$20*ISNUMBER($BB1763)+'01_指標庫'!$H$21*ISNUMBER($BC1763)</f>
        <v>51</v>
      </c>
      <c r="AX1763">
        <f>IF(AW1763=0,50,ROUND(('01_指標庫'!$H$4*IF(ISNUMBER($F1763),L1763,0)+'01_指標庫'!$H$5*IF(ISNUMBER($AA1763),AL1763,0)+'01_指標庫'!$H$6*IF(ISNUMBER($G1763),M1763,0)+'01_指標庫'!$H$7*IF(ISNUMBER($H1763),N1763,0)+'01_指標庫'!$H$8*IF(ISNUMBER($AF1763),AQ1763,0)+'01_指標庫'!$H$9*IF(ISNUMBER($AG1763),AR1763,0)+'01_指標庫'!$H$10*IF(ISNUMBER($AB1763),AM1763,0)+'01_指標庫'!$H$11*IF(ISNUMBER($AC1763),AN1763,0)+'01_指標庫'!$H$12*IF(ISNUMBER($AD1763),AO1763,0)+'01_指標庫'!$H$13*IF(ISNUMBER($AE1763),AP1763,0)+'01_指標庫'!$H$14*IF(ISNUMBER($I1763),O1763,0)+'01_指標庫'!$H$15*IF(ISNUMBER($AH1763),AS1763,0)+'01_指標庫'!$H$16*IF(ISNUMBER($K1763),P1763,0)+'01_指標庫'!$H$17*IF(ISNUMBER($AI1763),AT1763,0)+'01_指標庫'!$H$18*IF(ISNUMBER($AJ1763),AU1763,0)+'01_指標庫'!$H$19*IF(ISNUMBER($AK1763),AV1763,0)+'01_指標庫'!$H$20*IF(ISNUMBER($BB1763),BB1763,0)+'01_指標庫'!$H$21*IF(ISNUMBER($BC1763),BC1763,0))/AW1763,1))</f>
        <v>76.5</v>
      </c>
      <c r="AY1763" s="67"/>
      <c r="AZ1763" s="67"/>
      <c r="BA1763" s="66">
        <f t="shared" si="638"/>
        <v>7.0699871502071243E-3</v>
      </c>
      <c r="BB1763">
        <f t="shared" si="639"/>
        <v>50</v>
      </c>
      <c r="BC1763" t="str">
        <f t="shared" si="640"/>
        <v/>
      </c>
    </row>
    <row r="1764" spans="1:55" ht="15" customHeight="1">
      <c r="A1764" s="56">
        <v>1760</v>
      </c>
      <c r="B1764" s="57">
        <v>45113</v>
      </c>
      <c r="C1764" s="56">
        <v>2023</v>
      </c>
      <c r="D1764" s="58" t="s">
        <v>239</v>
      </c>
      <c r="E1764" s="59">
        <v>15089.45</v>
      </c>
      <c r="F1764" s="60">
        <v>0.21579499999999999</v>
      </c>
      <c r="G1764" s="60">
        <v>-7.8399999999999997E-3</v>
      </c>
      <c r="H1764" s="61">
        <v>0.85709999999999997</v>
      </c>
      <c r="I1764" s="69">
        <v>402.7</v>
      </c>
      <c r="J1764" s="70" t="s">
        <v>240</v>
      </c>
      <c r="K1764" s="63">
        <v>15.44</v>
      </c>
      <c r="L1764" s="56">
        <f t="shared" si="618"/>
        <v>100</v>
      </c>
      <c r="M1764" s="56">
        <f t="shared" si="619"/>
        <v>100</v>
      </c>
      <c r="N1764" s="56">
        <f t="shared" si="620"/>
        <v>100</v>
      </c>
      <c r="O1764" s="56">
        <f t="shared" si="621"/>
        <v>50</v>
      </c>
      <c r="P1764" s="56">
        <f t="shared" si="622"/>
        <v>100</v>
      </c>
      <c r="Q1764" s="63"/>
      <c r="R1764" s="56"/>
      <c r="S1764" s="60">
        <f t="shared" si="635"/>
        <v>-7.5198404607275116E-3</v>
      </c>
      <c r="T1764" s="64">
        <f t="shared" si="636"/>
        <v>8.8857545839210239E-2</v>
      </c>
      <c r="V1764" s="65"/>
      <c r="W1764" s="65"/>
      <c r="Y1764" s="15" t="str">
        <f t="shared" si="623"/>
        <v>EASY</v>
      </c>
      <c r="AA1764" s="66">
        <f t="shared" si="637"/>
        <v>0.13870890977105077</v>
      </c>
      <c r="AB1764">
        <f>LOOKUP($B1764,'07_L1政策步階'!$A$4:$A$14,'07_L1政策步階'!$C$4:$C$14)</f>
        <v>-1</v>
      </c>
      <c r="AC1764" s="65"/>
      <c r="AD1764" s="65"/>
      <c r="AE1764" s="65"/>
      <c r="AF1764" s="65"/>
      <c r="AG1764" s="65"/>
      <c r="AH1764" s="65"/>
      <c r="AI1764" s="65"/>
      <c r="AJ1764" s="65"/>
      <c r="AK1764" s="65"/>
      <c r="AL1764">
        <f t="shared" si="624"/>
        <v>100</v>
      </c>
      <c r="AM1764">
        <f t="shared" si="625"/>
        <v>0</v>
      </c>
      <c r="AN1764" t="str">
        <f t="shared" si="626"/>
        <v/>
      </c>
      <c r="AO1764" t="str">
        <f t="shared" si="627"/>
        <v/>
      </c>
      <c r="AP1764" t="str">
        <f t="shared" si="628"/>
        <v/>
      </c>
      <c r="AQ1764" t="str">
        <f t="shared" si="629"/>
        <v/>
      </c>
      <c r="AR1764" t="str">
        <f t="shared" si="630"/>
        <v/>
      </c>
      <c r="AS1764" t="str">
        <f t="shared" si="631"/>
        <v/>
      </c>
      <c r="AT1764" t="str">
        <f t="shared" si="632"/>
        <v/>
      </c>
      <c r="AU1764" t="str">
        <f t="shared" si="633"/>
        <v/>
      </c>
      <c r="AV1764" t="str">
        <f t="shared" si="634"/>
        <v/>
      </c>
      <c r="AW1764">
        <f>'01_指標庫'!$H$4*ISNUMBER($F1764)+'01_指標庫'!$H$5*ISNUMBER($AA1764)+'01_指標庫'!$H$6*ISNUMBER($G1764)+'01_指標庫'!$H$7*ISNUMBER($H1764)+'01_指標庫'!$H$8*ISNUMBER($AF1764)+'01_指標庫'!$H$9*ISNUMBER($AG1764)+'01_指標庫'!$H$10*ISNUMBER($AB1764)+'01_指標庫'!$H$11*ISNUMBER($AC1764)+'01_指標庫'!$H$12*ISNUMBER($AD1764)+'01_指標庫'!$H$13*ISNUMBER($AE1764)+'01_指標庫'!$H$14*ISNUMBER($I1764)+'01_指標庫'!$H$15*ISNUMBER($AH1764)+'01_指標庫'!$H$16*ISNUMBER($K1764)+'01_指標庫'!$H$17*ISNUMBER($AI1764)+'01_指標庫'!$H$18*ISNUMBER($AJ1764)+'01_指標庫'!$H$19*ISNUMBER($AK1764)+'01_指標庫'!$H$20*ISNUMBER($BB1764)+'01_指標庫'!$H$21*ISNUMBER($BC1764)</f>
        <v>51</v>
      </c>
      <c r="AX1764">
        <f>IF(AW1764=0,50,ROUND(('01_指標庫'!$H$4*IF(ISNUMBER($F1764),L1764,0)+'01_指標庫'!$H$5*IF(ISNUMBER($AA1764),AL1764,0)+'01_指標庫'!$H$6*IF(ISNUMBER($G1764),M1764,0)+'01_指標庫'!$H$7*IF(ISNUMBER($H1764),N1764,0)+'01_指標庫'!$H$8*IF(ISNUMBER($AF1764),AQ1764,0)+'01_指標庫'!$H$9*IF(ISNUMBER($AG1764),AR1764,0)+'01_指標庫'!$H$10*IF(ISNUMBER($AB1764),AM1764,0)+'01_指標庫'!$H$11*IF(ISNUMBER($AC1764),AN1764,0)+'01_指標庫'!$H$12*IF(ISNUMBER($AD1764),AO1764,0)+'01_指標庫'!$H$13*IF(ISNUMBER($AE1764),AP1764,0)+'01_指標庫'!$H$14*IF(ISNUMBER($I1764),O1764,0)+'01_指標庫'!$H$15*IF(ISNUMBER($AH1764),AS1764,0)+'01_指標庫'!$H$16*IF(ISNUMBER($K1764),P1764,0)+'01_指標庫'!$H$17*IF(ISNUMBER($AI1764),AT1764,0)+'01_指標庫'!$H$18*IF(ISNUMBER($AJ1764),AU1764,0)+'01_指標庫'!$H$19*IF(ISNUMBER($AK1764),AV1764,0)+'01_指標庫'!$H$20*IF(ISNUMBER($BB1764),BB1764,0)+'01_指標庫'!$H$21*IF(ISNUMBER($BC1764),BC1764,0))/AW1764,1))</f>
        <v>76.5</v>
      </c>
      <c r="AY1764" s="67"/>
      <c r="AZ1764" s="67"/>
      <c r="BA1764" s="66">
        <f t="shared" si="638"/>
        <v>7.2444107191544926E-3</v>
      </c>
      <c r="BB1764">
        <f t="shared" si="639"/>
        <v>50</v>
      </c>
      <c r="BC1764" t="str">
        <f t="shared" si="640"/>
        <v/>
      </c>
    </row>
    <row r="1765" spans="1:55" ht="15" customHeight="1">
      <c r="A1765" s="56">
        <v>1761</v>
      </c>
      <c r="B1765" s="57">
        <v>45114</v>
      </c>
      <c r="C1765" s="56">
        <v>2023</v>
      </c>
      <c r="D1765" s="58" t="s">
        <v>234</v>
      </c>
      <c r="E1765" s="59">
        <v>15036.85</v>
      </c>
      <c r="F1765" s="60">
        <v>0.21005399999999999</v>
      </c>
      <c r="G1765" s="60">
        <v>-1.1299E-2</v>
      </c>
      <c r="H1765" s="61">
        <v>0.85709999999999997</v>
      </c>
      <c r="I1765" s="69">
        <v>397.5</v>
      </c>
      <c r="J1765" s="70" t="s">
        <v>240</v>
      </c>
      <c r="K1765" s="63">
        <v>14.83</v>
      </c>
      <c r="L1765" s="56">
        <f t="shared" si="618"/>
        <v>100</v>
      </c>
      <c r="M1765" s="56">
        <f t="shared" si="619"/>
        <v>100</v>
      </c>
      <c r="N1765" s="56">
        <f t="shared" si="620"/>
        <v>100</v>
      </c>
      <c r="O1765" s="56">
        <f t="shared" si="621"/>
        <v>50</v>
      </c>
      <c r="P1765" s="56">
        <f t="shared" si="622"/>
        <v>100</v>
      </c>
      <c r="Q1765" s="63"/>
      <c r="R1765" s="56"/>
      <c r="S1765" s="60">
        <f t="shared" si="635"/>
        <v>-3.4858792069956124E-3</v>
      </c>
      <c r="T1765" s="64">
        <f t="shared" si="636"/>
        <v>-3.9507772020725307E-2</v>
      </c>
      <c r="V1765" s="65"/>
      <c r="W1765" s="65"/>
      <c r="Y1765" s="15" t="str">
        <f t="shared" si="623"/>
        <v>EASY</v>
      </c>
      <c r="AA1765" s="66">
        <f t="shared" si="637"/>
        <v>0.14101672610987204</v>
      </c>
      <c r="AB1765">
        <f>LOOKUP($B1765,'07_L1政策步階'!$A$4:$A$14,'07_L1政策步階'!$C$4:$C$14)</f>
        <v>-1</v>
      </c>
      <c r="AC1765" s="65"/>
      <c r="AD1765" s="65"/>
      <c r="AE1765" s="65"/>
      <c r="AF1765" s="65"/>
      <c r="AG1765" s="65"/>
      <c r="AH1765" s="65"/>
      <c r="AI1765" s="65"/>
      <c r="AJ1765" s="65"/>
      <c r="AK1765" s="65"/>
      <c r="AL1765">
        <f t="shared" si="624"/>
        <v>100</v>
      </c>
      <c r="AM1765">
        <f t="shared" si="625"/>
        <v>0</v>
      </c>
      <c r="AN1765" t="str">
        <f t="shared" si="626"/>
        <v/>
      </c>
      <c r="AO1765" t="str">
        <f t="shared" si="627"/>
        <v/>
      </c>
      <c r="AP1765" t="str">
        <f t="shared" si="628"/>
        <v/>
      </c>
      <c r="AQ1765" t="str">
        <f t="shared" si="629"/>
        <v/>
      </c>
      <c r="AR1765" t="str">
        <f t="shared" si="630"/>
        <v/>
      </c>
      <c r="AS1765" t="str">
        <f t="shared" si="631"/>
        <v/>
      </c>
      <c r="AT1765" t="str">
        <f t="shared" si="632"/>
        <v/>
      </c>
      <c r="AU1765" t="str">
        <f t="shared" si="633"/>
        <v/>
      </c>
      <c r="AV1765" t="str">
        <f t="shared" si="634"/>
        <v/>
      </c>
      <c r="AW1765">
        <f>'01_指標庫'!$H$4*ISNUMBER($F1765)+'01_指標庫'!$H$5*ISNUMBER($AA1765)+'01_指標庫'!$H$6*ISNUMBER($G1765)+'01_指標庫'!$H$7*ISNUMBER($H1765)+'01_指標庫'!$H$8*ISNUMBER($AF1765)+'01_指標庫'!$H$9*ISNUMBER($AG1765)+'01_指標庫'!$H$10*ISNUMBER($AB1765)+'01_指標庫'!$H$11*ISNUMBER($AC1765)+'01_指標庫'!$H$12*ISNUMBER($AD1765)+'01_指標庫'!$H$13*ISNUMBER($AE1765)+'01_指標庫'!$H$14*ISNUMBER($I1765)+'01_指標庫'!$H$15*ISNUMBER($AH1765)+'01_指標庫'!$H$16*ISNUMBER($K1765)+'01_指標庫'!$H$17*ISNUMBER($AI1765)+'01_指標庫'!$H$18*ISNUMBER($AJ1765)+'01_指標庫'!$H$19*ISNUMBER($AK1765)+'01_指標庫'!$H$20*ISNUMBER($BB1765)+'01_指標庫'!$H$21*ISNUMBER($BC1765)</f>
        <v>51</v>
      </c>
      <c r="AX1765">
        <f>IF(AW1765=0,50,ROUND(('01_指標庫'!$H$4*IF(ISNUMBER($F1765),L1765,0)+'01_指標庫'!$H$5*IF(ISNUMBER($AA1765),AL1765,0)+'01_指標庫'!$H$6*IF(ISNUMBER($G1765),M1765,0)+'01_指標庫'!$H$7*IF(ISNUMBER($H1765),N1765,0)+'01_指標庫'!$H$8*IF(ISNUMBER($AF1765),AQ1765,0)+'01_指標庫'!$H$9*IF(ISNUMBER($AG1765),AR1765,0)+'01_指標庫'!$H$10*IF(ISNUMBER($AB1765),AM1765,0)+'01_指標庫'!$H$11*IF(ISNUMBER($AC1765),AN1765,0)+'01_指標庫'!$H$12*IF(ISNUMBER($AD1765),AO1765,0)+'01_指標庫'!$H$13*IF(ISNUMBER($AE1765),AP1765,0)+'01_指標庫'!$H$14*IF(ISNUMBER($I1765),O1765,0)+'01_指標庫'!$H$15*IF(ISNUMBER($AH1765),AS1765,0)+'01_指標庫'!$H$16*IF(ISNUMBER($K1765),P1765,0)+'01_指標庫'!$H$17*IF(ISNUMBER($AI1765),AT1765,0)+'01_指標庫'!$H$18*IF(ISNUMBER($AJ1765),AU1765,0)+'01_指標庫'!$H$19*IF(ISNUMBER($AK1765),AV1765,0)+'01_指標庫'!$H$20*IF(ISNUMBER($BB1765),BB1765,0)+'01_指標庫'!$H$21*IF(ISNUMBER($BC1765),BC1765,0))/AW1765,1))</f>
        <v>76.5</v>
      </c>
      <c r="AY1765" s="67"/>
      <c r="AZ1765" s="67"/>
      <c r="BA1765" s="66">
        <f t="shared" si="638"/>
        <v>8.5718237981213807E-3</v>
      </c>
      <c r="BB1765">
        <f t="shared" si="639"/>
        <v>50</v>
      </c>
      <c r="BC1765" t="str">
        <f t="shared" si="640"/>
        <v/>
      </c>
    </row>
    <row r="1766" spans="1:55" ht="15" customHeight="1">
      <c r="A1766" s="56">
        <v>1762</v>
      </c>
      <c r="B1766" s="57">
        <v>45117</v>
      </c>
      <c r="C1766" s="56">
        <v>2023</v>
      </c>
      <c r="D1766" s="58" t="s">
        <v>236</v>
      </c>
      <c r="E1766" s="59">
        <v>15045.64</v>
      </c>
      <c r="F1766" s="60">
        <v>0.209207</v>
      </c>
      <c r="G1766" s="60">
        <v>-1.0721E-2</v>
      </c>
      <c r="H1766" s="61">
        <v>0.85709999999999997</v>
      </c>
      <c r="I1766" s="69">
        <v>399.6</v>
      </c>
      <c r="J1766" s="70" t="s">
        <v>240</v>
      </c>
      <c r="K1766" s="63">
        <v>15.07</v>
      </c>
      <c r="L1766" s="56">
        <f t="shared" si="618"/>
        <v>100</v>
      </c>
      <c r="M1766" s="56">
        <f t="shared" si="619"/>
        <v>100</v>
      </c>
      <c r="N1766" s="56">
        <f t="shared" si="620"/>
        <v>100</v>
      </c>
      <c r="O1766" s="56">
        <f t="shared" si="621"/>
        <v>50</v>
      </c>
      <c r="P1766" s="56">
        <f t="shared" si="622"/>
        <v>100</v>
      </c>
      <c r="Q1766" s="63"/>
      <c r="R1766" s="56"/>
      <c r="S1766" s="60">
        <f t="shared" si="635"/>
        <v>5.8456392130001866E-4</v>
      </c>
      <c r="T1766" s="64">
        <f t="shared" si="636"/>
        <v>1.618341200269735E-2</v>
      </c>
      <c r="V1766" s="65"/>
      <c r="W1766" s="65"/>
      <c r="Y1766" s="15" t="str">
        <f t="shared" si="623"/>
        <v>EASY</v>
      </c>
      <c r="AA1766" s="66">
        <f t="shared" si="637"/>
        <v>0.14315138166155905</v>
      </c>
      <c r="AB1766">
        <f>LOOKUP($B1766,'07_L1政策步階'!$A$4:$A$14,'07_L1政策步階'!$C$4:$C$14)</f>
        <v>-1</v>
      </c>
      <c r="AC1766" s="65"/>
      <c r="AD1766" s="65"/>
      <c r="AE1766" s="65"/>
      <c r="AF1766" s="65"/>
      <c r="AG1766" s="65"/>
      <c r="AH1766" s="65"/>
      <c r="AI1766" s="65"/>
      <c r="AJ1766" s="65"/>
      <c r="AK1766" s="65"/>
      <c r="AL1766">
        <f t="shared" si="624"/>
        <v>100</v>
      </c>
      <c r="AM1766">
        <f t="shared" si="625"/>
        <v>0</v>
      </c>
      <c r="AN1766" t="str">
        <f t="shared" si="626"/>
        <v/>
      </c>
      <c r="AO1766" t="str">
        <f t="shared" si="627"/>
        <v/>
      </c>
      <c r="AP1766" t="str">
        <f t="shared" si="628"/>
        <v/>
      </c>
      <c r="AQ1766" t="str">
        <f t="shared" si="629"/>
        <v/>
      </c>
      <c r="AR1766" t="str">
        <f t="shared" si="630"/>
        <v/>
      </c>
      <c r="AS1766" t="str">
        <f t="shared" si="631"/>
        <v/>
      </c>
      <c r="AT1766" t="str">
        <f t="shared" si="632"/>
        <v/>
      </c>
      <c r="AU1766" t="str">
        <f t="shared" si="633"/>
        <v/>
      </c>
      <c r="AV1766" t="str">
        <f t="shared" si="634"/>
        <v/>
      </c>
      <c r="AW1766">
        <f>'01_指標庫'!$H$4*ISNUMBER($F1766)+'01_指標庫'!$H$5*ISNUMBER($AA1766)+'01_指標庫'!$H$6*ISNUMBER($G1766)+'01_指標庫'!$H$7*ISNUMBER($H1766)+'01_指標庫'!$H$8*ISNUMBER($AF1766)+'01_指標庫'!$H$9*ISNUMBER($AG1766)+'01_指標庫'!$H$10*ISNUMBER($AB1766)+'01_指標庫'!$H$11*ISNUMBER($AC1766)+'01_指標庫'!$H$12*ISNUMBER($AD1766)+'01_指標庫'!$H$13*ISNUMBER($AE1766)+'01_指標庫'!$H$14*ISNUMBER($I1766)+'01_指標庫'!$H$15*ISNUMBER($AH1766)+'01_指標庫'!$H$16*ISNUMBER($K1766)+'01_指標庫'!$H$17*ISNUMBER($AI1766)+'01_指標庫'!$H$18*ISNUMBER($AJ1766)+'01_指標庫'!$H$19*ISNUMBER($AK1766)+'01_指標庫'!$H$20*ISNUMBER($BB1766)+'01_指標庫'!$H$21*ISNUMBER($BC1766)</f>
        <v>51</v>
      </c>
      <c r="AX1766">
        <f>IF(AW1766=0,50,ROUND(('01_指標庫'!$H$4*IF(ISNUMBER($F1766),L1766,0)+'01_指標庫'!$H$5*IF(ISNUMBER($AA1766),AL1766,0)+'01_指標庫'!$H$6*IF(ISNUMBER($G1766),M1766,0)+'01_指標庫'!$H$7*IF(ISNUMBER($H1766),N1766,0)+'01_指標庫'!$H$8*IF(ISNUMBER($AF1766),AQ1766,0)+'01_指標庫'!$H$9*IF(ISNUMBER($AG1766),AR1766,0)+'01_指標庫'!$H$10*IF(ISNUMBER($AB1766),AM1766,0)+'01_指標庫'!$H$11*IF(ISNUMBER($AC1766),AN1766,0)+'01_指標庫'!$H$12*IF(ISNUMBER($AD1766),AO1766,0)+'01_指標庫'!$H$13*IF(ISNUMBER($AE1766),AP1766,0)+'01_指標庫'!$H$14*IF(ISNUMBER($I1766),O1766,0)+'01_指標庫'!$H$15*IF(ISNUMBER($AH1766),AS1766,0)+'01_指標庫'!$H$16*IF(ISNUMBER($K1766),P1766,0)+'01_指標庫'!$H$17*IF(ISNUMBER($AI1766),AT1766,0)+'01_指標庫'!$H$18*IF(ISNUMBER($AJ1766),AU1766,0)+'01_指標庫'!$H$19*IF(ISNUMBER($AK1766),AV1766,0)+'01_指標庫'!$H$20*IF(ISNUMBER($BB1766),BB1766,0)+'01_指標庫'!$H$21*IF(ISNUMBER($BC1766),BC1766,0))/AW1766,1))</f>
        <v>76.5</v>
      </c>
      <c r="AY1766" s="67"/>
      <c r="AZ1766" s="67"/>
      <c r="BA1766" s="66">
        <f t="shared" si="638"/>
        <v>5.7600287206376333E-3</v>
      </c>
      <c r="BB1766">
        <f t="shared" si="639"/>
        <v>50</v>
      </c>
      <c r="BC1766" t="str">
        <f t="shared" si="640"/>
        <v/>
      </c>
    </row>
    <row r="1767" spans="1:55" ht="15" customHeight="1">
      <c r="A1767" s="56">
        <v>1763</v>
      </c>
      <c r="B1767" s="57">
        <v>45118</v>
      </c>
      <c r="C1767" s="56">
        <v>2023</v>
      </c>
      <c r="D1767" s="58" t="s">
        <v>237</v>
      </c>
      <c r="E1767" s="59">
        <v>15119.06</v>
      </c>
      <c r="F1767" s="60">
        <v>0.21340999999999999</v>
      </c>
      <c r="G1767" s="60">
        <v>-5.8929999999999998E-3</v>
      </c>
      <c r="H1767" s="61">
        <v>0.87760000000000005</v>
      </c>
      <c r="I1767" s="62">
        <v>405</v>
      </c>
      <c r="J1767" s="56" t="s">
        <v>235</v>
      </c>
      <c r="K1767" s="63">
        <v>14.84</v>
      </c>
      <c r="L1767" s="56">
        <f t="shared" si="618"/>
        <v>100</v>
      </c>
      <c r="M1767" s="56">
        <f t="shared" si="619"/>
        <v>100</v>
      </c>
      <c r="N1767" s="56">
        <f t="shared" si="620"/>
        <v>100</v>
      </c>
      <c r="O1767" s="56">
        <f t="shared" si="621"/>
        <v>50</v>
      </c>
      <c r="P1767" s="56">
        <f t="shared" si="622"/>
        <v>100</v>
      </c>
      <c r="Q1767" s="63"/>
      <c r="R1767" s="56"/>
      <c r="S1767" s="60">
        <f t="shared" si="635"/>
        <v>4.8798190040437728E-3</v>
      </c>
      <c r="T1767" s="64">
        <f t="shared" si="636"/>
        <v>-1.5262110152621133E-2</v>
      </c>
      <c r="V1767" s="65"/>
      <c r="W1767" s="65"/>
      <c r="Y1767" s="15" t="str">
        <f t="shared" si="623"/>
        <v>EASY</v>
      </c>
      <c r="AA1767" s="66">
        <f t="shared" si="637"/>
        <v>0.1446989378327066</v>
      </c>
      <c r="AB1767">
        <f>LOOKUP($B1767,'07_L1政策步階'!$A$4:$A$14,'07_L1政策步階'!$C$4:$C$14)</f>
        <v>-1</v>
      </c>
      <c r="AC1767" s="65"/>
      <c r="AD1767" s="65"/>
      <c r="AE1767" s="65"/>
      <c r="AF1767" s="65"/>
      <c r="AG1767" s="65"/>
      <c r="AH1767" s="65"/>
      <c r="AI1767" s="65"/>
      <c r="AJ1767" s="65"/>
      <c r="AK1767" s="65"/>
      <c r="AL1767">
        <f t="shared" si="624"/>
        <v>100</v>
      </c>
      <c r="AM1767">
        <f t="shared" si="625"/>
        <v>0</v>
      </c>
      <c r="AN1767" t="str">
        <f t="shared" si="626"/>
        <v/>
      </c>
      <c r="AO1767" t="str">
        <f t="shared" si="627"/>
        <v/>
      </c>
      <c r="AP1767" t="str">
        <f t="shared" si="628"/>
        <v/>
      </c>
      <c r="AQ1767" t="str">
        <f t="shared" si="629"/>
        <v/>
      </c>
      <c r="AR1767" t="str">
        <f t="shared" si="630"/>
        <v/>
      </c>
      <c r="AS1767" t="str">
        <f t="shared" si="631"/>
        <v/>
      </c>
      <c r="AT1767" t="str">
        <f t="shared" si="632"/>
        <v/>
      </c>
      <c r="AU1767" t="str">
        <f t="shared" si="633"/>
        <v/>
      </c>
      <c r="AV1767" t="str">
        <f t="shared" si="634"/>
        <v/>
      </c>
      <c r="AW1767">
        <f>'01_指標庫'!$H$4*ISNUMBER($F1767)+'01_指標庫'!$H$5*ISNUMBER($AA1767)+'01_指標庫'!$H$6*ISNUMBER($G1767)+'01_指標庫'!$H$7*ISNUMBER($H1767)+'01_指標庫'!$H$8*ISNUMBER($AF1767)+'01_指標庫'!$H$9*ISNUMBER($AG1767)+'01_指標庫'!$H$10*ISNUMBER($AB1767)+'01_指標庫'!$H$11*ISNUMBER($AC1767)+'01_指標庫'!$H$12*ISNUMBER($AD1767)+'01_指標庫'!$H$13*ISNUMBER($AE1767)+'01_指標庫'!$H$14*ISNUMBER($I1767)+'01_指標庫'!$H$15*ISNUMBER($AH1767)+'01_指標庫'!$H$16*ISNUMBER($K1767)+'01_指標庫'!$H$17*ISNUMBER($AI1767)+'01_指標庫'!$H$18*ISNUMBER($AJ1767)+'01_指標庫'!$H$19*ISNUMBER($AK1767)+'01_指標庫'!$H$20*ISNUMBER($BB1767)+'01_指標庫'!$H$21*ISNUMBER($BC1767)</f>
        <v>51</v>
      </c>
      <c r="AX1767">
        <f>IF(AW1767=0,50,ROUND(('01_指標庫'!$H$4*IF(ISNUMBER($F1767),L1767,0)+'01_指標庫'!$H$5*IF(ISNUMBER($AA1767),AL1767,0)+'01_指標庫'!$H$6*IF(ISNUMBER($G1767),M1767,0)+'01_指標庫'!$H$7*IF(ISNUMBER($H1767),N1767,0)+'01_指標庫'!$H$8*IF(ISNUMBER($AF1767),AQ1767,0)+'01_指標庫'!$H$9*IF(ISNUMBER($AG1767),AR1767,0)+'01_指標庫'!$H$10*IF(ISNUMBER($AB1767),AM1767,0)+'01_指標庫'!$H$11*IF(ISNUMBER($AC1767),AN1767,0)+'01_指標庫'!$H$12*IF(ISNUMBER($AD1767),AO1767,0)+'01_指標庫'!$H$13*IF(ISNUMBER($AE1767),AP1767,0)+'01_指標庫'!$H$14*IF(ISNUMBER($I1767),O1767,0)+'01_指標庫'!$H$15*IF(ISNUMBER($AH1767),AS1767,0)+'01_指標庫'!$H$16*IF(ISNUMBER($K1767),P1767,0)+'01_指標庫'!$H$17*IF(ISNUMBER($AI1767),AT1767,0)+'01_指標庫'!$H$18*IF(ISNUMBER($AJ1767),AU1767,0)+'01_指標庫'!$H$19*IF(ISNUMBER($AK1767),AV1767,0)+'01_指標庫'!$H$20*IF(ISNUMBER($BB1767),BB1767,0)+'01_指標庫'!$H$21*IF(ISNUMBER($BC1767),BC1767,0))/AW1767,1))</f>
        <v>76.5</v>
      </c>
      <c r="AY1767" s="67"/>
      <c r="AZ1767" s="67"/>
      <c r="BA1767" s="66">
        <f t="shared" si="638"/>
        <v>1.7013514814363528E-3</v>
      </c>
      <c r="BB1767">
        <f t="shared" si="639"/>
        <v>50</v>
      </c>
      <c r="BC1767" t="str">
        <f t="shared" si="640"/>
        <v/>
      </c>
    </row>
    <row r="1768" spans="1:55" ht="15" customHeight="1">
      <c r="A1768" s="56">
        <v>1764</v>
      </c>
      <c r="B1768" s="57">
        <v>45119</v>
      </c>
      <c r="C1768" s="56">
        <v>2023</v>
      </c>
      <c r="D1768" s="58" t="s">
        <v>238</v>
      </c>
      <c r="E1768" s="59">
        <v>15307.23</v>
      </c>
      <c r="F1768" s="60">
        <v>0.22663900000000001</v>
      </c>
      <c r="G1768" s="60">
        <v>0</v>
      </c>
      <c r="H1768" s="61">
        <v>0.89800000000000002</v>
      </c>
      <c r="I1768" s="62">
        <v>395</v>
      </c>
      <c r="J1768" s="56" t="s">
        <v>235</v>
      </c>
      <c r="K1768" s="63">
        <v>13.54</v>
      </c>
      <c r="L1768" s="56">
        <f t="shared" si="618"/>
        <v>100</v>
      </c>
      <c r="M1768" s="56">
        <f t="shared" si="619"/>
        <v>100</v>
      </c>
      <c r="N1768" s="56">
        <f t="shared" si="620"/>
        <v>100</v>
      </c>
      <c r="O1768" s="56">
        <f t="shared" si="621"/>
        <v>50</v>
      </c>
      <c r="P1768" s="56">
        <f t="shared" si="622"/>
        <v>100</v>
      </c>
      <c r="Q1768" s="63"/>
      <c r="R1768" s="56"/>
      <c r="S1768" s="60">
        <f t="shared" si="635"/>
        <v>1.244587957187826E-2</v>
      </c>
      <c r="T1768" s="64">
        <f t="shared" si="636"/>
        <v>-8.7601078167115931E-2</v>
      </c>
      <c r="V1768" s="65"/>
      <c r="W1768" s="65"/>
      <c r="Y1768" s="15" t="str">
        <f t="shared" si="623"/>
        <v>EASY</v>
      </c>
      <c r="AA1768" s="66">
        <f t="shared" si="637"/>
        <v>0.14625704207560242</v>
      </c>
      <c r="AB1768">
        <f>LOOKUP($B1768,'07_L1政策步階'!$A$4:$A$14,'07_L1政策步階'!$C$4:$C$14)</f>
        <v>-1</v>
      </c>
      <c r="AC1768" s="65"/>
      <c r="AD1768" s="65"/>
      <c r="AE1768" s="65"/>
      <c r="AF1768" s="65"/>
      <c r="AG1768" s="65"/>
      <c r="AH1768" s="65"/>
      <c r="AI1768" s="65"/>
      <c r="AJ1768" s="65"/>
      <c r="AK1768" s="65"/>
      <c r="AL1768">
        <f t="shared" si="624"/>
        <v>100</v>
      </c>
      <c r="AM1768">
        <f t="shared" si="625"/>
        <v>0</v>
      </c>
      <c r="AN1768" t="str">
        <f t="shared" si="626"/>
        <v/>
      </c>
      <c r="AO1768" t="str">
        <f t="shared" si="627"/>
        <v/>
      </c>
      <c r="AP1768" t="str">
        <f t="shared" si="628"/>
        <v/>
      </c>
      <c r="AQ1768" t="str">
        <f t="shared" si="629"/>
        <v/>
      </c>
      <c r="AR1768" t="str">
        <f t="shared" si="630"/>
        <v/>
      </c>
      <c r="AS1768" t="str">
        <f t="shared" si="631"/>
        <v/>
      </c>
      <c r="AT1768" t="str">
        <f t="shared" si="632"/>
        <v/>
      </c>
      <c r="AU1768" t="str">
        <f t="shared" si="633"/>
        <v/>
      </c>
      <c r="AV1768" t="str">
        <f t="shared" si="634"/>
        <v/>
      </c>
      <c r="AW1768">
        <f>'01_指標庫'!$H$4*ISNUMBER($F1768)+'01_指標庫'!$H$5*ISNUMBER($AA1768)+'01_指標庫'!$H$6*ISNUMBER($G1768)+'01_指標庫'!$H$7*ISNUMBER($H1768)+'01_指標庫'!$H$8*ISNUMBER($AF1768)+'01_指標庫'!$H$9*ISNUMBER($AG1768)+'01_指標庫'!$H$10*ISNUMBER($AB1768)+'01_指標庫'!$H$11*ISNUMBER($AC1768)+'01_指標庫'!$H$12*ISNUMBER($AD1768)+'01_指標庫'!$H$13*ISNUMBER($AE1768)+'01_指標庫'!$H$14*ISNUMBER($I1768)+'01_指標庫'!$H$15*ISNUMBER($AH1768)+'01_指標庫'!$H$16*ISNUMBER($K1768)+'01_指標庫'!$H$17*ISNUMBER($AI1768)+'01_指標庫'!$H$18*ISNUMBER($AJ1768)+'01_指標庫'!$H$19*ISNUMBER($AK1768)+'01_指標庫'!$H$20*ISNUMBER($BB1768)+'01_指標庫'!$H$21*ISNUMBER($BC1768)</f>
        <v>51</v>
      </c>
      <c r="AX1768">
        <f>IF(AW1768=0,50,ROUND(('01_指標庫'!$H$4*IF(ISNUMBER($F1768),L1768,0)+'01_指標庫'!$H$5*IF(ISNUMBER($AA1768),AL1768,0)+'01_指標庫'!$H$6*IF(ISNUMBER($G1768),M1768,0)+'01_指標庫'!$H$7*IF(ISNUMBER($H1768),N1768,0)+'01_指標庫'!$H$8*IF(ISNUMBER($AF1768),AQ1768,0)+'01_指標庫'!$H$9*IF(ISNUMBER($AG1768),AR1768,0)+'01_指標庫'!$H$10*IF(ISNUMBER($AB1768),AM1768,0)+'01_指標庫'!$H$11*IF(ISNUMBER($AC1768),AN1768,0)+'01_指標庫'!$H$12*IF(ISNUMBER($AD1768),AO1768,0)+'01_指標庫'!$H$13*IF(ISNUMBER($AE1768),AP1768,0)+'01_指標庫'!$H$14*IF(ISNUMBER($I1768),O1768,0)+'01_指標庫'!$H$15*IF(ISNUMBER($AH1768),AS1768,0)+'01_指標庫'!$H$16*IF(ISNUMBER($K1768),P1768,0)+'01_指標庫'!$H$17*IF(ISNUMBER($AI1768),AT1768,0)+'01_指標庫'!$H$18*IF(ISNUMBER($AJ1768),AU1768,0)+'01_指標庫'!$H$19*IF(ISNUMBER($AK1768),AV1768,0)+'01_指標庫'!$H$20*IF(ISNUMBER($BB1768),BB1768,0)+'01_指標庫'!$H$21*IF(ISNUMBER($BC1768),BC1768,0))/AW1768,1))</f>
        <v>76.5</v>
      </c>
      <c r="AY1768" s="67"/>
      <c r="AZ1768" s="67"/>
      <c r="BA1768" s="66">
        <f t="shared" si="638"/>
        <v>6.7527307260739633E-4</v>
      </c>
      <c r="BB1768">
        <f t="shared" si="639"/>
        <v>50</v>
      </c>
      <c r="BC1768" t="str">
        <f t="shared" si="640"/>
        <v/>
      </c>
    </row>
    <row r="1769" spans="1:55" ht="15" customHeight="1">
      <c r="A1769" s="56">
        <v>1765</v>
      </c>
      <c r="B1769" s="57">
        <v>45120</v>
      </c>
      <c r="C1769" s="56">
        <v>2023</v>
      </c>
      <c r="D1769" s="58" t="s">
        <v>239</v>
      </c>
      <c r="E1769" s="59">
        <v>15571.98</v>
      </c>
      <c r="F1769" s="60">
        <v>0.245728</v>
      </c>
      <c r="G1769" s="60">
        <v>0</v>
      </c>
      <c r="H1769" s="61">
        <v>0.91839999999999999</v>
      </c>
      <c r="I1769" s="62">
        <v>397</v>
      </c>
      <c r="J1769" s="56" t="s">
        <v>235</v>
      </c>
      <c r="K1769" s="63">
        <v>13.61</v>
      </c>
      <c r="L1769" s="56">
        <f t="shared" si="618"/>
        <v>100</v>
      </c>
      <c r="M1769" s="56">
        <f t="shared" si="619"/>
        <v>100</v>
      </c>
      <c r="N1769" s="56">
        <f t="shared" si="620"/>
        <v>100</v>
      </c>
      <c r="O1769" s="56">
        <f t="shared" si="621"/>
        <v>50</v>
      </c>
      <c r="P1769" s="56">
        <f t="shared" si="622"/>
        <v>100</v>
      </c>
      <c r="Q1769" s="63"/>
      <c r="R1769" s="56"/>
      <c r="S1769" s="60">
        <f t="shared" si="635"/>
        <v>1.7295748479640105E-2</v>
      </c>
      <c r="T1769" s="64">
        <f t="shared" si="636"/>
        <v>5.1698670605613284E-3</v>
      </c>
      <c r="V1769" s="65"/>
      <c r="W1769" s="65"/>
      <c r="Y1769" s="15" t="str">
        <f t="shared" si="623"/>
        <v>EASY</v>
      </c>
      <c r="AA1769" s="66">
        <f t="shared" si="637"/>
        <v>0.14804825324306004</v>
      </c>
      <c r="AB1769">
        <f>LOOKUP($B1769,'07_L1政策步階'!$A$4:$A$14,'07_L1政策步階'!$C$4:$C$14)</f>
        <v>-1</v>
      </c>
      <c r="AC1769" s="65"/>
      <c r="AD1769" s="65"/>
      <c r="AE1769" s="65"/>
      <c r="AF1769" s="65"/>
      <c r="AG1769" s="65"/>
      <c r="AH1769" s="65"/>
      <c r="AI1769" s="65"/>
      <c r="AJ1769" s="65"/>
      <c r="AK1769" s="65"/>
      <c r="AL1769">
        <f t="shared" si="624"/>
        <v>100</v>
      </c>
      <c r="AM1769">
        <f t="shared" si="625"/>
        <v>0</v>
      </c>
      <c r="AN1769" t="str">
        <f t="shared" si="626"/>
        <v/>
      </c>
      <c r="AO1769" t="str">
        <f t="shared" si="627"/>
        <v/>
      </c>
      <c r="AP1769" t="str">
        <f t="shared" si="628"/>
        <v/>
      </c>
      <c r="AQ1769" t="str">
        <f t="shared" si="629"/>
        <v/>
      </c>
      <c r="AR1769" t="str">
        <f t="shared" si="630"/>
        <v/>
      </c>
      <c r="AS1769" t="str">
        <f t="shared" si="631"/>
        <v/>
      </c>
      <c r="AT1769" t="str">
        <f t="shared" si="632"/>
        <v/>
      </c>
      <c r="AU1769" t="str">
        <f t="shared" si="633"/>
        <v/>
      </c>
      <c r="AV1769" t="str">
        <f t="shared" si="634"/>
        <v/>
      </c>
      <c r="AW1769">
        <f>'01_指標庫'!$H$4*ISNUMBER($F1769)+'01_指標庫'!$H$5*ISNUMBER($AA1769)+'01_指標庫'!$H$6*ISNUMBER($G1769)+'01_指標庫'!$H$7*ISNUMBER($H1769)+'01_指標庫'!$H$8*ISNUMBER($AF1769)+'01_指標庫'!$H$9*ISNUMBER($AG1769)+'01_指標庫'!$H$10*ISNUMBER($AB1769)+'01_指標庫'!$H$11*ISNUMBER($AC1769)+'01_指標庫'!$H$12*ISNUMBER($AD1769)+'01_指標庫'!$H$13*ISNUMBER($AE1769)+'01_指標庫'!$H$14*ISNUMBER($I1769)+'01_指標庫'!$H$15*ISNUMBER($AH1769)+'01_指標庫'!$H$16*ISNUMBER($K1769)+'01_指標庫'!$H$17*ISNUMBER($AI1769)+'01_指標庫'!$H$18*ISNUMBER($AJ1769)+'01_指標庫'!$H$19*ISNUMBER($AK1769)+'01_指標庫'!$H$20*ISNUMBER($BB1769)+'01_指標庫'!$H$21*ISNUMBER($BC1769)</f>
        <v>51</v>
      </c>
      <c r="AX1769">
        <f>IF(AW1769=0,50,ROUND(('01_指標庫'!$H$4*IF(ISNUMBER($F1769),L1769,0)+'01_指標庫'!$H$5*IF(ISNUMBER($AA1769),AL1769,0)+'01_指標庫'!$H$6*IF(ISNUMBER($G1769),M1769,0)+'01_指標庫'!$H$7*IF(ISNUMBER($H1769),N1769,0)+'01_指標庫'!$H$8*IF(ISNUMBER($AF1769),AQ1769,0)+'01_指標庫'!$H$9*IF(ISNUMBER($AG1769),AR1769,0)+'01_指標庫'!$H$10*IF(ISNUMBER($AB1769),AM1769,0)+'01_指標庫'!$H$11*IF(ISNUMBER($AC1769),AN1769,0)+'01_指標庫'!$H$12*IF(ISNUMBER($AD1769),AO1769,0)+'01_指標庫'!$H$13*IF(ISNUMBER($AE1769),AP1769,0)+'01_指標庫'!$H$14*IF(ISNUMBER($I1769),O1769,0)+'01_指標庫'!$H$15*IF(ISNUMBER($AH1769),AS1769,0)+'01_指標庫'!$H$16*IF(ISNUMBER($K1769),P1769,0)+'01_指標庫'!$H$17*IF(ISNUMBER($AI1769),AT1769,0)+'01_指標庫'!$H$18*IF(ISNUMBER($AJ1769),AU1769,0)+'01_指標庫'!$H$19*IF(ISNUMBER($AK1769),AV1769,0)+'01_指標庫'!$H$20*IF(ISNUMBER($BB1769),BB1769,0)+'01_指標庫'!$H$21*IF(ISNUMBER($BC1769),BC1769,0))/AW1769,1))</f>
        <v>76.5</v>
      </c>
      <c r="AY1769" s="67"/>
      <c r="AZ1769" s="67"/>
      <c r="BA1769" s="66">
        <f t="shared" si="638"/>
        <v>3.0301544134201386E-3</v>
      </c>
      <c r="BB1769">
        <f t="shared" si="639"/>
        <v>50</v>
      </c>
      <c r="BC1769" t="str">
        <f t="shared" si="640"/>
        <v/>
      </c>
    </row>
    <row r="1770" spans="1:55" ht="15" customHeight="1">
      <c r="A1770" s="56">
        <v>1766</v>
      </c>
      <c r="B1770" s="57">
        <v>45121</v>
      </c>
      <c r="C1770" s="56">
        <v>2023</v>
      </c>
      <c r="D1770" s="58" t="s">
        <v>234</v>
      </c>
      <c r="E1770" s="59">
        <v>15565.6</v>
      </c>
      <c r="F1770" s="60">
        <v>0.24307400000000001</v>
      </c>
      <c r="G1770" s="60">
        <v>-4.0999999999999999E-4</v>
      </c>
      <c r="H1770" s="61">
        <v>0.91839999999999999</v>
      </c>
      <c r="I1770" s="62">
        <v>390</v>
      </c>
      <c r="J1770" s="56" t="s">
        <v>235</v>
      </c>
      <c r="K1770" s="63">
        <v>13.34</v>
      </c>
      <c r="L1770" s="56">
        <f t="shared" si="618"/>
        <v>100</v>
      </c>
      <c r="M1770" s="56">
        <f t="shared" si="619"/>
        <v>100</v>
      </c>
      <c r="N1770" s="56">
        <f t="shared" si="620"/>
        <v>100</v>
      </c>
      <c r="O1770" s="56">
        <f t="shared" si="621"/>
        <v>50</v>
      </c>
      <c r="P1770" s="56">
        <f t="shared" si="622"/>
        <v>100</v>
      </c>
      <c r="Q1770" s="63"/>
      <c r="R1770" s="56"/>
      <c r="S1770" s="60">
        <f t="shared" si="635"/>
        <v>-4.0971026163660884E-4</v>
      </c>
      <c r="T1770" s="64">
        <f t="shared" si="636"/>
        <v>-1.9838354151359261E-2</v>
      </c>
      <c r="V1770" s="65"/>
      <c r="W1770" s="65"/>
      <c r="Y1770" s="15" t="str">
        <f t="shared" si="623"/>
        <v>EASY</v>
      </c>
      <c r="AA1770" s="66">
        <f t="shared" si="637"/>
        <v>0.14998804530760923</v>
      </c>
      <c r="AB1770">
        <f>LOOKUP($B1770,'07_L1政策步階'!$A$4:$A$14,'07_L1政策步階'!$C$4:$C$14)</f>
        <v>-1</v>
      </c>
      <c r="AC1770" s="65"/>
      <c r="AD1770" s="65"/>
      <c r="AE1770" s="65"/>
      <c r="AF1770" s="65"/>
      <c r="AG1770" s="65"/>
      <c r="AH1770" s="65"/>
      <c r="AI1770" s="65"/>
      <c r="AJ1770" s="65"/>
      <c r="AK1770" s="65"/>
      <c r="AL1770">
        <f t="shared" si="624"/>
        <v>100</v>
      </c>
      <c r="AM1770">
        <f t="shared" si="625"/>
        <v>0</v>
      </c>
      <c r="AN1770" t="str">
        <f t="shared" si="626"/>
        <v/>
      </c>
      <c r="AO1770" t="str">
        <f t="shared" si="627"/>
        <v/>
      </c>
      <c r="AP1770" t="str">
        <f t="shared" si="628"/>
        <v/>
      </c>
      <c r="AQ1770" t="str">
        <f t="shared" si="629"/>
        <v/>
      </c>
      <c r="AR1770" t="str">
        <f t="shared" si="630"/>
        <v/>
      </c>
      <c r="AS1770" t="str">
        <f t="shared" si="631"/>
        <v/>
      </c>
      <c r="AT1770" t="str">
        <f t="shared" si="632"/>
        <v/>
      </c>
      <c r="AU1770" t="str">
        <f t="shared" si="633"/>
        <v/>
      </c>
      <c r="AV1770" t="str">
        <f t="shared" si="634"/>
        <v/>
      </c>
      <c r="AW1770">
        <f>'01_指標庫'!$H$4*ISNUMBER($F1770)+'01_指標庫'!$H$5*ISNUMBER($AA1770)+'01_指標庫'!$H$6*ISNUMBER($G1770)+'01_指標庫'!$H$7*ISNUMBER($H1770)+'01_指標庫'!$H$8*ISNUMBER($AF1770)+'01_指標庫'!$H$9*ISNUMBER($AG1770)+'01_指標庫'!$H$10*ISNUMBER($AB1770)+'01_指標庫'!$H$11*ISNUMBER($AC1770)+'01_指標庫'!$H$12*ISNUMBER($AD1770)+'01_指標庫'!$H$13*ISNUMBER($AE1770)+'01_指標庫'!$H$14*ISNUMBER($I1770)+'01_指標庫'!$H$15*ISNUMBER($AH1770)+'01_指標庫'!$H$16*ISNUMBER($K1770)+'01_指標庫'!$H$17*ISNUMBER($AI1770)+'01_指標庫'!$H$18*ISNUMBER($AJ1770)+'01_指標庫'!$H$19*ISNUMBER($AK1770)+'01_指標庫'!$H$20*ISNUMBER($BB1770)+'01_指標庫'!$H$21*ISNUMBER($BC1770)</f>
        <v>51</v>
      </c>
      <c r="AX1770">
        <f>IF(AW1770=0,50,ROUND(('01_指標庫'!$H$4*IF(ISNUMBER($F1770),L1770,0)+'01_指標庫'!$H$5*IF(ISNUMBER($AA1770),AL1770,0)+'01_指標庫'!$H$6*IF(ISNUMBER($G1770),M1770,0)+'01_指標庫'!$H$7*IF(ISNUMBER($H1770),N1770,0)+'01_指標庫'!$H$8*IF(ISNUMBER($AF1770),AQ1770,0)+'01_指標庫'!$H$9*IF(ISNUMBER($AG1770),AR1770,0)+'01_指標庫'!$H$10*IF(ISNUMBER($AB1770),AM1770,0)+'01_指標庫'!$H$11*IF(ISNUMBER($AC1770),AN1770,0)+'01_指標庫'!$H$12*IF(ISNUMBER($AD1770),AO1770,0)+'01_指標庫'!$H$13*IF(ISNUMBER($AE1770),AP1770,0)+'01_指標庫'!$H$14*IF(ISNUMBER($I1770),O1770,0)+'01_指標庫'!$H$15*IF(ISNUMBER($AH1770),AS1770,0)+'01_指標庫'!$H$16*IF(ISNUMBER($K1770),P1770,0)+'01_指標庫'!$H$17*IF(ISNUMBER($AI1770),AT1770,0)+'01_指標庫'!$H$18*IF(ISNUMBER($AJ1770),AU1770,0)+'01_指標庫'!$H$19*IF(ISNUMBER($AK1770),AV1770,0)+'01_指標庫'!$H$20*IF(ISNUMBER($BB1770),BB1770,0)+'01_指標庫'!$H$21*IF(ISNUMBER($BC1770),BC1770,0))/AW1770,1))</f>
        <v>76.5</v>
      </c>
      <c r="AY1770" s="67"/>
      <c r="AZ1770" s="67"/>
      <c r="BA1770" s="66">
        <f t="shared" si="638"/>
        <v>5.8527190331827406E-3</v>
      </c>
      <c r="BB1770">
        <f t="shared" si="639"/>
        <v>50</v>
      </c>
      <c r="BC1770" t="str">
        <f t="shared" si="640"/>
        <v/>
      </c>
    </row>
    <row r="1771" spans="1:55" ht="15" customHeight="1">
      <c r="A1771" s="56">
        <v>1767</v>
      </c>
      <c r="B1771" s="57">
        <v>45124</v>
      </c>
      <c r="C1771" s="56">
        <v>2023</v>
      </c>
      <c r="D1771" s="58" t="s">
        <v>236</v>
      </c>
      <c r="E1771" s="59">
        <v>15713.28</v>
      </c>
      <c r="F1771" s="60">
        <v>0.25264599999999998</v>
      </c>
      <c r="G1771" s="60">
        <v>0</v>
      </c>
      <c r="H1771" s="61">
        <v>0.91839999999999999</v>
      </c>
      <c r="I1771" s="62">
        <v>397</v>
      </c>
      <c r="J1771" s="56" t="s">
        <v>235</v>
      </c>
      <c r="K1771" s="63">
        <v>13.48</v>
      </c>
      <c r="L1771" s="56">
        <f t="shared" si="618"/>
        <v>100</v>
      </c>
      <c r="M1771" s="56">
        <f t="shared" si="619"/>
        <v>100</v>
      </c>
      <c r="N1771" s="56">
        <f t="shared" si="620"/>
        <v>100</v>
      </c>
      <c r="O1771" s="56">
        <f t="shared" si="621"/>
        <v>50</v>
      </c>
      <c r="P1771" s="56">
        <f t="shared" si="622"/>
        <v>100</v>
      </c>
      <c r="Q1771" s="63"/>
      <c r="R1771" s="56"/>
      <c r="S1771" s="60">
        <f t="shared" si="635"/>
        <v>9.4875880145963709E-3</v>
      </c>
      <c r="T1771" s="64">
        <f t="shared" si="636"/>
        <v>1.0494752623688264E-2</v>
      </c>
      <c r="V1771" s="65"/>
      <c r="W1771" s="65"/>
      <c r="Y1771" s="15" t="str">
        <f t="shared" si="623"/>
        <v>EASY</v>
      </c>
      <c r="AA1771" s="66">
        <f t="shared" si="637"/>
        <v>0.15222997080225698</v>
      </c>
      <c r="AB1771">
        <f>LOOKUP($B1771,'07_L1政策步階'!$A$4:$A$14,'07_L1政策步階'!$C$4:$C$14)</f>
        <v>-1</v>
      </c>
      <c r="AC1771" s="65"/>
      <c r="AD1771" s="65"/>
      <c r="AE1771" s="65"/>
      <c r="AF1771" s="65"/>
      <c r="AG1771" s="65"/>
      <c r="AH1771" s="65"/>
      <c r="AI1771" s="65"/>
      <c r="AJ1771" s="65"/>
      <c r="AK1771" s="65"/>
      <c r="AL1771">
        <f t="shared" si="624"/>
        <v>100</v>
      </c>
      <c r="AM1771">
        <f t="shared" si="625"/>
        <v>0</v>
      </c>
      <c r="AN1771" t="str">
        <f t="shared" si="626"/>
        <v/>
      </c>
      <c r="AO1771" t="str">
        <f t="shared" si="627"/>
        <v/>
      </c>
      <c r="AP1771" t="str">
        <f t="shared" si="628"/>
        <v/>
      </c>
      <c r="AQ1771" t="str">
        <f t="shared" si="629"/>
        <v/>
      </c>
      <c r="AR1771" t="str">
        <f t="shared" si="630"/>
        <v/>
      </c>
      <c r="AS1771" t="str">
        <f t="shared" si="631"/>
        <v/>
      </c>
      <c r="AT1771" t="str">
        <f t="shared" si="632"/>
        <v/>
      </c>
      <c r="AU1771" t="str">
        <f t="shared" si="633"/>
        <v/>
      </c>
      <c r="AV1771" t="str">
        <f t="shared" si="634"/>
        <v/>
      </c>
      <c r="AW1771">
        <f>'01_指標庫'!$H$4*ISNUMBER($F1771)+'01_指標庫'!$H$5*ISNUMBER($AA1771)+'01_指標庫'!$H$6*ISNUMBER($G1771)+'01_指標庫'!$H$7*ISNUMBER($H1771)+'01_指標庫'!$H$8*ISNUMBER($AF1771)+'01_指標庫'!$H$9*ISNUMBER($AG1771)+'01_指標庫'!$H$10*ISNUMBER($AB1771)+'01_指標庫'!$H$11*ISNUMBER($AC1771)+'01_指標庫'!$H$12*ISNUMBER($AD1771)+'01_指標庫'!$H$13*ISNUMBER($AE1771)+'01_指標庫'!$H$14*ISNUMBER($I1771)+'01_指標庫'!$H$15*ISNUMBER($AH1771)+'01_指標庫'!$H$16*ISNUMBER($K1771)+'01_指標庫'!$H$17*ISNUMBER($AI1771)+'01_指標庫'!$H$18*ISNUMBER($AJ1771)+'01_指標庫'!$H$19*ISNUMBER($AK1771)+'01_指標庫'!$H$20*ISNUMBER($BB1771)+'01_指標庫'!$H$21*ISNUMBER($BC1771)</f>
        <v>51</v>
      </c>
      <c r="AX1771">
        <f>IF(AW1771=0,50,ROUND(('01_指標庫'!$H$4*IF(ISNUMBER($F1771),L1771,0)+'01_指標庫'!$H$5*IF(ISNUMBER($AA1771),AL1771,0)+'01_指標庫'!$H$6*IF(ISNUMBER($G1771),M1771,0)+'01_指標庫'!$H$7*IF(ISNUMBER($H1771),N1771,0)+'01_指標庫'!$H$8*IF(ISNUMBER($AF1771),AQ1771,0)+'01_指標庫'!$H$9*IF(ISNUMBER($AG1771),AR1771,0)+'01_指標庫'!$H$10*IF(ISNUMBER($AB1771),AM1771,0)+'01_指標庫'!$H$11*IF(ISNUMBER($AC1771),AN1771,0)+'01_指標庫'!$H$12*IF(ISNUMBER($AD1771),AO1771,0)+'01_指標庫'!$H$13*IF(ISNUMBER($AE1771),AP1771,0)+'01_指標庫'!$H$14*IF(ISNUMBER($I1771),O1771,0)+'01_指標庫'!$H$15*IF(ISNUMBER($AH1771),AS1771,0)+'01_指標庫'!$H$16*IF(ISNUMBER($K1771),P1771,0)+'01_指標庫'!$H$17*IF(ISNUMBER($AI1771),AT1771,0)+'01_指標庫'!$H$18*IF(ISNUMBER($AJ1771),AU1771,0)+'01_指標庫'!$H$19*IF(ISNUMBER($AK1771),AV1771,0)+'01_指標庫'!$H$20*IF(ISNUMBER($BB1771),BB1771,0)+'01_指標庫'!$H$21*IF(ISNUMBER($BC1771),BC1771,0))/AW1771,1))</f>
        <v>82.4</v>
      </c>
      <c r="AY1771" s="67"/>
      <c r="AZ1771" s="67"/>
      <c r="BA1771" s="66">
        <f t="shared" si="638"/>
        <v>1.1073680001695951E-2</v>
      </c>
      <c r="BB1771">
        <f t="shared" si="639"/>
        <v>100</v>
      </c>
      <c r="BC1771" t="str">
        <f t="shared" si="640"/>
        <v/>
      </c>
    </row>
    <row r="1772" spans="1:55" ht="15" customHeight="1">
      <c r="A1772" s="56">
        <v>1768</v>
      </c>
      <c r="B1772" s="57">
        <v>45125</v>
      </c>
      <c r="C1772" s="56">
        <v>2023</v>
      </c>
      <c r="D1772" s="58" t="s">
        <v>237</v>
      </c>
      <c r="E1772" s="59">
        <v>15841.35</v>
      </c>
      <c r="F1772" s="60">
        <v>0.26067099999999999</v>
      </c>
      <c r="G1772" s="60">
        <v>0</v>
      </c>
      <c r="H1772" s="61">
        <v>0.91839999999999999</v>
      </c>
      <c r="I1772" s="62">
        <v>390</v>
      </c>
      <c r="J1772" s="56" t="s">
        <v>235</v>
      </c>
      <c r="K1772" s="63">
        <v>13.3</v>
      </c>
      <c r="L1772" s="56">
        <f t="shared" si="618"/>
        <v>100</v>
      </c>
      <c r="M1772" s="56">
        <f t="shared" si="619"/>
        <v>100</v>
      </c>
      <c r="N1772" s="56">
        <f t="shared" si="620"/>
        <v>100</v>
      </c>
      <c r="O1772" s="56">
        <f t="shared" si="621"/>
        <v>50</v>
      </c>
      <c r="P1772" s="56">
        <f t="shared" si="622"/>
        <v>100</v>
      </c>
      <c r="Q1772" s="63"/>
      <c r="R1772" s="56"/>
      <c r="S1772" s="60">
        <f t="shared" si="635"/>
        <v>8.150430718474988E-3</v>
      </c>
      <c r="T1772" s="64">
        <f t="shared" si="636"/>
        <v>-1.3353115727002929E-2</v>
      </c>
      <c r="V1772" s="65"/>
      <c r="W1772" s="65"/>
      <c r="Y1772" s="15" t="str">
        <f t="shared" si="623"/>
        <v>EASY</v>
      </c>
      <c r="AA1772" s="66">
        <f t="shared" si="637"/>
        <v>0.15478696431149497</v>
      </c>
      <c r="AB1772">
        <f>LOOKUP($B1772,'07_L1政策步階'!$A$4:$A$14,'07_L1政策步階'!$C$4:$C$14)</f>
        <v>-1</v>
      </c>
      <c r="AC1772" s="65"/>
      <c r="AD1772" s="65"/>
      <c r="AE1772" s="65"/>
      <c r="AF1772" s="65"/>
      <c r="AG1772" s="65"/>
      <c r="AH1772" s="65"/>
      <c r="AI1772" s="65"/>
      <c r="AJ1772" s="65"/>
      <c r="AK1772" s="65"/>
      <c r="AL1772">
        <f t="shared" si="624"/>
        <v>100</v>
      </c>
      <c r="AM1772">
        <f t="shared" si="625"/>
        <v>0</v>
      </c>
      <c r="AN1772" t="str">
        <f t="shared" si="626"/>
        <v/>
      </c>
      <c r="AO1772" t="str">
        <f t="shared" si="627"/>
        <v/>
      </c>
      <c r="AP1772" t="str">
        <f t="shared" si="628"/>
        <v/>
      </c>
      <c r="AQ1772" t="str">
        <f t="shared" si="629"/>
        <v/>
      </c>
      <c r="AR1772" t="str">
        <f t="shared" si="630"/>
        <v/>
      </c>
      <c r="AS1772" t="str">
        <f t="shared" si="631"/>
        <v/>
      </c>
      <c r="AT1772" t="str">
        <f t="shared" si="632"/>
        <v/>
      </c>
      <c r="AU1772" t="str">
        <f t="shared" si="633"/>
        <v/>
      </c>
      <c r="AV1772" t="str">
        <f t="shared" si="634"/>
        <v/>
      </c>
      <c r="AW1772">
        <f>'01_指標庫'!$H$4*ISNUMBER($F1772)+'01_指標庫'!$H$5*ISNUMBER($AA1772)+'01_指標庫'!$H$6*ISNUMBER($G1772)+'01_指標庫'!$H$7*ISNUMBER($H1772)+'01_指標庫'!$H$8*ISNUMBER($AF1772)+'01_指標庫'!$H$9*ISNUMBER($AG1772)+'01_指標庫'!$H$10*ISNUMBER($AB1772)+'01_指標庫'!$H$11*ISNUMBER($AC1772)+'01_指標庫'!$H$12*ISNUMBER($AD1772)+'01_指標庫'!$H$13*ISNUMBER($AE1772)+'01_指標庫'!$H$14*ISNUMBER($I1772)+'01_指標庫'!$H$15*ISNUMBER($AH1772)+'01_指標庫'!$H$16*ISNUMBER($K1772)+'01_指標庫'!$H$17*ISNUMBER($AI1772)+'01_指標庫'!$H$18*ISNUMBER($AJ1772)+'01_指標庫'!$H$19*ISNUMBER($AK1772)+'01_指標庫'!$H$20*ISNUMBER($BB1772)+'01_指標庫'!$H$21*ISNUMBER($BC1772)</f>
        <v>51</v>
      </c>
      <c r="AX1772">
        <f>IF(AW1772=0,50,ROUND(('01_指標庫'!$H$4*IF(ISNUMBER($F1772),L1772,0)+'01_指標庫'!$H$5*IF(ISNUMBER($AA1772),AL1772,0)+'01_指標庫'!$H$6*IF(ISNUMBER($G1772),M1772,0)+'01_指標庫'!$H$7*IF(ISNUMBER($H1772),N1772,0)+'01_指標庫'!$H$8*IF(ISNUMBER($AF1772),AQ1772,0)+'01_指標庫'!$H$9*IF(ISNUMBER($AG1772),AR1772,0)+'01_指標庫'!$H$10*IF(ISNUMBER($AB1772),AM1772,0)+'01_指標庫'!$H$11*IF(ISNUMBER($AC1772),AN1772,0)+'01_指標庫'!$H$12*IF(ISNUMBER($AD1772),AO1772,0)+'01_指標庫'!$H$13*IF(ISNUMBER($AE1772),AP1772,0)+'01_指標庫'!$H$14*IF(ISNUMBER($I1772),O1772,0)+'01_指標庫'!$H$15*IF(ISNUMBER($AH1772),AS1772,0)+'01_指標庫'!$H$16*IF(ISNUMBER($K1772),P1772,0)+'01_指標庫'!$H$17*IF(ISNUMBER($AI1772),AT1772,0)+'01_指標庫'!$H$18*IF(ISNUMBER($AJ1772),AU1772,0)+'01_指標庫'!$H$19*IF(ISNUMBER($AK1772),AV1772,0)+'01_指標庫'!$H$20*IF(ISNUMBER($BB1772),BB1772,0)+'01_指標庫'!$H$21*IF(ISNUMBER($BC1772),BC1772,0))/AW1772,1))</f>
        <v>82.4</v>
      </c>
      <c r="AY1772" s="67"/>
      <c r="AZ1772" s="67"/>
      <c r="BA1772" s="66">
        <f t="shared" si="638"/>
        <v>1.6317617692705344E-2</v>
      </c>
      <c r="BB1772">
        <f t="shared" si="639"/>
        <v>100</v>
      </c>
      <c r="BC1772" t="str">
        <f t="shared" si="640"/>
        <v/>
      </c>
    </row>
    <row r="1773" spans="1:55" ht="15" customHeight="1">
      <c r="A1773" s="56">
        <v>1769</v>
      </c>
      <c r="B1773" s="57">
        <v>45126</v>
      </c>
      <c r="C1773" s="56">
        <v>2023</v>
      </c>
      <c r="D1773" s="58" t="s">
        <v>238</v>
      </c>
      <c r="E1773" s="59">
        <v>15826.35</v>
      </c>
      <c r="F1773" s="60">
        <v>0.25714599999999999</v>
      </c>
      <c r="G1773" s="60">
        <v>-9.4700000000000003E-4</v>
      </c>
      <c r="H1773" s="61">
        <v>0.91839999999999999</v>
      </c>
      <c r="I1773" s="62">
        <v>389</v>
      </c>
      <c r="J1773" s="56" t="s">
        <v>235</v>
      </c>
      <c r="K1773" s="63">
        <v>13.76</v>
      </c>
      <c r="L1773" s="56">
        <f t="shared" si="618"/>
        <v>100</v>
      </c>
      <c r="M1773" s="56">
        <f t="shared" si="619"/>
        <v>100</v>
      </c>
      <c r="N1773" s="56">
        <f t="shared" si="620"/>
        <v>100</v>
      </c>
      <c r="O1773" s="56">
        <f t="shared" si="621"/>
        <v>50</v>
      </c>
      <c r="P1773" s="56">
        <f t="shared" si="622"/>
        <v>100</v>
      </c>
      <c r="Q1773" s="63"/>
      <c r="R1773" s="56"/>
      <c r="S1773" s="60">
        <f t="shared" si="635"/>
        <v>-9.4688899620298805E-4</v>
      </c>
      <c r="T1773" s="64">
        <f t="shared" si="636"/>
        <v>3.4586466165413388E-2</v>
      </c>
      <c r="V1773" s="65"/>
      <c r="W1773" s="65"/>
      <c r="Y1773" s="15" t="str">
        <f t="shared" si="623"/>
        <v>EASY</v>
      </c>
      <c r="AA1773" s="66">
        <f t="shared" si="637"/>
        <v>0.15672743429831693</v>
      </c>
      <c r="AB1773">
        <f>LOOKUP($B1773,'07_L1政策步階'!$A$4:$A$14,'07_L1政策步階'!$C$4:$C$14)</f>
        <v>-1</v>
      </c>
      <c r="AC1773" s="65"/>
      <c r="AD1773" s="65"/>
      <c r="AE1773" s="65"/>
      <c r="AF1773" s="65"/>
      <c r="AG1773" s="65"/>
      <c r="AH1773" s="65"/>
      <c r="AI1773" s="65"/>
      <c r="AJ1773" s="65"/>
      <c r="AK1773" s="65"/>
      <c r="AL1773">
        <f t="shared" si="624"/>
        <v>100</v>
      </c>
      <c r="AM1773">
        <f t="shared" si="625"/>
        <v>0</v>
      </c>
      <c r="AN1773" t="str">
        <f t="shared" si="626"/>
        <v/>
      </c>
      <c r="AO1773" t="str">
        <f t="shared" si="627"/>
        <v/>
      </c>
      <c r="AP1773" t="str">
        <f t="shared" si="628"/>
        <v/>
      </c>
      <c r="AQ1773" t="str">
        <f t="shared" si="629"/>
        <v/>
      </c>
      <c r="AR1773" t="str">
        <f t="shared" si="630"/>
        <v/>
      </c>
      <c r="AS1773" t="str">
        <f t="shared" si="631"/>
        <v/>
      </c>
      <c r="AT1773" t="str">
        <f t="shared" si="632"/>
        <v/>
      </c>
      <c r="AU1773" t="str">
        <f t="shared" si="633"/>
        <v/>
      </c>
      <c r="AV1773" t="str">
        <f t="shared" si="634"/>
        <v/>
      </c>
      <c r="AW1773">
        <f>'01_指標庫'!$H$4*ISNUMBER($F1773)+'01_指標庫'!$H$5*ISNUMBER($AA1773)+'01_指標庫'!$H$6*ISNUMBER($G1773)+'01_指標庫'!$H$7*ISNUMBER($H1773)+'01_指標庫'!$H$8*ISNUMBER($AF1773)+'01_指標庫'!$H$9*ISNUMBER($AG1773)+'01_指標庫'!$H$10*ISNUMBER($AB1773)+'01_指標庫'!$H$11*ISNUMBER($AC1773)+'01_指標庫'!$H$12*ISNUMBER($AD1773)+'01_指標庫'!$H$13*ISNUMBER($AE1773)+'01_指標庫'!$H$14*ISNUMBER($I1773)+'01_指標庫'!$H$15*ISNUMBER($AH1773)+'01_指標庫'!$H$16*ISNUMBER($K1773)+'01_指標庫'!$H$17*ISNUMBER($AI1773)+'01_指標庫'!$H$18*ISNUMBER($AJ1773)+'01_指標庫'!$H$19*ISNUMBER($AK1773)+'01_指標庫'!$H$20*ISNUMBER($BB1773)+'01_指標庫'!$H$21*ISNUMBER($BC1773)</f>
        <v>51</v>
      </c>
      <c r="AX1773">
        <f>IF(AW1773=0,50,ROUND(('01_指標庫'!$H$4*IF(ISNUMBER($F1773),L1773,0)+'01_指標庫'!$H$5*IF(ISNUMBER($AA1773),AL1773,0)+'01_指標庫'!$H$6*IF(ISNUMBER($G1773),M1773,0)+'01_指標庫'!$H$7*IF(ISNUMBER($H1773),N1773,0)+'01_指標庫'!$H$8*IF(ISNUMBER($AF1773),AQ1773,0)+'01_指標庫'!$H$9*IF(ISNUMBER($AG1773),AR1773,0)+'01_指標庫'!$H$10*IF(ISNUMBER($AB1773),AM1773,0)+'01_指標庫'!$H$11*IF(ISNUMBER($AC1773),AN1773,0)+'01_指標庫'!$H$12*IF(ISNUMBER($AD1773),AO1773,0)+'01_指標庫'!$H$13*IF(ISNUMBER($AE1773),AP1773,0)+'01_指標庫'!$H$14*IF(ISNUMBER($I1773),O1773,0)+'01_指標庫'!$H$15*IF(ISNUMBER($AH1773),AS1773,0)+'01_指標庫'!$H$16*IF(ISNUMBER($K1773),P1773,0)+'01_指標庫'!$H$17*IF(ISNUMBER($AI1773),AT1773,0)+'01_指標庫'!$H$18*IF(ISNUMBER($AJ1773),AU1773,0)+'01_指標庫'!$H$19*IF(ISNUMBER($AK1773),AV1773,0)+'01_指標庫'!$H$20*IF(ISNUMBER($BB1773),BB1773,0)+'01_指標庫'!$H$21*IF(ISNUMBER($BC1773),BC1773,0))/AW1773,1))</f>
        <v>82.4</v>
      </c>
      <c r="AY1773" s="67"/>
      <c r="AZ1773" s="67"/>
      <c r="BA1773" s="66">
        <f t="shared" si="638"/>
        <v>1.8948811482512706E-2</v>
      </c>
      <c r="BB1773">
        <f t="shared" si="639"/>
        <v>100</v>
      </c>
      <c r="BC1773" t="str">
        <f t="shared" si="640"/>
        <v/>
      </c>
    </row>
    <row r="1774" spans="1:55" ht="15" customHeight="1">
      <c r="A1774" s="56">
        <v>1770</v>
      </c>
      <c r="B1774" s="57">
        <v>45127</v>
      </c>
      <c r="C1774" s="56">
        <v>2023</v>
      </c>
      <c r="D1774" s="58" t="s">
        <v>239</v>
      </c>
      <c r="E1774" s="59">
        <v>15466.09</v>
      </c>
      <c r="F1774" s="60">
        <v>0.22634000000000001</v>
      </c>
      <c r="G1774" s="60">
        <v>-2.3689000000000002E-2</v>
      </c>
      <c r="H1774" s="61">
        <v>0.93879999999999997</v>
      </c>
      <c r="I1774" s="62">
        <v>390</v>
      </c>
      <c r="J1774" s="56" t="s">
        <v>235</v>
      </c>
      <c r="K1774" s="63">
        <v>13.99</v>
      </c>
      <c r="L1774" s="56">
        <f t="shared" si="618"/>
        <v>100</v>
      </c>
      <c r="M1774" s="56">
        <f t="shared" si="619"/>
        <v>100</v>
      </c>
      <c r="N1774" s="56">
        <f t="shared" si="620"/>
        <v>100</v>
      </c>
      <c r="O1774" s="56">
        <f t="shared" si="621"/>
        <v>50</v>
      </c>
      <c r="P1774" s="56">
        <f t="shared" si="622"/>
        <v>100</v>
      </c>
      <c r="Q1774" s="63"/>
      <c r="R1774" s="56"/>
      <c r="S1774" s="60">
        <f t="shared" si="635"/>
        <v>-2.2763302972574229E-2</v>
      </c>
      <c r="T1774" s="64">
        <f t="shared" si="636"/>
        <v>1.6715116279069742E-2</v>
      </c>
      <c r="V1774" s="65"/>
      <c r="W1774" s="65"/>
      <c r="Y1774" s="15" t="str">
        <f t="shared" si="623"/>
        <v>EASY</v>
      </c>
      <c r="AA1774" s="66">
        <f t="shared" si="637"/>
        <v>0.1581144366129128</v>
      </c>
      <c r="AB1774">
        <f>LOOKUP($B1774,'07_L1政策步階'!$A$4:$A$14,'07_L1政策步階'!$C$4:$C$14)</f>
        <v>-1</v>
      </c>
      <c r="AC1774" s="65"/>
      <c r="AD1774" s="65"/>
      <c r="AE1774" s="65"/>
      <c r="AF1774" s="65"/>
      <c r="AG1774" s="65"/>
      <c r="AH1774" s="65"/>
      <c r="AI1774" s="65"/>
      <c r="AJ1774" s="65"/>
      <c r="AK1774" s="65"/>
      <c r="AL1774">
        <f t="shared" si="624"/>
        <v>100</v>
      </c>
      <c r="AM1774">
        <f t="shared" si="625"/>
        <v>0</v>
      </c>
      <c r="AN1774" t="str">
        <f t="shared" si="626"/>
        <v/>
      </c>
      <c r="AO1774" t="str">
        <f t="shared" si="627"/>
        <v/>
      </c>
      <c r="AP1774" t="str">
        <f t="shared" si="628"/>
        <v/>
      </c>
      <c r="AQ1774" t="str">
        <f t="shared" si="629"/>
        <v/>
      </c>
      <c r="AR1774" t="str">
        <f t="shared" si="630"/>
        <v/>
      </c>
      <c r="AS1774" t="str">
        <f t="shared" si="631"/>
        <v/>
      </c>
      <c r="AT1774" t="str">
        <f t="shared" si="632"/>
        <v/>
      </c>
      <c r="AU1774" t="str">
        <f t="shared" si="633"/>
        <v/>
      </c>
      <c r="AV1774" t="str">
        <f t="shared" si="634"/>
        <v/>
      </c>
      <c r="AW1774">
        <f>'01_指標庫'!$H$4*ISNUMBER($F1774)+'01_指標庫'!$H$5*ISNUMBER($AA1774)+'01_指標庫'!$H$6*ISNUMBER($G1774)+'01_指標庫'!$H$7*ISNUMBER($H1774)+'01_指標庫'!$H$8*ISNUMBER($AF1774)+'01_指標庫'!$H$9*ISNUMBER($AG1774)+'01_指標庫'!$H$10*ISNUMBER($AB1774)+'01_指標庫'!$H$11*ISNUMBER($AC1774)+'01_指標庫'!$H$12*ISNUMBER($AD1774)+'01_指標庫'!$H$13*ISNUMBER($AE1774)+'01_指標庫'!$H$14*ISNUMBER($I1774)+'01_指標庫'!$H$15*ISNUMBER($AH1774)+'01_指標庫'!$H$16*ISNUMBER($K1774)+'01_指標庫'!$H$17*ISNUMBER($AI1774)+'01_指標庫'!$H$18*ISNUMBER($AJ1774)+'01_指標庫'!$H$19*ISNUMBER($AK1774)+'01_指標庫'!$H$20*ISNUMBER($BB1774)+'01_指標庫'!$H$21*ISNUMBER($BC1774)</f>
        <v>51</v>
      </c>
      <c r="AX1774">
        <f>IF(AW1774=0,50,ROUND(('01_指標庫'!$H$4*IF(ISNUMBER($F1774),L1774,0)+'01_指標庫'!$H$5*IF(ISNUMBER($AA1774),AL1774,0)+'01_指標庫'!$H$6*IF(ISNUMBER($G1774),M1774,0)+'01_指標庫'!$H$7*IF(ISNUMBER($H1774),N1774,0)+'01_指標庫'!$H$8*IF(ISNUMBER($AF1774),AQ1774,0)+'01_指標庫'!$H$9*IF(ISNUMBER($AG1774),AR1774,0)+'01_指標庫'!$H$10*IF(ISNUMBER($AB1774),AM1774,0)+'01_指標庫'!$H$11*IF(ISNUMBER($AC1774),AN1774,0)+'01_指標庫'!$H$12*IF(ISNUMBER($AD1774),AO1774,0)+'01_指標庫'!$H$13*IF(ISNUMBER($AE1774),AP1774,0)+'01_指標庫'!$H$14*IF(ISNUMBER($I1774),O1774,0)+'01_指標庫'!$H$15*IF(ISNUMBER($AH1774),AS1774,0)+'01_指標庫'!$H$16*IF(ISNUMBER($K1774),P1774,0)+'01_指標庫'!$H$17*IF(ISNUMBER($AI1774),AT1774,0)+'01_指標庫'!$H$18*IF(ISNUMBER($AJ1774),AU1774,0)+'01_指標庫'!$H$19*IF(ISNUMBER($AK1774),AV1774,0)+'01_指標庫'!$H$20*IF(ISNUMBER($BB1774),BB1774,0)+'01_指標庫'!$H$21*IF(ISNUMBER($BC1774),BC1774,0))/AW1774,1))</f>
        <v>76.5</v>
      </c>
      <c r="AY1774" s="67"/>
      <c r="AZ1774" s="67"/>
      <c r="BA1774" s="66">
        <f t="shared" si="638"/>
        <v>1.5093910465966198E-2</v>
      </c>
      <c r="BB1774">
        <f t="shared" si="639"/>
        <v>50</v>
      </c>
      <c r="BC1774" t="str">
        <f t="shared" si="640"/>
        <v/>
      </c>
    </row>
    <row r="1775" spans="1:55" ht="15" customHeight="1">
      <c r="A1775" s="56">
        <v>1771</v>
      </c>
      <c r="B1775" s="57">
        <v>45128</v>
      </c>
      <c r="C1775" s="56">
        <v>2023</v>
      </c>
      <c r="D1775" s="58" t="s">
        <v>234</v>
      </c>
      <c r="E1775" s="59">
        <v>15425.67</v>
      </c>
      <c r="F1775" s="60">
        <v>0.22110299999999999</v>
      </c>
      <c r="G1775" s="60">
        <v>-2.6239999999999999E-2</v>
      </c>
      <c r="H1775" s="61">
        <v>0.93879999999999997</v>
      </c>
      <c r="I1775" s="62">
        <v>389</v>
      </c>
      <c r="J1775" s="56" t="s">
        <v>235</v>
      </c>
      <c r="K1775" s="63">
        <v>13.6</v>
      </c>
      <c r="L1775" s="56">
        <f t="shared" si="618"/>
        <v>100</v>
      </c>
      <c r="M1775" s="56">
        <f t="shared" si="619"/>
        <v>100</v>
      </c>
      <c r="N1775" s="56">
        <f t="shared" si="620"/>
        <v>100</v>
      </c>
      <c r="O1775" s="56">
        <f t="shared" si="621"/>
        <v>50</v>
      </c>
      <c r="P1775" s="56">
        <f t="shared" si="622"/>
        <v>100</v>
      </c>
      <c r="Q1775" s="63"/>
      <c r="R1775" s="56"/>
      <c r="S1775" s="60">
        <f t="shared" si="635"/>
        <v>-2.6134595104515546E-3</v>
      </c>
      <c r="T1775" s="64">
        <f t="shared" si="636"/>
        <v>-2.7877055039313814E-2</v>
      </c>
      <c r="V1775" s="65"/>
      <c r="W1775" s="65"/>
      <c r="Y1775" s="15" t="str">
        <f t="shared" si="623"/>
        <v>EASY</v>
      </c>
      <c r="AA1775" s="66">
        <f t="shared" si="637"/>
        <v>0.15971302732185055</v>
      </c>
      <c r="AB1775">
        <f>LOOKUP($B1775,'07_L1政策步階'!$A$4:$A$14,'07_L1政策步階'!$C$4:$C$14)</f>
        <v>-1</v>
      </c>
      <c r="AC1775" s="65"/>
      <c r="AD1775" s="65"/>
      <c r="AE1775" s="65"/>
      <c r="AF1775" s="65"/>
      <c r="AG1775" s="65"/>
      <c r="AH1775" s="65"/>
      <c r="AI1775" s="65"/>
      <c r="AJ1775" s="65"/>
      <c r="AK1775" s="65"/>
      <c r="AL1775">
        <f t="shared" si="624"/>
        <v>100</v>
      </c>
      <c r="AM1775">
        <f t="shared" si="625"/>
        <v>0</v>
      </c>
      <c r="AN1775" t="str">
        <f t="shared" si="626"/>
        <v/>
      </c>
      <c r="AO1775" t="str">
        <f t="shared" si="627"/>
        <v/>
      </c>
      <c r="AP1775" t="str">
        <f t="shared" si="628"/>
        <v/>
      </c>
      <c r="AQ1775" t="str">
        <f t="shared" si="629"/>
        <v/>
      </c>
      <c r="AR1775" t="str">
        <f t="shared" si="630"/>
        <v/>
      </c>
      <c r="AS1775" t="str">
        <f t="shared" si="631"/>
        <v/>
      </c>
      <c r="AT1775" t="str">
        <f t="shared" si="632"/>
        <v/>
      </c>
      <c r="AU1775" t="str">
        <f t="shared" si="633"/>
        <v/>
      </c>
      <c r="AV1775" t="str">
        <f t="shared" si="634"/>
        <v/>
      </c>
      <c r="AW1775">
        <f>'01_指標庫'!$H$4*ISNUMBER($F1775)+'01_指標庫'!$H$5*ISNUMBER($AA1775)+'01_指標庫'!$H$6*ISNUMBER($G1775)+'01_指標庫'!$H$7*ISNUMBER($H1775)+'01_指標庫'!$H$8*ISNUMBER($AF1775)+'01_指標庫'!$H$9*ISNUMBER($AG1775)+'01_指標庫'!$H$10*ISNUMBER($AB1775)+'01_指標庫'!$H$11*ISNUMBER($AC1775)+'01_指標庫'!$H$12*ISNUMBER($AD1775)+'01_指標庫'!$H$13*ISNUMBER($AE1775)+'01_指標庫'!$H$14*ISNUMBER($I1775)+'01_指標庫'!$H$15*ISNUMBER($AH1775)+'01_指標庫'!$H$16*ISNUMBER($K1775)+'01_指標庫'!$H$17*ISNUMBER($AI1775)+'01_指標庫'!$H$18*ISNUMBER($AJ1775)+'01_指標庫'!$H$19*ISNUMBER($AK1775)+'01_指標庫'!$H$20*ISNUMBER($BB1775)+'01_指標庫'!$H$21*ISNUMBER($BC1775)</f>
        <v>51</v>
      </c>
      <c r="AX1775">
        <f>IF(AW1775=0,50,ROUND(('01_指標庫'!$H$4*IF(ISNUMBER($F1775),L1775,0)+'01_指標庫'!$H$5*IF(ISNUMBER($AA1775),AL1775,0)+'01_指標庫'!$H$6*IF(ISNUMBER($G1775),M1775,0)+'01_指標庫'!$H$7*IF(ISNUMBER($H1775),N1775,0)+'01_指標庫'!$H$8*IF(ISNUMBER($AF1775),AQ1775,0)+'01_指標庫'!$H$9*IF(ISNUMBER($AG1775),AR1775,0)+'01_指標庫'!$H$10*IF(ISNUMBER($AB1775),AM1775,0)+'01_指標庫'!$H$11*IF(ISNUMBER($AC1775),AN1775,0)+'01_指標庫'!$H$12*IF(ISNUMBER($AD1775),AO1775,0)+'01_指標庫'!$H$13*IF(ISNUMBER($AE1775),AP1775,0)+'01_指標庫'!$H$14*IF(ISNUMBER($I1775),O1775,0)+'01_指標庫'!$H$15*IF(ISNUMBER($AH1775),AS1775,0)+'01_指標庫'!$H$16*IF(ISNUMBER($K1775),P1775,0)+'01_指標庫'!$H$17*IF(ISNUMBER($AI1775),AT1775,0)+'01_指標庫'!$H$18*IF(ISNUMBER($AJ1775),AU1775,0)+'01_指標庫'!$H$19*IF(ISNUMBER($AK1775),AV1775,0)+'01_指標庫'!$H$20*IF(ISNUMBER($BB1775),BB1775,0)+'01_指標庫'!$H$21*IF(ISNUMBER($BC1775),BC1775,0))/AW1775,1))</f>
        <v>82.4</v>
      </c>
      <c r="AY1775" s="67"/>
      <c r="AZ1775" s="67"/>
      <c r="BA1775" s="66">
        <f t="shared" si="638"/>
        <v>1.0738674057227282E-2</v>
      </c>
      <c r="BB1775">
        <f t="shared" si="639"/>
        <v>100</v>
      </c>
      <c r="BC1775" t="str">
        <f t="shared" si="640"/>
        <v/>
      </c>
    </row>
    <row r="1776" spans="1:55" ht="15" customHeight="1">
      <c r="A1776" s="56">
        <v>1772</v>
      </c>
      <c r="B1776" s="57">
        <v>45131</v>
      </c>
      <c r="C1776" s="56">
        <v>2023</v>
      </c>
      <c r="D1776" s="58" t="s">
        <v>236</v>
      </c>
      <c r="E1776" s="59">
        <v>15448.02</v>
      </c>
      <c r="F1776" s="60">
        <v>0.22100400000000001</v>
      </c>
      <c r="G1776" s="60">
        <v>-2.4829E-2</v>
      </c>
      <c r="H1776" s="61">
        <v>0.91839999999999999</v>
      </c>
      <c r="I1776" s="62">
        <v>382</v>
      </c>
      <c r="J1776" s="56" t="s">
        <v>235</v>
      </c>
      <c r="K1776" s="63">
        <v>13.91</v>
      </c>
      <c r="L1776" s="56">
        <f t="shared" si="618"/>
        <v>100</v>
      </c>
      <c r="M1776" s="56">
        <f t="shared" si="619"/>
        <v>100</v>
      </c>
      <c r="N1776" s="56">
        <f t="shared" si="620"/>
        <v>100</v>
      </c>
      <c r="O1776" s="56">
        <f t="shared" si="621"/>
        <v>50</v>
      </c>
      <c r="P1776" s="56">
        <f t="shared" si="622"/>
        <v>100</v>
      </c>
      <c r="Q1776" s="63"/>
      <c r="R1776" s="56"/>
      <c r="S1776" s="60">
        <f t="shared" si="635"/>
        <v>1.44888358171813E-3</v>
      </c>
      <c r="T1776" s="64">
        <f t="shared" si="636"/>
        <v>2.2794117647058965E-2</v>
      </c>
      <c r="V1776" s="65"/>
      <c r="W1776" s="65"/>
      <c r="Y1776" s="15" t="str">
        <f t="shared" si="623"/>
        <v>EASY</v>
      </c>
      <c r="AA1776" s="66">
        <f t="shared" si="637"/>
        <v>0.16126137728204548</v>
      </c>
      <c r="AB1776">
        <f>LOOKUP($B1776,'07_L1政策步階'!$A$4:$A$14,'07_L1政策步階'!$C$4:$C$14)</f>
        <v>-1</v>
      </c>
      <c r="AC1776" s="65"/>
      <c r="AD1776" s="65"/>
      <c r="AE1776" s="65"/>
      <c r="AF1776" s="65"/>
      <c r="AG1776" s="65"/>
      <c r="AH1776" s="65"/>
      <c r="AI1776" s="65"/>
      <c r="AJ1776" s="65"/>
      <c r="AK1776" s="65"/>
      <c r="AL1776">
        <f t="shared" si="624"/>
        <v>100</v>
      </c>
      <c r="AM1776">
        <f t="shared" si="625"/>
        <v>0</v>
      </c>
      <c r="AN1776" t="str">
        <f t="shared" si="626"/>
        <v/>
      </c>
      <c r="AO1776" t="str">
        <f t="shared" si="627"/>
        <v/>
      </c>
      <c r="AP1776" t="str">
        <f t="shared" si="628"/>
        <v/>
      </c>
      <c r="AQ1776" t="str">
        <f t="shared" si="629"/>
        <v/>
      </c>
      <c r="AR1776" t="str">
        <f t="shared" si="630"/>
        <v/>
      </c>
      <c r="AS1776" t="str">
        <f t="shared" si="631"/>
        <v/>
      </c>
      <c r="AT1776" t="str">
        <f t="shared" si="632"/>
        <v/>
      </c>
      <c r="AU1776" t="str">
        <f t="shared" si="633"/>
        <v/>
      </c>
      <c r="AV1776" t="str">
        <f t="shared" si="634"/>
        <v/>
      </c>
      <c r="AW1776">
        <f>'01_指標庫'!$H$4*ISNUMBER($F1776)+'01_指標庫'!$H$5*ISNUMBER($AA1776)+'01_指標庫'!$H$6*ISNUMBER($G1776)+'01_指標庫'!$H$7*ISNUMBER($H1776)+'01_指標庫'!$H$8*ISNUMBER($AF1776)+'01_指標庫'!$H$9*ISNUMBER($AG1776)+'01_指標庫'!$H$10*ISNUMBER($AB1776)+'01_指標庫'!$H$11*ISNUMBER($AC1776)+'01_指標庫'!$H$12*ISNUMBER($AD1776)+'01_指標庫'!$H$13*ISNUMBER($AE1776)+'01_指標庫'!$H$14*ISNUMBER($I1776)+'01_指標庫'!$H$15*ISNUMBER($AH1776)+'01_指標庫'!$H$16*ISNUMBER($K1776)+'01_指標庫'!$H$17*ISNUMBER($AI1776)+'01_指標庫'!$H$18*ISNUMBER($AJ1776)+'01_指標庫'!$H$19*ISNUMBER($AK1776)+'01_指標庫'!$H$20*ISNUMBER($BB1776)+'01_指標庫'!$H$21*ISNUMBER($BC1776)</f>
        <v>51</v>
      </c>
      <c r="AX1776">
        <f>IF(AW1776=0,50,ROUND(('01_指標庫'!$H$4*IF(ISNUMBER($F1776),L1776,0)+'01_指標庫'!$H$5*IF(ISNUMBER($AA1776),AL1776,0)+'01_指標庫'!$H$6*IF(ISNUMBER($G1776),M1776,0)+'01_指標庫'!$H$7*IF(ISNUMBER($H1776),N1776,0)+'01_指標庫'!$H$8*IF(ISNUMBER($AF1776),AQ1776,0)+'01_指標庫'!$H$9*IF(ISNUMBER($AG1776),AR1776,0)+'01_指標庫'!$H$10*IF(ISNUMBER($AB1776),AM1776,0)+'01_指標庫'!$H$11*IF(ISNUMBER($AC1776),AN1776,0)+'01_指標庫'!$H$12*IF(ISNUMBER($AD1776),AO1776,0)+'01_指標庫'!$H$13*IF(ISNUMBER($AE1776),AP1776,0)+'01_指標庫'!$H$14*IF(ISNUMBER($I1776),O1776,0)+'01_指標庫'!$H$15*IF(ISNUMBER($AH1776),AS1776,0)+'01_指標庫'!$H$16*IF(ISNUMBER($K1776),P1776,0)+'01_指標庫'!$H$17*IF(ISNUMBER($AI1776),AT1776,0)+'01_指標庫'!$H$18*IF(ISNUMBER($AJ1776),AU1776,0)+'01_指標庫'!$H$19*IF(ISNUMBER($AK1776),AV1776,0)+'01_指標庫'!$H$20*IF(ISNUMBER($BB1776),BB1776,0)+'01_指標庫'!$H$21*IF(ISNUMBER($BC1776),BC1776,0))/AW1776,1))</f>
        <v>76.5</v>
      </c>
      <c r="AY1776" s="67"/>
      <c r="AZ1776" s="67"/>
      <c r="BA1776" s="66">
        <f t="shared" si="638"/>
        <v>4.703169914498373E-3</v>
      </c>
      <c r="BB1776">
        <f t="shared" si="639"/>
        <v>50</v>
      </c>
      <c r="BC1776" t="str">
        <f t="shared" si="640"/>
        <v/>
      </c>
    </row>
    <row r="1777" spans="1:55" ht="15" customHeight="1">
      <c r="A1777" s="56">
        <v>1773</v>
      </c>
      <c r="B1777" s="57">
        <v>45132</v>
      </c>
      <c r="C1777" s="56">
        <v>2023</v>
      </c>
      <c r="D1777" s="58" t="s">
        <v>237</v>
      </c>
      <c r="E1777" s="59">
        <v>15561.42</v>
      </c>
      <c r="F1777" s="60">
        <v>0.22803200000000001</v>
      </c>
      <c r="G1777" s="60">
        <v>-1.7670999999999999E-2</v>
      </c>
      <c r="H1777" s="61">
        <v>0.91839999999999999</v>
      </c>
      <c r="I1777" s="62">
        <v>384</v>
      </c>
      <c r="J1777" s="56" t="s">
        <v>235</v>
      </c>
      <c r="K1777" s="63">
        <v>13.86</v>
      </c>
      <c r="L1777" s="56">
        <f t="shared" si="618"/>
        <v>100</v>
      </c>
      <c r="M1777" s="56">
        <f t="shared" si="619"/>
        <v>100</v>
      </c>
      <c r="N1777" s="56">
        <f t="shared" si="620"/>
        <v>100</v>
      </c>
      <c r="O1777" s="56">
        <f t="shared" si="621"/>
        <v>50</v>
      </c>
      <c r="P1777" s="56">
        <f t="shared" si="622"/>
        <v>100</v>
      </c>
      <c r="Q1777" s="63"/>
      <c r="R1777" s="56"/>
      <c r="S1777" s="60">
        <f t="shared" si="635"/>
        <v>7.3407465811152761E-3</v>
      </c>
      <c r="T1777" s="64">
        <f t="shared" si="636"/>
        <v>-3.5945363048167644E-3</v>
      </c>
      <c r="V1777" s="65"/>
      <c r="W1777" s="65"/>
      <c r="Y1777" s="15" t="str">
        <f t="shared" si="623"/>
        <v>EASY</v>
      </c>
      <c r="AA1777" s="66">
        <f t="shared" si="637"/>
        <v>0.16286144951650838</v>
      </c>
      <c r="AB1777">
        <f>LOOKUP($B1777,'07_L1政策步階'!$A$4:$A$14,'07_L1政策步階'!$C$4:$C$14)</f>
        <v>-1</v>
      </c>
      <c r="AC1777" s="65"/>
      <c r="AD1777" s="65"/>
      <c r="AE1777" s="65"/>
      <c r="AF1777" s="65"/>
      <c r="AG1777" s="65"/>
      <c r="AH1777" s="65"/>
      <c r="AI1777" s="65"/>
      <c r="AJ1777" s="65"/>
      <c r="AK1777" s="65"/>
      <c r="AL1777">
        <f t="shared" si="624"/>
        <v>100</v>
      </c>
      <c r="AM1777">
        <f t="shared" si="625"/>
        <v>0</v>
      </c>
      <c r="AN1777" t="str">
        <f t="shared" si="626"/>
        <v/>
      </c>
      <c r="AO1777" t="str">
        <f t="shared" si="627"/>
        <v/>
      </c>
      <c r="AP1777" t="str">
        <f t="shared" si="628"/>
        <v/>
      </c>
      <c r="AQ1777" t="str">
        <f t="shared" si="629"/>
        <v/>
      </c>
      <c r="AR1777" t="str">
        <f t="shared" si="630"/>
        <v/>
      </c>
      <c r="AS1777" t="str">
        <f t="shared" si="631"/>
        <v/>
      </c>
      <c r="AT1777" t="str">
        <f t="shared" si="632"/>
        <v/>
      </c>
      <c r="AU1777" t="str">
        <f t="shared" si="633"/>
        <v/>
      </c>
      <c r="AV1777" t="str">
        <f t="shared" si="634"/>
        <v/>
      </c>
      <c r="AW1777">
        <f>'01_指標庫'!$H$4*ISNUMBER($F1777)+'01_指標庫'!$H$5*ISNUMBER($AA1777)+'01_指標庫'!$H$6*ISNUMBER($G1777)+'01_指標庫'!$H$7*ISNUMBER($H1777)+'01_指標庫'!$H$8*ISNUMBER($AF1777)+'01_指標庫'!$H$9*ISNUMBER($AG1777)+'01_指標庫'!$H$10*ISNUMBER($AB1777)+'01_指標庫'!$H$11*ISNUMBER($AC1777)+'01_指標庫'!$H$12*ISNUMBER($AD1777)+'01_指標庫'!$H$13*ISNUMBER($AE1777)+'01_指標庫'!$H$14*ISNUMBER($I1777)+'01_指標庫'!$H$15*ISNUMBER($AH1777)+'01_指標庫'!$H$16*ISNUMBER($K1777)+'01_指標庫'!$H$17*ISNUMBER($AI1777)+'01_指標庫'!$H$18*ISNUMBER($AJ1777)+'01_指標庫'!$H$19*ISNUMBER($AK1777)+'01_指標庫'!$H$20*ISNUMBER($BB1777)+'01_指標庫'!$H$21*ISNUMBER($BC1777)</f>
        <v>51</v>
      </c>
      <c r="AX1777">
        <f>IF(AW1777=0,50,ROUND(('01_指標庫'!$H$4*IF(ISNUMBER($F1777),L1777,0)+'01_指標庫'!$H$5*IF(ISNUMBER($AA1777),AL1777,0)+'01_指標庫'!$H$6*IF(ISNUMBER($G1777),M1777,0)+'01_指標庫'!$H$7*IF(ISNUMBER($H1777),N1777,0)+'01_指標庫'!$H$8*IF(ISNUMBER($AF1777),AQ1777,0)+'01_指標庫'!$H$9*IF(ISNUMBER($AG1777),AR1777,0)+'01_指標庫'!$H$10*IF(ISNUMBER($AB1777),AM1777,0)+'01_指標庫'!$H$11*IF(ISNUMBER($AC1777),AN1777,0)+'01_指標庫'!$H$12*IF(ISNUMBER($AD1777),AO1777,0)+'01_指標庫'!$H$13*IF(ISNUMBER($AE1777),AP1777,0)+'01_指標庫'!$H$14*IF(ISNUMBER($I1777),O1777,0)+'01_指標庫'!$H$15*IF(ISNUMBER($AH1777),AS1777,0)+'01_指標庫'!$H$16*IF(ISNUMBER($K1777),P1777,0)+'01_指標庫'!$H$17*IF(ISNUMBER($AI1777),AT1777,0)+'01_指標庫'!$H$18*IF(ISNUMBER($AJ1777),AU1777,0)+'01_指標庫'!$H$19*IF(ISNUMBER($AK1777),AV1777,0)+'01_指標庫'!$H$20*IF(ISNUMBER($BB1777),BB1777,0)+'01_指標庫'!$H$21*IF(ISNUMBER($BC1777),BC1777,0))/AW1777,1))</f>
        <v>76.5</v>
      </c>
      <c r="AY1777" s="67"/>
      <c r="AZ1777" s="67"/>
      <c r="BA1777" s="66">
        <f t="shared" si="638"/>
        <v>-1.7459401225183857E-3</v>
      </c>
      <c r="BB1777">
        <f t="shared" si="639"/>
        <v>50</v>
      </c>
      <c r="BC1777" t="str">
        <f t="shared" si="640"/>
        <v/>
      </c>
    </row>
    <row r="1778" spans="1:55" ht="15" customHeight="1">
      <c r="A1778" s="56">
        <v>1774</v>
      </c>
      <c r="B1778" s="57">
        <v>45133</v>
      </c>
      <c r="C1778" s="56">
        <v>2023</v>
      </c>
      <c r="D1778" s="58" t="s">
        <v>238</v>
      </c>
      <c r="E1778" s="59">
        <v>15499.26</v>
      </c>
      <c r="F1778" s="60">
        <v>0.221192</v>
      </c>
      <c r="G1778" s="60">
        <v>-2.1595E-2</v>
      </c>
      <c r="H1778" s="61">
        <v>0.91839999999999999</v>
      </c>
      <c r="I1778" s="62">
        <v>391</v>
      </c>
      <c r="J1778" s="56" t="s">
        <v>235</v>
      </c>
      <c r="K1778" s="63">
        <v>13.19</v>
      </c>
      <c r="L1778" s="56">
        <f t="shared" si="618"/>
        <v>100</v>
      </c>
      <c r="M1778" s="56">
        <f t="shared" si="619"/>
        <v>100</v>
      </c>
      <c r="N1778" s="56">
        <f t="shared" si="620"/>
        <v>100</v>
      </c>
      <c r="O1778" s="56">
        <f t="shared" si="621"/>
        <v>50</v>
      </c>
      <c r="P1778" s="56">
        <f t="shared" si="622"/>
        <v>100</v>
      </c>
      <c r="Q1778" s="63"/>
      <c r="R1778" s="56"/>
      <c r="S1778" s="60">
        <f t="shared" si="635"/>
        <v>-3.9944940757334901E-3</v>
      </c>
      <c r="T1778" s="64">
        <f t="shared" si="636"/>
        <v>-4.834054834054835E-2</v>
      </c>
      <c r="V1778" s="65"/>
      <c r="W1778" s="65"/>
      <c r="Y1778" s="15" t="str">
        <f t="shared" si="623"/>
        <v>EASY</v>
      </c>
      <c r="AA1778" s="66">
        <f t="shared" si="637"/>
        <v>0.16442499453303117</v>
      </c>
      <c r="AB1778">
        <f>LOOKUP($B1778,'07_L1政策步階'!$A$4:$A$14,'07_L1政策步階'!$C$4:$C$14)</f>
        <v>-1</v>
      </c>
      <c r="AC1778" s="65"/>
      <c r="AD1778" s="65"/>
      <c r="AE1778" s="65"/>
      <c r="AF1778" s="65"/>
      <c r="AG1778" s="65"/>
      <c r="AH1778" s="65"/>
      <c r="AI1778" s="65"/>
      <c r="AJ1778" s="65"/>
      <c r="AK1778" s="65"/>
      <c r="AL1778">
        <f t="shared" si="624"/>
        <v>100</v>
      </c>
      <c r="AM1778">
        <f t="shared" si="625"/>
        <v>0</v>
      </c>
      <c r="AN1778" t="str">
        <f t="shared" si="626"/>
        <v/>
      </c>
      <c r="AO1778" t="str">
        <f t="shared" si="627"/>
        <v/>
      </c>
      <c r="AP1778" t="str">
        <f t="shared" si="628"/>
        <v/>
      </c>
      <c r="AQ1778" t="str">
        <f t="shared" si="629"/>
        <v/>
      </c>
      <c r="AR1778" t="str">
        <f t="shared" si="630"/>
        <v/>
      </c>
      <c r="AS1778" t="str">
        <f t="shared" si="631"/>
        <v/>
      </c>
      <c r="AT1778" t="str">
        <f t="shared" si="632"/>
        <v/>
      </c>
      <c r="AU1778" t="str">
        <f t="shared" si="633"/>
        <v/>
      </c>
      <c r="AV1778" t="str">
        <f t="shared" si="634"/>
        <v/>
      </c>
      <c r="AW1778">
        <f>'01_指標庫'!$H$4*ISNUMBER($F1778)+'01_指標庫'!$H$5*ISNUMBER($AA1778)+'01_指標庫'!$H$6*ISNUMBER($G1778)+'01_指標庫'!$H$7*ISNUMBER($H1778)+'01_指標庫'!$H$8*ISNUMBER($AF1778)+'01_指標庫'!$H$9*ISNUMBER($AG1778)+'01_指標庫'!$H$10*ISNUMBER($AB1778)+'01_指標庫'!$H$11*ISNUMBER($AC1778)+'01_指標庫'!$H$12*ISNUMBER($AD1778)+'01_指標庫'!$H$13*ISNUMBER($AE1778)+'01_指標庫'!$H$14*ISNUMBER($I1778)+'01_指標庫'!$H$15*ISNUMBER($AH1778)+'01_指標庫'!$H$16*ISNUMBER($K1778)+'01_指標庫'!$H$17*ISNUMBER($AI1778)+'01_指標庫'!$H$18*ISNUMBER($AJ1778)+'01_指標庫'!$H$19*ISNUMBER($AK1778)+'01_指標庫'!$H$20*ISNUMBER($BB1778)+'01_指標庫'!$H$21*ISNUMBER($BC1778)</f>
        <v>51</v>
      </c>
      <c r="AX1778">
        <f>IF(AW1778=0,50,ROUND(('01_指標庫'!$H$4*IF(ISNUMBER($F1778),L1778,0)+'01_指標庫'!$H$5*IF(ISNUMBER($AA1778),AL1778,0)+'01_指標庫'!$H$6*IF(ISNUMBER($G1778),M1778,0)+'01_指標庫'!$H$7*IF(ISNUMBER($H1778),N1778,0)+'01_指標庫'!$H$8*IF(ISNUMBER($AF1778),AQ1778,0)+'01_指標庫'!$H$9*IF(ISNUMBER($AG1778),AR1778,0)+'01_指標庫'!$H$10*IF(ISNUMBER($AB1778),AM1778,0)+'01_指標庫'!$H$11*IF(ISNUMBER($AC1778),AN1778,0)+'01_指標庫'!$H$12*IF(ISNUMBER($AD1778),AO1778,0)+'01_指標庫'!$H$13*IF(ISNUMBER($AE1778),AP1778,0)+'01_指標庫'!$H$14*IF(ISNUMBER($I1778),O1778,0)+'01_指標庫'!$H$15*IF(ISNUMBER($AH1778),AS1778,0)+'01_指標庫'!$H$16*IF(ISNUMBER($K1778),P1778,0)+'01_指標庫'!$H$17*IF(ISNUMBER($AI1778),AT1778,0)+'01_指標庫'!$H$18*IF(ISNUMBER($AJ1778),AU1778,0)+'01_指標庫'!$H$19*IF(ISNUMBER($AK1778),AV1778,0)+'01_指標庫'!$H$20*IF(ISNUMBER($BB1778),BB1778,0)+'01_指標庫'!$H$21*IF(ISNUMBER($BC1778),BC1778,0))/AW1778,1))</f>
        <v>70.599999999999994</v>
      </c>
      <c r="AY1778" s="67"/>
      <c r="AZ1778" s="67"/>
      <c r="BA1778" s="66">
        <f t="shared" si="638"/>
        <v>-7.1710301924680087E-3</v>
      </c>
      <c r="BB1778">
        <f t="shared" si="639"/>
        <v>0</v>
      </c>
      <c r="BC1778" t="str">
        <f t="shared" si="640"/>
        <v/>
      </c>
    </row>
    <row r="1779" spans="1:55" ht="15" customHeight="1">
      <c r="A1779" s="56">
        <v>1775</v>
      </c>
      <c r="B1779" s="57">
        <v>45134</v>
      </c>
      <c r="C1779" s="56">
        <v>2023</v>
      </c>
      <c r="D1779" s="58" t="s">
        <v>239</v>
      </c>
      <c r="E1779" s="59">
        <v>15464.93</v>
      </c>
      <c r="F1779" s="60">
        <v>0.216367</v>
      </c>
      <c r="G1779" s="60">
        <v>-2.3761999999999998E-2</v>
      </c>
      <c r="H1779" s="61">
        <v>0.89800000000000002</v>
      </c>
      <c r="I1779" s="62">
        <v>378</v>
      </c>
      <c r="J1779" s="56" t="s">
        <v>235</v>
      </c>
      <c r="K1779" s="63">
        <v>14.41</v>
      </c>
      <c r="L1779" s="56">
        <f t="shared" si="618"/>
        <v>100</v>
      </c>
      <c r="M1779" s="56">
        <f t="shared" si="619"/>
        <v>100</v>
      </c>
      <c r="N1779" s="56">
        <f t="shared" si="620"/>
        <v>100</v>
      </c>
      <c r="O1779" s="56">
        <f t="shared" si="621"/>
        <v>50</v>
      </c>
      <c r="P1779" s="56">
        <f t="shared" si="622"/>
        <v>100</v>
      </c>
      <c r="Q1779" s="63"/>
      <c r="R1779" s="56"/>
      <c r="S1779" s="60">
        <f t="shared" si="635"/>
        <v>-2.214944455412704E-3</v>
      </c>
      <c r="T1779" s="64">
        <f t="shared" si="636"/>
        <v>9.2494313874147194E-2</v>
      </c>
      <c r="V1779" s="65"/>
      <c r="W1779" s="65"/>
      <c r="Y1779" s="15" t="str">
        <f t="shared" si="623"/>
        <v>EASY</v>
      </c>
      <c r="AA1779" s="66">
        <f t="shared" si="637"/>
        <v>0.16562546480382556</v>
      </c>
      <c r="AB1779">
        <f>LOOKUP($B1779,'07_L1政策步階'!$A$4:$A$14,'07_L1政策步階'!$C$4:$C$14)</f>
        <v>0</v>
      </c>
      <c r="AC1779" s="65"/>
      <c r="AD1779" s="65"/>
      <c r="AE1779" s="65"/>
      <c r="AF1779" s="65"/>
      <c r="AG1779" s="65"/>
      <c r="AH1779" s="65"/>
      <c r="AI1779" s="65"/>
      <c r="AJ1779" s="65"/>
      <c r="AK1779" s="65"/>
      <c r="AL1779">
        <f t="shared" si="624"/>
        <v>100</v>
      </c>
      <c r="AM1779">
        <f t="shared" si="625"/>
        <v>50</v>
      </c>
      <c r="AN1779" t="str">
        <f t="shared" si="626"/>
        <v/>
      </c>
      <c r="AO1779" t="str">
        <f t="shared" si="627"/>
        <v/>
      </c>
      <c r="AP1779" t="str">
        <f t="shared" si="628"/>
        <v/>
      </c>
      <c r="AQ1779" t="str">
        <f t="shared" si="629"/>
        <v/>
      </c>
      <c r="AR1779" t="str">
        <f t="shared" si="630"/>
        <v/>
      </c>
      <c r="AS1779" t="str">
        <f t="shared" si="631"/>
        <v/>
      </c>
      <c r="AT1779" t="str">
        <f t="shared" si="632"/>
        <v/>
      </c>
      <c r="AU1779" t="str">
        <f t="shared" si="633"/>
        <v/>
      </c>
      <c r="AV1779" t="str">
        <f t="shared" si="634"/>
        <v/>
      </c>
      <c r="AW1779">
        <f>'01_指標庫'!$H$4*ISNUMBER($F1779)+'01_指標庫'!$H$5*ISNUMBER($AA1779)+'01_指標庫'!$H$6*ISNUMBER($G1779)+'01_指標庫'!$H$7*ISNUMBER($H1779)+'01_指標庫'!$H$8*ISNUMBER($AF1779)+'01_指標庫'!$H$9*ISNUMBER($AG1779)+'01_指標庫'!$H$10*ISNUMBER($AB1779)+'01_指標庫'!$H$11*ISNUMBER($AC1779)+'01_指標庫'!$H$12*ISNUMBER($AD1779)+'01_指標庫'!$H$13*ISNUMBER($AE1779)+'01_指標庫'!$H$14*ISNUMBER($I1779)+'01_指標庫'!$H$15*ISNUMBER($AH1779)+'01_指標庫'!$H$16*ISNUMBER($K1779)+'01_指標庫'!$H$17*ISNUMBER($AI1779)+'01_指標庫'!$H$18*ISNUMBER($AJ1779)+'01_指標庫'!$H$19*ISNUMBER($AK1779)+'01_指標庫'!$H$20*ISNUMBER($BB1779)+'01_指標庫'!$H$21*ISNUMBER($BC1779)</f>
        <v>51</v>
      </c>
      <c r="AX1779">
        <f>IF(AW1779=0,50,ROUND(('01_指標庫'!$H$4*IF(ISNUMBER($F1779),L1779,0)+'01_指標庫'!$H$5*IF(ISNUMBER($AA1779),AL1779,0)+'01_指標庫'!$H$6*IF(ISNUMBER($G1779),M1779,0)+'01_指標庫'!$H$7*IF(ISNUMBER($H1779),N1779,0)+'01_指標庫'!$H$8*IF(ISNUMBER($AF1779),AQ1779,0)+'01_指標庫'!$H$9*IF(ISNUMBER($AG1779),AR1779,0)+'01_指標庫'!$H$10*IF(ISNUMBER($AB1779),AM1779,0)+'01_指標庫'!$H$11*IF(ISNUMBER($AC1779),AN1779,0)+'01_指標庫'!$H$12*IF(ISNUMBER($AD1779),AO1779,0)+'01_指標庫'!$H$13*IF(ISNUMBER($AE1779),AP1779,0)+'01_指標庫'!$H$14*IF(ISNUMBER($I1779),O1779,0)+'01_指標庫'!$H$15*IF(ISNUMBER($AH1779),AS1779,0)+'01_指標庫'!$H$16*IF(ISNUMBER($K1779),P1779,0)+'01_指標庫'!$H$17*IF(ISNUMBER($AI1779),AT1779,0)+'01_指標庫'!$H$18*IF(ISNUMBER($AJ1779),AU1779,0)+'01_指標庫'!$H$19*IF(ISNUMBER($AK1779),AV1779,0)+'01_指標庫'!$H$20*IF(ISNUMBER($BB1779),BB1779,0)+'01_指標庫'!$H$21*IF(ISNUMBER($BC1779),BC1779,0))/AW1779,1))</f>
        <v>75.5</v>
      </c>
      <c r="AY1779" s="67"/>
      <c r="AZ1779" s="67"/>
      <c r="BA1779" s="66">
        <f t="shared" si="638"/>
        <v>-6.5038007028599409E-3</v>
      </c>
      <c r="BB1779">
        <f t="shared" si="639"/>
        <v>0</v>
      </c>
      <c r="BC1779" t="str">
        <f t="shared" si="640"/>
        <v/>
      </c>
    </row>
    <row r="1780" spans="1:55" ht="15" customHeight="1">
      <c r="A1780" s="56">
        <v>1776</v>
      </c>
      <c r="B1780" s="57">
        <v>45135</v>
      </c>
      <c r="C1780" s="56">
        <v>2023</v>
      </c>
      <c r="D1780" s="58" t="s">
        <v>234</v>
      </c>
      <c r="E1780" s="59">
        <v>15750.93</v>
      </c>
      <c r="F1780" s="60">
        <v>0.236516</v>
      </c>
      <c r="G1780" s="60">
        <v>-5.7080000000000004E-3</v>
      </c>
      <c r="H1780" s="61">
        <v>0.89800000000000002</v>
      </c>
      <c r="I1780" s="62">
        <v>382</v>
      </c>
      <c r="J1780" s="56" t="s">
        <v>235</v>
      </c>
      <c r="K1780" s="63">
        <v>13.33</v>
      </c>
      <c r="L1780" s="56">
        <f t="shared" si="618"/>
        <v>100</v>
      </c>
      <c r="M1780" s="56">
        <f t="shared" si="619"/>
        <v>100</v>
      </c>
      <c r="N1780" s="56">
        <f t="shared" si="620"/>
        <v>100</v>
      </c>
      <c r="O1780" s="56">
        <f t="shared" si="621"/>
        <v>50</v>
      </c>
      <c r="P1780" s="56">
        <f t="shared" si="622"/>
        <v>100</v>
      </c>
      <c r="Q1780" s="63"/>
      <c r="R1780" s="56"/>
      <c r="S1780" s="60">
        <f t="shared" si="635"/>
        <v>1.8493455838468176E-2</v>
      </c>
      <c r="T1780" s="64">
        <f t="shared" si="636"/>
        <v>-7.4947952810548224E-2</v>
      </c>
      <c r="V1780" s="65"/>
      <c r="W1780" s="65"/>
      <c r="Y1780" s="15" t="str">
        <f t="shared" si="623"/>
        <v>EASY</v>
      </c>
      <c r="AA1780" s="66">
        <f t="shared" si="637"/>
        <v>0.16706866830328004</v>
      </c>
      <c r="AB1780">
        <f>LOOKUP($B1780,'07_L1政策步階'!$A$4:$A$14,'07_L1政策步階'!$C$4:$C$14)</f>
        <v>0</v>
      </c>
      <c r="AC1780" s="65"/>
      <c r="AD1780" s="65"/>
      <c r="AE1780" s="65"/>
      <c r="AF1780" s="65"/>
      <c r="AG1780" s="65"/>
      <c r="AH1780" s="65"/>
      <c r="AI1780" s="65"/>
      <c r="AJ1780" s="65"/>
      <c r="AK1780" s="65"/>
      <c r="AL1780">
        <f t="shared" si="624"/>
        <v>100</v>
      </c>
      <c r="AM1780">
        <f t="shared" si="625"/>
        <v>50</v>
      </c>
      <c r="AN1780" t="str">
        <f t="shared" si="626"/>
        <v/>
      </c>
      <c r="AO1780" t="str">
        <f t="shared" si="627"/>
        <v/>
      </c>
      <c r="AP1780" t="str">
        <f t="shared" si="628"/>
        <v/>
      </c>
      <c r="AQ1780" t="str">
        <f t="shared" si="629"/>
        <v/>
      </c>
      <c r="AR1780" t="str">
        <f t="shared" si="630"/>
        <v/>
      </c>
      <c r="AS1780" t="str">
        <f t="shared" si="631"/>
        <v/>
      </c>
      <c r="AT1780" t="str">
        <f t="shared" si="632"/>
        <v/>
      </c>
      <c r="AU1780" t="str">
        <f t="shared" si="633"/>
        <v/>
      </c>
      <c r="AV1780" t="str">
        <f t="shared" si="634"/>
        <v/>
      </c>
      <c r="AW1780">
        <f>'01_指標庫'!$H$4*ISNUMBER($F1780)+'01_指標庫'!$H$5*ISNUMBER($AA1780)+'01_指標庫'!$H$6*ISNUMBER($G1780)+'01_指標庫'!$H$7*ISNUMBER($H1780)+'01_指標庫'!$H$8*ISNUMBER($AF1780)+'01_指標庫'!$H$9*ISNUMBER($AG1780)+'01_指標庫'!$H$10*ISNUMBER($AB1780)+'01_指標庫'!$H$11*ISNUMBER($AC1780)+'01_指標庫'!$H$12*ISNUMBER($AD1780)+'01_指標庫'!$H$13*ISNUMBER($AE1780)+'01_指標庫'!$H$14*ISNUMBER($I1780)+'01_指標庫'!$H$15*ISNUMBER($AH1780)+'01_指標庫'!$H$16*ISNUMBER($K1780)+'01_指標庫'!$H$17*ISNUMBER($AI1780)+'01_指標庫'!$H$18*ISNUMBER($AJ1780)+'01_指標庫'!$H$19*ISNUMBER($AK1780)+'01_指標庫'!$H$20*ISNUMBER($BB1780)+'01_指標庫'!$H$21*ISNUMBER($BC1780)</f>
        <v>51</v>
      </c>
      <c r="AX1780">
        <f>IF(AW1780=0,50,ROUND(('01_指標庫'!$H$4*IF(ISNUMBER($F1780),L1780,0)+'01_指標庫'!$H$5*IF(ISNUMBER($AA1780),AL1780,0)+'01_指標庫'!$H$6*IF(ISNUMBER($G1780),M1780,0)+'01_指標庫'!$H$7*IF(ISNUMBER($H1780),N1780,0)+'01_指標庫'!$H$8*IF(ISNUMBER($AF1780),AQ1780,0)+'01_指標庫'!$H$9*IF(ISNUMBER($AG1780),AR1780,0)+'01_指標庫'!$H$10*IF(ISNUMBER($AB1780),AM1780,0)+'01_指標庫'!$H$11*IF(ISNUMBER($AC1780),AN1780,0)+'01_指標庫'!$H$12*IF(ISNUMBER($AD1780),AO1780,0)+'01_指標庫'!$H$13*IF(ISNUMBER($AE1780),AP1780,0)+'01_指標庫'!$H$14*IF(ISNUMBER($I1780),O1780,0)+'01_指標庫'!$H$15*IF(ISNUMBER($AH1780),AS1780,0)+'01_指標庫'!$H$16*IF(ISNUMBER($K1780),P1780,0)+'01_指標庫'!$H$17*IF(ISNUMBER($AI1780),AT1780,0)+'01_指標庫'!$H$18*IF(ISNUMBER($AJ1780),AU1780,0)+'01_指標庫'!$H$19*IF(ISNUMBER($AK1780),AV1780,0)+'01_指標庫'!$H$20*IF(ISNUMBER($BB1780),BB1780,0)+'01_指標庫'!$H$21*IF(ISNUMBER($BC1780),BC1780,0))/AW1780,1))</f>
        <v>75.5</v>
      </c>
      <c r="AY1780" s="67"/>
      <c r="AZ1780" s="67"/>
      <c r="BA1780" s="66">
        <f t="shared" si="638"/>
        <v>-3.5140351788139901E-3</v>
      </c>
      <c r="BB1780">
        <f t="shared" si="639"/>
        <v>0</v>
      </c>
      <c r="BC1780" t="str">
        <f t="shared" si="640"/>
        <v/>
      </c>
    </row>
    <row r="1781" spans="1:55" ht="15" customHeight="1">
      <c r="A1781" s="56">
        <v>1777</v>
      </c>
      <c r="B1781" s="57">
        <v>45138</v>
      </c>
      <c r="C1781" s="56">
        <v>2023</v>
      </c>
      <c r="D1781" s="58" t="s">
        <v>236</v>
      </c>
      <c r="E1781" s="59">
        <v>15757</v>
      </c>
      <c r="F1781" s="60">
        <v>0.23458599999999999</v>
      </c>
      <c r="G1781" s="60">
        <v>-5.3249999999999999E-3</v>
      </c>
      <c r="H1781" s="61">
        <v>0.89800000000000002</v>
      </c>
      <c r="I1781" s="62">
        <v>379</v>
      </c>
      <c r="J1781" s="56" t="s">
        <v>235</v>
      </c>
      <c r="K1781" s="63">
        <v>13.63</v>
      </c>
      <c r="L1781" s="56">
        <f t="shared" si="618"/>
        <v>100</v>
      </c>
      <c r="M1781" s="56">
        <f t="shared" si="619"/>
        <v>100</v>
      </c>
      <c r="N1781" s="56">
        <f t="shared" si="620"/>
        <v>100</v>
      </c>
      <c r="O1781" s="56">
        <f t="shared" si="621"/>
        <v>50</v>
      </c>
      <c r="P1781" s="56">
        <f t="shared" si="622"/>
        <v>100</v>
      </c>
      <c r="Q1781" s="63"/>
      <c r="R1781" s="56"/>
      <c r="S1781" s="60">
        <f t="shared" si="635"/>
        <v>3.8537406997551926E-4</v>
      </c>
      <c r="T1781" s="64">
        <f t="shared" si="636"/>
        <v>2.2505626406601698E-2</v>
      </c>
      <c r="V1781" s="65"/>
      <c r="W1781" s="65"/>
      <c r="Y1781" s="15" t="str">
        <f t="shared" si="623"/>
        <v>EASY</v>
      </c>
      <c r="AA1781" s="66">
        <f t="shared" si="637"/>
        <v>0.16819524892820503</v>
      </c>
      <c r="AB1781">
        <f>LOOKUP($B1781,'07_L1政策步階'!$A$4:$A$14,'07_L1政策步階'!$C$4:$C$14)</f>
        <v>0</v>
      </c>
      <c r="AC1781" s="65"/>
      <c r="AD1781" s="65"/>
      <c r="AE1781" s="65"/>
      <c r="AF1781" s="65"/>
      <c r="AG1781" s="65"/>
      <c r="AH1781" s="65"/>
      <c r="AI1781" s="65"/>
      <c r="AJ1781" s="65"/>
      <c r="AK1781" s="65"/>
      <c r="AL1781">
        <f t="shared" si="624"/>
        <v>100</v>
      </c>
      <c r="AM1781">
        <f t="shared" si="625"/>
        <v>50</v>
      </c>
      <c r="AN1781" t="str">
        <f t="shared" si="626"/>
        <v/>
      </c>
      <c r="AO1781" t="str">
        <f t="shared" si="627"/>
        <v/>
      </c>
      <c r="AP1781" t="str">
        <f t="shared" si="628"/>
        <v/>
      </c>
      <c r="AQ1781" t="str">
        <f t="shared" si="629"/>
        <v/>
      </c>
      <c r="AR1781" t="str">
        <f t="shared" si="630"/>
        <v/>
      </c>
      <c r="AS1781" t="str">
        <f t="shared" si="631"/>
        <v/>
      </c>
      <c r="AT1781" t="str">
        <f t="shared" si="632"/>
        <v/>
      </c>
      <c r="AU1781" t="str">
        <f t="shared" si="633"/>
        <v/>
      </c>
      <c r="AV1781" t="str">
        <f t="shared" si="634"/>
        <v/>
      </c>
      <c r="AW1781">
        <f>'01_指標庫'!$H$4*ISNUMBER($F1781)+'01_指標庫'!$H$5*ISNUMBER($AA1781)+'01_指標庫'!$H$6*ISNUMBER($G1781)+'01_指標庫'!$H$7*ISNUMBER($H1781)+'01_指標庫'!$H$8*ISNUMBER($AF1781)+'01_指標庫'!$H$9*ISNUMBER($AG1781)+'01_指標庫'!$H$10*ISNUMBER($AB1781)+'01_指標庫'!$H$11*ISNUMBER($AC1781)+'01_指標庫'!$H$12*ISNUMBER($AD1781)+'01_指標庫'!$H$13*ISNUMBER($AE1781)+'01_指標庫'!$H$14*ISNUMBER($I1781)+'01_指標庫'!$H$15*ISNUMBER($AH1781)+'01_指標庫'!$H$16*ISNUMBER($K1781)+'01_指標庫'!$H$17*ISNUMBER($AI1781)+'01_指標庫'!$H$18*ISNUMBER($AJ1781)+'01_指標庫'!$H$19*ISNUMBER($AK1781)+'01_指標庫'!$H$20*ISNUMBER($BB1781)+'01_指標庫'!$H$21*ISNUMBER($BC1781)</f>
        <v>51</v>
      </c>
      <c r="AX1781">
        <f>IF(AW1781=0,50,ROUND(('01_指標庫'!$H$4*IF(ISNUMBER($F1781),L1781,0)+'01_指標庫'!$H$5*IF(ISNUMBER($AA1781),AL1781,0)+'01_指標庫'!$H$6*IF(ISNUMBER($G1781),M1781,0)+'01_指標庫'!$H$7*IF(ISNUMBER($H1781),N1781,0)+'01_指標庫'!$H$8*IF(ISNUMBER($AF1781),AQ1781,0)+'01_指標庫'!$H$9*IF(ISNUMBER($AG1781),AR1781,0)+'01_指標庫'!$H$10*IF(ISNUMBER($AB1781),AM1781,0)+'01_指標庫'!$H$11*IF(ISNUMBER($AC1781),AN1781,0)+'01_指標庫'!$H$12*IF(ISNUMBER($AD1781),AO1781,0)+'01_指標庫'!$H$13*IF(ISNUMBER($AE1781),AP1781,0)+'01_指標庫'!$H$14*IF(ISNUMBER($I1781),O1781,0)+'01_指標庫'!$H$15*IF(ISNUMBER($AH1781),AS1781,0)+'01_指標庫'!$H$16*IF(ISNUMBER($K1781),P1781,0)+'01_指標庫'!$H$17*IF(ISNUMBER($AI1781),AT1781,0)+'01_指標庫'!$H$18*IF(ISNUMBER($AJ1781),AU1781,0)+'01_指標庫'!$H$19*IF(ISNUMBER($AK1781),AV1781,0)+'01_指標庫'!$H$20*IF(ISNUMBER($BB1781),BB1781,0)+'01_指標庫'!$H$21*IF(ISNUMBER($BC1781),BC1781,0))/AW1781,1))</f>
        <v>81.400000000000006</v>
      </c>
      <c r="AY1781" s="67"/>
      <c r="AZ1781" s="67"/>
      <c r="BA1781" s="66">
        <f t="shared" si="638"/>
        <v>1.6700736767827351E-4</v>
      </c>
      <c r="BB1781">
        <f t="shared" si="639"/>
        <v>50</v>
      </c>
      <c r="BC1781" t="str">
        <f t="shared" si="640"/>
        <v/>
      </c>
    </row>
    <row r="1782" spans="1:55" ht="15" customHeight="1">
      <c r="A1782" s="56">
        <v>1778</v>
      </c>
      <c r="B1782" s="57">
        <v>45139</v>
      </c>
      <c r="C1782" s="56">
        <v>2023</v>
      </c>
      <c r="D1782" s="58" t="s">
        <v>237</v>
      </c>
      <c r="E1782" s="59">
        <v>15718.01</v>
      </c>
      <c r="F1782" s="60">
        <v>0.229156</v>
      </c>
      <c r="G1782" s="60">
        <v>-7.7860000000000004E-3</v>
      </c>
      <c r="H1782" s="61">
        <v>0.89800000000000002</v>
      </c>
      <c r="I1782" s="62">
        <v>382</v>
      </c>
      <c r="J1782" s="56" t="s">
        <v>235</v>
      </c>
      <c r="K1782" s="63">
        <v>13.93</v>
      </c>
      <c r="L1782" s="56">
        <f t="shared" si="618"/>
        <v>100</v>
      </c>
      <c r="M1782" s="56">
        <f t="shared" si="619"/>
        <v>100</v>
      </c>
      <c r="N1782" s="56">
        <f t="shared" si="620"/>
        <v>100</v>
      </c>
      <c r="O1782" s="56">
        <f t="shared" si="621"/>
        <v>50</v>
      </c>
      <c r="P1782" s="56">
        <f t="shared" si="622"/>
        <v>100</v>
      </c>
      <c r="Q1782" s="63"/>
      <c r="R1782" s="56"/>
      <c r="S1782" s="60">
        <f t="shared" si="635"/>
        <v>-2.4744557974233361E-3</v>
      </c>
      <c r="T1782" s="64">
        <f t="shared" si="636"/>
        <v>2.2010271460014552E-2</v>
      </c>
      <c r="V1782" s="65"/>
      <c r="W1782" s="65"/>
      <c r="Y1782" s="15" t="str">
        <f t="shared" si="623"/>
        <v>EASY</v>
      </c>
      <c r="AA1782" s="66">
        <f t="shared" si="637"/>
        <v>0.16888793538158753</v>
      </c>
      <c r="AB1782">
        <f>LOOKUP($B1782,'07_L1政策步階'!$A$4:$A$14,'07_L1政策步階'!$C$4:$C$14)</f>
        <v>0</v>
      </c>
      <c r="AC1782" s="65"/>
      <c r="AD1782" s="65"/>
      <c r="AE1782" s="65"/>
      <c r="AF1782" s="65"/>
      <c r="AG1782" s="65"/>
      <c r="AH1782" s="65"/>
      <c r="AI1782" s="65"/>
      <c r="AJ1782" s="65"/>
      <c r="AK1782" s="65"/>
      <c r="AL1782">
        <f t="shared" si="624"/>
        <v>100</v>
      </c>
      <c r="AM1782">
        <f t="shared" si="625"/>
        <v>50</v>
      </c>
      <c r="AN1782" t="str">
        <f t="shared" si="626"/>
        <v/>
      </c>
      <c r="AO1782" t="str">
        <f t="shared" si="627"/>
        <v/>
      </c>
      <c r="AP1782" t="str">
        <f t="shared" si="628"/>
        <v/>
      </c>
      <c r="AQ1782" t="str">
        <f t="shared" si="629"/>
        <v/>
      </c>
      <c r="AR1782" t="str">
        <f t="shared" si="630"/>
        <v/>
      </c>
      <c r="AS1782" t="str">
        <f t="shared" si="631"/>
        <v/>
      </c>
      <c r="AT1782" t="str">
        <f t="shared" si="632"/>
        <v/>
      </c>
      <c r="AU1782" t="str">
        <f t="shared" si="633"/>
        <v/>
      </c>
      <c r="AV1782" t="str">
        <f t="shared" si="634"/>
        <v/>
      </c>
      <c r="AW1782">
        <f>'01_指標庫'!$H$4*ISNUMBER($F1782)+'01_指標庫'!$H$5*ISNUMBER($AA1782)+'01_指標庫'!$H$6*ISNUMBER($G1782)+'01_指標庫'!$H$7*ISNUMBER($H1782)+'01_指標庫'!$H$8*ISNUMBER($AF1782)+'01_指標庫'!$H$9*ISNUMBER($AG1782)+'01_指標庫'!$H$10*ISNUMBER($AB1782)+'01_指標庫'!$H$11*ISNUMBER($AC1782)+'01_指標庫'!$H$12*ISNUMBER($AD1782)+'01_指標庫'!$H$13*ISNUMBER($AE1782)+'01_指標庫'!$H$14*ISNUMBER($I1782)+'01_指標庫'!$H$15*ISNUMBER($AH1782)+'01_指標庫'!$H$16*ISNUMBER($K1782)+'01_指標庫'!$H$17*ISNUMBER($AI1782)+'01_指標庫'!$H$18*ISNUMBER($AJ1782)+'01_指標庫'!$H$19*ISNUMBER($AK1782)+'01_指標庫'!$H$20*ISNUMBER($BB1782)+'01_指標庫'!$H$21*ISNUMBER($BC1782)</f>
        <v>51</v>
      </c>
      <c r="AX1782">
        <f>IF(AW1782=0,50,ROUND(('01_指標庫'!$H$4*IF(ISNUMBER($F1782),L1782,0)+'01_指標庫'!$H$5*IF(ISNUMBER($AA1782),AL1782,0)+'01_指標庫'!$H$6*IF(ISNUMBER($G1782),M1782,0)+'01_指標庫'!$H$7*IF(ISNUMBER($H1782),N1782,0)+'01_指標庫'!$H$8*IF(ISNUMBER($AF1782),AQ1782,0)+'01_指標庫'!$H$9*IF(ISNUMBER($AG1782),AR1782,0)+'01_指標庫'!$H$10*IF(ISNUMBER($AB1782),AM1782,0)+'01_指標庫'!$H$11*IF(ISNUMBER($AC1782),AN1782,0)+'01_指標庫'!$H$12*IF(ISNUMBER($AD1782),AO1782,0)+'01_指標庫'!$H$13*IF(ISNUMBER($AE1782),AP1782,0)+'01_指標庫'!$H$14*IF(ISNUMBER($I1782),O1782,0)+'01_指標庫'!$H$15*IF(ISNUMBER($AH1782),AS1782,0)+'01_指標庫'!$H$16*IF(ISNUMBER($K1782),P1782,0)+'01_指標庫'!$H$17*IF(ISNUMBER($AI1782),AT1782,0)+'01_指標庫'!$H$18*IF(ISNUMBER($AJ1782),AU1782,0)+'01_指標庫'!$H$19*IF(ISNUMBER($AK1782),AV1782,0)+'01_指標庫'!$H$20*IF(ISNUMBER($BB1782),BB1782,0)+'01_指標庫'!$H$21*IF(ISNUMBER($BC1782),BC1782,0))/AW1782,1))</f>
        <v>81.400000000000006</v>
      </c>
      <c r="AY1782" s="67"/>
      <c r="AZ1782" s="67"/>
      <c r="BA1782" s="66">
        <f t="shared" si="638"/>
        <v>2.9668219793932415E-3</v>
      </c>
      <c r="BB1782">
        <f t="shared" si="639"/>
        <v>50</v>
      </c>
      <c r="BC1782" t="str">
        <f t="shared" si="640"/>
        <v/>
      </c>
    </row>
    <row r="1783" spans="1:55" ht="15" customHeight="1">
      <c r="A1783" s="56">
        <v>1779</v>
      </c>
      <c r="B1783" s="57">
        <v>45140</v>
      </c>
      <c r="C1783" s="56">
        <v>2023</v>
      </c>
      <c r="D1783" s="58" t="s">
        <v>238</v>
      </c>
      <c r="E1783" s="59">
        <v>15370.74</v>
      </c>
      <c r="F1783" s="60">
        <v>0.199965</v>
      </c>
      <c r="G1783" s="60">
        <v>-2.9707999999999998E-2</v>
      </c>
      <c r="H1783" s="61">
        <v>0.89800000000000002</v>
      </c>
      <c r="I1783" s="62">
        <v>396</v>
      </c>
      <c r="J1783" s="56" t="s">
        <v>235</v>
      </c>
      <c r="K1783" s="63">
        <v>16.09</v>
      </c>
      <c r="L1783" s="56">
        <f t="shared" si="618"/>
        <v>100</v>
      </c>
      <c r="M1783" s="56">
        <f t="shared" si="619"/>
        <v>100</v>
      </c>
      <c r="N1783" s="56">
        <f t="shared" si="620"/>
        <v>100</v>
      </c>
      <c r="O1783" s="56">
        <f t="shared" si="621"/>
        <v>50</v>
      </c>
      <c r="P1783" s="56">
        <f t="shared" si="622"/>
        <v>100</v>
      </c>
      <c r="Q1783" s="63"/>
      <c r="R1783" s="56"/>
      <c r="S1783" s="60">
        <f t="shared" si="635"/>
        <v>-2.2093763777984665E-2</v>
      </c>
      <c r="T1783" s="64">
        <f t="shared" si="636"/>
        <v>0.1550610193826274</v>
      </c>
      <c r="V1783" s="65"/>
      <c r="W1783" s="65"/>
      <c r="Y1783" s="15" t="str">
        <f t="shared" si="623"/>
        <v>EASY</v>
      </c>
      <c r="AA1783" s="66">
        <f t="shared" si="637"/>
        <v>0.16935608871220365</v>
      </c>
      <c r="AB1783">
        <f>LOOKUP($B1783,'07_L1政策步階'!$A$4:$A$14,'07_L1政策步階'!$C$4:$C$14)</f>
        <v>0</v>
      </c>
      <c r="AC1783" s="65"/>
      <c r="AD1783" s="65"/>
      <c r="AE1783" s="65"/>
      <c r="AF1783" s="65"/>
      <c r="AG1783" s="65"/>
      <c r="AH1783" s="65"/>
      <c r="AI1783" s="65"/>
      <c r="AJ1783" s="65"/>
      <c r="AK1783" s="65"/>
      <c r="AL1783">
        <f t="shared" si="624"/>
        <v>100</v>
      </c>
      <c r="AM1783">
        <f t="shared" si="625"/>
        <v>50</v>
      </c>
      <c r="AN1783" t="str">
        <f t="shared" si="626"/>
        <v/>
      </c>
      <c r="AO1783" t="str">
        <f t="shared" si="627"/>
        <v/>
      </c>
      <c r="AP1783" t="str">
        <f t="shared" si="628"/>
        <v/>
      </c>
      <c r="AQ1783" t="str">
        <f t="shared" si="629"/>
        <v/>
      </c>
      <c r="AR1783" t="str">
        <f t="shared" si="630"/>
        <v/>
      </c>
      <c r="AS1783" t="str">
        <f t="shared" si="631"/>
        <v/>
      </c>
      <c r="AT1783" t="str">
        <f t="shared" si="632"/>
        <v/>
      </c>
      <c r="AU1783" t="str">
        <f t="shared" si="633"/>
        <v/>
      </c>
      <c r="AV1783" t="str">
        <f t="shared" si="634"/>
        <v/>
      </c>
      <c r="AW1783">
        <f>'01_指標庫'!$H$4*ISNUMBER($F1783)+'01_指標庫'!$H$5*ISNUMBER($AA1783)+'01_指標庫'!$H$6*ISNUMBER($G1783)+'01_指標庫'!$H$7*ISNUMBER($H1783)+'01_指標庫'!$H$8*ISNUMBER($AF1783)+'01_指標庫'!$H$9*ISNUMBER($AG1783)+'01_指標庫'!$H$10*ISNUMBER($AB1783)+'01_指標庫'!$H$11*ISNUMBER($AC1783)+'01_指標庫'!$H$12*ISNUMBER($AD1783)+'01_指標庫'!$H$13*ISNUMBER($AE1783)+'01_指標庫'!$H$14*ISNUMBER($I1783)+'01_指標庫'!$H$15*ISNUMBER($AH1783)+'01_指標庫'!$H$16*ISNUMBER($K1783)+'01_指標庫'!$H$17*ISNUMBER($AI1783)+'01_指標庫'!$H$18*ISNUMBER($AJ1783)+'01_指標庫'!$H$19*ISNUMBER($AK1783)+'01_指標庫'!$H$20*ISNUMBER($BB1783)+'01_指標庫'!$H$21*ISNUMBER($BC1783)</f>
        <v>51</v>
      </c>
      <c r="AX1783">
        <f>IF(AW1783=0,50,ROUND(('01_指標庫'!$H$4*IF(ISNUMBER($F1783),L1783,0)+'01_指標庫'!$H$5*IF(ISNUMBER($AA1783),AL1783,0)+'01_指標庫'!$H$6*IF(ISNUMBER($G1783),M1783,0)+'01_指標庫'!$H$7*IF(ISNUMBER($H1783),N1783,0)+'01_指標庫'!$H$8*IF(ISNUMBER($AF1783),AQ1783,0)+'01_指標庫'!$H$9*IF(ISNUMBER($AG1783),AR1783,0)+'01_指標庫'!$H$10*IF(ISNUMBER($AB1783),AM1783,0)+'01_指標庫'!$H$11*IF(ISNUMBER($AC1783),AN1783,0)+'01_指標庫'!$H$12*IF(ISNUMBER($AD1783),AO1783,0)+'01_指標庫'!$H$13*IF(ISNUMBER($AE1783),AP1783,0)+'01_指標庫'!$H$14*IF(ISNUMBER($I1783),O1783,0)+'01_指標庫'!$H$15*IF(ISNUMBER($AH1783),AS1783,0)+'01_指標庫'!$H$16*IF(ISNUMBER($K1783),P1783,0)+'01_指標庫'!$H$17*IF(ISNUMBER($AI1783),AT1783,0)+'01_指標庫'!$H$18*IF(ISNUMBER($AJ1783),AU1783,0)+'01_指標庫'!$H$19*IF(ISNUMBER($AK1783),AV1783,0)+'01_指標庫'!$H$20*IF(ISNUMBER($BB1783),BB1783,0)+'01_指標庫'!$H$21*IF(ISNUMBER($BC1783),BC1783,0))/AW1783,1))</f>
        <v>81.400000000000006</v>
      </c>
      <c r="AY1783" s="67"/>
      <c r="AZ1783" s="67"/>
      <c r="BA1783" s="66">
        <f t="shared" si="638"/>
        <v>4.2528058451813955E-3</v>
      </c>
      <c r="BB1783">
        <f t="shared" si="639"/>
        <v>50</v>
      </c>
      <c r="BC1783" t="str">
        <f t="shared" si="640"/>
        <v/>
      </c>
    </row>
    <row r="1784" spans="1:55" ht="15" customHeight="1">
      <c r="A1784" s="56">
        <v>1780</v>
      </c>
      <c r="B1784" s="57">
        <v>45141</v>
      </c>
      <c r="C1784" s="56">
        <v>2023</v>
      </c>
      <c r="D1784" s="58" t="s">
        <v>239</v>
      </c>
      <c r="E1784" s="59">
        <v>15353.54</v>
      </c>
      <c r="F1784" s="60">
        <v>0.19644500000000001</v>
      </c>
      <c r="G1784" s="60">
        <v>-3.0793000000000001E-2</v>
      </c>
      <c r="H1784" s="61">
        <v>0.91839999999999999</v>
      </c>
      <c r="I1784" s="62">
        <v>398</v>
      </c>
      <c r="J1784" s="56" t="s">
        <v>235</v>
      </c>
      <c r="K1784" s="63">
        <v>15.92</v>
      </c>
      <c r="L1784" s="56">
        <f t="shared" si="618"/>
        <v>100</v>
      </c>
      <c r="M1784" s="56">
        <f t="shared" si="619"/>
        <v>100</v>
      </c>
      <c r="N1784" s="56">
        <f t="shared" si="620"/>
        <v>100</v>
      </c>
      <c r="O1784" s="56">
        <f t="shared" si="621"/>
        <v>50</v>
      </c>
      <c r="P1784" s="56">
        <f t="shared" si="622"/>
        <v>100</v>
      </c>
      <c r="Q1784" s="63"/>
      <c r="R1784" s="56"/>
      <c r="S1784" s="60">
        <f t="shared" si="635"/>
        <v>-1.1190092344284253E-3</v>
      </c>
      <c r="T1784" s="64">
        <f t="shared" si="636"/>
        <v>-1.0565568676196402E-2</v>
      </c>
      <c r="V1784" s="65"/>
      <c r="W1784" s="65"/>
      <c r="Y1784" s="15" t="str">
        <f t="shared" si="623"/>
        <v>EASY</v>
      </c>
      <c r="AA1784" s="66">
        <f t="shared" si="637"/>
        <v>0.16957594609933757</v>
      </c>
      <c r="AB1784">
        <f>LOOKUP($B1784,'07_L1政策步階'!$A$4:$A$14,'07_L1政策步階'!$C$4:$C$14)</f>
        <v>0</v>
      </c>
      <c r="AC1784" s="65"/>
      <c r="AD1784" s="65"/>
      <c r="AE1784" s="65"/>
      <c r="AF1784" s="65"/>
      <c r="AG1784" s="65"/>
      <c r="AH1784" s="65"/>
      <c r="AI1784" s="65"/>
      <c r="AJ1784" s="65"/>
      <c r="AK1784" s="65"/>
      <c r="AL1784">
        <f t="shared" si="624"/>
        <v>100</v>
      </c>
      <c r="AM1784">
        <f t="shared" si="625"/>
        <v>50</v>
      </c>
      <c r="AN1784" t="str">
        <f t="shared" si="626"/>
        <v/>
      </c>
      <c r="AO1784" t="str">
        <f t="shared" si="627"/>
        <v/>
      </c>
      <c r="AP1784" t="str">
        <f t="shared" si="628"/>
        <v/>
      </c>
      <c r="AQ1784" t="str">
        <f t="shared" si="629"/>
        <v/>
      </c>
      <c r="AR1784" t="str">
        <f t="shared" si="630"/>
        <v/>
      </c>
      <c r="AS1784" t="str">
        <f t="shared" si="631"/>
        <v/>
      </c>
      <c r="AT1784" t="str">
        <f t="shared" si="632"/>
        <v/>
      </c>
      <c r="AU1784" t="str">
        <f t="shared" si="633"/>
        <v/>
      </c>
      <c r="AV1784" t="str">
        <f t="shared" si="634"/>
        <v/>
      </c>
      <c r="AW1784">
        <f>'01_指標庫'!$H$4*ISNUMBER($F1784)+'01_指標庫'!$H$5*ISNUMBER($AA1784)+'01_指標庫'!$H$6*ISNUMBER($G1784)+'01_指標庫'!$H$7*ISNUMBER($H1784)+'01_指標庫'!$H$8*ISNUMBER($AF1784)+'01_指標庫'!$H$9*ISNUMBER($AG1784)+'01_指標庫'!$H$10*ISNUMBER($AB1784)+'01_指標庫'!$H$11*ISNUMBER($AC1784)+'01_指標庫'!$H$12*ISNUMBER($AD1784)+'01_指標庫'!$H$13*ISNUMBER($AE1784)+'01_指標庫'!$H$14*ISNUMBER($I1784)+'01_指標庫'!$H$15*ISNUMBER($AH1784)+'01_指標庫'!$H$16*ISNUMBER($K1784)+'01_指標庫'!$H$17*ISNUMBER($AI1784)+'01_指標庫'!$H$18*ISNUMBER($AJ1784)+'01_指標庫'!$H$19*ISNUMBER($AK1784)+'01_指標庫'!$H$20*ISNUMBER($BB1784)+'01_指標庫'!$H$21*ISNUMBER($BC1784)</f>
        <v>51</v>
      </c>
      <c r="AX1784">
        <f>IF(AW1784=0,50,ROUND(('01_指標庫'!$H$4*IF(ISNUMBER($F1784),L1784,0)+'01_指標庫'!$H$5*IF(ISNUMBER($AA1784),AL1784,0)+'01_指標庫'!$H$6*IF(ISNUMBER($G1784),M1784,0)+'01_指標庫'!$H$7*IF(ISNUMBER($H1784),N1784,0)+'01_指標庫'!$H$8*IF(ISNUMBER($AF1784),AQ1784,0)+'01_指標庫'!$H$9*IF(ISNUMBER($AG1784),AR1784,0)+'01_指標庫'!$H$10*IF(ISNUMBER($AB1784),AM1784,0)+'01_指標庫'!$H$11*IF(ISNUMBER($AC1784),AN1784,0)+'01_指標庫'!$H$12*IF(ISNUMBER($AD1784),AO1784,0)+'01_指標庫'!$H$13*IF(ISNUMBER($AE1784),AP1784,0)+'01_指標庫'!$H$14*IF(ISNUMBER($I1784),O1784,0)+'01_指標庫'!$H$15*IF(ISNUMBER($AH1784),AS1784,0)+'01_指標庫'!$H$16*IF(ISNUMBER($K1784),P1784,0)+'01_指標庫'!$H$17*IF(ISNUMBER($AI1784),AT1784,0)+'01_指標庫'!$H$18*IF(ISNUMBER($AJ1784),AU1784,0)+'01_指標庫'!$H$19*IF(ISNUMBER($AK1784),AV1784,0)+'01_指標庫'!$H$20*IF(ISNUMBER($BB1784),BB1784,0)+'01_指標庫'!$H$21*IF(ISNUMBER($BC1784),BC1784,0))/AW1784,1))</f>
        <v>81.400000000000006</v>
      </c>
      <c r="AY1784" s="67"/>
      <c r="AZ1784" s="67"/>
      <c r="BA1784" s="66">
        <f t="shared" si="638"/>
        <v>3.5463257305203832E-3</v>
      </c>
      <c r="BB1784">
        <f t="shared" si="639"/>
        <v>50</v>
      </c>
      <c r="BC1784" t="str">
        <f t="shared" si="640"/>
        <v/>
      </c>
    </row>
    <row r="1785" spans="1:55" ht="15" customHeight="1">
      <c r="A1785" s="56">
        <v>1781</v>
      </c>
      <c r="B1785" s="57">
        <v>45142</v>
      </c>
      <c r="C1785" s="56">
        <v>2023</v>
      </c>
      <c r="D1785" s="58" t="s">
        <v>234</v>
      </c>
      <c r="E1785" s="59">
        <v>15274.92</v>
      </c>
      <c r="F1785" s="60">
        <v>0.18836800000000001</v>
      </c>
      <c r="G1785" s="60">
        <v>-3.5756000000000003E-2</v>
      </c>
      <c r="H1785" s="61">
        <v>0.87760000000000005</v>
      </c>
      <c r="I1785" s="62">
        <v>401</v>
      </c>
      <c r="J1785" s="56" t="s">
        <v>235</v>
      </c>
      <c r="K1785" s="63">
        <v>17.100000000000001</v>
      </c>
      <c r="L1785" s="56">
        <f t="shared" si="618"/>
        <v>100</v>
      </c>
      <c r="M1785" s="56">
        <f t="shared" si="619"/>
        <v>100</v>
      </c>
      <c r="N1785" s="56">
        <f t="shared" si="620"/>
        <v>100</v>
      </c>
      <c r="O1785" s="56">
        <f t="shared" si="621"/>
        <v>50</v>
      </c>
      <c r="P1785" s="56">
        <f t="shared" si="622"/>
        <v>100</v>
      </c>
      <c r="Q1785" s="63"/>
      <c r="R1785" s="56"/>
      <c r="S1785" s="60">
        <f t="shared" si="635"/>
        <v>-5.1206431871738678E-3</v>
      </c>
      <c r="T1785" s="64">
        <f t="shared" si="636"/>
        <v>7.4120603015075393E-2</v>
      </c>
      <c r="V1785" s="65"/>
      <c r="W1785" s="65"/>
      <c r="Y1785" s="15" t="str">
        <f t="shared" si="623"/>
        <v>EASY</v>
      </c>
      <c r="AA1785" s="66">
        <f t="shared" si="637"/>
        <v>0.17015274895630639</v>
      </c>
      <c r="AB1785">
        <f>LOOKUP($B1785,'07_L1政策步階'!$A$4:$A$14,'07_L1政策步階'!$C$4:$C$14)</f>
        <v>0</v>
      </c>
      <c r="AC1785" s="65"/>
      <c r="AD1785" s="65"/>
      <c r="AE1785" s="65"/>
      <c r="AF1785" s="65"/>
      <c r="AG1785" s="65"/>
      <c r="AH1785" s="65"/>
      <c r="AI1785" s="65"/>
      <c r="AJ1785" s="65"/>
      <c r="AK1785" s="65"/>
      <c r="AL1785">
        <f t="shared" si="624"/>
        <v>100</v>
      </c>
      <c r="AM1785">
        <f t="shared" si="625"/>
        <v>50</v>
      </c>
      <c r="AN1785" t="str">
        <f t="shared" si="626"/>
        <v/>
      </c>
      <c r="AO1785" t="str">
        <f t="shared" si="627"/>
        <v/>
      </c>
      <c r="AP1785" t="str">
        <f t="shared" si="628"/>
        <v/>
      </c>
      <c r="AQ1785" t="str">
        <f t="shared" si="629"/>
        <v/>
      </c>
      <c r="AR1785" t="str">
        <f t="shared" si="630"/>
        <v/>
      </c>
      <c r="AS1785" t="str">
        <f t="shared" si="631"/>
        <v/>
      </c>
      <c r="AT1785" t="str">
        <f t="shared" si="632"/>
        <v/>
      </c>
      <c r="AU1785" t="str">
        <f t="shared" si="633"/>
        <v/>
      </c>
      <c r="AV1785" t="str">
        <f t="shared" si="634"/>
        <v/>
      </c>
      <c r="AW1785">
        <f>'01_指標庫'!$H$4*ISNUMBER($F1785)+'01_指標庫'!$H$5*ISNUMBER($AA1785)+'01_指標庫'!$H$6*ISNUMBER($G1785)+'01_指標庫'!$H$7*ISNUMBER($H1785)+'01_指標庫'!$H$8*ISNUMBER($AF1785)+'01_指標庫'!$H$9*ISNUMBER($AG1785)+'01_指標庫'!$H$10*ISNUMBER($AB1785)+'01_指標庫'!$H$11*ISNUMBER($AC1785)+'01_指標庫'!$H$12*ISNUMBER($AD1785)+'01_指標庫'!$H$13*ISNUMBER($AE1785)+'01_指標庫'!$H$14*ISNUMBER($I1785)+'01_指標庫'!$H$15*ISNUMBER($AH1785)+'01_指標庫'!$H$16*ISNUMBER($K1785)+'01_指標庫'!$H$17*ISNUMBER($AI1785)+'01_指標庫'!$H$18*ISNUMBER($AJ1785)+'01_指標庫'!$H$19*ISNUMBER($AK1785)+'01_指標庫'!$H$20*ISNUMBER($BB1785)+'01_指標庫'!$H$21*ISNUMBER($BC1785)</f>
        <v>51</v>
      </c>
      <c r="AX1785">
        <f>IF(AW1785=0,50,ROUND(('01_指標庫'!$H$4*IF(ISNUMBER($F1785),L1785,0)+'01_指標庫'!$H$5*IF(ISNUMBER($AA1785),AL1785,0)+'01_指標庫'!$H$6*IF(ISNUMBER($G1785),M1785,0)+'01_指標庫'!$H$7*IF(ISNUMBER($H1785),N1785,0)+'01_指標庫'!$H$8*IF(ISNUMBER($AF1785),AQ1785,0)+'01_指標庫'!$H$9*IF(ISNUMBER($AG1785),AR1785,0)+'01_指標庫'!$H$10*IF(ISNUMBER($AB1785),AM1785,0)+'01_指標庫'!$H$11*IF(ISNUMBER($AC1785),AN1785,0)+'01_指標庫'!$H$12*IF(ISNUMBER($AD1785),AO1785,0)+'01_指標庫'!$H$13*IF(ISNUMBER($AE1785),AP1785,0)+'01_指標庫'!$H$14*IF(ISNUMBER($I1785),O1785,0)+'01_指標庫'!$H$15*IF(ISNUMBER($AH1785),AS1785,0)+'01_指標庫'!$H$16*IF(ISNUMBER($K1785),P1785,0)+'01_指標庫'!$H$17*IF(ISNUMBER($AI1785),AT1785,0)+'01_指標庫'!$H$18*IF(ISNUMBER($AJ1785),AU1785,0)+'01_指標庫'!$H$19*IF(ISNUMBER($AK1785),AV1785,0)+'01_指標庫'!$H$20*IF(ISNUMBER($BB1785),BB1785,0)+'01_指標庫'!$H$21*IF(ISNUMBER($BC1785),BC1785,0))/AW1785,1))</f>
        <v>81.400000000000006</v>
      </c>
      <c r="AY1785" s="67"/>
      <c r="AZ1785" s="67"/>
      <c r="BA1785" s="66">
        <f t="shared" si="638"/>
        <v>-1.6130926810825619E-3</v>
      </c>
      <c r="BB1785">
        <f t="shared" si="639"/>
        <v>50</v>
      </c>
      <c r="BC1785" t="str">
        <f t="shared" si="640"/>
        <v/>
      </c>
    </row>
    <row r="1786" spans="1:55" ht="15" customHeight="1">
      <c r="A1786" s="56">
        <v>1782</v>
      </c>
      <c r="B1786" s="57">
        <v>45145</v>
      </c>
      <c r="C1786" s="56">
        <v>2023</v>
      </c>
      <c r="D1786" s="58" t="s">
        <v>236</v>
      </c>
      <c r="E1786" s="59">
        <v>15407.85</v>
      </c>
      <c r="F1786" s="60">
        <v>0.19672600000000001</v>
      </c>
      <c r="G1786" s="60">
        <v>-2.7365E-2</v>
      </c>
      <c r="H1786" s="61">
        <v>0.91839999999999999</v>
      </c>
      <c r="I1786" s="62">
        <v>397</v>
      </c>
      <c r="J1786" s="56" t="s">
        <v>235</v>
      </c>
      <c r="K1786" s="63">
        <v>15.77</v>
      </c>
      <c r="L1786" s="56">
        <f t="shared" si="618"/>
        <v>100</v>
      </c>
      <c r="M1786" s="56">
        <f t="shared" si="619"/>
        <v>100</v>
      </c>
      <c r="N1786" s="56">
        <f t="shared" si="620"/>
        <v>100</v>
      </c>
      <c r="O1786" s="56">
        <f t="shared" si="621"/>
        <v>50</v>
      </c>
      <c r="P1786" s="56">
        <f t="shared" si="622"/>
        <v>100</v>
      </c>
      <c r="Q1786" s="63"/>
      <c r="R1786" s="56"/>
      <c r="S1786" s="60">
        <f t="shared" si="635"/>
        <v>8.7025005695611224E-3</v>
      </c>
      <c r="T1786" s="64">
        <f t="shared" si="636"/>
        <v>-7.7777777777777835E-2</v>
      </c>
      <c r="V1786" s="65"/>
      <c r="W1786" s="65"/>
      <c r="Y1786" s="15" t="str">
        <f t="shared" si="623"/>
        <v>EASY</v>
      </c>
      <c r="AA1786" s="66">
        <f t="shared" si="637"/>
        <v>0.1710181861491975</v>
      </c>
      <c r="AB1786">
        <f>LOOKUP($B1786,'07_L1政策步階'!$A$4:$A$14,'07_L1政策步階'!$C$4:$C$14)</f>
        <v>0</v>
      </c>
      <c r="AC1786" s="65"/>
      <c r="AD1786" s="65"/>
      <c r="AE1786" s="65"/>
      <c r="AF1786" s="65"/>
      <c r="AG1786" s="65"/>
      <c r="AH1786" s="65"/>
      <c r="AI1786" s="65"/>
      <c r="AJ1786" s="65"/>
      <c r="AK1786" s="65"/>
      <c r="AL1786">
        <f t="shared" si="624"/>
        <v>100</v>
      </c>
      <c r="AM1786">
        <f t="shared" si="625"/>
        <v>50</v>
      </c>
      <c r="AN1786" t="str">
        <f t="shared" si="626"/>
        <v/>
      </c>
      <c r="AO1786" t="str">
        <f t="shared" si="627"/>
        <v/>
      </c>
      <c r="AP1786" t="str">
        <f t="shared" si="628"/>
        <v/>
      </c>
      <c r="AQ1786" t="str">
        <f t="shared" si="629"/>
        <v/>
      </c>
      <c r="AR1786" t="str">
        <f t="shared" si="630"/>
        <v/>
      </c>
      <c r="AS1786" t="str">
        <f t="shared" si="631"/>
        <v/>
      </c>
      <c r="AT1786" t="str">
        <f t="shared" si="632"/>
        <v/>
      </c>
      <c r="AU1786" t="str">
        <f t="shared" si="633"/>
        <v/>
      </c>
      <c r="AV1786" t="str">
        <f t="shared" si="634"/>
        <v/>
      </c>
      <c r="AW1786">
        <f>'01_指標庫'!$H$4*ISNUMBER($F1786)+'01_指標庫'!$H$5*ISNUMBER($AA1786)+'01_指標庫'!$H$6*ISNUMBER($G1786)+'01_指標庫'!$H$7*ISNUMBER($H1786)+'01_指標庫'!$H$8*ISNUMBER($AF1786)+'01_指標庫'!$H$9*ISNUMBER($AG1786)+'01_指標庫'!$H$10*ISNUMBER($AB1786)+'01_指標庫'!$H$11*ISNUMBER($AC1786)+'01_指標庫'!$H$12*ISNUMBER($AD1786)+'01_指標庫'!$H$13*ISNUMBER($AE1786)+'01_指標庫'!$H$14*ISNUMBER($I1786)+'01_指標庫'!$H$15*ISNUMBER($AH1786)+'01_指標庫'!$H$16*ISNUMBER($K1786)+'01_指標庫'!$H$17*ISNUMBER($AI1786)+'01_指標庫'!$H$18*ISNUMBER($AJ1786)+'01_指標庫'!$H$19*ISNUMBER($AK1786)+'01_指標庫'!$H$20*ISNUMBER($BB1786)+'01_指標庫'!$H$21*ISNUMBER($BC1786)</f>
        <v>51</v>
      </c>
      <c r="AX1786">
        <f>IF(AW1786=0,50,ROUND(('01_指標庫'!$H$4*IF(ISNUMBER($F1786),L1786,0)+'01_指標庫'!$H$5*IF(ISNUMBER($AA1786),AL1786,0)+'01_指標庫'!$H$6*IF(ISNUMBER($G1786),M1786,0)+'01_指標庫'!$H$7*IF(ISNUMBER($H1786),N1786,0)+'01_指標庫'!$H$8*IF(ISNUMBER($AF1786),AQ1786,0)+'01_指標庫'!$H$9*IF(ISNUMBER($AG1786),AR1786,0)+'01_指標庫'!$H$10*IF(ISNUMBER($AB1786),AM1786,0)+'01_指標庫'!$H$11*IF(ISNUMBER($AC1786),AN1786,0)+'01_指標庫'!$H$12*IF(ISNUMBER($AD1786),AO1786,0)+'01_指標庫'!$H$13*IF(ISNUMBER($AE1786),AP1786,0)+'01_指標庫'!$H$14*IF(ISNUMBER($I1786),O1786,0)+'01_指標庫'!$H$15*IF(ISNUMBER($AH1786),AS1786,0)+'01_指標庫'!$H$16*IF(ISNUMBER($K1786),P1786,0)+'01_指標庫'!$H$17*IF(ISNUMBER($AI1786),AT1786,0)+'01_指標庫'!$H$18*IF(ISNUMBER($AJ1786),AU1786,0)+'01_指標庫'!$H$19*IF(ISNUMBER($AK1786),AV1786,0)+'01_指標庫'!$H$20*IF(ISNUMBER($BB1786),BB1786,0)+'01_指標庫'!$H$21*IF(ISNUMBER($BC1786),BC1786,0))/AW1786,1))</f>
        <v>75.5</v>
      </c>
      <c r="AY1786" s="67"/>
      <c r="AZ1786" s="67"/>
      <c r="BA1786" s="66">
        <f t="shared" si="638"/>
        <v>-5.8551701291456038E-3</v>
      </c>
      <c r="BB1786">
        <f t="shared" si="639"/>
        <v>0</v>
      </c>
      <c r="BC1786" t="str">
        <f t="shared" si="640"/>
        <v/>
      </c>
    </row>
    <row r="1787" spans="1:55" ht="15" customHeight="1">
      <c r="A1787" s="56">
        <v>1783</v>
      </c>
      <c r="B1787" s="57">
        <v>45146</v>
      </c>
      <c r="C1787" s="56">
        <v>2023</v>
      </c>
      <c r="D1787" s="58" t="s">
        <v>237</v>
      </c>
      <c r="E1787" s="59">
        <v>15273.05</v>
      </c>
      <c r="F1787" s="60">
        <v>0.184339</v>
      </c>
      <c r="G1787" s="60">
        <v>-3.5874000000000003E-2</v>
      </c>
      <c r="H1787" s="61">
        <v>0.87760000000000005</v>
      </c>
      <c r="I1787" s="62">
        <v>400</v>
      </c>
      <c r="J1787" s="56" t="s">
        <v>235</v>
      </c>
      <c r="K1787" s="63">
        <v>15.99</v>
      </c>
      <c r="L1787" s="56">
        <f t="shared" si="618"/>
        <v>100</v>
      </c>
      <c r="M1787" s="56">
        <f t="shared" si="619"/>
        <v>100</v>
      </c>
      <c r="N1787" s="56">
        <f t="shared" si="620"/>
        <v>100</v>
      </c>
      <c r="O1787" s="56">
        <f t="shared" si="621"/>
        <v>50</v>
      </c>
      <c r="P1787" s="56">
        <f t="shared" si="622"/>
        <v>100</v>
      </c>
      <c r="Q1787" s="63"/>
      <c r="R1787" s="56"/>
      <c r="S1787" s="60">
        <f t="shared" si="635"/>
        <v>-8.748787144215564E-3</v>
      </c>
      <c r="T1787" s="64">
        <f t="shared" si="636"/>
        <v>1.3950538998097617E-2</v>
      </c>
      <c r="V1787" s="65"/>
      <c r="W1787" s="65"/>
      <c r="Y1787" s="15" t="str">
        <f t="shared" si="623"/>
        <v>EASY</v>
      </c>
      <c r="AA1787" s="66">
        <f t="shared" si="637"/>
        <v>0.1711947238332665</v>
      </c>
      <c r="AB1787">
        <f>LOOKUP($B1787,'07_L1政策步階'!$A$4:$A$14,'07_L1政策步階'!$C$4:$C$14)</f>
        <v>0</v>
      </c>
      <c r="AC1787" s="65"/>
      <c r="AD1787" s="65"/>
      <c r="AE1787" s="65"/>
      <c r="AF1787" s="65"/>
      <c r="AG1787" s="65"/>
      <c r="AH1787" s="65"/>
      <c r="AI1787" s="65"/>
      <c r="AJ1787" s="65"/>
      <c r="AK1787" s="65"/>
      <c r="AL1787">
        <f t="shared" si="624"/>
        <v>100</v>
      </c>
      <c r="AM1787">
        <f t="shared" si="625"/>
        <v>50</v>
      </c>
      <c r="AN1787" t="str">
        <f t="shared" si="626"/>
        <v/>
      </c>
      <c r="AO1787" t="str">
        <f t="shared" si="627"/>
        <v/>
      </c>
      <c r="AP1787" t="str">
        <f t="shared" si="628"/>
        <v/>
      </c>
      <c r="AQ1787" t="str">
        <f t="shared" si="629"/>
        <v/>
      </c>
      <c r="AR1787" t="str">
        <f t="shared" si="630"/>
        <v/>
      </c>
      <c r="AS1787" t="str">
        <f t="shared" si="631"/>
        <v/>
      </c>
      <c r="AT1787" t="str">
        <f t="shared" si="632"/>
        <v/>
      </c>
      <c r="AU1787" t="str">
        <f t="shared" si="633"/>
        <v/>
      </c>
      <c r="AV1787" t="str">
        <f t="shared" si="634"/>
        <v/>
      </c>
      <c r="AW1787">
        <f>'01_指標庫'!$H$4*ISNUMBER($F1787)+'01_指標庫'!$H$5*ISNUMBER($AA1787)+'01_指標庫'!$H$6*ISNUMBER($G1787)+'01_指標庫'!$H$7*ISNUMBER($H1787)+'01_指標庫'!$H$8*ISNUMBER($AF1787)+'01_指標庫'!$H$9*ISNUMBER($AG1787)+'01_指標庫'!$H$10*ISNUMBER($AB1787)+'01_指標庫'!$H$11*ISNUMBER($AC1787)+'01_指標庫'!$H$12*ISNUMBER($AD1787)+'01_指標庫'!$H$13*ISNUMBER($AE1787)+'01_指標庫'!$H$14*ISNUMBER($I1787)+'01_指標庫'!$H$15*ISNUMBER($AH1787)+'01_指標庫'!$H$16*ISNUMBER($K1787)+'01_指標庫'!$H$17*ISNUMBER($AI1787)+'01_指標庫'!$H$18*ISNUMBER($AJ1787)+'01_指標庫'!$H$19*ISNUMBER($AK1787)+'01_指標庫'!$H$20*ISNUMBER($BB1787)+'01_指標庫'!$H$21*ISNUMBER($BC1787)</f>
        <v>51</v>
      </c>
      <c r="AX1787">
        <f>IF(AW1787=0,50,ROUND(('01_指標庫'!$H$4*IF(ISNUMBER($F1787),L1787,0)+'01_指標庫'!$H$5*IF(ISNUMBER($AA1787),AL1787,0)+'01_指標庫'!$H$6*IF(ISNUMBER($G1787),M1787,0)+'01_指標庫'!$H$7*IF(ISNUMBER($H1787),N1787,0)+'01_指標庫'!$H$8*IF(ISNUMBER($AF1787),AQ1787,0)+'01_指標庫'!$H$9*IF(ISNUMBER($AG1787),AR1787,0)+'01_指標庫'!$H$10*IF(ISNUMBER($AB1787),AM1787,0)+'01_指標庫'!$H$11*IF(ISNUMBER($AC1787),AN1787,0)+'01_指標庫'!$H$12*IF(ISNUMBER($AD1787),AO1787,0)+'01_指標庫'!$H$13*IF(ISNUMBER($AE1787),AP1787,0)+'01_指標庫'!$H$14*IF(ISNUMBER($I1787),O1787,0)+'01_指標庫'!$H$15*IF(ISNUMBER($AH1787),AS1787,0)+'01_指標庫'!$H$16*IF(ISNUMBER($K1787),P1787,0)+'01_指標庫'!$H$17*IF(ISNUMBER($AI1787),AT1787,0)+'01_指標庫'!$H$18*IF(ISNUMBER($AJ1787),AU1787,0)+'01_指標庫'!$H$19*IF(ISNUMBER($AK1787),AV1787,0)+'01_指標庫'!$H$20*IF(ISNUMBER($BB1787),BB1787,0)+'01_指標庫'!$H$21*IF(ISNUMBER($BC1787),BC1787,0))/AW1787,1))</f>
        <v>75.5</v>
      </c>
      <c r="AY1787" s="67"/>
      <c r="AZ1787" s="67"/>
      <c r="BA1787" s="66">
        <f t="shared" si="638"/>
        <v>-9.7502922285321869E-3</v>
      </c>
      <c r="BB1787">
        <f t="shared" si="639"/>
        <v>0</v>
      </c>
      <c r="BC1787" t="str">
        <f t="shared" si="640"/>
        <v/>
      </c>
    </row>
    <row r="1788" spans="1:55" ht="15" customHeight="1">
      <c r="A1788" s="56">
        <v>1784</v>
      </c>
      <c r="B1788" s="57">
        <v>45147</v>
      </c>
      <c r="C1788" s="56">
        <v>2023</v>
      </c>
      <c r="D1788" s="58" t="s">
        <v>238</v>
      </c>
      <c r="E1788" s="59">
        <v>15101.71</v>
      </c>
      <c r="F1788" s="60">
        <v>0.169214</v>
      </c>
      <c r="G1788" s="60">
        <v>-4.6690000000000002E-2</v>
      </c>
      <c r="H1788" s="61">
        <v>0.85709999999999997</v>
      </c>
      <c r="I1788" s="62">
        <v>394</v>
      </c>
      <c r="J1788" s="56" t="s">
        <v>235</v>
      </c>
      <c r="K1788" s="63">
        <v>15.96</v>
      </c>
      <c r="L1788" s="56">
        <f t="shared" si="618"/>
        <v>100</v>
      </c>
      <c r="M1788" s="56">
        <f t="shared" si="619"/>
        <v>100</v>
      </c>
      <c r="N1788" s="56">
        <f t="shared" si="620"/>
        <v>100</v>
      </c>
      <c r="O1788" s="56">
        <f t="shared" si="621"/>
        <v>50</v>
      </c>
      <c r="P1788" s="56">
        <f t="shared" si="622"/>
        <v>100</v>
      </c>
      <c r="Q1788" s="63"/>
      <c r="R1788" s="56"/>
      <c r="S1788" s="60">
        <f t="shared" si="635"/>
        <v>-1.1218453419585495E-2</v>
      </c>
      <c r="T1788" s="64">
        <f t="shared" si="636"/>
        <v>-1.8761726078798668E-3</v>
      </c>
      <c r="V1788" s="65"/>
      <c r="W1788" s="65"/>
      <c r="Y1788" s="15" t="str">
        <f t="shared" si="623"/>
        <v>EASY</v>
      </c>
      <c r="AA1788" s="66">
        <f t="shared" si="637"/>
        <v>0.17060012021255133</v>
      </c>
      <c r="AB1788">
        <f>LOOKUP($B1788,'07_L1政策步階'!$A$4:$A$14,'07_L1政策步階'!$C$4:$C$14)</f>
        <v>0</v>
      </c>
      <c r="AC1788" s="65"/>
      <c r="AD1788" s="65"/>
      <c r="AE1788" s="65"/>
      <c r="AF1788" s="65"/>
      <c r="AG1788" s="65"/>
      <c r="AH1788" s="65"/>
      <c r="AI1788" s="65"/>
      <c r="AJ1788" s="65"/>
      <c r="AK1788" s="65"/>
      <c r="AL1788">
        <f t="shared" si="624"/>
        <v>100</v>
      </c>
      <c r="AM1788">
        <f t="shared" si="625"/>
        <v>50</v>
      </c>
      <c r="AN1788" t="str">
        <f t="shared" si="626"/>
        <v/>
      </c>
      <c r="AO1788" t="str">
        <f t="shared" si="627"/>
        <v/>
      </c>
      <c r="AP1788" t="str">
        <f t="shared" si="628"/>
        <v/>
      </c>
      <c r="AQ1788" t="str">
        <f t="shared" si="629"/>
        <v/>
      </c>
      <c r="AR1788" t="str">
        <f t="shared" si="630"/>
        <v/>
      </c>
      <c r="AS1788" t="str">
        <f t="shared" si="631"/>
        <v/>
      </c>
      <c r="AT1788" t="str">
        <f t="shared" si="632"/>
        <v/>
      </c>
      <c r="AU1788" t="str">
        <f t="shared" si="633"/>
        <v/>
      </c>
      <c r="AV1788" t="str">
        <f t="shared" si="634"/>
        <v/>
      </c>
      <c r="AW1788">
        <f>'01_指標庫'!$H$4*ISNUMBER($F1788)+'01_指標庫'!$H$5*ISNUMBER($AA1788)+'01_指標庫'!$H$6*ISNUMBER($G1788)+'01_指標庫'!$H$7*ISNUMBER($H1788)+'01_指標庫'!$H$8*ISNUMBER($AF1788)+'01_指標庫'!$H$9*ISNUMBER($AG1788)+'01_指標庫'!$H$10*ISNUMBER($AB1788)+'01_指標庫'!$H$11*ISNUMBER($AC1788)+'01_指標庫'!$H$12*ISNUMBER($AD1788)+'01_指標庫'!$H$13*ISNUMBER($AE1788)+'01_指標庫'!$H$14*ISNUMBER($I1788)+'01_指標庫'!$H$15*ISNUMBER($AH1788)+'01_指標庫'!$H$16*ISNUMBER($K1788)+'01_指標庫'!$H$17*ISNUMBER($AI1788)+'01_指標庫'!$H$18*ISNUMBER($AJ1788)+'01_指標庫'!$H$19*ISNUMBER($AK1788)+'01_指標庫'!$H$20*ISNUMBER($BB1788)+'01_指標庫'!$H$21*ISNUMBER($BC1788)</f>
        <v>51</v>
      </c>
      <c r="AX1788">
        <f>IF(AW1788=0,50,ROUND(('01_指標庫'!$H$4*IF(ISNUMBER($F1788),L1788,0)+'01_指標庫'!$H$5*IF(ISNUMBER($AA1788),AL1788,0)+'01_指標庫'!$H$6*IF(ISNUMBER($G1788),M1788,0)+'01_指標庫'!$H$7*IF(ISNUMBER($H1788),N1788,0)+'01_指標庫'!$H$8*IF(ISNUMBER($AF1788),AQ1788,0)+'01_指標庫'!$H$9*IF(ISNUMBER($AG1788),AR1788,0)+'01_指標庫'!$H$10*IF(ISNUMBER($AB1788),AM1788,0)+'01_指標庫'!$H$11*IF(ISNUMBER($AC1788),AN1788,0)+'01_指標庫'!$H$12*IF(ISNUMBER($AD1788),AO1788,0)+'01_指標庫'!$H$13*IF(ISNUMBER($AE1788),AP1788,0)+'01_指標庫'!$H$14*IF(ISNUMBER($I1788),O1788,0)+'01_指標庫'!$H$15*IF(ISNUMBER($AH1788),AS1788,0)+'01_指標庫'!$H$16*IF(ISNUMBER($K1788),P1788,0)+'01_指標庫'!$H$17*IF(ISNUMBER($AI1788),AT1788,0)+'01_指標庫'!$H$18*IF(ISNUMBER($AJ1788),AU1788,0)+'01_指標庫'!$H$19*IF(ISNUMBER($AK1788),AV1788,0)+'01_指標庫'!$H$20*IF(ISNUMBER($BB1788),BB1788,0)+'01_指標庫'!$H$21*IF(ISNUMBER($BC1788),BC1788,0))/AW1788,1))</f>
        <v>75.5</v>
      </c>
      <c r="AY1788" s="67"/>
      <c r="AZ1788" s="67"/>
      <c r="BA1788" s="66">
        <f t="shared" si="638"/>
        <v>-1.0684996207743547E-2</v>
      </c>
      <c r="BB1788">
        <f t="shared" si="639"/>
        <v>0</v>
      </c>
      <c r="BC1788" t="str">
        <f t="shared" si="640"/>
        <v/>
      </c>
    </row>
    <row r="1789" spans="1:55" ht="15" customHeight="1">
      <c r="A1789" s="56">
        <v>1785</v>
      </c>
      <c r="B1789" s="57">
        <v>45148</v>
      </c>
      <c r="C1789" s="56">
        <v>2023</v>
      </c>
      <c r="D1789" s="58" t="s">
        <v>239</v>
      </c>
      <c r="E1789" s="59">
        <v>15128.84</v>
      </c>
      <c r="F1789" s="60">
        <v>0.16958599999999999</v>
      </c>
      <c r="G1789" s="60">
        <v>-4.4977999999999997E-2</v>
      </c>
      <c r="H1789" s="61">
        <v>0.85709999999999997</v>
      </c>
      <c r="I1789" s="62">
        <v>383</v>
      </c>
      <c r="J1789" s="56" t="s">
        <v>235</v>
      </c>
      <c r="K1789" s="63">
        <v>15.85</v>
      </c>
      <c r="L1789" s="56">
        <f t="shared" si="618"/>
        <v>100</v>
      </c>
      <c r="M1789" s="56">
        <f t="shared" si="619"/>
        <v>100</v>
      </c>
      <c r="N1789" s="56">
        <f t="shared" si="620"/>
        <v>100</v>
      </c>
      <c r="O1789" s="56">
        <f t="shared" si="621"/>
        <v>50</v>
      </c>
      <c r="P1789" s="56">
        <f t="shared" si="622"/>
        <v>100</v>
      </c>
      <c r="Q1789" s="63"/>
      <c r="R1789" s="56"/>
      <c r="S1789" s="60">
        <f t="shared" si="635"/>
        <v>1.7964852986847024E-3</v>
      </c>
      <c r="T1789" s="64">
        <f t="shared" si="636"/>
        <v>-6.8922305764411718E-3</v>
      </c>
      <c r="V1789" s="65"/>
      <c r="W1789" s="65"/>
      <c r="Y1789" s="15" t="str">
        <f t="shared" si="623"/>
        <v>EASY</v>
      </c>
      <c r="AA1789" s="66">
        <f t="shared" si="637"/>
        <v>0.17006879997875601</v>
      </c>
      <c r="AB1789">
        <f>LOOKUP($B1789,'07_L1政策步階'!$A$4:$A$14,'07_L1政策步階'!$C$4:$C$14)</f>
        <v>0</v>
      </c>
      <c r="AC1789" s="65"/>
      <c r="AD1789" s="65"/>
      <c r="AE1789" s="65"/>
      <c r="AF1789" s="65"/>
      <c r="AG1789" s="65"/>
      <c r="AH1789" s="65"/>
      <c r="AI1789" s="65"/>
      <c r="AJ1789" s="65"/>
      <c r="AK1789" s="65"/>
      <c r="AL1789">
        <f t="shared" si="624"/>
        <v>100</v>
      </c>
      <c r="AM1789">
        <f t="shared" si="625"/>
        <v>50</v>
      </c>
      <c r="AN1789" t="str">
        <f t="shared" si="626"/>
        <v/>
      </c>
      <c r="AO1789" t="str">
        <f t="shared" si="627"/>
        <v/>
      </c>
      <c r="AP1789" t="str">
        <f t="shared" si="628"/>
        <v/>
      </c>
      <c r="AQ1789" t="str">
        <f t="shared" si="629"/>
        <v/>
      </c>
      <c r="AR1789" t="str">
        <f t="shared" si="630"/>
        <v/>
      </c>
      <c r="AS1789" t="str">
        <f t="shared" si="631"/>
        <v/>
      </c>
      <c r="AT1789" t="str">
        <f t="shared" si="632"/>
        <v/>
      </c>
      <c r="AU1789" t="str">
        <f t="shared" si="633"/>
        <v/>
      </c>
      <c r="AV1789" t="str">
        <f t="shared" si="634"/>
        <v/>
      </c>
      <c r="AW1789">
        <f>'01_指標庫'!$H$4*ISNUMBER($F1789)+'01_指標庫'!$H$5*ISNUMBER($AA1789)+'01_指標庫'!$H$6*ISNUMBER($G1789)+'01_指標庫'!$H$7*ISNUMBER($H1789)+'01_指標庫'!$H$8*ISNUMBER($AF1789)+'01_指標庫'!$H$9*ISNUMBER($AG1789)+'01_指標庫'!$H$10*ISNUMBER($AB1789)+'01_指標庫'!$H$11*ISNUMBER($AC1789)+'01_指標庫'!$H$12*ISNUMBER($AD1789)+'01_指標庫'!$H$13*ISNUMBER($AE1789)+'01_指標庫'!$H$14*ISNUMBER($I1789)+'01_指標庫'!$H$15*ISNUMBER($AH1789)+'01_指標庫'!$H$16*ISNUMBER($K1789)+'01_指標庫'!$H$17*ISNUMBER($AI1789)+'01_指標庫'!$H$18*ISNUMBER($AJ1789)+'01_指標庫'!$H$19*ISNUMBER($AK1789)+'01_指標庫'!$H$20*ISNUMBER($BB1789)+'01_指標庫'!$H$21*ISNUMBER($BC1789)</f>
        <v>51</v>
      </c>
      <c r="AX1789">
        <f>IF(AW1789=0,50,ROUND(('01_指標庫'!$H$4*IF(ISNUMBER($F1789),L1789,0)+'01_指標庫'!$H$5*IF(ISNUMBER($AA1789),AL1789,0)+'01_指標庫'!$H$6*IF(ISNUMBER($G1789),M1789,0)+'01_指標庫'!$H$7*IF(ISNUMBER($H1789),N1789,0)+'01_指標庫'!$H$8*IF(ISNUMBER($AF1789),AQ1789,0)+'01_指標庫'!$H$9*IF(ISNUMBER($AG1789),AR1789,0)+'01_指標庫'!$H$10*IF(ISNUMBER($AB1789),AM1789,0)+'01_指標庫'!$H$11*IF(ISNUMBER($AC1789),AN1789,0)+'01_指標庫'!$H$12*IF(ISNUMBER($AD1789),AO1789,0)+'01_指標庫'!$H$13*IF(ISNUMBER($AE1789),AP1789,0)+'01_指標庫'!$H$14*IF(ISNUMBER($I1789),O1789,0)+'01_指標庫'!$H$15*IF(ISNUMBER($AH1789),AS1789,0)+'01_指標庫'!$H$16*IF(ISNUMBER($K1789),P1789,0)+'01_指標庫'!$H$17*IF(ISNUMBER($AI1789),AT1789,0)+'01_指標庫'!$H$18*IF(ISNUMBER($AJ1789),AU1789,0)+'01_指標庫'!$H$19*IF(ISNUMBER($AK1789),AV1789,0)+'01_指標庫'!$H$20*IF(ISNUMBER($BB1789),BB1789,0)+'01_指標庫'!$H$21*IF(ISNUMBER($BC1789),BC1789,0))/AW1789,1))</f>
        <v>75.5</v>
      </c>
      <c r="AY1789" s="67"/>
      <c r="AZ1789" s="67"/>
      <c r="BA1789" s="66">
        <f t="shared" si="638"/>
        <v>-1.1443421707979962E-2</v>
      </c>
      <c r="BB1789">
        <f t="shared" si="639"/>
        <v>0</v>
      </c>
      <c r="BC1789" t="str">
        <f t="shared" si="640"/>
        <v/>
      </c>
    </row>
    <row r="1790" spans="1:55" ht="15" customHeight="1">
      <c r="A1790" s="56">
        <v>1786</v>
      </c>
      <c r="B1790" s="57">
        <v>45149</v>
      </c>
      <c r="C1790" s="56">
        <v>2023</v>
      </c>
      <c r="D1790" s="58" t="s">
        <v>234</v>
      </c>
      <c r="E1790" s="59">
        <v>15028.07</v>
      </c>
      <c r="F1790" s="60">
        <v>0.16018199999999999</v>
      </c>
      <c r="G1790" s="60">
        <v>-5.1339000000000003E-2</v>
      </c>
      <c r="H1790" s="61">
        <v>0.85709999999999997</v>
      </c>
      <c r="I1790" s="62">
        <v>383</v>
      </c>
      <c r="J1790" s="56" t="s">
        <v>235</v>
      </c>
      <c r="K1790" s="63">
        <v>14.84</v>
      </c>
      <c r="L1790" s="56">
        <f t="shared" si="618"/>
        <v>100</v>
      </c>
      <c r="M1790" s="56">
        <f t="shared" si="619"/>
        <v>100</v>
      </c>
      <c r="N1790" s="56">
        <f t="shared" si="620"/>
        <v>100</v>
      </c>
      <c r="O1790" s="56">
        <f t="shared" si="621"/>
        <v>50</v>
      </c>
      <c r="P1790" s="56">
        <f t="shared" si="622"/>
        <v>100</v>
      </c>
      <c r="Q1790" s="63"/>
      <c r="R1790" s="56"/>
      <c r="S1790" s="60">
        <f t="shared" si="635"/>
        <v>-6.6607882692922837E-3</v>
      </c>
      <c r="T1790" s="64">
        <f t="shared" si="636"/>
        <v>-6.3722397476340675E-2</v>
      </c>
      <c r="V1790" s="65"/>
      <c r="W1790" s="65"/>
      <c r="Y1790" s="15" t="str">
        <f t="shared" si="623"/>
        <v>EASY</v>
      </c>
      <c r="AA1790" s="66">
        <f t="shared" si="637"/>
        <v>0.16963888115463788</v>
      </c>
      <c r="AB1790">
        <f>LOOKUP($B1790,'07_L1政策步階'!$A$4:$A$14,'07_L1政策步階'!$C$4:$C$14)</f>
        <v>0</v>
      </c>
      <c r="AC1790" s="65"/>
      <c r="AD1790" s="65"/>
      <c r="AE1790" s="65"/>
      <c r="AF1790" s="65"/>
      <c r="AG1790" s="65"/>
      <c r="AH1790" s="65"/>
      <c r="AI1790" s="65"/>
      <c r="AJ1790" s="65"/>
      <c r="AK1790" s="65"/>
      <c r="AL1790">
        <f t="shared" si="624"/>
        <v>100</v>
      </c>
      <c r="AM1790">
        <f t="shared" si="625"/>
        <v>50</v>
      </c>
      <c r="AN1790" t="str">
        <f t="shared" si="626"/>
        <v/>
      </c>
      <c r="AO1790" t="str">
        <f t="shared" si="627"/>
        <v/>
      </c>
      <c r="AP1790" t="str">
        <f t="shared" si="628"/>
        <v/>
      </c>
      <c r="AQ1790" t="str">
        <f t="shared" si="629"/>
        <v/>
      </c>
      <c r="AR1790" t="str">
        <f t="shared" si="630"/>
        <v/>
      </c>
      <c r="AS1790" t="str">
        <f t="shared" si="631"/>
        <v/>
      </c>
      <c r="AT1790" t="str">
        <f t="shared" si="632"/>
        <v/>
      </c>
      <c r="AU1790" t="str">
        <f t="shared" si="633"/>
        <v/>
      </c>
      <c r="AV1790" t="str">
        <f t="shared" si="634"/>
        <v/>
      </c>
      <c r="AW1790">
        <f>'01_指標庫'!$H$4*ISNUMBER($F1790)+'01_指標庫'!$H$5*ISNUMBER($AA1790)+'01_指標庫'!$H$6*ISNUMBER($G1790)+'01_指標庫'!$H$7*ISNUMBER($H1790)+'01_指標庫'!$H$8*ISNUMBER($AF1790)+'01_指標庫'!$H$9*ISNUMBER($AG1790)+'01_指標庫'!$H$10*ISNUMBER($AB1790)+'01_指標庫'!$H$11*ISNUMBER($AC1790)+'01_指標庫'!$H$12*ISNUMBER($AD1790)+'01_指標庫'!$H$13*ISNUMBER($AE1790)+'01_指標庫'!$H$14*ISNUMBER($I1790)+'01_指標庫'!$H$15*ISNUMBER($AH1790)+'01_指標庫'!$H$16*ISNUMBER($K1790)+'01_指標庫'!$H$17*ISNUMBER($AI1790)+'01_指標庫'!$H$18*ISNUMBER($AJ1790)+'01_指標庫'!$H$19*ISNUMBER($AK1790)+'01_指標庫'!$H$20*ISNUMBER($BB1790)+'01_指標庫'!$H$21*ISNUMBER($BC1790)</f>
        <v>51</v>
      </c>
      <c r="AX1790">
        <f>IF(AW1790=0,50,ROUND(('01_指標庫'!$H$4*IF(ISNUMBER($F1790),L1790,0)+'01_指標庫'!$H$5*IF(ISNUMBER($AA1790),AL1790,0)+'01_指標庫'!$H$6*IF(ISNUMBER($G1790),M1790,0)+'01_指標庫'!$H$7*IF(ISNUMBER($H1790),N1790,0)+'01_指標庫'!$H$8*IF(ISNUMBER($AF1790),AQ1790,0)+'01_指標庫'!$H$9*IF(ISNUMBER($AG1790),AR1790,0)+'01_指標庫'!$H$10*IF(ISNUMBER($AB1790),AM1790,0)+'01_指標庫'!$H$11*IF(ISNUMBER($AC1790),AN1790,0)+'01_指標庫'!$H$12*IF(ISNUMBER($AD1790),AO1790,0)+'01_指標庫'!$H$13*IF(ISNUMBER($AE1790),AP1790,0)+'01_指標庫'!$H$14*IF(ISNUMBER($I1790),O1790,0)+'01_指標庫'!$H$15*IF(ISNUMBER($AH1790),AS1790,0)+'01_指標庫'!$H$16*IF(ISNUMBER($K1790),P1790,0)+'01_指標庫'!$H$17*IF(ISNUMBER($AI1790),AT1790,0)+'01_指標庫'!$H$18*IF(ISNUMBER($AJ1790),AU1790,0)+'01_指標庫'!$H$19*IF(ISNUMBER($AK1790),AV1790,0)+'01_指標庫'!$H$20*IF(ISNUMBER($BB1790),BB1790,0)+'01_指標庫'!$H$21*IF(ISNUMBER($BC1790),BC1790,0))/AW1790,1))</f>
        <v>75.5</v>
      </c>
      <c r="AY1790" s="67"/>
      <c r="AZ1790" s="67"/>
      <c r="BA1790" s="66">
        <f t="shared" si="638"/>
        <v>-1.0003602676240453E-2</v>
      </c>
      <c r="BB1790">
        <f t="shared" si="639"/>
        <v>0</v>
      </c>
      <c r="BC1790" t="str">
        <f t="shared" si="640"/>
        <v/>
      </c>
    </row>
    <row r="1791" spans="1:55" ht="15" customHeight="1">
      <c r="A1791" s="56">
        <v>1787</v>
      </c>
      <c r="B1791" s="57">
        <v>45152</v>
      </c>
      <c r="C1791" s="56">
        <v>2023</v>
      </c>
      <c r="D1791" s="58" t="s">
        <v>236</v>
      </c>
      <c r="E1791" s="59">
        <v>15205.59</v>
      </c>
      <c r="F1791" s="60">
        <v>0.172287</v>
      </c>
      <c r="G1791" s="60">
        <v>-4.0133000000000002E-2</v>
      </c>
      <c r="H1791" s="61">
        <v>0.85709999999999997</v>
      </c>
      <c r="I1791" s="62">
        <v>379</v>
      </c>
      <c r="J1791" s="56" t="s">
        <v>235</v>
      </c>
      <c r="K1791" s="63">
        <v>14.82</v>
      </c>
      <c r="L1791" s="56">
        <f t="shared" si="618"/>
        <v>100</v>
      </c>
      <c r="M1791" s="56">
        <f t="shared" si="619"/>
        <v>100</v>
      </c>
      <c r="N1791" s="56">
        <f t="shared" si="620"/>
        <v>100</v>
      </c>
      <c r="O1791" s="56">
        <f t="shared" si="621"/>
        <v>50</v>
      </c>
      <c r="P1791" s="56">
        <f t="shared" si="622"/>
        <v>100</v>
      </c>
      <c r="Q1791" s="63"/>
      <c r="R1791" s="56"/>
      <c r="S1791" s="60">
        <f t="shared" si="635"/>
        <v>1.1812561426716828E-2</v>
      </c>
      <c r="T1791" s="64">
        <f t="shared" si="636"/>
        <v>-1.3477088948786742E-3</v>
      </c>
      <c r="V1791" s="65"/>
      <c r="W1791" s="65"/>
      <c r="Y1791" s="15" t="str">
        <f t="shared" si="623"/>
        <v>EASY</v>
      </c>
      <c r="AA1791" s="66">
        <f t="shared" si="637"/>
        <v>0.16922292823607421</v>
      </c>
      <c r="AB1791">
        <f>LOOKUP($B1791,'07_L1政策步階'!$A$4:$A$14,'07_L1政策步階'!$C$4:$C$14)</f>
        <v>0</v>
      </c>
      <c r="AC1791" s="65"/>
      <c r="AD1791" s="65"/>
      <c r="AE1791" s="65"/>
      <c r="AF1791" s="65"/>
      <c r="AG1791" s="65"/>
      <c r="AH1791" s="65"/>
      <c r="AI1791" s="65"/>
      <c r="AJ1791" s="65"/>
      <c r="AK1791" s="65"/>
      <c r="AL1791">
        <f t="shared" si="624"/>
        <v>100</v>
      </c>
      <c r="AM1791">
        <f t="shared" si="625"/>
        <v>50</v>
      </c>
      <c r="AN1791" t="str">
        <f t="shared" si="626"/>
        <v/>
      </c>
      <c r="AO1791" t="str">
        <f t="shared" si="627"/>
        <v/>
      </c>
      <c r="AP1791" t="str">
        <f t="shared" si="628"/>
        <v/>
      </c>
      <c r="AQ1791" t="str">
        <f t="shared" si="629"/>
        <v/>
      </c>
      <c r="AR1791" t="str">
        <f t="shared" si="630"/>
        <v/>
      </c>
      <c r="AS1791" t="str">
        <f t="shared" si="631"/>
        <v/>
      </c>
      <c r="AT1791" t="str">
        <f t="shared" si="632"/>
        <v/>
      </c>
      <c r="AU1791" t="str">
        <f t="shared" si="633"/>
        <v/>
      </c>
      <c r="AV1791" t="str">
        <f t="shared" si="634"/>
        <v/>
      </c>
      <c r="AW1791">
        <f>'01_指標庫'!$H$4*ISNUMBER($F1791)+'01_指標庫'!$H$5*ISNUMBER($AA1791)+'01_指標庫'!$H$6*ISNUMBER($G1791)+'01_指標庫'!$H$7*ISNUMBER($H1791)+'01_指標庫'!$H$8*ISNUMBER($AF1791)+'01_指標庫'!$H$9*ISNUMBER($AG1791)+'01_指標庫'!$H$10*ISNUMBER($AB1791)+'01_指標庫'!$H$11*ISNUMBER($AC1791)+'01_指標庫'!$H$12*ISNUMBER($AD1791)+'01_指標庫'!$H$13*ISNUMBER($AE1791)+'01_指標庫'!$H$14*ISNUMBER($I1791)+'01_指標庫'!$H$15*ISNUMBER($AH1791)+'01_指標庫'!$H$16*ISNUMBER($K1791)+'01_指標庫'!$H$17*ISNUMBER($AI1791)+'01_指標庫'!$H$18*ISNUMBER($AJ1791)+'01_指標庫'!$H$19*ISNUMBER($AK1791)+'01_指標庫'!$H$20*ISNUMBER($BB1791)+'01_指標庫'!$H$21*ISNUMBER($BC1791)</f>
        <v>51</v>
      </c>
      <c r="AX1791">
        <f>IF(AW1791=0,50,ROUND(('01_指標庫'!$H$4*IF(ISNUMBER($F1791),L1791,0)+'01_指標庫'!$H$5*IF(ISNUMBER($AA1791),AL1791,0)+'01_指標庫'!$H$6*IF(ISNUMBER($G1791),M1791,0)+'01_指標庫'!$H$7*IF(ISNUMBER($H1791),N1791,0)+'01_指標庫'!$H$8*IF(ISNUMBER($AF1791),AQ1791,0)+'01_指標庫'!$H$9*IF(ISNUMBER($AG1791),AR1791,0)+'01_指標庫'!$H$10*IF(ISNUMBER($AB1791),AM1791,0)+'01_指標庫'!$H$11*IF(ISNUMBER($AC1791),AN1791,0)+'01_指標庫'!$H$12*IF(ISNUMBER($AD1791),AO1791,0)+'01_指標庫'!$H$13*IF(ISNUMBER($AE1791),AP1791,0)+'01_指標庫'!$H$14*IF(ISNUMBER($I1791),O1791,0)+'01_指標庫'!$H$15*IF(ISNUMBER($AH1791),AS1791,0)+'01_指標庫'!$H$16*IF(ISNUMBER($K1791),P1791,0)+'01_指標庫'!$H$17*IF(ISNUMBER($AI1791),AT1791,0)+'01_指標庫'!$H$18*IF(ISNUMBER($AJ1791),AU1791,0)+'01_指標庫'!$H$19*IF(ISNUMBER($AK1791),AV1791,0)+'01_指標庫'!$H$20*IF(ISNUMBER($BB1791),BB1791,0)+'01_指標庫'!$H$21*IF(ISNUMBER($BC1791),BC1791,0))/AW1791,1))</f>
        <v>75.5</v>
      </c>
      <c r="AY1791" s="67"/>
      <c r="AZ1791" s="67"/>
      <c r="BA1791" s="66">
        <f t="shared" si="638"/>
        <v>-9.0787579306660371E-3</v>
      </c>
      <c r="BB1791">
        <f t="shared" si="639"/>
        <v>0</v>
      </c>
      <c r="BC1791" t="str">
        <f t="shared" si="640"/>
        <v/>
      </c>
    </row>
    <row r="1792" spans="1:55" ht="15" customHeight="1">
      <c r="A1792" s="56">
        <v>1788</v>
      </c>
      <c r="B1792" s="57">
        <v>45153</v>
      </c>
      <c r="C1792" s="56">
        <v>2023</v>
      </c>
      <c r="D1792" s="58" t="s">
        <v>237</v>
      </c>
      <c r="E1792" s="59">
        <v>15037.65</v>
      </c>
      <c r="F1792" s="60">
        <v>0.157718</v>
      </c>
      <c r="G1792" s="60">
        <v>-5.0734000000000001E-2</v>
      </c>
      <c r="H1792" s="61">
        <v>0.8367</v>
      </c>
      <c r="I1792" s="62">
        <v>385</v>
      </c>
      <c r="J1792" s="56" t="s">
        <v>235</v>
      </c>
      <c r="K1792" s="63">
        <v>16.46</v>
      </c>
      <c r="L1792" s="56">
        <f t="shared" si="618"/>
        <v>100</v>
      </c>
      <c r="M1792" s="56">
        <f t="shared" si="619"/>
        <v>100</v>
      </c>
      <c r="N1792" s="56">
        <f t="shared" si="620"/>
        <v>100</v>
      </c>
      <c r="O1792" s="56">
        <f t="shared" si="621"/>
        <v>50</v>
      </c>
      <c r="P1792" s="56">
        <f t="shared" si="622"/>
        <v>100</v>
      </c>
      <c r="Q1792" s="63"/>
      <c r="R1792" s="56"/>
      <c r="S1792" s="60">
        <f t="shared" si="635"/>
        <v>-1.1044622405312787E-2</v>
      </c>
      <c r="T1792" s="64">
        <f t="shared" si="636"/>
        <v>0.11066126855600533</v>
      </c>
      <c r="V1792" s="65"/>
      <c r="W1792" s="65"/>
      <c r="Y1792" s="15" t="str">
        <f t="shared" si="623"/>
        <v>EASY</v>
      </c>
      <c r="AA1792" s="66">
        <f t="shared" si="637"/>
        <v>0.16834438552892217</v>
      </c>
      <c r="AB1792">
        <f>LOOKUP($B1792,'07_L1政策步階'!$A$4:$A$14,'07_L1政策步階'!$C$4:$C$14)</f>
        <v>0</v>
      </c>
      <c r="AC1792" s="65"/>
      <c r="AD1792" s="65"/>
      <c r="AE1792" s="65"/>
      <c r="AF1792" s="65"/>
      <c r="AG1792" s="65"/>
      <c r="AH1792" s="65"/>
      <c r="AI1792" s="65"/>
      <c r="AJ1792" s="65"/>
      <c r="AK1792" s="65"/>
      <c r="AL1792">
        <f t="shared" si="624"/>
        <v>100</v>
      </c>
      <c r="AM1792">
        <f t="shared" si="625"/>
        <v>50</v>
      </c>
      <c r="AN1792" t="str">
        <f t="shared" si="626"/>
        <v/>
      </c>
      <c r="AO1792" t="str">
        <f t="shared" si="627"/>
        <v/>
      </c>
      <c r="AP1792" t="str">
        <f t="shared" si="628"/>
        <v/>
      </c>
      <c r="AQ1792" t="str">
        <f t="shared" si="629"/>
        <v/>
      </c>
      <c r="AR1792" t="str">
        <f t="shared" si="630"/>
        <v/>
      </c>
      <c r="AS1792" t="str">
        <f t="shared" si="631"/>
        <v/>
      </c>
      <c r="AT1792" t="str">
        <f t="shared" si="632"/>
        <v/>
      </c>
      <c r="AU1792" t="str">
        <f t="shared" si="633"/>
        <v/>
      </c>
      <c r="AV1792" t="str">
        <f t="shared" si="634"/>
        <v/>
      </c>
      <c r="AW1792">
        <f>'01_指標庫'!$H$4*ISNUMBER($F1792)+'01_指標庫'!$H$5*ISNUMBER($AA1792)+'01_指標庫'!$H$6*ISNUMBER($G1792)+'01_指標庫'!$H$7*ISNUMBER($H1792)+'01_指標庫'!$H$8*ISNUMBER($AF1792)+'01_指標庫'!$H$9*ISNUMBER($AG1792)+'01_指標庫'!$H$10*ISNUMBER($AB1792)+'01_指標庫'!$H$11*ISNUMBER($AC1792)+'01_指標庫'!$H$12*ISNUMBER($AD1792)+'01_指標庫'!$H$13*ISNUMBER($AE1792)+'01_指標庫'!$H$14*ISNUMBER($I1792)+'01_指標庫'!$H$15*ISNUMBER($AH1792)+'01_指標庫'!$H$16*ISNUMBER($K1792)+'01_指標庫'!$H$17*ISNUMBER($AI1792)+'01_指標庫'!$H$18*ISNUMBER($AJ1792)+'01_指標庫'!$H$19*ISNUMBER($AK1792)+'01_指標庫'!$H$20*ISNUMBER($BB1792)+'01_指標庫'!$H$21*ISNUMBER($BC1792)</f>
        <v>51</v>
      </c>
      <c r="AX1792">
        <f>IF(AW1792=0,50,ROUND(('01_指標庫'!$H$4*IF(ISNUMBER($F1792),L1792,0)+'01_指標庫'!$H$5*IF(ISNUMBER($AA1792),AL1792,0)+'01_指標庫'!$H$6*IF(ISNUMBER($G1792),M1792,0)+'01_指標庫'!$H$7*IF(ISNUMBER($H1792),N1792,0)+'01_指標庫'!$H$8*IF(ISNUMBER($AF1792),AQ1792,0)+'01_指標庫'!$H$9*IF(ISNUMBER($AG1792),AR1792,0)+'01_指標庫'!$H$10*IF(ISNUMBER($AB1792),AM1792,0)+'01_指標庫'!$H$11*IF(ISNUMBER($AC1792),AN1792,0)+'01_指標庫'!$H$12*IF(ISNUMBER($AD1792),AO1792,0)+'01_指標庫'!$H$13*IF(ISNUMBER($AE1792),AP1792,0)+'01_指標庫'!$H$14*IF(ISNUMBER($I1792),O1792,0)+'01_指標庫'!$H$15*IF(ISNUMBER($AH1792),AS1792,0)+'01_指標庫'!$H$16*IF(ISNUMBER($K1792),P1792,0)+'01_指標庫'!$H$17*IF(ISNUMBER($AI1792),AT1792,0)+'01_指標庫'!$H$18*IF(ISNUMBER($AJ1792),AU1792,0)+'01_指標庫'!$H$19*IF(ISNUMBER($AK1792),AV1792,0)+'01_指標庫'!$H$20*IF(ISNUMBER($BB1792),BB1792,0)+'01_指標庫'!$H$21*IF(ISNUMBER($BC1792),BC1792,0))/AW1792,1))</f>
        <v>75.5</v>
      </c>
      <c r="AY1792" s="67"/>
      <c r="AZ1792" s="67"/>
      <c r="BA1792" s="66">
        <f t="shared" si="638"/>
        <v>-7.7423105866163411E-3</v>
      </c>
      <c r="BB1792">
        <f t="shared" si="639"/>
        <v>0</v>
      </c>
      <c r="BC1792" t="str">
        <f t="shared" si="640"/>
        <v/>
      </c>
    </row>
    <row r="1793" spans="1:55" ht="15" customHeight="1">
      <c r="A1793" s="56">
        <v>1789</v>
      </c>
      <c r="B1793" s="57">
        <v>45154</v>
      </c>
      <c r="C1793" s="56">
        <v>2023</v>
      </c>
      <c r="D1793" s="58" t="s">
        <v>238</v>
      </c>
      <c r="E1793" s="59">
        <v>14876.47</v>
      </c>
      <c r="F1793" s="60">
        <v>0.14368700000000001</v>
      </c>
      <c r="G1793" s="60">
        <v>-6.0908999999999998E-2</v>
      </c>
      <c r="H1793" s="61">
        <v>0.81630000000000003</v>
      </c>
      <c r="I1793" s="62">
        <v>381</v>
      </c>
      <c r="J1793" s="56" t="s">
        <v>235</v>
      </c>
      <c r="K1793" s="63">
        <v>16.78</v>
      </c>
      <c r="L1793" s="56">
        <f t="shared" si="618"/>
        <v>100</v>
      </c>
      <c r="M1793" s="56">
        <f t="shared" si="619"/>
        <v>50</v>
      </c>
      <c r="N1793" s="56">
        <f t="shared" si="620"/>
        <v>100</v>
      </c>
      <c r="O1793" s="56">
        <f t="shared" si="621"/>
        <v>50</v>
      </c>
      <c r="P1793" s="56">
        <f t="shared" si="622"/>
        <v>100</v>
      </c>
      <c r="Q1793" s="63"/>
      <c r="R1793" s="56"/>
      <c r="S1793" s="60">
        <f t="shared" si="635"/>
        <v>-1.0718430073847984E-2</v>
      </c>
      <c r="T1793" s="64">
        <f t="shared" si="636"/>
        <v>1.9441069258809174E-2</v>
      </c>
      <c r="V1793" s="65"/>
      <c r="W1793" s="65"/>
      <c r="Y1793" s="15" t="str">
        <f t="shared" si="623"/>
        <v>UNCERTAIN</v>
      </c>
      <c r="AA1793" s="66">
        <f t="shared" si="637"/>
        <v>0.16718148323254156</v>
      </c>
      <c r="AB1793">
        <f>LOOKUP($B1793,'07_L1政策步階'!$A$4:$A$14,'07_L1政策步階'!$C$4:$C$14)</f>
        <v>0</v>
      </c>
      <c r="AC1793" s="65"/>
      <c r="AD1793" s="65"/>
      <c r="AE1793" s="65"/>
      <c r="AF1793" s="65"/>
      <c r="AG1793" s="65"/>
      <c r="AH1793" s="65"/>
      <c r="AI1793" s="65"/>
      <c r="AJ1793" s="65"/>
      <c r="AK1793" s="65"/>
      <c r="AL1793">
        <f t="shared" si="624"/>
        <v>100</v>
      </c>
      <c r="AM1793">
        <f t="shared" si="625"/>
        <v>50</v>
      </c>
      <c r="AN1793" t="str">
        <f t="shared" si="626"/>
        <v/>
      </c>
      <c r="AO1793" t="str">
        <f t="shared" si="627"/>
        <v/>
      </c>
      <c r="AP1793" t="str">
        <f t="shared" si="628"/>
        <v/>
      </c>
      <c r="AQ1793" t="str">
        <f t="shared" si="629"/>
        <v/>
      </c>
      <c r="AR1793" t="str">
        <f t="shared" si="630"/>
        <v/>
      </c>
      <c r="AS1793" t="str">
        <f t="shared" si="631"/>
        <v/>
      </c>
      <c r="AT1793" t="str">
        <f t="shared" si="632"/>
        <v/>
      </c>
      <c r="AU1793" t="str">
        <f t="shared" si="633"/>
        <v/>
      </c>
      <c r="AV1793" t="str">
        <f t="shared" si="634"/>
        <v/>
      </c>
      <c r="AW1793">
        <f>'01_指標庫'!$H$4*ISNUMBER($F1793)+'01_指標庫'!$H$5*ISNUMBER($AA1793)+'01_指標庫'!$H$6*ISNUMBER($G1793)+'01_指標庫'!$H$7*ISNUMBER($H1793)+'01_指標庫'!$H$8*ISNUMBER($AF1793)+'01_指標庫'!$H$9*ISNUMBER($AG1793)+'01_指標庫'!$H$10*ISNUMBER($AB1793)+'01_指標庫'!$H$11*ISNUMBER($AC1793)+'01_指標庫'!$H$12*ISNUMBER($AD1793)+'01_指標庫'!$H$13*ISNUMBER($AE1793)+'01_指標庫'!$H$14*ISNUMBER($I1793)+'01_指標庫'!$H$15*ISNUMBER($AH1793)+'01_指標庫'!$H$16*ISNUMBER($K1793)+'01_指標庫'!$H$17*ISNUMBER($AI1793)+'01_指標庫'!$H$18*ISNUMBER($AJ1793)+'01_指標庫'!$H$19*ISNUMBER($AK1793)+'01_指標庫'!$H$20*ISNUMBER($BB1793)+'01_指標庫'!$H$21*ISNUMBER($BC1793)</f>
        <v>51</v>
      </c>
      <c r="AX1793">
        <f>IF(AW1793=0,50,ROUND(('01_指標庫'!$H$4*IF(ISNUMBER($F1793),L1793,0)+'01_指標庫'!$H$5*IF(ISNUMBER($AA1793),AL1793,0)+'01_指標庫'!$H$6*IF(ISNUMBER($G1793),M1793,0)+'01_指標庫'!$H$7*IF(ISNUMBER($H1793),N1793,0)+'01_指標庫'!$H$8*IF(ISNUMBER($AF1793),AQ1793,0)+'01_指標庫'!$H$9*IF(ISNUMBER($AG1793),AR1793,0)+'01_指標庫'!$H$10*IF(ISNUMBER($AB1793),AM1793,0)+'01_指標庫'!$H$11*IF(ISNUMBER($AC1793),AN1793,0)+'01_指標庫'!$H$12*IF(ISNUMBER($AD1793),AO1793,0)+'01_指標庫'!$H$13*IF(ISNUMBER($AE1793),AP1793,0)+'01_指標庫'!$H$14*IF(ISNUMBER($I1793),O1793,0)+'01_指標庫'!$H$15*IF(ISNUMBER($AH1793),AS1793,0)+'01_指標庫'!$H$16*IF(ISNUMBER($K1793),P1793,0)+'01_指標庫'!$H$17*IF(ISNUMBER($AI1793),AT1793,0)+'01_指標庫'!$H$18*IF(ISNUMBER($AJ1793),AU1793,0)+'01_指標庫'!$H$19*IF(ISNUMBER($AK1793),AV1793,0)+'01_指標庫'!$H$20*IF(ISNUMBER($BB1793),BB1793,0)+'01_指標庫'!$H$21*IF(ISNUMBER($BC1793),BC1793,0))/AW1793,1))</f>
        <v>67.599999999999994</v>
      </c>
      <c r="AY1793" s="67"/>
      <c r="AZ1793" s="67"/>
      <c r="BA1793" s="66">
        <f t="shared" si="638"/>
        <v>-7.4788534257461681E-3</v>
      </c>
      <c r="BB1793">
        <f t="shared" si="639"/>
        <v>0</v>
      </c>
      <c r="BC1793" t="str">
        <f t="shared" si="640"/>
        <v/>
      </c>
    </row>
    <row r="1794" spans="1:55" ht="15" customHeight="1">
      <c r="A1794" s="56">
        <v>1790</v>
      </c>
      <c r="B1794" s="57">
        <v>45155</v>
      </c>
      <c r="C1794" s="56">
        <v>2023</v>
      </c>
      <c r="D1794" s="58" t="s">
        <v>239</v>
      </c>
      <c r="E1794" s="59">
        <v>14715.81</v>
      </c>
      <c r="F1794" s="60">
        <v>0.12995899999999999</v>
      </c>
      <c r="G1794" s="60">
        <v>-7.1051000000000003E-2</v>
      </c>
      <c r="H1794" s="61">
        <v>0.79590000000000005</v>
      </c>
      <c r="I1794" s="62">
        <v>395</v>
      </c>
      <c r="J1794" s="56" t="s">
        <v>235</v>
      </c>
      <c r="K1794" s="63">
        <v>17.89</v>
      </c>
      <c r="L1794" s="56">
        <f t="shared" si="618"/>
        <v>100</v>
      </c>
      <c r="M1794" s="56">
        <f t="shared" si="619"/>
        <v>50</v>
      </c>
      <c r="N1794" s="56">
        <f t="shared" si="620"/>
        <v>100</v>
      </c>
      <c r="O1794" s="56">
        <f t="shared" si="621"/>
        <v>50</v>
      </c>
      <c r="P1794" s="56">
        <f t="shared" si="622"/>
        <v>100</v>
      </c>
      <c r="Q1794" s="63"/>
      <c r="R1794" s="56"/>
      <c r="S1794" s="60">
        <f t="shared" si="635"/>
        <v>-1.0799605013823821E-2</v>
      </c>
      <c r="T1794" s="64">
        <f t="shared" si="636"/>
        <v>6.6150178784266878E-2</v>
      </c>
      <c r="V1794" s="65"/>
      <c r="W1794" s="65"/>
      <c r="Y1794" s="15" t="str">
        <f t="shared" si="623"/>
        <v>UNCERTAIN</v>
      </c>
      <c r="AA1794" s="66">
        <f t="shared" si="637"/>
        <v>0.16600335809335465</v>
      </c>
      <c r="AB1794">
        <f>LOOKUP($B1794,'07_L1政策步階'!$A$4:$A$14,'07_L1政策步階'!$C$4:$C$14)</f>
        <v>0</v>
      </c>
      <c r="AC1794" s="65"/>
      <c r="AD1794" s="65"/>
      <c r="AE1794" s="65"/>
      <c r="AF1794" s="65"/>
      <c r="AG1794" s="65"/>
      <c r="AH1794" s="65"/>
      <c r="AI1794" s="65"/>
      <c r="AJ1794" s="65"/>
      <c r="AK1794" s="65"/>
      <c r="AL1794">
        <f t="shared" si="624"/>
        <v>100</v>
      </c>
      <c r="AM1794">
        <f t="shared" si="625"/>
        <v>50</v>
      </c>
      <c r="AN1794" t="str">
        <f t="shared" si="626"/>
        <v/>
      </c>
      <c r="AO1794" t="str">
        <f t="shared" si="627"/>
        <v/>
      </c>
      <c r="AP1794" t="str">
        <f t="shared" si="628"/>
        <v/>
      </c>
      <c r="AQ1794" t="str">
        <f t="shared" si="629"/>
        <v/>
      </c>
      <c r="AR1794" t="str">
        <f t="shared" si="630"/>
        <v/>
      </c>
      <c r="AS1794" t="str">
        <f t="shared" si="631"/>
        <v/>
      </c>
      <c r="AT1794" t="str">
        <f t="shared" si="632"/>
        <v/>
      </c>
      <c r="AU1794" t="str">
        <f t="shared" si="633"/>
        <v/>
      </c>
      <c r="AV1794" t="str">
        <f t="shared" si="634"/>
        <v/>
      </c>
      <c r="AW1794">
        <f>'01_指標庫'!$H$4*ISNUMBER($F1794)+'01_指標庫'!$H$5*ISNUMBER($AA1794)+'01_指標庫'!$H$6*ISNUMBER($G1794)+'01_指標庫'!$H$7*ISNUMBER($H1794)+'01_指標庫'!$H$8*ISNUMBER($AF1794)+'01_指標庫'!$H$9*ISNUMBER($AG1794)+'01_指標庫'!$H$10*ISNUMBER($AB1794)+'01_指標庫'!$H$11*ISNUMBER($AC1794)+'01_指標庫'!$H$12*ISNUMBER($AD1794)+'01_指標庫'!$H$13*ISNUMBER($AE1794)+'01_指標庫'!$H$14*ISNUMBER($I1794)+'01_指標庫'!$H$15*ISNUMBER($AH1794)+'01_指標庫'!$H$16*ISNUMBER($K1794)+'01_指標庫'!$H$17*ISNUMBER($AI1794)+'01_指標庫'!$H$18*ISNUMBER($AJ1794)+'01_指標庫'!$H$19*ISNUMBER($AK1794)+'01_指標庫'!$H$20*ISNUMBER($BB1794)+'01_指標庫'!$H$21*ISNUMBER($BC1794)</f>
        <v>51</v>
      </c>
      <c r="AX1794">
        <f>IF(AW1794=0,50,ROUND(('01_指標庫'!$H$4*IF(ISNUMBER($F1794),L1794,0)+'01_指標庫'!$H$5*IF(ISNUMBER($AA1794),AL1794,0)+'01_指標庫'!$H$6*IF(ISNUMBER($G1794),M1794,0)+'01_指標庫'!$H$7*IF(ISNUMBER($H1794),N1794,0)+'01_指標庫'!$H$8*IF(ISNUMBER($AF1794),AQ1794,0)+'01_指標庫'!$H$9*IF(ISNUMBER($AG1794),AR1794,0)+'01_指標庫'!$H$10*IF(ISNUMBER($AB1794),AM1794,0)+'01_指標庫'!$H$11*IF(ISNUMBER($AC1794),AN1794,0)+'01_指標庫'!$H$12*IF(ISNUMBER($AD1794),AO1794,0)+'01_指標庫'!$H$13*IF(ISNUMBER($AE1794),AP1794,0)+'01_指標庫'!$H$14*IF(ISNUMBER($I1794),O1794,0)+'01_指標庫'!$H$15*IF(ISNUMBER($AH1794),AS1794,0)+'01_指標庫'!$H$16*IF(ISNUMBER($K1794),P1794,0)+'01_指標庫'!$H$17*IF(ISNUMBER($AI1794),AT1794,0)+'01_指標庫'!$H$18*IF(ISNUMBER($AJ1794),AU1794,0)+'01_指標庫'!$H$19*IF(ISNUMBER($AK1794),AV1794,0)+'01_指標庫'!$H$20*IF(ISNUMBER($BB1794),BB1794,0)+'01_指標庫'!$H$21*IF(ISNUMBER($BC1794),BC1794,0))/AW1794,1))</f>
        <v>67.599999999999994</v>
      </c>
      <c r="AY1794" s="67"/>
      <c r="AZ1794" s="67"/>
      <c r="BA1794" s="66">
        <f t="shared" si="638"/>
        <v>-8.7572350234319529E-3</v>
      </c>
      <c r="BB1794">
        <f t="shared" si="639"/>
        <v>0</v>
      </c>
      <c r="BC1794" t="str">
        <f t="shared" si="640"/>
        <v/>
      </c>
    </row>
    <row r="1795" spans="1:55" ht="15" customHeight="1">
      <c r="A1795" s="56">
        <v>1791</v>
      </c>
      <c r="B1795" s="57">
        <v>45156</v>
      </c>
      <c r="C1795" s="56">
        <v>2023</v>
      </c>
      <c r="D1795" s="58" t="s">
        <v>234</v>
      </c>
      <c r="E1795" s="59">
        <v>14694.84</v>
      </c>
      <c r="F1795" s="60">
        <v>0.12692600000000001</v>
      </c>
      <c r="G1795" s="60">
        <v>-7.2374999999999995E-2</v>
      </c>
      <c r="H1795" s="61">
        <v>0.79590000000000005</v>
      </c>
      <c r="I1795" s="62">
        <v>402</v>
      </c>
      <c r="J1795" s="56" t="s">
        <v>235</v>
      </c>
      <c r="K1795" s="63">
        <v>17.3</v>
      </c>
      <c r="L1795" s="56">
        <f t="shared" si="618"/>
        <v>100</v>
      </c>
      <c r="M1795" s="56">
        <f t="shared" si="619"/>
        <v>50</v>
      </c>
      <c r="N1795" s="56">
        <f t="shared" si="620"/>
        <v>100</v>
      </c>
      <c r="O1795" s="56">
        <f t="shared" si="621"/>
        <v>50</v>
      </c>
      <c r="P1795" s="56">
        <f t="shared" si="622"/>
        <v>100</v>
      </c>
      <c r="Q1795" s="63"/>
      <c r="R1795" s="56"/>
      <c r="S1795" s="60">
        <f t="shared" si="635"/>
        <v>-1.4249980123417494E-3</v>
      </c>
      <c r="T1795" s="64">
        <f t="shared" si="636"/>
        <v>-3.2979318054779161E-2</v>
      </c>
      <c r="V1795" s="65"/>
      <c r="W1795" s="65"/>
      <c r="Y1795" s="15" t="str">
        <f t="shared" si="623"/>
        <v>UNCERTAIN</v>
      </c>
      <c r="AA1795" s="66">
        <f t="shared" si="637"/>
        <v>0.16513328839027386</v>
      </c>
      <c r="AB1795">
        <f>LOOKUP($B1795,'07_L1政策步階'!$A$4:$A$14,'07_L1政策步階'!$C$4:$C$14)</f>
        <v>0</v>
      </c>
      <c r="AC1795" s="65"/>
      <c r="AD1795" s="65"/>
      <c r="AE1795" s="65"/>
      <c r="AF1795" s="65"/>
      <c r="AG1795" s="65"/>
      <c r="AH1795" s="65"/>
      <c r="AI1795" s="65"/>
      <c r="AJ1795" s="65"/>
      <c r="AK1795" s="65"/>
      <c r="AL1795">
        <f t="shared" si="624"/>
        <v>100</v>
      </c>
      <c r="AM1795">
        <f t="shared" si="625"/>
        <v>50</v>
      </c>
      <c r="AN1795" t="str">
        <f t="shared" si="626"/>
        <v/>
      </c>
      <c r="AO1795" t="str">
        <f t="shared" si="627"/>
        <v/>
      </c>
      <c r="AP1795" t="str">
        <f t="shared" si="628"/>
        <v/>
      </c>
      <c r="AQ1795" t="str">
        <f t="shared" si="629"/>
        <v/>
      </c>
      <c r="AR1795" t="str">
        <f t="shared" si="630"/>
        <v/>
      </c>
      <c r="AS1795" t="str">
        <f t="shared" si="631"/>
        <v/>
      </c>
      <c r="AT1795" t="str">
        <f t="shared" si="632"/>
        <v/>
      </c>
      <c r="AU1795" t="str">
        <f t="shared" si="633"/>
        <v/>
      </c>
      <c r="AV1795" t="str">
        <f t="shared" si="634"/>
        <v/>
      </c>
      <c r="AW1795">
        <f>'01_指標庫'!$H$4*ISNUMBER($F1795)+'01_指標庫'!$H$5*ISNUMBER($AA1795)+'01_指標庫'!$H$6*ISNUMBER($G1795)+'01_指標庫'!$H$7*ISNUMBER($H1795)+'01_指標庫'!$H$8*ISNUMBER($AF1795)+'01_指標庫'!$H$9*ISNUMBER($AG1795)+'01_指標庫'!$H$10*ISNUMBER($AB1795)+'01_指標庫'!$H$11*ISNUMBER($AC1795)+'01_指標庫'!$H$12*ISNUMBER($AD1795)+'01_指標庫'!$H$13*ISNUMBER($AE1795)+'01_指標庫'!$H$14*ISNUMBER($I1795)+'01_指標庫'!$H$15*ISNUMBER($AH1795)+'01_指標庫'!$H$16*ISNUMBER($K1795)+'01_指標庫'!$H$17*ISNUMBER($AI1795)+'01_指標庫'!$H$18*ISNUMBER($AJ1795)+'01_指標庫'!$H$19*ISNUMBER($AK1795)+'01_指標庫'!$H$20*ISNUMBER($BB1795)+'01_指標庫'!$H$21*ISNUMBER($BC1795)</f>
        <v>51</v>
      </c>
      <c r="AX1795">
        <f>IF(AW1795=0,50,ROUND(('01_指標庫'!$H$4*IF(ISNUMBER($F1795),L1795,0)+'01_指標庫'!$H$5*IF(ISNUMBER($AA1795),AL1795,0)+'01_指標庫'!$H$6*IF(ISNUMBER($G1795),M1795,0)+'01_指標庫'!$H$7*IF(ISNUMBER($H1795),N1795,0)+'01_指標庫'!$H$8*IF(ISNUMBER($AF1795),AQ1795,0)+'01_指標庫'!$H$9*IF(ISNUMBER($AG1795),AR1795,0)+'01_指標庫'!$H$10*IF(ISNUMBER($AB1795),AM1795,0)+'01_指標庫'!$H$11*IF(ISNUMBER($AC1795),AN1795,0)+'01_指標庫'!$H$12*IF(ISNUMBER($AD1795),AO1795,0)+'01_指標庫'!$H$13*IF(ISNUMBER($AE1795),AP1795,0)+'01_指標庫'!$H$14*IF(ISNUMBER($I1795),O1795,0)+'01_指標庫'!$H$15*IF(ISNUMBER($AH1795),AS1795,0)+'01_指標庫'!$H$16*IF(ISNUMBER($K1795),P1795,0)+'01_指標庫'!$H$17*IF(ISNUMBER($AI1795),AT1795,0)+'01_指標庫'!$H$18*IF(ISNUMBER($AJ1795),AU1795,0)+'01_指標庫'!$H$19*IF(ISNUMBER($AK1795),AV1795,0)+'01_指標庫'!$H$20*IF(ISNUMBER($BB1795),BB1795,0)+'01_指標庫'!$H$21*IF(ISNUMBER($BC1795),BC1795,0))/AW1795,1))</f>
        <v>67.599999999999994</v>
      </c>
      <c r="AY1795" s="67"/>
      <c r="AZ1795" s="67"/>
      <c r="BA1795" s="66">
        <f t="shared" si="638"/>
        <v>-9.3650636260225184E-3</v>
      </c>
      <c r="BB1795">
        <f t="shared" si="639"/>
        <v>0</v>
      </c>
      <c r="BC1795" t="str">
        <f t="shared" si="640"/>
        <v/>
      </c>
    </row>
    <row r="1796" spans="1:55" ht="15" customHeight="1">
      <c r="A1796" s="56">
        <v>1792</v>
      </c>
      <c r="B1796" s="57">
        <v>45159</v>
      </c>
      <c r="C1796" s="56">
        <v>2023</v>
      </c>
      <c r="D1796" s="58" t="s">
        <v>236</v>
      </c>
      <c r="E1796" s="59">
        <v>14936.69</v>
      </c>
      <c r="F1796" s="60">
        <v>0.143873</v>
      </c>
      <c r="G1796" s="60">
        <v>-5.7106999999999998E-2</v>
      </c>
      <c r="H1796" s="61">
        <v>0.79590000000000005</v>
      </c>
      <c r="I1796" s="62">
        <v>397</v>
      </c>
      <c r="J1796" s="56" t="s">
        <v>235</v>
      </c>
      <c r="K1796" s="63">
        <v>17.13</v>
      </c>
      <c r="L1796" s="56">
        <f t="shared" si="618"/>
        <v>100</v>
      </c>
      <c r="M1796" s="56">
        <f t="shared" si="619"/>
        <v>100</v>
      </c>
      <c r="N1796" s="56">
        <f t="shared" si="620"/>
        <v>100</v>
      </c>
      <c r="O1796" s="56">
        <f t="shared" si="621"/>
        <v>50</v>
      </c>
      <c r="P1796" s="56">
        <f t="shared" si="622"/>
        <v>100</v>
      </c>
      <c r="Q1796" s="63"/>
      <c r="R1796" s="56"/>
      <c r="S1796" s="60">
        <f t="shared" si="635"/>
        <v>1.6458158101755549E-2</v>
      </c>
      <c r="T1796" s="64">
        <f t="shared" si="636"/>
        <v>-9.8265895953758564E-3</v>
      </c>
      <c r="V1796" s="65"/>
      <c r="W1796" s="65"/>
      <c r="Y1796" s="15" t="str">
        <f t="shared" si="623"/>
        <v>EASY</v>
      </c>
      <c r="AA1796" s="66">
        <f t="shared" si="637"/>
        <v>0.16419841945447389</v>
      </c>
      <c r="AB1796">
        <f>LOOKUP($B1796,'07_L1政策步階'!$A$4:$A$14,'07_L1政策步階'!$C$4:$C$14)</f>
        <v>0</v>
      </c>
      <c r="AC1796" s="65"/>
      <c r="AD1796" s="65"/>
      <c r="AE1796" s="65"/>
      <c r="AF1796" s="65"/>
      <c r="AG1796" s="65"/>
      <c r="AH1796" s="65"/>
      <c r="AI1796" s="65"/>
      <c r="AJ1796" s="65"/>
      <c r="AK1796" s="65"/>
      <c r="AL1796">
        <f t="shared" si="624"/>
        <v>100</v>
      </c>
      <c r="AM1796">
        <f t="shared" si="625"/>
        <v>50</v>
      </c>
      <c r="AN1796" t="str">
        <f t="shared" si="626"/>
        <v/>
      </c>
      <c r="AO1796" t="str">
        <f t="shared" si="627"/>
        <v/>
      </c>
      <c r="AP1796" t="str">
        <f t="shared" si="628"/>
        <v/>
      </c>
      <c r="AQ1796" t="str">
        <f t="shared" si="629"/>
        <v/>
      </c>
      <c r="AR1796" t="str">
        <f t="shared" si="630"/>
        <v/>
      </c>
      <c r="AS1796" t="str">
        <f t="shared" si="631"/>
        <v/>
      </c>
      <c r="AT1796" t="str">
        <f t="shared" si="632"/>
        <v/>
      </c>
      <c r="AU1796" t="str">
        <f t="shared" si="633"/>
        <v/>
      </c>
      <c r="AV1796" t="str">
        <f t="shared" si="634"/>
        <v/>
      </c>
      <c r="AW1796">
        <f>'01_指標庫'!$H$4*ISNUMBER($F1796)+'01_指標庫'!$H$5*ISNUMBER($AA1796)+'01_指標庫'!$H$6*ISNUMBER($G1796)+'01_指標庫'!$H$7*ISNUMBER($H1796)+'01_指標庫'!$H$8*ISNUMBER($AF1796)+'01_指標庫'!$H$9*ISNUMBER($AG1796)+'01_指標庫'!$H$10*ISNUMBER($AB1796)+'01_指標庫'!$H$11*ISNUMBER($AC1796)+'01_指標庫'!$H$12*ISNUMBER($AD1796)+'01_指標庫'!$H$13*ISNUMBER($AE1796)+'01_指標庫'!$H$14*ISNUMBER($I1796)+'01_指標庫'!$H$15*ISNUMBER($AH1796)+'01_指標庫'!$H$16*ISNUMBER($K1796)+'01_指標庫'!$H$17*ISNUMBER($AI1796)+'01_指標庫'!$H$18*ISNUMBER($AJ1796)+'01_指標庫'!$H$19*ISNUMBER($AK1796)+'01_指標庫'!$H$20*ISNUMBER($BB1796)+'01_指標庫'!$H$21*ISNUMBER($BC1796)</f>
        <v>51</v>
      </c>
      <c r="AX1796">
        <f>IF(AW1796=0,50,ROUND(('01_指標庫'!$H$4*IF(ISNUMBER($F1796),L1796,0)+'01_指標庫'!$H$5*IF(ISNUMBER($AA1796),AL1796,0)+'01_指標庫'!$H$6*IF(ISNUMBER($G1796),M1796,0)+'01_指標庫'!$H$7*IF(ISNUMBER($H1796),N1796,0)+'01_指標庫'!$H$8*IF(ISNUMBER($AF1796),AQ1796,0)+'01_指標庫'!$H$9*IF(ISNUMBER($AG1796),AR1796,0)+'01_指標庫'!$H$10*IF(ISNUMBER($AB1796),AM1796,0)+'01_指標庫'!$H$11*IF(ISNUMBER($AC1796),AN1796,0)+'01_指標庫'!$H$12*IF(ISNUMBER($AD1796),AO1796,0)+'01_指標庫'!$H$13*IF(ISNUMBER($AE1796),AP1796,0)+'01_指標庫'!$H$14*IF(ISNUMBER($I1796),O1796,0)+'01_指標庫'!$H$15*IF(ISNUMBER($AH1796),AS1796,0)+'01_指標庫'!$H$16*IF(ISNUMBER($K1796),P1796,0)+'01_指標庫'!$H$17*IF(ISNUMBER($AI1796),AT1796,0)+'01_指標庫'!$H$18*IF(ISNUMBER($AJ1796),AU1796,0)+'01_指標庫'!$H$19*IF(ISNUMBER($AK1796),AV1796,0)+'01_指標庫'!$H$20*IF(ISNUMBER($BB1796),BB1796,0)+'01_指標庫'!$H$21*IF(ISNUMBER($BC1796),BC1796,0))/AW1796,1))</f>
        <v>75.5</v>
      </c>
      <c r="AY1796" s="67"/>
      <c r="AZ1796" s="67"/>
      <c r="BA1796" s="66">
        <f t="shared" si="638"/>
        <v>-9.8387506240051881E-3</v>
      </c>
      <c r="BB1796">
        <f t="shared" si="639"/>
        <v>0</v>
      </c>
      <c r="BC1796" t="str">
        <f t="shared" si="640"/>
        <v/>
      </c>
    </row>
    <row r="1797" spans="1:55" ht="15" customHeight="1">
      <c r="A1797" s="56">
        <v>1793</v>
      </c>
      <c r="B1797" s="57">
        <v>45160</v>
      </c>
      <c r="C1797" s="56">
        <v>2023</v>
      </c>
      <c r="D1797" s="58" t="s">
        <v>237</v>
      </c>
      <c r="E1797" s="59">
        <v>14908.96</v>
      </c>
      <c r="F1797" s="60">
        <v>0.14000199999999999</v>
      </c>
      <c r="G1797" s="60">
        <v>-5.8858000000000001E-2</v>
      </c>
      <c r="H1797" s="61">
        <v>0.79590000000000005</v>
      </c>
      <c r="I1797" s="62">
        <v>393</v>
      </c>
      <c r="J1797" s="56" t="s">
        <v>235</v>
      </c>
      <c r="K1797" s="63">
        <v>16.97</v>
      </c>
      <c r="L1797" s="56">
        <f t="shared" ref="L1797:L1860" si="641">IF(COUNT(F1797)=0,50,IF(F1797&gt;=0,100,IF(F1797&gt;=-0.02,50,0)))</f>
        <v>100</v>
      </c>
      <c r="M1797" s="56">
        <f t="shared" ref="M1797:M1860" si="642">IF(COUNT(G1797)=0,50,IF(G1797&gt;-0.06,100,IF(G1797&gt;-0.15,50,0)))</f>
        <v>100</v>
      </c>
      <c r="N1797" s="56">
        <f t="shared" ref="N1797:N1860" si="643">IF(COUNT(H1797)=0,50,IF(H1797&gt;=0.6,100,IF(H1797&gt;=0.4,50,0)))</f>
        <v>100</v>
      </c>
      <c r="O1797" s="56">
        <f t="shared" ref="O1797:O1860" si="644">IF(COUNT(I1797)=0,50,IF(J1797="proxy_vix",50,IF(I1797&lt;350,100,IF(I1797&lt;=450,50,0))))</f>
        <v>50</v>
      </c>
      <c r="P1797" s="56">
        <f t="shared" ref="P1797:P1860" si="645">IF(COUNT(K1797)=0,50,IF(K1797&lt;20,100,IF(K1797&lt;=25,50,0)))</f>
        <v>100</v>
      </c>
      <c r="Q1797" s="63"/>
      <c r="R1797" s="56"/>
      <c r="S1797" s="60">
        <f t="shared" si="635"/>
        <v>-1.8565023442276285E-3</v>
      </c>
      <c r="T1797" s="64">
        <f t="shared" si="636"/>
        <v>-9.3403385872737887E-3</v>
      </c>
      <c r="V1797" s="65"/>
      <c r="W1797" s="65"/>
      <c r="Y1797" s="15" t="str">
        <f t="shared" ref="Y1797:Y1860" si="646">IF(AX1797&gt;=70,"EASY",IF(AX1797&gt;40,"UNCERTAIN","HARD"))</f>
        <v>EASY</v>
      </c>
      <c r="AA1797" s="66">
        <f t="shared" si="637"/>
        <v>0.16299890834316355</v>
      </c>
      <c r="AB1797">
        <f>LOOKUP($B1797,'07_L1政策步階'!$A$4:$A$14,'07_L1政策步階'!$C$4:$C$14)</f>
        <v>0</v>
      </c>
      <c r="AC1797" s="65"/>
      <c r="AD1797" s="65"/>
      <c r="AE1797" s="65"/>
      <c r="AF1797" s="65"/>
      <c r="AG1797" s="65"/>
      <c r="AH1797" s="65"/>
      <c r="AI1797" s="65"/>
      <c r="AJ1797" s="65"/>
      <c r="AK1797" s="65"/>
      <c r="AL1797">
        <f t="shared" ref="AL1797:AL1860" si="647">IF(ISNUMBER($AA1797),IF($AA1797&gt;=0.005,100,IF($AA1797&gt;=-0.015,50,0)),"")</f>
        <v>100</v>
      </c>
      <c r="AM1797">
        <f t="shared" ref="AM1797:AM1860" si="648">IF(ISNUMBER($AB1797),IF($AB1797=1,100,IF($AB1797=0,50,0)),"")</f>
        <v>50</v>
      </c>
      <c r="AN1797" t="str">
        <f t="shared" ref="AN1797:AN1860" si="649">IF(ISNUMBER($AC1797),IF($AC1797&gt;=0.001,100,IF($AC1797&gt;=-0.003,50,0)),"")</f>
        <v/>
      </c>
      <c r="AO1797" t="str">
        <f t="shared" ref="AO1797:AO1860" si="650">IF(ISNUMBER($AD1797),IF($AD1797&gt;=0.04,100,IF($AD1797&gt;=0,50,0)),"")</f>
        <v/>
      </c>
      <c r="AP1797" t="str">
        <f t="shared" ref="AP1797:AP1860" si="651">IF(ISNUMBER($AE1797),IF($AE1797&gt;=25,100,IF($AE1797&gt;=-75,50,0)),"")</f>
        <v/>
      </c>
      <c r="AQ1797" t="str">
        <f t="shared" ref="AQ1797:AQ1860" si="652">IF(ISNUMBER($AF1797),IF($AF1797&gt;0,100,IF($AF1797&gt;=-50,50,0)),"")</f>
        <v/>
      </c>
      <c r="AR1797" t="str">
        <f t="shared" ref="AR1797:AR1860" si="653">IF(ISNUMBER($AG1797),IF($AG1797=1,100,IF($AG1797=0,50,0)),"")</f>
        <v/>
      </c>
      <c r="AS1797" t="str">
        <f t="shared" ref="AS1797:AS1860" si="654">IF(ISNUMBER($AH1797),IF($AH1797&lt;0,100,IF($AH1797&lt;=20,50,0)),"")</f>
        <v/>
      </c>
      <c r="AT1797" t="str">
        <f t="shared" ref="AT1797:AT1860" si="655">IF(ISNUMBER($AI1797),IF($AI1797&lt;0.95,100,IF($AI1797&lt;=1,50,0)),"")</f>
        <v/>
      </c>
      <c r="AU1797" t="str">
        <f t="shared" ref="AU1797:AU1860" si="656">IF(ISNUMBER($AJ1797),IF($AJ1797&lt;30,0,IF($AJ1797&lt;40,50,IF($AJ1797&lt;=90,100,50))),"")</f>
        <v/>
      </c>
      <c r="AV1797" t="str">
        <f t="shared" ref="AV1797:AV1860" si="657">IF(ISNUMBER($AK1797),IF($AK1797&gt;-0.2,100,IF($AK1797&gt;=-0.4,50,0)),"")</f>
        <v/>
      </c>
      <c r="AW1797">
        <f>'01_指標庫'!$H$4*ISNUMBER($F1797)+'01_指標庫'!$H$5*ISNUMBER($AA1797)+'01_指標庫'!$H$6*ISNUMBER($G1797)+'01_指標庫'!$H$7*ISNUMBER($H1797)+'01_指標庫'!$H$8*ISNUMBER($AF1797)+'01_指標庫'!$H$9*ISNUMBER($AG1797)+'01_指標庫'!$H$10*ISNUMBER($AB1797)+'01_指標庫'!$H$11*ISNUMBER($AC1797)+'01_指標庫'!$H$12*ISNUMBER($AD1797)+'01_指標庫'!$H$13*ISNUMBER($AE1797)+'01_指標庫'!$H$14*ISNUMBER($I1797)+'01_指標庫'!$H$15*ISNUMBER($AH1797)+'01_指標庫'!$H$16*ISNUMBER($K1797)+'01_指標庫'!$H$17*ISNUMBER($AI1797)+'01_指標庫'!$H$18*ISNUMBER($AJ1797)+'01_指標庫'!$H$19*ISNUMBER($AK1797)+'01_指標庫'!$H$20*ISNUMBER($BB1797)+'01_指標庫'!$H$21*ISNUMBER($BC1797)</f>
        <v>51</v>
      </c>
      <c r="AX1797">
        <f>IF(AW1797=0,50,ROUND(('01_指標庫'!$H$4*IF(ISNUMBER($F1797),L1797,0)+'01_指標庫'!$H$5*IF(ISNUMBER($AA1797),AL1797,0)+'01_指標庫'!$H$6*IF(ISNUMBER($G1797),M1797,0)+'01_指標庫'!$H$7*IF(ISNUMBER($H1797),N1797,0)+'01_指標庫'!$H$8*IF(ISNUMBER($AF1797),AQ1797,0)+'01_指標庫'!$H$9*IF(ISNUMBER($AG1797),AR1797,0)+'01_指標庫'!$H$10*IF(ISNUMBER($AB1797),AM1797,0)+'01_指標庫'!$H$11*IF(ISNUMBER($AC1797),AN1797,0)+'01_指標庫'!$H$12*IF(ISNUMBER($AD1797),AO1797,0)+'01_指標庫'!$H$13*IF(ISNUMBER($AE1797),AP1797,0)+'01_指標庫'!$H$14*IF(ISNUMBER($I1797),O1797,0)+'01_指標庫'!$H$15*IF(ISNUMBER($AH1797),AS1797,0)+'01_指標庫'!$H$16*IF(ISNUMBER($K1797),P1797,0)+'01_指標庫'!$H$17*IF(ISNUMBER($AI1797),AT1797,0)+'01_指標庫'!$H$18*IF(ISNUMBER($AJ1797),AU1797,0)+'01_指標庫'!$H$19*IF(ISNUMBER($AK1797),AV1797,0)+'01_指標庫'!$H$20*IF(ISNUMBER($BB1797),BB1797,0)+'01_指標庫'!$H$21*IF(ISNUMBER($BC1797),BC1797,0))/AW1797,1))</f>
        <v>75.5</v>
      </c>
      <c r="AY1797" s="67"/>
      <c r="AZ1797" s="67"/>
      <c r="BA1797" s="66">
        <f t="shared" si="638"/>
        <v>-9.1495531482250758E-3</v>
      </c>
      <c r="BB1797">
        <f t="shared" si="639"/>
        <v>0</v>
      </c>
      <c r="BC1797" t="str">
        <f t="shared" si="640"/>
        <v/>
      </c>
    </row>
    <row r="1798" spans="1:55" ht="15" customHeight="1">
      <c r="A1798" s="56">
        <v>1794</v>
      </c>
      <c r="B1798" s="57">
        <v>45161</v>
      </c>
      <c r="C1798" s="56">
        <v>2023</v>
      </c>
      <c r="D1798" s="58" t="s">
        <v>238</v>
      </c>
      <c r="E1798" s="59">
        <v>15148.06</v>
      </c>
      <c r="F1798" s="60">
        <v>0.15631400000000001</v>
      </c>
      <c r="G1798" s="60">
        <v>-4.3764999999999998E-2</v>
      </c>
      <c r="H1798" s="61">
        <v>0.79590000000000005</v>
      </c>
      <c r="I1798" s="62">
        <v>392</v>
      </c>
      <c r="J1798" s="56" t="s">
        <v>235</v>
      </c>
      <c r="K1798" s="63">
        <v>15.98</v>
      </c>
      <c r="L1798" s="56">
        <f t="shared" si="641"/>
        <v>100</v>
      </c>
      <c r="M1798" s="56">
        <f t="shared" si="642"/>
        <v>100</v>
      </c>
      <c r="N1798" s="56">
        <f t="shared" si="643"/>
        <v>100</v>
      </c>
      <c r="O1798" s="56">
        <f t="shared" si="644"/>
        <v>50</v>
      </c>
      <c r="P1798" s="56">
        <f t="shared" si="645"/>
        <v>100</v>
      </c>
      <c r="Q1798" s="63"/>
      <c r="R1798" s="56"/>
      <c r="S1798" s="60">
        <f t="shared" ref="S1798:S1861" si="658">$E1798/$E1797-1</f>
        <v>1.603733593758383E-2</v>
      </c>
      <c r="T1798" s="64">
        <f t="shared" ref="T1798:T1861" si="659">$K1798/$K1797-1</f>
        <v>-5.8338243959929148E-2</v>
      </c>
      <c r="V1798" s="65"/>
      <c r="W1798" s="65"/>
      <c r="Y1798" s="15" t="str">
        <f t="shared" si="646"/>
        <v>EASY</v>
      </c>
      <c r="AA1798" s="66">
        <f t="shared" si="637"/>
        <v>0.16157566550660629</v>
      </c>
      <c r="AB1798">
        <f>LOOKUP($B1798,'07_L1政策步階'!$A$4:$A$14,'07_L1政策步階'!$C$4:$C$14)</f>
        <v>0</v>
      </c>
      <c r="AC1798" s="65"/>
      <c r="AD1798" s="65"/>
      <c r="AE1798" s="65"/>
      <c r="AF1798" s="65"/>
      <c r="AG1798" s="65"/>
      <c r="AH1798" s="65"/>
      <c r="AI1798" s="65"/>
      <c r="AJ1798" s="65"/>
      <c r="AK1798" s="65"/>
      <c r="AL1798">
        <f t="shared" si="647"/>
        <v>100</v>
      </c>
      <c r="AM1798">
        <f t="shared" si="648"/>
        <v>50</v>
      </c>
      <c r="AN1798" t="str">
        <f t="shared" si="649"/>
        <v/>
      </c>
      <c r="AO1798" t="str">
        <f t="shared" si="650"/>
        <v/>
      </c>
      <c r="AP1798" t="str">
        <f t="shared" si="651"/>
        <v/>
      </c>
      <c r="AQ1798" t="str">
        <f t="shared" si="652"/>
        <v/>
      </c>
      <c r="AR1798" t="str">
        <f t="shared" si="653"/>
        <v/>
      </c>
      <c r="AS1798" t="str">
        <f t="shared" si="654"/>
        <v/>
      </c>
      <c r="AT1798" t="str">
        <f t="shared" si="655"/>
        <v/>
      </c>
      <c r="AU1798" t="str">
        <f t="shared" si="656"/>
        <v/>
      </c>
      <c r="AV1798" t="str">
        <f t="shared" si="657"/>
        <v/>
      </c>
      <c r="AW1798">
        <f>'01_指標庫'!$H$4*ISNUMBER($F1798)+'01_指標庫'!$H$5*ISNUMBER($AA1798)+'01_指標庫'!$H$6*ISNUMBER($G1798)+'01_指標庫'!$H$7*ISNUMBER($H1798)+'01_指標庫'!$H$8*ISNUMBER($AF1798)+'01_指標庫'!$H$9*ISNUMBER($AG1798)+'01_指標庫'!$H$10*ISNUMBER($AB1798)+'01_指標庫'!$H$11*ISNUMBER($AC1798)+'01_指標庫'!$H$12*ISNUMBER($AD1798)+'01_指標庫'!$H$13*ISNUMBER($AE1798)+'01_指標庫'!$H$14*ISNUMBER($I1798)+'01_指標庫'!$H$15*ISNUMBER($AH1798)+'01_指標庫'!$H$16*ISNUMBER($K1798)+'01_指標庫'!$H$17*ISNUMBER($AI1798)+'01_指標庫'!$H$18*ISNUMBER($AJ1798)+'01_指標庫'!$H$19*ISNUMBER($AK1798)+'01_指標庫'!$H$20*ISNUMBER($BB1798)+'01_指標庫'!$H$21*ISNUMBER($BC1798)</f>
        <v>51</v>
      </c>
      <c r="AX1798">
        <f>IF(AW1798=0,50,ROUND(('01_指標庫'!$H$4*IF(ISNUMBER($F1798),L1798,0)+'01_指標庫'!$H$5*IF(ISNUMBER($AA1798),AL1798,0)+'01_指標庫'!$H$6*IF(ISNUMBER($G1798),M1798,0)+'01_指標庫'!$H$7*IF(ISNUMBER($H1798),N1798,0)+'01_指標庫'!$H$8*IF(ISNUMBER($AF1798),AQ1798,0)+'01_指標庫'!$H$9*IF(ISNUMBER($AG1798),AR1798,0)+'01_指標庫'!$H$10*IF(ISNUMBER($AB1798),AM1798,0)+'01_指標庫'!$H$11*IF(ISNUMBER($AC1798),AN1798,0)+'01_指標庫'!$H$12*IF(ISNUMBER($AD1798),AO1798,0)+'01_指標庫'!$H$13*IF(ISNUMBER($AE1798),AP1798,0)+'01_指標庫'!$H$14*IF(ISNUMBER($I1798),O1798,0)+'01_指標庫'!$H$15*IF(ISNUMBER($AH1798),AS1798,0)+'01_指標庫'!$H$16*IF(ISNUMBER($K1798),P1798,0)+'01_指標庫'!$H$17*IF(ISNUMBER($AI1798),AT1798,0)+'01_指標庫'!$H$18*IF(ISNUMBER($AJ1798),AU1798,0)+'01_指標庫'!$H$19*IF(ISNUMBER($AK1798),AV1798,0)+'01_指標庫'!$H$20*IF(ISNUMBER($BB1798),BB1798,0)+'01_指標庫'!$H$21*IF(ISNUMBER($BC1798),BC1798,0))/AW1798,1))</f>
        <v>75.5</v>
      </c>
      <c r="AY1798" s="67"/>
      <c r="AZ1798" s="67"/>
      <c r="BA1798" s="66">
        <f t="shared" si="638"/>
        <v>-5.8274605096785281E-3</v>
      </c>
      <c r="BB1798">
        <f t="shared" si="639"/>
        <v>0</v>
      </c>
      <c r="BC1798" t="str">
        <f t="shared" si="640"/>
        <v/>
      </c>
    </row>
    <row r="1799" spans="1:55" ht="15" customHeight="1">
      <c r="A1799" s="56">
        <v>1795</v>
      </c>
      <c r="B1799" s="57">
        <v>45162</v>
      </c>
      <c r="C1799" s="56">
        <v>2023</v>
      </c>
      <c r="D1799" s="58" t="s">
        <v>239</v>
      </c>
      <c r="E1799" s="59">
        <v>14816.44</v>
      </c>
      <c r="F1799" s="60">
        <v>0.12929399999999999</v>
      </c>
      <c r="G1799" s="60">
        <v>-6.4698000000000006E-2</v>
      </c>
      <c r="H1799" s="61">
        <v>0.77549999999999997</v>
      </c>
      <c r="I1799" s="62">
        <v>391</v>
      </c>
      <c r="J1799" s="56" t="s">
        <v>235</v>
      </c>
      <c r="K1799" s="63">
        <v>17.2</v>
      </c>
      <c r="L1799" s="56">
        <f t="shared" si="641"/>
        <v>100</v>
      </c>
      <c r="M1799" s="56">
        <f t="shared" si="642"/>
        <v>50</v>
      </c>
      <c r="N1799" s="56">
        <f t="shared" si="643"/>
        <v>100</v>
      </c>
      <c r="O1799" s="56">
        <f t="shared" si="644"/>
        <v>50</v>
      </c>
      <c r="P1799" s="56">
        <f t="shared" si="645"/>
        <v>100</v>
      </c>
      <c r="Q1799" s="63"/>
      <c r="R1799" s="56"/>
      <c r="S1799" s="60">
        <f t="shared" si="658"/>
        <v>-2.18919122316652E-2</v>
      </c>
      <c r="T1799" s="64">
        <f t="shared" si="659"/>
        <v>7.6345431789737184E-2</v>
      </c>
      <c r="V1799" s="65"/>
      <c r="W1799" s="65"/>
      <c r="Y1799" s="15" t="str">
        <f t="shared" si="646"/>
        <v>EASY</v>
      </c>
      <c r="AA1799" s="66">
        <f t="shared" si="637"/>
        <v>0.15969427889633647</v>
      </c>
      <c r="AB1799">
        <f>LOOKUP($B1799,'07_L1政策步階'!$A$4:$A$14,'07_L1政策步階'!$C$4:$C$14)</f>
        <v>0</v>
      </c>
      <c r="AC1799" s="65"/>
      <c r="AD1799" s="65"/>
      <c r="AE1799" s="65"/>
      <c r="AF1799" s="65"/>
      <c r="AG1799" s="65"/>
      <c r="AH1799" s="65"/>
      <c r="AI1799" s="65"/>
      <c r="AJ1799" s="65"/>
      <c r="AK1799" s="65"/>
      <c r="AL1799">
        <f t="shared" si="647"/>
        <v>100</v>
      </c>
      <c r="AM1799">
        <f t="shared" si="648"/>
        <v>50</v>
      </c>
      <c r="AN1799" t="str">
        <f t="shared" si="649"/>
        <v/>
      </c>
      <c r="AO1799" t="str">
        <f t="shared" si="650"/>
        <v/>
      </c>
      <c r="AP1799" t="str">
        <f t="shared" si="651"/>
        <v/>
      </c>
      <c r="AQ1799" t="str">
        <f t="shared" si="652"/>
        <v/>
      </c>
      <c r="AR1799" t="str">
        <f t="shared" si="653"/>
        <v/>
      </c>
      <c r="AS1799" t="str">
        <f t="shared" si="654"/>
        <v/>
      </c>
      <c r="AT1799" t="str">
        <f t="shared" si="655"/>
        <v/>
      </c>
      <c r="AU1799" t="str">
        <f t="shared" si="656"/>
        <v/>
      </c>
      <c r="AV1799" t="str">
        <f t="shared" si="657"/>
        <v/>
      </c>
      <c r="AW1799">
        <f>'01_指標庫'!$H$4*ISNUMBER($F1799)+'01_指標庫'!$H$5*ISNUMBER($AA1799)+'01_指標庫'!$H$6*ISNUMBER($G1799)+'01_指標庫'!$H$7*ISNUMBER($H1799)+'01_指標庫'!$H$8*ISNUMBER($AF1799)+'01_指標庫'!$H$9*ISNUMBER($AG1799)+'01_指標庫'!$H$10*ISNUMBER($AB1799)+'01_指標庫'!$H$11*ISNUMBER($AC1799)+'01_指標庫'!$H$12*ISNUMBER($AD1799)+'01_指標庫'!$H$13*ISNUMBER($AE1799)+'01_指標庫'!$H$14*ISNUMBER($I1799)+'01_指標庫'!$H$15*ISNUMBER($AH1799)+'01_指標庫'!$H$16*ISNUMBER($K1799)+'01_指標庫'!$H$17*ISNUMBER($AI1799)+'01_指標庫'!$H$18*ISNUMBER($AJ1799)+'01_指標庫'!$H$19*ISNUMBER($AK1799)+'01_指標庫'!$H$20*ISNUMBER($BB1799)+'01_指標庫'!$H$21*ISNUMBER($BC1799)</f>
        <v>51</v>
      </c>
      <c r="AX1799">
        <f>IF(AW1799=0,50,ROUND(('01_指標庫'!$H$4*IF(ISNUMBER($F1799),L1799,0)+'01_指標庫'!$H$5*IF(ISNUMBER($AA1799),AL1799,0)+'01_指標庫'!$H$6*IF(ISNUMBER($G1799),M1799,0)+'01_指標庫'!$H$7*IF(ISNUMBER($H1799),N1799,0)+'01_指標庫'!$H$8*IF(ISNUMBER($AF1799),AQ1799,0)+'01_指標庫'!$H$9*IF(ISNUMBER($AG1799),AR1799,0)+'01_指標庫'!$H$10*IF(ISNUMBER($AB1799),AM1799,0)+'01_指標庫'!$H$11*IF(ISNUMBER($AC1799),AN1799,0)+'01_指標庫'!$H$12*IF(ISNUMBER($AD1799),AO1799,0)+'01_指標庫'!$H$13*IF(ISNUMBER($AE1799),AP1799,0)+'01_指標庫'!$H$14*IF(ISNUMBER($I1799),O1799,0)+'01_指標庫'!$H$15*IF(ISNUMBER($AH1799),AS1799,0)+'01_指標庫'!$H$16*IF(ISNUMBER($K1799),P1799,0)+'01_指標庫'!$H$17*IF(ISNUMBER($AI1799),AT1799,0)+'01_指標庫'!$H$18*IF(ISNUMBER($AJ1799),AU1799,0)+'01_指標庫'!$H$19*IF(ISNUMBER($AK1799),AV1799,0)+'01_指標庫'!$H$20*IF(ISNUMBER($BB1799),BB1799,0)+'01_指標庫'!$H$21*IF(ISNUMBER($BC1799),BC1799,0))/AW1799,1))</f>
        <v>73.5</v>
      </c>
      <c r="AY1799" s="67"/>
      <c r="AZ1799" s="67"/>
      <c r="BA1799" s="66">
        <f t="shared" si="638"/>
        <v>-2.4007726390651296E-3</v>
      </c>
      <c r="BB1799">
        <f t="shared" si="639"/>
        <v>50</v>
      </c>
      <c r="BC1799" t="str">
        <f t="shared" si="640"/>
        <v/>
      </c>
    </row>
    <row r="1800" spans="1:55" ht="15" customHeight="1">
      <c r="A1800" s="56">
        <v>1796</v>
      </c>
      <c r="B1800" s="57">
        <v>45163</v>
      </c>
      <c r="C1800" s="56">
        <v>2023</v>
      </c>
      <c r="D1800" s="58" t="s">
        <v>234</v>
      </c>
      <c r="E1800" s="59">
        <v>14941.83</v>
      </c>
      <c r="F1800" s="60">
        <v>0.137133</v>
      </c>
      <c r="G1800" s="60">
        <v>-5.6783E-2</v>
      </c>
      <c r="H1800" s="61">
        <v>0.79590000000000005</v>
      </c>
      <c r="I1800" s="62">
        <v>390</v>
      </c>
      <c r="J1800" s="56" t="s">
        <v>235</v>
      </c>
      <c r="K1800" s="63">
        <v>15.68</v>
      </c>
      <c r="L1800" s="56">
        <f t="shared" si="641"/>
        <v>100</v>
      </c>
      <c r="M1800" s="56">
        <f t="shared" si="642"/>
        <v>100</v>
      </c>
      <c r="N1800" s="56">
        <f t="shared" si="643"/>
        <v>100</v>
      </c>
      <c r="O1800" s="56">
        <f t="shared" si="644"/>
        <v>50</v>
      </c>
      <c r="P1800" s="56">
        <f t="shared" si="645"/>
        <v>100</v>
      </c>
      <c r="Q1800" s="63"/>
      <c r="R1800" s="56"/>
      <c r="S1800" s="60">
        <f t="shared" si="658"/>
        <v>8.4628966202406897E-3</v>
      </c>
      <c r="T1800" s="64">
        <f t="shared" si="659"/>
        <v>-8.8372093023255771E-2</v>
      </c>
      <c r="V1800" s="65"/>
      <c r="W1800" s="65"/>
      <c r="Y1800" s="15" t="str">
        <f t="shared" si="646"/>
        <v>EASY</v>
      </c>
      <c r="AA1800" s="66">
        <f t="shared" si="637"/>
        <v>0.15784745224540697</v>
      </c>
      <c r="AB1800">
        <f>LOOKUP($B1800,'07_L1政策步階'!$A$4:$A$14,'07_L1政策步階'!$C$4:$C$14)</f>
        <v>0</v>
      </c>
      <c r="AC1800" s="65"/>
      <c r="AD1800" s="65"/>
      <c r="AE1800" s="65"/>
      <c r="AF1800" s="65"/>
      <c r="AG1800" s="65"/>
      <c r="AH1800" s="65"/>
      <c r="AI1800" s="65"/>
      <c r="AJ1800" s="65"/>
      <c r="AK1800" s="65"/>
      <c r="AL1800">
        <f t="shared" si="647"/>
        <v>100</v>
      </c>
      <c r="AM1800">
        <f t="shared" si="648"/>
        <v>50</v>
      </c>
      <c r="AN1800" t="str">
        <f t="shared" si="649"/>
        <v/>
      </c>
      <c r="AO1800" t="str">
        <f t="shared" si="650"/>
        <v/>
      </c>
      <c r="AP1800" t="str">
        <f t="shared" si="651"/>
        <v/>
      </c>
      <c r="AQ1800" t="str">
        <f t="shared" si="652"/>
        <v/>
      </c>
      <c r="AR1800" t="str">
        <f t="shared" si="653"/>
        <v/>
      </c>
      <c r="AS1800" t="str">
        <f t="shared" si="654"/>
        <v/>
      </c>
      <c r="AT1800" t="str">
        <f t="shared" si="655"/>
        <v/>
      </c>
      <c r="AU1800" t="str">
        <f t="shared" si="656"/>
        <v/>
      </c>
      <c r="AV1800" t="str">
        <f t="shared" si="657"/>
        <v/>
      </c>
      <c r="AW1800">
        <f>'01_指標庫'!$H$4*ISNUMBER($F1800)+'01_指標庫'!$H$5*ISNUMBER($AA1800)+'01_指標庫'!$H$6*ISNUMBER($G1800)+'01_指標庫'!$H$7*ISNUMBER($H1800)+'01_指標庫'!$H$8*ISNUMBER($AF1800)+'01_指標庫'!$H$9*ISNUMBER($AG1800)+'01_指標庫'!$H$10*ISNUMBER($AB1800)+'01_指標庫'!$H$11*ISNUMBER($AC1800)+'01_指標庫'!$H$12*ISNUMBER($AD1800)+'01_指標庫'!$H$13*ISNUMBER($AE1800)+'01_指標庫'!$H$14*ISNUMBER($I1800)+'01_指標庫'!$H$15*ISNUMBER($AH1800)+'01_指標庫'!$H$16*ISNUMBER($K1800)+'01_指標庫'!$H$17*ISNUMBER($AI1800)+'01_指標庫'!$H$18*ISNUMBER($AJ1800)+'01_指標庫'!$H$19*ISNUMBER($AK1800)+'01_指標庫'!$H$20*ISNUMBER($BB1800)+'01_指標庫'!$H$21*ISNUMBER($BC1800)</f>
        <v>51</v>
      </c>
      <c r="AX1800">
        <f>IF(AW1800=0,50,ROUND(('01_指標庫'!$H$4*IF(ISNUMBER($F1800),L1800,0)+'01_指標庫'!$H$5*IF(ISNUMBER($AA1800),AL1800,0)+'01_指標庫'!$H$6*IF(ISNUMBER($G1800),M1800,0)+'01_指標庫'!$H$7*IF(ISNUMBER($H1800),N1800,0)+'01_指標庫'!$H$8*IF(ISNUMBER($AF1800),AQ1800,0)+'01_指標庫'!$H$9*IF(ISNUMBER($AG1800),AR1800,0)+'01_指標庫'!$H$10*IF(ISNUMBER($AB1800),AM1800,0)+'01_指標庫'!$H$11*IF(ISNUMBER($AC1800),AN1800,0)+'01_指標庫'!$H$12*IF(ISNUMBER($AD1800),AO1800,0)+'01_指標庫'!$H$13*IF(ISNUMBER($AE1800),AP1800,0)+'01_指標庫'!$H$14*IF(ISNUMBER($I1800),O1800,0)+'01_指標庫'!$H$15*IF(ISNUMBER($AH1800),AS1800,0)+'01_指標庫'!$H$16*IF(ISNUMBER($K1800),P1800,0)+'01_指標庫'!$H$17*IF(ISNUMBER($AI1800),AT1800,0)+'01_指標庫'!$H$18*IF(ISNUMBER($AJ1800),AU1800,0)+'01_指標庫'!$H$19*IF(ISNUMBER($AK1800),AV1800,0)+'01_指標庫'!$H$20*IF(ISNUMBER($BB1800),BB1800,0)+'01_指標庫'!$H$21*IF(ISNUMBER($BC1800),BC1800,0))/AW1800,1))</f>
        <v>81.400000000000006</v>
      </c>
      <c r="AY1800" s="67"/>
      <c r="AZ1800" s="67"/>
      <c r="BA1800" s="66">
        <f t="shared" si="638"/>
        <v>1.4845694406986354E-3</v>
      </c>
      <c r="BB1800">
        <f t="shared" si="639"/>
        <v>50</v>
      </c>
      <c r="BC1800" t="str">
        <f t="shared" si="640"/>
        <v/>
      </c>
    </row>
    <row r="1801" spans="1:55" ht="15" customHeight="1">
      <c r="A1801" s="56">
        <v>1797</v>
      </c>
      <c r="B1801" s="57">
        <v>45166</v>
      </c>
      <c r="C1801" s="56">
        <v>2023</v>
      </c>
      <c r="D1801" s="58" t="s">
        <v>236</v>
      </c>
      <c r="E1801" s="59">
        <v>15052.46</v>
      </c>
      <c r="F1801" s="60">
        <v>0.143814</v>
      </c>
      <c r="G1801" s="60">
        <v>-4.9799000000000003E-2</v>
      </c>
      <c r="H1801" s="61">
        <v>0.81630000000000003</v>
      </c>
      <c r="I1801" s="62">
        <v>386</v>
      </c>
      <c r="J1801" s="56" t="s">
        <v>235</v>
      </c>
      <c r="K1801" s="63">
        <v>15.08</v>
      </c>
      <c r="L1801" s="56">
        <f t="shared" si="641"/>
        <v>100</v>
      </c>
      <c r="M1801" s="56">
        <f t="shared" si="642"/>
        <v>100</v>
      </c>
      <c r="N1801" s="56">
        <f t="shared" si="643"/>
        <v>100</v>
      </c>
      <c r="O1801" s="56">
        <f t="shared" si="644"/>
        <v>50</v>
      </c>
      <c r="P1801" s="56">
        <f t="shared" si="645"/>
        <v>100</v>
      </c>
      <c r="Q1801" s="63"/>
      <c r="R1801" s="56"/>
      <c r="S1801" s="60">
        <f t="shared" si="658"/>
        <v>7.4040462245923422E-3</v>
      </c>
      <c r="T1801" s="64">
        <f t="shared" si="659"/>
        <v>-3.8265306122448939E-2</v>
      </c>
      <c r="V1801" s="65"/>
      <c r="W1801" s="65"/>
      <c r="Y1801" s="15" t="str">
        <f t="shared" si="646"/>
        <v>EASY</v>
      </c>
      <c r="AA1801" s="66">
        <f t="shared" si="637"/>
        <v>0.15588872734913561</v>
      </c>
      <c r="AB1801">
        <f>LOOKUP($B1801,'07_L1政策步階'!$A$4:$A$14,'07_L1政策步階'!$C$4:$C$14)</f>
        <v>0</v>
      </c>
      <c r="AC1801" s="65"/>
      <c r="AD1801" s="65"/>
      <c r="AE1801" s="65"/>
      <c r="AF1801" s="65"/>
      <c r="AG1801" s="65"/>
      <c r="AH1801" s="65"/>
      <c r="AI1801" s="65"/>
      <c r="AJ1801" s="65"/>
      <c r="AK1801" s="65"/>
      <c r="AL1801">
        <f t="shared" si="647"/>
        <v>100</v>
      </c>
      <c r="AM1801">
        <f t="shared" si="648"/>
        <v>50</v>
      </c>
      <c r="AN1801" t="str">
        <f t="shared" si="649"/>
        <v/>
      </c>
      <c r="AO1801" t="str">
        <f t="shared" si="650"/>
        <v/>
      </c>
      <c r="AP1801" t="str">
        <f t="shared" si="651"/>
        <v/>
      </c>
      <c r="AQ1801" t="str">
        <f t="shared" si="652"/>
        <v/>
      </c>
      <c r="AR1801" t="str">
        <f t="shared" si="653"/>
        <v/>
      </c>
      <c r="AS1801" t="str">
        <f t="shared" si="654"/>
        <v/>
      </c>
      <c r="AT1801" t="str">
        <f t="shared" si="655"/>
        <v/>
      </c>
      <c r="AU1801" t="str">
        <f t="shared" si="656"/>
        <v/>
      </c>
      <c r="AV1801" t="str">
        <f t="shared" si="657"/>
        <v/>
      </c>
      <c r="AW1801">
        <f>'01_指標庫'!$H$4*ISNUMBER($F1801)+'01_指標庫'!$H$5*ISNUMBER($AA1801)+'01_指標庫'!$H$6*ISNUMBER($G1801)+'01_指標庫'!$H$7*ISNUMBER($H1801)+'01_指標庫'!$H$8*ISNUMBER($AF1801)+'01_指標庫'!$H$9*ISNUMBER($AG1801)+'01_指標庫'!$H$10*ISNUMBER($AB1801)+'01_指標庫'!$H$11*ISNUMBER($AC1801)+'01_指標庫'!$H$12*ISNUMBER($AD1801)+'01_指標庫'!$H$13*ISNUMBER($AE1801)+'01_指標庫'!$H$14*ISNUMBER($I1801)+'01_指標庫'!$H$15*ISNUMBER($AH1801)+'01_指標庫'!$H$16*ISNUMBER($K1801)+'01_指標庫'!$H$17*ISNUMBER($AI1801)+'01_指標庫'!$H$18*ISNUMBER($AJ1801)+'01_指標庫'!$H$19*ISNUMBER($AK1801)+'01_指標庫'!$H$20*ISNUMBER($BB1801)+'01_指標庫'!$H$21*ISNUMBER($BC1801)</f>
        <v>51</v>
      </c>
      <c r="AX1801">
        <f>IF(AW1801=0,50,ROUND(('01_指標庫'!$H$4*IF(ISNUMBER($F1801),L1801,0)+'01_指標庫'!$H$5*IF(ISNUMBER($AA1801),AL1801,0)+'01_指標庫'!$H$6*IF(ISNUMBER($G1801),M1801,0)+'01_指標庫'!$H$7*IF(ISNUMBER($H1801),N1801,0)+'01_指標庫'!$H$8*IF(ISNUMBER($AF1801),AQ1801,0)+'01_指標庫'!$H$9*IF(ISNUMBER($AG1801),AR1801,0)+'01_指標庫'!$H$10*IF(ISNUMBER($AB1801),AM1801,0)+'01_指標庫'!$H$11*IF(ISNUMBER($AC1801),AN1801,0)+'01_指標庫'!$H$12*IF(ISNUMBER($AD1801),AO1801,0)+'01_指標庫'!$H$13*IF(ISNUMBER($AE1801),AP1801,0)+'01_指標庫'!$H$14*IF(ISNUMBER($I1801),O1801,0)+'01_指標庫'!$H$15*IF(ISNUMBER($AH1801),AS1801,0)+'01_指標庫'!$H$16*IF(ISNUMBER($K1801),P1801,0)+'01_指標庫'!$H$17*IF(ISNUMBER($AI1801),AT1801,0)+'01_指標庫'!$H$18*IF(ISNUMBER($AJ1801),AU1801,0)+'01_指標庫'!$H$19*IF(ISNUMBER($AK1801),AV1801,0)+'01_指標庫'!$H$20*IF(ISNUMBER($BB1801),BB1801,0)+'01_指標庫'!$H$21*IF(ISNUMBER($BC1801),BC1801,0))/AW1801,1))</f>
        <v>81.400000000000006</v>
      </c>
      <c r="AY1801" s="67"/>
      <c r="AZ1801" s="67"/>
      <c r="BA1801" s="66">
        <f t="shared" si="638"/>
        <v>4.0655348472644626E-3</v>
      </c>
      <c r="BB1801">
        <f t="shared" si="639"/>
        <v>50</v>
      </c>
      <c r="BC1801" t="str">
        <f t="shared" si="640"/>
        <v/>
      </c>
    </row>
    <row r="1802" spans="1:55" ht="15" customHeight="1">
      <c r="A1802" s="56">
        <v>1798</v>
      </c>
      <c r="B1802" s="57">
        <v>45167</v>
      </c>
      <c r="C1802" s="56">
        <v>2023</v>
      </c>
      <c r="D1802" s="58" t="s">
        <v>237</v>
      </c>
      <c r="E1802" s="59">
        <v>15376.55</v>
      </c>
      <c r="F1802" s="60">
        <v>0.166412</v>
      </c>
      <c r="G1802" s="60">
        <v>-2.9340999999999999E-2</v>
      </c>
      <c r="H1802" s="61">
        <v>0.8367</v>
      </c>
      <c r="I1802" s="62">
        <v>387</v>
      </c>
      <c r="J1802" s="56" t="s">
        <v>235</v>
      </c>
      <c r="K1802" s="63">
        <v>14.45</v>
      </c>
      <c r="L1802" s="56">
        <f t="shared" si="641"/>
        <v>100</v>
      </c>
      <c r="M1802" s="56">
        <f t="shared" si="642"/>
        <v>100</v>
      </c>
      <c r="N1802" s="56">
        <f t="shared" si="643"/>
        <v>100</v>
      </c>
      <c r="O1802" s="56">
        <f t="shared" si="644"/>
        <v>50</v>
      </c>
      <c r="P1802" s="56">
        <f t="shared" si="645"/>
        <v>100</v>
      </c>
      <c r="Q1802" s="63"/>
      <c r="R1802" s="56"/>
      <c r="S1802" s="60">
        <f t="shared" si="658"/>
        <v>2.1530699965321309E-2</v>
      </c>
      <c r="T1802" s="64">
        <f t="shared" si="659"/>
        <v>-4.1777188328912529E-2</v>
      </c>
      <c r="V1802" s="65"/>
      <c r="W1802" s="65"/>
      <c r="Y1802" s="15" t="str">
        <f t="shared" si="646"/>
        <v>EASY</v>
      </c>
      <c r="AA1802" s="66">
        <f t="shared" si="637"/>
        <v>0.15432521239527386</v>
      </c>
      <c r="AB1802">
        <f>LOOKUP($B1802,'07_L1政策步階'!$A$4:$A$14,'07_L1政策步階'!$C$4:$C$14)</f>
        <v>0</v>
      </c>
      <c r="AC1802" s="65"/>
      <c r="AD1802" s="65"/>
      <c r="AE1802" s="65"/>
      <c r="AF1802" s="65"/>
      <c r="AG1802" s="65"/>
      <c r="AH1802" s="65"/>
      <c r="AI1802" s="65"/>
      <c r="AJ1802" s="65"/>
      <c r="AK1802" s="65"/>
      <c r="AL1802">
        <f t="shared" si="647"/>
        <v>100</v>
      </c>
      <c r="AM1802">
        <f t="shared" si="648"/>
        <v>50</v>
      </c>
      <c r="AN1802" t="str">
        <f t="shared" si="649"/>
        <v/>
      </c>
      <c r="AO1802" t="str">
        <f t="shared" si="650"/>
        <v/>
      </c>
      <c r="AP1802" t="str">
        <f t="shared" si="651"/>
        <v/>
      </c>
      <c r="AQ1802" t="str">
        <f t="shared" si="652"/>
        <v/>
      </c>
      <c r="AR1802" t="str">
        <f t="shared" si="653"/>
        <v/>
      </c>
      <c r="AS1802" t="str">
        <f t="shared" si="654"/>
        <v/>
      </c>
      <c r="AT1802" t="str">
        <f t="shared" si="655"/>
        <v/>
      </c>
      <c r="AU1802" t="str">
        <f t="shared" si="656"/>
        <v/>
      </c>
      <c r="AV1802" t="str">
        <f t="shared" si="657"/>
        <v/>
      </c>
      <c r="AW1802">
        <f>'01_指標庫'!$H$4*ISNUMBER($F1802)+'01_指標庫'!$H$5*ISNUMBER($AA1802)+'01_指標庫'!$H$6*ISNUMBER($G1802)+'01_指標庫'!$H$7*ISNUMBER($H1802)+'01_指標庫'!$H$8*ISNUMBER($AF1802)+'01_指標庫'!$H$9*ISNUMBER($AG1802)+'01_指標庫'!$H$10*ISNUMBER($AB1802)+'01_指標庫'!$H$11*ISNUMBER($AC1802)+'01_指標庫'!$H$12*ISNUMBER($AD1802)+'01_指標庫'!$H$13*ISNUMBER($AE1802)+'01_指標庫'!$H$14*ISNUMBER($I1802)+'01_指標庫'!$H$15*ISNUMBER($AH1802)+'01_指標庫'!$H$16*ISNUMBER($K1802)+'01_指標庫'!$H$17*ISNUMBER($AI1802)+'01_指標庫'!$H$18*ISNUMBER($AJ1802)+'01_指標庫'!$H$19*ISNUMBER($AK1802)+'01_指標庫'!$H$20*ISNUMBER($BB1802)+'01_指標庫'!$H$21*ISNUMBER($BC1802)</f>
        <v>51</v>
      </c>
      <c r="AX1802">
        <f>IF(AW1802=0,50,ROUND(('01_指標庫'!$H$4*IF(ISNUMBER($F1802),L1802,0)+'01_指標庫'!$H$5*IF(ISNUMBER($AA1802),AL1802,0)+'01_指標庫'!$H$6*IF(ISNUMBER($G1802),M1802,0)+'01_指標庫'!$H$7*IF(ISNUMBER($H1802),N1802,0)+'01_指標庫'!$H$8*IF(ISNUMBER($AF1802),AQ1802,0)+'01_指標庫'!$H$9*IF(ISNUMBER($AG1802),AR1802,0)+'01_指標庫'!$H$10*IF(ISNUMBER($AB1802),AM1802,0)+'01_指標庫'!$H$11*IF(ISNUMBER($AC1802),AN1802,0)+'01_指標庫'!$H$12*IF(ISNUMBER($AD1802),AO1802,0)+'01_指標庫'!$H$13*IF(ISNUMBER($AE1802),AP1802,0)+'01_指標庫'!$H$14*IF(ISNUMBER($I1802),O1802,0)+'01_指標庫'!$H$15*IF(ISNUMBER($AH1802),AS1802,0)+'01_指標庫'!$H$16*IF(ISNUMBER($K1802),P1802,0)+'01_指標庫'!$H$17*IF(ISNUMBER($AI1802),AT1802,0)+'01_指標庫'!$H$18*IF(ISNUMBER($AJ1802),AU1802,0)+'01_指標庫'!$H$19*IF(ISNUMBER($AK1802),AV1802,0)+'01_指標庫'!$H$20*IF(ISNUMBER($BB1802),BB1802,0)+'01_指標庫'!$H$21*IF(ISNUMBER($BC1802),BC1802,0))/AW1802,1))</f>
        <v>81.400000000000006</v>
      </c>
      <c r="AY1802" s="67"/>
      <c r="AZ1802" s="67"/>
      <c r="BA1802" s="66">
        <f t="shared" si="638"/>
        <v>8.0456627169502859E-3</v>
      </c>
      <c r="BB1802">
        <f t="shared" si="639"/>
        <v>50</v>
      </c>
      <c r="BC1802" t="str">
        <f t="shared" si="640"/>
        <v/>
      </c>
    </row>
    <row r="1803" spans="1:55" ht="15" customHeight="1">
      <c r="A1803" s="56">
        <v>1799</v>
      </c>
      <c r="B1803" s="57">
        <v>45168</v>
      </c>
      <c r="C1803" s="56">
        <v>2023</v>
      </c>
      <c r="D1803" s="58" t="s">
        <v>238</v>
      </c>
      <c r="E1803" s="59">
        <v>15462.43</v>
      </c>
      <c r="F1803" s="60">
        <v>0.171213</v>
      </c>
      <c r="G1803" s="60">
        <v>-2.392E-2</v>
      </c>
      <c r="H1803" s="61">
        <v>0.8367</v>
      </c>
      <c r="I1803" s="62">
        <v>380</v>
      </c>
      <c r="J1803" s="56" t="s">
        <v>235</v>
      </c>
      <c r="K1803" s="63">
        <v>13.88</v>
      </c>
      <c r="L1803" s="56">
        <f t="shared" si="641"/>
        <v>100</v>
      </c>
      <c r="M1803" s="56">
        <f t="shared" si="642"/>
        <v>100</v>
      </c>
      <c r="N1803" s="56">
        <f t="shared" si="643"/>
        <v>100</v>
      </c>
      <c r="O1803" s="56">
        <f t="shared" si="644"/>
        <v>50</v>
      </c>
      <c r="P1803" s="56">
        <f t="shared" si="645"/>
        <v>100</v>
      </c>
      <c r="Q1803" s="63"/>
      <c r="R1803" s="56"/>
      <c r="S1803" s="60">
        <f t="shared" si="658"/>
        <v>5.5851280033558659E-3</v>
      </c>
      <c r="T1803" s="64">
        <f t="shared" si="659"/>
        <v>-3.9446366782006859E-2</v>
      </c>
      <c r="V1803" s="65"/>
      <c r="W1803" s="65"/>
      <c r="Y1803" s="15" t="str">
        <f t="shared" si="646"/>
        <v>EASY</v>
      </c>
      <c r="AA1803" s="66">
        <f t="shared" si="637"/>
        <v>0.15323352662296852</v>
      </c>
      <c r="AB1803">
        <f>LOOKUP($B1803,'07_L1政策步階'!$A$4:$A$14,'07_L1政策步階'!$C$4:$C$14)</f>
        <v>0</v>
      </c>
      <c r="AC1803" s="65"/>
      <c r="AD1803" s="65"/>
      <c r="AE1803" s="65"/>
      <c r="AF1803" s="65"/>
      <c r="AG1803" s="65"/>
      <c r="AH1803" s="65"/>
      <c r="AI1803" s="65"/>
      <c r="AJ1803" s="65"/>
      <c r="AK1803" s="65"/>
      <c r="AL1803">
        <f t="shared" si="647"/>
        <v>100</v>
      </c>
      <c r="AM1803">
        <f t="shared" si="648"/>
        <v>50</v>
      </c>
      <c r="AN1803" t="str">
        <f t="shared" si="649"/>
        <v/>
      </c>
      <c r="AO1803" t="str">
        <f t="shared" si="650"/>
        <v/>
      </c>
      <c r="AP1803" t="str">
        <f t="shared" si="651"/>
        <v/>
      </c>
      <c r="AQ1803" t="str">
        <f t="shared" si="652"/>
        <v/>
      </c>
      <c r="AR1803" t="str">
        <f t="shared" si="653"/>
        <v/>
      </c>
      <c r="AS1803" t="str">
        <f t="shared" si="654"/>
        <v/>
      </c>
      <c r="AT1803" t="str">
        <f t="shared" si="655"/>
        <v/>
      </c>
      <c r="AU1803" t="str">
        <f t="shared" si="656"/>
        <v/>
      </c>
      <c r="AV1803" t="str">
        <f t="shared" si="657"/>
        <v/>
      </c>
      <c r="AW1803">
        <f>'01_指標庫'!$H$4*ISNUMBER($F1803)+'01_指標庫'!$H$5*ISNUMBER($AA1803)+'01_指標庫'!$H$6*ISNUMBER($G1803)+'01_指標庫'!$H$7*ISNUMBER($H1803)+'01_指標庫'!$H$8*ISNUMBER($AF1803)+'01_指標庫'!$H$9*ISNUMBER($AG1803)+'01_指標庫'!$H$10*ISNUMBER($AB1803)+'01_指標庫'!$H$11*ISNUMBER($AC1803)+'01_指標庫'!$H$12*ISNUMBER($AD1803)+'01_指標庫'!$H$13*ISNUMBER($AE1803)+'01_指標庫'!$H$14*ISNUMBER($I1803)+'01_指標庫'!$H$15*ISNUMBER($AH1803)+'01_指標庫'!$H$16*ISNUMBER($K1803)+'01_指標庫'!$H$17*ISNUMBER($AI1803)+'01_指標庫'!$H$18*ISNUMBER($AJ1803)+'01_指標庫'!$H$19*ISNUMBER($AK1803)+'01_指標庫'!$H$20*ISNUMBER($BB1803)+'01_指標庫'!$H$21*ISNUMBER($BC1803)</f>
        <v>51</v>
      </c>
      <c r="AX1803">
        <f>IF(AW1803=0,50,ROUND(('01_指標庫'!$H$4*IF(ISNUMBER($F1803),L1803,0)+'01_指標庫'!$H$5*IF(ISNUMBER($AA1803),AL1803,0)+'01_指標庫'!$H$6*IF(ISNUMBER($G1803),M1803,0)+'01_指標庫'!$H$7*IF(ISNUMBER($H1803),N1803,0)+'01_指標庫'!$H$8*IF(ISNUMBER($AF1803),AQ1803,0)+'01_指標庫'!$H$9*IF(ISNUMBER($AG1803),AR1803,0)+'01_指標庫'!$H$10*IF(ISNUMBER($AB1803),AM1803,0)+'01_指標庫'!$H$11*IF(ISNUMBER($AC1803),AN1803,0)+'01_指標庫'!$H$12*IF(ISNUMBER($AD1803),AO1803,0)+'01_指標庫'!$H$13*IF(ISNUMBER($AE1803),AP1803,0)+'01_指標庫'!$H$14*IF(ISNUMBER($I1803),O1803,0)+'01_指標庫'!$H$15*IF(ISNUMBER($AH1803),AS1803,0)+'01_指標庫'!$H$16*IF(ISNUMBER($K1803),P1803,0)+'01_指標庫'!$H$17*IF(ISNUMBER($AI1803),AT1803,0)+'01_指標庫'!$H$18*IF(ISNUMBER($AJ1803),AU1803,0)+'01_指標庫'!$H$19*IF(ISNUMBER($AK1803),AV1803,0)+'01_指標庫'!$H$20*IF(ISNUMBER($BB1803),BB1803,0)+'01_指標庫'!$H$21*IF(ISNUMBER($BC1803),BC1803,0))/AW1803,1))</f>
        <v>81.400000000000006</v>
      </c>
      <c r="AY1803" s="67"/>
      <c r="AZ1803" s="67"/>
      <c r="BA1803" s="66">
        <f t="shared" si="638"/>
        <v>8.2993416972962919E-3</v>
      </c>
      <c r="BB1803">
        <f t="shared" si="639"/>
        <v>50</v>
      </c>
      <c r="BC1803" t="str">
        <f t="shared" si="640"/>
        <v/>
      </c>
    </row>
    <row r="1804" spans="1:55" ht="15" customHeight="1">
      <c r="A1804" s="56">
        <v>1800</v>
      </c>
      <c r="B1804" s="57">
        <v>45169</v>
      </c>
      <c r="C1804" s="56">
        <v>2023</v>
      </c>
      <c r="D1804" s="58" t="s">
        <v>239</v>
      </c>
      <c r="E1804" s="59">
        <v>15501.07</v>
      </c>
      <c r="F1804" s="60">
        <v>0.17250399999999999</v>
      </c>
      <c r="G1804" s="60">
        <v>-2.1479999999999999E-2</v>
      </c>
      <c r="H1804" s="61">
        <v>0.81630000000000003</v>
      </c>
      <c r="I1804" s="62">
        <v>385</v>
      </c>
      <c r="J1804" s="56" t="s">
        <v>235</v>
      </c>
      <c r="K1804" s="63">
        <v>13.57</v>
      </c>
      <c r="L1804" s="56">
        <f t="shared" si="641"/>
        <v>100</v>
      </c>
      <c r="M1804" s="56">
        <f t="shared" si="642"/>
        <v>100</v>
      </c>
      <c r="N1804" s="56">
        <f t="shared" si="643"/>
        <v>100</v>
      </c>
      <c r="O1804" s="56">
        <f t="shared" si="644"/>
        <v>50</v>
      </c>
      <c r="P1804" s="56">
        <f t="shared" si="645"/>
        <v>100</v>
      </c>
      <c r="Q1804" s="63"/>
      <c r="R1804" s="56"/>
      <c r="S1804" s="60">
        <f t="shared" si="658"/>
        <v>2.4989603833291962E-3</v>
      </c>
      <c r="T1804" s="64">
        <f t="shared" si="659"/>
        <v>-2.2334293948126804E-2</v>
      </c>
      <c r="V1804" s="65"/>
      <c r="W1804" s="65"/>
      <c r="Y1804" s="15" t="str">
        <f t="shared" si="646"/>
        <v>EASY</v>
      </c>
      <c r="AA1804" s="66">
        <f t="shared" ref="AA1804:AA1867" si="660">IF($A1804&lt;200,"",AVERAGE($E1755:$E1804)/AVERAGE($E1605:$E1804)-1)</f>
        <v>0.15258525164875114</v>
      </c>
      <c r="AB1804">
        <f>LOOKUP($B1804,'07_L1政策步階'!$A$4:$A$14,'07_L1政策步階'!$C$4:$C$14)</f>
        <v>0</v>
      </c>
      <c r="AC1804" s="65"/>
      <c r="AD1804" s="65"/>
      <c r="AE1804" s="65"/>
      <c r="AF1804" s="65"/>
      <c r="AG1804" s="65"/>
      <c r="AH1804" s="65"/>
      <c r="AI1804" s="65"/>
      <c r="AJ1804" s="65"/>
      <c r="AK1804" s="65"/>
      <c r="AL1804">
        <f t="shared" si="647"/>
        <v>100</v>
      </c>
      <c r="AM1804">
        <f t="shared" si="648"/>
        <v>50</v>
      </c>
      <c r="AN1804" t="str">
        <f t="shared" si="649"/>
        <v/>
      </c>
      <c r="AO1804" t="str">
        <f t="shared" si="650"/>
        <v/>
      </c>
      <c r="AP1804" t="str">
        <f t="shared" si="651"/>
        <v/>
      </c>
      <c r="AQ1804" t="str">
        <f t="shared" si="652"/>
        <v/>
      </c>
      <c r="AR1804" t="str">
        <f t="shared" si="653"/>
        <v/>
      </c>
      <c r="AS1804" t="str">
        <f t="shared" si="654"/>
        <v/>
      </c>
      <c r="AT1804" t="str">
        <f t="shared" si="655"/>
        <v/>
      </c>
      <c r="AU1804" t="str">
        <f t="shared" si="656"/>
        <v/>
      </c>
      <c r="AV1804" t="str">
        <f t="shared" si="657"/>
        <v/>
      </c>
      <c r="AW1804">
        <f>'01_指標庫'!$H$4*ISNUMBER($F1804)+'01_指標庫'!$H$5*ISNUMBER($AA1804)+'01_指標庫'!$H$6*ISNUMBER($G1804)+'01_指標庫'!$H$7*ISNUMBER($H1804)+'01_指標庫'!$H$8*ISNUMBER($AF1804)+'01_指標庫'!$H$9*ISNUMBER($AG1804)+'01_指標庫'!$H$10*ISNUMBER($AB1804)+'01_指標庫'!$H$11*ISNUMBER($AC1804)+'01_指標庫'!$H$12*ISNUMBER($AD1804)+'01_指標庫'!$H$13*ISNUMBER($AE1804)+'01_指標庫'!$H$14*ISNUMBER($I1804)+'01_指標庫'!$H$15*ISNUMBER($AH1804)+'01_指標庫'!$H$16*ISNUMBER($K1804)+'01_指標庫'!$H$17*ISNUMBER($AI1804)+'01_指標庫'!$H$18*ISNUMBER($AJ1804)+'01_指標庫'!$H$19*ISNUMBER($AK1804)+'01_指標庫'!$H$20*ISNUMBER($BB1804)+'01_指標庫'!$H$21*ISNUMBER($BC1804)</f>
        <v>51</v>
      </c>
      <c r="AX1804">
        <f>IF(AW1804=0,50,ROUND(('01_指標庫'!$H$4*IF(ISNUMBER($F1804),L1804,0)+'01_指標庫'!$H$5*IF(ISNUMBER($AA1804),AL1804,0)+'01_指標庫'!$H$6*IF(ISNUMBER($G1804),M1804,0)+'01_指標庫'!$H$7*IF(ISNUMBER($H1804),N1804,0)+'01_指標庫'!$H$8*IF(ISNUMBER($AF1804),AQ1804,0)+'01_指標庫'!$H$9*IF(ISNUMBER($AG1804),AR1804,0)+'01_指標庫'!$H$10*IF(ISNUMBER($AB1804),AM1804,0)+'01_指標庫'!$H$11*IF(ISNUMBER($AC1804),AN1804,0)+'01_指標庫'!$H$12*IF(ISNUMBER($AD1804),AO1804,0)+'01_指標庫'!$H$13*IF(ISNUMBER($AE1804),AP1804,0)+'01_指標庫'!$H$14*IF(ISNUMBER($I1804),O1804,0)+'01_指標庫'!$H$15*IF(ISNUMBER($AH1804),AS1804,0)+'01_指標庫'!$H$16*IF(ISNUMBER($K1804),P1804,0)+'01_指標庫'!$H$17*IF(ISNUMBER($AI1804),AT1804,0)+'01_指標庫'!$H$18*IF(ISNUMBER($AJ1804),AU1804,0)+'01_指標庫'!$H$19*IF(ISNUMBER($AK1804),AV1804,0)+'01_指標庫'!$H$20*IF(ISNUMBER($BB1804),BB1804,0)+'01_指標庫'!$H$21*IF(ISNUMBER($BC1804),BC1804,0))/AW1804,1))</f>
        <v>87.3</v>
      </c>
      <c r="AY1804" s="67"/>
      <c r="AZ1804" s="67"/>
      <c r="BA1804" s="66">
        <f t="shared" si="638"/>
        <v>1.2127805128808067E-2</v>
      </c>
      <c r="BB1804">
        <f t="shared" si="639"/>
        <v>100</v>
      </c>
      <c r="BC1804" t="str">
        <f t="shared" si="640"/>
        <v/>
      </c>
    </row>
    <row r="1805" spans="1:55" ht="15" customHeight="1">
      <c r="A1805" s="56">
        <v>1801</v>
      </c>
      <c r="B1805" s="57">
        <v>45170</v>
      </c>
      <c r="C1805" s="56">
        <v>2023</v>
      </c>
      <c r="D1805" s="58" t="s">
        <v>234</v>
      </c>
      <c r="E1805" s="59">
        <v>15490.86</v>
      </c>
      <c r="F1805" s="60">
        <v>0.17005500000000001</v>
      </c>
      <c r="G1805" s="60">
        <v>-2.2124999999999999E-2</v>
      </c>
      <c r="H1805" s="61">
        <v>0.81630000000000003</v>
      </c>
      <c r="I1805" s="62">
        <v>381</v>
      </c>
      <c r="J1805" s="56" t="s">
        <v>235</v>
      </c>
      <c r="K1805" s="63">
        <v>13.09</v>
      </c>
      <c r="L1805" s="56">
        <f t="shared" si="641"/>
        <v>100</v>
      </c>
      <c r="M1805" s="56">
        <f t="shared" si="642"/>
        <v>100</v>
      </c>
      <c r="N1805" s="56">
        <f t="shared" si="643"/>
        <v>100</v>
      </c>
      <c r="O1805" s="56">
        <f t="shared" si="644"/>
        <v>50</v>
      </c>
      <c r="P1805" s="56">
        <f t="shared" si="645"/>
        <v>100</v>
      </c>
      <c r="Q1805" s="63"/>
      <c r="R1805" s="56"/>
      <c r="S1805" s="60">
        <f t="shared" si="658"/>
        <v>-6.5866420834170825E-4</v>
      </c>
      <c r="T1805" s="64">
        <f t="shared" si="659"/>
        <v>-3.537214443625647E-2</v>
      </c>
      <c r="V1805" s="65"/>
      <c r="W1805" s="65"/>
      <c r="Y1805" s="15" t="str">
        <f t="shared" si="646"/>
        <v>EASY</v>
      </c>
      <c r="AA1805" s="66">
        <f t="shared" si="660"/>
        <v>0.15161313819106659</v>
      </c>
      <c r="AB1805">
        <f>LOOKUP($B1805,'07_L1政策步階'!$A$4:$A$14,'07_L1政策步階'!$C$4:$C$14)</f>
        <v>0</v>
      </c>
      <c r="AC1805" s="65"/>
      <c r="AD1805" s="65"/>
      <c r="AE1805" s="65"/>
      <c r="AF1805" s="65"/>
      <c r="AG1805" s="65"/>
      <c r="AH1805" s="65"/>
      <c r="AI1805" s="65"/>
      <c r="AJ1805" s="65"/>
      <c r="AK1805" s="65"/>
      <c r="AL1805">
        <f t="shared" si="647"/>
        <v>100</v>
      </c>
      <c r="AM1805">
        <f t="shared" si="648"/>
        <v>50</v>
      </c>
      <c r="AN1805" t="str">
        <f t="shared" si="649"/>
        <v/>
      </c>
      <c r="AO1805" t="str">
        <f t="shared" si="650"/>
        <v/>
      </c>
      <c r="AP1805" t="str">
        <f t="shared" si="651"/>
        <v/>
      </c>
      <c r="AQ1805" t="str">
        <f t="shared" si="652"/>
        <v/>
      </c>
      <c r="AR1805" t="str">
        <f t="shared" si="653"/>
        <v/>
      </c>
      <c r="AS1805" t="str">
        <f t="shared" si="654"/>
        <v/>
      </c>
      <c r="AT1805" t="str">
        <f t="shared" si="655"/>
        <v/>
      </c>
      <c r="AU1805" t="str">
        <f t="shared" si="656"/>
        <v/>
      </c>
      <c r="AV1805" t="str">
        <f t="shared" si="657"/>
        <v/>
      </c>
      <c r="AW1805">
        <f>'01_指標庫'!$H$4*ISNUMBER($F1805)+'01_指標庫'!$H$5*ISNUMBER($AA1805)+'01_指標庫'!$H$6*ISNUMBER($G1805)+'01_指標庫'!$H$7*ISNUMBER($H1805)+'01_指標庫'!$H$8*ISNUMBER($AF1805)+'01_指標庫'!$H$9*ISNUMBER($AG1805)+'01_指標庫'!$H$10*ISNUMBER($AB1805)+'01_指標庫'!$H$11*ISNUMBER($AC1805)+'01_指標庫'!$H$12*ISNUMBER($AD1805)+'01_指標庫'!$H$13*ISNUMBER($AE1805)+'01_指標庫'!$H$14*ISNUMBER($I1805)+'01_指標庫'!$H$15*ISNUMBER($AH1805)+'01_指標庫'!$H$16*ISNUMBER($K1805)+'01_指標庫'!$H$17*ISNUMBER($AI1805)+'01_指標庫'!$H$18*ISNUMBER($AJ1805)+'01_指標庫'!$H$19*ISNUMBER($AK1805)+'01_指標庫'!$H$20*ISNUMBER($BB1805)+'01_指標庫'!$H$21*ISNUMBER($BC1805)</f>
        <v>51</v>
      </c>
      <c r="AX1805">
        <f>IF(AW1805=0,50,ROUND(('01_指標庫'!$H$4*IF(ISNUMBER($F1805),L1805,0)+'01_指標庫'!$H$5*IF(ISNUMBER($AA1805),AL1805,0)+'01_指標庫'!$H$6*IF(ISNUMBER($G1805),M1805,0)+'01_指標庫'!$H$7*IF(ISNUMBER($H1805),N1805,0)+'01_指標庫'!$H$8*IF(ISNUMBER($AF1805),AQ1805,0)+'01_指標庫'!$H$9*IF(ISNUMBER($AG1805),AR1805,0)+'01_指標庫'!$H$10*IF(ISNUMBER($AB1805),AM1805,0)+'01_指標庫'!$H$11*IF(ISNUMBER($AC1805),AN1805,0)+'01_指標庫'!$H$12*IF(ISNUMBER($AD1805),AO1805,0)+'01_指標庫'!$H$13*IF(ISNUMBER($AE1805),AP1805,0)+'01_指標庫'!$H$14*IF(ISNUMBER($I1805),O1805,0)+'01_指標庫'!$H$15*IF(ISNUMBER($AH1805),AS1805,0)+'01_指標庫'!$H$16*IF(ISNUMBER($K1805),P1805,0)+'01_指標庫'!$H$17*IF(ISNUMBER($AI1805),AT1805,0)+'01_指標庫'!$H$18*IF(ISNUMBER($AJ1805),AU1805,0)+'01_指標庫'!$H$19*IF(ISNUMBER($AK1805),AV1805,0)+'01_指標庫'!$H$20*IF(ISNUMBER($BB1805),BB1805,0)+'01_指標庫'!$H$21*IF(ISNUMBER($BC1805),BC1805,0))/AW1805,1))</f>
        <v>87.3</v>
      </c>
      <c r="AY1805" s="67"/>
      <c r="AZ1805" s="67"/>
      <c r="BA1805" s="66">
        <f t="shared" si="638"/>
        <v>1.4056023216222124E-2</v>
      </c>
      <c r="BB1805">
        <f t="shared" si="639"/>
        <v>100</v>
      </c>
      <c r="BC1805" t="str">
        <f t="shared" si="640"/>
        <v/>
      </c>
    </row>
    <row r="1806" spans="1:55" ht="15" customHeight="1">
      <c r="A1806" s="56">
        <v>1802</v>
      </c>
      <c r="B1806" s="57">
        <v>45174</v>
      </c>
      <c r="C1806" s="56">
        <v>2023</v>
      </c>
      <c r="D1806" s="58" t="s">
        <v>237</v>
      </c>
      <c r="E1806" s="59">
        <v>15508.24</v>
      </c>
      <c r="F1806" s="60">
        <v>0.169761</v>
      </c>
      <c r="G1806" s="60">
        <v>-2.1028000000000002E-2</v>
      </c>
      <c r="H1806" s="61">
        <v>0.81630000000000003</v>
      </c>
      <c r="I1806" s="62">
        <v>383</v>
      </c>
      <c r="J1806" s="56" t="s">
        <v>235</v>
      </c>
      <c r="K1806" s="63">
        <v>14.01</v>
      </c>
      <c r="L1806" s="56">
        <f t="shared" si="641"/>
        <v>100</v>
      </c>
      <c r="M1806" s="56">
        <f t="shared" si="642"/>
        <v>100</v>
      </c>
      <c r="N1806" s="56">
        <f t="shared" si="643"/>
        <v>100</v>
      </c>
      <c r="O1806" s="56">
        <f t="shared" si="644"/>
        <v>50</v>
      </c>
      <c r="P1806" s="56">
        <f t="shared" si="645"/>
        <v>100</v>
      </c>
      <c r="Q1806" s="63"/>
      <c r="R1806" s="56"/>
      <c r="S1806" s="60">
        <f t="shared" si="658"/>
        <v>1.121951912288921E-3</v>
      </c>
      <c r="T1806" s="64">
        <f t="shared" si="659"/>
        <v>7.0282658517952568E-2</v>
      </c>
      <c r="V1806" s="65"/>
      <c r="W1806" s="65"/>
      <c r="Y1806" s="15" t="str">
        <f t="shared" si="646"/>
        <v>EASY</v>
      </c>
      <c r="AA1806" s="66">
        <f t="shared" si="660"/>
        <v>0.1509638960830133</v>
      </c>
      <c r="AB1806">
        <f>LOOKUP($B1806,'07_L1政策步階'!$A$4:$A$14,'07_L1政策步階'!$C$4:$C$14)</f>
        <v>0</v>
      </c>
      <c r="AC1806" s="65"/>
      <c r="AD1806" s="65"/>
      <c r="AE1806" s="65"/>
      <c r="AF1806" s="65"/>
      <c r="AG1806" s="65"/>
      <c r="AH1806" s="65"/>
      <c r="AI1806" s="65"/>
      <c r="AJ1806" s="65"/>
      <c r="AK1806" s="65"/>
      <c r="AL1806">
        <f t="shared" si="647"/>
        <v>100</v>
      </c>
      <c r="AM1806">
        <f t="shared" si="648"/>
        <v>50</v>
      </c>
      <c r="AN1806" t="str">
        <f t="shared" si="649"/>
        <v/>
      </c>
      <c r="AO1806" t="str">
        <f t="shared" si="650"/>
        <v/>
      </c>
      <c r="AP1806" t="str">
        <f t="shared" si="651"/>
        <v/>
      </c>
      <c r="AQ1806" t="str">
        <f t="shared" si="652"/>
        <v/>
      </c>
      <c r="AR1806" t="str">
        <f t="shared" si="653"/>
        <v/>
      </c>
      <c r="AS1806" t="str">
        <f t="shared" si="654"/>
        <v/>
      </c>
      <c r="AT1806" t="str">
        <f t="shared" si="655"/>
        <v/>
      </c>
      <c r="AU1806" t="str">
        <f t="shared" si="656"/>
        <v/>
      </c>
      <c r="AV1806" t="str">
        <f t="shared" si="657"/>
        <v/>
      </c>
      <c r="AW1806">
        <f>'01_指標庫'!$H$4*ISNUMBER($F1806)+'01_指標庫'!$H$5*ISNUMBER($AA1806)+'01_指標庫'!$H$6*ISNUMBER($G1806)+'01_指標庫'!$H$7*ISNUMBER($H1806)+'01_指標庫'!$H$8*ISNUMBER($AF1806)+'01_指標庫'!$H$9*ISNUMBER($AG1806)+'01_指標庫'!$H$10*ISNUMBER($AB1806)+'01_指標庫'!$H$11*ISNUMBER($AC1806)+'01_指標庫'!$H$12*ISNUMBER($AD1806)+'01_指標庫'!$H$13*ISNUMBER($AE1806)+'01_指標庫'!$H$14*ISNUMBER($I1806)+'01_指標庫'!$H$15*ISNUMBER($AH1806)+'01_指標庫'!$H$16*ISNUMBER($K1806)+'01_指標庫'!$H$17*ISNUMBER($AI1806)+'01_指標庫'!$H$18*ISNUMBER($AJ1806)+'01_指標庫'!$H$19*ISNUMBER($AK1806)+'01_指標庫'!$H$20*ISNUMBER($BB1806)+'01_指標庫'!$H$21*ISNUMBER($BC1806)</f>
        <v>51</v>
      </c>
      <c r="AX1806">
        <f>IF(AW1806=0,50,ROUND(('01_指標庫'!$H$4*IF(ISNUMBER($F1806),L1806,0)+'01_指標庫'!$H$5*IF(ISNUMBER($AA1806),AL1806,0)+'01_指標庫'!$H$6*IF(ISNUMBER($G1806),M1806,0)+'01_指標庫'!$H$7*IF(ISNUMBER($H1806),N1806,0)+'01_指標庫'!$H$8*IF(ISNUMBER($AF1806),AQ1806,0)+'01_指標庫'!$H$9*IF(ISNUMBER($AG1806),AR1806,0)+'01_指標庫'!$H$10*IF(ISNUMBER($AB1806),AM1806,0)+'01_指標庫'!$H$11*IF(ISNUMBER($AC1806),AN1806,0)+'01_指標庫'!$H$12*IF(ISNUMBER($AD1806),AO1806,0)+'01_指標庫'!$H$13*IF(ISNUMBER($AE1806),AP1806,0)+'01_指標庫'!$H$14*IF(ISNUMBER($I1806),O1806,0)+'01_指標庫'!$H$15*IF(ISNUMBER($AH1806),AS1806,0)+'01_指標庫'!$H$16*IF(ISNUMBER($K1806),P1806,0)+'01_指標庫'!$H$17*IF(ISNUMBER($AI1806),AT1806,0)+'01_指標庫'!$H$18*IF(ISNUMBER($AJ1806),AU1806,0)+'01_指標庫'!$H$19*IF(ISNUMBER($AK1806),AV1806,0)+'01_指標庫'!$H$20*IF(ISNUMBER($BB1806),BB1806,0)+'01_指標庫'!$H$21*IF(ISNUMBER($BC1806),BC1806,0))/AW1806,1))</f>
        <v>87.3</v>
      </c>
      <c r="AY1806" s="67"/>
      <c r="AZ1806" s="67"/>
      <c r="BA1806" s="66">
        <f t="shared" ref="BA1806:BA1869" si="661">AVERAGE($E1802:$E1806)/AVERAGE($E1797:$E1806)-1</f>
        <v>1.6237108830151614E-2</v>
      </c>
      <c r="BB1806">
        <f t="shared" ref="BB1806:BB1869" si="662">IF(ISNUMBER($BA1806),IF(OR($S1806&lt;=-0.03,$BA1806&lt;-0.003),0,IF(OR($S1806&lt;=-0.02,$BA1806&lt;0.01),50,100)),"")</f>
        <v>100</v>
      </c>
      <c r="BC1806" t="str">
        <f t="shared" ref="BC1806:BC1869" si="663">IF(OR(COUNT($AZ1806)=0,COUNT($AZ1805)=0),"",IF(OR($AY1806/$AZ1805-1&lt;=-0.03,$AZ1806/$AZ1805-1&lt;=-0.045,IF(COUNT($AZ1797:$AZ1806)=10,AVERAGE($AZ1802:$AZ1806)/AVERAGE($AZ1797:$AZ1806)-1&lt;-0.01,FALSE())),0,IF(OR($AZ1806/$AZ1805-1&lt;=-0.02,IF(COUNT($AZ1797:$AZ1806)=10,AVERAGE($AZ1802:$AZ1806)/AVERAGE($AZ1797:$AZ1806)-1&lt;0.005,FALSE())),50,100)))</f>
        <v/>
      </c>
    </row>
    <row r="1807" spans="1:55" ht="15" customHeight="1">
      <c r="A1807" s="56">
        <v>1803</v>
      </c>
      <c r="B1807" s="57">
        <v>45175</v>
      </c>
      <c r="C1807" s="56">
        <v>2023</v>
      </c>
      <c r="D1807" s="58" t="s">
        <v>238</v>
      </c>
      <c r="E1807" s="59">
        <v>15371.44</v>
      </c>
      <c r="F1807" s="60">
        <v>0.15783900000000001</v>
      </c>
      <c r="G1807" s="60">
        <v>-2.9662999999999998E-2</v>
      </c>
      <c r="H1807" s="61">
        <v>0.81630000000000003</v>
      </c>
      <c r="I1807" s="62">
        <v>386</v>
      </c>
      <c r="J1807" s="56" t="s">
        <v>235</v>
      </c>
      <c r="K1807" s="63">
        <v>14.45</v>
      </c>
      <c r="L1807" s="56">
        <f t="shared" si="641"/>
        <v>100</v>
      </c>
      <c r="M1807" s="56">
        <f t="shared" si="642"/>
        <v>100</v>
      </c>
      <c r="N1807" s="56">
        <f t="shared" si="643"/>
        <v>100</v>
      </c>
      <c r="O1807" s="56">
        <f t="shared" si="644"/>
        <v>50</v>
      </c>
      <c r="P1807" s="56">
        <f t="shared" si="645"/>
        <v>100</v>
      </c>
      <c r="Q1807" s="63"/>
      <c r="R1807" s="56"/>
      <c r="S1807" s="60">
        <f t="shared" si="658"/>
        <v>-8.8211170319777432E-3</v>
      </c>
      <c r="T1807" s="64">
        <f t="shared" si="659"/>
        <v>3.1406138472519496E-2</v>
      </c>
      <c r="V1807" s="65"/>
      <c r="W1807" s="65"/>
      <c r="Y1807" s="15" t="str">
        <f t="shared" si="646"/>
        <v>EASY</v>
      </c>
      <c r="AA1807" s="66">
        <f t="shared" si="660"/>
        <v>0.15040007238939035</v>
      </c>
      <c r="AB1807">
        <f>LOOKUP($B1807,'07_L1政策步階'!$A$4:$A$14,'07_L1政策步階'!$C$4:$C$14)</f>
        <v>0</v>
      </c>
      <c r="AC1807" s="65"/>
      <c r="AD1807" s="65"/>
      <c r="AE1807" s="65"/>
      <c r="AF1807" s="65"/>
      <c r="AG1807" s="65"/>
      <c r="AH1807" s="65"/>
      <c r="AI1807" s="65"/>
      <c r="AJ1807" s="65"/>
      <c r="AK1807" s="65"/>
      <c r="AL1807">
        <f t="shared" si="647"/>
        <v>100</v>
      </c>
      <c r="AM1807">
        <f t="shared" si="648"/>
        <v>50</v>
      </c>
      <c r="AN1807" t="str">
        <f t="shared" si="649"/>
        <v/>
      </c>
      <c r="AO1807" t="str">
        <f t="shared" si="650"/>
        <v/>
      </c>
      <c r="AP1807" t="str">
        <f t="shared" si="651"/>
        <v/>
      </c>
      <c r="AQ1807" t="str">
        <f t="shared" si="652"/>
        <v/>
      </c>
      <c r="AR1807" t="str">
        <f t="shared" si="653"/>
        <v/>
      </c>
      <c r="AS1807" t="str">
        <f t="shared" si="654"/>
        <v/>
      </c>
      <c r="AT1807" t="str">
        <f t="shared" si="655"/>
        <v/>
      </c>
      <c r="AU1807" t="str">
        <f t="shared" si="656"/>
        <v/>
      </c>
      <c r="AV1807" t="str">
        <f t="shared" si="657"/>
        <v/>
      </c>
      <c r="AW1807">
        <f>'01_指標庫'!$H$4*ISNUMBER($F1807)+'01_指標庫'!$H$5*ISNUMBER($AA1807)+'01_指標庫'!$H$6*ISNUMBER($G1807)+'01_指標庫'!$H$7*ISNUMBER($H1807)+'01_指標庫'!$H$8*ISNUMBER($AF1807)+'01_指標庫'!$H$9*ISNUMBER($AG1807)+'01_指標庫'!$H$10*ISNUMBER($AB1807)+'01_指標庫'!$H$11*ISNUMBER($AC1807)+'01_指標庫'!$H$12*ISNUMBER($AD1807)+'01_指標庫'!$H$13*ISNUMBER($AE1807)+'01_指標庫'!$H$14*ISNUMBER($I1807)+'01_指標庫'!$H$15*ISNUMBER($AH1807)+'01_指標庫'!$H$16*ISNUMBER($K1807)+'01_指標庫'!$H$17*ISNUMBER($AI1807)+'01_指標庫'!$H$18*ISNUMBER($AJ1807)+'01_指標庫'!$H$19*ISNUMBER($AK1807)+'01_指標庫'!$H$20*ISNUMBER($BB1807)+'01_指標庫'!$H$21*ISNUMBER($BC1807)</f>
        <v>51</v>
      </c>
      <c r="AX1807">
        <f>IF(AW1807=0,50,ROUND(('01_指標庫'!$H$4*IF(ISNUMBER($F1807),L1807,0)+'01_指標庫'!$H$5*IF(ISNUMBER($AA1807),AL1807,0)+'01_指標庫'!$H$6*IF(ISNUMBER($G1807),M1807,0)+'01_指標庫'!$H$7*IF(ISNUMBER($H1807),N1807,0)+'01_指標庫'!$H$8*IF(ISNUMBER($AF1807),AQ1807,0)+'01_指標庫'!$H$9*IF(ISNUMBER($AG1807),AR1807,0)+'01_指標庫'!$H$10*IF(ISNUMBER($AB1807),AM1807,0)+'01_指標庫'!$H$11*IF(ISNUMBER($AC1807),AN1807,0)+'01_指標庫'!$H$12*IF(ISNUMBER($AD1807),AO1807,0)+'01_指標庫'!$H$13*IF(ISNUMBER($AE1807),AP1807,0)+'01_指標庫'!$H$14*IF(ISNUMBER($I1807),O1807,0)+'01_指標庫'!$H$15*IF(ISNUMBER($AH1807),AS1807,0)+'01_指標庫'!$H$16*IF(ISNUMBER($K1807),P1807,0)+'01_指標庫'!$H$17*IF(ISNUMBER($AI1807),AT1807,0)+'01_指標庫'!$H$18*IF(ISNUMBER($AJ1807),AU1807,0)+'01_指標庫'!$H$19*IF(ISNUMBER($AK1807),AV1807,0)+'01_指標庫'!$H$20*IF(ISNUMBER($BB1807),BB1807,0)+'01_指標庫'!$H$21*IF(ISNUMBER($BC1807),BC1807,0))/AW1807,1))</f>
        <v>87.3</v>
      </c>
      <c r="AY1807" s="67"/>
      <c r="AZ1807" s="67"/>
      <c r="BA1807" s="66">
        <f t="shared" si="661"/>
        <v>1.3091688719768069E-2</v>
      </c>
      <c r="BB1807">
        <f t="shared" si="662"/>
        <v>100</v>
      </c>
      <c r="BC1807" t="str">
        <f t="shared" si="663"/>
        <v/>
      </c>
    </row>
    <row r="1808" spans="1:55" ht="15" customHeight="1">
      <c r="A1808" s="56">
        <v>1804</v>
      </c>
      <c r="B1808" s="57">
        <v>45176</v>
      </c>
      <c r="C1808" s="56">
        <v>2023</v>
      </c>
      <c r="D1808" s="58" t="s">
        <v>239</v>
      </c>
      <c r="E1808" s="59">
        <v>15258.52</v>
      </c>
      <c r="F1808" s="60">
        <v>0.147785</v>
      </c>
      <c r="G1808" s="60">
        <v>-3.6791999999999998E-2</v>
      </c>
      <c r="H1808" s="61">
        <v>0.77549999999999997</v>
      </c>
      <c r="I1808" s="62">
        <v>390</v>
      </c>
      <c r="J1808" s="56" t="s">
        <v>235</v>
      </c>
      <c r="K1808" s="63">
        <v>14.4</v>
      </c>
      <c r="L1808" s="56">
        <f t="shared" si="641"/>
        <v>100</v>
      </c>
      <c r="M1808" s="56">
        <f t="shared" si="642"/>
        <v>100</v>
      </c>
      <c r="N1808" s="56">
        <f t="shared" si="643"/>
        <v>100</v>
      </c>
      <c r="O1808" s="56">
        <f t="shared" si="644"/>
        <v>50</v>
      </c>
      <c r="P1808" s="56">
        <f t="shared" si="645"/>
        <v>100</v>
      </c>
      <c r="Q1808" s="63"/>
      <c r="R1808" s="56"/>
      <c r="S1808" s="60">
        <f t="shared" si="658"/>
        <v>-7.3460911924972949E-3</v>
      </c>
      <c r="T1808" s="64">
        <f t="shared" si="659"/>
        <v>-3.4602076124566894E-3</v>
      </c>
      <c r="V1808" s="65"/>
      <c r="W1808" s="65"/>
      <c r="Y1808" s="15" t="str">
        <f t="shared" si="646"/>
        <v>EASY</v>
      </c>
      <c r="AA1808" s="66">
        <f t="shared" si="660"/>
        <v>0.14932066576660641</v>
      </c>
      <c r="AB1808">
        <f>LOOKUP($B1808,'07_L1政策步階'!$A$4:$A$14,'07_L1政策步階'!$C$4:$C$14)</f>
        <v>0</v>
      </c>
      <c r="AC1808" s="65"/>
      <c r="AD1808" s="65"/>
      <c r="AE1808" s="65"/>
      <c r="AF1808" s="65"/>
      <c r="AG1808" s="65"/>
      <c r="AH1808" s="65"/>
      <c r="AI1808" s="65"/>
      <c r="AJ1808" s="65"/>
      <c r="AK1808" s="65"/>
      <c r="AL1808">
        <f t="shared" si="647"/>
        <v>100</v>
      </c>
      <c r="AM1808">
        <f t="shared" si="648"/>
        <v>50</v>
      </c>
      <c r="AN1808" t="str">
        <f t="shared" si="649"/>
        <v/>
      </c>
      <c r="AO1808" t="str">
        <f t="shared" si="650"/>
        <v/>
      </c>
      <c r="AP1808" t="str">
        <f t="shared" si="651"/>
        <v/>
      </c>
      <c r="AQ1808" t="str">
        <f t="shared" si="652"/>
        <v/>
      </c>
      <c r="AR1808" t="str">
        <f t="shared" si="653"/>
        <v/>
      </c>
      <c r="AS1808" t="str">
        <f t="shared" si="654"/>
        <v/>
      </c>
      <c r="AT1808" t="str">
        <f t="shared" si="655"/>
        <v/>
      </c>
      <c r="AU1808" t="str">
        <f t="shared" si="656"/>
        <v/>
      </c>
      <c r="AV1808" t="str">
        <f t="shared" si="657"/>
        <v/>
      </c>
      <c r="AW1808">
        <f>'01_指標庫'!$H$4*ISNUMBER($F1808)+'01_指標庫'!$H$5*ISNUMBER($AA1808)+'01_指標庫'!$H$6*ISNUMBER($G1808)+'01_指標庫'!$H$7*ISNUMBER($H1808)+'01_指標庫'!$H$8*ISNUMBER($AF1808)+'01_指標庫'!$H$9*ISNUMBER($AG1808)+'01_指標庫'!$H$10*ISNUMBER($AB1808)+'01_指標庫'!$H$11*ISNUMBER($AC1808)+'01_指標庫'!$H$12*ISNUMBER($AD1808)+'01_指標庫'!$H$13*ISNUMBER($AE1808)+'01_指標庫'!$H$14*ISNUMBER($I1808)+'01_指標庫'!$H$15*ISNUMBER($AH1808)+'01_指標庫'!$H$16*ISNUMBER($K1808)+'01_指標庫'!$H$17*ISNUMBER($AI1808)+'01_指標庫'!$H$18*ISNUMBER($AJ1808)+'01_指標庫'!$H$19*ISNUMBER($AK1808)+'01_指標庫'!$H$20*ISNUMBER($BB1808)+'01_指標庫'!$H$21*ISNUMBER($BC1808)</f>
        <v>51</v>
      </c>
      <c r="AX1808">
        <f>IF(AW1808=0,50,ROUND(('01_指標庫'!$H$4*IF(ISNUMBER($F1808),L1808,0)+'01_指標庫'!$H$5*IF(ISNUMBER($AA1808),AL1808,0)+'01_指標庫'!$H$6*IF(ISNUMBER($G1808),M1808,0)+'01_指標庫'!$H$7*IF(ISNUMBER($H1808),N1808,0)+'01_指標庫'!$H$8*IF(ISNUMBER($AF1808),AQ1808,0)+'01_指標庫'!$H$9*IF(ISNUMBER($AG1808),AR1808,0)+'01_指標庫'!$H$10*IF(ISNUMBER($AB1808),AM1808,0)+'01_指標庫'!$H$11*IF(ISNUMBER($AC1808),AN1808,0)+'01_指標庫'!$H$12*IF(ISNUMBER($AD1808),AO1808,0)+'01_指標庫'!$H$13*IF(ISNUMBER($AE1808),AP1808,0)+'01_指標庫'!$H$14*IF(ISNUMBER($I1808),O1808,0)+'01_指標庫'!$H$15*IF(ISNUMBER($AH1808),AS1808,0)+'01_指標庫'!$H$16*IF(ISNUMBER($K1808),P1808,0)+'01_指標庫'!$H$17*IF(ISNUMBER($AI1808),AT1808,0)+'01_指標庫'!$H$18*IF(ISNUMBER($AJ1808),AU1808,0)+'01_指標庫'!$H$19*IF(ISNUMBER($AK1808),AV1808,0)+'01_指標庫'!$H$20*IF(ISNUMBER($BB1808),BB1808,0)+'01_指標庫'!$H$21*IF(ISNUMBER($BC1808),BC1808,0))/AW1808,1))</f>
        <v>81.400000000000006</v>
      </c>
      <c r="AY1808" s="67"/>
      <c r="AZ1808" s="67"/>
      <c r="BA1808" s="66">
        <f t="shared" si="661"/>
        <v>9.6898910222711354E-3</v>
      </c>
      <c r="BB1808">
        <f t="shared" si="662"/>
        <v>50</v>
      </c>
      <c r="BC1808" t="str">
        <f t="shared" si="663"/>
        <v/>
      </c>
    </row>
    <row r="1809" spans="1:55" ht="15" customHeight="1">
      <c r="A1809" s="56">
        <v>1805</v>
      </c>
      <c r="B1809" s="57">
        <v>45177</v>
      </c>
      <c r="C1809" s="56">
        <v>2023</v>
      </c>
      <c r="D1809" s="58" t="s">
        <v>234</v>
      </c>
      <c r="E1809" s="59">
        <v>15280.23</v>
      </c>
      <c r="F1809" s="60">
        <v>0.14786199999999999</v>
      </c>
      <c r="G1809" s="60">
        <v>-3.5421000000000001E-2</v>
      </c>
      <c r="H1809" s="61">
        <v>0.77549999999999997</v>
      </c>
      <c r="I1809" s="62">
        <v>385</v>
      </c>
      <c r="J1809" s="56" t="s">
        <v>235</v>
      </c>
      <c r="K1809" s="63">
        <v>13.84</v>
      </c>
      <c r="L1809" s="56">
        <f t="shared" si="641"/>
        <v>100</v>
      </c>
      <c r="M1809" s="56">
        <f t="shared" si="642"/>
        <v>100</v>
      </c>
      <c r="N1809" s="56">
        <f t="shared" si="643"/>
        <v>100</v>
      </c>
      <c r="O1809" s="56">
        <f t="shared" si="644"/>
        <v>50</v>
      </c>
      <c r="P1809" s="56">
        <f t="shared" si="645"/>
        <v>100</v>
      </c>
      <c r="Q1809" s="63"/>
      <c r="R1809" s="56"/>
      <c r="S1809" s="60">
        <f t="shared" si="658"/>
        <v>1.4228116488361753E-3</v>
      </c>
      <c r="T1809" s="64">
        <f t="shared" si="659"/>
        <v>-3.8888888888888973E-2</v>
      </c>
      <c r="V1809" s="65"/>
      <c r="W1809" s="65"/>
      <c r="Y1809" s="15" t="str">
        <f t="shared" si="646"/>
        <v>EASY</v>
      </c>
      <c r="AA1809" s="66">
        <f t="shared" si="660"/>
        <v>0.14823945156451335</v>
      </c>
      <c r="AB1809">
        <f>LOOKUP($B1809,'07_L1政策步階'!$A$4:$A$14,'07_L1政策步階'!$C$4:$C$14)</f>
        <v>0</v>
      </c>
      <c r="AC1809" s="65"/>
      <c r="AD1809" s="65"/>
      <c r="AE1809" s="65"/>
      <c r="AF1809" s="65"/>
      <c r="AG1809" s="65"/>
      <c r="AH1809" s="65"/>
      <c r="AI1809" s="65"/>
      <c r="AJ1809" s="65"/>
      <c r="AK1809" s="65"/>
      <c r="AL1809">
        <f t="shared" si="647"/>
        <v>100</v>
      </c>
      <c r="AM1809">
        <f t="shared" si="648"/>
        <v>50</v>
      </c>
      <c r="AN1809" t="str">
        <f t="shared" si="649"/>
        <v/>
      </c>
      <c r="AO1809" t="str">
        <f t="shared" si="650"/>
        <v/>
      </c>
      <c r="AP1809" t="str">
        <f t="shared" si="651"/>
        <v/>
      </c>
      <c r="AQ1809" t="str">
        <f t="shared" si="652"/>
        <v/>
      </c>
      <c r="AR1809" t="str">
        <f t="shared" si="653"/>
        <v/>
      </c>
      <c r="AS1809" t="str">
        <f t="shared" si="654"/>
        <v/>
      </c>
      <c r="AT1809" t="str">
        <f t="shared" si="655"/>
        <v/>
      </c>
      <c r="AU1809" t="str">
        <f t="shared" si="656"/>
        <v/>
      </c>
      <c r="AV1809" t="str">
        <f t="shared" si="657"/>
        <v/>
      </c>
      <c r="AW1809">
        <f>'01_指標庫'!$H$4*ISNUMBER($F1809)+'01_指標庫'!$H$5*ISNUMBER($AA1809)+'01_指標庫'!$H$6*ISNUMBER($G1809)+'01_指標庫'!$H$7*ISNUMBER($H1809)+'01_指標庫'!$H$8*ISNUMBER($AF1809)+'01_指標庫'!$H$9*ISNUMBER($AG1809)+'01_指標庫'!$H$10*ISNUMBER($AB1809)+'01_指標庫'!$H$11*ISNUMBER($AC1809)+'01_指標庫'!$H$12*ISNUMBER($AD1809)+'01_指標庫'!$H$13*ISNUMBER($AE1809)+'01_指標庫'!$H$14*ISNUMBER($I1809)+'01_指標庫'!$H$15*ISNUMBER($AH1809)+'01_指標庫'!$H$16*ISNUMBER($K1809)+'01_指標庫'!$H$17*ISNUMBER($AI1809)+'01_指標庫'!$H$18*ISNUMBER($AJ1809)+'01_指標庫'!$H$19*ISNUMBER($AK1809)+'01_指標庫'!$H$20*ISNUMBER($BB1809)+'01_指標庫'!$H$21*ISNUMBER($BC1809)</f>
        <v>51</v>
      </c>
      <c r="AX1809">
        <f>IF(AW1809=0,50,ROUND(('01_指標庫'!$H$4*IF(ISNUMBER($F1809),L1809,0)+'01_指標庫'!$H$5*IF(ISNUMBER($AA1809),AL1809,0)+'01_指標庫'!$H$6*IF(ISNUMBER($G1809),M1809,0)+'01_指標庫'!$H$7*IF(ISNUMBER($H1809),N1809,0)+'01_指標庫'!$H$8*IF(ISNUMBER($AF1809),AQ1809,0)+'01_指標庫'!$H$9*IF(ISNUMBER($AG1809),AR1809,0)+'01_指標庫'!$H$10*IF(ISNUMBER($AB1809),AM1809,0)+'01_指標庫'!$H$11*IF(ISNUMBER($AC1809),AN1809,0)+'01_指標庫'!$H$12*IF(ISNUMBER($AD1809),AO1809,0)+'01_指標庫'!$H$13*IF(ISNUMBER($AE1809),AP1809,0)+'01_指標庫'!$H$14*IF(ISNUMBER($I1809),O1809,0)+'01_指標庫'!$H$15*IF(ISNUMBER($AH1809),AS1809,0)+'01_指標庫'!$H$16*IF(ISNUMBER($K1809),P1809,0)+'01_指標庫'!$H$17*IF(ISNUMBER($AI1809),AT1809,0)+'01_指標庫'!$H$18*IF(ISNUMBER($AJ1809),AU1809,0)+'01_指標庫'!$H$19*IF(ISNUMBER($AK1809),AV1809,0)+'01_指標庫'!$H$20*IF(ISNUMBER($BB1809),BB1809,0)+'01_指標庫'!$H$21*IF(ISNUMBER($BC1809),BC1809,0))/AW1809,1))</f>
        <v>81.400000000000006</v>
      </c>
      <c r="AY1809" s="67"/>
      <c r="AZ1809" s="67"/>
      <c r="BA1809" s="66">
        <f t="shared" si="661"/>
        <v>3.7518688378759268E-3</v>
      </c>
      <c r="BB1809">
        <f t="shared" si="662"/>
        <v>50</v>
      </c>
      <c r="BC1809" t="str">
        <f t="shared" si="663"/>
        <v/>
      </c>
    </row>
    <row r="1810" spans="1:55" ht="15" customHeight="1">
      <c r="A1810" s="56">
        <v>1806</v>
      </c>
      <c r="B1810" s="57">
        <v>45180</v>
      </c>
      <c r="C1810" s="56">
        <v>2023</v>
      </c>
      <c r="D1810" s="58" t="s">
        <v>236</v>
      </c>
      <c r="E1810" s="59">
        <v>15461.87</v>
      </c>
      <c r="F1810" s="60">
        <v>0.159805</v>
      </c>
      <c r="G1810" s="60">
        <v>-2.3955000000000001E-2</v>
      </c>
      <c r="H1810" s="61">
        <v>0.77549999999999997</v>
      </c>
      <c r="I1810" s="62">
        <v>382</v>
      </c>
      <c r="J1810" s="56" t="s">
        <v>235</v>
      </c>
      <c r="K1810" s="63">
        <v>13.8</v>
      </c>
      <c r="L1810" s="56">
        <f t="shared" si="641"/>
        <v>100</v>
      </c>
      <c r="M1810" s="56">
        <f t="shared" si="642"/>
        <v>100</v>
      </c>
      <c r="N1810" s="56">
        <f t="shared" si="643"/>
        <v>100</v>
      </c>
      <c r="O1810" s="56">
        <f t="shared" si="644"/>
        <v>50</v>
      </c>
      <c r="P1810" s="56">
        <f t="shared" si="645"/>
        <v>100</v>
      </c>
      <c r="Q1810" s="63"/>
      <c r="R1810" s="56"/>
      <c r="S1810" s="60">
        <f t="shared" si="658"/>
        <v>1.1887255623770132E-2</v>
      </c>
      <c r="T1810" s="64">
        <f t="shared" si="659"/>
        <v>-2.8901734104045396E-3</v>
      </c>
      <c r="V1810" s="65"/>
      <c r="W1810" s="65"/>
      <c r="Y1810" s="15" t="str">
        <f t="shared" si="646"/>
        <v>EASY</v>
      </c>
      <c r="AA1810" s="66">
        <f t="shared" si="660"/>
        <v>0.1473392783202474</v>
      </c>
      <c r="AB1810">
        <f>LOOKUP($B1810,'07_L1政策步階'!$A$4:$A$14,'07_L1政策步階'!$C$4:$C$14)</f>
        <v>0</v>
      </c>
      <c r="AC1810" s="65"/>
      <c r="AD1810" s="65"/>
      <c r="AE1810" s="65"/>
      <c r="AF1810" s="65"/>
      <c r="AG1810" s="65"/>
      <c r="AH1810" s="65"/>
      <c r="AI1810" s="65"/>
      <c r="AJ1810" s="65"/>
      <c r="AK1810" s="65"/>
      <c r="AL1810">
        <f t="shared" si="647"/>
        <v>100</v>
      </c>
      <c r="AM1810">
        <f t="shared" si="648"/>
        <v>50</v>
      </c>
      <c r="AN1810" t="str">
        <f t="shared" si="649"/>
        <v/>
      </c>
      <c r="AO1810" t="str">
        <f t="shared" si="650"/>
        <v/>
      </c>
      <c r="AP1810" t="str">
        <f t="shared" si="651"/>
        <v/>
      </c>
      <c r="AQ1810" t="str">
        <f t="shared" si="652"/>
        <v/>
      </c>
      <c r="AR1810" t="str">
        <f t="shared" si="653"/>
        <v/>
      </c>
      <c r="AS1810" t="str">
        <f t="shared" si="654"/>
        <v/>
      </c>
      <c r="AT1810" t="str">
        <f t="shared" si="655"/>
        <v/>
      </c>
      <c r="AU1810" t="str">
        <f t="shared" si="656"/>
        <v/>
      </c>
      <c r="AV1810" t="str">
        <f t="shared" si="657"/>
        <v/>
      </c>
      <c r="AW1810">
        <f>'01_指標庫'!$H$4*ISNUMBER($F1810)+'01_指標庫'!$H$5*ISNUMBER($AA1810)+'01_指標庫'!$H$6*ISNUMBER($G1810)+'01_指標庫'!$H$7*ISNUMBER($H1810)+'01_指標庫'!$H$8*ISNUMBER($AF1810)+'01_指標庫'!$H$9*ISNUMBER($AG1810)+'01_指標庫'!$H$10*ISNUMBER($AB1810)+'01_指標庫'!$H$11*ISNUMBER($AC1810)+'01_指標庫'!$H$12*ISNUMBER($AD1810)+'01_指標庫'!$H$13*ISNUMBER($AE1810)+'01_指標庫'!$H$14*ISNUMBER($I1810)+'01_指標庫'!$H$15*ISNUMBER($AH1810)+'01_指標庫'!$H$16*ISNUMBER($K1810)+'01_指標庫'!$H$17*ISNUMBER($AI1810)+'01_指標庫'!$H$18*ISNUMBER($AJ1810)+'01_指標庫'!$H$19*ISNUMBER($AK1810)+'01_指標庫'!$H$20*ISNUMBER($BB1810)+'01_指標庫'!$H$21*ISNUMBER($BC1810)</f>
        <v>51</v>
      </c>
      <c r="AX1810">
        <f>IF(AW1810=0,50,ROUND(('01_指標庫'!$H$4*IF(ISNUMBER($F1810),L1810,0)+'01_指標庫'!$H$5*IF(ISNUMBER($AA1810),AL1810,0)+'01_指標庫'!$H$6*IF(ISNUMBER($G1810),M1810,0)+'01_指標庫'!$H$7*IF(ISNUMBER($H1810),N1810,0)+'01_指標庫'!$H$8*IF(ISNUMBER($AF1810),AQ1810,0)+'01_指標庫'!$H$9*IF(ISNUMBER($AG1810),AR1810,0)+'01_指標庫'!$H$10*IF(ISNUMBER($AB1810),AM1810,0)+'01_指標庫'!$H$11*IF(ISNUMBER($AC1810),AN1810,0)+'01_指標庫'!$H$12*IF(ISNUMBER($AD1810),AO1810,0)+'01_指標庫'!$H$13*IF(ISNUMBER($AE1810),AP1810,0)+'01_指標庫'!$H$14*IF(ISNUMBER($I1810),O1810,0)+'01_指標庫'!$H$15*IF(ISNUMBER($AH1810),AS1810,0)+'01_指標庫'!$H$16*IF(ISNUMBER($K1810),P1810,0)+'01_指標庫'!$H$17*IF(ISNUMBER($AI1810),AT1810,0)+'01_指標庫'!$H$18*IF(ISNUMBER($AJ1810),AU1810,0)+'01_指標庫'!$H$19*IF(ISNUMBER($AK1810),AV1810,0)+'01_指標庫'!$H$20*IF(ISNUMBER($BB1810),BB1810,0)+'01_指標庫'!$H$21*IF(ISNUMBER($BC1810),BC1810,0))/AW1810,1))</f>
        <v>81.400000000000006</v>
      </c>
      <c r="AY1810" s="67"/>
      <c r="AZ1810" s="67"/>
      <c r="BA1810" s="66">
        <f t="shared" si="661"/>
        <v>-1.9965704512903137E-5</v>
      </c>
      <c r="BB1810">
        <f t="shared" si="662"/>
        <v>50</v>
      </c>
      <c r="BC1810" t="str">
        <f t="shared" si="663"/>
        <v/>
      </c>
    </row>
    <row r="1811" spans="1:55" ht="15" customHeight="1">
      <c r="A1811" s="56">
        <v>1807</v>
      </c>
      <c r="B1811" s="57">
        <v>45181</v>
      </c>
      <c r="C1811" s="56">
        <v>2023</v>
      </c>
      <c r="D1811" s="58" t="s">
        <v>237</v>
      </c>
      <c r="E1811" s="59">
        <v>15289.74</v>
      </c>
      <c r="F1811" s="60">
        <v>0.14536199999999999</v>
      </c>
      <c r="G1811" s="60">
        <v>-3.4820999999999998E-2</v>
      </c>
      <c r="H1811" s="61">
        <v>0.77549999999999997</v>
      </c>
      <c r="I1811" s="62">
        <v>384</v>
      </c>
      <c r="J1811" s="56" t="s">
        <v>235</v>
      </c>
      <c r="K1811" s="63">
        <v>14.23</v>
      </c>
      <c r="L1811" s="56">
        <f t="shared" si="641"/>
        <v>100</v>
      </c>
      <c r="M1811" s="56">
        <f t="shared" si="642"/>
        <v>100</v>
      </c>
      <c r="N1811" s="56">
        <f t="shared" si="643"/>
        <v>100</v>
      </c>
      <c r="O1811" s="56">
        <f t="shared" si="644"/>
        <v>50</v>
      </c>
      <c r="P1811" s="56">
        <f t="shared" si="645"/>
        <v>100</v>
      </c>
      <c r="Q1811" s="63"/>
      <c r="R1811" s="56"/>
      <c r="S1811" s="60">
        <f t="shared" si="658"/>
        <v>-1.1132547356820455E-2</v>
      </c>
      <c r="T1811" s="64">
        <f t="shared" si="659"/>
        <v>3.1159420289855078E-2</v>
      </c>
      <c r="V1811" s="65"/>
      <c r="W1811" s="65"/>
      <c r="Y1811" s="15" t="str">
        <f t="shared" si="646"/>
        <v>EASY</v>
      </c>
      <c r="AA1811" s="66">
        <f t="shared" si="660"/>
        <v>0.14597290027013887</v>
      </c>
      <c r="AB1811">
        <f>LOOKUP($B1811,'07_L1政策步階'!$A$4:$A$14,'07_L1政策步階'!$C$4:$C$14)</f>
        <v>0</v>
      </c>
      <c r="AC1811" s="65"/>
      <c r="AD1811" s="65"/>
      <c r="AE1811" s="65"/>
      <c r="AF1811" s="65"/>
      <c r="AG1811" s="65"/>
      <c r="AH1811" s="65"/>
      <c r="AI1811" s="65"/>
      <c r="AJ1811" s="65"/>
      <c r="AK1811" s="65"/>
      <c r="AL1811">
        <f t="shared" si="647"/>
        <v>100</v>
      </c>
      <c r="AM1811">
        <f t="shared" si="648"/>
        <v>50</v>
      </c>
      <c r="AN1811" t="str">
        <f t="shared" si="649"/>
        <v/>
      </c>
      <c r="AO1811" t="str">
        <f t="shared" si="650"/>
        <v/>
      </c>
      <c r="AP1811" t="str">
        <f t="shared" si="651"/>
        <v/>
      </c>
      <c r="AQ1811" t="str">
        <f t="shared" si="652"/>
        <v/>
      </c>
      <c r="AR1811" t="str">
        <f t="shared" si="653"/>
        <v/>
      </c>
      <c r="AS1811" t="str">
        <f t="shared" si="654"/>
        <v/>
      </c>
      <c r="AT1811" t="str">
        <f t="shared" si="655"/>
        <v/>
      </c>
      <c r="AU1811" t="str">
        <f t="shared" si="656"/>
        <v/>
      </c>
      <c r="AV1811" t="str">
        <f t="shared" si="657"/>
        <v/>
      </c>
      <c r="AW1811">
        <f>'01_指標庫'!$H$4*ISNUMBER($F1811)+'01_指標庫'!$H$5*ISNUMBER($AA1811)+'01_指標庫'!$H$6*ISNUMBER($G1811)+'01_指標庫'!$H$7*ISNUMBER($H1811)+'01_指標庫'!$H$8*ISNUMBER($AF1811)+'01_指標庫'!$H$9*ISNUMBER($AG1811)+'01_指標庫'!$H$10*ISNUMBER($AB1811)+'01_指標庫'!$H$11*ISNUMBER($AC1811)+'01_指標庫'!$H$12*ISNUMBER($AD1811)+'01_指標庫'!$H$13*ISNUMBER($AE1811)+'01_指標庫'!$H$14*ISNUMBER($I1811)+'01_指標庫'!$H$15*ISNUMBER($AH1811)+'01_指標庫'!$H$16*ISNUMBER($K1811)+'01_指標庫'!$H$17*ISNUMBER($AI1811)+'01_指標庫'!$H$18*ISNUMBER($AJ1811)+'01_指標庫'!$H$19*ISNUMBER($AK1811)+'01_指標庫'!$H$20*ISNUMBER($BB1811)+'01_指標庫'!$H$21*ISNUMBER($BC1811)</f>
        <v>51</v>
      </c>
      <c r="AX1811">
        <f>IF(AW1811=0,50,ROUND(('01_指標庫'!$H$4*IF(ISNUMBER($F1811),L1811,0)+'01_指標庫'!$H$5*IF(ISNUMBER($AA1811),AL1811,0)+'01_指標庫'!$H$6*IF(ISNUMBER($G1811),M1811,0)+'01_指標庫'!$H$7*IF(ISNUMBER($H1811),N1811,0)+'01_指標庫'!$H$8*IF(ISNUMBER($AF1811),AQ1811,0)+'01_指標庫'!$H$9*IF(ISNUMBER($AG1811),AR1811,0)+'01_指標庫'!$H$10*IF(ISNUMBER($AB1811),AM1811,0)+'01_指標庫'!$H$11*IF(ISNUMBER($AC1811),AN1811,0)+'01_指標庫'!$H$12*IF(ISNUMBER($AD1811),AO1811,0)+'01_指標庫'!$H$13*IF(ISNUMBER($AE1811),AP1811,0)+'01_指標庫'!$H$14*IF(ISNUMBER($I1811),O1811,0)+'01_指標庫'!$H$15*IF(ISNUMBER($AH1811),AS1811,0)+'01_指標庫'!$H$16*IF(ISNUMBER($K1811),P1811,0)+'01_指標庫'!$H$17*IF(ISNUMBER($AI1811),AT1811,0)+'01_指標庫'!$H$18*IF(ISNUMBER($AJ1811),AU1811,0)+'01_指標庫'!$H$19*IF(ISNUMBER($AK1811),AV1811,0)+'01_指標庫'!$H$20*IF(ISNUMBER($BB1811),BB1811,0)+'01_指標庫'!$H$21*IF(ISNUMBER($BC1811),BC1811,0))/AW1811,1))</f>
        <v>75.5</v>
      </c>
      <c r="AY1811" s="67"/>
      <c r="AZ1811" s="67"/>
      <c r="BA1811" s="66">
        <f t="shared" si="661"/>
        <v>-4.398349490701281E-3</v>
      </c>
      <c r="BB1811">
        <f t="shared" si="662"/>
        <v>0</v>
      </c>
      <c r="BC1811" t="str">
        <f t="shared" si="663"/>
        <v/>
      </c>
    </row>
    <row r="1812" spans="1:55" ht="15" customHeight="1">
      <c r="A1812" s="56">
        <v>1808</v>
      </c>
      <c r="B1812" s="57">
        <v>45182</v>
      </c>
      <c r="C1812" s="56">
        <v>2023</v>
      </c>
      <c r="D1812" s="58" t="s">
        <v>238</v>
      </c>
      <c r="E1812" s="59">
        <v>15348.53</v>
      </c>
      <c r="F1812" s="60">
        <v>0.148256</v>
      </c>
      <c r="G1812" s="60">
        <v>-3.1109999999999999E-2</v>
      </c>
      <c r="H1812" s="61">
        <v>0.79590000000000005</v>
      </c>
      <c r="I1812" s="62">
        <v>385</v>
      </c>
      <c r="J1812" s="56" t="s">
        <v>235</v>
      </c>
      <c r="K1812" s="63">
        <v>13.48</v>
      </c>
      <c r="L1812" s="56">
        <f t="shared" si="641"/>
        <v>100</v>
      </c>
      <c r="M1812" s="56">
        <f t="shared" si="642"/>
        <v>100</v>
      </c>
      <c r="N1812" s="56">
        <f t="shared" si="643"/>
        <v>100</v>
      </c>
      <c r="O1812" s="56">
        <f t="shared" si="644"/>
        <v>50</v>
      </c>
      <c r="P1812" s="56">
        <f t="shared" si="645"/>
        <v>100</v>
      </c>
      <c r="Q1812" s="63"/>
      <c r="R1812" s="56"/>
      <c r="S1812" s="60">
        <f t="shared" si="658"/>
        <v>3.8450621135481811E-3</v>
      </c>
      <c r="T1812" s="64">
        <f t="shared" si="659"/>
        <v>-5.2705551651440641E-2</v>
      </c>
      <c r="V1812" s="65"/>
      <c r="W1812" s="65"/>
      <c r="Y1812" s="15" t="str">
        <f t="shared" si="646"/>
        <v>EASY</v>
      </c>
      <c r="AA1812" s="66">
        <f t="shared" si="660"/>
        <v>0.14467760808590002</v>
      </c>
      <c r="AB1812">
        <f>LOOKUP($B1812,'07_L1政策步階'!$A$4:$A$14,'07_L1政策步階'!$C$4:$C$14)</f>
        <v>0</v>
      </c>
      <c r="AC1812" s="65"/>
      <c r="AD1812" s="65"/>
      <c r="AE1812" s="65"/>
      <c r="AF1812" s="65"/>
      <c r="AG1812" s="65"/>
      <c r="AH1812" s="65"/>
      <c r="AI1812" s="65"/>
      <c r="AJ1812" s="65"/>
      <c r="AK1812" s="65"/>
      <c r="AL1812">
        <f t="shared" si="647"/>
        <v>100</v>
      </c>
      <c r="AM1812">
        <f t="shared" si="648"/>
        <v>50</v>
      </c>
      <c r="AN1812" t="str">
        <f t="shared" si="649"/>
        <v/>
      </c>
      <c r="AO1812" t="str">
        <f t="shared" si="650"/>
        <v/>
      </c>
      <c r="AP1812" t="str">
        <f t="shared" si="651"/>
        <v/>
      </c>
      <c r="AQ1812" t="str">
        <f t="shared" si="652"/>
        <v/>
      </c>
      <c r="AR1812" t="str">
        <f t="shared" si="653"/>
        <v/>
      </c>
      <c r="AS1812" t="str">
        <f t="shared" si="654"/>
        <v/>
      </c>
      <c r="AT1812" t="str">
        <f t="shared" si="655"/>
        <v/>
      </c>
      <c r="AU1812" t="str">
        <f t="shared" si="656"/>
        <v/>
      </c>
      <c r="AV1812" t="str">
        <f t="shared" si="657"/>
        <v/>
      </c>
      <c r="AW1812">
        <f>'01_指標庫'!$H$4*ISNUMBER($F1812)+'01_指標庫'!$H$5*ISNUMBER($AA1812)+'01_指標庫'!$H$6*ISNUMBER($G1812)+'01_指標庫'!$H$7*ISNUMBER($H1812)+'01_指標庫'!$H$8*ISNUMBER($AF1812)+'01_指標庫'!$H$9*ISNUMBER($AG1812)+'01_指標庫'!$H$10*ISNUMBER($AB1812)+'01_指標庫'!$H$11*ISNUMBER($AC1812)+'01_指標庫'!$H$12*ISNUMBER($AD1812)+'01_指標庫'!$H$13*ISNUMBER($AE1812)+'01_指標庫'!$H$14*ISNUMBER($I1812)+'01_指標庫'!$H$15*ISNUMBER($AH1812)+'01_指標庫'!$H$16*ISNUMBER($K1812)+'01_指標庫'!$H$17*ISNUMBER($AI1812)+'01_指標庫'!$H$18*ISNUMBER($AJ1812)+'01_指標庫'!$H$19*ISNUMBER($AK1812)+'01_指標庫'!$H$20*ISNUMBER($BB1812)+'01_指標庫'!$H$21*ISNUMBER($BC1812)</f>
        <v>51</v>
      </c>
      <c r="AX1812">
        <f>IF(AW1812=0,50,ROUND(('01_指標庫'!$H$4*IF(ISNUMBER($F1812),L1812,0)+'01_指標庫'!$H$5*IF(ISNUMBER($AA1812),AL1812,0)+'01_指標庫'!$H$6*IF(ISNUMBER($G1812),M1812,0)+'01_指標庫'!$H$7*IF(ISNUMBER($H1812),N1812,0)+'01_指標庫'!$H$8*IF(ISNUMBER($AF1812),AQ1812,0)+'01_指標庫'!$H$9*IF(ISNUMBER($AG1812),AR1812,0)+'01_指標庫'!$H$10*IF(ISNUMBER($AB1812),AM1812,0)+'01_指標庫'!$H$11*IF(ISNUMBER($AC1812),AN1812,0)+'01_指標庫'!$H$12*IF(ISNUMBER($AD1812),AO1812,0)+'01_指標庫'!$H$13*IF(ISNUMBER($AE1812),AP1812,0)+'01_指標庫'!$H$14*IF(ISNUMBER($I1812),O1812,0)+'01_指標庫'!$H$15*IF(ISNUMBER($AH1812),AS1812,0)+'01_指標庫'!$H$16*IF(ISNUMBER($K1812),P1812,0)+'01_指標庫'!$H$17*IF(ISNUMBER($AI1812),AT1812,0)+'01_指標庫'!$H$18*IF(ISNUMBER($AJ1812),AU1812,0)+'01_指標庫'!$H$19*IF(ISNUMBER($AK1812),AV1812,0)+'01_指標庫'!$H$20*IF(ISNUMBER($BB1812),BB1812,0)+'01_指標庫'!$H$21*IF(ISNUMBER($BC1812),BC1812,0))/AW1812,1))</f>
        <v>75.5</v>
      </c>
      <c r="AY1812" s="67"/>
      <c r="AZ1812" s="67"/>
      <c r="BA1812" s="66">
        <f t="shared" si="661"/>
        <v>-4.5147546390134075E-3</v>
      </c>
      <c r="BB1812">
        <f t="shared" si="662"/>
        <v>0</v>
      </c>
      <c r="BC1812" t="str">
        <f t="shared" si="663"/>
        <v/>
      </c>
    </row>
    <row r="1813" spans="1:55" ht="15" customHeight="1">
      <c r="A1813" s="56">
        <v>1809</v>
      </c>
      <c r="B1813" s="57">
        <v>45183</v>
      </c>
      <c r="C1813" s="56">
        <v>2023</v>
      </c>
      <c r="D1813" s="58" t="s">
        <v>239</v>
      </c>
      <c r="E1813" s="59">
        <v>15473.89</v>
      </c>
      <c r="F1813" s="60">
        <v>0.156027</v>
      </c>
      <c r="G1813" s="60">
        <v>-2.3196000000000001E-2</v>
      </c>
      <c r="H1813" s="61">
        <v>0.81630000000000003</v>
      </c>
      <c r="I1813" s="62">
        <v>378</v>
      </c>
      <c r="J1813" s="56" t="s">
        <v>235</v>
      </c>
      <c r="K1813" s="63">
        <v>12.82</v>
      </c>
      <c r="L1813" s="56">
        <f t="shared" si="641"/>
        <v>100</v>
      </c>
      <c r="M1813" s="56">
        <f t="shared" si="642"/>
        <v>100</v>
      </c>
      <c r="N1813" s="56">
        <f t="shared" si="643"/>
        <v>100</v>
      </c>
      <c r="O1813" s="56">
        <f t="shared" si="644"/>
        <v>50</v>
      </c>
      <c r="P1813" s="56">
        <f t="shared" si="645"/>
        <v>100</v>
      </c>
      <c r="Q1813" s="63"/>
      <c r="R1813" s="56"/>
      <c r="S1813" s="60">
        <f t="shared" si="658"/>
        <v>8.1675574142929808E-3</v>
      </c>
      <c r="T1813" s="64">
        <f t="shared" si="659"/>
        <v>-4.8961424332344183E-2</v>
      </c>
      <c r="V1813" s="65"/>
      <c r="W1813" s="65"/>
      <c r="Y1813" s="15" t="str">
        <f t="shared" si="646"/>
        <v>EASY</v>
      </c>
      <c r="AA1813" s="66">
        <f t="shared" si="660"/>
        <v>0.14349149889002843</v>
      </c>
      <c r="AB1813">
        <f>LOOKUP($B1813,'07_L1政策步階'!$A$4:$A$14,'07_L1政策步階'!$C$4:$C$14)</f>
        <v>0</v>
      </c>
      <c r="AC1813" s="65"/>
      <c r="AD1813" s="65"/>
      <c r="AE1813" s="65"/>
      <c r="AF1813" s="65"/>
      <c r="AG1813" s="65"/>
      <c r="AH1813" s="65"/>
      <c r="AI1813" s="65"/>
      <c r="AJ1813" s="65"/>
      <c r="AK1813" s="65"/>
      <c r="AL1813">
        <f t="shared" si="647"/>
        <v>100</v>
      </c>
      <c r="AM1813">
        <f t="shared" si="648"/>
        <v>50</v>
      </c>
      <c r="AN1813" t="str">
        <f t="shared" si="649"/>
        <v/>
      </c>
      <c r="AO1813" t="str">
        <f t="shared" si="650"/>
        <v/>
      </c>
      <c r="AP1813" t="str">
        <f t="shared" si="651"/>
        <v/>
      </c>
      <c r="AQ1813" t="str">
        <f t="shared" si="652"/>
        <v/>
      </c>
      <c r="AR1813" t="str">
        <f t="shared" si="653"/>
        <v/>
      </c>
      <c r="AS1813" t="str">
        <f t="shared" si="654"/>
        <v/>
      </c>
      <c r="AT1813" t="str">
        <f t="shared" si="655"/>
        <v/>
      </c>
      <c r="AU1813" t="str">
        <f t="shared" si="656"/>
        <v/>
      </c>
      <c r="AV1813" t="str">
        <f t="shared" si="657"/>
        <v/>
      </c>
      <c r="AW1813">
        <f>'01_指標庫'!$H$4*ISNUMBER($F1813)+'01_指標庫'!$H$5*ISNUMBER($AA1813)+'01_指標庫'!$H$6*ISNUMBER($G1813)+'01_指標庫'!$H$7*ISNUMBER($H1813)+'01_指標庫'!$H$8*ISNUMBER($AF1813)+'01_指標庫'!$H$9*ISNUMBER($AG1813)+'01_指標庫'!$H$10*ISNUMBER($AB1813)+'01_指標庫'!$H$11*ISNUMBER($AC1813)+'01_指標庫'!$H$12*ISNUMBER($AD1813)+'01_指標庫'!$H$13*ISNUMBER($AE1813)+'01_指標庫'!$H$14*ISNUMBER($I1813)+'01_指標庫'!$H$15*ISNUMBER($AH1813)+'01_指標庫'!$H$16*ISNUMBER($K1813)+'01_指標庫'!$H$17*ISNUMBER($AI1813)+'01_指標庫'!$H$18*ISNUMBER($AJ1813)+'01_指標庫'!$H$19*ISNUMBER($AK1813)+'01_指標庫'!$H$20*ISNUMBER($BB1813)+'01_指標庫'!$H$21*ISNUMBER($BC1813)</f>
        <v>51</v>
      </c>
      <c r="AX1813">
        <f>IF(AW1813=0,50,ROUND(('01_指標庫'!$H$4*IF(ISNUMBER($F1813),L1813,0)+'01_指標庫'!$H$5*IF(ISNUMBER($AA1813),AL1813,0)+'01_指標庫'!$H$6*IF(ISNUMBER($G1813),M1813,0)+'01_指標庫'!$H$7*IF(ISNUMBER($H1813),N1813,0)+'01_指標庫'!$H$8*IF(ISNUMBER($AF1813),AQ1813,0)+'01_指標庫'!$H$9*IF(ISNUMBER($AG1813),AR1813,0)+'01_指標庫'!$H$10*IF(ISNUMBER($AB1813),AM1813,0)+'01_指標庫'!$H$11*IF(ISNUMBER($AC1813),AN1813,0)+'01_指標庫'!$H$12*IF(ISNUMBER($AD1813),AO1813,0)+'01_指標庫'!$H$13*IF(ISNUMBER($AE1813),AP1813,0)+'01_指標庫'!$H$14*IF(ISNUMBER($I1813),O1813,0)+'01_指標庫'!$H$15*IF(ISNUMBER($AH1813),AS1813,0)+'01_指標庫'!$H$16*IF(ISNUMBER($K1813),P1813,0)+'01_指標庫'!$H$17*IF(ISNUMBER($AI1813),AT1813,0)+'01_指標庫'!$H$18*IF(ISNUMBER($AJ1813),AU1813,0)+'01_指標庫'!$H$19*IF(ISNUMBER($AK1813),AV1813,0)+'01_指標庫'!$H$20*IF(ISNUMBER($BB1813),BB1813,0)+'01_指標庫'!$H$21*IF(ISNUMBER($BC1813),BC1813,0))/AW1813,1))</f>
        <v>81.400000000000006</v>
      </c>
      <c r="AY1813" s="67"/>
      <c r="AZ1813" s="67"/>
      <c r="BA1813" s="66">
        <f t="shared" si="661"/>
        <v>-1.7915452339034577E-3</v>
      </c>
      <c r="BB1813">
        <f t="shared" si="662"/>
        <v>50</v>
      </c>
      <c r="BC1813" t="str">
        <f t="shared" si="663"/>
        <v/>
      </c>
    </row>
    <row r="1814" spans="1:55" ht="15" customHeight="1">
      <c r="A1814" s="56">
        <v>1810</v>
      </c>
      <c r="B1814" s="57">
        <v>45184</v>
      </c>
      <c r="C1814" s="56">
        <v>2023</v>
      </c>
      <c r="D1814" s="58" t="s">
        <v>234</v>
      </c>
      <c r="E1814" s="59">
        <v>15202.4</v>
      </c>
      <c r="F1814" s="60">
        <v>0.134213</v>
      </c>
      <c r="G1814" s="60">
        <v>-4.0334000000000002E-2</v>
      </c>
      <c r="H1814" s="61">
        <v>0.81630000000000003</v>
      </c>
      <c r="I1814" s="62">
        <v>379</v>
      </c>
      <c r="J1814" s="56" t="s">
        <v>235</v>
      </c>
      <c r="K1814" s="63">
        <v>13.79</v>
      </c>
      <c r="L1814" s="56">
        <f t="shared" si="641"/>
        <v>100</v>
      </c>
      <c r="M1814" s="56">
        <f t="shared" si="642"/>
        <v>100</v>
      </c>
      <c r="N1814" s="56">
        <f t="shared" si="643"/>
        <v>100</v>
      </c>
      <c r="O1814" s="56">
        <f t="shared" si="644"/>
        <v>50</v>
      </c>
      <c r="P1814" s="56">
        <f t="shared" si="645"/>
        <v>100</v>
      </c>
      <c r="Q1814" s="63"/>
      <c r="R1814" s="56"/>
      <c r="S1814" s="60">
        <f t="shared" si="658"/>
        <v>-1.7545038771763277E-2</v>
      </c>
      <c r="T1814" s="64">
        <f t="shared" si="659"/>
        <v>7.5663026521060717E-2</v>
      </c>
      <c r="V1814" s="65"/>
      <c r="W1814" s="65"/>
      <c r="Y1814" s="15" t="str">
        <f t="shared" si="646"/>
        <v>EASY</v>
      </c>
      <c r="AA1814" s="66">
        <f t="shared" si="660"/>
        <v>0.14211815360325941</v>
      </c>
      <c r="AB1814">
        <f>LOOKUP($B1814,'07_L1政策步階'!$A$4:$A$14,'07_L1政策步階'!$C$4:$C$14)</f>
        <v>0</v>
      </c>
      <c r="AC1814" s="65"/>
      <c r="AD1814" s="65"/>
      <c r="AE1814" s="65"/>
      <c r="AF1814" s="65"/>
      <c r="AG1814" s="65"/>
      <c r="AH1814" s="65"/>
      <c r="AI1814" s="65"/>
      <c r="AJ1814" s="65"/>
      <c r="AK1814" s="65"/>
      <c r="AL1814">
        <f t="shared" si="647"/>
        <v>100</v>
      </c>
      <c r="AM1814">
        <f t="shared" si="648"/>
        <v>50</v>
      </c>
      <c r="AN1814" t="str">
        <f t="shared" si="649"/>
        <v/>
      </c>
      <c r="AO1814" t="str">
        <f t="shared" si="650"/>
        <v/>
      </c>
      <c r="AP1814" t="str">
        <f t="shared" si="651"/>
        <v/>
      </c>
      <c r="AQ1814" t="str">
        <f t="shared" si="652"/>
        <v/>
      </c>
      <c r="AR1814" t="str">
        <f t="shared" si="653"/>
        <v/>
      </c>
      <c r="AS1814" t="str">
        <f t="shared" si="654"/>
        <v/>
      </c>
      <c r="AT1814" t="str">
        <f t="shared" si="655"/>
        <v/>
      </c>
      <c r="AU1814" t="str">
        <f t="shared" si="656"/>
        <v/>
      </c>
      <c r="AV1814" t="str">
        <f t="shared" si="657"/>
        <v/>
      </c>
      <c r="AW1814">
        <f>'01_指標庫'!$H$4*ISNUMBER($F1814)+'01_指標庫'!$H$5*ISNUMBER($AA1814)+'01_指標庫'!$H$6*ISNUMBER($G1814)+'01_指標庫'!$H$7*ISNUMBER($H1814)+'01_指標庫'!$H$8*ISNUMBER($AF1814)+'01_指標庫'!$H$9*ISNUMBER($AG1814)+'01_指標庫'!$H$10*ISNUMBER($AB1814)+'01_指標庫'!$H$11*ISNUMBER($AC1814)+'01_指標庫'!$H$12*ISNUMBER($AD1814)+'01_指標庫'!$H$13*ISNUMBER($AE1814)+'01_指標庫'!$H$14*ISNUMBER($I1814)+'01_指標庫'!$H$15*ISNUMBER($AH1814)+'01_指標庫'!$H$16*ISNUMBER($K1814)+'01_指標庫'!$H$17*ISNUMBER($AI1814)+'01_指標庫'!$H$18*ISNUMBER($AJ1814)+'01_指標庫'!$H$19*ISNUMBER($AK1814)+'01_指標庫'!$H$20*ISNUMBER($BB1814)+'01_指標庫'!$H$21*ISNUMBER($BC1814)</f>
        <v>51</v>
      </c>
      <c r="AX1814">
        <f>IF(AW1814=0,50,ROUND(('01_指標庫'!$H$4*IF(ISNUMBER($F1814),L1814,0)+'01_指標庫'!$H$5*IF(ISNUMBER($AA1814),AL1814,0)+'01_指標庫'!$H$6*IF(ISNUMBER($G1814),M1814,0)+'01_指標庫'!$H$7*IF(ISNUMBER($H1814),N1814,0)+'01_指標庫'!$H$8*IF(ISNUMBER($AF1814),AQ1814,0)+'01_指標庫'!$H$9*IF(ISNUMBER($AG1814),AR1814,0)+'01_指標庫'!$H$10*IF(ISNUMBER($AB1814),AM1814,0)+'01_指標庫'!$H$11*IF(ISNUMBER($AC1814),AN1814,0)+'01_指標庫'!$H$12*IF(ISNUMBER($AD1814),AO1814,0)+'01_指標庫'!$H$13*IF(ISNUMBER($AE1814),AP1814,0)+'01_指標庫'!$H$14*IF(ISNUMBER($I1814),O1814,0)+'01_指標庫'!$H$15*IF(ISNUMBER($AH1814),AS1814,0)+'01_指標庫'!$H$16*IF(ISNUMBER($K1814),P1814,0)+'01_指標庫'!$H$17*IF(ISNUMBER($AI1814),AT1814,0)+'01_指標庫'!$H$18*IF(ISNUMBER($AJ1814),AU1814,0)+'01_指標庫'!$H$19*IF(ISNUMBER($AK1814),AV1814,0)+'01_指標庫'!$H$20*IF(ISNUMBER($BB1814),BB1814,0)+'01_指標庫'!$H$21*IF(ISNUMBER($BC1814),BC1814,0))/AW1814,1))</f>
        <v>81.400000000000006</v>
      </c>
      <c r="AY1814" s="67"/>
      <c r="AZ1814" s="67"/>
      <c r="BA1814" s="66">
        <f t="shared" si="661"/>
        <v>-8.6449150903555871E-4</v>
      </c>
      <c r="BB1814">
        <f t="shared" si="662"/>
        <v>50</v>
      </c>
      <c r="BC1814" t="str">
        <f t="shared" si="663"/>
        <v/>
      </c>
    </row>
    <row r="1815" spans="1:55" ht="15" customHeight="1">
      <c r="A1815" s="56">
        <v>1811</v>
      </c>
      <c r="B1815" s="57">
        <v>45187</v>
      </c>
      <c r="C1815" s="56">
        <v>2023</v>
      </c>
      <c r="D1815" s="58" t="s">
        <v>236</v>
      </c>
      <c r="E1815" s="59">
        <v>15225.37</v>
      </c>
      <c r="F1815" s="60">
        <v>0.134352</v>
      </c>
      <c r="G1815" s="60">
        <v>-3.8884000000000002E-2</v>
      </c>
      <c r="H1815" s="61">
        <v>0.79590000000000005</v>
      </c>
      <c r="I1815" s="62">
        <v>382</v>
      </c>
      <c r="J1815" s="56" t="s">
        <v>235</v>
      </c>
      <c r="K1815" s="63">
        <v>14</v>
      </c>
      <c r="L1815" s="56">
        <f t="shared" si="641"/>
        <v>100</v>
      </c>
      <c r="M1815" s="56">
        <f t="shared" si="642"/>
        <v>100</v>
      </c>
      <c r="N1815" s="56">
        <f t="shared" si="643"/>
        <v>100</v>
      </c>
      <c r="O1815" s="56">
        <f t="shared" si="644"/>
        <v>50</v>
      </c>
      <c r="P1815" s="56">
        <f t="shared" si="645"/>
        <v>100</v>
      </c>
      <c r="Q1815" s="63"/>
      <c r="R1815" s="56"/>
      <c r="S1815" s="60">
        <f t="shared" si="658"/>
        <v>1.5109456401620758E-3</v>
      </c>
      <c r="T1815" s="64">
        <f t="shared" si="659"/>
        <v>1.5228426395939243E-2</v>
      </c>
      <c r="V1815" s="65"/>
      <c r="W1815" s="65"/>
      <c r="Y1815" s="15" t="str">
        <f t="shared" si="646"/>
        <v>EASY</v>
      </c>
      <c r="AA1815" s="66">
        <f t="shared" si="660"/>
        <v>0.14081552778647599</v>
      </c>
      <c r="AB1815">
        <f>LOOKUP($B1815,'07_L1政策步階'!$A$4:$A$14,'07_L1政策步階'!$C$4:$C$14)</f>
        <v>0</v>
      </c>
      <c r="AC1815" s="65"/>
      <c r="AD1815" s="65"/>
      <c r="AE1815" s="65"/>
      <c r="AF1815" s="65"/>
      <c r="AG1815" s="65"/>
      <c r="AH1815" s="65"/>
      <c r="AI1815" s="65"/>
      <c r="AJ1815" s="65"/>
      <c r="AK1815" s="65"/>
      <c r="AL1815">
        <f t="shared" si="647"/>
        <v>100</v>
      </c>
      <c r="AM1815">
        <f t="shared" si="648"/>
        <v>50</v>
      </c>
      <c r="AN1815" t="str">
        <f t="shared" si="649"/>
        <v/>
      </c>
      <c r="AO1815" t="str">
        <f t="shared" si="650"/>
        <v/>
      </c>
      <c r="AP1815" t="str">
        <f t="shared" si="651"/>
        <v/>
      </c>
      <c r="AQ1815" t="str">
        <f t="shared" si="652"/>
        <v/>
      </c>
      <c r="AR1815" t="str">
        <f t="shared" si="653"/>
        <v/>
      </c>
      <c r="AS1815" t="str">
        <f t="shared" si="654"/>
        <v/>
      </c>
      <c r="AT1815" t="str">
        <f t="shared" si="655"/>
        <v/>
      </c>
      <c r="AU1815" t="str">
        <f t="shared" si="656"/>
        <v/>
      </c>
      <c r="AV1815" t="str">
        <f t="shared" si="657"/>
        <v/>
      </c>
      <c r="AW1815">
        <f>'01_指標庫'!$H$4*ISNUMBER($F1815)+'01_指標庫'!$H$5*ISNUMBER($AA1815)+'01_指標庫'!$H$6*ISNUMBER($G1815)+'01_指標庫'!$H$7*ISNUMBER($H1815)+'01_指標庫'!$H$8*ISNUMBER($AF1815)+'01_指標庫'!$H$9*ISNUMBER($AG1815)+'01_指標庫'!$H$10*ISNUMBER($AB1815)+'01_指標庫'!$H$11*ISNUMBER($AC1815)+'01_指標庫'!$H$12*ISNUMBER($AD1815)+'01_指標庫'!$H$13*ISNUMBER($AE1815)+'01_指標庫'!$H$14*ISNUMBER($I1815)+'01_指標庫'!$H$15*ISNUMBER($AH1815)+'01_指標庫'!$H$16*ISNUMBER($K1815)+'01_指標庫'!$H$17*ISNUMBER($AI1815)+'01_指標庫'!$H$18*ISNUMBER($AJ1815)+'01_指標庫'!$H$19*ISNUMBER($AK1815)+'01_指標庫'!$H$20*ISNUMBER($BB1815)+'01_指標庫'!$H$21*ISNUMBER($BC1815)</f>
        <v>51</v>
      </c>
      <c r="AX1815">
        <f>IF(AW1815=0,50,ROUND(('01_指標庫'!$H$4*IF(ISNUMBER($F1815),L1815,0)+'01_指標庫'!$H$5*IF(ISNUMBER($AA1815),AL1815,0)+'01_指標庫'!$H$6*IF(ISNUMBER($G1815),M1815,0)+'01_指標庫'!$H$7*IF(ISNUMBER($H1815),N1815,0)+'01_指標庫'!$H$8*IF(ISNUMBER($AF1815),AQ1815,0)+'01_指標庫'!$H$9*IF(ISNUMBER($AG1815),AR1815,0)+'01_指標庫'!$H$10*IF(ISNUMBER($AB1815),AM1815,0)+'01_指標庫'!$H$11*IF(ISNUMBER($AC1815),AN1815,0)+'01_指標庫'!$H$12*IF(ISNUMBER($AD1815),AO1815,0)+'01_指標庫'!$H$13*IF(ISNUMBER($AE1815),AP1815,0)+'01_指標庫'!$H$14*IF(ISNUMBER($I1815),O1815,0)+'01_指標庫'!$H$15*IF(ISNUMBER($AH1815),AS1815,0)+'01_指標庫'!$H$16*IF(ISNUMBER($K1815),P1815,0)+'01_指標庫'!$H$17*IF(ISNUMBER($AI1815),AT1815,0)+'01_指標庫'!$H$18*IF(ISNUMBER($AJ1815),AU1815,0)+'01_指標庫'!$H$19*IF(ISNUMBER($AK1815),AV1815,0)+'01_指標庫'!$H$20*IF(ISNUMBER($BB1815),BB1815,0)+'01_指標庫'!$H$21*IF(ISNUMBER($BC1815),BC1815,0))/AW1815,1))</f>
        <v>81.400000000000006</v>
      </c>
      <c r="AY1815" s="67"/>
      <c r="AZ1815" s="67"/>
      <c r="BA1815" s="66">
        <f t="shared" si="661"/>
        <v>-2.2185470586243428E-3</v>
      </c>
      <c r="BB1815">
        <f t="shared" si="662"/>
        <v>50</v>
      </c>
      <c r="BC1815" t="str">
        <f t="shared" si="663"/>
        <v/>
      </c>
    </row>
    <row r="1816" spans="1:55" ht="15" customHeight="1">
      <c r="A1816" s="56">
        <v>1812</v>
      </c>
      <c r="B1816" s="57">
        <v>45188</v>
      </c>
      <c r="C1816" s="56">
        <v>2023</v>
      </c>
      <c r="D1816" s="58" t="s">
        <v>237</v>
      </c>
      <c r="E1816" s="59">
        <v>15191.23</v>
      </c>
      <c r="F1816" s="60">
        <v>0.13047700000000001</v>
      </c>
      <c r="G1816" s="60">
        <v>-4.1038999999999999E-2</v>
      </c>
      <c r="H1816" s="61">
        <v>0.79590000000000005</v>
      </c>
      <c r="I1816" s="62">
        <v>382</v>
      </c>
      <c r="J1816" s="56" t="s">
        <v>235</v>
      </c>
      <c r="K1816" s="63">
        <v>14.11</v>
      </c>
      <c r="L1816" s="56">
        <f t="shared" si="641"/>
        <v>100</v>
      </c>
      <c r="M1816" s="56">
        <f t="shared" si="642"/>
        <v>100</v>
      </c>
      <c r="N1816" s="56">
        <f t="shared" si="643"/>
        <v>100</v>
      </c>
      <c r="O1816" s="56">
        <f t="shared" si="644"/>
        <v>50</v>
      </c>
      <c r="P1816" s="56">
        <f t="shared" si="645"/>
        <v>100</v>
      </c>
      <c r="Q1816" s="63"/>
      <c r="R1816" s="56"/>
      <c r="S1816" s="60">
        <f t="shared" si="658"/>
        <v>-2.242310039099249E-3</v>
      </c>
      <c r="T1816" s="64">
        <f t="shared" si="659"/>
        <v>7.8571428571427848E-3</v>
      </c>
      <c r="V1816" s="65"/>
      <c r="W1816" s="65"/>
      <c r="Y1816" s="15" t="str">
        <f t="shared" si="646"/>
        <v>EASY</v>
      </c>
      <c r="AA1816" s="66">
        <f t="shared" si="660"/>
        <v>0.13969036962343373</v>
      </c>
      <c r="AB1816">
        <f>LOOKUP($B1816,'07_L1政策步階'!$A$4:$A$14,'07_L1政策步階'!$C$4:$C$14)</f>
        <v>0</v>
      </c>
      <c r="AC1816" s="65"/>
      <c r="AD1816" s="65"/>
      <c r="AE1816" s="65"/>
      <c r="AF1816" s="65"/>
      <c r="AG1816" s="65"/>
      <c r="AH1816" s="65"/>
      <c r="AI1816" s="65"/>
      <c r="AJ1816" s="65"/>
      <c r="AK1816" s="65"/>
      <c r="AL1816">
        <f t="shared" si="647"/>
        <v>100</v>
      </c>
      <c r="AM1816">
        <f t="shared" si="648"/>
        <v>50</v>
      </c>
      <c r="AN1816" t="str">
        <f t="shared" si="649"/>
        <v/>
      </c>
      <c r="AO1816" t="str">
        <f t="shared" si="650"/>
        <v/>
      </c>
      <c r="AP1816" t="str">
        <f t="shared" si="651"/>
        <v/>
      </c>
      <c r="AQ1816" t="str">
        <f t="shared" si="652"/>
        <v/>
      </c>
      <c r="AR1816" t="str">
        <f t="shared" si="653"/>
        <v/>
      </c>
      <c r="AS1816" t="str">
        <f t="shared" si="654"/>
        <v/>
      </c>
      <c r="AT1816" t="str">
        <f t="shared" si="655"/>
        <v/>
      </c>
      <c r="AU1816" t="str">
        <f t="shared" si="656"/>
        <v/>
      </c>
      <c r="AV1816" t="str">
        <f t="shared" si="657"/>
        <v/>
      </c>
      <c r="AW1816">
        <f>'01_指標庫'!$H$4*ISNUMBER($F1816)+'01_指標庫'!$H$5*ISNUMBER($AA1816)+'01_指標庫'!$H$6*ISNUMBER($G1816)+'01_指標庫'!$H$7*ISNUMBER($H1816)+'01_指標庫'!$H$8*ISNUMBER($AF1816)+'01_指標庫'!$H$9*ISNUMBER($AG1816)+'01_指標庫'!$H$10*ISNUMBER($AB1816)+'01_指標庫'!$H$11*ISNUMBER($AC1816)+'01_指標庫'!$H$12*ISNUMBER($AD1816)+'01_指標庫'!$H$13*ISNUMBER($AE1816)+'01_指標庫'!$H$14*ISNUMBER($I1816)+'01_指標庫'!$H$15*ISNUMBER($AH1816)+'01_指標庫'!$H$16*ISNUMBER($K1816)+'01_指標庫'!$H$17*ISNUMBER($AI1816)+'01_指標庫'!$H$18*ISNUMBER($AJ1816)+'01_指標庫'!$H$19*ISNUMBER($AK1816)+'01_指標庫'!$H$20*ISNUMBER($BB1816)+'01_指標庫'!$H$21*ISNUMBER($BC1816)</f>
        <v>51</v>
      </c>
      <c r="AX1816">
        <f>IF(AW1816=0,50,ROUND(('01_指標庫'!$H$4*IF(ISNUMBER($F1816),L1816,0)+'01_指標庫'!$H$5*IF(ISNUMBER($AA1816),AL1816,0)+'01_指標庫'!$H$6*IF(ISNUMBER($G1816),M1816,0)+'01_指標庫'!$H$7*IF(ISNUMBER($H1816),N1816,0)+'01_指標庫'!$H$8*IF(ISNUMBER($AF1816),AQ1816,0)+'01_指標庫'!$H$9*IF(ISNUMBER($AG1816),AR1816,0)+'01_指標庫'!$H$10*IF(ISNUMBER($AB1816),AM1816,0)+'01_指標庫'!$H$11*IF(ISNUMBER($AC1816),AN1816,0)+'01_指標庫'!$H$12*IF(ISNUMBER($AD1816),AO1816,0)+'01_指標庫'!$H$13*IF(ISNUMBER($AE1816),AP1816,0)+'01_指標庫'!$H$14*IF(ISNUMBER($I1816),O1816,0)+'01_指標庫'!$H$15*IF(ISNUMBER($AH1816),AS1816,0)+'01_指標庫'!$H$16*IF(ISNUMBER($K1816),P1816,0)+'01_指標庫'!$H$17*IF(ISNUMBER($AI1816),AT1816,0)+'01_指標庫'!$H$18*IF(ISNUMBER($AJ1816),AU1816,0)+'01_指標庫'!$H$19*IF(ISNUMBER($AK1816),AV1816,0)+'01_指標庫'!$H$20*IF(ISNUMBER($BB1816),BB1816,0)+'01_指標庫'!$H$21*IF(ISNUMBER($BC1816),BC1816,0))/AW1816,1))</f>
        <v>81.400000000000006</v>
      </c>
      <c r="AY1816" s="67"/>
      <c r="AZ1816" s="67"/>
      <c r="BA1816" s="66">
        <f t="shared" si="661"/>
        <v>-1.4394210650827688E-3</v>
      </c>
      <c r="BB1816">
        <f t="shared" si="662"/>
        <v>50</v>
      </c>
      <c r="BC1816" t="str">
        <f t="shared" si="663"/>
        <v/>
      </c>
    </row>
    <row r="1817" spans="1:55" ht="15" customHeight="1">
      <c r="A1817" s="56">
        <v>1813</v>
      </c>
      <c r="B1817" s="57">
        <v>45189</v>
      </c>
      <c r="C1817" s="56">
        <v>2023</v>
      </c>
      <c r="D1817" s="58" t="s">
        <v>238</v>
      </c>
      <c r="E1817" s="59">
        <v>14969.92</v>
      </c>
      <c r="F1817" s="60">
        <v>0.11279500000000001</v>
      </c>
      <c r="G1817" s="60">
        <v>-5.5010000000000003E-2</v>
      </c>
      <c r="H1817" s="61">
        <v>0.81630000000000003</v>
      </c>
      <c r="I1817" s="62">
        <v>377</v>
      </c>
      <c r="J1817" s="56" t="s">
        <v>235</v>
      </c>
      <c r="K1817" s="63">
        <v>15.14</v>
      </c>
      <c r="L1817" s="56">
        <f t="shared" si="641"/>
        <v>100</v>
      </c>
      <c r="M1817" s="56">
        <f t="shared" si="642"/>
        <v>100</v>
      </c>
      <c r="N1817" s="56">
        <f t="shared" si="643"/>
        <v>100</v>
      </c>
      <c r="O1817" s="56">
        <f t="shared" si="644"/>
        <v>50</v>
      </c>
      <c r="P1817" s="56">
        <f t="shared" si="645"/>
        <v>100</v>
      </c>
      <c r="Q1817" s="63"/>
      <c r="R1817" s="56"/>
      <c r="S1817" s="60">
        <f t="shared" si="658"/>
        <v>-1.4568273931735543E-2</v>
      </c>
      <c r="T1817" s="64">
        <f t="shared" si="659"/>
        <v>7.299787384833456E-2</v>
      </c>
      <c r="V1817" s="65"/>
      <c r="W1817" s="65"/>
      <c r="Y1817" s="15" t="str">
        <f t="shared" si="646"/>
        <v>EASY</v>
      </c>
      <c r="AA1817" s="66">
        <f t="shared" si="660"/>
        <v>0.13822833772140308</v>
      </c>
      <c r="AB1817">
        <f>LOOKUP($B1817,'07_L1政策步階'!$A$4:$A$14,'07_L1政策步階'!$C$4:$C$14)</f>
        <v>0</v>
      </c>
      <c r="AC1817" s="65"/>
      <c r="AD1817" s="65"/>
      <c r="AE1817" s="65"/>
      <c r="AF1817" s="65"/>
      <c r="AG1817" s="65"/>
      <c r="AH1817" s="65"/>
      <c r="AI1817" s="65"/>
      <c r="AJ1817" s="65"/>
      <c r="AK1817" s="65"/>
      <c r="AL1817">
        <f t="shared" si="647"/>
        <v>100</v>
      </c>
      <c r="AM1817">
        <f t="shared" si="648"/>
        <v>50</v>
      </c>
      <c r="AN1817" t="str">
        <f t="shared" si="649"/>
        <v/>
      </c>
      <c r="AO1817" t="str">
        <f t="shared" si="650"/>
        <v/>
      </c>
      <c r="AP1817" t="str">
        <f t="shared" si="651"/>
        <v/>
      </c>
      <c r="AQ1817" t="str">
        <f t="shared" si="652"/>
        <v/>
      </c>
      <c r="AR1817" t="str">
        <f t="shared" si="653"/>
        <v/>
      </c>
      <c r="AS1817" t="str">
        <f t="shared" si="654"/>
        <v/>
      </c>
      <c r="AT1817" t="str">
        <f t="shared" si="655"/>
        <v/>
      </c>
      <c r="AU1817" t="str">
        <f t="shared" si="656"/>
        <v/>
      </c>
      <c r="AV1817" t="str">
        <f t="shared" si="657"/>
        <v/>
      </c>
      <c r="AW1817">
        <f>'01_指標庫'!$H$4*ISNUMBER($F1817)+'01_指標庫'!$H$5*ISNUMBER($AA1817)+'01_指標庫'!$H$6*ISNUMBER($G1817)+'01_指標庫'!$H$7*ISNUMBER($H1817)+'01_指標庫'!$H$8*ISNUMBER($AF1817)+'01_指標庫'!$H$9*ISNUMBER($AG1817)+'01_指標庫'!$H$10*ISNUMBER($AB1817)+'01_指標庫'!$H$11*ISNUMBER($AC1817)+'01_指標庫'!$H$12*ISNUMBER($AD1817)+'01_指標庫'!$H$13*ISNUMBER($AE1817)+'01_指標庫'!$H$14*ISNUMBER($I1817)+'01_指標庫'!$H$15*ISNUMBER($AH1817)+'01_指標庫'!$H$16*ISNUMBER($K1817)+'01_指標庫'!$H$17*ISNUMBER($AI1817)+'01_指標庫'!$H$18*ISNUMBER($AJ1817)+'01_指標庫'!$H$19*ISNUMBER($AK1817)+'01_指標庫'!$H$20*ISNUMBER($BB1817)+'01_指標庫'!$H$21*ISNUMBER($BC1817)</f>
        <v>51</v>
      </c>
      <c r="AX1817">
        <f>IF(AW1817=0,50,ROUND(('01_指標庫'!$H$4*IF(ISNUMBER($F1817),L1817,0)+'01_指標庫'!$H$5*IF(ISNUMBER($AA1817),AL1817,0)+'01_指標庫'!$H$6*IF(ISNUMBER($G1817),M1817,0)+'01_指標庫'!$H$7*IF(ISNUMBER($H1817),N1817,0)+'01_指標庫'!$H$8*IF(ISNUMBER($AF1817),AQ1817,0)+'01_指標庫'!$H$9*IF(ISNUMBER($AG1817),AR1817,0)+'01_指標庫'!$H$10*IF(ISNUMBER($AB1817),AM1817,0)+'01_指標庫'!$H$11*IF(ISNUMBER($AC1817),AN1817,0)+'01_指標庫'!$H$12*IF(ISNUMBER($AD1817),AO1817,0)+'01_指標庫'!$H$13*IF(ISNUMBER($AE1817),AP1817,0)+'01_指標庫'!$H$14*IF(ISNUMBER($I1817),O1817,0)+'01_指標庫'!$H$15*IF(ISNUMBER($AH1817),AS1817,0)+'01_指標庫'!$H$16*IF(ISNUMBER($K1817),P1817,0)+'01_指標庫'!$H$17*IF(ISNUMBER($AI1817),AT1817,0)+'01_指標庫'!$H$18*IF(ISNUMBER($AJ1817),AU1817,0)+'01_指標庫'!$H$19*IF(ISNUMBER($AK1817),AV1817,0)+'01_指標庫'!$H$20*IF(ISNUMBER($BB1817),BB1817,0)+'01_指標庫'!$H$21*IF(ISNUMBER($BC1817),BC1817,0))/AW1817,1))</f>
        <v>75.5</v>
      </c>
      <c r="AY1817" s="67"/>
      <c r="AZ1817" s="67"/>
      <c r="BA1817" s="66">
        <f t="shared" si="661"/>
        <v>-3.7725840642246489E-3</v>
      </c>
      <c r="BB1817">
        <f t="shared" si="662"/>
        <v>0</v>
      </c>
      <c r="BC1817" t="str">
        <f t="shared" si="663"/>
        <v/>
      </c>
    </row>
    <row r="1818" spans="1:55" ht="15" customHeight="1">
      <c r="A1818" s="56">
        <v>1814</v>
      </c>
      <c r="B1818" s="57">
        <v>45190</v>
      </c>
      <c r="C1818" s="56">
        <v>2023</v>
      </c>
      <c r="D1818" s="58" t="s">
        <v>239</v>
      </c>
      <c r="E1818" s="59">
        <v>14694.24</v>
      </c>
      <c r="F1818" s="60">
        <v>9.1206999999999996E-2</v>
      </c>
      <c r="G1818" s="60">
        <v>-7.2412000000000004E-2</v>
      </c>
      <c r="H1818" s="61">
        <v>0.73470000000000002</v>
      </c>
      <c r="I1818" s="62">
        <v>389</v>
      </c>
      <c r="J1818" s="56" t="s">
        <v>235</v>
      </c>
      <c r="K1818" s="63">
        <v>17.54</v>
      </c>
      <c r="L1818" s="56">
        <f t="shared" si="641"/>
        <v>100</v>
      </c>
      <c r="M1818" s="56">
        <f t="shared" si="642"/>
        <v>50</v>
      </c>
      <c r="N1818" s="56">
        <f t="shared" si="643"/>
        <v>100</v>
      </c>
      <c r="O1818" s="56">
        <f t="shared" si="644"/>
        <v>50</v>
      </c>
      <c r="P1818" s="56">
        <f t="shared" si="645"/>
        <v>100</v>
      </c>
      <c r="Q1818" s="63"/>
      <c r="R1818" s="56"/>
      <c r="S1818" s="60">
        <f t="shared" si="658"/>
        <v>-1.8415596075329721E-2</v>
      </c>
      <c r="T1818" s="64">
        <f t="shared" si="659"/>
        <v>0.15852047556142668</v>
      </c>
      <c r="V1818" s="65"/>
      <c r="W1818" s="65"/>
      <c r="Y1818" s="15" t="str">
        <f t="shared" si="646"/>
        <v>UNCERTAIN</v>
      </c>
      <c r="AA1818" s="66">
        <f t="shared" si="660"/>
        <v>0.13617682328164182</v>
      </c>
      <c r="AB1818">
        <f>LOOKUP($B1818,'07_L1政策步階'!$A$4:$A$14,'07_L1政策步階'!$C$4:$C$14)</f>
        <v>0</v>
      </c>
      <c r="AC1818" s="65"/>
      <c r="AD1818" s="65"/>
      <c r="AE1818" s="65"/>
      <c r="AF1818" s="65"/>
      <c r="AG1818" s="65"/>
      <c r="AH1818" s="65"/>
      <c r="AI1818" s="65"/>
      <c r="AJ1818" s="65"/>
      <c r="AK1818" s="65"/>
      <c r="AL1818">
        <f t="shared" si="647"/>
        <v>100</v>
      </c>
      <c r="AM1818">
        <f t="shared" si="648"/>
        <v>50</v>
      </c>
      <c r="AN1818" t="str">
        <f t="shared" si="649"/>
        <v/>
      </c>
      <c r="AO1818" t="str">
        <f t="shared" si="650"/>
        <v/>
      </c>
      <c r="AP1818" t="str">
        <f t="shared" si="651"/>
        <v/>
      </c>
      <c r="AQ1818" t="str">
        <f t="shared" si="652"/>
        <v/>
      </c>
      <c r="AR1818" t="str">
        <f t="shared" si="653"/>
        <v/>
      </c>
      <c r="AS1818" t="str">
        <f t="shared" si="654"/>
        <v/>
      </c>
      <c r="AT1818" t="str">
        <f t="shared" si="655"/>
        <v/>
      </c>
      <c r="AU1818" t="str">
        <f t="shared" si="656"/>
        <v/>
      </c>
      <c r="AV1818" t="str">
        <f t="shared" si="657"/>
        <v/>
      </c>
      <c r="AW1818">
        <f>'01_指標庫'!$H$4*ISNUMBER($F1818)+'01_指標庫'!$H$5*ISNUMBER($AA1818)+'01_指標庫'!$H$6*ISNUMBER($G1818)+'01_指標庫'!$H$7*ISNUMBER($H1818)+'01_指標庫'!$H$8*ISNUMBER($AF1818)+'01_指標庫'!$H$9*ISNUMBER($AG1818)+'01_指標庫'!$H$10*ISNUMBER($AB1818)+'01_指標庫'!$H$11*ISNUMBER($AC1818)+'01_指標庫'!$H$12*ISNUMBER($AD1818)+'01_指標庫'!$H$13*ISNUMBER($AE1818)+'01_指標庫'!$H$14*ISNUMBER($I1818)+'01_指標庫'!$H$15*ISNUMBER($AH1818)+'01_指標庫'!$H$16*ISNUMBER($K1818)+'01_指標庫'!$H$17*ISNUMBER($AI1818)+'01_指標庫'!$H$18*ISNUMBER($AJ1818)+'01_指標庫'!$H$19*ISNUMBER($AK1818)+'01_指標庫'!$H$20*ISNUMBER($BB1818)+'01_指標庫'!$H$21*ISNUMBER($BC1818)</f>
        <v>51</v>
      </c>
      <c r="AX1818">
        <f>IF(AW1818=0,50,ROUND(('01_指標庫'!$H$4*IF(ISNUMBER($F1818),L1818,0)+'01_指標庫'!$H$5*IF(ISNUMBER($AA1818),AL1818,0)+'01_指標庫'!$H$6*IF(ISNUMBER($G1818),M1818,0)+'01_指標庫'!$H$7*IF(ISNUMBER($H1818),N1818,0)+'01_指標庫'!$H$8*IF(ISNUMBER($AF1818),AQ1818,0)+'01_指標庫'!$H$9*IF(ISNUMBER($AG1818),AR1818,0)+'01_指標庫'!$H$10*IF(ISNUMBER($AB1818),AM1818,0)+'01_指標庫'!$H$11*IF(ISNUMBER($AC1818),AN1818,0)+'01_指標庫'!$H$12*IF(ISNUMBER($AD1818),AO1818,0)+'01_指標庫'!$H$13*IF(ISNUMBER($AE1818),AP1818,0)+'01_指標庫'!$H$14*IF(ISNUMBER($I1818),O1818,0)+'01_指標庫'!$H$15*IF(ISNUMBER($AH1818),AS1818,0)+'01_指標庫'!$H$16*IF(ISNUMBER($K1818),P1818,0)+'01_指標庫'!$H$17*IF(ISNUMBER($AI1818),AT1818,0)+'01_指標庫'!$H$18*IF(ISNUMBER($AJ1818),AU1818,0)+'01_指標庫'!$H$19*IF(ISNUMBER($AK1818),AV1818,0)+'01_指標庫'!$H$20*IF(ISNUMBER($BB1818),BB1818,0)+'01_指標庫'!$H$21*IF(ISNUMBER($BC1818),BC1818,0))/AW1818,1))</f>
        <v>67.599999999999994</v>
      </c>
      <c r="AY1818" s="67"/>
      <c r="AZ1818" s="67"/>
      <c r="BA1818" s="66">
        <f t="shared" si="661"/>
        <v>-1.0326847924724714E-2</v>
      </c>
      <c r="BB1818">
        <f t="shared" si="662"/>
        <v>0</v>
      </c>
      <c r="BC1818" t="str">
        <f t="shared" si="663"/>
        <v/>
      </c>
    </row>
    <row r="1819" spans="1:55" ht="15" customHeight="1">
      <c r="A1819" s="56">
        <v>1815</v>
      </c>
      <c r="B1819" s="57">
        <v>45191</v>
      </c>
      <c r="C1819" s="56">
        <v>2023</v>
      </c>
      <c r="D1819" s="58" t="s">
        <v>234</v>
      </c>
      <c r="E1819" s="59">
        <v>14701.1</v>
      </c>
      <c r="F1819" s="60">
        <v>9.0537000000000006E-2</v>
      </c>
      <c r="G1819" s="60">
        <v>-7.1979000000000001E-2</v>
      </c>
      <c r="H1819" s="61">
        <v>0.77549999999999997</v>
      </c>
      <c r="I1819" s="62">
        <v>393</v>
      </c>
      <c r="J1819" s="56" t="s">
        <v>235</v>
      </c>
      <c r="K1819" s="63">
        <v>17.2</v>
      </c>
      <c r="L1819" s="56">
        <f t="shared" si="641"/>
        <v>100</v>
      </c>
      <c r="M1819" s="56">
        <f t="shared" si="642"/>
        <v>50</v>
      </c>
      <c r="N1819" s="56">
        <f t="shared" si="643"/>
        <v>100</v>
      </c>
      <c r="O1819" s="56">
        <f t="shared" si="644"/>
        <v>50</v>
      </c>
      <c r="P1819" s="56">
        <f t="shared" si="645"/>
        <v>100</v>
      </c>
      <c r="Q1819" s="63"/>
      <c r="R1819" s="56"/>
      <c r="S1819" s="60">
        <f t="shared" si="658"/>
        <v>4.6684959548781713E-4</v>
      </c>
      <c r="T1819" s="64">
        <f t="shared" si="659"/>
        <v>-1.9384264538198415E-2</v>
      </c>
      <c r="V1819" s="65"/>
      <c r="W1819" s="65"/>
      <c r="Y1819" s="15" t="str">
        <f t="shared" si="646"/>
        <v>UNCERTAIN</v>
      </c>
      <c r="AA1819" s="66">
        <f t="shared" si="660"/>
        <v>0.13365665504617241</v>
      </c>
      <c r="AB1819">
        <f>LOOKUP($B1819,'07_L1政策步階'!$A$4:$A$14,'07_L1政策步階'!$C$4:$C$14)</f>
        <v>0</v>
      </c>
      <c r="AC1819" s="65"/>
      <c r="AD1819" s="65"/>
      <c r="AE1819" s="65"/>
      <c r="AF1819" s="65"/>
      <c r="AG1819" s="65"/>
      <c r="AH1819" s="65"/>
      <c r="AI1819" s="65"/>
      <c r="AJ1819" s="65"/>
      <c r="AK1819" s="65"/>
      <c r="AL1819">
        <f t="shared" si="647"/>
        <v>100</v>
      </c>
      <c r="AM1819">
        <f t="shared" si="648"/>
        <v>50</v>
      </c>
      <c r="AN1819" t="str">
        <f t="shared" si="649"/>
        <v/>
      </c>
      <c r="AO1819" t="str">
        <f t="shared" si="650"/>
        <v/>
      </c>
      <c r="AP1819" t="str">
        <f t="shared" si="651"/>
        <v/>
      </c>
      <c r="AQ1819" t="str">
        <f t="shared" si="652"/>
        <v/>
      </c>
      <c r="AR1819" t="str">
        <f t="shared" si="653"/>
        <v/>
      </c>
      <c r="AS1819" t="str">
        <f t="shared" si="654"/>
        <v/>
      </c>
      <c r="AT1819" t="str">
        <f t="shared" si="655"/>
        <v/>
      </c>
      <c r="AU1819" t="str">
        <f t="shared" si="656"/>
        <v/>
      </c>
      <c r="AV1819" t="str">
        <f t="shared" si="657"/>
        <v/>
      </c>
      <c r="AW1819">
        <f>'01_指標庫'!$H$4*ISNUMBER($F1819)+'01_指標庫'!$H$5*ISNUMBER($AA1819)+'01_指標庫'!$H$6*ISNUMBER($G1819)+'01_指標庫'!$H$7*ISNUMBER($H1819)+'01_指標庫'!$H$8*ISNUMBER($AF1819)+'01_指標庫'!$H$9*ISNUMBER($AG1819)+'01_指標庫'!$H$10*ISNUMBER($AB1819)+'01_指標庫'!$H$11*ISNUMBER($AC1819)+'01_指標庫'!$H$12*ISNUMBER($AD1819)+'01_指標庫'!$H$13*ISNUMBER($AE1819)+'01_指標庫'!$H$14*ISNUMBER($I1819)+'01_指標庫'!$H$15*ISNUMBER($AH1819)+'01_指標庫'!$H$16*ISNUMBER($K1819)+'01_指標庫'!$H$17*ISNUMBER($AI1819)+'01_指標庫'!$H$18*ISNUMBER($AJ1819)+'01_指標庫'!$H$19*ISNUMBER($AK1819)+'01_指標庫'!$H$20*ISNUMBER($BB1819)+'01_指標庫'!$H$21*ISNUMBER($BC1819)</f>
        <v>51</v>
      </c>
      <c r="AX1819">
        <f>IF(AW1819=0,50,ROUND(('01_指標庫'!$H$4*IF(ISNUMBER($F1819),L1819,0)+'01_指標庫'!$H$5*IF(ISNUMBER($AA1819),AL1819,0)+'01_指標庫'!$H$6*IF(ISNUMBER($G1819),M1819,0)+'01_指標庫'!$H$7*IF(ISNUMBER($H1819),N1819,0)+'01_指標庫'!$H$8*IF(ISNUMBER($AF1819),AQ1819,0)+'01_指標庫'!$H$9*IF(ISNUMBER($AG1819),AR1819,0)+'01_指標庫'!$H$10*IF(ISNUMBER($AB1819),AM1819,0)+'01_指標庫'!$H$11*IF(ISNUMBER($AC1819),AN1819,0)+'01_指標庫'!$H$12*IF(ISNUMBER($AD1819),AO1819,0)+'01_指標庫'!$H$13*IF(ISNUMBER($AE1819),AP1819,0)+'01_指標庫'!$H$14*IF(ISNUMBER($I1819),O1819,0)+'01_指標庫'!$H$15*IF(ISNUMBER($AH1819),AS1819,0)+'01_指標庫'!$H$16*IF(ISNUMBER($K1819),P1819,0)+'01_指標庫'!$H$17*IF(ISNUMBER($AI1819),AT1819,0)+'01_指標庫'!$H$18*IF(ISNUMBER($AJ1819),AU1819,0)+'01_指標庫'!$H$19*IF(ISNUMBER($AK1819),AV1819,0)+'01_指標庫'!$H$20*IF(ISNUMBER($BB1819),BB1819,0)+'01_指標庫'!$H$21*IF(ISNUMBER($BC1819),BC1819,0))/AW1819,1))</f>
        <v>67.599999999999994</v>
      </c>
      <c r="AY1819" s="67"/>
      <c r="AZ1819" s="67"/>
      <c r="BA1819" s="66">
        <f t="shared" si="661"/>
        <v>-1.3160415045590623E-2</v>
      </c>
      <c r="BB1819">
        <f t="shared" si="662"/>
        <v>0</v>
      </c>
      <c r="BC1819" t="str">
        <f t="shared" si="663"/>
        <v/>
      </c>
    </row>
    <row r="1820" spans="1:55" ht="15" customHeight="1">
      <c r="A1820" s="56">
        <v>1816</v>
      </c>
      <c r="B1820" s="57">
        <v>45194</v>
      </c>
      <c r="C1820" s="56">
        <v>2023</v>
      </c>
      <c r="D1820" s="58" t="s">
        <v>236</v>
      </c>
      <c r="E1820" s="59">
        <v>14768.9</v>
      </c>
      <c r="F1820" s="60">
        <v>9.4259999999999997E-2</v>
      </c>
      <c r="G1820" s="60">
        <v>-6.7698999999999995E-2</v>
      </c>
      <c r="H1820" s="61">
        <v>0.75509999999999999</v>
      </c>
      <c r="I1820" s="62">
        <v>397</v>
      </c>
      <c r="J1820" s="56" t="s">
        <v>235</v>
      </c>
      <c r="K1820" s="63">
        <v>16.899999999999999</v>
      </c>
      <c r="L1820" s="56">
        <f t="shared" si="641"/>
        <v>100</v>
      </c>
      <c r="M1820" s="56">
        <f t="shared" si="642"/>
        <v>50</v>
      </c>
      <c r="N1820" s="56">
        <f t="shared" si="643"/>
        <v>100</v>
      </c>
      <c r="O1820" s="56">
        <f t="shared" si="644"/>
        <v>50</v>
      </c>
      <c r="P1820" s="56">
        <f t="shared" si="645"/>
        <v>100</v>
      </c>
      <c r="Q1820" s="63"/>
      <c r="R1820" s="56"/>
      <c r="S1820" s="60">
        <f t="shared" si="658"/>
        <v>4.6118997898116909E-3</v>
      </c>
      <c r="T1820" s="64">
        <f t="shared" si="659"/>
        <v>-1.744186046511631E-2</v>
      </c>
      <c r="V1820" s="65"/>
      <c r="W1820" s="65"/>
      <c r="Y1820" s="15" t="str">
        <f t="shared" si="646"/>
        <v>UNCERTAIN</v>
      </c>
      <c r="AA1820" s="66">
        <f t="shared" si="660"/>
        <v>0.13112408164385791</v>
      </c>
      <c r="AB1820">
        <f>LOOKUP($B1820,'07_L1政策步階'!$A$4:$A$14,'07_L1政策步階'!$C$4:$C$14)</f>
        <v>0</v>
      </c>
      <c r="AC1820" s="65"/>
      <c r="AD1820" s="65"/>
      <c r="AE1820" s="65"/>
      <c r="AF1820" s="65"/>
      <c r="AG1820" s="65"/>
      <c r="AH1820" s="65"/>
      <c r="AI1820" s="65"/>
      <c r="AJ1820" s="65"/>
      <c r="AK1820" s="65"/>
      <c r="AL1820">
        <f t="shared" si="647"/>
        <v>100</v>
      </c>
      <c r="AM1820">
        <f t="shared" si="648"/>
        <v>50</v>
      </c>
      <c r="AN1820" t="str">
        <f t="shared" si="649"/>
        <v/>
      </c>
      <c r="AO1820" t="str">
        <f t="shared" si="650"/>
        <v/>
      </c>
      <c r="AP1820" t="str">
        <f t="shared" si="651"/>
        <v/>
      </c>
      <c r="AQ1820" t="str">
        <f t="shared" si="652"/>
        <v/>
      </c>
      <c r="AR1820" t="str">
        <f t="shared" si="653"/>
        <v/>
      </c>
      <c r="AS1820" t="str">
        <f t="shared" si="654"/>
        <v/>
      </c>
      <c r="AT1820" t="str">
        <f t="shared" si="655"/>
        <v/>
      </c>
      <c r="AU1820" t="str">
        <f t="shared" si="656"/>
        <v/>
      </c>
      <c r="AV1820" t="str">
        <f t="shared" si="657"/>
        <v/>
      </c>
      <c r="AW1820">
        <f>'01_指標庫'!$H$4*ISNUMBER($F1820)+'01_指標庫'!$H$5*ISNUMBER($AA1820)+'01_指標庫'!$H$6*ISNUMBER($G1820)+'01_指標庫'!$H$7*ISNUMBER($H1820)+'01_指標庫'!$H$8*ISNUMBER($AF1820)+'01_指標庫'!$H$9*ISNUMBER($AG1820)+'01_指標庫'!$H$10*ISNUMBER($AB1820)+'01_指標庫'!$H$11*ISNUMBER($AC1820)+'01_指標庫'!$H$12*ISNUMBER($AD1820)+'01_指標庫'!$H$13*ISNUMBER($AE1820)+'01_指標庫'!$H$14*ISNUMBER($I1820)+'01_指標庫'!$H$15*ISNUMBER($AH1820)+'01_指標庫'!$H$16*ISNUMBER($K1820)+'01_指標庫'!$H$17*ISNUMBER($AI1820)+'01_指標庫'!$H$18*ISNUMBER($AJ1820)+'01_指標庫'!$H$19*ISNUMBER($AK1820)+'01_指標庫'!$H$20*ISNUMBER($BB1820)+'01_指標庫'!$H$21*ISNUMBER($BC1820)</f>
        <v>51</v>
      </c>
      <c r="AX1820">
        <f>IF(AW1820=0,50,ROUND(('01_指標庫'!$H$4*IF(ISNUMBER($F1820),L1820,0)+'01_指標庫'!$H$5*IF(ISNUMBER($AA1820),AL1820,0)+'01_指標庫'!$H$6*IF(ISNUMBER($G1820),M1820,0)+'01_指標庫'!$H$7*IF(ISNUMBER($H1820),N1820,0)+'01_指標庫'!$H$8*IF(ISNUMBER($AF1820),AQ1820,0)+'01_指標庫'!$H$9*IF(ISNUMBER($AG1820),AR1820,0)+'01_指標庫'!$H$10*IF(ISNUMBER($AB1820),AM1820,0)+'01_指標庫'!$H$11*IF(ISNUMBER($AC1820),AN1820,0)+'01_指標庫'!$H$12*IF(ISNUMBER($AD1820),AO1820,0)+'01_指標庫'!$H$13*IF(ISNUMBER($AE1820),AP1820,0)+'01_指標庫'!$H$14*IF(ISNUMBER($I1820),O1820,0)+'01_指標庫'!$H$15*IF(ISNUMBER($AH1820),AS1820,0)+'01_指標庫'!$H$16*IF(ISNUMBER($K1820),P1820,0)+'01_指標庫'!$H$17*IF(ISNUMBER($AI1820),AT1820,0)+'01_指標庫'!$H$18*IF(ISNUMBER($AJ1820),AU1820,0)+'01_指標庫'!$H$19*IF(ISNUMBER($AK1820),AV1820,0)+'01_指標庫'!$H$20*IF(ISNUMBER($BB1820),BB1820,0)+'01_指標庫'!$H$21*IF(ISNUMBER($BC1820),BC1820,0))/AW1820,1))</f>
        <v>67.599999999999994</v>
      </c>
      <c r="AY1820" s="67"/>
      <c r="AZ1820" s="67"/>
      <c r="BA1820" s="66">
        <f t="shared" si="661"/>
        <v>-1.4678920244891369E-2</v>
      </c>
      <c r="BB1820">
        <f t="shared" si="662"/>
        <v>0</v>
      </c>
      <c r="BC1820" t="str">
        <f t="shared" si="663"/>
        <v/>
      </c>
    </row>
    <row r="1821" spans="1:55" ht="15" customHeight="1">
      <c r="A1821" s="56">
        <v>1817</v>
      </c>
      <c r="B1821" s="57">
        <v>45195</v>
      </c>
      <c r="C1821" s="56">
        <v>2023</v>
      </c>
      <c r="D1821" s="58" t="s">
        <v>237</v>
      </c>
      <c r="E1821" s="59">
        <v>14545.83</v>
      </c>
      <c r="F1821" s="60">
        <v>7.6516000000000001E-2</v>
      </c>
      <c r="G1821" s="60">
        <v>-8.1781000000000006E-2</v>
      </c>
      <c r="H1821" s="61">
        <v>0.73470000000000002</v>
      </c>
      <c r="I1821" s="62">
        <v>404</v>
      </c>
      <c r="J1821" s="56" t="s">
        <v>235</v>
      </c>
      <c r="K1821" s="63">
        <v>18.940000000000001</v>
      </c>
      <c r="L1821" s="56">
        <f t="shared" si="641"/>
        <v>100</v>
      </c>
      <c r="M1821" s="56">
        <f t="shared" si="642"/>
        <v>50</v>
      </c>
      <c r="N1821" s="56">
        <f t="shared" si="643"/>
        <v>100</v>
      </c>
      <c r="O1821" s="56">
        <f t="shared" si="644"/>
        <v>50</v>
      </c>
      <c r="P1821" s="56">
        <f t="shared" si="645"/>
        <v>100</v>
      </c>
      <c r="Q1821" s="63"/>
      <c r="R1821" s="56"/>
      <c r="S1821" s="60">
        <f t="shared" si="658"/>
        <v>-1.5104036184143688E-2</v>
      </c>
      <c r="T1821" s="64">
        <f t="shared" si="659"/>
        <v>0.12071005917159772</v>
      </c>
      <c r="V1821" s="65"/>
      <c r="W1821" s="65"/>
      <c r="Y1821" s="15" t="str">
        <f t="shared" si="646"/>
        <v>UNCERTAIN</v>
      </c>
      <c r="AA1821" s="66">
        <f t="shared" si="660"/>
        <v>0.12812008665117269</v>
      </c>
      <c r="AB1821">
        <f>LOOKUP($B1821,'07_L1政策步階'!$A$4:$A$14,'07_L1政策步階'!$C$4:$C$14)</f>
        <v>0</v>
      </c>
      <c r="AC1821" s="65"/>
      <c r="AD1821" s="65"/>
      <c r="AE1821" s="65"/>
      <c r="AF1821" s="65"/>
      <c r="AG1821" s="65"/>
      <c r="AH1821" s="65"/>
      <c r="AI1821" s="65"/>
      <c r="AJ1821" s="65"/>
      <c r="AK1821" s="65"/>
      <c r="AL1821">
        <f t="shared" si="647"/>
        <v>100</v>
      </c>
      <c r="AM1821">
        <f t="shared" si="648"/>
        <v>50</v>
      </c>
      <c r="AN1821" t="str">
        <f t="shared" si="649"/>
        <v/>
      </c>
      <c r="AO1821" t="str">
        <f t="shared" si="650"/>
        <v/>
      </c>
      <c r="AP1821" t="str">
        <f t="shared" si="651"/>
        <v/>
      </c>
      <c r="AQ1821" t="str">
        <f t="shared" si="652"/>
        <v/>
      </c>
      <c r="AR1821" t="str">
        <f t="shared" si="653"/>
        <v/>
      </c>
      <c r="AS1821" t="str">
        <f t="shared" si="654"/>
        <v/>
      </c>
      <c r="AT1821" t="str">
        <f t="shared" si="655"/>
        <v/>
      </c>
      <c r="AU1821" t="str">
        <f t="shared" si="656"/>
        <v/>
      </c>
      <c r="AV1821" t="str">
        <f t="shared" si="657"/>
        <v/>
      </c>
      <c r="AW1821">
        <f>'01_指標庫'!$H$4*ISNUMBER($F1821)+'01_指標庫'!$H$5*ISNUMBER($AA1821)+'01_指標庫'!$H$6*ISNUMBER($G1821)+'01_指標庫'!$H$7*ISNUMBER($H1821)+'01_指標庫'!$H$8*ISNUMBER($AF1821)+'01_指標庫'!$H$9*ISNUMBER($AG1821)+'01_指標庫'!$H$10*ISNUMBER($AB1821)+'01_指標庫'!$H$11*ISNUMBER($AC1821)+'01_指標庫'!$H$12*ISNUMBER($AD1821)+'01_指標庫'!$H$13*ISNUMBER($AE1821)+'01_指標庫'!$H$14*ISNUMBER($I1821)+'01_指標庫'!$H$15*ISNUMBER($AH1821)+'01_指標庫'!$H$16*ISNUMBER($K1821)+'01_指標庫'!$H$17*ISNUMBER($AI1821)+'01_指標庫'!$H$18*ISNUMBER($AJ1821)+'01_指標庫'!$H$19*ISNUMBER($AK1821)+'01_指標庫'!$H$20*ISNUMBER($BB1821)+'01_指標庫'!$H$21*ISNUMBER($BC1821)</f>
        <v>51</v>
      </c>
      <c r="AX1821">
        <f>IF(AW1821=0,50,ROUND(('01_指標庫'!$H$4*IF(ISNUMBER($F1821),L1821,0)+'01_指標庫'!$H$5*IF(ISNUMBER($AA1821),AL1821,0)+'01_指標庫'!$H$6*IF(ISNUMBER($G1821),M1821,0)+'01_指標庫'!$H$7*IF(ISNUMBER($H1821),N1821,0)+'01_指標庫'!$H$8*IF(ISNUMBER($AF1821),AQ1821,0)+'01_指標庫'!$H$9*IF(ISNUMBER($AG1821),AR1821,0)+'01_指標庫'!$H$10*IF(ISNUMBER($AB1821),AM1821,0)+'01_指標庫'!$H$11*IF(ISNUMBER($AC1821),AN1821,0)+'01_指標庫'!$H$12*IF(ISNUMBER($AD1821),AO1821,0)+'01_指標庫'!$H$13*IF(ISNUMBER($AE1821),AP1821,0)+'01_指標庫'!$H$14*IF(ISNUMBER($I1821),O1821,0)+'01_指標庫'!$H$15*IF(ISNUMBER($AH1821),AS1821,0)+'01_指標庫'!$H$16*IF(ISNUMBER($K1821),P1821,0)+'01_指標庫'!$H$17*IF(ISNUMBER($AI1821),AT1821,0)+'01_指標庫'!$H$18*IF(ISNUMBER($AJ1821),AU1821,0)+'01_指標庫'!$H$19*IF(ISNUMBER($AK1821),AV1821,0)+'01_指標庫'!$H$20*IF(ISNUMBER($BB1821),BB1821,0)+'01_指標庫'!$H$21*IF(ISNUMBER($BC1821),BC1821,0))/AW1821,1))</f>
        <v>67.599999999999994</v>
      </c>
      <c r="AY1821" s="67"/>
      <c r="AZ1821" s="67"/>
      <c r="BA1821" s="66">
        <f t="shared" si="661"/>
        <v>-1.8394644707906638E-2</v>
      </c>
      <c r="BB1821">
        <f t="shared" si="662"/>
        <v>0</v>
      </c>
      <c r="BC1821" t="str">
        <f t="shared" si="663"/>
        <v/>
      </c>
    </row>
    <row r="1822" spans="1:55" ht="15" customHeight="1">
      <c r="A1822" s="56">
        <v>1818</v>
      </c>
      <c r="B1822" s="57">
        <v>45196</v>
      </c>
      <c r="C1822" s="56">
        <v>2023</v>
      </c>
      <c r="D1822" s="58" t="s">
        <v>238</v>
      </c>
      <c r="E1822" s="59">
        <v>14580.16</v>
      </c>
      <c r="F1822" s="60">
        <v>7.7882999999999994E-2</v>
      </c>
      <c r="G1822" s="60">
        <v>-7.9614000000000004E-2</v>
      </c>
      <c r="H1822" s="61">
        <v>0.75509999999999999</v>
      </c>
      <c r="I1822" s="62">
        <v>403</v>
      </c>
      <c r="J1822" s="56" t="s">
        <v>235</v>
      </c>
      <c r="K1822" s="63">
        <v>18.22</v>
      </c>
      <c r="L1822" s="56">
        <f t="shared" si="641"/>
        <v>100</v>
      </c>
      <c r="M1822" s="56">
        <f t="shared" si="642"/>
        <v>50</v>
      </c>
      <c r="N1822" s="56">
        <f t="shared" si="643"/>
        <v>100</v>
      </c>
      <c r="O1822" s="56">
        <f t="shared" si="644"/>
        <v>50</v>
      </c>
      <c r="P1822" s="56">
        <f t="shared" si="645"/>
        <v>100</v>
      </c>
      <c r="Q1822" s="63"/>
      <c r="R1822" s="56"/>
      <c r="S1822" s="60">
        <f t="shared" si="658"/>
        <v>2.3601265792325687E-3</v>
      </c>
      <c r="T1822" s="64">
        <f t="shared" si="659"/>
        <v>-3.8014783526927221E-2</v>
      </c>
      <c r="V1822" s="65"/>
      <c r="W1822" s="65"/>
      <c r="Y1822" s="15" t="str">
        <f t="shared" si="646"/>
        <v>UNCERTAIN</v>
      </c>
      <c r="AA1822" s="66">
        <f t="shared" si="660"/>
        <v>0.1250282539264731</v>
      </c>
      <c r="AB1822">
        <f>LOOKUP($B1822,'07_L1政策步階'!$A$4:$A$14,'07_L1政策步階'!$C$4:$C$14)</f>
        <v>0</v>
      </c>
      <c r="AC1822" s="65"/>
      <c r="AD1822" s="65"/>
      <c r="AE1822" s="65"/>
      <c r="AF1822" s="65"/>
      <c r="AG1822" s="65"/>
      <c r="AH1822" s="65"/>
      <c r="AI1822" s="65"/>
      <c r="AJ1822" s="65"/>
      <c r="AK1822" s="65"/>
      <c r="AL1822">
        <f t="shared" si="647"/>
        <v>100</v>
      </c>
      <c r="AM1822">
        <f t="shared" si="648"/>
        <v>50</v>
      </c>
      <c r="AN1822" t="str">
        <f t="shared" si="649"/>
        <v/>
      </c>
      <c r="AO1822" t="str">
        <f t="shared" si="650"/>
        <v/>
      </c>
      <c r="AP1822" t="str">
        <f t="shared" si="651"/>
        <v/>
      </c>
      <c r="AQ1822" t="str">
        <f t="shared" si="652"/>
        <v/>
      </c>
      <c r="AR1822" t="str">
        <f t="shared" si="653"/>
        <v/>
      </c>
      <c r="AS1822" t="str">
        <f t="shared" si="654"/>
        <v/>
      </c>
      <c r="AT1822" t="str">
        <f t="shared" si="655"/>
        <v/>
      </c>
      <c r="AU1822" t="str">
        <f t="shared" si="656"/>
        <v/>
      </c>
      <c r="AV1822" t="str">
        <f t="shared" si="657"/>
        <v/>
      </c>
      <c r="AW1822">
        <f>'01_指標庫'!$H$4*ISNUMBER($F1822)+'01_指標庫'!$H$5*ISNUMBER($AA1822)+'01_指標庫'!$H$6*ISNUMBER($G1822)+'01_指標庫'!$H$7*ISNUMBER($H1822)+'01_指標庫'!$H$8*ISNUMBER($AF1822)+'01_指標庫'!$H$9*ISNUMBER($AG1822)+'01_指標庫'!$H$10*ISNUMBER($AB1822)+'01_指標庫'!$H$11*ISNUMBER($AC1822)+'01_指標庫'!$H$12*ISNUMBER($AD1822)+'01_指標庫'!$H$13*ISNUMBER($AE1822)+'01_指標庫'!$H$14*ISNUMBER($I1822)+'01_指標庫'!$H$15*ISNUMBER($AH1822)+'01_指標庫'!$H$16*ISNUMBER($K1822)+'01_指標庫'!$H$17*ISNUMBER($AI1822)+'01_指標庫'!$H$18*ISNUMBER($AJ1822)+'01_指標庫'!$H$19*ISNUMBER($AK1822)+'01_指標庫'!$H$20*ISNUMBER($BB1822)+'01_指標庫'!$H$21*ISNUMBER($BC1822)</f>
        <v>51</v>
      </c>
      <c r="AX1822">
        <f>IF(AW1822=0,50,ROUND(('01_指標庫'!$H$4*IF(ISNUMBER($F1822),L1822,0)+'01_指標庫'!$H$5*IF(ISNUMBER($AA1822),AL1822,0)+'01_指標庫'!$H$6*IF(ISNUMBER($G1822),M1822,0)+'01_指標庫'!$H$7*IF(ISNUMBER($H1822),N1822,0)+'01_指標庫'!$H$8*IF(ISNUMBER($AF1822),AQ1822,0)+'01_指標庫'!$H$9*IF(ISNUMBER($AG1822),AR1822,0)+'01_指標庫'!$H$10*IF(ISNUMBER($AB1822),AM1822,0)+'01_指標庫'!$H$11*IF(ISNUMBER($AC1822),AN1822,0)+'01_指標庫'!$H$12*IF(ISNUMBER($AD1822),AO1822,0)+'01_指標庫'!$H$13*IF(ISNUMBER($AE1822),AP1822,0)+'01_指標庫'!$H$14*IF(ISNUMBER($I1822),O1822,0)+'01_指標庫'!$H$15*IF(ISNUMBER($AH1822),AS1822,0)+'01_指標庫'!$H$16*IF(ISNUMBER($K1822),P1822,0)+'01_指標庫'!$H$17*IF(ISNUMBER($AI1822),AT1822,0)+'01_指標庫'!$H$18*IF(ISNUMBER($AJ1822),AU1822,0)+'01_指標庫'!$H$19*IF(ISNUMBER($AK1822),AV1822,0)+'01_指標庫'!$H$20*IF(ISNUMBER($BB1822),BB1822,0)+'01_指標庫'!$H$21*IF(ISNUMBER($BC1822),BC1822,0))/AW1822,1))</f>
        <v>67.599999999999994</v>
      </c>
      <c r="AY1822" s="67"/>
      <c r="AZ1822" s="67"/>
      <c r="BA1822" s="66">
        <f t="shared" si="661"/>
        <v>-1.8563934152261097E-2</v>
      </c>
      <c r="BB1822">
        <f t="shared" si="662"/>
        <v>0</v>
      </c>
      <c r="BC1822" t="str">
        <f t="shared" si="663"/>
        <v/>
      </c>
    </row>
    <row r="1823" spans="1:55" ht="15" customHeight="1">
      <c r="A1823" s="56">
        <v>1819</v>
      </c>
      <c r="B1823" s="57">
        <v>45197</v>
      </c>
      <c r="C1823" s="56">
        <v>2023</v>
      </c>
      <c r="D1823" s="58" t="s">
        <v>239</v>
      </c>
      <c r="E1823" s="59">
        <v>14702.77</v>
      </c>
      <c r="F1823" s="60">
        <v>8.5688E-2</v>
      </c>
      <c r="G1823" s="60">
        <v>-7.1873999999999993E-2</v>
      </c>
      <c r="H1823" s="61">
        <v>0.77549999999999997</v>
      </c>
      <c r="I1823" s="62">
        <v>409</v>
      </c>
      <c r="J1823" s="56" t="s">
        <v>235</v>
      </c>
      <c r="K1823" s="63">
        <v>17.34</v>
      </c>
      <c r="L1823" s="56">
        <f t="shared" si="641"/>
        <v>100</v>
      </c>
      <c r="M1823" s="56">
        <f t="shared" si="642"/>
        <v>50</v>
      </c>
      <c r="N1823" s="56">
        <f t="shared" si="643"/>
        <v>100</v>
      </c>
      <c r="O1823" s="56">
        <f t="shared" si="644"/>
        <v>50</v>
      </c>
      <c r="P1823" s="56">
        <f t="shared" si="645"/>
        <v>100</v>
      </c>
      <c r="Q1823" s="63"/>
      <c r="R1823" s="56"/>
      <c r="S1823" s="60">
        <f t="shared" si="658"/>
        <v>8.4093727366503224E-3</v>
      </c>
      <c r="T1823" s="64">
        <f t="shared" si="659"/>
        <v>-4.8298572996706812E-2</v>
      </c>
      <c r="V1823" s="65"/>
      <c r="W1823" s="65"/>
      <c r="Y1823" s="15" t="str">
        <f t="shared" si="646"/>
        <v>UNCERTAIN</v>
      </c>
      <c r="AA1823" s="66">
        <f t="shared" si="660"/>
        <v>0.12206485592598471</v>
      </c>
      <c r="AB1823">
        <f>LOOKUP($B1823,'07_L1政策步階'!$A$4:$A$14,'07_L1政策步階'!$C$4:$C$14)</f>
        <v>0</v>
      </c>
      <c r="AC1823" s="65"/>
      <c r="AD1823" s="65"/>
      <c r="AE1823" s="65"/>
      <c r="AF1823" s="65"/>
      <c r="AG1823" s="65"/>
      <c r="AH1823" s="65"/>
      <c r="AI1823" s="65"/>
      <c r="AJ1823" s="65"/>
      <c r="AK1823" s="65"/>
      <c r="AL1823">
        <f t="shared" si="647"/>
        <v>100</v>
      </c>
      <c r="AM1823">
        <f t="shared" si="648"/>
        <v>50</v>
      </c>
      <c r="AN1823" t="str">
        <f t="shared" si="649"/>
        <v/>
      </c>
      <c r="AO1823" t="str">
        <f t="shared" si="650"/>
        <v/>
      </c>
      <c r="AP1823" t="str">
        <f t="shared" si="651"/>
        <v/>
      </c>
      <c r="AQ1823" t="str">
        <f t="shared" si="652"/>
        <v/>
      </c>
      <c r="AR1823" t="str">
        <f t="shared" si="653"/>
        <v/>
      </c>
      <c r="AS1823" t="str">
        <f t="shared" si="654"/>
        <v/>
      </c>
      <c r="AT1823" t="str">
        <f t="shared" si="655"/>
        <v/>
      </c>
      <c r="AU1823" t="str">
        <f t="shared" si="656"/>
        <v/>
      </c>
      <c r="AV1823" t="str">
        <f t="shared" si="657"/>
        <v/>
      </c>
      <c r="AW1823">
        <f>'01_指標庫'!$H$4*ISNUMBER($F1823)+'01_指標庫'!$H$5*ISNUMBER($AA1823)+'01_指標庫'!$H$6*ISNUMBER($G1823)+'01_指標庫'!$H$7*ISNUMBER($H1823)+'01_指標庫'!$H$8*ISNUMBER($AF1823)+'01_指標庫'!$H$9*ISNUMBER($AG1823)+'01_指標庫'!$H$10*ISNUMBER($AB1823)+'01_指標庫'!$H$11*ISNUMBER($AC1823)+'01_指標庫'!$H$12*ISNUMBER($AD1823)+'01_指標庫'!$H$13*ISNUMBER($AE1823)+'01_指標庫'!$H$14*ISNUMBER($I1823)+'01_指標庫'!$H$15*ISNUMBER($AH1823)+'01_指標庫'!$H$16*ISNUMBER($K1823)+'01_指標庫'!$H$17*ISNUMBER($AI1823)+'01_指標庫'!$H$18*ISNUMBER($AJ1823)+'01_指標庫'!$H$19*ISNUMBER($AK1823)+'01_指標庫'!$H$20*ISNUMBER($BB1823)+'01_指標庫'!$H$21*ISNUMBER($BC1823)</f>
        <v>51</v>
      </c>
      <c r="AX1823">
        <f>IF(AW1823=0,50,ROUND(('01_指標庫'!$H$4*IF(ISNUMBER($F1823),L1823,0)+'01_指標庫'!$H$5*IF(ISNUMBER($AA1823),AL1823,0)+'01_指標庫'!$H$6*IF(ISNUMBER($G1823),M1823,0)+'01_指標庫'!$H$7*IF(ISNUMBER($H1823),N1823,0)+'01_指標庫'!$H$8*IF(ISNUMBER($AF1823),AQ1823,0)+'01_指標庫'!$H$9*IF(ISNUMBER($AG1823),AR1823,0)+'01_指標庫'!$H$10*IF(ISNUMBER($AB1823),AM1823,0)+'01_指標庫'!$H$11*IF(ISNUMBER($AC1823),AN1823,0)+'01_指標庫'!$H$12*IF(ISNUMBER($AD1823),AO1823,0)+'01_指標庫'!$H$13*IF(ISNUMBER($AE1823),AP1823,0)+'01_指標庫'!$H$14*IF(ISNUMBER($I1823),O1823,0)+'01_指標庫'!$H$15*IF(ISNUMBER($AH1823),AS1823,0)+'01_指標庫'!$H$16*IF(ISNUMBER($K1823),P1823,0)+'01_指標庫'!$H$17*IF(ISNUMBER($AI1823),AT1823,0)+'01_指標庫'!$H$18*IF(ISNUMBER($AJ1823),AU1823,0)+'01_指標庫'!$H$19*IF(ISNUMBER($AK1823),AV1823,0)+'01_指標庫'!$H$20*IF(ISNUMBER($BB1823),BB1823,0)+'01_指標庫'!$H$21*IF(ISNUMBER($BC1823),BC1823,0))/AW1823,1))</f>
        <v>67.599999999999994</v>
      </c>
      <c r="AY1823" s="67"/>
      <c r="AZ1823" s="67"/>
      <c r="BA1823" s="66">
        <f t="shared" si="661"/>
        <v>-1.3355595351035809E-2</v>
      </c>
      <c r="BB1823">
        <f t="shared" si="662"/>
        <v>0</v>
      </c>
      <c r="BC1823" t="str">
        <f t="shared" si="663"/>
        <v/>
      </c>
    </row>
    <row r="1824" spans="1:55" ht="15" customHeight="1">
      <c r="A1824" s="56">
        <v>1820</v>
      </c>
      <c r="B1824" s="57">
        <v>45198</v>
      </c>
      <c r="C1824" s="56">
        <v>2023</v>
      </c>
      <c r="D1824" s="58" t="s">
        <v>234</v>
      </c>
      <c r="E1824" s="59">
        <v>14715.24</v>
      </c>
      <c r="F1824" s="60">
        <v>8.5403000000000007E-2</v>
      </c>
      <c r="G1824" s="60">
        <v>-7.1086999999999997E-2</v>
      </c>
      <c r="H1824" s="61">
        <v>0.77549999999999997</v>
      </c>
      <c r="I1824" s="62">
        <v>403</v>
      </c>
      <c r="J1824" s="56" t="s">
        <v>235</v>
      </c>
      <c r="K1824" s="63">
        <v>17.52</v>
      </c>
      <c r="L1824" s="56">
        <f t="shared" si="641"/>
        <v>100</v>
      </c>
      <c r="M1824" s="56">
        <f t="shared" si="642"/>
        <v>50</v>
      </c>
      <c r="N1824" s="56">
        <f t="shared" si="643"/>
        <v>100</v>
      </c>
      <c r="O1824" s="56">
        <f t="shared" si="644"/>
        <v>50</v>
      </c>
      <c r="P1824" s="56">
        <f t="shared" si="645"/>
        <v>100</v>
      </c>
      <c r="Q1824" s="63"/>
      <c r="R1824" s="56"/>
      <c r="S1824" s="60">
        <f t="shared" si="658"/>
        <v>8.4813950024376084E-4</v>
      </c>
      <c r="T1824" s="64">
        <f t="shared" si="659"/>
        <v>1.0380622837370179E-2</v>
      </c>
      <c r="V1824" s="65"/>
      <c r="W1824" s="65"/>
      <c r="Y1824" s="15" t="str">
        <f t="shared" si="646"/>
        <v>UNCERTAIN</v>
      </c>
      <c r="AA1824" s="66">
        <f t="shared" si="660"/>
        <v>0.1197120934894238</v>
      </c>
      <c r="AB1824">
        <f>LOOKUP($B1824,'07_L1政策步階'!$A$4:$A$14,'07_L1政策步階'!$C$4:$C$14)</f>
        <v>0</v>
      </c>
      <c r="AC1824" s="65"/>
      <c r="AD1824" s="65"/>
      <c r="AE1824" s="65"/>
      <c r="AF1824" s="65"/>
      <c r="AG1824" s="65"/>
      <c r="AH1824" s="65"/>
      <c r="AI1824" s="65"/>
      <c r="AJ1824" s="65"/>
      <c r="AK1824" s="65"/>
      <c r="AL1824">
        <f t="shared" si="647"/>
        <v>100</v>
      </c>
      <c r="AM1824">
        <f t="shared" si="648"/>
        <v>50</v>
      </c>
      <c r="AN1824" t="str">
        <f t="shared" si="649"/>
        <v/>
      </c>
      <c r="AO1824" t="str">
        <f t="shared" si="650"/>
        <v/>
      </c>
      <c r="AP1824" t="str">
        <f t="shared" si="651"/>
        <v/>
      </c>
      <c r="AQ1824" t="str">
        <f t="shared" si="652"/>
        <v/>
      </c>
      <c r="AR1824" t="str">
        <f t="shared" si="653"/>
        <v/>
      </c>
      <c r="AS1824" t="str">
        <f t="shared" si="654"/>
        <v/>
      </c>
      <c r="AT1824" t="str">
        <f t="shared" si="655"/>
        <v/>
      </c>
      <c r="AU1824" t="str">
        <f t="shared" si="656"/>
        <v/>
      </c>
      <c r="AV1824" t="str">
        <f t="shared" si="657"/>
        <v/>
      </c>
      <c r="AW1824">
        <f>'01_指標庫'!$H$4*ISNUMBER($F1824)+'01_指標庫'!$H$5*ISNUMBER($AA1824)+'01_指標庫'!$H$6*ISNUMBER($G1824)+'01_指標庫'!$H$7*ISNUMBER($H1824)+'01_指標庫'!$H$8*ISNUMBER($AF1824)+'01_指標庫'!$H$9*ISNUMBER($AG1824)+'01_指標庫'!$H$10*ISNUMBER($AB1824)+'01_指標庫'!$H$11*ISNUMBER($AC1824)+'01_指標庫'!$H$12*ISNUMBER($AD1824)+'01_指標庫'!$H$13*ISNUMBER($AE1824)+'01_指標庫'!$H$14*ISNUMBER($I1824)+'01_指標庫'!$H$15*ISNUMBER($AH1824)+'01_指標庫'!$H$16*ISNUMBER($K1824)+'01_指標庫'!$H$17*ISNUMBER($AI1824)+'01_指標庫'!$H$18*ISNUMBER($AJ1824)+'01_指標庫'!$H$19*ISNUMBER($AK1824)+'01_指標庫'!$H$20*ISNUMBER($BB1824)+'01_指標庫'!$H$21*ISNUMBER($BC1824)</f>
        <v>51</v>
      </c>
      <c r="AX1824">
        <f>IF(AW1824=0,50,ROUND(('01_指標庫'!$H$4*IF(ISNUMBER($F1824),L1824,0)+'01_指標庫'!$H$5*IF(ISNUMBER($AA1824),AL1824,0)+'01_指標庫'!$H$6*IF(ISNUMBER($G1824),M1824,0)+'01_指標庫'!$H$7*IF(ISNUMBER($H1824),N1824,0)+'01_指標庫'!$H$8*IF(ISNUMBER($AF1824),AQ1824,0)+'01_指標庫'!$H$9*IF(ISNUMBER($AG1824),AR1824,0)+'01_指標庫'!$H$10*IF(ISNUMBER($AB1824),AM1824,0)+'01_指標庫'!$H$11*IF(ISNUMBER($AC1824),AN1824,0)+'01_指標庫'!$H$12*IF(ISNUMBER($AD1824),AO1824,0)+'01_指標庫'!$H$13*IF(ISNUMBER($AE1824),AP1824,0)+'01_指標庫'!$H$14*IF(ISNUMBER($I1824),O1824,0)+'01_指標庫'!$H$15*IF(ISNUMBER($AH1824),AS1824,0)+'01_指標庫'!$H$16*IF(ISNUMBER($K1824),P1824,0)+'01_指標庫'!$H$17*IF(ISNUMBER($AI1824),AT1824,0)+'01_指標庫'!$H$18*IF(ISNUMBER($AJ1824),AU1824,0)+'01_指標庫'!$H$19*IF(ISNUMBER($AK1824),AV1824,0)+'01_指標庫'!$H$20*IF(ISNUMBER($BB1824),BB1824,0)+'01_指標庫'!$H$21*IF(ISNUMBER($BC1824),BC1824,0))/AW1824,1))</f>
        <v>67.599999999999994</v>
      </c>
      <c r="AY1824" s="67"/>
      <c r="AZ1824" s="67"/>
      <c r="BA1824" s="66">
        <f t="shared" si="661"/>
        <v>-9.9190545296806709E-3</v>
      </c>
      <c r="BB1824">
        <f t="shared" si="662"/>
        <v>0</v>
      </c>
      <c r="BC1824" t="str">
        <f t="shared" si="663"/>
        <v/>
      </c>
    </row>
    <row r="1825" spans="1:55" ht="15" customHeight="1">
      <c r="A1825" s="56">
        <v>1821</v>
      </c>
      <c r="B1825" s="57">
        <v>45201</v>
      </c>
      <c r="C1825" s="56">
        <v>2023</v>
      </c>
      <c r="D1825" s="58" t="s">
        <v>236</v>
      </c>
      <c r="E1825" s="59">
        <v>14837.57</v>
      </c>
      <c r="F1825" s="60">
        <v>9.3215000000000006E-2</v>
      </c>
      <c r="G1825" s="60">
        <v>-6.3365000000000005E-2</v>
      </c>
      <c r="H1825" s="61">
        <v>0.77549999999999997</v>
      </c>
      <c r="I1825" s="62">
        <v>411</v>
      </c>
      <c r="J1825" s="56" t="s">
        <v>235</v>
      </c>
      <c r="K1825" s="63">
        <v>17.61</v>
      </c>
      <c r="L1825" s="56">
        <f t="shared" si="641"/>
        <v>100</v>
      </c>
      <c r="M1825" s="56">
        <f t="shared" si="642"/>
        <v>50</v>
      </c>
      <c r="N1825" s="56">
        <f t="shared" si="643"/>
        <v>100</v>
      </c>
      <c r="O1825" s="56">
        <f t="shared" si="644"/>
        <v>50</v>
      </c>
      <c r="P1825" s="56">
        <f t="shared" si="645"/>
        <v>100</v>
      </c>
      <c r="Q1825" s="63"/>
      <c r="R1825" s="56"/>
      <c r="S1825" s="60">
        <f t="shared" si="658"/>
        <v>8.313150176279871E-3</v>
      </c>
      <c r="T1825" s="64">
        <f t="shared" si="659"/>
        <v>5.1369863013699391E-3</v>
      </c>
      <c r="V1825" s="65"/>
      <c r="W1825" s="65"/>
      <c r="Y1825" s="15" t="str">
        <f t="shared" si="646"/>
        <v>UNCERTAIN</v>
      </c>
      <c r="AA1825" s="66">
        <f t="shared" si="660"/>
        <v>0.11760661065711742</v>
      </c>
      <c r="AB1825">
        <f>LOOKUP($B1825,'07_L1政策步階'!$A$4:$A$14,'07_L1政策步階'!$C$4:$C$14)</f>
        <v>0</v>
      </c>
      <c r="AC1825" s="65"/>
      <c r="AD1825" s="65"/>
      <c r="AE1825" s="65"/>
      <c r="AF1825" s="65"/>
      <c r="AG1825" s="65"/>
      <c r="AH1825" s="65"/>
      <c r="AI1825" s="65"/>
      <c r="AJ1825" s="65"/>
      <c r="AK1825" s="65"/>
      <c r="AL1825">
        <f t="shared" si="647"/>
        <v>100</v>
      </c>
      <c r="AM1825">
        <f t="shared" si="648"/>
        <v>50</v>
      </c>
      <c r="AN1825" t="str">
        <f t="shared" si="649"/>
        <v/>
      </c>
      <c r="AO1825" t="str">
        <f t="shared" si="650"/>
        <v/>
      </c>
      <c r="AP1825" t="str">
        <f t="shared" si="651"/>
        <v/>
      </c>
      <c r="AQ1825" t="str">
        <f t="shared" si="652"/>
        <v/>
      </c>
      <c r="AR1825" t="str">
        <f t="shared" si="653"/>
        <v/>
      </c>
      <c r="AS1825" t="str">
        <f t="shared" si="654"/>
        <v/>
      </c>
      <c r="AT1825" t="str">
        <f t="shared" si="655"/>
        <v/>
      </c>
      <c r="AU1825" t="str">
        <f t="shared" si="656"/>
        <v/>
      </c>
      <c r="AV1825" t="str">
        <f t="shared" si="657"/>
        <v/>
      </c>
      <c r="AW1825">
        <f>'01_指標庫'!$H$4*ISNUMBER($F1825)+'01_指標庫'!$H$5*ISNUMBER($AA1825)+'01_指標庫'!$H$6*ISNUMBER($G1825)+'01_指標庫'!$H$7*ISNUMBER($H1825)+'01_指標庫'!$H$8*ISNUMBER($AF1825)+'01_指標庫'!$H$9*ISNUMBER($AG1825)+'01_指標庫'!$H$10*ISNUMBER($AB1825)+'01_指標庫'!$H$11*ISNUMBER($AC1825)+'01_指標庫'!$H$12*ISNUMBER($AD1825)+'01_指標庫'!$H$13*ISNUMBER($AE1825)+'01_指標庫'!$H$14*ISNUMBER($I1825)+'01_指標庫'!$H$15*ISNUMBER($AH1825)+'01_指標庫'!$H$16*ISNUMBER($K1825)+'01_指標庫'!$H$17*ISNUMBER($AI1825)+'01_指標庫'!$H$18*ISNUMBER($AJ1825)+'01_指標庫'!$H$19*ISNUMBER($AK1825)+'01_指標庫'!$H$20*ISNUMBER($BB1825)+'01_指標庫'!$H$21*ISNUMBER($BC1825)</f>
        <v>51</v>
      </c>
      <c r="AX1825">
        <f>IF(AW1825=0,50,ROUND(('01_指標庫'!$H$4*IF(ISNUMBER($F1825),L1825,0)+'01_指標庫'!$H$5*IF(ISNUMBER($AA1825),AL1825,0)+'01_指標庫'!$H$6*IF(ISNUMBER($G1825),M1825,0)+'01_指標庫'!$H$7*IF(ISNUMBER($H1825),N1825,0)+'01_指標庫'!$H$8*IF(ISNUMBER($AF1825),AQ1825,0)+'01_指標庫'!$H$9*IF(ISNUMBER($AG1825),AR1825,0)+'01_指標庫'!$H$10*IF(ISNUMBER($AB1825),AM1825,0)+'01_指標庫'!$H$11*IF(ISNUMBER($AC1825),AN1825,0)+'01_指標庫'!$H$12*IF(ISNUMBER($AD1825),AO1825,0)+'01_指標庫'!$H$13*IF(ISNUMBER($AE1825),AP1825,0)+'01_指標庫'!$H$14*IF(ISNUMBER($I1825),O1825,0)+'01_指標庫'!$H$15*IF(ISNUMBER($AH1825),AS1825,0)+'01_指標庫'!$H$16*IF(ISNUMBER($K1825),P1825,0)+'01_指標庫'!$H$17*IF(ISNUMBER($AI1825),AT1825,0)+'01_指標庫'!$H$18*IF(ISNUMBER($AJ1825),AU1825,0)+'01_指標庫'!$H$19*IF(ISNUMBER($AK1825),AV1825,0)+'01_指標庫'!$H$20*IF(ISNUMBER($BB1825),BB1825,0)+'01_指標庫'!$H$21*IF(ISNUMBER($BC1825),BC1825,0))/AW1825,1))</f>
        <v>67.599999999999994</v>
      </c>
      <c r="AY1825" s="67"/>
      <c r="AZ1825" s="67"/>
      <c r="BA1825" s="66">
        <f t="shared" si="661"/>
        <v>-6.3898139938702858E-3</v>
      </c>
      <c r="BB1825">
        <f t="shared" si="662"/>
        <v>0</v>
      </c>
      <c r="BC1825" t="str">
        <f t="shared" si="663"/>
        <v/>
      </c>
    </row>
    <row r="1826" spans="1:55" ht="15" customHeight="1">
      <c r="A1826" s="56">
        <v>1822</v>
      </c>
      <c r="B1826" s="57">
        <v>45202</v>
      </c>
      <c r="C1826" s="56">
        <v>2023</v>
      </c>
      <c r="D1826" s="58" t="s">
        <v>237</v>
      </c>
      <c r="E1826" s="59">
        <v>14565.62</v>
      </c>
      <c r="F1826" s="60">
        <v>7.2062000000000001E-2</v>
      </c>
      <c r="G1826" s="60">
        <v>-8.0532000000000006E-2</v>
      </c>
      <c r="H1826" s="61">
        <v>0.75509999999999999</v>
      </c>
      <c r="I1826" s="62">
        <v>426</v>
      </c>
      <c r="J1826" s="56" t="s">
        <v>235</v>
      </c>
      <c r="K1826" s="63">
        <v>19.78</v>
      </c>
      <c r="L1826" s="56">
        <f t="shared" si="641"/>
        <v>100</v>
      </c>
      <c r="M1826" s="56">
        <f t="shared" si="642"/>
        <v>50</v>
      </c>
      <c r="N1826" s="56">
        <f t="shared" si="643"/>
        <v>100</v>
      </c>
      <c r="O1826" s="56">
        <f t="shared" si="644"/>
        <v>50</v>
      </c>
      <c r="P1826" s="56">
        <f t="shared" si="645"/>
        <v>100</v>
      </c>
      <c r="Q1826" s="63"/>
      <c r="R1826" s="56"/>
      <c r="S1826" s="60">
        <f t="shared" si="658"/>
        <v>-1.8328472923800798E-2</v>
      </c>
      <c r="T1826" s="64">
        <f t="shared" si="659"/>
        <v>0.12322544009085767</v>
      </c>
      <c r="V1826" s="65"/>
      <c r="W1826" s="65"/>
      <c r="Y1826" s="15" t="str">
        <f t="shared" si="646"/>
        <v>EASY</v>
      </c>
      <c r="AA1826" s="66">
        <f t="shared" si="660"/>
        <v>0.11514590219935505</v>
      </c>
      <c r="AB1826">
        <f>LOOKUP($B1826,'07_L1政策步階'!$A$4:$A$14,'07_L1政策步階'!$C$4:$C$14)</f>
        <v>0</v>
      </c>
      <c r="AC1826" s="65"/>
      <c r="AD1826" s="65"/>
      <c r="AE1826" s="65"/>
      <c r="AF1826" s="65"/>
      <c r="AG1826" s="65"/>
      <c r="AH1826" s="65"/>
      <c r="AI1826" s="65"/>
      <c r="AJ1826" s="65"/>
      <c r="AK1826" s="65"/>
      <c r="AL1826">
        <f t="shared" si="647"/>
        <v>100</v>
      </c>
      <c r="AM1826">
        <f t="shared" si="648"/>
        <v>50</v>
      </c>
      <c r="AN1826" t="str">
        <f t="shared" si="649"/>
        <v/>
      </c>
      <c r="AO1826" t="str">
        <f t="shared" si="650"/>
        <v/>
      </c>
      <c r="AP1826" t="str">
        <f t="shared" si="651"/>
        <v/>
      </c>
      <c r="AQ1826" t="str">
        <f t="shared" si="652"/>
        <v/>
      </c>
      <c r="AR1826" t="str">
        <f t="shared" si="653"/>
        <v/>
      </c>
      <c r="AS1826" t="str">
        <f t="shared" si="654"/>
        <v/>
      </c>
      <c r="AT1826" t="str">
        <f t="shared" si="655"/>
        <v/>
      </c>
      <c r="AU1826" t="str">
        <f t="shared" si="656"/>
        <v/>
      </c>
      <c r="AV1826" t="str">
        <f t="shared" si="657"/>
        <v/>
      </c>
      <c r="AW1826">
        <f>'01_指標庫'!$H$4*ISNUMBER($F1826)+'01_指標庫'!$H$5*ISNUMBER($AA1826)+'01_指標庫'!$H$6*ISNUMBER($G1826)+'01_指標庫'!$H$7*ISNUMBER($H1826)+'01_指標庫'!$H$8*ISNUMBER($AF1826)+'01_指標庫'!$H$9*ISNUMBER($AG1826)+'01_指標庫'!$H$10*ISNUMBER($AB1826)+'01_指標庫'!$H$11*ISNUMBER($AC1826)+'01_指標庫'!$H$12*ISNUMBER($AD1826)+'01_指標庫'!$H$13*ISNUMBER($AE1826)+'01_指標庫'!$H$14*ISNUMBER($I1826)+'01_指標庫'!$H$15*ISNUMBER($AH1826)+'01_指標庫'!$H$16*ISNUMBER($K1826)+'01_指標庫'!$H$17*ISNUMBER($AI1826)+'01_指標庫'!$H$18*ISNUMBER($AJ1826)+'01_指標庫'!$H$19*ISNUMBER($AK1826)+'01_指標庫'!$H$20*ISNUMBER($BB1826)+'01_指標庫'!$H$21*ISNUMBER($BC1826)</f>
        <v>51</v>
      </c>
      <c r="AX1826">
        <f>IF(AW1826=0,50,ROUND(('01_指標庫'!$H$4*IF(ISNUMBER($F1826),L1826,0)+'01_指標庫'!$H$5*IF(ISNUMBER($AA1826),AL1826,0)+'01_指標庫'!$H$6*IF(ISNUMBER($G1826),M1826,0)+'01_指標庫'!$H$7*IF(ISNUMBER($H1826),N1826,0)+'01_指標庫'!$H$8*IF(ISNUMBER($AF1826),AQ1826,0)+'01_指標庫'!$H$9*IF(ISNUMBER($AG1826),AR1826,0)+'01_指標庫'!$H$10*IF(ISNUMBER($AB1826),AM1826,0)+'01_指標庫'!$H$11*IF(ISNUMBER($AC1826),AN1826,0)+'01_指標庫'!$H$12*IF(ISNUMBER($AD1826),AO1826,0)+'01_指標庫'!$H$13*IF(ISNUMBER($AE1826),AP1826,0)+'01_指標庫'!$H$14*IF(ISNUMBER($I1826),O1826,0)+'01_指標庫'!$H$15*IF(ISNUMBER($AH1826),AS1826,0)+'01_指標庫'!$H$16*IF(ISNUMBER($K1826),P1826,0)+'01_指標庫'!$H$17*IF(ISNUMBER($AI1826),AT1826,0)+'01_指標庫'!$H$18*IF(ISNUMBER($AJ1826),AU1826,0)+'01_指標庫'!$H$19*IF(ISNUMBER($AK1826),AV1826,0)+'01_指標庫'!$H$20*IF(ISNUMBER($BB1826),BB1826,0)+'01_指標庫'!$H$21*IF(ISNUMBER($BC1826),BC1826,0))/AW1826,1))</f>
        <v>73.5</v>
      </c>
      <c r="AY1826" s="67"/>
      <c r="AZ1826" s="67"/>
      <c r="BA1826" s="66">
        <f t="shared" si="661"/>
        <v>-1.8943938167551577E-3</v>
      </c>
      <c r="BB1826">
        <f t="shared" si="662"/>
        <v>50</v>
      </c>
      <c r="BC1826" t="str">
        <f t="shared" si="663"/>
        <v/>
      </c>
    </row>
    <row r="1827" spans="1:55" ht="15" customHeight="1">
      <c r="A1827" s="56">
        <v>1823</v>
      </c>
      <c r="B1827" s="57">
        <v>45203</v>
      </c>
      <c r="C1827" s="56">
        <v>2023</v>
      </c>
      <c r="D1827" s="58" t="s">
        <v>238</v>
      </c>
      <c r="E1827" s="59">
        <v>14776.25</v>
      </c>
      <c r="F1827" s="60">
        <v>8.6194000000000007E-2</v>
      </c>
      <c r="G1827" s="60">
        <v>-6.7235000000000003E-2</v>
      </c>
      <c r="H1827" s="61">
        <v>0.77549999999999997</v>
      </c>
      <c r="I1827" s="62">
        <v>437</v>
      </c>
      <c r="J1827" s="56" t="s">
        <v>235</v>
      </c>
      <c r="K1827" s="63">
        <v>18.579999999999998</v>
      </c>
      <c r="L1827" s="56">
        <f t="shared" si="641"/>
        <v>100</v>
      </c>
      <c r="M1827" s="56">
        <f t="shared" si="642"/>
        <v>50</v>
      </c>
      <c r="N1827" s="56">
        <f t="shared" si="643"/>
        <v>100</v>
      </c>
      <c r="O1827" s="56">
        <f t="shared" si="644"/>
        <v>50</v>
      </c>
      <c r="P1827" s="56">
        <f t="shared" si="645"/>
        <v>100</v>
      </c>
      <c r="Q1827" s="63"/>
      <c r="R1827" s="56"/>
      <c r="S1827" s="60">
        <f t="shared" si="658"/>
        <v>1.4460764457674857E-2</v>
      </c>
      <c r="T1827" s="64">
        <f t="shared" si="659"/>
        <v>-6.0667340748230658E-2</v>
      </c>
      <c r="V1827" s="65"/>
      <c r="W1827" s="65"/>
      <c r="Y1827" s="15" t="str">
        <f t="shared" si="646"/>
        <v>EASY</v>
      </c>
      <c r="AA1827" s="66">
        <f t="shared" si="660"/>
        <v>0.11258528233546894</v>
      </c>
      <c r="AB1827">
        <f>LOOKUP($B1827,'07_L1政策步階'!$A$4:$A$14,'07_L1政策步階'!$C$4:$C$14)</f>
        <v>0</v>
      </c>
      <c r="AC1827" s="65"/>
      <c r="AD1827" s="65"/>
      <c r="AE1827" s="65"/>
      <c r="AF1827" s="65"/>
      <c r="AG1827" s="65"/>
      <c r="AH1827" s="65"/>
      <c r="AI1827" s="65"/>
      <c r="AJ1827" s="65"/>
      <c r="AK1827" s="65"/>
      <c r="AL1827">
        <f t="shared" si="647"/>
        <v>100</v>
      </c>
      <c r="AM1827">
        <f t="shared" si="648"/>
        <v>50</v>
      </c>
      <c r="AN1827" t="str">
        <f t="shared" si="649"/>
        <v/>
      </c>
      <c r="AO1827" t="str">
        <f t="shared" si="650"/>
        <v/>
      </c>
      <c r="AP1827" t="str">
        <f t="shared" si="651"/>
        <v/>
      </c>
      <c r="AQ1827" t="str">
        <f t="shared" si="652"/>
        <v/>
      </c>
      <c r="AR1827" t="str">
        <f t="shared" si="653"/>
        <v/>
      </c>
      <c r="AS1827" t="str">
        <f t="shared" si="654"/>
        <v/>
      </c>
      <c r="AT1827" t="str">
        <f t="shared" si="655"/>
        <v/>
      </c>
      <c r="AU1827" t="str">
        <f t="shared" si="656"/>
        <v/>
      </c>
      <c r="AV1827" t="str">
        <f t="shared" si="657"/>
        <v/>
      </c>
      <c r="AW1827">
        <f>'01_指標庫'!$H$4*ISNUMBER($F1827)+'01_指標庫'!$H$5*ISNUMBER($AA1827)+'01_指標庫'!$H$6*ISNUMBER($G1827)+'01_指標庫'!$H$7*ISNUMBER($H1827)+'01_指標庫'!$H$8*ISNUMBER($AF1827)+'01_指標庫'!$H$9*ISNUMBER($AG1827)+'01_指標庫'!$H$10*ISNUMBER($AB1827)+'01_指標庫'!$H$11*ISNUMBER($AC1827)+'01_指標庫'!$H$12*ISNUMBER($AD1827)+'01_指標庫'!$H$13*ISNUMBER($AE1827)+'01_指標庫'!$H$14*ISNUMBER($I1827)+'01_指標庫'!$H$15*ISNUMBER($AH1827)+'01_指標庫'!$H$16*ISNUMBER($K1827)+'01_指標庫'!$H$17*ISNUMBER($AI1827)+'01_指標庫'!$H$18*ISNUMBER($AJ1827)+'01_指標庫'!$H$19*ISNUMBER($AK1827)+'01_指標庫'!$H$20*ISNUMBER($BB1827)+'01_指標庫'!$H$21*ISNUMBER($BC1827)</f>
        <v>51</v>
      </c>
      <c r="AX1827">
        <f>IF(AW1827=0,50,ROUND(('01_指標庫'!$H$4*IF(ISNUMBER($F1827),L1827,0)+'01_指標庫'!$H$5*IF(ISNUMBER($AA1827),AL1827,0)+'01_指標庫'!$H$6*IF(ISNUMBER($G1827),M1827,0)+'01_指標庫'!$H$7*IF(ISNUMBER($H1827),N1827,0)+'01_指標庫'!$H$8*IF(ISNUMBER($AF1827),AQ1827,0)+'01_指標庫'!$H$9*IF(ISNUMBER($AG1827),AR1827,0)+'01_指標庫'!$H$10*IF(ISNUMBER($AB1827),AM1827,0)+'01_指標庫'!$H$11*IF(ISNUMBER($AC1827),AN1827,0)+'01_指標庫'!$H$12*IF(ISNUMBER($AD1827),AO1827,0)+'01_指標庫'!$H$13*IF(ISNUMBER($AE1827),AP1827,0)+'01_指標庫'!$H$14*IF(ISNUMBER($I1827),O1827,0)+'01_指標庫'!$H$15*IF(ISNUMBER($AH1827),AS1827,0)+'01_指標庫'!$H$16*IF(ISNUMBER($K1827),P1827,0)+'01_指標庫'!$H$17*IF(ISNUMBER($AI1827),AT1827,0)+'01_指標庫'!$H$18*IF(ISNUMBER($AJ1827),AU1827,0)+'01_指標庫'!$H$19*IF(ISNUMBER($AK1827),AV1827,0)+'01_指標庫'!$H$20*IF(ISNUMBER($BB1827),BB1827,0)+'01_指標庫'!$H$21*IF(ISNUMBER($BC1827),BC1827,0))/AW1827,1))</f>
        <v>73.5</v>
      </c>
      <c r="AY1827" s="67"/>
      <c r="AZ1827" s="67"/>
      <c r="BA1827" s="66">
        <f t="shared" si="661"/>
        <v>2.0915300725017349E-3</v>
      </c>
      <c r="BB1827">
        <f t="shared" si="662"/>
        <v>50</v>
      </c>
      <c r="BC1827" t="str">
        <f t="shared" si="663"/>
        <v/>
      </c>
    </row>
    <row r="1828" spans="1:55" ht="15" customHeight="1">
      <c r="A1828" s="56">
        <v>1824</v>
      </c>
      <c r="B1828" s="57">
        <v>45204</v>
      </c>
      <c r="C1828" s="56">
        <v>2023</v>
      </c>
      <c r="D1828" s="58" t="s">
        <v>239</v>
      </c>
      <c r="E1828" s="59">
        <v>14723.22</v>
      </c>
      <c r="F1828" s="60">
        <v>8.0912999999999999E-2</v>
      </c>
      <c r="G1828" s="60">
        <v>-7.0583000000000007E-2</v>
      </c>
      <c r="H1828" s="61">
        <v>0.77549999999999997</v>
      </c>
      <c r="I1828" s="62">
        <v>438</v>
      </c>
      <c r="J1828" s="56" t="s">
        <v>235</v>
      </c>
      <c r="K1828" s="63">
        <v>18.489999999999998</v>
      </c>
      <c r="L1828" s="56">
        <f t="shared" si="641"/>
        <v>100</v>
      </c>
      <c r="M1828" s="56">
        <f t="shared" si="642"/>
        <v>50</v>
      </c>
      <c r="N1828" s="56">
        <f t="shared" si="643"/>
        <v>100</v>
      </c>
      <c r="O1828" s="56">
        <f t="shared" si="644"/>
        <v>50</v>
      </c>
      <c r="P1828" s="56">
        <f t="shared" si="645"/>
        <v>100</v>
      </c>
      <c r="Q1828" s="63"/>
      <c r="R1828" s="56"/>
      <c r="S1828" s="60">
        <f t="shared" si="658"/>
        <v>-3.588867270112539E-3</v>
      </c>
      <c r="T1828" s="64">
        <f t="shared" si="659"/>
        <v>-4.843918191603902E-3</v>
      </c>
      <c r="V1828" s="65"/>
      <c r="W1828" s="65"/>
      <c r="Y1828" s="15" t="str">
        <f t="shared" si="646"/>
        <v>EASY</v>
      </c>
      <c r="AA1828" s="66">
        <f t="shared" si="660"/>
        <v>0.11002476827503527</v>
      </c>
      <c r="AB1828">
        <f>LOOKUP($B1828,'07_L1政策步階'!$A$4:$A$14,'07_L1政策步階'!$C$4:$C$14)</f>
        <v>0</v>
      </c>
      <c r="AC1828" s="65"/>
      <c r="AD1828" s="65"/>
      <c r="AE1828" s="65"/>
      <c r="AF1828" s="65"/>
      <c r="AG1828" s="65"/>
      <c r="AH1828" s="65"/>
      <c r="AI1828" s="65"/>
      <c r="AJ1828" s="65"/>
      <c r="AK1828" s="65"/>
      <c r="AL1828">
        <f t="shared" si="647"/>
        <v>100</v>
      </c>
      <c r="AM1828">
        <f t="shared" si="648"/>
        <v>50</v>
      </c>
      <c r="AN1828" t="str">
        <f t="shared" si="649"/>
        <v/>
      </c>
      <c r="AO1828" t="str">
        <f t="shared" si="650"/>
        <v/>
      </c>
      <c r="AP1828" t="str">
        <f t="shared" si="651"/>
        <v/>
      </c>
      <c r="AQ1828" t="str">
        <f t="shared" si="652"/>
        <v/>
      </c>
      <c r="AR1828" t="str">
        <f t="shared" si="653"/>
        <v/>
      </c>
      <c r="AS1828" t="str">
        <f t="shared" si="654"/>
        <v/>
      </c>
      <c r="AT1828" t="str">
        <f t="shared" si="655"/>
        <v/>
      </c>
      <c r="AU1828" t="str">
        <f t="shared" si="656"/>
        <v/>
      </c>
      <c r="AV1828" t="str">
        <f t="shared" si="657"/>
        <v/>
      </c>
      <c r="AW1828">
        <f>'01_指標庫'!$H$4*ISNUMBER($F1828)+'01_指標庫'!$H$5*ISNUMBER($AA1828)+'01_指標庫'!$H$6*ISNUMBER($G1828)+'01_指標庫'!$H$7*ISNUMBER($H1828)+'01_指標庫'!$H$8*ISNUMBER($AF1828)+'01_指標庫'!$H$9*ISNUMBER($AG1828)+'01_指標庫'!$H$10*ISNUMBER($AB1828)+'01_指標庫'!$H$11*ISNUMBER($AC1828)+'01_指標庫'!$H$12*ISNUMBER($AD1828)+'01_指標庫'!$H$13*ISNUMBER($AE1828)+'01_指標庫'!$H$14*ISNUMBER($I1828)+'01_指標庫'!$H$15*ISNUMBER($AH1828)+'01_指標庫'!$H$16*ISNUMBER($K1828)+'01_指標庫'!$H$17*ISNUMBER($AI1828)+'01_指標庫'!$H$18*ISNUMBER($AJ1828)+'01_指標庫'!$H$19*ISNUMBER($AK1828)+'01_指標庫'!$H$20*ISNUMBER($BB1828)+'01_指標庫'!$H$21*ISNUMBER($BC1828)</f>
        <v>51</v>
      </c>
      <c r="AX1828">
        <f>IF(AW1828=0,50,ROUND(('01_指標庫'!$H$4*IF(ISNUMBER($F1828),L1828,0)+'01_指標庫'!$H$5*IF(ISNUMBER($AA1828),AL1828,0)+'01_指標庫'!$H$6*IF(ISNUMBER($G1828),M1828,0)+'01_指標庫'!$H$7*IF(ISNUMBER($H1828),N1828,0)+'01_指標庫'!$H$8*IF(ISNUMBER($AF1828),AQ1828,0)+'01_指標庫'!$H$9*IF(ISNUMBER($AG1828),AR1828,0)+'01_指標庫'!$H$10*IF(ISNUMBER($AB1828),AM1828,0)+'01_指標庫'!$H$11*IF(ISNUMBER($AC1828),AN1828,0)+'01_指標庫'!$H$12*IF(ISNUMBER($AD1828),AO1828,0)+'01_指標庫'!$H$13*IF(ISNUMBER($AE1828),AP1828,0)+'01_指標庫'!$H$14*IF(ISNUMBER($I1828),O1828,0)+'01_指標庫'!$H$15*IF(ISNUMBER($AH1828),AS1828,0)+'01_指標庫'!$H$16*IF(ISNUMBER($K1828),P1828,0)+'01_指標庫'!$H$17*IF(ISNUMBER($AI1828),AT1828,0)+'01_指標庫'!$H$18*IF(ISNUMBER($AJ1828),AU1828,0)+'01_指標庫'!$H$19*IF(ISNUMBER($AK1828),AV1828,0)+'01_指標庫'!$H$20*IF(ISNUMBER($BB1828),BB1828,0)+'01_指標庫'!$H$21*IF(ISNUMBER($BC1828),BC1828,0))/AW1828,1))</f>
        <v>73.5</v>
      </c>
      <c r="AY1828" s="67"/>
      <c r="AZ1828" s="67"/>
      <c r="BA1828" s="66">
        <f t="shared" si="661"/>
        <v>2.1722519420190878E-3</v>
      </c>
      <c r="BB1828">
        <f t="shared" si="662"/>
        <v>50</v>
      </c>
      <c r="BC1828" t="str">
        <f t="shared" si="663"/>
        <v/>
      </c>
    </row>
    <row r="1829" spans="1:55" ht="15" customHeight="1">
      <c r="A1829" s="56">
        <v>1825</v>
      </c>
      <c r="B1829" s="57">
        <v>45205</v>
      </c>
      <c r="C1829" s="56">
        <v>2023</v>
      </c>
      <c r="D1829" s="58" t="s">
        <v>234</v>
      </c>
      <c r="E1829" s="59">
        <v>14973.24</v>
      </c>
      <c r="F1829" s="60">
        <v>9.7701999999999997E-2</v>
      </c>
      <c r="G1829" s="60">
        <v>-5.4800000000000001E-2</v>
      </c>
      <c r="H1829" s="61">
        <v>0.77549999999999997</v>
      </c>
      <c r="I1829" s="62">
        <v>433</v>
      </c>
      <c r="J1829" s="56" t="s">
        <v>235</v>
      </c>
      <c r="K1829" s="63">
        <v>17.45</v>
      </c>
      <c r="L1829" s="56">
        <f t="shared" si="641"/>
        <v>100</v>
      </c>
      <c r="M1829" s="56">
        <f t="shared" si="642"/>
        <v>100</v>
      </c>
      <c r="N1829" s="56">
        <f t="shared" si="643"/>
        <v>100</v>
      </c>
      <c r="O1829" s="56">
        <f t="shared" si="644"/>
        <v>50</v>
      </c>
      <c r="P1829" s="56">
        <f t="shared" si="645"/>
        <v>100</v>
      </c>
      <c r="Q1829" s="63"/>
      <c r="R1829" s="56"/>
      <c r="S1829" s="60">
        <f t="shared" si="658"/>
        <v>1.6981339679771112E-2</v>
      </c>
      <c r="T1829" s="64">
        <f t="shared" si="659"/>
        <v>-5.6246619794483421E-2</v>
      </c>
      <c r="V1829" s="65"/>
      <c r="W1829" s="65"/>
      <c r="Y1829" s="15" t="str">
        <f t="shared" si="646"/>
        <v>EASY</v>
      </c>
      <c r="AA1829" s="66">
        <f t="shared" si="660"/>
        <v>0.10772161197478902</v>
      </c>
      <c r="AB1829">
        <f>LOOKUP($B1829,'07_L1政策步階'!$A$4:$A$14,'07_L1政策步階'!$C$4:$C$14)</f>
        <v>0</v>
      </c>
      <c r="AC1829" s="65"/>
      <c r="AD1829" s="65"/>
      <c r="AE1829" s="65"/>
      <c r="AF1829" s="65"/>
      <c r="AG1829" s="65"/>
      <c r="AH1829" s="65"/>
      <c r="AI1829" s="65"/>
      <c r="AJ1829" s="65"/>
      <c r="AK1829" s="65"/>
      <c r="AL1829">
        <f t="shared" si="647"/>
        <v>100</v>
      </c>
      <c r="AM1829">
        <f t="shared" si="648"/>
        <v>50</v>
      </c>
      <c r="AN1829" t="str">
        <f t="shared" si="649"/>
        <v/>
      </c>
      <c r="AO1829" t="str">
        <f t="shared" si="650"/>
        <v/>
      </c>
      <c r="AP1829" t="str">
        <f t="shared" si="651"/>
        <v/>
      </c>
      <c r="AQ1829" t="str">
        <f t="shared" si="652"/>
        <v/>
      </c>
      <c r="AR1829" t="str">
        <f t="shared" si="653"/>
        <v/>
      </c>
      <c r="AS1829" t="str">
        <f t="shared" si="654"/>
        <v/>
      </c>
      <c r="AT1829" t="str">
        <f t="shared" si="655"/>
        <v/>
      </c>
      <c r="AU1829" t="str">
        <f t="shared" si="656"/>
        <v/>
      </c>
      <c r="AV1829" t="str">
        <f t="shared" si="657"/>
        <v/>
      </c>
      <c r="AW1829">
        <f>'01_指標庫'!$H$4*ISNUMBER($F1829)+'01_指標庫'!$H$5*ISNUMBER($AA1829)+'01_指標庫'!$H$6*ISNUMBER($G1829)+'01_指標庫'!$H$7*ISNUMBER($H1829)+'01_指標庫'!$H$8*ISNUMBER($AF1829)+'01_指標庫'!$H$9*ISNUMBER($AG1829)+'01_指標庫'!$H$10*ISNUMBER($AB1829)+'01_指標庫'!$H$11*ISNUMBER($AC1829)+'01_指標庫'!$H$12*ISNUMBER($AD1829)+'01_指標庫'!$H$13*ISNUMBER($AE1829)+'01_指標庫'!$H$14*ISNUMBER($I1829)+'01_指標庫'!$H$15*ISNUMBER($AH1829)+'01_指標庫'!$H$16*ISNUMBER($K1829)+'01_指標庫'!$H$17*ISNUMBER($AI1829)+'01_指標庫'!$H$18*ISNUMBER($AJ1829)+'01_指標庫'!$H$19*ISNUMBER($AK1829)+'01_指標庫'!$H$20*ISNUMBER($BB1829)+'01_指標庫'!$H$21*ISNUMBER($BC1829)</f>
        <v>51</v>
      </c>
      <c r="AX1829">
        <f>IF(AW1829=0,50,ROUND(('01_指標庫'!$H$4*IF(ISNUMBER($F1829),L1829,0)+'01_指標庫'!$H$5*IF(ISNUMBER($AA1829),AL1829,0)+'01_指標庫'!$H$6*IF(ISNUMBER($G1829),M1829,0)+'01_指標庫'!$H$7*IF(ISNUMBER($H1829),N1829,0)+'01_指標庫'!$H$8*IF(ISNUMBER($AF1829),AQ1829,0)+'01_指標庫'!$H$9*IF(ISNUMBER($AG1829),AR1829,0)+'01_指標庫'!$H$10*IF(ISNUMBER($AB1829),AM1829,0)+'01_指標庫'!$H$11*IF(ISNUMBER($AC1829),AN1829,0)+'01_指標庫'!$H$12*IF(ISNUMBER($AD1829),AO1829,0)+'01_指標庫'!$H$13*IF(ISNUMBER($AE1829),AP1829,0)+'01_指標庫'!$H$14*IF(ISNUMBER($I1829),O1829,0)+'01_指標庫'!$H$15*IF(ISNUMBER($AH1829),AS1829,0)+'01_指標庫'!$H$16*IF(ISNUMBER($K1829),P1829,0)+'01_指標庫'!$H$17*IF(ISNUMBER($AI1829),AT1829,0)+'01_指標庫'!$H$18*IF(ISNUMBER($AJ1829),AU1829,0)+'01_指標庫'!$H$19*IF(ISNUMBER($AK1829),AV1829,0)+'01_指標庫'!$H$20*IF(ISNUMBER($BB1829),BB1829,0)+'01_指標庫'!$H$21*IF(ISNUMBER($BC1829),BC1829,0))/AW1829,1))</f>
        <v>81.400000000000006</v>
      </c>
      <c r="AY1829" s="67"/>
      <c r="AZ1829" s="67"/>
      <c r="BA1829" s="66">
        <f t="shared" si="661"/>
        <v>3.8250192949464967E-3</v>
      </c>
      <c r="BB1829">
        <f t="shared" si="662"/>
        <v>50</v>
      </c>
      <c r="BC1829" t="str">
        <f t="shared" si="663"/>
        <v/>
      </c>
    </row>
    <row r="1830" spans="1:55" ht="15" customHeight="1">
      <c r="A1830" s="56">
        <v>1826</v>
      </c>
      <c r="B1830" s="57">
        <v>45208</v>
      </c>
      <c r="C1830" s="56">
        <v>2023</v>
      </c>
      <c r="D1830" s="58" t="s">
        <v>236</v>
      </c>
      <c r="E1830" s="59">
        <v>15047.15</v>
      </c>
      <c r="F1830" s="60">
        <v>0.10151499999999999</v>
      </c>
      <c r="G1830" s="60">
        <v>-5.0134999999999999E-2</v>
      </c>
      <c r="H1830" s="61">
        <v>0.77549999999999997</v>
      </c>
      <c r="I1830" s="62">
        <v>434</v>
      </c>
      <c r="J1830" s="56" t="s">
        <v>235</v>
      </c>
      <c r="K1830" s="63">
        <v>17.7</v>
      </c>
      <c r="L1830" s="56">
        <f t="shared" si="641"/>
        <v>100</v>
      </c>
      <c r="M1830" s="56">
        <f t="shared" si="642"/>
        <v>100</v>
      </c>
      <c r="N1830" s="56">
        <f t="shared" si="643"/>
        <v>100</v>
      </c>
      <c r="O1830" s="56">
        <f t="shared" si="644"/>
        <v>50</v>
      </c>
      <c r="P1830" s="56">
        <f t="shared" si="645"/>
        <v>100</v>
      </c>
      <c r="Q1830" s="63"/>
      <c r="R1830" s="56"/>
      <c r="S1830" s="60">
        <f t="shared" si="658"/>
        <v>4.9361394060336572E-3</v>
      </c>
      <c r="T1830" s="64">
        <f t="shared" si="659"/>
        <v>1.4326647564469885E-2</v>
      </c>
      <c r="V1830" s="65"/>
      <c r="W1830" s="65"/>
      <c r="Y1830" s="15" t="str">
        <f t="shared" si="646"/>
        <v>EASY</v>
      </c>
      <c r="AA1830" s="66">
        <f t="shared" si="660"/>
        <v>0.10507966568618832</v>
      </c>
      <c r="AB1830">
        <f>LOOKUP($B1830,'07_L1政策步階'!$A$4:$A$14,'07_L1政策步階'!$C$4:$C$14)</f>
        <v>0</v>
      </c>
      <c r="AC1830" s="65"/>
      <c r="AD1830" s="65"/>
      <c r="AE1830" s="65"/>
      <c r="AF1830" s="65"/>
      <c r="AG1830" s="65"/>
      <c r="AH1830" s="65"/>
      <c r="AI1830" s="65"/>
      <c r="AJ1830" s="65"/>
      <c r="AK1830" s="65"/>
      <c r="AL1830">
        <f t="shared" si="647"/>
        <v>100</v>
      </c>
      <c r="AM1830">
        <f t="shared" si="648"/>
        <v>50</v>
      </c>
      <c r="AN1830" t="str">
        <f t="shared" si="649"/>
        <v/>
      </c>
      <c r="AO1830" t="str">
        <f t="shared" si="650"/>
        <v/>
      </c>
      <c r="AP1830" t="str">
        <f t="shared" si="651"/>
        <v/>
      </c>
      <c r="AQ1830" t="str">
        <f t="shared" si="652"/>
        <v/>
      </c>
      <c r="AR1830" t="str">
        <f t="shared" si="653"/>
        <v/>
      </c>
      <c r="AS1830" t="str">
        <f t="shared" si="654"/>
        <v/>
      </c>
      <c r="AT1830" t="str">
        <f t="shared" si="655"/>
        <v/>
      </c>
      <c r="AU1830" t="str">
        <f t="shared" si="656"/>
        <v/>
      </c>
      <c r="AV1830" t="str">
        <f t="shared" si="657"/>
        <v/>
      </c>
      <c r="AW1830">
        <f>'01_指標庫'!$H$4*ISNUMBER($F1830)+'01_指標庫'!$H$5*ISNUMBER($AA1830)+'01_指標庫'!$H$6*ISNUMBER($G1830)+'01_指標庫'!$H$7*ISNUMBER($H1830)+'01_指標庫'!$H$8*ISNUMBER($AF1830)+'01_指標庫'!$H$9*ISNUMBER($AG1830)+'01_指標庫'!$H$10*ISNUMBER($AB1830)+'01_指標庫'!$H$11*ISNUMBER($AC1830)+'01_指標庫'!$H$12*ISNUMBER($AD1830)+'01_指標庫'!$H$13*ISNUMBER($AE1830)+'01_指標庫'!$H$14*ISNUMBER($I1830)+'01_指標庫'!$H$15*ISNUMBER($AH1830)+'01_指標庫'!$H$16*ISNUMBER($K1830)+'01_指標庫'!$H$17*ISNUMBER($AI1830)+'01_指標庫'!$H$18*ISNUMBER($AJ1830)+'01_指標庫'!$H$19*ISNUMBER($AK1830)+'01_指標庫'!$H$20*ISNUMBER($BB1830)+'01_指標庫'!$H$21*ISNUMBER($BC1830)</f>
        <v>51</v>
      </c>
      <c r="AX1830">
        <f>IF(AW1830=0,50,ROUND(('01_指標庫'!$H$4*IF(ISNUMBER($F1830),L1830,0)+'01_指標庫'!$H$5*IF(ISNUMBER($AA1830),AL1830,0)+'01_指標庫'!$H$6*IF(ISNUMBER($G1830),M1830,0)+'01_指標庫'!$H$7*IF(ISNUMBER($H1830),N1830,0)+'01_指標庫'!$H$8*IF(ISNUMBER($AF1830),AQ1830,0)+'01_指標庫'!$H$9*IF(ISNUMBER($AG1830),AR1830,0)+'01_指標庫'!$H$10*IF(ISNUMBER($AB1830),AM1830,0)+'01_指標庫'!$H$11*IF(ISNUMBER($AC1830),AN1830,0)+'01_指標庫'!$H$12*IF(ISNUMBER($AD1830),AO1830,0)+'01_指標庫'!$H$13*IF(ISNUMBER($AE1830),AP1830,0)+'01_指標庫'!$H$14*IF(ISNUMBER($I1830),O1830,0)+'01_指標庫'!$H$15*IF(ISNUMBER($AH1830),AS1830,0)+'01_指標庫'!$H$16*IF(ISNUMBER($K1830),P1830,0)+'01_指標庫'!$H$17*IF(ISNUMBER($AI1830),AT1830,0)+'01_指標庫'!$H$18*IF(ISNUMBER($AJ1830),AU1830,0)+'01_指標庫'!$H$19*IF(ISNUMBER($AK1830),AV1830,0)+'01_指標庫'!$H$20*IF(ISNUMBER($BB1830),BB1830,0)+'01_指標庫'!$H$21*IF(ISNUMBER($BC1830),BC1830,0))/AW1830,1))</f>
        <v>81.400000000000006</v>
      </c>
      <c r="AY1830" s="67"/>
      <c r="AZ1830" s="67"/>
      <c r="BA1830" s="66">
        <f t="shared" si="661"/>
        <v>4.773337501496222E-3</v>
      </c>
      <c r="BB1830">
        <f t="shared" si="662"/>
        <v>50</v>
      </c>
      <c r="BC1830" t="str">
        <f t="shared" si="663"/>
        <v/>
      </c>
    </row>
    <row r="1831" spans="1:55" ht="15" customHeight="1">
      <c r="A1831" s="56">
        <v>1827</v>
      </c>
      <c r="B1831" s="57">
        <v>45209</v>
      </c>
      <c r="C1831" s="56">
        <v>2023</v>
      </c>
      <c r="D1831" s="58" t="s">
        <v>237</v>
      </c>
      <c r="E1831" s="59">
        <v>15131.52</v>
      </c>
      <c r="F1831" s="60">
        <v>0.106114</v>
      </c>
      <c r="G1831" s="60">
        <v>-4.4809000000000002E-2</v>
      </c>
      <c r="H1831" s="61">
        <v>0.81630000000000003</v>
      </c>
      <c r="I1831" s="62">
        <v>426</v>
      </c>
      <c r="J1831" s="56" t="s">
        <v>235</v>
      </c>
      <c r="K1831" s="63">
        <v>17.03</v>
      </c>
      <c r="L1831" s="56">
        <f t="shared" si="641"/>
        <v>100</v>
      </c>
      <c r="M1831" s="56">
        <f t="shared" si="642"/>
        <v>100</v>
      </c>
      <c r="N1831" s="56">
        <f t="shared" si="643"/>
        <v>100</v>
      </c>
      <c r="O1831" s="56">
        <f t="shared" si="644"/>
        <v>50</v>
      </c>
      <c r="P1831" s="56">
        <f t="shared" si="645"/>
        <v>100</v>
      </c>
      <c r="Q1831" s="63"/>
      <c r="R1831" s="56"/>
      <c r="S1831" s="60">
        <f t="shared" si="658"/>
        <v>5.6070418650708831E-3</v>
      </c>
      <c r="T1831" s="64">
        <f t="shared" si="659"/>
        <v>-3.7853107344632653E-2</v>
      </c>
      <c r="V1831" s="65"/>
      <c r="W1831" s="65"/>
      <c r="Y1831" s="15" t="str">
        <f t="shared" si="646"/>
        <v>EASY</v>
      </c>
      <c r="AA1831" s="66">
        <f t="shared" si="660"/>
        <v>0.10259173886571737</v>
      </c>
      <c r="AB1831">
        <f>LOOKUP($B1831,'07_L1政策步階'!$A$4:$A$14,'07_L1政策步階'!$C$4:$C$14)</f>
        <v>0</v>
      </c>
      <c r="AC1831" s="65"/>
      <c r="AD1831" s="65"/>
      <c r="AE1831" s="65"/>
      <c r="AF1831" s="65"/>
      <c r="AG1831" s="65"/>
      <c r="AH1831" s="65"/>
      <c r="AI1831" s="65"/>
      <c r="AJ1831" s="65"/>
      <c r="AK1831" s="65"/>
      <c r="AL1831">
        <f t="shared" si="647"/>
        <v>100</v>
      </c>
      <c r="AM1831">
        <f t="shared" si="648"/>
        <v>50</v>
      </c>
      <c r="AN1831" t="str">
        <f t="shared" si="649"/>
        <v/>
      </c>
      <c r="AO1831" t="str">
        <f t="shared" si="650"/>
        <v/>
      </c>
      <c r="AP1831" t="str">
        <f t="shared" si="651"/>
        <v/>
      </c>
      <c r="AQ1831" t="str">
        <f t="shared" si="652"/>
        <v/>
      </c>
      <c r="AR1831" t="str">
        <f t="shared" si="653"/>
        <v/>
      </c>
      <c r="AS1831" t="str">
        <f t="shared" si="654"/>
        <v/>
      </c>
      <c r="AT1831" t="str">
        <f t="shared" si="655"/>
        <v/>
      </c>
      <c r="AU1831" t="str">
        <f t="shared" si="656"/>
        <v/>
      </c>
      <c r="AV1831" t="str">
        <f t="shared" si="657"/>
        <v/>
      </c>
      <c r="AW1831">
        <f>'01_指標庫'!$H$4*ISNUMBER($F1831)+'01_指標庫'!$H$5*ISNUMBER($AA1831)+'01_指標庫'!$H$6*ISNUMBER($G1831)+'01_指標庫'!$H$7*ISNUMBER($H1831)+'01_指標庫'!$H$8*ISNUMBER($AF1831)+'01_指標庫'!$H$9*ISNUMBER($AG1831)+'01_指標庫'!$H$10*ISNUMBER($AB1831)+'01_指標庫'!$H$11*ISNUMBER($AC1831)+'01_指標庫'!$H$12*ISNUMBER($AD1831)+'01_指標庫'!$H$13*ISNUMBER($AE1831)+'01_指標庫'!$H$14*ISNUMBER($I1831)+'01_指標庫'!$H$15*ISNUMBER($AH1831)+'01_指標庫'!$H$16*ISNUMBER($K1831)+'01_指標庫'!$H$17*ISNUMBER($AI1831)+'01_指標庫'!$H$18*ISNUMBER($AJ1831)+'01_指標庫'!$H$19*ISNUMBER($AK1831)+'01_指標庫'!$H$20*ISNUMBER($BB1831)+'01_指標庫'!$H$21*ISNUMBER($BC1831)</f>
        <v>51</v>
      </c>
      <c r="AX1831">
        <f>IF(AW1831=0,50,ROUND(('01_指標庫'!$H$4*IF(ISNUMBER($F1831),L1831,0)+'01_指標庫'!$H$5*IF(ISNUMBER($AA1831),AL1831,0)+'01_指標庫'!$H$6*IF(ISNUMBER($G1831),M1831,0)+'01_指標庫'!$H$7*IF(ISNUMBER($H1831),N1831,0)+'01_指標庫'!$H$8*IF(ISNUMBER($AF1831),AQ1831,0)+'01_指標庫'!$H$9*IF(ISNUMBER($AG1831),AR1831,0)+'01_指標庫'!$H$10*IF(ISNUMBER($AB1831),AM1831,0)+'01_指標庫'!$H$11*IF(ISNUMBER($AC1831),AN1831,0)+'01_指標庫'!$H$12*IF(ISNUMBER($AD1831),AO1831,0)+'01_指標庫'!$H$13*IF(ISNUMBER($AE1831),AP1831,0)+'01_指標庫'!$H$14*IF(ISNUMBER($I1831),O1831,0)+'01_指標庫'!$H$15*IF(ISNUMBER($AH1831),AS1831,0)+'01_指標庫'!$H$16*IF(ISNUMBER($K1831),P1831,0)+'01_指標庫'!$H$17*IF(ISNUMBER($AI1831),AT1831,0)+'01_指標庫'!$H$18*IF(ISNUMBER($AJ1831),AU1831,0)+'01_指標庫'!$H$19*IF(ISNUMBER($AK1831),AV1831,0)+'01_指標庫'!$H$20*IF(ISNUMBER($BB1831),BB1831,0)+'01_指標庫'!$H$21*IF(ISNUMBER($BC1831),BC1831,0))/AW1831,1))</f>
        <v>81.400000000000006</v>
      </c>
      <c r="AY1831" s="67"/>
      <c r="AZ1831" s="67"/>
      <c r="BA1831" s="66">
        <f t="shared" si="661"/>
        <v>8.4430723808288644E-3</v>
      </c>
      <c r="BB1831">
        <f t="shared" si="662"/>
        <v>50</v>
      </c>
      <c r="BC1831" t="str">
        <f t="shared" si="663"/>
        <v/>
      </c>
    </row>
    <row r="1832" spans="1:55" ht="15" customHeight="1">
      <c r="A1832" s="56">
        <v>1828</v>
      </c>
      <c r="B1832" s="57">
        <v>45210</v>
      </c>
      <c r="C1832" s="56">
        <v>2023</v>
      </c>
      <c r="D1832" s="58" t="s">
        <v>238</v>
      </c>
      <c r="E1832" s="59">
        <v>15241.12</v>
      </c>
      <c r="F1832" s="60">
        <v>0.112384</v>
      </c>
      <c r="G1832" s="60">
        <v>-3.789E-2</v>
      </c>
      <c r="H1832" s="61">
        <v>0.77549999999999997</v>
      </c>
      <c r="I1832" s="62">
        <v>425</v>
      </c>
      <c r="J1832" s="56" t="s">
        <v>235</v>
      </c>
      <c r="K1832" s="63">
        <v>16.09</v>
      </c>
      <c r="L1832" s="56">
        <f t="shared" si="641"/>
        <v>100</v>
      </c>
      <c r="M1832" s="56">
        <f t="shared" si="642"/>
        <v>100</v>
      </c>
      <c r="N1832" s="56">
        <f t="shared" si="643"/>
        <v>100</v>
      </c>
      <c r="O1832" s="56">
        <f t="shared" si="644"/>
        <v>50</v>
      </c>
      <c r="P1832" s="56">
        <f t="shared" si="645"/>
        <v>100</v>
      </c>
      <c r="Q1832" s="63"/>
      <c r="R1832" s="56"/>
      <c r="S1832" s="60">
        <f t="shared" si="658"/>
        <v>7.2431586516092938E-3</v>
      </c>
      <c r="T1832" s="64">
        <f t="shared" si="659"/>
        <v>-5.5196711685261413E-2</v>
      </c>
      <c r="V1832" s="65"/>
      <c r="W1832" s="65"/>
      <c r="Y1832" s="15" t="str">
        <f t="shared" si="646"/>
        <v>EASY</v>
      </c>
      <c r="AA1832" s="66">
        <f t="shared" si="660"/>
        <v>0.10017148063442272</v>
      </c>
      <c r="AB1832">
        <f>LOOKUP($B1832,'07_L1政策步階'!$A$4:$A$14,'07_L1政策步階'!$C$4:$C$14)</f>
        <v>0</v>
      </c>
      <c r="AC1832" s="65"/>
      <c r="AD1832" s="65"/>
      <c r="AE1832" s="65"/>
      <c r="AF1832" s="65"/>
      <c r="AG1832" s="65"/>
      <c r="AH1832" s="65"/>
      <c r="AI1832" s="65"/>
      <c r="AJ1832" s="65"/>
      <c r="AK1832" s="65"/>
      <c r="AL1832">
        <f t="shared" si="647"/>
        <v>100</v>
      </c>
      <c r="AM1832">
        <f t="shared" si="648"/>
        <v>50</v>
      </c>
      <c r="AN1832" t="str">
        <f t="shared" si="649"/>
        <v/>
      </c>
      <c r="AO1832" t="str">
        <f t="shared" si="650"/>
        <v/>
      </c>
      <c r="AP1832" t="str">
        <f t="shared" si="651"/>
        <v/>
      </c>
      <c r="AQ1832" t="str">
        <f t="shared" si="652"/>
        <v/>
      </c>
      <c r="AR1832" t="str">
        <f t="shared" si="653"/>
        <v/>
      </c>
      <c r="AS1832" t="str">
        <f t="shared" si="654"/>
        <v/>
      </c>
      <c r="AT1832" t="str">
        <f t="shared" si="655"/>
        <v/>
      </c>
      <c r="AU1832" t="str">
        <f t="shared" si="656"/>
        <v/>
      </c>
      <c r="AV1832" t="str">
        <f t="shared" si="657"/>
        <v/>
      </c>
      <c r="AW1832">
        <f>'01_指標庫'!$H$4*ISNUMBER($F1832)+'01_指標庫'!$H$5*ISNUMBER($AA1832)+'01_指標庫'!$H$6*ISNUMBER($G1832)+'01_指標庫'!$H$7*ISNUMBER($H1832)+'01_指標庫'!$H$8*ISNUMBER($AF1832)+'01_指標庫'!$H$9*ISNUMBER($AG1832)+'01_指標庫'!$H$10*ISNUMBER($AB1832)+'01_指標庫'!$H$11*ISNUMBER($AC1832)+'01_指標庫'!$H$12*ISNUMBER($AD1832)+'01_指標庫'!$H$13*ISNUMBER($AE1832)+'01_指標庫'!$H$14*ISNUMBER($I1832)+'01_指標庫'!$H$15*ISNUMBER($AH1832)+'01_指標庫'!$H$16*ISNUMBER($K1832)+'01_指標庫'!$H$17*ISNUMBER($AI1832)+'01_指標庫'!$H$18*ISNUMBER($AJ1832)+'01_指標庫'!$H$19*ISNUMBER($AK1832)+'01_指標庫'!$H$20*ISNUMBER($BB1832)+'01_指標庫'!$H$21*ISNUMBER($BC1832)</f>
        <v>51</v>
      </c>
      <c r="AX1832">
        <f>IF(AW1832=0,50,ROUND(('01_指標庫'!$H$4*IF(ISNUMBER($F1832),L1832,0)+'01_指標庫'!$H$5*IF(ISNUMBER($AA1832),AL1832,0)+'01_指標庫'!$H$6*IF(ISNUMBER($G1832),M1832,0)+'01_指標庫'!$H$7*IF(ISNUMBER($H1832),N1832,0)+'01_指標庫'!$H$8*IF(ISNUMBER($AF1832),AQ1832,0)+'01_指標庫'!$H$9*IF(ISNUMBER($AG1832),AR1832,0)+'01_指標庫'!$H$10*IF(ISNUMBER($AB1832),AM1832,0)+'01_指標庫'!$H$11*IF(ISNUMBER($AC1832),AN1832,0)+'01_指標庫'!$H$12*IF(ISNUMBER($AD1832),AO1832,0)+'01_指標庫'!$H$13*IF(ISNUMBER($AE1832),AP1832,0)+'01_指標庫'!$H$14*IF(ISNUMBER($I1832),O1832,0)+'01_指標庫'!$H$15*IF(ISNUMBER($AH1832),AS1832,0)+'01_指標庫'!$H$16*IF(ISNUMBER($K1832),P1832,0)+'01_指標庫'!$H$17*IF(ISNUMBER($AI1832),AT1832,0)+'01_指標庫'!$H$18*IF(ISNUMBER($AJ1832),AU1832,0)+'01_指標庫'!$H$19*IF(ISNUMBER($AK1832),AV1832,0)+'01_指標庫'!$H$20*IF(ISNUMBER($BB1832),BB1832,0)+'01_指標庫'!$H$21*IF(ISNUMBER($BC1832),BC1832,0))/AW1832,1))</f>
        <v>87.3</v>
      </c>
      <c r="AY1832" s="67"/>
      <c r="AZ1832" s="67"/>
      <c r="BA1832" s="66">
        <f t="shared" si="661"/>
        <v>1.021291246199918E-2</v>
      </c>
      <c r="BB1832">
        <f t="shared" si="662"/>
        <v>100</v>
      </c>
      <c r="BC1832" t="str">
        <f t="shared" si="663"/>
        <v/>
      </c>
    </row>
    <row r="1833" spans="1:55" ht="15" customHeight="1">
      <c r="A1833" s="56">
        <v>1829</v>
      </c>
      <c r="B1833" s="57">
        <v>45211</v>
      </c>
      <c r="C1833" s="56">
        <v>2023</v>
      </c>
      <c r="D1833" s="58" t="s">
        <v>239</v>
      </c>
      <c r="E1833" s="59">
        <v>15184.1</v>
      </c>
      <c r="F1833" s="60">
        <v>0.106527</v>
      </c>
      <c r="G1833" s="60">
        <v>-4.1489999999999999E-2</v>
      </c>
      <c r="H1833" s="61">
        <v>0.77549999999999997</v>
      </c>
      <c r="I1833" s="62">
        <v>425</v>
      </c>
      <c r="J1833" s="56" t="s">
        <v>235</v>
      </c>
      <c r="K1833" s="63">
        <v>16.690000000000001</v>
      </c>
      <c r="L1833" s="56">
        <f t="shared" si="641"/>
        <v>100</v>
      </c>
      <c r="M1833" s="56">
        <f t="shared" si="642"/>
        <v>100</v>
      </c>
      <c r="N1833" s="56">
        <f t="shared" si="643"/>
        <v>100</v>
      </c>
      <c r="O1833" s="56">
        <f t="shared" si="644"/>
        <v>50</v>
      </c>
      <c r="P1833" s="56">
        <f t="shared" si="645"/>
        <v>100</v>
      </c>
      <c r="Q1833" s="63"/>
      <c r="R1833" s="56"/>
      <c r="S1833" s="60">
        <f t="shared" si="658"/>
        <v>-3.7411948728177657E-3</v>
      </c>
      <c r="T1833" s="64">
        <f t="shared" si="659"/>
        <v>3.7290242386575523E-2</v>
      </c>
      <c r="V1833" s="65"/>
      <c r="W1833" s="65"/>
      <c r="Y1833" s="15" t="str">
        <f t="shared" si="646"/>
        <v>EASY</v>
      </c>
      <c r="AA1833" s="66">
        <f t="shared" si="660"/>
        <v>9.8216344763860652E-2</v>
      </c>
      <c r="AB1833">
        <f>LOOKUP($B1833,'07_L1政策步階'!$A$4:$A$14,'07_L1政策步階'!$C$4:$C$14)</f>
        <v>0</v>
      </c>
      <c r="AC1833" s="65"/>
      <c r="AD1833" s="65"/>
      <c r="AE1833" s="65"/>
      <c r="AF1833" s="65"/>
      <c r="AG1833" s="65"/>
      <c r="AH1833" s="65"/>
      <c r="AI1833" s="65"/>
      <c r="AJ1833" s="65"/>
      <c r="AK1833" s="65"/>
      <c r="AL1833">
        <f t="shared" si="647"/>
        <v>100</v>
      </c>
      <c r="AM1833">
        <f t="shared" si="648"/>
        <v>50</v>
      </c>
      <c r="AN1833" t="str">
        <f t="shared" si="649"/>
        <v/>
      </c>
      <c r="AO1833" t="str">
        <f t="shared" si="650"/>
        <v/>
      </c>
      <c r="AP1833" t="str">
        <f t="shared" si="651"/>
        <v/>
      </c>
      <c r="AQ1833" t="str">
        <f t="shared" si="652"/>
        <v/>
      </c>
      <c r="AR1833" t="str">
        <f t="shared" si="653"/>
        <v/>
      </c>
      <c r="AS1833" t="str">
        <f t="shared" si="654"/>
        <v/>
      </c>
      <c r="AT1833" t="str">
        <f t="shared" si="655"/>
        <v/>
      </c>
      <c r="AU1833" t="str">
        <f t="shared" si="656"/>
        <v/>
      </c>
      <c r="AV1833" t="str">
        <f t="shared" si="657"/>
        <v/>
      </c>
      <c r="AW1833">
        <f>'01_指標庫'!$H$4*ISNUMBER($F1833)+'01_指標庫'!$H$5*ISNUMBER($AA1833)+'01_指標庫'!$H$6*ISNUMBER($G1833)+'01_指標庫'!$H$7*ISNUMBER($H1833)+'01_指標庫'!$H$8*ISNUMBER($AF1833)+'01_指標庫'!$H$9*ISNUMBER($AG1833)+'01_指標庫'!$H$10*ISNUMBER($AB1833)+'01_指標庫'!$H$11*ISNUMBER($AC1833)+'01_指標庫'!$H$12*ISNUMBER($AD1833)+'01_指標庫'!$H$13*ISNUMBER($AE1833)+'01_指標庫'!$H$14*ISNUMBER($I1833)+'01_指標庫'!$H$15*ISNUMBER($AH1833)+'01_指標庫'!$H$16*ISNUMBER($K1833)+'01_指標庫'!$H$17*ISNUMBER($AI1833)+'01_指標庫'!$H$18*ISNUMBER($AJ1833)+'01_指標庫'!$H$19*ISNUMBER($AK1833)+'01_指標庫'!$H$20*ISNUMBER($BB1833)+'01_指標庫'!$H$21*ISNUMBER($BC1833)</f>
        <v>51</v>
      </c>
      <c r="AX1833">
        <f>IF(AW1833=0,50,ROUND(('01_指標庫'!$H$4*IF(ISNUMBER($F1833),L1833,0)+'01_指標庫'!$H$5*IF(ISNUMBER($AA1833),AL1833,0)+'01_指標庫'!$H$6*IF(ISNUMBER($G1833),M1833,0)+'01_指標庫'!$H$7*IF(ISNUMBER($H1833),N1833,0)+'01_指標庫'!$H$8*IF(ISNUMBER($AF1833),AQ1833,0)+'01_指標庫'!$H$9*IF(ISNUMBER($AG1833),AR1833,0)+'01_指標庫'!$H$10*IF(ISNUMBER($AB1833),AM1833,0)+'01_指標庫'!$H$11*IF(ISNUMBER($AC1833),AN1833,0)+'01_指標庫'!$H$12*IF(ISNUMBER($AD1833),AO1833,0)+'01_指標庫'!$H$13*IF(ISNUMBER($AE1833),AP1833,0)+'01_指標庫'!$H$14*IF(ISNUMBER($I1833),O1833,0)+'01_指標庫'!$H$15*IF(ISNUMBER($AH1833),AS1833,0)+'01_指標庫'!$H$16*IF(ISNUMBER($K1833),P1833,0)+'01_指標庫'!$H$17*IF(ISNUMBER($AI1833),AT1833,0)+'01_指標庫'!$H$18*IF(ISNUMBER($AJ1833),AU1833,0)+'01_指標庫'!$H$19*IF(ISNUMBER($AK1833),AV1833,0)+'01_指標庫'!$H$20*IF(ISNUMBER($BB1833),BB1833,0)+'01_指標庫'!$H$21*IF(ISNUMBER($BC1833),BC1833,0))/AW1833,1))</f>
        <v>87.3</v>
      </c>
      <c r="AY1833" s="67"/>
      <c r="AZ1833" s="67"/>
      <c r="BA1833" s="66">
        <f t="shared" si="661"/>
        <v>1.3132005804751046E-2</v>
      </c>
      <c r="BB1833">
        <f t="shared" si="662"/>
        <v>100</v>
      </c>
      <c r="BC1833" t="str">
        <f t="shared" si="663"/>
        <v/>
      </c>
    </row>
    <row r="1834" spans="1:55" ht="15" customHeight="1">
      <c r="A1834" s="56">
        <v>1830</v>
      </c>
      <c r="B1834" s="57">
        <v>45212</v>
      </c>
      <c r="C1834" s="56">
        <v>2023</v>
      </c>
      <c r="D1834" s="58" t="s">
        <v>234</v>
      </c>
      <c r="E1834" s="59">
        <v>14995.12</v>
      </c>
      <c r="F1834" s="60">
        <v>9.1095999999999996E-2</v>
      </c>
      <c r="G1834" s="60">
        <v>-5.3419000000000001E-2</v>
      </c>
      <c r="H1834" s="61">
        <v>0.75509999999999999</v>
      </c>
      <c r="I1834" s="62">
        <v>430</v>
      </c>
      <c r="J1834" s="56" t="s">
        <v>235</v>
      </c>
      <c r="K1834" s="63">
        <v>19.32</v>
      </c>
      <c r="L1834" s="56">
        <f t="shared" si="641"/>
        <v>100</v>
      </c>
      <c r="M1834" s="56">
        <f t="shared" si="642"/>
        <v>100</v>
      </c>
      <c r="N1834" s="56">
        <f t="shared" si="643"/>
        <v>100</v>
      </c>
      <c r="O1834" s="56">
        <f t="shared" si="644"/>
        <v>50</v>
      </c>
      <c r="P1834" s="56">
        <f t="shared" si="645"/>
        <v>100</v>
      </c>
      <c r="Q1834" s="63"/>
      <c r="R1834" s="56"/>
      <c r="S1834" s="60">
        <f t="shared" si="658"/>
        <v>-1.2445913817743515E-2</v>
      </c>
      <c r="T1834" s="64">
        <f t="shared" si="659"/>
        <v>0.15757938885560208</v>
      </c>
      <c r="V1834" s="65"/>
      <c r="W1834" s="65"/>
      <c r="Y1834" s="15" t="str">
        <f t="shared" si="646"/>
        <v>EASY</v>
      </c>
      <c r="AA1834" s="66">
        <f t="shared" si="660"/>
        <v>9.6027581758391545E-2</v>
      </c>
      <c r="AB1834">
        <f>LOOKUP($B1834,'07_L1政策步階'!$A$4:$A$14,'07_L1政策步階'!$C$4:$C$14)</f>
        <v>0</v>
      </c>
      <c r="AC1834" s="65"/>
      <c r="AD1834" s="65"/>
      <c r="AE1834" s="65"/>
      <c r="AF1834" s="65"/>
      <c r="AG1834" s="65"/>
      <c r="AH1834" s="65"/>
      <c r="AI1834" s="65"/>
      <c r="AJ1834" s="65"/>
      <c r="AK1834" s="65"/>
      <c r="AL1834">
        <f t="shared" si="647"/>
        <v>100</v>
      </c>
      <c r="AM1834">
        <f t="shared" si="648"/>
        <v>50</v>
      </c>
      <c r="AN1834" t="str">
        <f t="shared" si="649"/>
        <v/>
      </c>
      <c r="AO1834" t="str">
        <f t="shared" si="650"/>
        <v/>
      </c>
      <c r="AP1834" t="str">
        <f t="shared" si="651"/>
        <v/>
      </c>
      <c r="AQ1834" t="str">
        <f t="shared" si="652"/>
        <v/>
      </c>
      <c r="AR1834" t="str">
        <f t="shared" si="653"/>
        <v/>
      </c>
      <c r="AS1834" t="str">
        <f t="shared" si="654"/>
        <v/>
      </c>
      <c r="AT1834" t="str">
        <f t="shared" si="655"/>
        <v/>
      </c>
      <c r="AU1834" t="str">
        <f t="shared" si="656"/>
        <v/>
      </c>
      <c r="AV1834" t="str">
        <f t="shared" si="657"/>
        <v/>
      </c>
      <c r="AW1834">
        <f>'01_指標庫'!$H$4*ISNUMBER($F1834)+'01_指標庫'!$H$5*ISNUMBER($AA1834)+'01_指標庫'!$H$6*ISNUMBER($G1834)+'01_指標庫'!$H$7*ISNUMBER($H1834)+'01_指標庫'!$H$8*ISNUMBER($AF1834)+'01_指標庫'!$H$9*ISNUMBER($AG1834)+'01_指標庫'!$H$10*ISNUMBER($AB1834)+'01_指標庫'!$H$11*ISNUMBER($AC1834)+'01_指標庫'!$H$12*ISNUMBER($AD1834)+'01_指標庫'!$H$13*ISNUMBER($AE1834)+'01_指標庫'!$H$14*ISNUMBER($I1834)+'01_指標庫'!$H$15*ISNUMBER($AH1834)+'01_指標庫'!$H$16*ISNUMBER($K1834)+'01_指標庫'!$H$17*ISNUMBER($AI1834)+'01_指標庫'!$H$18*ISNUMBER($AJ1834)+'01_指標庫'!$H$19*ISNUMBER($AK1834)+'01_指標庫'!$H$20*ISNUMBER($BB1834)+'01_指標庫'!$H$21*ISNUMBER($BC1834)</f>
        <v>51</v>
      </c>
      <c r="AX1834">
        <f>IF(AW1834=0,50,ROUND(('01_指標庫'!$H$4*IF(ISNUMBER($F1834),L1834,0)+'01_指標庫'!$H$5*IF(ISNUMBER($AA1834),AL1834,0)+'01_指標庫'!$H$6*IF(ISNUMBER($G1834),M1834,0)+'01_指標庫'!$H$7*IF(ISNUMBER($H1834),N1834,0)+'01_指標庫'!$H$8*IF(ISNUMBER($AF1834),AQ1834,0)+'01_指標庫'!$H$9*IF(ISNUMBER($AG1834),AR1834,0)+'01_指標庫'!$H$10*IF(ISNUMBER($AB1834),AM1834,0)+'01_指標庫'!$H$11*IF(ISNUMBER($AC1834),AN1834,0)+'01_指標庫'!$H$12*IF(ISNUMBER($AD1834),AO1834,0)+'01_指標庫'!$H$13*IF(ISNUMBER($AE1834),AP1834,0)+'01_指標庫'!$H$14*IF(ISNUMBER($I1834),O1834,0)+'01_指標庫'!$H$15*IF(ISNUMBER($AH1834),AS1834,0)+'01_指標庫'!$H$16*IF(ISNUMBER($K1834),P1834,0)+'01_指標庫'!$H$17*IF(ISNUMBER($AI1834),AT1834,0)+'01_指標庫'!$H$18*IF(ISNUMBER($AJ1834),AU1834,0)+'01_指標庫'!$H$19*IF(ISNUMBER($AK1834),AV1834,0)+'01_指標庫'!$H$20*IF(ISNUMBER($BB1834),BB1834,0)+'01_指標庫'!$H$21*IF(ISNUMBER($BC1834),BC1834,0))/AW1834,1))</f>
        <v>87.3</v>
      </c>
      <c r="AY1834" s="67"/>
      <c r="AZ1834" s="67"/>
      <c r="BA1834" s="66">
        <f t="shared" si="661"/>
        <v>1.1527754055847828E-2</v>
      </c>
      <c r="BB1834">
        <f t="shared" si="662"/>
        <v>100</v>
      </c>
      <c r="BC1834" t="str">
        <f t="shared" si="663"/>
        <v/>
      </c>
    </row>
    <row r="1835" spans="1:55" ht="15" customHeight="1">
      <c r="A1835" s="56">
        <v>1831</v>
      </c>
      <c r="B1835" s="57">
        <v>45215</v>
      </c>
      <c r="C1835" s="56">
        <v>2023</v>
      </c>
      <c r="D1835" s="58" t="s">
        <v>236</v>
      </c>
      <c r="E1835" s="59">
        <v>15172.73</v>
      </c>
      <c r="F1835" s="60">
        <v>0.102218</v>
      </c>
      <c r="G1835" s="60">
        <v>-4.2207000000000001E-2</v>
      </c>
      <c r="H1835" s="61">
        <v>0.79590000000000005</v>
      </c>
      <c r="I1835" s="62">
        <v>427</v>
      </c>
      <c r="J1835" s="56" t="s">
        <v>235</v>
      </c>
      <c r="K1835" s="63">
        <v>17.21</v>
      </c>
      <c r="L1835" s="56">
        <f t="shared" si="641"/>
        <v>100</v>
      </c>
      <c r="M1835" s="56">
        <f t="shared" si="642"/>
        <v>100</v>
      </c>
      <c r="N1835" s="56">
        <f t="shared" si="643"/>
        <v>100</v>
      </c>
      <c r="O1835" s="56">
        <f t="shared" si="644"/>
        <v>50</v>
      </c>
      <c r="P1835" s="56">
        <f t="shared" si="645"/>
        <v>100</v>
      </c>
      <c r="Q1835" s="63"/>
      <c r="R1835" s="56"/>
      <c r="S1835" s="60">
        <f t="shared" si="658"/>
        <v>1.1844520083867272E-2</v>
      </c>
      <c r="T1835" s="64">
        <f t="shared" si="659"/>
        <v>-0.10921325051759834</v>
      </c>
      <c r="V1835" s="65"/>
      <c r="W1835" s="65"/>
      <c r="Y1835" s="15" t="str">
        <f t="shared" si="646"/>
        <v>EASY</v>
      </c>
      <c r="AA1835" s="66">
        <f t="shared" si="660"/>
        <v>9.4090279722358172E-2</v>
      </c>
      <c r="AB1835">
        <f>LOOKUP($B1835,'07_L1政策步階'!$A$4:$A$14,'07_L1政策步階'!$C$4:$C$14)</f>
        <v>0</v>
      </c>
      <c r="AC1835" s="65"/>
      <c r="AD1835" s="65"/>
      <c r="AE1835" s="65"/>
      <c r="AF1835" s="65"/>
      <c r="AG1835" s="65"/>
      <c r="AH1835" s="65"/>
      <c r="AI1835" s="65"/>
      <c r="AJ1835" s="65"/>
      <c r="AK1835" s="65"/>
      <c r="AL1835">
        <f t="shared" si="647"/>
        <v>100</v>
      </c>
      <c r="AM1835">
        <f t="shared" si="648"/>
        <v>50</v>
      </c>
      <c r="AN1835" t="str">
        <f t="shared" si="649"/>
        <v/>
      </c>
      <c r="AO1835" t="str">
        <f t="shared" si="650"/>
        <v/>
      </c>
      <c r="AP1835" t="str">
        <f t="shared" si="651"/>
        <v/>
      </c>
      <c r="AQ1835" t="str">
        <f t="shared" si="652"/>
        <v/>
      </c>
      <c r="AR1835" t="str">
        <f t="shared" si="653"/>
        <v/>
      </c>
      <c r="AS1835" t="str">
        <f t="shared" si="654"/>
        <v/>
      </c>
      <c r="AT1835" t="str">
        <f t="shared" si="655"/>
        <v/>
      </c>
      <c r="AU1835" t="str">
        <f t="shared" si="656"/>
        <v/>
      </c>
      <c r="AV1835" t="str">
        <f t="shared" si="657"/>
        <v/>
      </c>
      <c r="AW1835">
        <f>'01_指標庫'!$H$4*ISNUMBER($F1835)+'01_指標庫'!$H$5*ISNUMBER($AA1835)+'01_指標庫'!$H$6*ISNUMBER($G1835)+'01_指標庫'!$H$7*ISNUMBER($H1835)+'01_指標庫'!$H$8*ISNUMBER($AF1835)+'01_指標庫'!$H$9*ISNUMBER($AG1835)+'01_指標庫'!$H$10*ISNUMBER($AB1835)+'01_指標庫'!$H$11*ISNUMBER($AC1835)+'01_指標庫'!$H$12*ISNUMBER($AD1835)+'01_指標庫'!$H$13*ISNUMBER($AE1835)+'01_指標庫'!$H$14*ISNUMBER($I1835)+'01_指標庫'!$H$15*ISNUMBER($AH1835)+'01_指標庫'!$H$16*ISNUMBER($K1835)+'01_指標庫'!$H$17*ISNUMBER($AI1835)+'01_指標庫'!$H$18*ISNUMBER($AJ1835)+'01_指標庫'!$H$19*ISNUMBER($AK1835)+'01_指標庫'!$H$20*ISNUMBER($BB1835)+'01_指標庫'!$H$21*ISNUMBER($BC1835)</f>
        <v>51</v>
      </c>
      <c r="AX1835">
        <f>IF(AW1835=0,50,ROUND(('01_指標庫'!$H$4*IF(ISNUMBER($F1835),L1835,0)+'01_指標庫'!$H$5*IF(ISNUMBER($AA1835),AL1835,0)+'01_指標庫'!$H$6*IF(ISNUMBER($G1835),M1835,0)+'01_指標庫'!$H$7*IF(ISNUMBER($H1835),N1835,0)+'01_指標庫'!$H$8*IF(ISNUMBER($AF1835),AQ1835,0)+'01_指標庫'!$H$9*IF(ISNUMBER($AG1835),AR1835,0)+'01_指標庫'!$H$10*IF(ISNUMBER($AB1835),AM1835,0)+'01_指標庫'!$H$11*IF(ISNUMBER($AC1835),AN1835,0)+'01_指標庫'!$H$12*IF(ISNUMBER($AD1835),AO1835,0)+'01_指標庫'!$H$13*IF(ISNUMBER($AE1835),AP1835,0)+'01_指標庫'!$H$14*IF(ISNUMBER($I1835),O1835,0)+'01_指標庫'!$H$15*IF(ISNUMBER($AH1835),AS1835,0)+'01_指標庫'!$H$16*IF(ISNUMBER($K1835),P1835,0)+'01_指標庫'!$H$17*IF(ISNUMBER($AI1835),AT1835,0)+'01_指標庫'!$H$18*IF(ISNUMBER($AJ1835),AU1835,0)+'01_指標庫'!$H$19*IF(ISNUMBER($AK1835),AV1835,0)+'01_指標庫'!$H$20*IF(ISNUMBER($BB1835),BB1835,0)+'01_指標庫'!$H$21*IF(ISNUMBER($BC1835),BC1835,0))/AW1835,1))</f>
        <v>87.3</v>
      </c>
      <c r="AY1835" s="67"/>
      <c r="AZ1835" s="67"/>
      <c r="BA1835" s="66">
        <f t="shared" si="661"/>
        <v>1.0941253815581087E-2</v>
      </c>
      <c r="BB1835">
        <f t="shared" si="662"/>
        <v>100</v>
      </c>
      <c r="BC1835" t="str">
        <f t="shared" si="663"/>
        <v/>
      </c>
    </row>
    <row r="1836" spans="1:55" ht="15" customHeight="1">
      <c r="A1836" s="56">
        <v>1832</v>
      </c>
      <c r="B1836" s="57">
        <v>45216</v>
      </c>
      <c r="C1836" s="56">
        <v>2023</v>
      </c>
      <c r="D1836" s="58" t="s">
        <v>237</v>
      </c>
      <c r="E1836" s="59">
        <v>15122.01</v>
      </c>
      <c r="F1836" s="60">
        <v>9.6870999999999999E-2</v>
      </c>
      <c r="G1836" s="60">
        <v>-4.5408999999999998E-2</v>
      </c>
      <c r="H1836" s="61">
        <v>0.79590000000000005</v>
      </c>
      <c r="I1836" s="62">
        <v>425</v>
      </c>
      <c r="J1836" s="56" t="s">
        <v>235</v>
      </c>
      <c r="K1836" s="63">
        <v>17.88</v>
      </c>
      <c r="L1836" s="56">
        <f t="shared" si="641"/>
        <v>100</v>
      </c>
      <c r="M1836" s="56">
        <f t="shared" si="642"/>
        <v>100</v>
      </c>
      <c r="N1836" s="56">
        <f t="shared" si="643"/>
        <v>100</v>
      </c>
      <c r="O1836" s="56">
        <f t="shared" si="644"/>
        <v>50</v>
      </c>
      <c r="P1836" s="56">
        <f t="shared" si="645"/>
        <v>100</v>
      </c>
      <c r="Q1836" s="63"/>
      <c r="R1836" s="56"/>
      <c r="S1836" s="60">
        <f t="shared" si="658"/>
        <v>-3.3428394230965441E-3</v>
      </c>
      <c r="T1836" s="64">
        <f t="shared" si="659"/>
        <v>3.8930854154561212E-2</v>
      </c>
      <c r="V1836" s="65"/>
      <c r="W1836" s="65"/>
      <c r="Y1836" s="15" t="str">
        <f t="shared" si="646"/>
        <v>EASY</v>
      </c>
      <c r="AA1836" s="66">
        <f t="shared" si="660"/>
        <v>9.2020584685431395E-2</v>
      </c>
      <c r="AB1836">
        <f>LOOKUP($B1836,'07_L1政策步階'!$A$4:$A$14,'07_L1政策步階'!$C$4:$C$14)</f>
        <v>0</v>
      </c>
      <c r="AC1836" s="65"/>
      <c r="AD1836" s="65"/>
      <c r="AE1836" s="65"/>
      <c r="AF1836" s="65"/>
      <c r="AG1836" s="65"/>
      <c r="AH1836" s="65"/>
      <c r="AI1836" s="65"/>
      <c r="AJ1836" s="65"/>
      <c r="AK1836" s="65"/>
      <c r="AL1836">
        <f t="shared" si="647"/>
        <v>100</v>
      </c>
      <c r="AM1836">
        <f t="shared" si="648"/>
        <v>50</v>
      </c>
      <c r="AN1836" t="str">
        <f t="shared" si="649"/>
        <v/>
      </c>
      <c r="AO1836" t="str">
        <f t="shared" si="650"/>
        <v/>
      </c>
      <c r="AP1836" t="str">
        <f t="shared" si="651"/>
        <v/>
      </c>
      <c r="AQ1836" t="str">
        <f t="shared" si="652"/>
        <v/>
      </c>
      <c r="AR1836" t="str">
        <f t="shared" si="653"/>
        <v/>
      </c>
      <c r="AS1836" t="str">
        <f t="shared" si="654"/>
        <v/>
      </c>
      <c r="AT1836" t="str">
        <f t="shared" si="655"/>
        <v/>
      </c>
      <c r="AU1836" t="str">
        <f t="shared" si="656"/>
        <v/>
      </c>
      <c r="AV1836" t="str">
        <f t="shared" si="657"/>
        <v/>
      </c>
      <c r="AW1836">
        <f>'01_指標庫'!$H$4*ISNUMBER($F1836)+'01_指標庫'!$H$5*ISNUMBER($AA1836)+'01_指標庫'!$H$6*ISNUMBER($G1836)+'01_指標庫'!$H$7*ISNUMBER($H1836)+'01_指標庫'!$H$8*ISNUMBER($AF1836)+'01_指標庫'!$H$9*ISNUMBER($AG1836)+'01_指標庫'!$H$10*ISNUMBER($AB1836)+'01_指標庫'!$H$11*ISNUMBER($AC1836)+'01_指標庫'!$H$12*ISNUMBER($AD1836)+'01_指標庫'!$H$13*ISNUMBER($AE1836)+'01_指標庫'!$H$14*ISNUMBER($I1836)+'01_指標庫'!$H$15*ISNUMBER($AH1836)+'01_指標庫'!$H$16*ISNUMBER($K1836)+'01_指標庫'!$H$17*ISNUMBER($AI1836)+'01_指標庫'!$H$18*ISNUMBER($AJ1836)+'01_指標庫'!$H$19*ISNUMBER($AK1836)+'01_指標庫'!$H$20*ISNUMBER($BB1836)+'01_指標庫'!$H$21*ISNUMBER($BC1836)</f>
        <v>51</v>
      </c>
      <c r="AX1836">
        <f>IF(AW1836=0,50,ROUND(('01_指標庫'!$H$4*IF(ISNUMBER($F1836),L1836,0)+'01_指標庫'!$H$5*IF(ISNUMBER($AA1836),AL1836,0)+'01_指標庫'!$H$6*IF(ISNUMBER($G1836),M1836,0)+'01_指標庫'!$H$7*IF(ISNUMBER($H1836),N1836,0)+'01_指標庫'!$H$8*IF(ISNUMBER($AF1836),AQ1836,0)+'01_指標庫'!$H$9*IF(ISNUMBER($AG1836),AR1836,0)+'01_指標庫'!$H$10*IF(ISNUMBER($AB1836),AM1836,0)+'01_指標庫'!$H$11*IF(ISNUMBER($AC1836),AN1836,0)+'01_指標庫'!$H$12*IF(ISNUMBER($AD1836),AO1836,0)+'01_指標庫'!$H$13*IF(ISNUMBER($AE1836),AP1836,0)+'01_指標庫'!$H$14*IF(ISNUMBER($I1836),O1836,0)+'01_指標庫'!$H$15*IF(ISNUMBER($AH1836),AS1836,0)+'01_指標庫'!$H$16*IF(ISNUMBER($K1836),P1836,0)+'01_指標庫'!$H$17*IF(ISNUMBER($AI1836),AT1836,0)+'01_指標庫'!$H$18*IF(ISNUMBER($AJ1836),AU1836,0)+'01_指標庫'!$H$19*IF(ISNUMBER($AK1836),AV1836,0)+'01_指標庫'!$H$20*IF(ISNUMBER($BB1836),BB1836,0)+'01_指標庫'!$H$21*IF(ISNUMBER($BC1836),BC1836,0))/AW1836,1))</f>
        <v>81.400000000000006</v>
      </c>
      <c r="AY1836" s="67"/>
      <c r="AZ1836" s="67"/>
      <c r="BA1836" s="66">
        <f t="shared" si="661"/>
        <v>7.0740509552460473E-3</v>
      </c>
      <c r="BB1836">
        <f t="shared" si="662"/>
        <v>50</v>
      </c>
      <c r="BC1836" t="str">
        <f t="shared" si="663"/>
        <v/>
      </c>
    </row>
    <row r="1837" spans="1:55" ht="15" customHeight="1">
      <c r="A1837" s="56">
        <v>1833</v>
      </c>
      <c r="B1837" s="57">
        <v>45217</v>
      </c>
      <c r="C1837" s="56">
        <v>2023</v>
      </c>
      <c r="D1837" s="58" t="s">
        <v>238</v>
      </c>
      <c r="E1837" s="59">
        <v>14909.26</v>
      </c>
      <c r="F1837" s="60">
        <v>7.9884999999999998E-2</v>
      </c>
      <c r="G1837" s="60">
        <v>-5.8839000000000002E-2</v>
      </c>
      <c r="H1837" s="61">
        <v>0.73470000000000002</v>
      </c>
      <c r="I1837" s="62">
        <v>432</v>
      </c>
      <c r="J1837" s="56" t="s">
        <v>235</v>
      </c>
      <c r="K1837" s="63">
        <v>19.22</v>
      </c>
      <c r="L1837" s="56">
        <f t="shared" si="641"/>
        <v>100</v>
      </c>
      <c r="M1837" s="56">
        <f t="shared" si="642"/>
        <v>100</v>
      </c>
      <c r="N1837" s="56">
        <f t="shared" si="643"/>
        <v>100</v>
      </c>
      <c r="O1837" s="56">
        <f t="shared" si="644"/>
        <v>50</v>
      </c>
      <c r="P1837" s="56">
        <f t="shared" si="645"/>
        <v>100</v>
      </c>
      <c r="Q1837" s="63"/>
      <c r="R1837" s="56"/>
      <c r="S1837" s="60">
        <f t="shared" si="658"/>
        <v>-1.4068896925739316E-2</v>
      </c>
      <c r="T1837" s="64">
        <f t="shared" si="659"/>
        <v>7.4944071588366912E-2</v>
      </c>
      <c r="V1837" s="65"/>
      <c r="W1837" s="65"/>
      <c r="Y1837" s="15" t="str">
        <f t="shared" si="646"/>
        <v>EASY</v>
      </c>
      <c r="AA1837" s="66">
        <f t="shared" si="660"/>
        <v>8.9923745138686284E-2</v>
      </c>
      <c r="AB1837">
        <f>LOOKUP($B1837,'07_L1政策步階'!$A$4:$A$14,'07_L1政策步階'!$C$4:$C$14)</f>
        <v>0</v>
      </c>
      <c r="AC1837" s="65"/>
      <c r="AD1837" s="65"/>
      <c r="AE1837" s="65"/>
      <c r="AF1837" s="65"/>
      <c r="AG1837" s="65"/>
      <c r="AH1837" s="65"/>
      <c r="AI1837" s="65"/>
      <c r="AJ1837" s="65"/>
      <c r="AK1837" s="65"/>
      <c r="AL1837">
        <f t="shared" si="647"/>
        <v>100</v>
      </c>
      <c r="AM1837">
        <f t="shared" si="648"/>
        <v>50</v>
      </c>
      <c r="AN1837" t="str">
        <f t="shared" si="649"/>
        <v/>
      </c>
      <c r="AO1837" t="str">
        <f t="shared" si="650"/>
        <v/>
      </c>
      <c r="AP1837" t="str">
        <f t="shared" si="651"/>
        <v/>
      </c>
      <c r="AQ1837" t="str">
        <f t="shared" si="652"/>
        <v/>
      </c>
      <c r="AR1837" t="str">
        <f t="shared" si="653"/>
        <v/>
      </c>
      <c r="AS1837" t="str">
        <f t="shared" si="654"/>
        <v/>
      </c>
      <c r="AT1837" t="str">
        <f t="shared" si="655"/>
        <v/>
      </c>
      <c r="AU1837" t="str">
        <f t="shared" si="656"/>
        <v/>
      </c>
      <c r="AV1837" t="str">
        <f t="shared" si="657"/>
        <v/>
      </c>
      <c r="AW1837">
        <f>'01_指標庫'!$H$4*ISNUMBER($F1837)+'01_指標庫'!$H$5*ISNUMBER($AA1837)+'01_指標庫'!$H$6*ISNUMBER($G1837)+'01_指標庫'!$H$7*ISNUMBER($H1837)+'01_指標庫'!$H$8*ISNUMBER($AF1837)+'01_指標庫'!$H$9*ISNUMBER($AG1837)+'01_指標庫'!$H$10*ISNUMBER($AB1837)+'01_指標庫'!$H$11*ISNUMBER($AC1837)+'01_指標庫'!$H$12*ISNUMBER($AD1837)+'01_指標庫'!$H$13*ISNUMBER($AE1837)+'01_指標庫'!$H$14*ISNUMBER($I1837)+'01_指標庫'!$H$15*ISNUMBER($AH1837)+'01_指標庫'!$H$16*ISNUMBER($K1837)+'01_指標庫'!$H$17*ISNUMBER($AI1837)+'01_指標庫'!$H$18*ISNUMBER($AJ1837)+'01_指標庫'!$H$19*ISNUMBER($AK1837)+'01_指標庫'!$H$20*ISNUMBER($BB1837)+'01_指標庫'!$H$21*ISNUMBER($BC1837)</f>
        <v>51</v>
      </c>
      <c r="AX1837">
        <f>IF(AW1837=0,50,ROUND(('01_指標庫'!$H$4*IF(ISNUMBER($F1837),L1837,0)+'01_指標庫'!$H$5*IF(ISNUMBER($AA1837),AL1837,0)+'01_指標庫'!$H$6*IF(ISNUMBER($G1837),M1837,0)+'01_指標庫'!$H$7*IF(ISNUMBER($H1837),N1837,0)+'01_指標庫'!$H$8*IF(ISNUMBER($AF1837),AQ1837,0)+'01_指標庫'!$H$9*IF(ISNUMBER($AG1837),AR1837,0)+'01_指標庫'!$H$10*IF(ISNUMBER($AB1837),AM1837,0)+'01_指標庫'!$H$11*IF(ISNUMBER($AC1837),AN1837,0)+'01_指標庫'!$H$12*IF(ISNUMBER($AD1837),AO1837,0)+'01_指標庫'!$H$13*IF(ISNUMBER($AE1837),AP1837,0)+'01_指標庫'!$H$14*IF(ISNUMBER($I1837),O1837,0)+'01_指標庫'!$H$15*IF(ISNUMBER($AH1837),AS1837,0)+'01_指標庫'!$H$16*IF(ISNUMBER($K1837),P1837,0)+'01_指標庫'!$H$17*IF(ISNUMBER($AI1837),AT1837,0)+'01_指標庫'!$H$18*IF(ISNUMBER($AJ1837),AU1837,0)+'01_指標庫'!$H$19*IF(ISNUMBER($AK1837),AV1837,0)+'01_指標庫'!$H$20*IF(ISNUMBER($BB1837),BB1837,0)+'01_指標庫'!$H$21*IF(ISNUMBER($BC1837),BC1837,0))/AW1837,1))</f>
        <v>81.400000000000006</v>
      </c>
      <c r="AY1837" s="67"/>
      <c r="AZ1837" s="67"/>
      <c r="BA1837" s="66">
        <f t="shared" si="661"/>
        <v>1.7738932901225635E-3</v>
      </c>
      <c r="BB1837">
        <f t="shared" si="662"/>
        <v>50</v>
      </c>
      <c r="BC1837" t="str">
        <f t="shared" si="663"/>
        <v/>
      </c>
    </row>
    <row r="1838" spans="1:55" ht="15" customHeight="1">
      <c r="A1838" s="56">
        <v>1834</v>
      </c>
      <c r="B1838" s="57">
        <v>45218</v>
      </c>
      <c r="C1838" s="56">
        <v>2023</v>
      </c>
      <c r="D1838" s="58" t="s">
        <v>239</v>
      </c>
      <c r="E1838" s="59">
        <v>14783.13</v>
      </c>
      <c r="F1838" s="60">
        <v>6.9231000000000001E-2</v>
      </c>
      <c r="G1838" s="60">
        <v>-6.6800999999999999E-2</v>
      </c>
      <c r="H1838" s="61">
        <v>0.75509999999999999</v>
      </c>
      <c r="I1838" s="62">
        <v>437</v>
      </c>
      <c r="J1838" s="56" t="s">
        <v>235</v>
      </c>
      <c r="K1838" s="63">
        <v>21.4</v>
      </c>
      <c r="L1838" s="56">
        <f t="shared" si="641"/>
        <v>100</v>
      </c>
      <c r="M1838" s="56">
        <f t="shared" si="642"/>
        <v>50</v>
      </c>
      <c r="N1838" s="56">
        <f t="shared" si="643"/>
        <v>100</v>
      </c>
      <c r="O1838" s="56">
        <f t="shared" si="644"/>
        <v>50</v>
      </c>
      <c r="P1838" s="56">
        <f t="shared" si="645"/>
        <v>50</v>
      </c>
      <c r="Q1838" s="63"/>
      <c r="R1838" s="56"/>
      <c r="S1838" s="60">
        <f t="shared" si="658"/>
        <v>-8.4598430773895616E-3</v>
      </c>
      <c r="T1838" s="64">
        <f t="shared" si="659"/>
        <v>0.11342351716961496</v>
      </c>
      <c r="V1838" s="65"/>
      <c r="W1838" s="65"/>
      <c r="Y1838" s="15" t="str">
        <f t="shared" si="646"/>
        <v>UNCERTAIN</v>
      </c>
      <c r="AA1838" s="66">
        <f t="shared" si="660"/>
        <v>8.7917605092785234E-2</v>
      </c>
      <c r="AB1838">
        <f>LOOKUP($B1838,'07_L1政策步階'!$A$4:$A$14,'07_L1政策步階'!$C$4:$C$14)</f>
        <v>0</v>
      </c>
      <c r="AC1838" s="65"/>
      <c r="AD1838" s="65"/>
      <c r="AE1838" s="65"/>
      <c r="AF1838" s="65"/>
      <c r="AG1838" s="65"/>
      <c r="AH1838" s="65"/>
      <c r="AI1838" s="65"/>
      <c r="AJ1838" s="65"/>
      <c r="AK1838" s="65"/>
      <c r="AL1838">
        <f t="shared" si="647"/>
        <v>100</v>
      </c>
      <c r="AM1838">
        <f t="shared" si="648"/>
        <v>50</v>
      </c>
      <c r="AN1838" t="str">
        <f t="shared" si="649"/>
        <v/>
      </c>
      <c r="AO1838" t="str">
        <f t="shared" si="650"/>
        <v/>
      </c>
      <c r="AP1838" t="str">
        <f t="shared" si="651"/>
        <v/>
      </c>
      <c r="AQ1838" t="str">
        <f t="shared" si="652"/>
        <v/>
      </c>
      <c r="AR1838" t="str">
        <f t="shared" si="653"/>
        <v/>
      </c>
      <c r="AS1838" t="str">
        <f t="shared" si="654"/>
        <v/>
      </c>
      <c r="AT1838" t="str">
        <f t="shared" si="655"/>
        <v/>
      </c>
      <c r="AU1838" t="str">
        <f t="shared" si="656"/>
        <v/>
      </c>
      <c r="AV1838" t="str">
        <f t="shared" si="657"/>
        <v/>
      </c>
      <c r="AW1838">
        <f>'01_指標庫'!$H$4*ISNUMBER($F1838)+'01_指標庫'!$H$5*ISNUMBER($AA1838)+'01_指標庫'!$H$6*ISNUMBER($G1838)+'01_指標庫'!$H$7*ISNUMBER($H1838)+'01_指標庫'!$H$8*ISNUMBER($AF1838)+'01_指標庫'!$H$9*ISNUMBER($AG1838)+'01_指標庫'!$H$10*ISNUMBER($AB1838)+'01_指標庫'!$H$11*ISNUMBER($AC1838)+'01_指標庫'!$H$12*ISNUMBER($AD1838)+'01_指標庫'!$H$13*ISNUMBER($AE1838)+'01_指標庫'!$H$14*ISNUMBER($I1838)+'01_指標庫'!$H$15*ISNUMBER($AH1838)+'01_指標庫'!$H$16*ISNUMBER($K1838)+'01_指標庫'!$H$17*ISNUMBER($AI1838)+'01_指標庫'!$H$18*ISNUMBER($AJ1838)+'01_指標庫'!$H$19*ISNUMBER($AK1838)+'01_指標庫'!$H$20*ISNUMBER($BB1838)+'01_指標庫'!$H$21*ISNUMBER($BC1838)</f>
        <v>51</v>
      </c>
      <c r="AX1838">
        <f>IF(AW1838=0,50,ROUND(('01_指標庫'!$H$4*IF(ISNUMBER($F1838),L1838,0)+'01_指標庫'!$H$5*IF(ISNUMBER($AA1838),AL1838,0)+'01_指標庫'!$H$6*IF(ISNUMBER($G1838),M1838,0)+'01_指標庫'!$H$7*IF(ISNUMBER($H1838),N1838,0)+'01_指標庫'!$H$8*IF(ISNUMBER($AF1838),AQ1838,0)+'01_指標庫'!$H$9*IF(ISNUMBER($AG1838),AR1838,0)+'01_指標庫'!$H$10*IF(ISNUMBER($AB1838),AM1838,0)+'01_指標庫'!$H$11*IF(ISNUMBER($AC1838),AN1838,0)+'01_指標庫'!$H$12*IF(ISNUMBER($AD1838),AO1838,0)+'01_指標庫'!$H$13*IF(ISNUMBER($AE1838),AP1838,0)+'01_指標庫'!$H$14*IF(ISNUMBER($I1838),O1838,0)+'01_指標庫'!$H$15*IF(ISNUMBER($AH1838),AS1838,0)+'01_指標庫'!$H$16*IF(ISNUMBER($K1838),P1838,0)+'01_指標庫'!$H$17*IF(ISNUMBER($AI1838),AT1838,0)+'01_指標庫'!$H$18*IF(ISNUMBER($AJ1838),AU1838,0)+'01_指標庫'!$H$19*IF(ISNUMBER($AK1838),AV1838,0)+'01_指標庫'!$H$20*IF(ISNUMBER($BB1838),BB1838,0)+'01_指標庫'!$H$21*IF(ISNUMBER($BC1838),BC1838,0))/AW1838,1))</f>
        <v>61.8</v>
      </c>
      <c r="AY1838" s="67"/>
      <c r="AZ1838" s="67"/>
      <c r="BA1838" s="66">
        <f t="shared" si="661"/>
        <v>-3.9511321048213421E-3</v>
      </c>
      <c r="BB1838">
        <f t="shared" si="662"/>
        <v>0</v>
      </c>
      <c r="BC1838" t="str">
        <f t="shared" si="663"/>
        <v/>
      </c>
    </row>
    <row r="1839" spans="1:55" ht="15" customHeight="1">
      <c r="A1839" s="56">
        <v>1835</v>
      </c>
      <c r="B1839" s="57">
        <v>45219</v>
      </c>
      <c r="C1839" s="56">
        <v>2023</v>
      </c>
      <c r="D1839" s="58" t="s">
        <v>234</v>
      </c>
      <c r="E1839" s="59">
        <v>14560.88</v>
      </c>
      <c r="F1839" s="60">
        <v>5.1769999999999997E-2</v>
      </c>
      <c r="G1839" s="60">
        <v>-8.0831E-2</v>
      </c>
      <c r="H1839" s="61">
        <v>0.69389999999999996</v>
      </c>
      <c r="I1839" s="62">
        <v>452</v>
      </c>
      <c r="J1839" s="56" t="s">
        <v>235</v>
      </c>
      <c r="K1839" s="63">
        <v>21.71</v>
      </c>
      <c r="L1839" s="56">
        <f t="shared" si="641"/>
        <v>100</v>
      </c>
      <c r="M1839" s="56">
        <f t="shared" si="642"/>
        <v>50</v>
      </c>
      <c r="N1839" s="56">
        <f t="shared" si="643"/>
        <v>100</v>
      </c>
      <c r="O1839" s="56">
        <f t="shared" si="644"/>
        <v>0</v>
      </c>
      <c r="P1839" s="56">
        <f t="shared" si="645"/>
        <v>50</v>
      </c>
      <c r="Q1839" s="63"/>
      <c r="R1839" s="56"/>
      <c r="S1839" s="60">
        <f t="shared" si="658"/>
        <v>-1.5034028652930687E-2</v>
      </c>
      <c r="T1839" s="64">
        <f t="shared" si="659"/>
        <v>1.4485981308411278E-2</v>
      </c>
      <c r="V1839" s="65"/>
      <c r="W1839" s="65"/>
      <c r="Y1839" s="15" t="str">
        <f t="shared" si="646"/>
        <v>UNCERTAIN</v>
      </c>
      <c r="AA1839" s="66">
        <f t="shared" si="660"/>
        <v>8.5664500144945199E-2</v>
      </c>
      <c r="AB1839">
        <f>LOOKUP($B1839,'07_L1政策步階'!$A$4:$A$14,'07_L1政策步階'!$C$4:$C$14)</f>
        <v>0</v>
      </c>
      <c r="AC1839" s="65"/>
      <c r="AD1839" s="65"/>
      <c r="AE1839" s="65"/>
      <c r="AF1839" s="65"/>
      <c r="AG1839" s="65"/>
      <c r="AH1839" s="65"/>
      <c r="AI1839" s="65"/>
      <c r="AJ1839" s="65"/>
      <c r="AK1839" s="65"/>
      <c r="AL1839">
        <f t="shared" si="647"/>
        <v>100</v>
      </c>
      <c r="AM1839">
        <f t="shared" si="648"/>
        <v>50</v>
      </c>
      <c r="AN1839" t="str">
        <f t="shared" si="649"/>
        <v/>
      </c>
      <c r="AO1839" t="str">
        <f t="shared" si="650"/>
        <v/>
      </c>
      <c r="AP1839" t="str">
        <f t="shared" si="651"/>
        <v/>
      </c>
      <c r="AQ1839" t="str">
        <f t="shared" si="652"/>
        <v/>
      </c>
      <c r="AR1839" t="str">
        <f t="shared" si="653"/>
        <v/>
      </c>
      <c r="AS1839" t="str">
        <f t="shared" si="654"/>
        <v/>
      </c>
      <c r="AT1839" t="str">
        <f t="shared" si="655"/>
        <v/>
      </c>
      <c r="AU1839" t="str">
        <f t="shared" si="656"/>
        <v/>
      </c>
      <c r="AV1839" t="str">
        <f t="shared" si="657"/>
        <v/>
      </c>
      <c r="AW1839">
        <f>'01_指標庫'!$H$4*ISNUMBER($F1839)+'01_指標庫'!$H$5*ISNUMBER($AA1839)+'01_指標庫'!$H$6*ISNUMBER($G1839)+'01_指標庫'!$H$7*ISNUMBER($H1839)+'01_指標庫'!$H$8*ISNUMBER($AF1839)+'01_指標庫'!$H$9*ISNUMBER($AG1839)+'01_指標庫'!$H$10*ISNUMBER($AB1839)+'01_指標庫'!$H$11*ISNUMBER($AC1839)+'01_指標庫'!$H$12*ISNUMBER($AD1839)+'01_指標庫'!$H$13*ISNUMBER($AE1839)+'01_指標庫'!$H$14*ISNUMBER($I1839)+'01_指標庫'!$H$15*ISNUMBER($AH1839)+'01_指標庫'!$H$16*ISNUMBER($K1839)+'01_指標庫'!$H$17*ISNUMBER($AI1839)+'01_指標庫'!$H$18*ISNUMBER($AJ1839)+'01_指標庫'!$H$19*ISNUMBER($AK1839)+'01_指標庫'!$H$20*ISNUMBER($BB1839)+'01_指標庫'!$H$21*ISNUMBER($BC1839)</f>
        <v>51</v>
      </c>
      <c r="AX1839">
        <f>IF(AW1839=0,50,ROUND(('01_指標庫'!$H$4*IF(ISNUMBER($F1839),L1839,0)+'01_指標庫'!$H$5*IF(ISNUMBER($AA1839),AL1839,0)+'01_指標庫'!$H$6*IF(ISNUMBER($G1839),M1839,0)+'01_指標庫'!$H$7*IF(ISNUMBER($H1839),N1839,0)+'01_指標庫'!$H$8*IF(ISNUMBER($AF1839),AQ1839,0)+'01_指標庫'!$H$9*IF(ISNUMBER($AG1839),AR1839,0)+'01_指標庫'!$H$10*IF(ISNUMBER($AB1839),AM1839,0)+'01_指標庫'!$H$11*IF(ISNUMBER($AC1839),AN1839,0)+'01_指標庫'!$H$12*IF(ISNUMBER($AD1839),AO1839,0)+'01_指標庫'!$H$13*IF(ISNUMBER($AE1839),AP1839,0)+'01_指標庫'!$H$14*IF(ISNUMBER($I1839),O1839,0)+'01_指標庫'!$H$15*IF(ISNUMBER($AH1839),AS1839,0)+'01_指標庫'!$H$16*IF(ISNUMBER($K1839),P1839,0)+'01_指標庫'!$H$17*IF(ISNUMBER($AI1839),AT1839,0)+'01_指標庫'!$H$18*IF(ISNUMBER($AJ1839),AU1839,0)+'01_指標庫'!$H$19*IF(ISNUMBER($AK1839),AV1839,0)+'01_指標庫'!$H$20*IF(ISNUMBER($BB1839),BB1839,0)+'01_指標庫'!$H$21*IF(ISNUMBER($BC1839),BC1839,0))/AW1839,1))</f>
        <v>53.9</v>
      </c>
      <c r="AY1839" s="67"/>
      <c r="AZ1839" s="67"/>
      <c r="BA1839" s="66">
        <f t="shared" si="661"/>
        <v>-6.9998059235542032E-3</v>
      </c>
      <c r="BB1839">
        <f t="shared" si="662"/>
        <v>0</v>
      </c>
      <c r="BC1839" t="str">
        <f t="shared" si="663"/>
        <v/>
      </c>
    </row>
    <row r="1840" spans="1:55" ht="15" customHeight="1">
      <c r="A1840" s="56">
        <v>1836</v>
      </c>
      <c r="B1840" s="57">
        <v>45222</v>
      </c>
      <c r="C1840" s="56">
        <v>2023</v>
      </c>
      <c r="D1840" s="58" t="s">
        <v>236</v>
      </c>
      <c r="E1840" s="59">
        <v>14604.85</v>
      </c>
      <c r="F1840" s="60">
        <v>5.3476000000000003E-2</v>
      </c>
      <c r="G1840" s="60">
        <v>-7.8054999999999999E-2</v>
      </c>
      <c r="H1840" s="61">
        <v>0.67349999999999999</v>
      </c>
      <c r="I1840" s="62">
        <v>451</v>
      </c>
      <c r="J1840" s="56" t="s">
        <v>235</v>
      </c>
      <c r="K1840" s="63">
        <v>20.37</v>
      </c>
      <c r="L1840" s="56">
        <f t="shared" si="641"/>
        <v>100</v>
      </c>
      <c r="M1840" s="56">
        <f t="shared" si="642"/>
        <v>50</v>
      </c>
      <c r="N1840" s="56">
        <f t="shared" si="643"/>
        <v>100</v>
      </c>
      <c r="O1840" s="56">
        <f t="shared" si="644"/>
        <v>0</v>
      </c>
      <c r="P1840" s="56">
        <f t="shared" si="645"/>
        <v>50</v>
      </c>
      <c r="Q1840" s="63"/>
      <c r="R1840" s="56"/>
      <c r="S1840" s="60">
        <f t="shared" si="658"/>
        <v>3.019735070957319E-3</v>
      </c>
      <c r="T1840" s="64">
        <f t="shared" si="659"/>
        <v>-6.1722708429295281E-2</v>
      </c>
      <c r="V1840" s="65"/>
      <c r="W1840" s="65"/>
      <c r="Y1840" s="15" t="str">
        <f t="shared" si="646"/>
        <v>UNCERTAIN</v>
      </c>
      <c r="AA1840" s="66">
        <f t="shared" si="660"/>
        <v>8.3541122214282559E-2</v>
      </c>
      <c r="AB1840">
        <f>LOOKUP($B1840,'07_L1政策步階'!$A$4:$A$14,'07_L1政策步階'!$C$4:$C$14)</f>
        <v>0</v>
      </c>
      <c r="AC1840" s="65"/>
      <c r="AD1840" s="65"/>
      <c r="AE1840" s="65"/>
      <c r="AF1840" s="65"/>
      <c r="AG1840" s="65"/>
      <c r="AH1840" s="65"/>
      <c r="AI1840" s="65"/>
      <c r="AJ1840" s="65"/>
      <c r="AK1840" s="65"/>
      <c r="AL1840">
        <f t="shared" si="647"/>
        <v>100</v>
      </c>
      <c r="AM1840">
        <f t="shared" si="648"/>
        <v>50</v>
      </c>
      <c r="AN1840" t="str">
        <f t="shared" si="649"/>
        <v/>
      </c>
      <c r="AO1840" t="str">
        <f t="shared" si="650"/>
        <v/>
      </c>
      <c r="AP1840" t="str">
        <f t="shared" si="651"/>
        <v/>
      </c>
      <c r="AQ1840" t="str">
        <f t="shared" si="652"/>
        <v/>
      </c>
      <c r="AR1840" t="str">
        <f t="shared" si="653"/>
        <v/>
      </c>
      <c r="AS1840" t="str">
        <f t="shared" si="654"/>
        <v/>
      </c>
      <c r="AT1840" t="str">
        <f t="shared" si="655"/>
        <v/>
      </c>
      <c r="AU1840" t="str">
        <f t="shared" si="656"/>
        <v/>
      </c>
      <c r="AV1840" t="str">
        <f t="shared" si="657"/>
        <v/>
      </c>
      <c r="AW1840">
        <f>'01_指標庫'!$H$4*ISNUMBER($F1840)+'01_指標庫'!$H$5*ISNUMBER($AA1840)+'01_指標庫'!$H$6*ISNUMBER($G1840)+'01_指標庫'!$H$7*ISNUMBER($H1840)+'01_指標庫'!$H$8*ISNUMBER($AF1840)+'01_指標庫'!$H$9*ISNUMBER($AG1840)+'01_指標庫'!$H$10*ISNUMBER($AB1840)+'01_指標庫'!$H$11*ISNUMBER($AC1840)+'01_指標庫'!$H$12*ISNUMBER($AD1840)+'01_指標庫'!$H$13*ISNUMBER($AE1840)+'01_指標庫'!$H$14*ISNUMBER($I1840)+'01_指標庫'!$H$15*ISNUMBER($AH1840)+'01_指標庫'!$H$16*ISNUMBER($K1840)+'01_指標庫'!$H$17*ISNUMBER($AI1840)+'01_指標庫'!$H$18*ISNUMBER($AJ1840)+'01_指標庫'!$H$19*ISNUMBER($AK1840)+'01_指標庫'!$H$20*ISNUMBER($BB1840)+'01_指標庫'!$H$21*ISNUMBER($BC1840)</f>
        <v>51</v>
      </c>
      <c r="AX1840">
        <f>IF(AW1840=0,50,ROUND(('01_指標庫'!$H$4*IF(ISNUMBER($F1840),L1840,0)+'01_指標庫'!$H$5*IF(ISNUMBER($AA1840),AL1840,0)+'01_指標庫'!$H$6*IF(ISNUMBER($G1840),M1840,0)+'01_指標庫'!$H$7*IF(ISNUMBER($H1840),N1840,0)+'01_指標庫'!$H$8*IF(ISNUMBER($AF1840),AQ1840,0)+'01_指標庫'!$H$9*IF(ISNUMBER($AG1840),AR1840,0)+'01_指標庫'!$H$10*IF(ISNUMBER($AB1840),AM1840,0)+'01_指標庫'!$H$11*IF(ISNUMBER($AC1840),AN1840,0)+'01_指標庫'!$H$12*IF(ISNUMBER($AD1840),AO1840,0)+'01_指標庫'!$H$13*IF(ISNUMBER($AE1840),AP1840,0)+'01_指標庫'!$H$14*IF(ISNUMBER($I1840),O1840,0)+'01_指標庫'!$H$15*IF(ISNUMBER($AH1840),AS1840,0)+'01_指標庫'!$H$16*IF(ISNUMBER($K1840),P1840,0)+'01_指標庫'!$H$17*IF(ISNUMBER($AI1840),AT1840,0)+'01_指標庫'!$H$18*IF(ISNUMBER($AJ1840),AU1840,0)+'01_指標庫'!$H$19*IF(ISNUMBER($AK1840),AV1840,0)+'01_指標庫'!$H$20*IF(ISNUMBER($BB1840),BB1840,0)+'01_指標庫'!$H$21*IF(ISNUMBER($BC1840),BC1840,0))/AW1840,1))</f>
        <v>53.9</v>
      </c>
      <c r="AY1840" s="67"/>
      <c r="AZ1840" s="67"/>
      <c r="BA1840" s="66">
        <f t="shared" si="661"/>
        <v>-1.1652672006600584E-2</v>
      </c>
      <c r="BB1840">
        <f t="shared" si="662"/>
        <v>0</v>
      </c>
      <c r="BC1840" t="str">
        <f t="shared" si="663"/>
        <v/>
      </c>
    </row>
    <row r="1841" spans="1:55" ht="15" customHeight="1">
      <c r="A1841" s="56">
        <v>1837</v>
      </c>
      <c r="B1841" s="57">
        <v>45223</v>
      </c>
      <c r="C1841" s="56">
        <v>2023</v>
      </c>
      <c r="D1841" s="58" t="s">
        <v>237</v>
      </c>
      <c r="E1841" s="59">
        <v>14745.86</v>
      </c>
      <c r="F1841" s="60">
        <v>6.2226999999999998E-2</v>
      </c>
      <c r="G1841" s="60">
        <v>-6.9153999999999993E-2</v>
      </c>
      <c r="H1841" s="61">
        <v>0.69389999999999996</v>
      </c>
      <c r="I1841" s="62">
        <v>441</v>
      </c>
      <c r="J1841" s="56" t="s">
        <v>235</v>
      </c>
      <c r="K1841" s="63">
        <v>18.97</v>
      </c>
      <c r="L1841" s="56">
        <f t="shared" si="641"/>
        <v>100</v>
      </c>
      <c r="M1841" s="56">
        <f t="shared" si="642"/>
        <v>50</v>
      </c>
      <c r="N1841" s="56">
        <f t="shared" si="643"/>
        <v>100</v>
      </c>
      <c r="O1841" s="56">
        <f t="shared" si="644"/>
        <v>50</v>
      </c>
      <c r="P1841" s="56">
        <f t="shared" si="645"/>
        <v>100</v>
      </c>
      <c r="Q1841" s="63"/>
      <c r="R1841" s="56"/>
      <c r="S1841" s="60">
        <f t="shared" si="658"/>
        <v>9.655011862497842E-3</v>
      </c>
      <c r="T1841" s="64">
        <f t="shared" si="659"/>
        <v>-6.8728522336769848E-2</v>
      </c>
      <c r="V1841" s="65"/>
      <c r="W1841" s="65"/>
      <c r="Y1841" s="15" t="str">
        <f t="shared" si="646"/>
        <v>UNCERTAIN</v>
      </c>
      <c r="AA1841" s="66">
        <f t="shared" si="660"/>
        <v>8.1432641853655063E-2</v>
      </c>
      <c r="AB1841">
        <f>LOOKUP($B1841,'07_L1政策步階'!$A$4:$A$14,'07_L1政策步階'!$C$4:$C$14)</f>
        <v>0</v>
      </c>
      <c r="AC1841" s="65"/>
      <c r="AD1841" s="65"/>
      <c r="AE1841" s="65"/>
      <c r="AF1841" s="65"/>
      <c r="AG1841" s="65"/>
      <c r="AH1841" s="65"/>
      <c r="AI1841" s="65"/>
      <c r="AJ1841" s="65"/>
      <c r="AK1841" s="65"/>
      <c r="AL1841">
        <f t="shared" si="647"/>
        <v>100</v>
      </c>
      <c r="AM1841">
        <f t="shared" si="648"/>
        <v>50</v>
      </c>
      <c r="AN1841" t="str">
        <f t="shared" si="649"/>
        <v/>
      </c>
      <c r="AO1841" t="str">
        <f t="shared" si="650"/>
        <v/>
      </c>
      <c r="AP1841" t="str">
        <f t="shared" si="651"/>
        <v/>
      </c>
      <c r="AQ1841" t="str">
        <f t="shared" si="652"/>
        <v/>
      </c>
      <c r="AR1841" t="str">
        <f t="shared" si="653"/>
        <v/>
      </c>
      <c r="AS1841" t="str">
        <f t="shared" si="654"/>
        <v/>
      </c>
      <c r="AT1841" t="str">
        <f t="shared" si="655"/>
        <v/>
      </c>
      <c r="AU1841" t="str">
        <f t="shared" si="656"/>
        <v/>
      </c>
      <c r="AV1841" t="str">
        <f t="shared" si="657"/>
        <v/>
      </c>
      <c r="AW1841">
        <f>'01_指標庫'!$H$4*ISNUMBER($F1841)+'01_指標庫'!$H$5*ISNUMBER($AA1841)+'01_指標庫'!$H$6*ISNUMBER($G1841)+'01_指標庫'!$H$7*ISNUMBER($H1841)+'01_指標庫'!$H$8*ISNUMBER($AF1841)+'01_指標庫'!$H$9*ISNUMBER($AG1841)+'01_指標庫'!$H$10*ISNUMBER($AB1841)+'01_指標庫'!$H$11*ISNUMBER($AC1841)+'01_指標庫'!$H$12*ISNUMBER($AD1841)+'01_指標庫'!$H$13*ISNUMBER($AE1841)+'01_指標庫'!$H$14*ISNUMBER($I1841)+'01_指標庫'!$H$15*ISNUMBER($AH1841)+'01_指標庫'!$H$16*ISNUMBER($K1841)+'01_指標庫'!$H$17*ISNUMBER($AI1841)+'01_指標庫'!$H$18*ISNUMBER($AJ1841)+'01_指標庫'!$H$19*ISNUMBER($AK1841)+'01_指標庫'!$H$20*ISNUMBER($BB1841)+'01_指標庫'!$H$21*ISNUMBER($BC1841)</f>
        <v>51</v>
      </c>
      <c r="AX1841">
        <f>IF(AW1841=0,50,ROUND(('01_指標庫'!$H$4*IF(ISNUMBER($F1841),L1841,0)+'01_指標庫'!$H$5*IF(ISNUMBER($AA1841),AL1841,0)+'01_指標庫'!$H$6*IF(ISNUMBER($G1841),M1841,0)+'01_指標庫'!$H$7*IF(ISNUMBER($H1841),N1841,0)+'01_指標庫'!$H$8*IF(ISNUMBER($AF1841),AQ1841,0)+'01_指標庫'!$H$9*IF(ISNUMBER($AG1841),AR1841,0)+'01_指標庫'!$H$10*IF(ISNUMBER($AB1841),AM1841,0)+'01_指標庫'!$H$11*IF(ISNUMBER($AC1841),AN1841,0)+'01_指標庫'!$H$12*IF(ISNUMBER($AD1841),AO1841,0)+'01_指標庫'!$H$13*IF(ISNUMBER($AE1841),AP1841,0)+'01_指標庫'!$H$14*IF(ISNUMBER($I1841),O1841,0)+'01_指標庫'!$H$15*IF(ISNUMBER($AH1841),AS1841,0)+'01_指標庫'!$H$16*IF(ISNUMBER($K1841),P1841,0)+'01_指標庫'!$H$17*IF(ISNUMBER($AI1841),AT1841,0)+'01_指標庫'!$H$18*IF(ISNUMBER($AJ1841),AU1841,0)+'01_指標庫'!$H$19*IF(ISNUMBER($AK1841),AV1841,0)+'01_指標庫'!$H$20*IF(ISNUMBER($BB1841),BB1841,0)+'01_指標庫'!$H$21*IF(ISNUMBER($BC1841),BC1841,0))/AW1841,1))</f>
        <v>67.599999999999994</v>
      </c>
      <c r="AY1841" s="67"/>
      <c r="AZ1841" s="67"/>
      <c r="BA1841" s="66">
        <f t="shared" si="661"/>
        <v>-1.4138181689598128E-2</v>
      </c>
      <c r="BB1841">
        <f t="shared" si="662"/>
        <v>0</v>
      </c>
      <c r="BC1841" t="str">
        <f t="shared" si="663"/>
        <v/>
      </c>
    </row>
    <row r="1842" spans="1:55" ht="15" customHeight="1">
      <c r="A1842" s="56">
        <v>1838</v>
      </c>
      <c r="B1842" s="57">
        <v>45224</v>
      </c>
      <c r="C1842" s="56">
        <v>2023</v>
      </c>
      <c r="D1842" s="58" t="s">
        <v>238</v>
      </c>
      <c r="E1842" s="59">
        <v>14381.64</v>
      </c>
      <c r="F1842" s="60">
        <v>3.4771000000000003E-2</v>
      </c>
      <c r="G1842" s="60">
        <v>-9.2146000000000006E-2</v>
      </c>
      <c r="H1842" s="61">
        <v>0.63270000000000004</v>
      </c>
      <c r="I1842" s="62">
        <v>437</v>
      </c>
      <c r="J1842" s="56" t="s">
        <v>235</v>
      </c>
      <c r="K1842" s="63">
        <v>20.190000000000001</v>
      </c>
      <c r="L1842" s="56">
        <f t="shared" si="641"/>
        <v>100</v>
      </c>
      <c r="M1842" s="56">
        <f t="shared" si="642"/>
        <v>50</v>
      </c>
      <c r="N1842" s="56">
        <f t="shared" si="643"/>
        <v>100</v>
      </c>
      <c r="O1842" s="56">
        <f t="shared" si="644"/>
        <v>50</v>
      </c>
      <c r="P1842" s="56">
        <f t="shared" si="645"/>
        <v>50</v>
      </c>
      <c r="Q1842" s="63"/>
      <c r="R1842" s="56"/>
      <c r="S1842" s="60">
        <f t="shared" si="658"/>
        <v>-2.4699814049502833E-2</v>
      </c>
      <c r="T1842" s="64">
        <f t="shared" si="659"/>
        <v>6.43120716921457E-2</v>
      </c>
      <c r="V1842" s="65"/>
      <c r="W1842" s="65"/>
      <c r="Y1842" s="15" t="str">
        <f t="shared" si="646"/>
        <v>UNCERTAIN</v>
      </c>
      <c r="AA1842" s="66">
        <f t="shared" si="660"/>
        <v>7.9215198972826917E-2</v>
      </c>
      <c r="AB1842">
        <f>LOOKUP($B1842,'07_L1政策步階'!$A$4:$A$14,'07_L1政策步階'!$C$4:$C$14)</f>
        <v>0</v>
      </c>
      <c r="AC1842" s="65"/>
      <c r="AD1842" s="65"/>
      <c r="AE1842" s="65"/>
      <c r="AF1842" s="65"/>
      <c r="AG1842" s="65"/>
      <c r="AH1842" s="65"/>
      <c r="AI1842" s="65"/>
      <c r="AJ1842" s="65"/>
      <c r="AK1842" s="65"/>
      <c r="AL1842">
        <f t="shared" si="647"/>
        <v>100</v>
      </c>
      <c r="AM1842">
        <f t="shared" si="648"/>
        <v>50</v>
      </c>
      <c r="AN1842" t="str">
        <f t="shared" si="649"/>
        <v/>
      </c>
      <c r="AO1842" t="str">
        <f t="shared" si="650"/>
        <v/>
      </c>
      <c r="AP1842" t="str">
        <f t="shared" si="651"/>
        <v/>
      </c>
      <c r="AQ1842" t="str">
        <f t="shared" si="652"/>
        <v/>
      </c>
      <c r="AR1842" t="str">
        <f t="shared" si="653"/>
        <v/>
      </c>
      <c r="AS1842" t="str">
        <f t="shared" si="654"/>
        <v/>
      </c>
      <c r="AT1842" t="str">
        <f t="shared" si="655"/>
        <v/>
      </c>
      <c r="AU1842" t="str">
        <f t="shared" si="656"/>
        <v/>
      </c>
      <c r="AV1842" t="str">
        <f t="shared" si="657"/>
        <v/>
      </c>
      <c r="AW1842">
        <f>'01_指標庫'!$H$4*ISNUMBER($F1842)+'01_指標庫'!$H$5*ISNUMBER($AA1842)+'01_指標庫'!$H$6*ISNUMBER($G1842)+'01_指標庫'!$H$7*ISNUMBER($H1842)+'01_指標庫'!$H$8*ISNUMBER($AF1842)+'01_指標庫'!$H$9*ISNUMBER($AG1842)+'01_指標庫'!$H$10*ISNUMBER($AB1842)+'01_指標庫'!$H$11*ISNUMBER($AC1842)+'01_指標庫'!$H$12*ISNUMBER($AD1842)+'01_指標庫'!$H$13*ISNUMBER($AE1842)+'01_指標庫'!$H$14*ISNUMBER($I1842)+'01_指標庫'!$H$15*ISNUMBER($AH1842)+'01_指標庫'!$H$16*ISNUMBER($K1842)+'01_指標庫'!$H$17*ISNUMBER($AI1842)+'01_指標庫'!$H$18*ISNUMBER($AJ1842)+'01_指標庫'!$H$19*ISNUMBER($AK1842)+'01_指標庫'!$H$20*ISNUMBER($BB1842)+'01_指標庫'!$H$21*ISNUMBER($BC1842)</f>
        <v>51</v>
      </c>
      <c r="AX1842">
        <f>IF(AW1842=0,50,ROUND(('01_指標庫'!$H$4*IF(ISNUMBER($F1842),L1842,0)+'01_指標庫'!$H$5*IF(ISNUMBER($AA1842),AL1842,0)+'01_指標庫'!$H$6*IF(ISNUMBER($G1842),M1842,0)+'01_指標庫'!$H$7*IF(ISNUMBER($H1842),N1842,0)+'01_指標庫'!$H$8*IF(ISNUMBER($AF1842),AQ1842,0)+'01_指標庫'!$H$9*IF(ISNUMBER($AG1842),AR1842,0)+'01_指標庫'!$H$10*IF(ISNUMBER($AB1842),AM1842,0)+'01_指標庫'!$H$11*IF(ISNUMBER($AC1842),AN1842,0)+'01_指標庫'!$H$12*IF(ISNUMBER($AD1842),AO1842,0)+'01_指標庫'!$H$13*IF(ISNUMBER($AE1842),AP1842,0)+'01_指標庫'!$H$14*IF(ISNUMBER($I1842),O1842,0)+'01_指標庫'!$H$15*IF(ISNUMBER($AH1842),AS1842,0)+'01_指標庫'!$H$16*IF(ISNUMBER($K1842),P1842,0)+'01_指標庫'!$H$17*IF(ISNUMBER($AI1842),AT1842,0)+'01_指標庫'!$H$18*IF(ISNUMBER($AJ1842),AU1842,0)+'01_指標庫'!$H$19*IF(ISNUMBER($AK1842),AV1842,0)+'01_指標庫'!$H$20*IF(ISNUMBER($BB1842),BB1842,0)+'01_指標庫'!$H$21*IF(ISNUMBER($BC1842),BC1842,0))/AW1842,1))</f>
        <v>61.8</v>
      </c>
      <c r="AY1842" s="67"/>
      <c r="AZ1842" s="67"/>
      <c r="BA1842" s="66">
        <f t="shared" si="661"/>
        <v>-1.5538640214393773E-2</v>
      </c>
      <c r="BB1842">
        <f t="shared" si="662"/>
        <v>0</v>
      </c>
      <c r="BC1842" t="str">
        <f t="shared" si="663"/>
        <v/>
      </c>
    </row>
    <row r="1843" spans="1:55" ht="15" customHeight="1">
      <c r="A1843" s="56">
        <v>1839</v>
      </c>
      <c r="B1843" s="57">
        <v>45225</v>
      </c>
      <c r="C1843" s="56">
        <v>2023</v>
      </c>
      <c r="D1843" s="58" t="s">
        <v>239</v>
      </c>
      <c r="E1843" s="59">
        <v>14109.57</v>
      </c>
      <c r="F1843" s="60">
        <v>1.4135999999999999E-2</v>
      </c>
      <c r="G1843" s="60">
        <v>-0.10932</v>
      </c>
      <c r="H1843" s="61">
        <v>0.63270000000000004</v>
      </c>
      <c r="I1843" s="62">
        <v>450</v>
      </c>
      <c r="J1843" s="56" t="s">
        <v>235</v>
      </c>
      <c r="K1843" s="63">
        <v>20.68</v>
      </c>
      <c r="L1843" s="56">
        <f t="shared" si="641"/>
        <v>100</v>
      </c>
      <c r="M1843" s="56">
        <f t="shared" si="642"/>
        <v>50</v>
      </c>
      <c r="N1843" s="56">
        <f t="shared" si="643"/>
        <v>100</v>
      </c>
      <c r="O1843" s="56">
        <f t="shared" si="644"/>
        <v>50</v>
      </c>
      <c r="P1843" s="56">
        <f t="shared" si="645"/>
        <v>50</v>
      </c>
      <c r="Q1843" s="63"/>
      <c r="R1843" s="56"/>
      <c r="S1843" s="60">
        <f t="shared" si="658"/>
        <v>-1.8917870284612892E-2</v>
      </c>
      <c r="T1843" s="64">
        <f t="shared" si="659"/>
        <v>2.4269440316988522E-2</v>
      </c>
      <c r="V1843" s="65"/>
      <c r="W1843" s="65"/>
      <c r="Y1843" s="15" t="str">
        <f t="shared" si="646"/>
        <v>UNCERTAIN</v>
      </c>
      <c r="AA1843" s="66">
        <f t="shared" si="660"/>
        <v>7.6986543189343726E-2</v>
      </c>
      <c r="AB1843">
        <f>LOOKUP($B1843,'07_L1政策步階'!$A$4:$A$14,'07_L1政策步階'!$C$4:$C$14)</f>
        <v>0</v>
      </c>
      <c r="AC1843" s="65"/>
      <c r="AD1843" s="65"/>
      <c r="AE1843" s="65"/>
      <c r="AF1843" s="65"/>
      <c r="AG1843" s="65"/>
      <c r="AH1843" s="65"/>
      <c r="AI1843" s="65"/>
      <c r="AJ1843" s="65"/>
      <c r="AK1843" s="65"/>
      <c r="AL1843">
        <f t="shared" si="647"/>
        <v>100</v>
      </c>
      <c r="AM1843">
        <f t="shared" si="648"/>
        <v>50</v>
      </c>
      <c r="AN1843" t="str">
        <f t="shared" si="649"/>
        <v/>
      </c>
      <c r="AO1843" t="str">
        <f t="shared" si="650"/>
        <v/>
      </c>
      <c r="AP1843" t="str">
        <f t="shared" si="651"/>
        <v/>
      </c>
      <c r="AQ1843" t="str">
        <f t="shared" si="652"/>
        <v/>
      </c>
      <c r="AR1843" t="str">
        <f t="shared" si="653"/>
        <v/>
      </c>
      <c r="AS1843" t="str">
        <f t="shared" si="654"/>
        <v/>
      </c>
      <c r="AT1843" t="str">
        <f t="shared" si="655"/>
        <v/>
      </c>
      <c r="AU1843" t="str">
        <f t="shared" si="656"/>
        <v/>
      </c>
      <c r="AV1843" t="str">
        <f t="shared" si="657"/>
        <v/>
      </c>
      <c r="AW1843">
        <f>'01_指標庫'!$H$4*ISNUMBER($F1843)+'01_指標庫'!$H$5*ISNUMBER($AA1843)+'01_指標庫'!$H$6*ISNUMBER($G1843)+'01_指標庫'!$H$7*ISNUMBER($H1843)+'01_指標庫'!$H$8*ISNUMBER($AF1843)+'01_指標庫'!$H$9*ISNUMBER($AG1843)+'01_指標庫'!$H$10*ISNUMBER($AB1843)+'01_指標庫'!$H$11*ISNUMBER($AC1843)+'01_指標庫'!$H$12*ISNUMBER($AD1843)+'01_指標庫'!$H$13*ISNUMBER($AE1843)+'01_指標庫'!$H$14*ISNUMBER($I1843)+'01_指標庫'!$H$15*ISNUMBER($AH1843)+'01_指標庫'!$H$16*ISNUMBER($K1843)+'01_指標庫'!$H$17*ISNUMBER($AI1843)+'01_指標庫'!$H$18*ISNUMBER($AJ1843)+'01_指標庫'!$H$19*ISNUMBER($AK1843)+'01_指標庫'!$H$20*ISNUMBER($BB1843)+'01_指標庫'!$H$21*ISNUMBER($BC1843)</f>
        <v>51</v>
      </c>
      <c r="AX1843">
        <f>IF(AW1843=0,50,ROUND(('01_指標庫'!$H$4*IF(ISNUMBER($F1843),L1843,0)+'01_指標庫'!$H$5*IF(ISNUMBER($AA1843),AL1843,0)+'01_指標庫'!$H$6*IF(ISNUMBER($G1843),M1843,0)+'01_指標庫'!$H$7*IF(ISNUMBER($H1843),N1843,0)+'01_指標庫'!$H$8*IF(ISNUMBER($AF1843),AQ1843,0)+'01_指標庫'!$H$9*IF(ISNUMBER($AG1843),AR1843,0)+'01_指標庫'!$H$10*IF(ISNUMBER($AB1843),AM1843,0)+'01_指標庫'!$H$11*IF(ISNUMBER($AC1843),AN1843,0)+'01_指標庫'!$H$12*IF(ISNUMBER($AD1843),AO1843,0)+'01_指標庫'!$H$13*IF(ISNUMBER($AE1843),AP1843,0)+'01_指標庫'!$H$14*IF(ISNUMBER($I1843),O1843,0)+'01_指標庫'!$H$15*IF(ISNUMBER($AH1843),AS1843,0)+'01_指標庫'!$H$16*IF(ISNUMBER($K1843),P1843,0)+'01_指標庫'!$H$17*IF(ISNUMBER($AI1843),AT1843,0)+'01_指標庫'!$H$18*IF(ISNUMBER($AJ1843),AU1843,0)+'01_指標庫'!$H$19*IF(ISNUMBER($AK1843),AV1843,0)+'01_指標庫'!$H$20*IF(ISNUMBER($BB1843),BB1843,0)+'01_指標庫'!$H$21*IF(ISNUMBER($BC1843),BC1843,0))/AW1843,1))</f>
        <v>61.8</v>
      </c>
      <c r="AY1843" s="67"/>
      <c r="AZ1843" s="67"/>
      <c r="BA1843" s="66">
        <f t="shared" si="661"/>
        <v>-1.7501435864763937E-2</v>
      </c>
      <c r="BB1843">
        <f t="shared" si="662"/>
        <v>0</v>
      </c>
      <c r="BC1843" t="str">
        <f t="shared" si="663"/>
        <v/>
      </c>
    </row>
    <row r="1844" spans="1:55" ht="15" customHeight="1">
      <c r="A1844" s="56">
        <v>1840</v>
      </c>
      <c r="B1844" s="57">
        <v>45226</v>
      </c>
      <c r="C1844" s="56">
        <v>2023</v>
      </c>
      <c r="D1844" s="58" t="s">
        <v>234</v>
      </c>
      <c r="E1844" s="59">
        <v>14180.42</v>
      </c>
      <c r="F1844" s="60">
        <v>1.8211000000000001E-2</v>
      </c>
      <c r="G1844" s="60">
        <v>-0.104848</v>
      </c>
      <c r="H1844" s="61">
        <v>0.57140000000000002</v>
      </c>
      <c r="I1844" s="62">
        <v>453</v>
      </c>
      <c r="J1844" s="56" t="s">
        <v>235</v>
      </c>
      <c r="K1844" s="63">
        <v>21.27</v>
      </c>
      <c r="L1844" s="56">
        <f t="shared" si="641"/>
        <v>100</v>
      </c>
      <c r="M1844" s="56">
        <f t="shared" si="642"/>
        <v>50</v>
      </c>
      <c r="N1844" s="56">
        <f t="shared" si="643"/>
        <v>50</v>
      </c>
      <c r="O1844" s="56">
        <f t="shared" si="644"/>
        <v>0</v>
      </c>
      <c r="P1844" s="56">
        <f t="shared" si="645"/>
        <v>50</v>
      </c>
      <c r="Q1844" s="63"/>
      <c r="R1844" s="56"/>
      <c r="S1844" s="60">
        <f t="shared" si="658"/>
        <v>5.021414543462388E-3</v>
      </c>
      <c r="T1844" s="64">
        <f t="shared" si="659"/>
        <v>2.852998065764023E-2</v>
      </c>
      <c r="V1844" s="65"/>
      <c r="W1844" s="65"/>
      <c r="Y1844" s="15" t="str">
        <f t="shared" si="646"/>
        <v>UNCERTAIN</v>
      </c>
      <c r="AA1844" s="66">
        <f t="shared" si="660"/>
        <v>7.5143577210212031E-2</v>
      </c>
      <c r="AB1844">
        <f>LOOKUP($B1844,'07_L1政策步階'!$A$4:$A$14,'07_L1政策步階'!$C$4:$C$14)</f>
        <v>0</v>
      </c>
      <c r="AC1844" s="65"/>
      <c r="AD1844" s="65"/>
      <c r="AE1844" s="65"/>
      <c r="AF1844" s="65"/>
      <c r="AG1844" s="65"/>
      <c r="AH1844" s="65"/>
      <c r="AI1844" s="65"/>
      <c r="AJ1844" s="65"/>
      <c r="AK1844" s="65"/>
      <c r="AL1844">
        <f t="shared" si="647"/>
        <v>100</v>
      </c>
      <c r="AM1844">
        <f t="shared" si="648"/>
        <v>50</v>
      </c>
      <c r="AN1844" t="str">
        <f t="shared" si="649"/>
        <v/>
      </c>
      <c r="AO1844" t="str">
        <f t="shared" si="650"/>
        <v/>
      </c>
      <c r="AP1844" t="str">
        <f t="shared" si="651"/>
        <v/>
      </c>
      <c r="AQ1844" t="str">
        <f t="shared" si="652"/>
        <v/>
      </c>
      <c r="AR1844" t="str">
        <f t="shared" si="653"/>
        <v/>
      </c>
      <c r="AS1844" t="str">
        <f t="shared" si="654"/>
        <v/>
      </c>
      <c r="AT1844" t="str">
        <f t="shared" si="655"/>
        <v/>
      </c>
      <c r="AU1844" t="str">
        <f t="shared" si="656"/>
        <v/>
      </c>
      <c r="AV1844" t="str">
        <f t="shared" si="657"/>
        <v/>
      </c>
      <c r="AW1844">
        <f>'01_指標庫'!$H$4*ISNUMBER($F1844)+'01_指標庫'!$H$5*ISNUMBER($AA1844)+'01_指標庫'!$H$6*ISNUMBER($G1844)+'01_指標庫'!$H$7*ISNUMBER($H1844)+'01_指標庫'!$H$8*ISNUMBER($AF1844)+'01_指標庫'!$H$9*ISNUMBER($AG1844)+'01_指標庫'!$H$10*ISNUMBER($AB1844)+'01_指標庫'!$H$11*ISNUMBER($AC1844)+'01_指標庫'!$H$12*ISNUMBER($AD1844)+'01_指標庫'!$H$13*ISNUMBER($AE1844)+'01_指標庫'!$H$14*ISNUMBER($I1844)+'01_指標庫'!$H$15*ISNUMBER($AH1844)+'01_指標庫'!$H$16*ISNUMBER($K1844)+'01_指標庫'!$H$17*ISNUMBER($AI1844)+'01_指標庫'!$H$18*ISNUMBER($AJ1844)+'01_指標庫'!$H$19*ISNUMBER($AK1844)+'01_指標庫'!$H$20*ISNUMBER($BB1844)+'01_指標庫'!$H$21*ISNUMBER($BC1844)</f>
        <v>51</v>
      </c>
      <c r="AX1844">
        <f>IF(AW1844=0,50,ROUND(('01_指標庫'!$H$4*IF(ISNUMBER($F1844),L1844,0)+'01_指標庫'!$H$5*IF(ISNUMBER($AA1844),AL1844,0)+'01_指標庫'!$H$6*IF(ISNUMBER($G1844),M1844,0)+'01_指標庫'!$H$7*IF(ISNUMBER($H1844),N1844,0)+'01_指標庫'!$H$8*IF(ISNUMBER($AF1844),AQ1844,0)+'01_指標庫'!$H$9*IF(ISNUMBER($AG1844),AR1844,0)+'01_指標庫'!$H$10*IF(ISNUMBER($AB1844),AM1844,0)+'01_指標庫'!$H$11*IF(ISNUMBER($AC1844),AN1844,0)+'01_指標庫'!$H$12*IF(ISNUMBER($AD1844),AO1844,0)+'01_指標庫'!$H$13*IF(ISNUMBER($AE1844),AP1844,0)+'01_指標庫'!$H$14*IF(ISNUMBER($I1844),O1844,0)+'01_指標庫'!$H$15*IF(ISNUMBER($AH1844),AS1844,0)+'01_指標庫'!$H$16*IF(ISNUMBER($K1844),P1844,0)+'01_指標庫'!$H$17*IF(ISNUMBER($AI1844),AT1844,0)+'01_指標庫'!$H$18*IF(ISNUMBER($AJ1844),AU1844,0)+'01_指標庫'!$H$19*IF(ISNUMBER($AK1844),AV1844,0)+'01_指標庫'!$H$20*IF(ISNUMBER($BB1844),BB1844,0)+'01_指標庫'!$H$21*IF(ISNUMBER($BC1844),BC1844,0))/AW1844,1))</f>
        <v>46.1</v>
      </c>
      <c r="AY1844" s="67"/>
      <c r="AZ1844" s="67"/>
      <c r="BA1844" s="66">
        <f t="shared" si="661"/>
        <v>-1.7231793469825285E-2</v>
      </c>
      <c r="BB1844">
        <f t="shared" si="662"/>
        <v>0</v>
      </c>
      <c r="BC1844" t="str">
        <f t="shared" si="663"/>
        <v/>
      </c>
    </row>
    <row r="1845" spans="1:55" ht="15" customHeight="1">
      <c r="A1845" s="56">
        <v>1841</v>
      </c>
      <c r="B1845" s="57">
        <v>45229</v>
      </c>
      <c r="C1845" s="56">
        <v>2023</v>
      </c>
      <c r="D1845" s="58" t="s">
        <v>236</v>
      </c>
      <c r="E1845" s="59">
        <v>14335.51</v>
      </c>
      <c r="F1845" s="60">
        <v>2.8285999999999999E-2</v>
      </c>
      <c r="G1845" s="60">
        <v>-9.5058000000000004E-2</v>
      </c>
      <c r="H1845" s="61">
        <v>0.61219999999999997</v>
      </c>
      <c r="I1845" s="62">
        <v>450</v>
      </c>
      <c r="J1845" s="56" t="s">
        <v>235</v>
      </c>
      <c r="K1845" s="63">
        <v>19.75</v>
      </c>
      <c r="L1845" s="56">
        <f t="shared" si="641"/>
        <v>100</v>
      </c>
      <c r="M1845" s="56">
        <f t="shared" si="642"/>
        <v>50</v>
      </c>
      <c r="N1845" s="56">
        <f t="shared" si="643"/>
        <v>100</v>
      </c>
      <c r="O1845" s="56">
        <f t="shared" si="644"/>
        <v>50</v>
      </c>
      <c r="P1845" s="56">
        <f t="shared" si="645"/>
        <v>100</v>
      </c>
      <c r="Q1845" s="63"/>
      <c r="R1845" s="56"/>
      <c r="S1845" s="60">
        <f t="shared" si="658"/>
        <v>1.0936911600643695E-2</v>
      </c>
      <c r="T1845" s="64">
        <f t="shared" si="659"/>
        <v>-7.1462153267512929E-2</v>
      </c>
      <c r="V1845" s="65"/>
      <c r="W1845" s="65"/>
      <c r="Y1845" s="15" t="str">
        <f t="shared" si="646"/>
        <v>UNCERTAIN</v>
      </c>
      <c r="AA1845" s="66">
        <f t="shared" si="660"/>
        <v>7.3519135073572661E-2</v>
      </c>
      <c r="AB1845">
        <f>LOOKUP($B1845,'07_L1政策步階'!$A$4:$A$14,'07_L1政策步階'!$C$4:$C$14)</f>
        <v>0</v>
      </c>
      <c r="AC1845" s="65"/>
      <c r="AD1845" s="65"/>
      <c r="AE1845" s="65"/>
      <c r="AF1845" s="65"/>
      <c r="AG1845" s="65"/>
      <c r="AH1845" s="65"/>
      <c r="AI1845" s="65"/>
      <c r="AJ1845" s="65"/>
      <c r="AK1845" s="65"/>
      <c r="AL1845">
        <f t="shared" si="647"/>
        <v>100</v>
      </c>
      <c r="AM1845">
        <f t="shared" si="648"/>
        <v>50</v>
      </c>
      <c r="AN1845" t="str">
        <f t="shared" si="649"/>
        <v/>
      </c>
      <c r="AO1845" t="str">
        <f t="shared" si="650"/>
        <v/>
      </c>
      <c r="AP1845" t="str">
        <f t="shared" si="651"/>
        <v/>
      </c>
      <c r="AQ1845" t="str">
        <f t="shared" si="652"/>
        <v/>
      </c>
      <c r="AR1845" t="str">
        <f t="shared" si="653"/>
        <v/>
      </c>
      <c r="AS1845" t="str">
        <f t="shared" si="654"/>
        <v/>
      </c>
      <c r="AT1845" t="str">
        <f t="shared" si="655"/>
        <v/>
      </c>
      <c r="AU1845" t="str">
        <f t="shared" si="656"/>
        <v/>
      </c>
      <c r="AV1845" t="str">
        <f t="shared" si="657"/>
        <v/>
      </c>
      <c r="AW1845">
        <f>'01_指標庫'!$H$4*ISNUMBER($F1845)+'01_指標庫'!$H$5*ISNUMBER($AA1845)+'01_指標庫'!$H$6*ISNUMBER($G1845)+'01_指標庫'!$H$7*ISNUMBER($H1845)+'01_指標庫'!$H$8*ISNUMBER($AF1845)+'01_指標庫'!$H$9*ISNUMBER($AG1845)+'01_指標庫'!$H$10*ISNUMBER($AB1845)+'01_指標庫'!$H$11*ISNUMBER($AC1845)+'01_指標庫'!$H$12*ISNUMBER($AD1845)+'01_指標庫'!$H$13*ISNUMBER($AE1845)+'01_指標庫'!$H$14*ISNUMBER($I1845)+'01_指標庫'!$H$15*ISNUMBER($AH1845)+'01_指標庫'!$H$16*ISNUMBER($K1845)+'01_指標庫'!$H$17*ISNUMBER($AI1845)+'01_指標庫'!$H$18*ISNUMBER($AJ1845)+'01_指標庫'!$H$19*ISNUMBER($AK1845)+'01_指標庫'!$H$20*ISNUMBER($BB1845)+'01_指標庫'!$H$21*ISNUMBER($BC1845)</f>
        <v>51</v>
      </c>
      <c r="AX1845">
        <f>IF(AW1845=0,50,ROUND(('01_指標庫'!$H$4*IF(ISNUMBER($F1845),L1845,0)+'01_指標庫'!$H$5*IF(ISNUMBER($AA1845),AL1845,0)+'01_指標庫'!$H$6*IF(ISNUMBER($G1845),M1845,0)+'01_指標庫'!$H$7*IF(ISNUMBER($H1845),N1845,0)+'01_指標庫'!$H$8*IF(ISNUMBER($AF1845),AQ1845,0)+'01_指標庫'!$H$9*IF(ISNUMBER($AG1845),AR1845,0)+'01_指標庫'!$H$10*IF(ISNUMBER($AB1845),AM1845,0)+'01_指標庫'!$H$11*IF(ISNUMBER($AC1845),AN1845,0)+'01_指標庫'!$H$12*IF(ISNUMBER($AD1845),AO1845,0)+'01_指標庫'!$H$13*IF(ISNUMBER($AE1845),AP1845,0)+'01_指標庫'!$H$14*IF(ISNUMBER($I1845),O1845,0)+'01_指標庫'!$H$15*IF(ISNUMBER($AH1845),AS1845,0)+'01_指標庫'!$H$16*IF(ISNUMBER($K1845),P1845,0)+'01_指標庫'!$H$17*IF(ISNUMBER($AI1845),AT1845,0)+'01_指標庫'!$H$18*IF(ISNUMBER($AJ1845),AU1845,0)+'01_指標庫'!$H$19*IF(ISNUMBER($AK1845),AV1845,0)+'01_指標庫'!$H$20*IF(ISNUMBER($BB1845),BB1845,0)+'01_指標庫'!$H$21*IF(ISNUMBER($BC1845),BC1845,0))/AW1845,1))</f>
        <v>67.599999999999994</v>
      </c>
      <c r="AY1845" s="67"/>
      <c r="AZ1845" s="67"/>
      <c r="BA1845" s="66">
        <f t="shared" si="661"/>
        <v>-1.5282249135800674E-2</v>
      </c>
      <c r="BB1845">
        <f t="shared" si="662"/>
        <v>0</v>
      </c>
      <c r="BC1845" t="str">
        <f t="shared" si="663"/>
        <v/>
      </c>
    </row>
    <row r="1846" spans="1:55" ht="15" customHeight="1">
      <c r="A1846" s="56">
        <v>1842</v>
      </c>
      <c r="B1846" s="57">
        <v>45230</v>
      </c>
      <c r="C1846" s="56">
        <v>2023</v>
      </c>
      <c r="D1846" s="58" t="s">
        <v>237</v>
      </c>
      <c r="E1846" s="59">
        <v>14409.78</v>
      </c>
      <c r="F1846" s="60">
        <v>3.2550999999999997E-2</v>
      </c>
      <c r="G1846" s="60">
        <v>-9.0369000000000005E-2</v>
      </c>
      <c r="H1846" s="61">
        <v>0.69389999999999996</v>
      </c>
      <c r="I1846" s="62">
        <v>442</v>
      </c>
      <c r="J1846" s="56" t="s">
        <v>235</v>
      </c>
      <c r="K1846" s="63">
        <v>18.14</v>
      </c>
      <c r="L1846" s="56">
        <f t="shared" si="641"/>
        <v>100</v>
      </c>
      <c r="M1846" s="56">
        <f t="shared" si="642"/>
        <v>50</v>
      </c>
      <c r="N1846" s="56">
        <f t="shared" si="643"/>
        <v>100</v>
      </c>
      <c r="O1846" s="56">
        <f t="shared" si="644"/>
        <v>50</v>
      </c>
      <c r="P1846" s="56">
        <f t="shared" si="645"/>
        <v>100</v>
      </c>
      <c r="Q1846" s="63"/>
      <c r="R1846" s="56"/>
      <c r="S1846" s="60">
        <f t="shared" si="658"/>
        <v>5.1808411420313227E-3</v>
      </c>
      <c r="T1846" s="64">
        <f t="shared" si="659"/>
        <v>-8.1518987341772098E-2</v>
      </c>
      <c r="V1846" s="65"/>
      <c r="W1846" s="65"/>
      <c r="Y1846" s="15" t="str">
        <f t="shared" si="646"/>
        <v>UNCERTAIN</v>
      </c>
      <c r="AA1846" s="66">
        <f t="shared" si="660"/>
        <v>7.1660796083646616E-2</v>
      </c>
      <c r="AB1846">
        <f>LOOKUP($B1846,'07_L1政策步階'!$A$4:$A$14,'07_L1政策步階'!$C$4:$C$14)</f>
        <v>0</v>
      </c>
      <c r="AC1846" s="65"/>
      <c r="AD1846" s="65"/>
      <c r="AE1846" s="65"/>
      <c r="AF1846" s="65"/>
      <c r="AG1846" s="65"/>
      <c r="AH1846" s="65"/>
      <c r="AI1846" s="65"/>
      <c r="AJ1846" s="65"/>
      <c r="AK1846" s="65"/>
      <c r="AL1846">
        <f t="shared" si="647"/>
        <v>100</v>
      </c>
      <c r="AM1846">
        <f t="shared" si="648"/>
        <v>50</v>
      </c>
      <c r="AN1846" t="str">
        <f t="shared" si="649"/>
        <v/>
      </c>
      <c r="AO1846" t="str">
        <f t="shared" si="650"/>
        <v/>
      </c>
      <c r="AP1846" t="str">
        <f t="shared" si="651"/>
        <v/>
      </c>
      <c r="AQ1846" t="str">
        <f t="shared" si="652"/>
        <v/>
      </c>
      <c r="AR1846" t="str">
        <f t="shared" si="653"/>
        <v/>
      </c>
      <c r="AS1846" t="str">
        <f t="shared" si="654"/>
        <v/>
      </c>
      <c r="AT1846" t="str">
        <f t="shared" si="655"/>
        <v/>
      </c>
      <c r="AU1846" t="str">
        <f t="shared" si="656"/>
        <v/>
      </c>
      <c r="AV1846" t="str">
        <f t="shared" si="657"/>
        <v/>
      </c>
      <c r="AW1846">
        <f>'01_指標庫'!$H$4*ISNUMBER($F1846)+'01_指標庫'!$H$5*ISNUMBER($AA1846)+'01_指標庫'!$H$6*ISNUMBER($G1846)+'01_指標庫'!$H$7*ISNUMBER($H1846)+'01_指標庫'!$H$8*ISNUMBER($AF1846)+'01_指標庫'!$H$9*ISNUMBER($AG1846)+'01_指標庫'!$H$10*ISNUMBER($AB1846)+'01_指標庫'!$H$11*ISNUMBER($AC1846)+'01_指標庫'!$H$12*ISNUMBER($AD1846)+'01_指標庫'!$H$13*ISNUMBER($AE1846)+'01_指標庫'!$H$14*ISNUMBER($I1846)+'01_指標庫'!$H$15*ISNUMBER($AH1846)+'01_指標庫'!$H$16*ISNUMBER($K1846)+'01_指標庫'!$H$17*ISNUMBER($AI1846)+'01_指標庫'!$H$18*ISNUMBER($AJ1846)+'01_指標庫'!$H$19*ISNUMBER($AK1846)+'01_指標庫'!$H$20*ISNUMBER($BB1846)+'01_指標庫'!$H$21*ISNUMBER($BC1846)</f>
        <v>51</v>
      </c>
      <c r="AX1846">
        <f>IF(AW1846=0,50,ROUND(('01_指標庫'!$H$4*IF(ISNUMBER($F1846),L1846,0)+'01_指標庫'!$H$5*IF(ISNUMBER($AA1846),AL1846,0)+'01_指標庫'!$H$6*IF(ISNUMBER($G1846),M1846,0)+'01_指標庫'!$H$7*IF(ISNUMBER($H1846),N1846,0)+'01_指標庫'!$H$8*IF(ISNUMBER($AF1846),AQ1846,0)+'01_指標庫'!$H$9*IF(ISNUMBER($AG1846),AR1846,0)+'01_指標庫'!$H$10*IF(ISNUMBER($AB1846),AM1846,0)+'01_指標庫'!$H$11*IF(ISNUMBER($AC1846),AN1846,0)+'01_指標庫'!$H$12*IF(ISNUMBER($AD1846),AO1846,0)+'01_指標庫'!$H$13*IF(ISNUMBER($AE1846),AP1846,0)+'01_指標庫'!$H$14*IF(ISNUMBER($I1846),O1846,0)+'01_指標庫'!$H$15*IF(ISNUMBER($AH1846),AS1846,0)+'01_指標庫'!$H$16*IF(ISNUMBER($K1846),P1846,0)+'01_指標庫'!$H$17*IF(ISNUMBER($AI1846),AT1846,0)+'01_指標庫'!$H$18*IF(ISNUMBER($AJ1846),AU1846,0)+'01_指標庫'!$H$19*IF(ISNUMBER($AK1846),AV1846,0)+'01_指標庫'!$H$20*IF(ISNUMBER($BB1846),BB1846,0)+'01_指標庫'!$H$21*IF(ISNUMBER($BC1846),BC1846,0))/AW1846,1))</f>
        <v>67.599999999999994</v>
      </c>
      <c r="AY1846" s="67"/>
      <c r="AZ1846" s="67"/>
      <c r="BA1846" s="66">
        <f t="shared" si="661"/>
        <v>-1.5080998669846912E-2</v>
      </c>
      <c r="BB1846">
        <f t="shared" si="662"/>
        <v>0</v>
      </c>
      <c r="BC1846" t="str">
        <f t="shared" si="663"/>
        <v/>
      </c>
    </row>
    <row r="1847" spans="1:55" ht="15" customHeight="1">
      <c r="A1847" s="56">
        <v>1843</v>
      </c>
      <c r="B1847" s="57">
        <v>45231</v>
      </c>
      <c r="C1847" s="56">
        <v>2023</v>
      </c>
      <c r="D1847" s="58" t="s">
        <v>238</v>
      </c>
      <c r="E1847" s="59">
        <v>14664.91</v>
      </c>
      <c r="F1847" s="60">
        <v>4.9664E-2</v>
      </c>
      <c r="G1847" s="60">
        <v>-7.4263999999999997E-2</v>
      </c>
      <c r="H1847" s="61">
        <v>0.71430000000000005</v>
      </c>
      <c r="I1847" s="62">
        <v>447</v>
      </c>
      <c r="J1847" s="56" t="s">
        <v>235</v>
      </c>
      <c r="K1847" s="63">
        <v>16.87</v>
      </c>
      <c r="L1847" s="56">
        <f t="shared" si="641"/>
        <v>100</v>
      </c>
      <c r="M1847" s="56">
        <f t="shared" si="642"/>
        <v>50</v>
      </c>
      <c r="N1847" s="56">
        <f t="shared" si="643"/>
        <v>100</v>
      </c>
      <c r="O1847" s="56">
        <f t="shared" si="644"/>
        <v>50</v>
      </c>
      <c r="P1847" s="56">
        <f t="shared" si="645"/>
        <v>100</v>
      </c>
      <c r="Q1847" s="63"/>
      <c r="R1847" s="56"/>
      <c r="S1847" s="60">
        <f t="shared" si="658"/>
        <v>1.7705336236916835E-2</v>
      </c>
      <c r="T1847" s="64">
        <f t="shared" si="659"/>
        <v>-7.0011025358324153E-2</v>
      </c>
      <c r="V1847" s="65"/>
      <c r="W1847" s="65"/>
      <c r="Y1847" s="15" t="str">
        <f t="shared" si="646"/>
        <v>UNCERTAIN</v>
      </c>
      <c r="AA1847" s="66">
        <f t="shared" si="660"/>
        <v>7.0119530011054199E-2</v>
      </c>
      <c r="AB1847">
        <f>LOOKUP($B1847,'07_L1政策步階'!$A$4:$A$14,'07_L1政策步階'!$C$4:$C$14)</f>
        <v>0</v>
      </c>
      <c r="AC1847" s="65"/>
      <c r="AD1847" s="65"/>
      <c r="AE1847" s="65"/>
      <c r="AF1847" s="65"/>
      <c r="AG1847" s="65"/>
      <c r="AH1847" s="65"/>
      <c r="AI1847" s="65"/>
      <c r="AJ1847" s="65"/>
      <c r="AK1847" s="65"/>
      <c r="AL1847">
        <f t="shared" si="647"/>
        <v>100</v>
      </c>
      <c r="AM1847">
        <f t="shared" si="648"/>
        <v>50</v>
      </c>
      <c r="AN1847" t="str">
        <f t="shared" si="649"/>
        <v/>
      </c>
      <c r="AO1847" t="str">
        <f t="shared" si="650"/>
        <v/>
      </c>
      <c r="AP1847" t="str">
        <f t="shared" si="651"/>
        <v/>
      </c>
      <c r="AQ1847" t="str">
        <f t="shared" si="652"/>
        <v/>
      </c>
      <c r="AR1847" t="str">
        <f t="shared" si="653"/>
        <v/>
      </c>
      <c r="AS1847" t="str">
        <f t="shared" si="654"/>
        <v/>
      </c>
      <c r="AT1847" t="str">
        <f t="shared" si="655"/>
        <v/>
      </c>
      <c r="AU1847" t="str">
        <f t="shared" si="656"/>
        <v/>
      </c>
      <c r="AV1847" t="str">
        <f t="shared" si="657"/>
        <v/>
      </c>
      <c r="AW1847">
        <f>'01_指標庫'!$H$4*ISNUMBER($F1847)+'01_指標庫'!$H$5*ISNUMBER($AA1847)+'01_指標庫'!$H$6*ISNUMBER($G1847)+'01_指標庫'!$H$7*ISNUMBER($H1847)+'01_指標庫'!$H$8*ISNUMBER($AF1847)+'01_指標庫'!$H$9*ISNUMBER($AG1847)+'01_指標庫'!$H$10*ISNUMBER($AB1847)+'01_指標庫'!$H$11*ISNUMBER($AC1847)+'01_指標庫'!$H$12*ISNUMBER($AD1847)+'01_指標庫'!$H$13*ISNUMBER($AE1847)+'01_指標庫'!$H$14*ISNUMBER($I1847)+'01_指標庫'!$H$15*ISNUMBER($AH1847)+'01_指標庫'!$H$16*ISNUMBER($K1847)+'01_指標庫'!$H$17*ISNUMBER($AI1847)+'01_指標庫'!$H$18*ISNUMBER($AJ1847)+'01_指標庫'!$H$19*ISNUMBER($AK1847)+'01_指標庫'!$H$20*ISNUMBER($BB1847)+'01_指標庫'!$H$21*ISNUMBER($BC1847)</f>
        <v>51</v>
      </c>
      <c r="AX1847">
        <f>IF(AW1847=0,50,ROUND(('01_指標庫'!$H$4*IF(ISNUMBER($F1847),L1847,0)+'01_指標庫'!$H$5*IF(ISNUMBER($AA1847),AL1847,0)+'01_指標庫'!$H$6*IF(ISNUMBER($G1847),M1847,0)+'01_指標庫'!$H$7*IF(ISNUMBER($H1847),N1847,0)+'01_指標庫'!$H$8*IF(ISNUMBER($AF1847),AQ1847,0)+'01_指標庫'!$H$9*IF(ISNUMBER($AG1847),AR1847,0)+'01_指標庫'!$H$10*IF(ISNUMBER($AB1847),AM1847,0)+'01_指標庫'!$H$11*IF(ISNUMBER($AC1847),AN1847,0)+'01_指標庫'!$H$12*IF(ISNUMBER($AD1847),AO1847,0)+'01_指標庫'!$H$13*IF(ISNUMBER($AE1847),AP1847,0)+'01_指標庫'!$H$14*IF(ISNUMBER($I1847),O1847,0)+'01_指標庫'!$H$15*IF(ISNUMBER($AH1847),AS1847,0)+'01_指標庫'!$H$16*IF(ISNUMBER($K1847),P1847,0)+'01_指標庫'!$H$17*IF(ISNUMBER($AI1847),AT1847,0)+'01_指標庫'!$H$18*IF(ISNUMBER($AJ1847),AU1847,0)+'01_指標庫'!$H$19*IF(ISNUMBER($AK1847),AV1847,0)+'01_指標庫'!$H$20*IF(ISNUMBER($BB1847),BB1847,0)+'01_指標庫'!$H$21*IF(ISNUMBER($BC1847),BC1847,0))/AW1847,1))</f>
        <v>67.599999999999994</v>
      </c>
      <c r="AY1847" s="67"/>
      <c r="AZ1847" s="67"/>
      <c r="BA1847" s="66">
        <f t="shared" si="661"/>
        <v>-9.5054758522701288E-3</v>
      </c>
      <c r="BB1847">
        <f t="shared" si="662"/>
        <v>0</v>
      </c>
      <c r="BC1847" t="str">
        <f t="shared" si="663"/>
        <v/>
      </c>
    </row>
    <row r="1848" spans="1:55" ht="15" customHeight="1">
      <c r="A1848" s="56">
        <v>1844</v>
      </c>
      <c r="B1848" s="57">
        <v>45232</v>
      </c>
      <c r="C1848" s="56">
        <v>2023</v>
      </c>
      <c r="D1848" s="58" t="s">
        <v>239</v>
      </c>
      <c r="E1848" s="59">
        <v>14919.55</v>
      </c>
      <c r="F1848" s="60">
        <v>6.6550999999999999E-2</v>
      </c>
      <c r="G1848" s="60">
        <v>-5.8188999999999998E-2</v>
      </c>
      <c r="H1848" s="61">
        <v>0.73470000000000002</v>
      </c>
      <c r="I1848" s="62">
        <v>415</v>
      </c>
      <c r="J1848" s="56" t="s">
        <v>235</v>
      </c>
      <c r="K1848" s="63">
        <v>15.66</v>
      </c>
      <c r="L1848" s="56">
        <f t="shared" si="641"/>
        <v>100</v>
      </c>
      <c r="M1848" s="56">
        <f t="shared" si="642"/>
        <v>100</v>
      </c>
      <c r="N1848" s="56">
        <f t="shared" si="643"/>
        <v>100</v>
      </c>
      <c r="O1848" s="56">
        <f t="shared" si="644"/>
        <v>50</v>
      </c>
      <c r="P1848" s="56">
        <f t="shared" si="645"/>
        <v>100</v>
      </c>
      <c r="Q1848" s="63"/>
      <c r="R1848" s="56"/>
      <c r="S1848" s="60">
        <f t="shared" si="658"/>
        <v>1.7363897903226011E-2</v>
      </c>
      <c r="T1848" s="64">
        <f t="shared" si="659"/>
        <v>-7.1724955542383007E-2</v>
      </c>
      <c r="V1848" s="65"/>
      <c r="W1848" s="65"/>
      <c r="Y1848" s="15" t="str">
        <f t="shared" si="646"/>
        <v>EASY</v>
      </c>
      <c r="AA1848" s="66">
        <f t="shared" si="660"/>
        <v>6.8450539465415794E-2</v>
      </c>
      <c r="AB1848">
        <f>LOOKUP($B1848,'07_L1政策步階'!$A$4:$A$14,'07_L1政策步階'!$C$4:$C$14)</f>
        <v>0</v>
      </c>
      <c r="AC1848" s="65"/>
      <c r="AD1848" s="65"/>
      <c r="AE1848" s="65"/>
      <c r="AF1848" s="65"/>
      <c r="AG1848" s="65"/>
      <c r="AH1848" s="65"/>
      <c r="AI1848" s="65"/>
      <c r="AJ1848" s="65"/>
      <c r="AK1848" s="65"/>
      <c r="AL1848">
        <f t="shared" si="647"/>
        <v>100</v>
      </c>
      <c r="AM1848">
        <f t="shared" si="648"/>
        <v>50</v>
      </c>
      <c r="AN1848" t="str">
        <f t="shared" si="649"/>
        <v/>
      </c>
      <c r="AO1848" t="str">
        <f t="shared" si="650"/>
        <v/>
      </c>
      <c r="AP1848" t="str">
        <f t="shared" si="651"/>
        <v/>
      </c>
      <c r="AQ1848" t="str">
        <f t="shared" si="652"/>
        <v/>
      </c>
      <c r="AR1848" t="str">
        <f t="shared" si="653"/>
        <v/>
      </c>
      <c r="AS1848" t="str">
        <f t="shared" si="654"/>
        <v/>
      </c>
      <c r="AT1848" t="str">
        <f t="shared" si="655"/>
        <v/>
      </c>
      <c r="AU1848" t="str">
        <f t="shared" si="656"/>
        <v/>
      </c>
      <c r="AV1848" t="str">
        <f t="shared" si="657"/>
        <v/>
      </c>
      <c r="AW1848">
        <f>'01_指標庫'!$H$4*ISNUMBER($F1848)+'01_指標庫'!$H$5*ISNUMBER($AA1848)+'01_指標庫'!$H$6*ISNUMBER($G1848)+'01_指標庫'!$H$7*ISNUMBER($H1848)+'01_指標庫'!$H$8*ISNUMBER($AF1848)+'01_指標庫'!$H$9*ISNUMBER($AG1848)+'01_指標庫'!$H$10*ISNUMBER($AB1848)+'01_指標庫'!$H$11*ISNUMBER($AC1848)+'01_指標庫'!$H$12*ISNUMBER($AD1848)+'01_指標庫'!$H$13*ISNUMBER($AE1848)+'01_指標庫'!$H$14*ISNUMBER($I1848)+'01_指標庫'!$H$15*ISNUMBER($AH1848)+'01_指標庫'!$H$16*ISNUMBER($K1848)+'01_指標庫'!$H$17*ISNUMBER($AI1848)+'01_指標庫'!$H$18*ISNUMBER($AJ1848)+'01_指標庫'!$H$19*ISNUMBER($AK1848)+'01_指標庫'!$H$20*ISNUMBER($BB1848)+'01_指標庫'!$H$21*ISNUMBER($BC1848)</f>
        <v>51</v>
      </c>
      <c r="AX1848">
        <f>IF(AW1848=0,50,ROUND(('01_指標庫'!$H$4*IF(ISNUMBER($F1848),L1848,0)+'01_指標庫'!$H$5*IF(ISNUMBER($AA1848),AL1848,0)+'01_指標庫'!$H$6*IF(ISNUMBER($G1848),M1848,0)+'01_指標庫'!$H$7*IF(ISNUMBER($H1848),N1848,0)+'01_指標庫'!$H$8*IF(ISNUMBER($AF1848),AQ1848,0)+'01_指標庫'!$H$9*IF(ISNUMBER($AG1848),AR1848,0)+'01_指標庫'!$H$10*IF(ISNUMBER($AB1848),AM1848,0)+'01_指標庫'!$H$11*IF(ISNUMBER($AC1848),AN1848,0)+'01_指標庫'!$H$12*IF(ISNUMBER($AD1848),AO1848,0)+'01_指標庫'!$H$13*IF(ISNUMBER($AE1848),AP1848,0)+'01_指標庫'!$H$14*IF(ISNUMBER($I1848),O1848,0)+'01_指標庫'!$H$15*IF(ISNUMBER($AH1848),AS1848,0)+'01_指標庫'!$H$16*IF(ISNUMBER($K1848),P1848,0)+'01_指標庫'!$H$17*IF(ISNUMBER($AI1848),AT1848,0)+'01_指標庫'!$H$18*IF(ISNUMBER($AJ1848),AU1848,0)+'01_指標庫'!$H$19*IF(ISNUMBER($AK1848),AV1848,0)+'01_指標庫'!$H$20*IF(ISNUMBER($BB1848),BB1848,0)+'01_指標庫'!$H$21*IF(ISNUMBER($BC1848),BC1848,0))/AW1848,1))</f>
        <v>81.400000000000006</v>
      </c>
      <c r="AY1848" s="67"/>
      <c r="AZ1848" s="67"/>
      <c r="BA1848" s="66">
        <f t="shared" si="661"/>
        <v>7.4092746839715673E-4</v>
      </c>
      <c r="BB1848">
        <f t="shared" si="662"/>
        <v>50</v>
      </c>
      <c r="BC1848" t="str">
        <f t="shared" si="663"/>
        <v/>
      </c>
    </row>
    <row r="1849" spans="1:55" ht="15" customHeight="1">
      <c r="A1849" s="56">
        <v>1845</v>
      </c>
      <c r="B1849" s="57">
        <v>45233</v>
      </c>
      <c r="C1849" s="56">
        <v>2023</v>
      </c>
      <c r="D1849" s="58" t="s">
        <v>234</v>
      </c>
      <c r="E1849" s="59">
        <v>15099.49</v>
      </c>
      <c r="F1849" s="60">
        <v>7.7949000000000004E-2</v>
      </c>
      <c r="G1849" s="60">
        <v>-4.6830999999999998E-2</v>
      </c>
      <c r="H1849" s="61">
        <v>0.77549999999999997</v>
      </c>
      <c r="I1849" s="62">
        <v>404</v>
      </c>
      <c r="J1849" s="56" t="s">
        <v>235</v>
      </c>
      <c r="K1849" s="63">
        <v>14.91</v>
      </c>
      <c r="L1849" s="56">
        <f t="shared" si="641"/>
        <v>100</v>
      </c>
      <c r="M1849" s="56">
        <f t="shared" si="642"/>
        <v>100</v>
      </c>
      <c r="N1849" s="56">
        <f t="shared" si="643"/>
        <v>100</v>
      </c>
      <c r="O1849" s="56">
        <f t="shared" si="644"/>
        <v>50</v>
      </c>
      <c r="P1849" s="56">
        <f t="shared" si="645"/>
        <v>100</v>
      </c>
      <c r="Q1849" s="63"/>
      <c r="R1849" s="56"/>
      <c r="S1849" s="60">
        <f t="shared" si="658"/>
        <v>1.2060685476438682E-2</v>
      </c>
      <c r="T1849" s="64">
        <f t="shared" si="659"/>
        <v>-4.789272030651337E-2</v>
      </c>
      <c r="V1849" s="65"/>
      <c r="W1849" s="65"/>
      <c r="Y1849" s="15" t="str">
        <f t="shared" si="646"/>
        <v>EASY</v>
      </c>
      <c r="AA1849" s="66">
        <f t="shared" si="660"/>
        <v>6.7403968357959032E-2</v>
      </c>
      <c r="AB1849">
        <f>LOOKUP($B1849,'07_L1政策步階'!$A$4:$A$14,'07_L1政策步階'!$C$4:$C$14)</f>
        <v>0</v>
      </c>
      <c r="AC1849" s="65"/>
      <c r="AD1849" s="65"/>
      <c r="AE1849" s="65"/>
      <c r="AF1849" s="65"/>
      <c r="AG1849" s="65"/>
      <c r="AH1849" s="65"/>
      <c r="AI1849" s="65"/>
      <c r="AJ1849" s="65"/>
      <c r="AK1849" s="65"/>
      <c r="AL1849">
        <f t="shared" si="647"/>
        <v>100</v>
      </c>
      <c r="AM1849">
        <f t="shared" si="648"/>
        <v>50</v>
      </c>
      <c r="AN1849" t="str">
        <f t="shared" si="649"/>
        <v/>
      </c>
      <c r="AO1849" t="str">
        <f t="shared" si="650"/>
        <v/>
      </c>
      <c r="AP1849" t="str">
        <f t="shared" si="651"/>
        <v/>
      </c>
      <c r="AQ1849" t="str">
        <f t="shared" si="652"/>
        <v/>
      </c>
      <c r="AR1849" t="str">
        <f t="shared" si="653"/>
        <v/>
      </c>
      <c r="AS1849" t="str">
        <f t="shared" si="654"/>
        <v/>
      </c>
      <c r="AT1849" t="str">
        <f t="shared" si="655"/>
        <v/>
      </c>
      <c r="AU1849" t="str">
        <f t="shared" si="656"/>
        <v/>
      </c>
      <c r="AV1849" t="str">
        <f t="shared" si="657"/>
        <v/>
      </c>
      <c r="AW1849">
        <f>'01_指標庫'!$H$4*ISNUMBER($F1849)+'01_指標庫'!$H$5*ISNUMBER($AA1849)+'01_指標庫'!$H$6*ISNUMBER($G1849)+'01_指標庫'!$H$7*ISNUMBER($H1849)+'01_指標庫'!$H$8*ISNUMBER($AF1849)+'01_指標庫'!$H$9*ISNUMBER($AG1849)+'01_指標庫'!$H$10*ISNUMBER($AB1849)+'01_指標庫'!$H$11*ISNUMBER($AC1849)+'01_指標庫'!$H$12*ISNUMBER($AD1849)+'01_指標庫'!$H$13*ISNUMBER($AE1849)+'01_指標庫'!$H$14*ISNUMBER($I1849)+'01_指標庫'!$H$15*ISNUMBER($AH1849)+'01_指標庫'!$H$16*ISNUMBER($K1849)+'01_指標庫'!$H$17*ISNUMBER($AI1849)+'01_指標庫'!$H$18*ISNUMBER($AJ1849)+'01_指標庫'!$H$19*ISNUMBER($AK1849)+'01_指標庫'!$H$20*ISNUMBER($BB1849)+'01_指標庫'!$H$21*ISNUMBER($BC1849)</f>
        <v>51</v>
      </c>
      <c r="AX1849">
        <f>IF(AW1849=0,50,ROUND(('01_指標庫'!$H$4*IF(ISNUMBER($F1849),L1849,0)+'01_指標庫'!$H$5*IF(ISNUMBER($AA1849),AL1849,0)+'01_指標庫'!$H$6*IF(ISNUMBER($G1849),M1849,0)+'01_指標庫'!$H$7*IF(ISNUMBER($H1849),N1849,0)+'01_指標庫'!$H$8*IF(ISNUMBER($AF1849),AQ1849,0)+'01_指標庫'!$H$9*IF(ISNUMBER($AG1849),AR1849,0)+'01_指標庫'!$H$10*IF(ISNUMBER($AB1849),AM1849,0)+'01_指標庫'!$H$11*IF(ISNUMBER($AC1849),AN1849,0)+'01_指標庫'!$H$12*IF(ISNUMBER($AD1849),AO1849,0)+'01_指標庫'!$H$13*IF(ISNUMBER($AE1849),AP1849,0)+'01_指標庫'!$H$14*IF(ISNUMBER($I1849),O1849,0)+'01_指標庫'!$H$15*IF(ISNUMBER($AH1849),AS1849,0)+'01_指標庫'!$H$16*IF(ISNUMBER($K1849),P1849,0)+'01_指標庫'!$H$17*IF(ISNUMBER($AI1849),AT1849,0)+'01_指標庫'!$H$18*IF(ISNUMBER($AJ1849),AU1849,0)+'01_指標庫'!$H$19*IF(ISNUMBER($AK1849),AV1849,0)+'01_指標庫'!$H$20*IF(ISNUMBER($BB1849),BB1849,0)+'01_指標庫'!$H$21*IF(ISNUMBER($BC1849),BC1849,0))/AW1849,1))</f>
        <v>81.400000000000006</v>
      </c>
      <c r="AY1849" s="67"/>
      <c r="AZ1849" s="67"/>
      <c r="BA1849" s="66">
        <f t="shared" si="661"/>
        <v>9.6726347008402325E-3</v>
      </c>
      <c r="BB1849">
        <f t="shared" si="662"/>
        <v>50</v>
      </c>
      <c r="BC1849" t="str">
        <f t="shared" si="663"/>
        <v/>
      </c>
    </row>
    <row r="1850" spans="1:55" ht="15" customHeight="1">
      <c r="A1850" s="56">
        <v>1846</v>
      </c>
      <c r="B1850" s="57">
        <v>45236</v>
      </c>
      <c r="C1850" s="56">
        <v>2023</v>
      </c>
      <c r="D1850" s="58" t="s">
        <v>236</v>
      </c>
      <c r="E1850" s="59">
        <v>15154.93</v>
      </c>
      <c r="F1850" s="60">
        <v>8.0543000000000003E-2</v>
      </c>
      <c r="G1850" s="60">
        <v>-4.3331000000000001E-2</v>
      </c>
      <c r="H1850" s="61">
        <v>0.75509999999999999</v>
      </c>
      <c r="I1850" s="62">
        <v>400</v>
      </c>
      <c r="J1850" s="56" t="s">
        <v>235</v>
      </c>
      <c r="K1850" s="63">
        <v>14.89</v>
      </c>
      <c r="L1850" s="56">
        <f t="shared" si="641"/>
        <v>100</v>
      </c>
      <c r="M1850" s="56">
        <f t="shared" si="642"/>
        <v>100</v>
      </c>
      <c r="N1850" s="56">
        <f t="shared" si="643"/>
        <v>100</v>
      </c>
      <c r="O1850" s="56">
        <f t="shared" si="644"/>
        <v>50</v>
      </c>
      <c r="P1850" s="56">
        <f t="shared" si="645"/>
        <v>100</v>
      </c>
      <c r="Q1850" s="63"/>
      <c r="R1850" s="56"/>
      <c r="S1850" s="60">
        <f t="shared" si="658"/>
        <v>3.6716471880837709E-3</v>
      </c>
      <c r="T1850" s="64">
        <f t="shared" si="659"/>
        <v>-1.3413816230717357E-3</v>
      </c>
      <c r="V1850" s="65"/>
      <c r="W1850" s="65"/>
      <c r="Y1850" s="15" t="str">
        <f t="shared" si="646"/>
        <v>EASY</v>
      </c>
      <c r="AA1850" s="66">
        <f t="shared" si="660"/>
        <v>6.6362338468570981E-2</v>
      </c>
      <c r="AB1850">
        <f>LOOKUP($B1850,'07_L1政策步階'!$A$4:$A$14,'07_L1政策步階'!$C$4:$C$14)</f>
        <v>0</v>
      </c>
      <c r="AC1850" s="65"/>
      <c r="AD1850" s="65"/>
      <c r="AE1850" s="65"/>
      <c r="AF1850" s="65"/>
      <c r="AG1850" s="65"/>
      <c r="AH1850" s="65"/>
      <c r="AI1850" s="65"/>
      <c r="AJ1850" s="65"/>
      <c r="AK1850" s="65"/>
      <c r="AL1850">
        <f t="shared" si="647"/>
        <v>100</v>
      </c>
      <c r="AM1850">
        <f t="shared" si="648"/>
        <v>50</v>
      </c>
      <c r="AN1850" t="str">
        <f t="shared" si="649"/>
        <v/>
      </c>
      <c r="AO1850" t="str">
        <f t="shared" si="650"/>
        <v/>
      </c>
      <c r="AP1850" t="str">
        <f t="shared" si="651"/>
        <v/>
      </c>
      <c r="AQ1850" t="str">
        <f t="shared" si="652"/>
        <v/>
      </c>
      <c r="AR1850" t="str">
        <f t="shared" si="653"/>
        <v/>
      </c>
      <c r="AS1850" t="str">
        <f t="shared" si="654"/>
        <v/>
      </c>
      <c r="AT1850" t="str">
        <f t="shared" si="655"/>
        <v/>
      </c>
      <c r="AU1850" t="str">
        <f t="shared" si="656"/>
        <v/>
      </c>
      <c r="AV1850" t="str">
        <f t="shared" si="657"/>
        <v/>
      </c>
      <c r="AW1850">
        <f>'01_指標庫'!$H$4*ISNUMBER($F1850)+'01_指標庫'!$H$5*ISNUMBER($AA1850)+'01_指標庫'!$H$6*ISNUMBER($G1850)+'01_指標庫'!$H$7*ISNUMBER($H1850)+'01_指標庫'!$H$8*ISNUMBER($AF1850)+'01_指標庫'!$H$9*ISNUMBER($AG1850)+'01_指標庫'!$H$10*ISNUMBER($AB1850)+'01_指標庫'!$H$11*ISNUMBER($AC1850)+'01_指標庫'!$H$12*ISNUMBER($AD1850)+'01_指標庫'!$H$13*ISNUMBER($AE1850)+'01_指標庫'!$H$14*ISNUMBER($I1850)+'01_指標庫'!$H$15*ISNUMBER($AH1850)+'01_指標庫'!$H$16*ISNUMBER($K1850)+'01_指標庫'!$H$17*ISNUMBER($AI1850)+'01_指標庫'!$H$18*ISNUMBER($AJ1850)+'01_指標庫'!$H$19*ISNUMBER($AK1850)+'01_指標庫'!$H$20*ISNUMBER($BB1850)+'01_指標庫'!$H$21*ISNUMBER($BC1850)</f>
        <v>51</v>
      </c>
      <c r="AX1850">
        <f>IF(AW1850=0,50,ROUND(('01_指標庫'!$H$4*IF(ISNUMBER($F1850),L1850,0)+'01_指標庫'!$H$5*IF(ISNUMBER($AA1850),AL1850,0)+'01_指標庫'!$H$6*IF(ISNUMBER($G1850),M1850,0)+'01_指標庫'!$H$7*IF(ISNUMBER($H1850),N1850,0)+'01_指標庫'!$H$8*IF(ISNUMBER($AF1850),AQ1850,0)+'01_指標庫'!$H$9*IF(ISNUMBER($AG1850),AR1850,0)+'01_指標庫'!$H$10*IF(ISNUMBER($AB1850),AM1850,0)+'01_指標庫'!$H$11*IF(ISNUMBER($AC1850),AN1850,0)+'01_指標庫'!$H$12*IF(ISNUMBER($AD1850),AO1850,0)+'01_指標庫'!$H$13*IF(ISNUMBER($AE1850),AP1850,0)+'01_指標庫'!$H$14*IF(ISNUMBER($I1850),O1850,0)+'01_指標庫'!$H$15*IF(ISNUMBER($AH1850),AS1850,0)+'01_指標庫'!$H$16*IF(ISNUMBER($K1850),P1850,0)+'01_指標庫'!$H$17*IF(ISNUMBER($AI1850),AT1850,0)+'01_指標庫'!$H$18*IF(ISNUMBER($AJ1850),AU1850,0)+'01_指標庫'!$H$19*IF(ISNUMBER($AK1850),AV1850,0)+'01_指標庫'!$H$20*IF(ISNUMBER($BB1850),BB1850,0)+'01_指標庫'!$H$21*IF(ISNUMBER($BC1850),BC1850,0))/AW1850,1))</f>
        <v>87.3</v>
      </c>
      <c r="AY1850" s="67"/>
      <c r="AZ1850" s="67"/>
      <c r="BA1850" s="66">
        <f t="shared" si="661"/>
        <v>1.7093367294590989E-2</v>
      </c>
      <c r="BB1850">
        <f t="shared" si="662"/>
        <v>100</v>
      </c>
      <c r="BC1850" t="str">
        <f t="shared" si="663"/>
        <v/>
      </c>
    </row>
    <row r="1851" spans="1:55" ht="15" customHeight="1">
      <c r="A1851" s="56">
        <v>1847</v>
      </c>
      <c r="B1851" s="57">
        <v>45237</v>
      </c>
      <c r="C1851" s="56">
        <v>2023</v>
      </c>
      <c r="D1851" s="58" t="s">
        <v>237</v>
      </c>
      <c r="E1851" s="59">
        <v>15296.02</v>
      </c>
      <c r="F1851" s="60">
        <v>8.9273000000000005E-2</v>
      </c>
      <c r="G1851" s="60">
        <v>-3.4424000000000003E-2</v>
      </c>
      <c r="H1851" s="61">
        <v>0.77549999999999997</v>
      </c>
      <c r="I1851" s="62">
        <v>408</v>
      </c>
      <c r="J1851" s="56" t="s">
        <v>235</v>
      </c>
      <c r="K1851" s="63">
        <v>14.81</v>
      </c>
      <c r="L1851" s="56">
        <f t="shared" si="641"/>
        <v>100</v>
      </c>
      <c r="M1851" s="56">
        <f t="shared" si="642"/>
        <v>100</v>
      </c>
      <c r="N1851" s="56">
        <f t="shared" si="643"/>
        <v>100</v>
      </c>
      <c r="O1851" s="56">
        <f t="shared" si="644"/>
        <v>50</v>
      </c>
      <c r="P1851" s="56">
        <f t="shared" si="645"/>
        <v>100</v>
      </c>
      <c r="Q1851" s="63"/>
      <c r="R1851" s="56"/>
      <c r="S1851" s="60">
        <f t="shared" si="658"/>
        <v>9.3098417478669759E-3</v>
      </c>
      <c r="T1851" s="64">
        <f t="shared" si="659"/>
        <v>-5.3727333781060649E-3</v>
      </c>
      <c r="V1851" s="65"/>
      <c r="W1851" s="65"/>
      <c r="Y1851" s="15" t="str">
        <f t="shared" si="646"/>
        <v>EASY</v>
      </c>
      <c r="AA1851" s="66">
        <f t="shared" si="660"/>
        <v>6.5409357705675797E-2</v>
      </c>
      <c r="AB1851">
        <f>LOOKUP($B1851,'07_L1政策步階'!$A$4:$A$14,'07_L1政策步階'!$C$4:$C$14)</f>
        <v>0</v>
      </c>
      <c r="AC1851" s="65"/>
      <c r="AD1851" s="65"/>
      <c r="AE1851" s="65"/>
      <c r="AF1851" s="65"/>
      <c r="AG1851" s="65"/>
      <c r="AH1851" s="65"/>
      <c r="AI1851" s="65"/>
      <c r="AJ1851" s="65"/>
      <c r="AK1851" s="65"/>
      <c r="AL1851">
        <f t="shared" si="647"/>
        <v>100</v>
      </c>
      <c r="AM1851">
        <f t="shared" si="648"/>
        <v>50</v>
      </c>
      <c r="AN1851" t="str">
        <f t="shared" si="649"/>
        <v/>
      </c>
      <c r="AO1851" t="str">
        <f t="shared" si="650"/>
        <v/>
      </c>
      <c r="AP1851" t="str">
        <f t="shared" si="651"/>
        <v/>
      </c>
      <c r="AQ1851" t="str">
        <f t="shared" si="652"/>
        <v/>
      </c>
      <c r="AR1851" t="str">
        <f t="shared" si="653"/>
        <v/>
      </c>
      <c r="AS1851" t="str">
        <f t="shared" si="654"/>
        <v/>
      </c>
      <c r="AT1851" t="str">
        <f t="shared" si="655"/>
        <v/>
      </c>
      <c r="AU1851" t="str">
        <f t="shared" si="656"/>
        <v/>
      </c>
      <c r="AV1851" t="str">
        <f t="shared" si="657"/>
        <v/>
      </c>
      <c r="AW1851">
        <f>'01_指標庫'!$H$4*ISNUMBER($F1851)+'01_指標庫'!$H$5*ISNUMBER($AA1851)+'01_指標庫'!$H$6*ISNUMBER($G1851)+'01_指標庫'!$H$7*ISNUMBER($H1851)+'01_指標庫'!$H$8*ISNUMBER($AF1851)+'01_指標庫'!$H$9*ISNUMBER($AG1851)+'01_指標庫'!$H$10*ISNUMBER($AB1851)+'01_指標庫'!$H$11*ISNUMBER($AC1851)+'01_指標庫'!$H$12*ISNUMBER($AD1851)+'01_指標庫'!$H$13*ISNUMBER($AE1851)+'01_指標庫'!$H$14*ISNUMBER($I1851)+'01_指標庫'!$H$15*ISNUMBER($AH1851)+'01_指標庫'!$H$16*ISNUMBER($K1851)+'01_指標庫'!$H$17*ISNUMBER($AI1851)+'01_指標庫'!$H$18*ISNUMBER($AJ1851)+'01_指標庫'!$H$19*ISNUMBER($AK1851)+'01_指標庫'!$H$20*ISNUMBER($BB1851)+'01_指標庫'!$H$21*ISNUMBER($BC1851)</f>
        <v>51</v>
      </c>
      <c r="AX1851">
        <f>IF(AW1851=0,50,ROUND(('01_指標庫'!$H$4*IF(ISNUMBER($F1851),L1851,0)+'01_指標庫'!$H$5*IF(ISNUMBER($AA1851),AL1851,0)+'01_指標庫'!$H$6*IF(ISNUMBER($G1851),M1851,0)+'01_指標庫'!$H$7*IF(ISNUMBER($H1851),N1851,0)+'01_指標庫'!$H$8*IF(ISNUMBER($AF1851),AQ1851,0)+'01_指標庫'!$H$9*IF(ISNUMBER($AG1851),AR1851,0)+'01_指標庫'!$H$10*IF(ISNUMBER($AB1851),AM1851,0)+'01_指標庫'!$H$11*IF(ISNUMBER($AC1851),AN1851,0)+'01_指標庫'!$H$12*IF(ISNUMBER($AD1851),AO1851,0)+'01_指標庫'!$H$13*IF(ISNUMBER($AE1851),AP1851,0)+'01_指標庫'!$H$14*IF(ISNUMBER($I1851),O1851,0)+'01_指標庫'!$H$15*IF(ISNUMBER($AH1851),AS1851,0)+'01_指標庫'!$H$16*IF(ISNUMBER($K1851),P1851,0)+'01_指標庫'!$H$17*IF(ISNUMBER($AI1851),AT1851,0)+'01_指標庫'!$H$18*IF(ISNUMBER($AJ1851),AU1851,0)+'01_指標庫'!$H$19*IF(ISNUMBER($AK1851),AV1851,0)+'01_指標庫'!$H$20*IF(ISNUMBER($BB1851),BB1851,0)+'01_指標庫'!$H$21*IF(ISNUMBER($BC1851),BC1851,0))/AW1851,1))</f>
        <v>87.3</v>
      </c>
      <c r="AY1851" s="67"/>
      <c r="AZ1851" s="67"/>
      <c r="BA1851" s="66">
        <f t="shared" si="661"/>
        <v>2.5369729287565201E-2</v>
      </c>
      <c r="BB1851">
        <f t="shared" si="662"/>
        <v>100</v>
      </c>
      <c r="BC1851" t="str">
        <f t="shared" si="663"/>
        <v/>
      </c>
    </row>
    <row r="1852" spans="1:55" ht="15" customHeight="1">
      <c r="A1852" s="56">
        <v>1848</v>
      </c>
      <c r="B1852" s="57">
        <v>45238</v>
      </c>
      <c r="C1852" s="56">
        <v>2023</v>
      </c>
      <c r="D1852" s="58" t="s">
        <v>238</v>
      </c>
      <c r="E1852" s="59">
        <v>15313.24</v>
      </c>
      <c r="F1852" s="60">
        <v>8.9154999999999998E-2</v>
      </c>
      <c r="G1852" s="60">
        <v>-3.3336999999999999E-2</v>
      </c>
      <c r="H1852" s="61">
        <v>0.77549999999999997</v>
      </c>
      <c r="I1852" s="62">
        <v>408</v>
      </c>
      <c r="J1852" s="56" t="s">
        <v>235</v>
      </c>
      <c r="K1852" s="63">
        <v>14.45</v>
      </c>
      <c r="L1852" s="56">
        <f t="shared" si="641"/>
        <v>100</v>
      </c>
      <c r="M1852" s="56">
        <f t="shared" si="642"/>
        <v>100</v>
      </c>
      <c r="N1852" s="56">
        <f t="shared" si="643"/>
        <v>100</v>
      </c>
      <c r="O1852" s="56">
        <f t="shared" si="644"/>
        <v>50</v>
      </c>
      <c r="P1852" s="56">
        <f t="shared" si="645"/>
        <v>100</v>
      </c>
      <c r="Q1852" s="63"/>
      <c r="R1852" s="56"/>
      <c r="S1852" s="60">
        <f t="shared" si="658"/>
        <v>1.125783046831641E-3</v>
      </c>
      <c r="T1852" s="64">
        <f t="shared" si="659"/>
        <v>-2.4307900067522037E-2</v>
      </c>
      <c r="V1852" s="65"/>
      <c r="W1852" s="65"/>
      <c r="Y1852" s="15" t="str">
        <f t="shared" si="646"/>
        <v>EASY</v>
      </c>
      <c r="AA1852" s="66">
        <f t="shared" si="660"/>
        <v>6.400585165566941E-2</v>
      </c>
      <c r="AB1852">
        <f>LOOKUP($B1852,'07_L1政策步階'!$A$4:$A$14,'07_L1政策步階'!$C$4:$C$14)</f>
        <v>0</v>
      </c>
      <c r="AC1852" s="65"/>
      <c r="AD1852" s="65"/>
      <c r="AE1852" s="65"/>
      <c r="AF1852" s="65"/>
      <c r="AG1852" s="65"/>
      <c r="AH1852" s="65"/>
      <c r="AI1852" s="65"/>
      <c r="AJ1852" s="65"/>
      <c r="AK1852" s="65"/>
      <c r="AL1852">
        <f t="shared" si="647"/>
        <v>100</v>
      </c>
      <c r="AM1852">
        <f t="shared" si="648"/>
        <v>50</v>
      </c>
      <c r="AN1852" t="str">
        <f t="shared" si="649"/>
        <v/>
      </c>
      <c r="AO1852" t="str">
        <f t="shared" si="650"/>
        <v/>
      </c>
      <c r="AP1852" t="str">
        <f t="shared" si="651"/>
        <v/>
      </c>
      <c r="AQ1852" t="str">
        <f t="shared" si="652"/>
        <v/>
      </c>
      <c r="AR1852" t="str">
        <f t="shared" si="653"/>
        <v/>
      </c>
      <c r="AS1852" t="str">
        <f t="shared" si="654"/>
        <v/>
      </c>
      <c r="AT1852" t="str">
        <f t="shared" si="655"/>
        <v/>
      </c>
      <c r="AU1852" t="str">
        <f t="shared" si="656"/>
        <v/>
      </c>
      <c r="AV1852" t="str">
        <f t="shared" si="657"/>
        <v/>
      </c>
      <c r="AW1852">
        <f>'01_指標庫'!$H$4*ISNUMBER($F1852)+'01_指標庫'!$H$5*ISNUMBER($AA1852)+'01_指標庫'!$H$6*ISNUMBER($G1852)+'01_指標庫'!$H$7*ISNUMBER($H1852)+'01_指標庫'!$H$8*ISNUMBER($AF1852)+'01_指標庫'!$H$9*ISNUMBER($AG1852)+'01_指標庫'!$H$10*ISNUMBER($AB1852)+'01_指標庫'!$H$11*ISNUMBER($AC1852)+'01_指標庫'!$H$12*ISNUMBER($AD1852)+'01_指標庫'!$H$13*ISNUMBER($AE1852)+'01_指標庫'!$H$14*ISNUMBER($I1852)+'01_指標庫'!$H$15*ISNUMBER($AH1852)+'01_指標庫'!$H$16*ISNUMBER($K1852)+'01_指標庫'!$H$17*ISNUMBER($AI1852)+'01_指標庫'!$H$18*ISNUMBER($AJ1852)+'01_指標庫'!$H$19*ISNUMBER($AK1852)+'01_指標庫'!$H$20*ISNUMBER($BB1852)+'01_指標庫'!$H$21*ISNUMBER($BC1852)</f>
        <v>51</v>
      </c>
      <c r="AX1852">
        <f>IF(AW1852=0,50,ROUND(('01_指標庫'!$H$4*IF(ISNUMBER($F1852),L1852,0)+'01_指標庫'!$H$5*IF(ISNUMBER($AA1852),AL1852,0)+'01_指標庫'!$H$6*IF(ISNUMBER($G1852),M1852,0)+'01_指標庫'!$H$7*IF(ISNUMBER($H1852),N1852,0)+'01_指標庫'!$H$8*IF(ISNUMBER($AF1852),AQ1852,0)+'01_指標庫'!$H$9*IF(ISNUMBER($AG1852),AR1852,0)+'01_指標庫'!$H$10*IF(ISNUMBER($AB1852),AM1852,0)+'01_指標庫'!$H$11*IF(ISNUMBER($AC1852),AN1852,0)+'01_指標庫'!$H$12*IF(ISNUMBER($AD1852),AO1852,0)+'01_指標庫'!$H$13*IF(ISNUMBER($AE1852),AP1852,0)+'01_指標庫'!$H$14*IF(ISNUMBER($I1852),O1852,0)+'01_指標庫'!$H$15*IF(ISNUMBER($AH1852),AS1852,0)+'01_指標庫'!$H$16*IF(ISNUMBER($K1852),P1852,0)+'01_指標庫'!$H$17*IF(ISNUMBER($AI1852),AT1852,0)+'01_指標庫'!$H$18*IF(ISNUMBER($AJ1852),AU1852,0)+'01_指標庫'!$H$19*IF(ISNUMBER($AK1852),AV1852,0)+'01_指標庫'!$H$20*IF(ISNUMBER($BB1852),BB1852,0)+'01_指標庫'!$H$21*IF(ISNUMBER($BC1852),BC1852,0))/AW1852,1))</f>
        <v>87.3</v>
      </c>
      <c r="AY1852" s="67"/>
      <c r="AZ1852" s="67"/>
      <c r="BA1852" s="66">
        <f t="shared" si="661"/>
        <v>2.7684739071009101E-2</v>
      </c>
      <c r="BB1852">
        <f t="shared" si="662"/>
        <v>100</v>
      </c>
      <c r="BC1852" t="str">
        <f t="shared" si="663"/>
        <v/>
      </c>
    </row>
    <row r="1853" spans="1:55" ht="15" customHeight="1">
      <c r="A1853" s="56">
        <v>1849</v>
      </c>
      <c r="B1853" s="57">
        <v>45239</v>
      </c>
      <c r="C1853" s="56">
        <v>2023</v>
      </c>
      <c r="D1853" s="58" t="s">
        <v>239</v>
      </c>
      <c r="E1853" s="59">
        <v>15187.9</v>
      </c>
      <c r="F1853" s="60">
        <v>7.8946000000000002E-2</v>
      </c>
      <c r="G1853" s="60">
        <v>-4.1250000000000002E-2</v>
      </c>
      <c r="H1853" s="61">
        <v>0.75509999999999999</v>
      </c>
      <c r="I1853" s="62">
        <v>404</v>
      </c>
      <c r="J1853" s="56" t="s">
        <v>235</v>
      </c>
      <c r="K1853" s="63">
        <v>15.29</v>
      </c>
      <c r="L1853" s="56">
        <f t="shared" si="641"/>
        <v>100</v>
      </c>
      <c r="M1853" s="56">
        <f t="shared" si="642"/>
        <v>100</v>
      </c>
      <c r="N1853" s="56">
        <f t="shared" si="643"/>
        <v>100</v>
      </c>
      <c r="O1853" s="56">
        <f t="shared" si="644"/>
        <v>50</v>
      </c>
      <c r="P1853" s="56">
        <f t="shared" si="645"/>
        <v>100</v>
      </c>
      <c r="Q1853" s="63"/>
      <c r="R1853" s="56"/>
      <c r="S1853" s="60">
        <f t="shared" si="658"/>
        <v>-8.1850738315339955E-3</v>
      </c>
      <c r="T1853" s="64">
        <f t="shared" si="659"/>
        <v>5.8131487889273359E-2</v>
      </c>
      <c r="V1853" s="65"/>
      <c r="W1853" s="65"/>
      <c r="Y1853" s="15" t="str">
        <f t="shared" si="646"/>
        <v>EASY</v>
      </c>
      <c r="AA1853" s="66">
        <f t="shared" si="660"/>
        <v>6.2340950069499135E-2</v>
      </c>
      <c r="AB1853">
        <f>LOOKUP($B1853,'07_L1政策步階'!$A$4:$A$14,'07_L1政策步階'!$C$4:$C$14)</f>
        <v>0</v>
      </c>
      <c r="AC1853" s="65"/>
      <c r="AD1853" s="65"/>
      <c r="AE1853" s="65"/>
      <c r="AF1853" s="65"/>
      <c r="AG1853" s="65"/>
      <c r="AH1853" s="65"/>
      <c r="AI1853" s="65"/>
      <c r="AJ1853" s="65"/>
      <c r="AK1853" s="65"/>
      <c r="AL1853">
        <f t="shared" si="647"/>
        <v>100</v>
      </c>
      <c r="AM1853">
        <f t="shared" si="648"/>
        <v>50</v>
      </c>
      <c r="AN1853" t="str">
        <f t="shared" si="649"/>
        <v/>
      </c>
      <c r="AO1853" t="str">
        <f t="shared" si="650"/>
        <v/>
      </c>
      <c r="AP1853" t="str">
        <f t="shared" si="651"/>
        <v/>
      </c>
      <c r="AQ1853" t="str">
        <f t="shared" si="652"/>
        <v/>
      </c>
      <c r="AR1853" t="str">
        <f t="shared" si="653"/>
        <v/>
      </c>
      <c r="AS1853" t="str">
        <f t="shared" si="654"/>
        <v/>
      </c>
      <c r="AT1853" t="str">
        <f t="shared" si="655"/>
        <v/>
      </c>
      <c r="AU1853" t="str">
        <f t="shared" si="656"/>
        <v/>
      </c>
      <c r="AV1853" t="str">
        <f t="shared" si="657"/>
        <v/>
      </c>
      <c r="AW1853">
        <f>'01_指標庫'!$H$4*ISNUMBER($F1853)+'01_指標庫'!$H$5*ISNUMBER($AA1853)+'01_指標庫'!$H$6*ISNUMBER($G1853)+'01_指標庫'!$H$7*ISNUMBER($H1853)+'01_指標庫'!$H$8*ISNUMBER($AF1853)+'01_指標庫'!$H$9*ISNUMBER($AG1853)+'01_指標庫'!$H$10*ISNUMBER($AB1853)+'01_指標庫'!$H$11*ISNUMBER($AC1853)+'01_指標庫'!$H$12*ISNUMBER($AD1853)+'01_指標庫'!$H$13*ISNUMBER($AE1853)+'01_指標庫'!$H$14*ISNUMBER($I1853)+'01_指標庫'!$H$15*ISNUMBER($AH1853)+'01_指標庫'!$H$16*ISNUMBER($K1853)+'01_指標庫'!$H$17*ISNUMBER($AI1853)+'01_指標庫'!$H$18*ISNUMBER($AJ1853)+'01_指標庫'!$H$19*ISNUMBER($AK1853)+'01_指標庫'!$H$20*ISNUMBER($BB1853)+'01_指標庫'!$H$21*ISNUMBER($BC1853)</f>
        <v>51</v>
      </c>
      <c r="AX1853">
        <f>IF(AW1853=0,50,ROUND(('01_指標庫'!$H$4*IF(ISNUMBER($F1853),L1853,0)+'01_指標庫'!$H$5*IF(ISNUMBER($AA1853),AL1853,0)+'01_指標庫'!$H$6*IF(ISNUMBER($G1853),M1853,0)+'01_指標庫'!$H$7*IF(ISNUMBER($H1853),N1853,0)+'01_指標庫'!$H$8*IF(ISNUMBER($AF1853),AQ1853,0)+'01_指標庫'!$H$9*IF(ISNUMBER($AG1853),AR1853,0)+'01_指標庫'!$H$10*IF(ISNUMBER($AB1853),AM1853,0)+'01_指標庫'!$H$11*IF(ISNUMBER($AC1853),AN1853,0)+'01_指標庫'!$H$12*IF(ISNUMBER($AD1853),AO1853,0)+'01_指標庫'!$H$13*IF(ISNUMBER($AE1853),AP1853,0)+'01_指標庫'!$H$14*IF(ISNUMBER($I1853),O1853,0)+'01_指標庫'!$H$15*IF(ISNUMBER($AH1853),AS1853,0)+'01_指標庫'!$H$16*IF(ISNUMBER($K1853),P1853,0)+'01_指標庫'!$H$17*IF(ISNUMBER($AI1853),AT1853,0)+'01_指標庫'!$H$18*IF(ISNUMBER($AJ1853),AU1853,0)+'01_指標庫'!$H$19*IF(ISNUMBER($AK1853),AV1853,0)+'01_指標庫'!$H$20*IF(ISNUMBER($BB1853),BB1853,0)+'01_指標庫'!$H$21*IF(ISNUMBER($BC1853),BC1853,0))/AW1853,1))</f>
        <v>87.3</v>
      </c>
      <c r="AY1853" s="67"/>
      <c r="AZ1853" s="67"/>
      <c r="BA1853" s="66">
        <f t="shared" si="661"/>
        <v>2.383796636752078E-2</v>
      </c>
      <c r="BB1853">
        <f t="shared" si="662"/>
        <v>100</v>
      </c>
      <c r="BC1853" t="str">
        <f t="shared" si="663"/>
        <v/>
      </c>
    </row>
    <row r="1854" spans="1:55" ht="15" customHeight="1">
      <c r="A1854" s="56">
        <v>1850</v>
      </c>
      <c r="B1854" s="57">
        <v>45240</v>
      </c>
      <c r="C1854" s="56">
        <v>2023</v>
      </c>
      <c r="D1854" s="58" t="s">
        <v>234</v>
      </c>
      <c r="E1854" s="59">
        <v>15529.12</v>
      </c>
      <c r="F1854" s="60">
        <v>0.101825</v>
      </c>
      <c r="G1854" s="60">
        <v>-1.9709999999999998E-2</v>
      </c>
      <c r="H1854" s="61">
        <v>0.79590000000000005</v>
      </c>
      <c r="I1854" s="62">
        <v>403</v>
      </c>
      <c r="J1854" s="56" t="s">
        <v>235</v>
      </c>
      <c r="K1854" s="63">
        <v>14.17</v>
      </c>
      <c r="L1854" s="56">
        <f t="shared" si="641"/>
        <v>100</v>
      </c>
      <c r="M1854" s="56">
        <f t="shared" si="642"/>
        <v>100</v>
      </c>
      <c r="N1854" s="56">
        <f t="shared" si="643"/>
        <v>100</v>
      </c>
      <c r="O1854" s="56">
        <f t="shared" si="644"/>
        <v>50</v>
      </c>
      <c r="P1854" s="56">
        <f t="shared" si="645"/>
        <v>100</v>
      </c>
      <c r="Q1854" s="63"/>
      <c r="R1854" s="56"/>
      <c r="S1854" s="60">
        <f t="shared" si="658"/>
        <v>2.2466568781727592E-2</v>
      </c>
      <c r="T1854" s="64">
        <f t="shared" si="659"/>
        <v>-7.3250490516677536E-2</v>
      </c>
      <c r="V1854" s="65"/>
      <c r="W1854" s="65"/>
      <c r="Y1854" s="15" t="str">
        <f t="shared" si="646"/>
        <v>EASY</v>
      </c>
      <c r="AA1854" s="66">
        <f t="shared" si="660"/>
        <v>6.1070111773898317E-2</v>
      </c>
      <c r="AB1854">
        <f>LOOKUP($B1854,'07_L1政策步階'!$A$4:$A$14,'07_L1政策步階'!$C$4:$C$14)</f>
        <v>0</v>
      </c>
      <c r="AC1854" s="65"/>
      <c r="AD1854" s="65"/>
      <c r="AE1854" s="65"/>
      <c r="AF1854" s="65"/>
      <c r="AG1854" s="65"/>
      <c r="AH1854" s="65"/>
      <c r="AI1854" s="65"/>
      <c r="AJ1854" s="65"/>
      <c r="AK1854" s="65"/>
      <c r="AL1854">
        <f t="shared" si="647"/>
        <v>100</v>
      </c>
      <c r="AM1854">
        <f t="shared" si="648"/>
        <v>50</v>
      </c>
      <c r="AN1854" t="str">
        <f t="shared" si="649"/>
        <v/>
      </c>
      <c r="AO1854" t="str">
        <f t="shared" si="650"/>
        <v/>
      </c>
      <c r="AP1854" t="str">
        <f t="shared" si="651"/>
        <v/>
      </c>
      <c r="AQ1854" t="str">
        <f t="shared" si="652"/>
        <v/>
      </c>
      <c r="AR1854" t="str">
        <f t="shared" si="653"/>
        <v/>
      </c>
      <c r="AS1854" t="str">
        <f t="shared" si="654"/>
        <v/>
      </c>
      <c r="AT1854" t="str">
        <f t="shared" si="655"/>
        <v/>
      </c>
      <c r="AU1854" t="str">
        <f t="shared" si="656"/>
        <v/>
      </c>
      <c r="AV1854" t="str">
        <f t="shared" si="657"/>
        <v/>
      </c>
      <c r="AW1854">
        <f>'01_指標庫'!$H$4*ISNUMBER($F1854)+'01_指標庫'!$H$5*ISNUMBER($AA1854)+'01_指標庫'!$H$6*ISNUMBER($G1854)+'01_指標庫'!$H$7*ISNUMBER($H1854)+'01_指標庫'!$H$8*ISNUMBER($AF1854)+'01_指標庫'!$H$9*ISNUMBER($AG1854)+'01_指標庫'!$H$10*ISNUMBER($AB1854)+'01_指標庫'!$H$11*ISNUMBER($AC1854)+'01_指標庫'!$H$12*ISNUMBER($AD1854)+'01_指標庫'!$H$13*ISNUMBER($AE1854)+'01_指標庫'!$H$14*ISNUMBER($I1854)+'01_指標庫'!$H$15*ISNUMBER($AH1854)+'01_指標庫'!$H$16*ISNUMBER($K1854)+'01_指標庫'!$H$17*ISNUMBER($AI1854)+'01_指標庫'!$H$18*ISNUMBER($AJ1854)+'01_指標庫'!$H$19*ISNUMBER($AK1854)+'01_指標庫'!$H$20*ISNUMBER($BB1854)+'01_指標庫'!$H$21*ISNUMBER($BC1854)</f>
        <v>51</v>
      </c>
      <c r="AX1854">
        <f>IF(AW1854=0,50,ROUND(('01_指標庫'!$H$4*IF(ISNUMBER($F1854),L1854,0)+'01_指標庫'!$H$5*IF(ISNUMBER($AA1854),AL1854,0)+'01_指標庫'!$H$6*IF(ISNUMBER($G1854),M1854,0)+'01_指標庫'!$H$7*IF(ISNUMBER($H1854),N1854,0)+'01_指標庫'!$H$8*IF(ISNUMBER($AF1854),AQ1854,0)+'01_指標庫'!$H$9*IF(ISNUMBER($AG1854),AR1854,0)+'01_指標庫'!$H$10*IF(ISNUMBER($AB1854),AM1854,0)+'01_指標庫'!$H$11*IF(ISNUMBER($AC1854),AN1854,0)+'01_指標庫'!$H$12*IF(ISNUMBER($AD1854),AO1854,0)+'01_指標庫'!$H$13*IF(ISNUMBER($AE1854),AP1854,0)+'01_指標庫'!$H$14*IF(ISNUMBER($I1854),O1854,0)+'01_指標庫'!$H$15*IF(ISNUMBER($AH1854),AS1854,0)+'01_指標庫'!$H$16*IF(ISNUMBER($K1854),P1854,0)+'01_指標庫'!$H$17*IF(ISNUMBER($AI1854),AT1854,0)+'01_指標庫'!$H$18*IF(ISNUMBER($AJ1854),AU1854,0)+'01_指標庫'!$H$19*IF(ISNUMBER($AK1854),AV1854,0)+'01_指標庫'!$H$20*IF(ISNUMBER($BB1854),BB1854,0)+'01_指標庫'!$H$21*IF(ISNUMBER($BC1854),BC1854,0))/AW1854,1))</f>
        <v>87.3</v>
      </c>
      <c r="AY1854" s="67"/>
      <c r="AZ1854" s="67"/>
      <c r="BA1854" s="66">
        <f t="shared" si="661"/>
        <v>2.0358620763262447E-2</v>
      </c>
      <c r="BB1854">
        <f t="shared" si="662"/>
        <v>100</v>
      </c>
      <c r="BC1854" t="str">
        <f t="shared" si="663"/>
        <v/>
      </c>
    </row>
    <row r="1855" spans="1:55" ht="15" customHeight="1">
      <c r="A1855" s="56">
        <v>1851</v>
      </c>
      <c r="B1855" s="57">
        <v>45243</v>
      </c>
      <c r="C1855" s="56">
        <v>2023</v>
      </c>
      <c r="D1855" s="58" t="s">
        <v>236</v>
      </c>
      <c r="E1855" s="59">
        <v>15482.79</v>
      </c>
      <c r="F1855" s="60">
        <v>9.7247E-2</v>
      </c>
      <c r="G1855" s="60">
        <v>-2.2634000000000001E-2</v>
      </c>
      <c r="H1855" s="61">
        <v>0.79590000000000005</v>
      </c>
      <c r="I1855" s="62">
        <v>403</v>
      </c>
      <c r="J1855" s="56" t="s">
        <v>235</v>
      </c>
      <c r="K1855" s="63">
        <v>14.76</v>
      </c>
      <c r="L1855" s="56">
        <f t="shared" si="641"/>
        <v>100</v>
      </c>
      <c r="M1855" s="56">
        <f t="shared" si="642"/>
        <v>100</v>
      </c>
      <c r="N1855" s="56">
        <f t="shared" si="643"/>
        <v>100</v>
      </c>
      <c r="O1855" s="56">
        <f t="shared" si="644"/>
        <v>50</v>
      </c>
      <c r="P1855" s="56">
        <f t="shared" si="645"/>
        <v>100</v>
      </c>
      <c r="Q1855" s="63"/>
      <c r="R1855" s="56"/>
      <c r="S1855" s="60">
        <f t="shared" si="658"/>
        <v>-2.9834272643910476E-3</v>
      </c>
      <c r="T1855" s="64">
        <f t="shared" si="659"/>
        <v>4.1637261820748117E-2</v>
      </c>
      <c r="V1855" s="65"/>
      <c r="W1855" s="65"/>
      <c r="Y1855" s="15" t="str">
        <f t="shared" si="646"/>
        <v>EASY</v>
      </c>
      <c r="AA1855" s="66">
        <f t="shared" si="660"/>
        <v>5.9811839801793942E-2</v>
      </c>
      <c r="AB1855">
        <f>LOOKUP($B1855,'07_L1政策步階'!$A$4:$A$14,'07_L1政策步階'!$C$4:$C$14)</f>
        <v>0</v>
      </c>
      <c r="AC1855" s="65"/>
      <c r="AD1855" s="65"/>
      <c r="AE1855" s="65"/>
      <c r="AF1855" s="65"/>
      <c r="AG1855" s="65"/>
      <c r="AH1855" s="65"/>
      <c r="AI1855" s="65"/>
      <c r="AJ1855" s="65"/>
      <c r="AK1855" s="65"/>
      <c r="AL1855">
        <f t="shared" si="647"/>
        <v>100</v>
      </c>
      <c r="AM1855">
        <f t="shared" si="648"/>
        <v>50</v>
      </c>
      <c r="AN1855" t="str">
        <f t="shared" si="649"/>
        <v/>
      </c>
      <c r="AO1855" t="str">
        <f t="shared" si="650"/>
        <v/>
      </c>
      <c r="AP1855" t="str">
        <f t="shared" si="651"/>
        <v/>
      </c>
      <c r="AQ1855" t="str">
        <f t="shared" si="652"/>
        <v/>
      </c>
      <c r="AR1855" t="str">
        <f t="shared" si="653"/>
        <v/>
      </c>
      <c r="AS1855" t="str">
        <f t="shared" si="654"/>
        <v/>
      </c>
      <c r="AT1855" t="str">
        <f t="shared" si="655"/>
        <v/>
      </c>
      <c r="AU1855" t="str">
        <f t="shared" si="656"/>
        <v/>
      </c>
      <c r="AV1855" t="str">
        <f t="shared" si="657"/>
        <v/>
      </c>
      <c r="AW1855">
        <f>'01_指標庫'!$H$4*ISNUMBER($F1855)+'01_指標庫'!$H$5*ISNUMBER($AA1855)+'01_指標庫'!$H$6*ISNUMBER($G1855)+'01_指標庫'!$H$7*ISNUMBER($H1855)+'01_指標庫'!$H$8*ISNUMBER($AF1855)+'01_指標庫'!$H$9*ISNUMBER($AG1855)+'01_指標庫'!$H$10*ISNUMBER($AB1855)+'01_指標庫'!$H$11*ISNUMBER($AC1855)+'01_指標庫'!$H$12*ISNUMBER($AD1855)+'01_指標庫'!$H$13*ISNUMBER($AE1855)+'01_指標庫'!$H$14*ISNUMBER($I1855)+'01_指標庫'!$H$15*ISNUMBER($AH1855)+'01_指標庫'!$H$16*ISNUMBER($K1855)+'01_指標庫'!$H$17*ISNUMBER($AI1855)+'01_指標庫'!$H$18*ISNUMBER($AJ1855)+'01_指標庫'!$H$19*ISNUMBER($AK1855)+'01_指標庫'!$H$20*ISNUMBER($BB1855)+'01_指標庫'!$H$21*ISNUMBER($BC1855)</f>
        <v>51</v>
      </c>
      <c r="AX1855">
        <f>IF(AW1855=0,50,ROUND(('01_指標庫'!$H$4*IF(ISNUMBER($F1855),L1855,0)+'01_指標庫'!$H$5*IF(ISNUMBER($AA1855),AL1855,0)+'01_指標庫'!$H$6*IF(ISNUMBER($G1855),M1855,0)+'01_指標庫'!$H$7*IF(ISNUMBER($H1855),N1855,0)+'01_指標庫'!$H$8*IF(ISNUMBER($AF1855),AQ1855,0)+'01_指標庫'!$H$9*IF(ISNUMBER($AG1855),AR1855,0)+'01_指標庫'!$H$10*IF(ISNUMBER($AB1855),AM1855,0)+'01_指標庫'!$H$11*IF(ISNUMBER($AC1855),AN1855,0)+'01_指標庫'!$H$12*IF(ISNUMBER($AD1855),AO1855,0)+'01_指標庫'!$H$13*IF(ISNUMBER($AE1855),AP1855,0)+'01_指標庫'!$H$14*IF(ISNUMBER($I1855),O1855,0)+'01_指標庫'!$H$15*IF(ISNUMBER($AH1855),AS1855,0)+'01_指標庫'!$H$16*IF(ISNUMBER($K1855),P1855,0)+'01_指標庫'!$H$17*IF(ISNUMBER($AI1855),AT1855,0)+'01_指標庫'!$H$18*IF(ISNUMBER($AJ1855),AU1855,0)+'01_指標庫'!$H$19*IF(ISNUMBER($AK1855),AV1855,0)+'01_指標庫'!$H$20*IF(ISNUMBER($BB1855),BB1855,0)+'01_指標庫'!$H$21*IF(ISNUMBER($BC1855),BC1855,0))/AW1855,1))</f>
        <v>87.3</v>
      </c>
      <c r="AY1855" s="67"/>
      <c r="AZ1855" s="67"/>
      <c r="BA1855" s="66">
        <f t="shared" si="661"/>
        <v>1.6949877374696554E-2</v>
      </c>
      <c r="BB1855">
        <f t="shared" si="662"/>
        <v>100</v>
      </c>
      <c r="BC1855" t="str">
        <f t="shared" si="663"/>
        <v/>
      </c>
    </row>
    <row r="1856" spans="1:55" ht="15" customHeight="1">
      <c r="A1856" s="56">
        <v>1852</v>
      </c>
      <c r="B1856" s="57">
        <v>45244</v>
      </c>
      <c r="C1856" s="56">
        <v>2023</v>
      </c>
      <c r="D1856" s="58" t="s">
        <v>237</v>
      </c>
      <c r="E1856" s="59">
        <v>15812.47</v>
      </c>
      <c r="F1856" s="60">
        <v>0.119064</v>
      </c>
      <c r="G1856" s="60">
        <v>-1.823E-3</v>
      </c>
      <c r="H1856" s="61">
        <v>0.87760000000000005</v>
      </c>
      <c r="I1856" s="62">
        <v>392</v>
      </c>
      <c r="J1856" s="56" t="s">
        <v>235</v>
      </c>
      <c r="K1856" s="63">
        <v>14.16</v>
      </c>
      <c r="L1856" s="56">
        <f t="shared" si="641"/>
        <v>100</v>
      </c>
      <c r="M1856" s="56">
        <f t="shared" si="642"/>
        <v>100</v>
      </c>
      <c r="N1856" s="56">
        <f t="shared" si="643"/>
        <v>100</v>
      </c>
      <c r="O1856" s="56">
        <f t="shared" si="644"/>
        <v>50</v>
      </c>
      <c r="P1856" s="56">
        <f t="shared" si="645"/>
        <v>100</v>
      </c>
      <c r="Q1856" s="63"/>
      <c r="R1856" s="56"/>
      <c r="S1856" s="60">
        <f t="shared" si="658"/>
        <v>2.1293319873226801E-2</v>
      </c>
      <c r="T1856" s="64">
        <f t="shared" si="659"/>
        <v>-4.065040650406504E-2</v>
      </c>
      <c r="V1856" s="65"/>
      <c r="W1856" s="65"/>
      <c r="Y1856" s="15" t="str">
        <f t="shared" si="646"/>
        <v>EASY</v>
      </c>
      <c r="AA1856" s="66">
        <f t="shared" si="660"/>
        <v>5.8779846224398025E-2</v>
      </c>
      <c r="AB1856">
        <f>LOOKUP($B1856,'07_L1政策步階'!$A$4:$A$14,'07_L1政策步階'!$C$4:$C$14)</f>
        <v>0</v>
      </c>
      <c r="AC1856" s="65"/>
      <c r="AD1856" s="65"/>
      <c r="AE1856" s="65"/>
      <c r="AF1856" s="65"/>
      <c r="AG1856" s="65"/>
      <c r="AH1856" s="65"/>
      <c r="AI1856" s="65"/>
      <c r="AJ1856" s="65"/>
      <c r="AK1856" s="65"/>
      <c r="AL1856">
        <f t="shared" si="647"/>
        <v>100</v>
      </c>
      <c r="AM1856">
        <f t="shared" si="648"/>
        <v>50</v>
      </c>
      <c r="AN1856" t="str">
        <f t="shared" si="649"/>
        <v/>
      </c>
      <c r="AO1856" t="str">
        <f t="shared" si="650"/>
        <v/>
      </c>
      <c r="AP1856" t="str">
        <f t="shared" si="651"/>
        <v/>
      </c>
      <c r="AQ1856" t="str">
        <f t="shared" si="652"/>
        <v/>
      </c>
      <c r="AR1856" t="str">
        <f t="shared" si="653"/>
        <v/>
      </c>
      <c r="AS1856" t="str">
        <f t="shared" si="654"/>
        <v/>
      </c>
      <c r="AT1856" t="str">
        <f t="shared" si="655"/>
        <v/>
      </c>
      <c r="AU1856" t="str">
        <f t="shared" si="656"/>
        <v/>
      </c>
      <c r="AV1856" t="str">
        <f t="shared" si="657"/>
        <v/>
      </c>
      <c r="AW1856">
        <f>'01_指標庫'!$H$4*ISNUMBER($F1856)+'01_指標庫'!$H$5*ISNUMBER($AA1856)+'01_指標庫'!$H$6*ISNUMBER($G1856)+'01_指標庫'!$H$7*ISNUMBER($H1856)+'01_指標庫'!$H$8*ISNUMBER($AF1856)+'01_指標庫'!$H$9*ISNUMBER($AG1856)+'01_指標庫'!$H$10*ISNUMBER($AB1856)+'01_指標庫'!$H$11*ISNUMBER($AC1856)+'01_指標庫'!$H$12*ISNUMBER($AD1856)+'01_指標庫'!$H$13*ISNUMBER($AE1856)+'01_指標庫'!$H$14*ISNUMBER($I1856)+'01_指標庫'!$H$15*ISNUMBER($AH1856)+'01_指標庫'!$H$16*ISNUMBER($K1856)+'01_指標庫'!$H$17*ISNUMBER($AI1856)+'01_指標庫'!$H$18*ISNUMBER($AJ1856)+'01_指標庫'!$H$19*ISNUMBER($AK1856)+'01_指標庫'!$H$20*ISNUMBER($BB1856)+'01_指標庫'!$H$21*ISNUMBER($BC1856)</f>
        <v>51</v>
      </c>
      <c r="AX1856">
        <f>IF(AW1856=0,50,ROUND(('01_指標庫'!$H$4*IF(ISNUMBER($F1856),L1856,0)+'01_指標庫'!$H$5*IF(ISNUMBER($AA1856),AL1856,0)+'01_指標庫'!$H$6*IF(ISNUMBER($G1856),M1856,0)+'01_指標庫'!$H$7*IF(ISNUMBER($H1856),N1856,0)+'01_指標庫'!$H$8*IF(ISNUMBER($AF1856),AQ1856,0)+'01_指標庫'!$H$9*IF(ISNUMBER($AG1856),AR1856,0)+'01_指標庫'!$H$10*IF(ISNUMBER($AB1856),AM1856,0)+'01_指標庫'!$H$11*IF(ISNUMBER($AC1856),AN1856,0)+'01_指標庫'!$H$12*IF(ISNUMBER($AD1856),AO1856,0)+'01_指標庫'!$H$13*IF(ISNUMBER($AE1856),AP1856,0)+'01_指標庫'!$H$14*IF(ISNUMBER($I1856),O1856,0)+'01_指標庫'!$H$15*IF(ISNUMBER($AH1856),AS1856,0)+'01_指標庫'!$H$16*IF(ISNUMBER($K1856),P1856,0)+'01_指標庫'!$H$17*IF(ISNUMBER($AI1856),AT1856,0)+'01_指標庫'!$H$18*IF(ISNUMBER($AJ1856),AU1856,0)+'01_指標庫'!$H$19*IF(ISNUMBER($AK1856),AV1856,0)+'01_指標庫'!$H$20*IF(ISNUMBER($BB1856),BB1856,0)+'01_指標庫'!$H$21*IF(ISNUMBER($BC1856),BC1856,0))/AW1856,1))</f>
        <v>87.3</v>
      </c>
      <c r="AY1856" s="67"/>
      <c r="AZ1856" s="67"/>
      <c r="BA1856" s="66">
        <f t="shared" si="661"/>
        <v>1.436845051325486E-2</v>
      </c>
      <c r="BB1856">
        <f t="shared" si="662"/>
        <v>100</v>
      </c>
      <c r="BC1856" t="str">
        <f t="shared" si="663"/>
        <v/>
      </c>
    </row>
    <row r="1857" spans="1:55" ht="15" customHeight="1">
      <c r="A1857" s="56">
        <v>1853</v>
      </c>
      <c r="B1857" s="57">
        <v>45245</v>
      </c>
      <c r="C1857" s="56">
        <v>2023</v>
      </c>
      <c r="D1857" s="58" t="s">
        <v>238</v>
      </c>
      <c r="E1857" s="59">
        <v>15817.18</v>
      </c>
      <c r="F1857" s="60">
        <v>0.11792800000000001</v>
      </c>
      <c r="G1857" s="60">
        <v>-1.526E-3</v>
      </c>
      <c r="H1857" s="61">
        <v>0.85709999999999997</v>
      </c>
      <c r="I1857" s="62">
        <v>389</v>
      </c>
      <c r="J1857" s="56" t="s">
        <v>235</v>
      </c>
      <c r="K1857" s="63">
        <v>14.18</v>
      </c>
      <c r="L1857" s="56">
        <f t="shared" si="641"/>
        <v>100</v>
      </c>
      <c r="M1857" s="56">
        <f t="shared" si="642"/>
        <v>100</v>
      </c>
      <c r="N1857" s="56">
        <f t="shared" si="643"/>
        <v>100</v>
      </c>
      <c r="O1857" s="56">
        <f t="shared" si="644"/>
        <v>50</v>
      </c>
      <c r="P1857" s="56">
        <f t="shared" si="645"/>
        <v>100</v>
      </c>
      <c r="Q1857" s="63"/>
      <c r="R1857" s="56"/>
      <c r="S1857" s="60">
        <f t="shared" si="658"/>
        <v>2.9786617776994539E-4</v>
      </c>
      <c r="T1857" s="64">
        <f t="shared" si="659"/>
        <v>1.4124293785311437E-3</v>
      </c>
      <c r="V1857" s="65"/>
      <c r="W1857" s="65"/>
      <c r="Y1857" s="15" t="str">
        <f t="shared" si="646"/>
        <v>EASY</v>
      </c>
      <c r="AA1857" s="66">
        <f t="shared" si="660"/>
        <v>5.8019819496463843E-2</v>
      </c>
      <c r="AB1857">
        <f>LOOKUP($B1857,'07_L1政策步階'!$A$4:$A$14,'07_L1政策步階'!$C$4:$C$14)</f>
        <v>0</v>
      </c>
      <c r="AC1857" s="65"/>
      <c r="AD1857" s="65"/>
      <c r="AE1857" s="65"/>
      <c r="AF1857" s="65"/>
      <c r="AG1857" s="65"/>
      <c r="AH1857" s="65"/>
      <c r="AI1857" s="65"/>
      <c r="AJ1857" s="65"/>
      <c r="AK1857" s="65"/>
      <c r="AL1857">
        <f t="shared" si="647"/>
        <v>100</v>
      </c>
      <c r="AM1857">
        <f t="shared" si="648"/>
        <v>50</v>
      </c>
      <c r="AN1857" t="str">
        <f t="shared" si="649"/>
        <v/>
      </c>
      <c r="AO1857" t="str">
        <f t="shared" si="650"/>
        <v/>
      </c>
      <c r="AP1857" t="str">
        <f t="shared" si="651"/>
        <v/>
      </c>
      <c r="AQ1857" t="str">
        <f t="shared" si="652"/>
        <v/>
      </c>
      <c r="AR1857" t="str">
        <f t="shared" si="653"/>
        <v/>
      </c>
      <c r="AS1857" t="str">
        <f t="shared" si="654"/>
        <v/>
      </c>
      <c r="AT1857" t="str">
        <f t="shared" si="655"/>
        <v/>
      </c>
      <c r="AU1857" t="str">
        <f t="shared" si="656"/>
        <v/>
      </c>
      <c r="AV1857" t="str">
        <f t="shared" si="657"/>
        <v/>
      </c>
      <c r="AW1857">
        <f>'01_指標庫'!$H$4*ISNUMBER($F1857)+'01_指標庫'!$H$5*ISNUMBER($AA1857)+'01_指標庫'!$H$6*ISNUMBER($G1857)+'01_指標庫'!$H$7*ISNUMBER($H1857)+'01_指標庫'!$H$8*ISNUMBER($AF1857)+'01_指標庫'!$H$9*ISNUMBER($AG1857)+'01_指標庫'!$H$10*ISNUMBER($AB1857)+'01_指標庫'!$H$11*ISNUMBER($AC1857)+'01_指標庫'!$H$12*ISNUMBER($AD1857)+'01_指標庫'!$H$13*ISNUMBER($AE1857)+'01_指標庫'!$H$14*ISNUMBER($I1857)+'01_指標庫'!$H$15*ISNUMBER($AH1857)+'01_指標庫'!$H$16*ISNUMBER($K1857)+'01_指標庫'!$H$17*ISNUMBER($AI1857)+'01_指標庫'!$H$18*ISNUMBER($AJ1857)+'01_指標庫'!$H$19*ISNUMBER($AK1857)+'01_指標庫'!$H$20*ISNUMBER($BB1857)+'01_指標庫'!$H$21*ISNUMBER($BC1857)</f>
        <v>51</v>
      </c>
      <c r="AX1857">
        <f>IF(AW1857=0,50,ROUND(('01_指標庫'!$H$4*IF(ISNUMBER($F1857),L1857,0)+'01_指標庫'!$H$5*IF(ISNUMBER($AA1857),AL1857,0)+'01_指標庫'!$H$6*IF(ISNUMBER($G1857),M1857,0)+'01_指標庫'!$H$7*IF(ISNUMBER($H1857),N1857,0)+'01_指標庫'!$H$8*IF(ISNUMBER($AF1857),AQ1857,0)+'01_指標庫'!$H$9*IF(ISNUMBER($AG1857),AR1857,0)+'01_指標庫'!$H$10*IF(ISNUMBER($AB1857),AM1857,0)+'01_指標庫'!$H$11*IF(ISNUMBER($AC1857),AN1857,0)+'01_指標庫'!$H$12*IF(ISNUMBER($AD1857),AO1857,0)+'01_指標庫'!$H$13*IF(ISNUMBER($AE1857),AP1857,0)+'01_指標庫'!$H$14*IF(ISNUMBER($I1857),O1857,0)+'01_指標庫'!$H$15*IF(ISNUMBER($AH1857),AS1857,0)+'01_指標庫'!$H$16*IF(ISNUMBER($K1857),P1857,0)+'01_指標庫'!$H$17*IF(ISNUMBER($AI1857),AT1857,0)+'01_指標庫'!$H$18*IF(ISNUMBER($AJ1857),AU1857,0)+'01_指標庫'!$H$19*IF(ISNUMBER($AK1857),AV1857,0)+'01_指標庫'!$H$20*IF(ISNUMBER($BB1857),BB1857,0)+'01_指標庫'!$H$21*IF(ISNUMBER($BC1857),BC1857,0))/AW1857,1))</f>
        <v>87.3</v>
      </c>
      <c r="AY1857" s="67"/>
      <c r="AZ1857" s="67"/>
      <c r="BA1857" s="66">
        <f t="shared" si="661"/>
        <v>1.3320709376289042E-2</v>
      </c>
      <c r="BB1857">
        <f t="shared" si="662"/>
        <v>100</v>
      </c>
      <c r="BC1857" t="str">
        <f t="shared" si="663"/>
        <v/>
      </c>
    </row>
    <row r="1858" spans="1:55" ht="15" customHeight="1">
      <c r="A1858" s="56">
        <v>1854</v>
      </c>
      <c r="B1858" s="57">
        <v>45246</v>
      </c>
      <c r="C1858" s="56">
        <v>2023</v>
      </c>
      <c r="D1858" s="58" t="s">
        <v>239</v>
      </c>
      <c r="E1858" s="59">
        <v>15833.17</v>
      </c>
      <c r="F1858" s="60">
        <v>0.117687</v>
      </c>
      <c r="G1858" s="60">
        <v>-5.1599999999999997E-4</v>
      </c>
      <c r="H1858" s="61">
        <v>0.85709999999999997</v>
      </c>
      <c r="I1858" s="62">
        <v>402</v>
      </c>
      <c r="J1858" s="56" t="s">
        <v>235</v>
      </c>
      <c r="K1858" s="63">
        <v>14.32</v>
      </c>
      <c r="L1858" s="56">
        <f t="shared" si="641"/>
        <v>100</v>
      </c>
      <c r="M1858" s="56">
        <f t="shared" si="642"/>
        <v>100</v>
      </c>
      <c r="N1858" s="56">
        <f t="shared" si="643"/>
        <v>100</v>
      </c>
      <c r="O1858" s="56">
        <f t="shared" si="644"/>
        <v>50</v>
      </c>
      <c r="P1858" s="56">
        <f t="shared" si="645"/>
        <v>100</v>
      </c>
      <c r="Q1858" s="63"/>
      <c r="R1858" s="56"/>
      <c r="S1858" s="60">
        <f t="shared" si="658"/>
        <v>1.0109260942847698E-3</v>
      </c>
      <c r="T1858" s="64">
        <f t="shared" si="659"/>
        <v>9.873060648801113E-3</v>
      </c>
      <c r="V1858" s="65"/>
      <c r="W1858" s="65"/>
      <c r="Y1858" s="15" t="str">
        <f t="shared" si="646"/>
        <v>EASY</v>
      </c>
      <c r="AA1858" s="66">
        <f t="shared" si="660"/>
        <v>5.7535278371795284E-2</v>
      </c>
      <c r="AB1858">
        <f>LOOKUP($B1858,'07_L1政策步階'!$A$4:$A$14,'07_L1政策步階'!$C$4:$C$14)</f>
        <v>0</v>
      </c>
      <c r="AC1858" s="65"/>
      <c r="AD1858" s="65"/>
      <c r="AE1858" s="65"/>
      <c r="AF1858" s="65"/>
      <c r="AG1858" s="65"/>
      <c r="AH1858" s="65"/>
      <c r="AI1858" s="65"/>
      <c r="AJ1858" s="65"/>
      <c r="AK1858" s="65"/>
      <c r="AL1858">
        <f t="shared" si="647"/>
        <v>100</v>
      </c>
      <c r="AM1858">
        <f t="shared" si="648"/>
        <v>50</v>
      </c>
      <c r="AN1858" t="str">
        <f t="shared" si="649"/>
        <v/>
      </c>
      <c r="AO1858" t="str">
        <f t="shared" si="650"/>
        <v/>
      </c>
      <c r="AP1858" t="str">
        <f t="shared" si="651"/>
        <v/>
      </c>
      <c r="AQ1858" t="str">
        <f t="shared" si="652"/>
        <v/>
      </c>
      <c r="AR1858" t="str">
        <f t="shared" si="653"/>
        <v/>
      </c>
      <c r="AS1858" t="str">
        <f t="shared" si="654"/>
        <v/>
      </c>
      <c r="AT1858" t="str">
        <f t="shared" si="655"/>
        <v/>
      </c>
      <c r="AU1858" t="str">
        <f t="shared" si="656"/>
        <v/>
      </c>
      <c r="AV1858" t="str">
        <f t="shared" si="657"/>
        <v/>
      </c>
      <c r="AW1858">
        <f>'01_指標庫'!$H$4*ISNUMBER($F1858)+'01_指標庫'!$H$5*ISNUMBER($AA1858)+'01_指標庫'!$H$6*ISNUMBER($G1858)+'01_指標庫'!$H$7*ISNUMBER($H1858)+'01_指標庫'!$H$8*ISNUMBER($AF1858)+'01_指標庫'!$H$9*ISNUMBER($AG1858)+'01_指標庫'!$H$10*ISNUMBER($AB1858)+'01_指標庫'!$H$11*ISNUMBER($AC1858)+'01_指標庫'!$H$12*ISNUMBER($AD1858)+'01_指標庫'!$H$13*ISNUMBER($AE1858)+'01_指標庫'!$H$14*ISNUMBER($I1858)+'01_指標庫'!$H$15*ISNUMBER($AH1858)+'01_指標庫'!$H$16*ISNUMBER($K1858)+'01_指標庫'!$H$17*ISNUMBER($AI1858)+'01_指標庫'!$H$18*ISNUMBER($AJ1858)+'01_指標庫'!$H$19*ISNUMBER($AK1858)+'01_指標庫'!$H$20*ISNUMBER($BB1858)+'01_指標庫'!$H$21*ISNUMBER($BC1858)</f>
        <v>51</v>
      </c>
      <c r="AX1858">
        <f>IF(AW1858=0,50,ROUND(('01_指標庫'!$H$4*IF(ISNUMBER($F1858),L1858,0)+'01_指標庫'!$H$5*IF(ISNUMBER($AA1858),AL1858,0)+'01_指標庫'!$H$6*IF(ISNUMBER($G1858),M1858,0)+'01_指標庫'!$H$7*IF(ISNUMBER($H1858),N1858,0)+'01_指標庫'!$H$8*IF(ISNUMBER($AF1858),AQ1858,0)+'01_指標庫'!$H$9*IF(ISNUMBER($AG1858),AR1858,0)+'01_指標庫'!$H$10*IF(ISNUMBER($AB1858),AM1858,0)+'01_指標庫'!$H$11*IF(ISNUMBER($AC1858),AN1858,0)+'01_指標庫'!$H$12*IF(ISNUMBER($AD1858),AO1858,0)+'01_指標庫'!$H$13*IF(ISNUMBER($AE1858),AP1858,0)+'01_指標庫'!$H$14*IF(ISNUMBER($I1858),O1858,0)+'01_指標庫'!$H$15*IF(ISNUMBER($AH1858),AS1858,0)+'01_指標庫'!$H$16*IF(ISNUMBER($K1858),P1858,0)+'01_指標庫'!$H$17*IF(ISNUMBER($AI1858),AT1858,0)+'01_指標庫'!$H$18*IF(ISNUMBER($AJ1858),AU1858,0)+'01_指標庫'!$H$19*IF(ISNUMBER($AK1858),AV1858,0)+'01_指標庫'!$H$20*IF(ISNUMBER($BB1858),BB1858,0)+'01_指標庫'!$H$21*IF(ISNUMBER($BC1858),BC1858,0))/AW1858,1))</f>
        <v>87.3</v>
      </c>
      <c r="AY1858" s="67"/>
      <c r="AZ1858" s="67"/>
      <c r="BA1858" s="66">
        <f t="shared" si="661"/>
        <v>1.5681148407672652E-2</v>
      </c>
      <c r="BB1858">
        <f t="shared" si="662"/>
        <v>100</v>
      </c>
      <c r="BC1858" t="str">
        <f t="shared" si="663"/>
        <v/>
      </c>
    </row>
    <row r="1859" spans="1:55" ht="15" customHeight="1">
      <c r="A1859" s="56">
        <v>1855</v>
      </c>
      <c r="B1859" s="57">
        <v>45247</v>
      </c>
      <c r="C1859" s="56">
        <v>2023</v>
      </c>
      <c r="D1859" s="58" t="s">
        <v>234</v>
      </c>
      <c r="E1859" s="59">
        <v>15837.99</v>
      </c>
      <c r="F1859" s="60">
        <v>0.116831</v>
      </c>
      <c r="G1859" s="60">
        <v>-2.12E-4</v>
      </c>
      <c r="H1859" s="61">
        <v>0.89800000000000002</v>
      </c>
      <c r="I1859" s="62">
        <v>399</v>
      </c>
      <c r="J1859" s="56" t="s">
        <v>235</v>
      </c>
      <c r="K1859" s="63">
        <v>13.8</v>
      </c>
      <c r="L1859" s="56">
        <f t="shared" si="641"/>
        <v>100</v>
      </c>
      <c r="M1859" s="56">
        <f t="shared" si="642"/>
        <v>100</v>
      </c>
      <c r="N1859" s="56">
        <f t="shared" si="643"/>
        <v>100</v>
      </c>
      <c r="O1859" s="56">
        <f t="shared" si="644"/>
        <v>50</v>
      </c>
      <c r="P1859" s="56">
        <f t="shared" si="645"/>
        <v>100</v>
      </c>
      <c r="Q1859" s="63"/>
      <c r="R1859" s="56"/>
      <c r="S1859" s="60">
        <f t="shared" si="658"/>
        <v>3.044241930074687E-4</v>
      </c>
      <c r="T1859" s="64">
        <f t="shared" si="659"/>
        <v>-3.6312849162011163E-2</v>
      </c>
      <c r="V1859" s="65"/>
      <c r="W1859" s="65"/>
      <c r="Y1859" s="15" t="str">
        <f t="shared" si="646"/>
        <v>EASY</v>
      </c>
      <c r="AA1859" s="66">
        <f t="shared" si="660"/>
        <v>5.7190306838806437E-2</v>
      </c>
      <c r="AB1859">
        <f>LOOKUP($B1859,'07_L1政策步階'!$A$4:$A$14,'07_L1政策步階'!$C$4:$C$14)</f>
        <v>0</v>
      </c>
      <c r="AC1859" s="65"/>
      <c r="AD1859" s="65"/>
      <c r="AE1859" s="65"/>
      <c r="AF1859" s="65"/>
      <c r="AG1859" s="65"/>
      <c r="AH1859" s="65"/>
      <c r="AI1859" s="65"/>
      <c r="AJ1859" s="65"/>
      <c r="AK1859" s="65"/>
      <c r="AL1859">
        <f t="shared" si="647"/>
        <v>100</v>
      </c>
      <c r="AM1859">
        <f t="shared" si="648"/>
        <v>50</v>
      </c>
      <c r="AN1859" t="str">
        <f t="shared" si="649"/>
        <v/>
      </c>
      <c r="AO1859" t="str">
        <f t="shared" si="650"/>
        <v/>
      </c>
      <c r="AP1859" t="str">
        <f t="shared" si="651"/>
        <v/>
      </c>
      <c r="AQ1859" t="str">
        <f t="shared" si="652"/>
        <v/>
      </c>
      <c r="AR1859" t="str">
        <f t="shared" si="653"/>
        <v/>
      </c>
      <c r="AS1859" t="str">
        <f t="shared" si="654"/>
        <v/>
      </c>
      <c r="AT1859" t="str">
        <f t="shared" si="655"/>
        <v/>
      </c>
      <c r="AU1859" t="str">
        <f t="shared" si="656"/>
        <v/>
      </c>
      <c r="AV1859" t="str">
        <f t="shared" si="657"/>
        <v/>
      </c>
      <c r="AW1859">
        <f>'01_指標庫'!$H$4*ISNUMBER($F1859)+'01_指標庫'!$H$5*ISNUMBER($AA1859)+'01_指標庫'!$H$6*ISNUMBER($G1859)+'01_指標庫'!$H$7*ISNUMBER($H1859)+'01_指標庫'!$H$8*ISNUMBER($AF1859)+'01_指標庫'!$H$9*ISNUMBER($AG1859)+'01_指標庫'!$H$10*ISNUMBER($AB1859)+'01_指標庫'!$H$11*ISNUMBER($AC1859)+'01_指標庫'!$H$12*ISNUMBER($AD1859)+'01_指標庫'!$H$13*ISNUMBER($AE1859)+'01_指標庫'!$H$14*ISNUMBER($I1859)+'01_指標庫'!$H$15*ISNUMBER($AH1859)+'01_指標庫'!$H$16*ISNUMBER($K1859)+'01_指標庫'!$H$17*ISNUMBER($AI1859)+'01_指標庫'!$H$18*ISNUMBER($AJ1859)+'01_指標庫'!$H$19*ISNUMBER($AK1859)+'01_指標庫'!$H$20*ISNUMBER($BB1859)+'01_指標庫'!$H$21*ISNUMBER($BC1859)</f>
        <v>51</v>
      </c>
      <c r="AX1859">
        <f>IF(AW1859=0,50,ROUND(('01_指標庫'!$H$4*IF(ISNUMBER($F1859),L1859,0)+'01_指標庫'!$H$5*IF(ISNUMBER($AA1859),AL1859,0)+'01_指標庫'!$H$6*IF(ISNUMBER($G1859),M1859,0)+'01_指標庫'!$H$7*IF(ISNUMBER($H1859),N1859,0)+'01_指標庫'!$H$8*IF(ISNUMBER($AF1859),AQ1859,0)+'01_指標庫'!$H$9*IF(ISNUMBER($AG1859),AR1859,0)+'01_指標庫'!$H$10*IF(ISNUMBER($AB1859),AM1859,0)+'01_指標庫'!$H$11*IF(ISNUMBER($AC1859),AN1859,0)+'01_指標庫'!$H$12*IF(ISNUMBER($AD1859),AO1859,0)+'01_指標庫'!$H$13*IF(ISNUMBER($AE1859),AP1859,0)+'01_指標庫'!$H$14*IF(ISNUMBER($I1859),O1859,0)+'01_指標庫'!$H$15*IF(ISNUMBER($AH1859),AS1859,0)+'01_指標庫'!$H$16*IF(ISNUMBER($K1859),P1859,0)+'01_指標庫'!$H$17*IF(ISNUMBER($AI1859),AT1859,0)+'01_指標庫'!$H$18*IF(ISNUMBER($AJ1859),AU1859,0)+'01_指標庫'!$H$19*IF(ISNUMBER($AK1859),AV1859,0)+'01_指標庫'!$H$20*IF(ISNUMBER($BB1859),BB1859,0)+'01_指標庫'!$H$21*IF(ISNUMBER($BC1859),BC1859,0))/AW1859,1))</f>
        <v>87.3</v>
      </c>
      <c r="AY1859" s="67"/>
      <c r="AZ1859" s="67"/>
      <c r="BA1859" s="66">
        <f t="shared" si="661"/>
        <v>1.4828794753943386E-2</v>
      </c>
      <c r="BB1859">
        <f t="shared" si="662"/>
        <v>100</v>
      </c>
      <c r="BC1859" t="str">
        <f t="shared" si="663"/>
        <v/>
      </c>
    </row>
    <row r="1860" spans="1:55" ht="15" customHeight="1">
      <c r="A1860" s="56">
        <v>1856</v>
      </c>
      <c r="B1860" s="57">
        <v>45250</v>
      </c>
      <c r="C1860" s="56">
        <v>2023</v>
      </c>
      <c r="D1860" s="58" t="s">
        <v>236</v>
      </c>
      <c r="E1860" s="59">
        <v>16027.06</v>
      </c>
      <c r="F1860" s="60">
        <v>0.12878899999999999</v>
      </c>
      <c r="G1860" s="60">
        <v>0</v>
      </c>
      <c r="H1860" s="61">
        <v>0.89800000000000002</v>
      </c>
      <c r="I1860" s="62">
        <v>392</v>
      </c>
      <c r="J1860" s="56" t="s">
        <v>235</v>
      </c>
      <c r="K1860" s="63">
        <v>13.41</v>
      </c>
      <c r="L1860" s="56">
        <f t="shared" si="641"/>
        <v>100</v>
      </c>
      <c r="M1860" s="56">
        <f t="shared" si="642"/>
        <v>100</v>
      </c>
      <c r="N1860" s="56">
        <f t="shared" si="643"/>
        <v>100</v>
      </c>
      <c r="O1860" s="56">
        <f t="shared" si="644"/>
        <v>50</v>
      </c>
      <c r="P1860" s="56">
        <f t="shared" si="645"/>
        <v>100</v>
      </c>
      <c r="Q1860" s="63"/>
      <c r="R1860" s="56"/>
      <c r="S1860" s="60">
        <f t="shared" si="658"/>
        <v>1.1937752202141771E-2</v>
      </c>
      <c r="T1860" s="64">
        <f t="shared" si="659"/>
        <v>-2.826086956521745E-2</v>
      </c>
      <c r="V1860" s="65"/>
      <c r="W1860" s="65"/>
      <c r="Y1860" s="15" t="str">
        <f t="shared" si="646"/>
        <v>EASY</v>
      </c>
      <c r="AA1860" s="66">
        <f t="shared" si="660"/>
        <v>5.6700655523914234E-2</v>
      </c>
      <c r="AB1860">
        <f>LOOKUP($B1860,'07_L1政策步階'!$A$4:$A$14,'07_L1政策步階'!$C$4:$C$14)</f>
        <v>0</v>
      </c>
      <c r="AC1860" s="65"/>
      <c r="AD1860" s="65"/>
      <c r="AE1860" s="65"/>
      <c r="AF1860" s="65"/>
      <c r="AG1860" s="65"/>
      <c r="AH1860" s="65"/>
      <c r="AI1860" s="65"/>
      <c r="AJ1860" s="65"/>
      <c r="AK1860" s="65"/>
      <c r="AL1860">
        <f t="shared" si="647"/>
        <v>100</v>
      </c>
      <c r="AM1860">
        <f t="shared" si="648"/>
        <v>50</v>
      </c>
      <c r="AN1860" t="str">
        <f t="shared" si="649"/>
        <v/>
      </c>
      <c r="AO1860" t="str">
        <f t="shared" si="650"/>
        <v/>
      </c>
      <c r="AP1860" t="str">
        <f t="shared" si="651"/>
        <v/>
      </c>
      <c r="AQ1860" t="str">
        <f t="shared" si="652"/>
        <v/>
      </c>
      <c r="AR1860" t="str">
        <f t="shared" si="653"/>
        <v/>
      </c>
      <c r="AS1860" t="str">
        <f t="shared" si="654"/>
        <v/>
      </c>
      <c r="AT1860" t="str">
        <f t="shared" si="655"/>
        <v/>
      </c>
      <c r="AU1860" t="str">
        <f t="shared" si="656"/>
        <v/>
      </c>
      <c r="AV1860" t="str">
        <f t="shared" si="657"/>
        <v/>
      </c>
      <c r="AW1860">
        <f>'01_指標庫'!$H$4*ISNUMBER($F1860)+'01_指標庫'!$H$5*ISNUMBER($AA1860)+'01_指標庫'!$H$6*ISNUMBER($G1860)+'01_指標庫'!$H$7*ISNUMBER($H1860)+'01_指標庫'!$H$8*ISNUMBER($AF1860)+'01_指標庫'!$H$9*ISNUMBER($AG1860)+'01_指標庫'!$H$10*ISNUMBER($AB1860)+'01_指標庫'!$H$11*ISNUMBER($AC1860)+'01_指標庫'!$H$12*ISNUMBER($AD1860)+'01_指標庫'!$H$13*ISNUMBER($AE1860)+'01_指標庫'!$H$14*ISNUMBER($I1860)+'01_指標庫'!$H$15*ISNUMBER($AH1860)+'01_指標庫'!$H$16*ISNUMBER($K1860)+'01_指標庫'!$H$17*ISNUMBER($AI1860)+'01_指標庫'!$H$18*ISNUMBER($AJ1860)+'01_指標庫'!$H$19*ISNUMBER($AK1860)+'01_指標庫'!$H$20*ISNUMBER($BB1860)+'01_指標庫'!$H$21*ISNUMBER($BC1860)</f>
        <v>51</v>
      </c>
      <c r="AX1860">
        <f>IF(AW1860=0,50,ROUND(('01_指標庫'!$H$4*IF(ISNUMBER($F1860),L1860,0)+'01_指標庫'!$H$5*IF(ISNUMBER($AA1860),AL1860,0)+'01_指標庫'!$H$6*IF(ISNUMBER($G1860),M1860,0)+'01_指標庫'!$H$7*IF(ISNUMBER($H1860),N1860,0)+'01_指標庫'!$H$8*IF(ISNUMBER($AF1860),AQ1860,0)+'01_指標庫'!$H$9*IF(ISNUMBER($AG1860),AR1860,0)+'01_指標庫'!$H$10*IF(ISNUMBER($AB1860),AM1860,0)+'01_指標庫'!$H$11*IF(ISNUMBER($AC1860),AN1860,0)+'01_指標庫'!$H$12*IF(ISNUMBER($AD1860),AO1860,0)+'01_指標庫'!$H$13*IF(ISNUMBER($AE1860),AP1860,0)+'01_指標庫'!$H$14*IF(ISNUMBER($I1860),O1860,0)+'01_指標庫'!$H$15*IF(ISNUMBER($AH1860),AS1860,0)+'01_指標庫'!$H$16*IF(ISNUMBER($K1860),P1860,0)+'01_指標庫'!$H$17*IF(ISNUMBER($AI1860),AT1860,0)+'01_指標庫'!$H$18*IF(ISNUMBER($AJ1860),AU1860,0)+'01_指標庫'!$H$19*IF(ISNUMBER($AK1860),AV1860,0)+'01_指標庫'!$H$20*IF(ISNUMBER($BB1860),BB1860,0)+'01_指標庫'!$H$21*IF(ISNUMBER($BC1860),BC1860,0))/AW1860,1))</f>
        <v>87.3</v>
      </c>
      <c r="AY1860" s="67"/>
      <c r="AZ1860" s="67"/>
      <c r="BA1860" s="66">
        <f t="shared" si="661"/>
        <v>1.6131992851915689E-2</v>
      </c>
      <c r="BB1860">
        <f t="shared" si="662"/>
        <v>100</v>
      </c>
      <c r="BC1860" t="str">
        <f t="shared" si="663"/>
        <v/>
      </c>
    </row>
    <row r="1861" spans="1:55" ht="15" customHeight="1">
      <c r="A1861" s="56">
        <v>1857</v>
      </c>
      <c r="B1861" s="57">
        <v>45251</v>
      </c>
      <c r="C1861" s="56">
        <v>2023</v>
      </c>
      <c r="D1861" s="58" t="s">
        <v>237</v>
      </c>
      <c r="E1861" s="59">
        <v>15933.62</v>
      </c>
      <c r="F1861" s="60">
        <v>0.120839</v>
      </c>
      <c r="G1861" s="60">
        <v>-5.8300000000000001E-3</v>
      </c>
      <c r="H1861" s="61">
        <v>0.87760000000000005</v>
      </c>
      <c r="I1861" s="62">
        <v>395</v>
      </c>
      <c r="J1861" s="56" t="s">
        <v>235</v>
      </c>
      <c r="K1861" s="63">
        <v>13.35</v>
      </c>
      <c r="L1861" s="56">
        <f t="shared" ref="L1861:L1924" si="664">IF(COUNT(F1861)=0,50,IF(F1861&gt;=0,100,IF(F1861&gt;=-0.02,50,0)))</f>
        <v>100</v>
      </c>
      <c r="M1861" s="56">
        <f t="shared" ref="M1861:M1924" si="665">IF(COUNT(G1861)=0,50,IF(G1861&gt;-0.06,100,IF(G1861&gt;-0.15,50,0)))</f>
        <v>100</v>
      </c>
      <c r="N1861" s="56">
        <f t="shared" ref="N1861:N1924" si="666">IF(COUNT(H1861)=0,50,IF(H1861&gt;=0.6,100,IF(H1861&gt;=0.4,50,0)))</f>
        <v>100</v>
      </c>
      <c r="O1861" s="56">
        <f t="shared" ref="O1861:O1924" si="667">IF(COUNT(I1861)=0,50,IF(J1861="proxy_vix",50,IF(I1861&lt;350,100,IF(I1861&lt;=450,50,0))))</f>
        <v>50</v>
      </c>
      <c r="P1861" s="56">
        <f t="shared" ref="P1861:P1924" si="668">IF(COUNT(K1861)=0,50,IF(K1861&lt;20,100,IF(K1861&lt;=25,50,0)))</f>
        <v>100</v>
      </c>
      <c r="Q1861" s="63"/>
      <c r="R1861" s="56"/>
      <c r="S1861" s="60">
        <f t="shared" si="658"/>
        <v>-5.8301397761035822E-3</v>
      </c>
      <c r="T1861" s="64">
        <f t="shared" si="659"/>
        <v>-4.4742729306488371E-3</v>
      </c>
      <c r="V1861" s="65"/>
      <c r="W1861" s="65"/>
      <c r="Y1861" s="15" t="str">
        <f t="shared" ref="Y1861:Y1924" si="669">IF(AX1861&gt;=70,"EASY",IF(AX1861&gt;40,"UNCERTAIN","HARD"))</f>
        <v>EASY</v>
      </c>
      <c r="AA1861" s="66">
        <f t="shared" si="660"/>
        <v>5.6317176936773627E-2</v>
      </c>
      <c r="AB1861">
        <f>LOOKUP($B1861,'07_L1政策步階'!$A$4:$A$14,'07_L1政策步階'!$C$4:$C$14)</f>
        <v>0</v>
      </c>
      <c r="AC1861" s="65"/>
      <c r="AD1861" s="65"/>
      <c r="AE1861" s="65"/>
      <c r="AF1861" s="65"/>
      <c r="AG1861" s="65"/>
      <c r="AH1861" s="65"/>
      <c r="AI1861" s="65"/>
      <c r="AJ1861" s="65"/>
      <c r="AK1861" s="65"/>
      <c r="AL1861">
        <f t="shared" ref="AL1861:AL1924" si="670">IF(ISNUMBER($AA1861),IF($AA1861&gt;=0.005,100,IF($AA1861&gt;=-0.015,50,0)),"")</f>
        <v>100</v>
      </c>
      <c r="AM1861">
        <f t="shared" ref="AM1861:AM1924" si="671">IF(ISNUMBER($AB1861),IF($AB1861=1,100,IF($AB1861=0,50,0)),"")</f>
        <v>50</v>
      </c>
      <c r="AN1861" t="str">
        <f t="shared" ref="AN1861:AN1924" si="672">IF(ISNUMBER($AC1861),IF($AC1861&gt;=0.001,100,IF($AC1861&gt;=-0.003,50,0)),"")</f>
        <v/>
      </c>
      <c r="AO1861" t="str">
        <f t="shared" ref="AO1861:AO1924" si="673">IF(ISNUMBER($AD1861),IF($AD1861&gt;=0.04,100,IF($AD1861&gt;=0,50,0)),"")</f>
        <v/>
      </c>
      <c r="AP1861" t="str">
        <f t="shared" ref="AP1861:AP1924" si="674">IF(ISNUMBER($AE1861),IF($AE1861&gt;=25,100,IF($AE1861&gt;=-75,50,0)),"")</f>
        <v/>
      </c>
      <c r="AQ1861" t="str">
        <f t="shared" ref="AQ1861:AQ1924" si="675">IF(ISNUMBER($AF1861),IF($AF1861&gt;0,100,IF($AF1861&gt;=-50,50,0)),"")</f>
        <v/>
      </c>
      <c r="AR1861" t="str">
        <f t="shared" ref="AR1861:AR1924" si="676">IF(ISNUMBER($AG1861),IF($AG1861=1,100,IF($AG1861=0,50,0)),"")</f>
        <v/>
      </c>
      <c r="AS1861" t="str">
        <f t="shared" ref="AS1861:AS1924" si="677">IF(ISNUMBER($AH1861),IF($AH1861&lt;0,100,IF($AH1861&lt;=20,50,0)),"")</f>
        <v/>
      </c>
      <c r="AT1861" t="str">
        <f t="shared" ref="AT1861:AT1924" si="678">IF(ISNUMBER($AI1861),IF($AI1861&lt;0.95,100,IF($AI1861&lt;=1,50,0)),"")</f>
        <v/>
      </c>
      <c r="AU1861" t="str">
        <f t="shared" ref="AU1861:AU1924" si="679">IF(ISNUMBER($AJ1861),IF($AJ1861&lt;30,0,IF($AJ1861&lt;40,50,IF($AJ1861&lt;=90,100,50))),"")</f>
        <v/>
      </c>
      <c r="AV1861" t="str">
        <f t="shared" ref="AV1861:AV1924" si="680">IF(ISNUMBER($AK1861),IF($AK1861&gt;-0.2,100,IF($AK1861&gt;=-0.4,50,0)),"")</f>
        <v/>
      </c>
      <c r="AW1861">
        <f>'01_指標庫'!$H$4*ISNUMBER($F1861)+'01_指標庫'!$H$5*ISNUMBER($AA1861)+'01_指標庫'!$H$6*ISNUMBER($G1861)+'01_指標庫'!$H$7*ISNUMBER($H1861)+'01_指標庫'!$H$8*ISNUMBER($AF1861)+'01_指標庫'!$H$9*ISNUMBER($AG1861)+'01_指標庫'!$H$10*ISNUMBER($AB1861)+'01_指標庫'!$H$11*ISNUMBER($AC1861)+'01_指標庫'!$H$12*ISNUMBER($AD1861)+'01_指標庫'!$H$13*ISNUMBER($AE1861)+'01_指標庫'!$H$14*ISNUMBER($I1861)+'01_指標庫'!$H$15*ISNUMBER($AH1861)+'01_指標庫'!$H$16*ISNUMBER($K1861)+'01_指標庫'!$H$17*ISNUMBER($AI1861)+'01_指標庫'!$H$18*ISNUMBER($AJ1861)+'01_指標庫'!$H$19*ISNUMBER($AK1861)+'01_指標庫'!$H$20*ISNUMBER($BB1861)+'01_指標庫'!$H$21*ISNUMBER($BC1861)</f>
        <v>51</v>
      </c>
      <c r="AX1861">
        <f>IF(AW1861=0,50,ROUND(('01_指標庫'!$H$4*IF(ISNUMBER($F1861),L1861,0)+'01_指標庫'!$H$5*IF(ISNUMBER($AA1861),AL1861,0)+'01_指標庫'!$H$6*IF(ISNUMBER($G1861),M1861,0)+'01_指標庫'!$H$7*IF(ISNUMBER($H1861),N1861,0)+'01_指標庫'!$H$8*IF(ISNUMBER($AF1861),AQ1861,0)+'01_指標庫'!$H$9*IF(ISNUMBER($AG1861),AR1861,0)+'01_指標庫'!$H$10*IF(ISNUMBER($AB1861),AM1861,0)+'01_指標庫'!$H$11*IF(ISNUMBER($AC1861),AN1861,0)+'01_指標庫'!$H$12*IF(ISNUMBER($AD1861),AO1861,0)+'01_指標庫'!$H$13*IF(ISNUMBER($AE1861),AP1861,0)+'01_指標庫'!$H$14*IF(ISNUMBER($I1861),O1861,0)+'01_指標庫'!$H$15*IF(ISNUMBER($AH1861),AS1861,0)+'01_指標庫'!$H$16*IF(ISNUMBER($K1861),P1861,0)+'01_指標庫'!$H$17*IF(ISNUMBER($AI1861),AT1861,0)+'01_指標庫'!$H$18*IF(ISNUMBER($AJ1861),AU1861,0)+'01_指標庫'!$H$19*IF(ISNUMBER($AK1861),AV1861,0)+'01_指標庫'!$H$20*IF(ISNUMBER($BB1861),BB1861,0)+'01_指標庫'!$H$21*IF(ISNUMBER($BC1861),BC1861,0))/AW1861,1))</f>
        <v>87.3</v>
      </c>
      <c r="AY1861" s="67"/>
      <c r="AZ1861" s="67"/>
      <c r="BA1861" s="66">
        <f t="shared" si="661"/>
        <v>1.3544928915115717E-2</v>
      </c>
      <c r="BB1861">
        <f t="shared" si="662"/>
        <v>100</v>
      </c>
      <c r="BC1861" t="str">
        <f t="shared" si="663"/>
        <v/>
      </c>
    </row>
    <row r="1862" spans="1:55" ht="15" customHeight="1">
      <c r="A1862" s="56">
        <v>1858</v>
      </c>
      <c r="B1862" s="57">
        <v>45252</v>
      </c>
      <c r="C1862" s="56">
        <v>2023</v>
      </c>
      <c r="D1862" s="58" t="s">
        <v>238</v>
      </c>
      <c r="E1862" s="59">
        <v>16001.39</v>
      </c>
      <c r="F1862" s="60">
        <v>0.12431200000000001</v>
      </c>
      <c r="G1862" s="60">
        <v>-1.6019999999999999E-3</v>
      </c>
      <c r="H1862" s="61">
        <v>0.89800000000000002</v>
      </c>
      <c r="I1862" s="62">
        <v>390</v>
      </c>
      <c r="J1862" s="56" t="s">
        <v>235</v>
      </c>
      <c r="K1862" s="63">
        <v>12.85</v>
      </c>
      <c r="L1862" s="56">
        <f t="shared" si="664"/>
        <v>100</v>
      </c>
      <c r="M1862" s="56">
        <f t="shared" si="665"/>
        <v>100</v>
      </c>
      <c r="N1862" s="56">
        <f t="shared" si="666"/>
        <v>100</v>
      </c>
      <c r="O1862" s="56">
        <f t="shared" si="667"/>
        <v>50</v>
      </c>
      <c r="P1862" s="56">
        <f t="shared" si="668"/>
        <v>100</v>
      </c>
      <c r="Q1862" s="63"/>
      <c r="R1862" s="56"/>
      <c r="S1862" s="60">
        <f t="shared" ref="S1862:S1925" si="681">$E1862/$E1861-1</f>
        <v>4.2532707570532846E-3</v>
      </c>
      <c r="T1862" s="64">
        <f t="shared" ref="T1862:T1925" si="682">$K1862/$K1861-1</f>
        <v>-3.7453183520599231E-2</v>
      </c>
      <c r="V1862" s="65"/>
      <c r="W1862" s="65"/>
      <c r="Y1862" s="15" t="str">
        <f t="shared" si="669"/>
        <v>EASY</v>
      </c>
      <c r="AA1862" s="66">
        <f t="shared" si="660"/>
        <v>5.6019958286875227E-2</v>
      </c>
      <c r="AB1862">
        <f>LOOKUP($B1862,'07_L1政策步階'!$A$4:$A$14,'07_L1政策步階'!$C$4:$C$14)</f>
        <v>0</v>
      </c>
      <c r="AC1862" s="65"/>
      <c r="AD1862" s="65"/>
      <c r="AE1862" s="65"/>
      <c r="AF1862" s="65"/>
      <c r="AG1862" s="65"/>
      <c r="AH1862" s="65"/>
      <c r="AI1862" s="65"/>
      <c r="AJ1862" s="65"/>
      <c r="AK1862" s="65"/>
      <c r="AL1862">
        <f t="shared" si="670"/>
        <v>100</v>
      </c>
      <c r="AM1862">
        <f t="shared" si="671"/>
        <v>50</v>
      </c>
      <c r="AN1862" t="str">
        <f t="shared" si="672"/>
        <v/>
      </c>
      <c r="AO1862" t="str">
        <f t="shared" si="673"/>
        <v/>
      </c>
      <c r="AP1862" t="str">
        <f t="shared" si="674"/>
        <v/>
      </c>
      <c r="AQ1862" t="str">
        <f t="shared" si="675"/>
        <v/>
      </c>
      <c r="AR1862" t="str">
        <f t="shared" si="676"/>
        <v/>
      </c>
      <c r="AS1862" t="str">
        <f t="shared" si="677"/>
        <v/>
      </c>
      <c r="AT1862" t="str">
        <f t="shared" si="678"/>
        <v/>
      </c>
      <c r="AU1862" t="str">
        <f t="shared" si="679"/>
        <v/>
      </c>
      <c r="AV1862" t="str">
        <f t="shared" si="680"/>
        <v/>
      </c>
      <c r="AW1862">
        <f>'01_指標庫'!$H$4*ISNUMBER($F1862)+'01_指標庫'!$H$5*ISNUMBER($AA1862)+'01_指標庫'!$H$6*ISNUMBER($G1862)+'01_指標庫'!$H$7*ISNUMBER($H1862)+'01_指標庫'!$H$8*ISNUMBER($AF1862)+'01_指標庫'!$H$9*ISNUMBER($AG1862)+'01_指標庫'!$H$10*ISNUMBER($AB1862)+'01_指標庫'!$H$11*ISNUMBER($AC1862)+'01_指標庫'!$H$12*ISNUMBER($AD1862)+'01_指標庫'!$H$13*ISNUMBER($AE1862)+'01_指標庫'!$H$14*ISNUMBER($I1862)+'01_指標庫'!$H$15*ISNUMBER($AH1862)+'01_指標庫'!$H$16*ISNUMBER($K1862)+'01_指標庫'!$H$17*ISNUMBER($AI1862)+'01_指標庫'!$H$18*ISNUMBER($AJ1862)+'01_指標庫'!$H$19*ISNUMBER($AK1862)+'01_指標庫'!$H$20*ISNUMBER($BB1862)+'01_指標庫'!$H$21*ISNUMBER($BC1862)</f>
        <v>51</v>
      </c>
      <c r="AX1862">
        <f>IF(AW1862=0,50,ROUND(('01_指標庫'!$H$4*IF(ISNUMBER($F1862),L1862,0)+'01_指標庫'!$H$5*IF(ISNUMBER($AA1862),AL1862,0)+'01_指標庫'!$H$6*IF(ISNUMBER($G1862),M1862,0)+'01_指標庫'!$H$7*IF(ISNUMBER($H1862),N1862,0)+'01_指標庫'!$H$8*IF(ISNUMBER($AF1862),AQ1862,0)+'01_指標庫'!$H$9*IF(ISNUMBER($AG1862),AR1862,0)+'01_指標庫'!$H$10*IF(ISNUMBER($AB1862),AM1862,0)+'01_指標庫'!$H$11*IF(ISNUMBER($AC1862),AN1862,0)+'01_指標庫'!$H$12*IF(ISNUMBER($AD1862),AO1862,0)+'01_指標庫'!$H$13*IF(ISNUMBER($AE1862),AP1862,0)+'01_指標庫'!$H$14*IF(ISNUMBER($I1862),O1862,0)+'01_指標庫'!$H$15*IF(ISNUMBER($AH1862),AS1862,0)+'01_指標庫'!$H$16*IF(ISNUMBER($K1862),P1862,0)+'01_指標庫'!$H$17*IF(ISNUMBER($AI1862),AT1862,0)+'01_指標庫'!$H$18*IF(ISNUMBER($AJ1862),AU1862,0)+'01_指標庫'!$H$19*IF(ISNUMBER($AK1862),AV1862,0)+'01_指標庫'!$H$20*IF(ISNUMBER($BB1862),BB1862,0)+'01_指標庫'!$H$21*IF(ISNUMBER($BC1862),BC1862,0))/AW1862,1))</f>
        <v>87.3</v>
      </c>
      <c r="AY1862" s="67"/>
      <c r="AZ1862" s="67"/>
      <c r="BA1862" s="66">
        <f t="shared" si="661"/>
        <v>1.1455221551213368E-2</v>
      </c>
      <c r="BB1862">
        <f t="shared" si="662"/>
        <v>100</v>
      </c>
      <c r="BC1862" t="str">
        <f t="shared" si="663"/>
        <v/>
      </c>
    </row>
    <row r="1863" spans="1:55" ht="15" customHeight="1">
      <c r="A1863" s="56">
        <v>1859</v>
      </c>
      <c r="B1863" s="57">
        <v>45254</v>
      </c>
      <c r="C1863" s="56">
        <v>2023</v>
      </c>
      <c r="D1863" s="58" t="s">
        <v>234</v>
      </c>
      <c r="E1863" s="59">
        <v>15982.01</v>
      </c>
      <c r="F1863" s="60">
        <v>0.121576</v>
      </c>
      <c r="G1863" s="60">
        <v>-2.8110000000000001E-3</v>
      </c>
      <c r="H1863" s="61">
        <v>0.89800000000000002</v>
      </c>
      <c r="I1863" s="62">
        <v>385</v>
      </c>
      <c r="J1863" s="56" t="s">
        <v>235</v>
      </c>
      <c r="K1863" s="63">
        <v>12.46</v>
      </c>
      <c r="L1863" s="56">
        <f t="shared" si="664"/>
        <v>100</v>
      </c>
      <c r="M1863" s="56">
        <f t="shared" si="665"/>
        <v>100</v>
      </c>
      <c r="N1863" s="56">
        <f t="shared" si="666"/>
        <v>100</v>
      </c>
      <c r="O1863" s="56">
        <f t="shared" si="667"/>
        <v>50</v>
      </c>
      <c r="P1863" s="56">
        <f t="shared" si="668"/>
        <v>100</v>
      </c>
      <c r="Q1863" s="63"/>
      <c r="R1863" s="56"/>
      <c r="S1863" s="60">
        <f t="shared" si="681"/>
        <v>-1.2111447817970689E-3</v>
      </c>
      <c r="T1863" s="64">
        <f t="shared" si="682"/>
        <v>-3.0350194552529075E-2</v>
      </c>
      <c r="V1863" s="65"/>
      <c r="W1863" s="65"/>
      <c r="Y1863" s="15" t="str">
        <f t="shared" si="669"/>
        <v>EASY</v>
      </c>
      <c r="AA1863" s="66">
        <f t="shared" si="660"/>
        <v>5.5441180192571382E-2</v>
      </c>
      <c r="AB1863">
        <f>LOOKUP($B1863,'07_L1政策步階'!$A$4:$A$14,'07_L1政策步階'!$C$4:$C$14)</f>
        <v>0</v>
      </c>
      <c r="AC1863" s="65"/>
      <c r="AD1863" s="65"/>
      <c r="AE1863" s="65"/>
      <c r="AF1863" s="65"/>
      <c r="AG1863" s="65"/>
      <c r="AH1863" s="65"/>
      <c r="AI1863" s="65"/>
      <c r="AJ1863" s="65"/>
      <c r="AK1863" s="65"/>
      <c r="AL1863">
        <f t="shared" si="670"/>
        <v>100</v>
      </c>
      <c r="AM1863">
        <f t="shared" si="671"/>
        <v>50</v>
      </c>
      <c r="AN1863" t="str">
        <f t="shared" si="672"/>
        <v/>
      </c>
      <c r="AO1863" t="str">
        <f t="shared" si="673"/>
        <v/>
      </c>
      <c r="AP1863" t="str">
        <f t="shared" si="674"/>
        <v/>
      </c>
      <c r="AQ1863" t="str">
        <f t="shared" si="675"/>
        <v/>
      </c>
      <c r="AR1863" t="str">
        <f t="shared" si="676"/>
        <v/>
      </c>
      <c r="AS1863" t="str">
        <f t="shared" si="677"/>
        <v/>
      </c>
      <c r="AT1863" t="str">
        <f t="shared" si="678"/>
        <v/>
      </c>
      <c r="AU1863" t="str">
        <f t="shared" si="679"/>
        <v/>
      </c>
      <c r="AV1863" t="str">
        <f t="shared" si="680"/>
        <v/>
      </c>
      <c r="AW1863">
        <f>'01_指標庫'!$H$4*ISNUMBER($F1863)+'01_指標庫'!$H$5*ISNUMBER($AA1863)+'01_指標庫'!$H$6*ISNUMBER($G1863)+'01_指標庫'!$H$7*ISNUMBER($H1863)+'01_指標庫'!$H$8*ISNUMBER($AF1863)+'01_指標庫'!$H$9*ISNUMBER($AG1863)+'01_指標庫'!$H$10*ISNUMBER($AB1863)+'01_指標庫'!$H$11*ISNUMBER($AC1863)+'01_指標庫'!$H$12*ISNUMBER($AD1863)+'01_指標庫'!$H$13*ISNUMBER($AE1863)+'01_指標庫'!$H$14*ISNUMBER($I1863)+'01_指標庫'!$H$15*ISNUMBER($AH1863)+'01_指標庫'!$H$16*ISNUMBER($K1863)+'01_指標庫'!$H$17*ISNUMBER($AI1863)+'01_指標庫'!$H$18*ISNUMBER($AJ1863)+'01_指標庫'!$H$19*ISNUMBER($AK1863)+'01_指標庫'!$H$20*ISNUMBER($BB1863)+'01_指標庫'!$H$21*ISNUMBER($BC1863)</f>
        <v>51</v>
      </c>
      <c r="AX1863">
        <f>IF(AW1863=0,50,ROUND(('01_指標庫'!$H$4*IF(ISNUMBER($F1863),L1863,0)+'01_指標庫'!$H$5*IF(ISNUMBER($AA1863),AL1863,0)+'01_指標庫'!$H$6*IF(ISNUMBER($G1863),M1863,0)+'01_指標庫'!$H$7*IF(ISNUMBER($H1863),N1863,0)+'01_指標庫'!$H$8*IF(ISNUMBER($AF1863),AQ1863,0)+'01_指標庫'!$H$9*IF(ISNUMBER($AG1863),AR1863,0)+'01_指標庫'!$H$10*IF(ISNUMBER($AB1863),AM1863,0)+'01_指標庫'!$H$11*IF(ISNUMBER($AC1863),AN1863,0)+'01_指標庫'!$H$12*IF(ISNUMBER($AD1863),AO1863,0)+'01_指標庫'!$H$13*IF(ISNUMBER($AE1863),AP1863,0)+'01_指標庫'!$H$14*IF(ISNUMBER($I1863),O1863,0)+'01_指標庫'!$H$15*IF(ISNUMBER($AH1863),AS1863,0)+'01_指標庫'!$H$16*IF(ISNUMBER($K1863),P1863,0)+'01_指標庫'!$H$17*IF(ISNUMBER($AI1863),AT1863,0)+'01_指標庫'!$H$18*IF(ISNUMBER($AJ1863),AU1863,0)+'01_指標庫'!$H$19*IF(ISNUMBER($AK1863),AV1863,0)+'01_指標庫'!$H$20*IF(ISNUMBER($BB1863),BB1863,0)+'01_指標庫'!$H$21*IF(ISNUMBER($BC1863),BC1863,0))/AW1863,1))</f>
        <v>81.400000000000006</v>
      </c>
      <c r="AY1863" s="67"/>
      <c r="AZ1863" s="67"/>
      <c r="BA1863" s="66">
        <f t="shared" si="661"/>
        <v>8.2608772577226208E-3</v>
      </c>
      <c r="BB1863">
        <f t="shared" si="662"/>
        <v>50</v>
      </c>
      <c r="BC1863" t="str">
        <f t="shared" si="663"/>
        <v/>
      </c>
    </row>
    <row r="1864" spans="1:55" ht="15" customHeight="1">
      <c r="A1864" s="56">
        <v>1860</v>
      </c>
      <c r="B1864" s="57">
        <v>45257</v>
      </c>
      <c r="C1864" s="56">
        <v>2023</v>
      </c>
      <c r="D1864" s="58" t="s">
        <v>236</v>
      </c>
      <c r="E1864" s="59">
        <v>15961.98</v>
      </c>
      <c r="F1864" s="60">
        <v>0.118765</v>
      </c>
      <c r="G1864" s="60">
        <v>-4.0610000000000004E-3</v>
      </c>
      <c r="H1864" s="61">
        <v>0.89800000000000002</v>
      </c>
      <c r="I1864" s="62">
        <v>389</v>
      </c>
      <c r="J1864" s="56" t="s">
        <v>235</v>
      </c>
      <c r="K1864" s="63">
        <v>12.69</v>
      </c>
      <c r="L1864" s="56">
        <f t="shared" si="664"/>
        <v>100</v>
      </c>
      <c r="M1864" s="56">
        <f t="shared" si="665"/>
        <v>100</v>
      </c>
      <c r="N1864" s="56">
        <f t="shared" si="666"/>
        <v>100</v>
      </c>
      <c r="O1864" s="56">
        <f t="shared" si="667"/>
        <v>50</v>
      </c>
      <c r="P1864" s="56">
        <f t="shared" si="668"/>
        <v>100</v>
      </c>
      <c r="Q1864" s="63"/>
      <c r="R1864" s="56"/>
      <c r="S1864" s="60">
        <f t="shared" si="681"/>
        <v>-1.2532841613790424E-3</v>
      </c>
      <c r="T1864" s="64">
        <f t="shared" si="682"/>
        <v>1.8459069020866581E-2</v>
      </c>
      <c r="V1864" s="65"/>
      <c r="W1864" s="65"/>
      <c r="Y1864" s="15" t="str">
        <f t="shared" si="669"/>
        <v>EASY</v>
      </c>
      <c r="AA1864" s="66">
        <f t="shared" si="660"/>
        <v>5.5181494087338301E-2</v>
      </c>
      <c r="AB1864">
        <f>LOOKUP($B1864,'07_L1政策步階'!$A$4:$A$14,'07_L1政策步階'!$C$4:$C$14)</f>
        <v>0</v>
      </c>
      <c r="AC1864" s="65"/>
      <c r="AD1864" s="65"/>
      <c r="AE1864" s="65"/>
      <c r="AF1864" s="65"/>
      <c r="AG1864" s="65"/>
      <c r="AH1864" s="65"/>
      <c r="AI1864" s="65"/>
      <c r="AJ1864" s="65"/>
      <c r="AK1864" s="65"/>
      <c r="AL1864">
        <f t="shared" si="670"/>
        <v>100</v>
      </c>
      <c r="AM1864">
        <f t="shared" si="671"/>
        <v>50</v>
      </c>
      <c r="AN1864" t="str">
        <f t="shared" si="672"/>
        <v/>
      </c>
      <c r="AO1864" t="str">
        <f t="shared" si="673"/>
        <v/>
      </c>
      <c r="AP1864" t="str">
        <f t="shared" si="674"/>
        <v/>
      </c>
      <c r="AQ1864" t="str">
        <f t="shared" si="675"/>
        <v/>
      </c>
      <c r="AR1864" t="str">
        <f t="shared" si="676"/>
        <v/>
      </c>
      <c r="AS1864" t="str">
        <f t="shared" si="677"/>
        <v/>
      </c>
      <c r="AT1864" t="str">
        <f t="shared" si="678"/>
        <v/>
      </c>
      <c r="AU1864" t="str">
        <f t="shared" si="679"/>
        <v/>
      </c>
      <c r="AV1864" t="str">
        <f t="shared" si="680"/>
        <v/>
      </c>
      <c r="AW1864">
        <f>'01_指標庫'!$H$4*ISNUMBER($F1864)+'01_指標庫'!$H$5*ISNUMBER($AA1864)+'01_指標庫'!$H$6*ISNUMBER($G1864)+'01_指標庫'!$H$7*ISNUMBER($H1864)+'01_指標庫'!$H$8*ISNUMBER($AF1864)+'01_指標庫'!$H$9*ISNUMBER($AG1864)+'01_指標庫'!$H$10*ISNUMBER($AB1864)+'01_指標庫'!$H$11*ISNUMBER($AC1864)+'01_指標庫'!$H$12*ISNUMBER($AD1864)+'01_指標庫'!$H$13*ISNUMBER($AE1864)+'01_指標庫'!$H$14*ISNUMBER($I1864)+'01_指標庫'!$H$15*ISNUMBER($AH1864)+'01_指標庫'!$H$16*ISNUMBER($K1864)+'01_指標庫'!$H$17*ISNUMBER($AI1864)+'01_指標庫'!$H$18*ISNUMBER($AJ1864)+'01_指標庫'!$H$19*ISNUMBER($AK1864)+'01_指標庫'!$H$20*ISNUMBER($BB1864)+'01_指標庫'!$H$21*ISNUMBER($BC1864)</f>
        <v>51</v>
      </c>
      <c r="AX1864">
        <f>IF(AW1864=0,50,ROUND(('01_指標庫'!$H$4*IF(ISNUMBER($F1864),L1864,0)+'01_指標庫'!$H$5*IF(ISNUMBER($AA1864),AL1864,0)+'01_指標庫'!$H$6*IF(ISNUMBER($G1864),M1864,0)+'01_指標庫'!$H$7*IF(ISNUMBER($H1864),N1864,0)+'01_指標庫'!$H$8*IF(ISNUMBER($AF1864),AQ1864,0)+'01_指標庫'!$H$9*IF(ISNUMBER($AG1864),AR1864,0)+'01_指標庫'!$H$10*IF(ISNUMBER($AB1864),AM1864,0)+'01_指標庫'!$H$11*IF(ISNUMBER($AC1864),AN1864,0)+'01_指標庫'!$H$12*IF(ISNUMBER($AD1864),AO1864,0)+'01_指標庫'!$H$13*IF(ISNUMBER($AE1864),AP1864,0)+'01_指標庫'!$H$14*IF(ISNUMBER($I1864),O1864,0)+'01_指標庫'!$H$15*IF(ISNUMBER($AH1864),AS1864,0)+'01_指標庫'!$H$16*IF(ISNUMBER($K1864),P1864,0)+'01_指標庫'!$H$17*IF(ISNUMBER($AI1864),AT1864,0)+'01_指標庫'!$H$18*IF(ISNUMBER($AJ1864),AU1864,0)+'01_指標庫'!$H$19*IF(ISNUMBER($AK1864),AV1864,0)+'01_指標庫'!$H$20*IF(ISNUMBER($BB1864),BB1864,0)+'01_指標庫'!$H$21*IF(ISNUMBER($BC1864),BC1864,0))/AW1864,1))</f>
        <v>81.400000000000006</v>
      </c>
      <c r="AY1864" s="67"/>
      <c r="AZ1864" s="67"/>
      <c r="BA1864" s="66">
        <f t="shared" si="661"/>
        <v>7.0733026965965617E-3</v>
      </c>
      <c r="BB1864">
        <f t="shared" si="662"/>
        <v>50</v>
      </c>
      <c r="BC1864" t="str">
        <f t="shared" si="663"/>
        <v/>
      </c>
    </row>
    <row r="1865" spans="1:55" ht="15" customHeight="1">
      <c r="A1865" s="56">
        <v>1861</v>
      </c>
      <c r="B1865" s="57">
        <v>45258</v>
      </c>
      <c r="C1865" s="56">
        <v>2023</v>
      </c>
      <c r="D1865" s="58" t="s">
        <v>237</v>
      </c>
      <c r="E1865" s="59">
        <v>16010.43</v>
      </c>
      <c r="F1865" s="60">
        <v>0.12070500000000001</v>
      </c>
      <c r="G1865" s="60">
        <v>-1.0380000000000001E-3</v>
      </c>
      <c r="H1865" s="61">
        <v>0.89800000000000002</v>
      </c>
      <c r="I1865" s="62">
        <v>390</v>
      </c>
      <c r="J1865" s="56" t="s">
        <v>235</v>
      </c>
      <c r="K1865" s="63">
        <v>12.69</v>
      </c>
      <c r="L1865" s="56">
        <f t="shared" si="664"/>
        <v>100</v>
      </c>
      <c r="M1865" s="56">
        <f t="shared" si="665"/>
        <v>100</v>
      </c>
      <c r="N1865" s="56">
        <f t="shared" si="666"/>
        <v>100</v>
      </c>
      <c r="O1865" s="56">
        <f t="shared" si="667"/>
        <v>50</v>
      </c>
      <c r="P1865" s="56">
        <f t="shared" si="668"/>
        <v>100</v>
      </c>
      <c r="Q1865" s="63"/>
      <c r="R1865" s="56"/>
      <c r="S1865" s="60">
        <f t="shared" si="681"/>
        <v>3.0353377212601895E-3</v>
      </c>
      <c r="T1865" s="64">
        <f t="shared" si="682"/>
        <v>0</v>
      </c>
      <c r="V1865" s="65"/>
      <c r="W1865" s="65"/>
      <c r="Y1865" s="15" t="str">
        <f t="shared" si="669"/>
        <v>EASY</v>
      </c>
      <c r="AA1865" s="66">
        <f t="shared" si="660"/>
        <v>5.4912089053946955E-2</v>
      </c>
      <c r="AB1865">
        <f>LOOKUP($B1865,'07_L1政策步階'!$A$4:$A$14,'07_L1政策步階'!$C$4:$C$14)</f>
        <v>0</v>
      </c>
      <c r="AC1865" s="65"/>
      <c r="AD1865" s="65"/>
      <c r="AE1865" s="65"/>
      <c r="AF1865" s="65"/>
      <c r="AG1865" s="65"/>
      <c r="AH1865" s="65"/>
      <c r="AI1865" s="65"/>
      <c r="AJ1865" s="65"/>
      <c r="AK1865" s="65"/>
      <c r="AL1865">
        <f t="shared" si="670"/>
        <v>100</v>
      </c>
      <c r="AM1865">
        <f t="shared" si="671"/>
        <v>50</v>
      </c>
      <c r="AN1865" t="str">
        <f t="shared" si="672"/>
        <v/>
      </c>
      <c r="AO1865" t="str">
        <f t="shared" si="673"/>
        <v/>
      </c>
      <c r="AP1865" t="str">
        <f t="shared" si="674"/>
        <v/>
      </c>
      <c r="AQ1865" t="str">
        <f t="shared" si="675"/>
        <v/>
      </c>
      <c r="AR1865" t="str">
        <f t="shared" si="676"/>
        <v/>
      </c>
      <c r="AS1865" t="str">
        <f t="shared" si="677"/>
        <v/>
      </c>
      <c r="AT1865" t="str">
        <f t="shared" si="678"/>
        <v/>
      </c>
      <c r="AU1865" t="str">
        <f t="shared" si="679"/>
        <v/>
      </c>
      <c r="AV1865" t="str">
        <f t="shared" si="680"/>
        <v/>
      </c>
      <c r="AW1865">
        <f>'01_指標庫'!$H$4*ISNUMBER($F1865)+'01_指標庫'!$H$5*ISNUMBER($AA1865)+'01_指標庫'!$H$6*ISNUMBER($G1865)+'01_指標庫'!$H$7*ISNUMBER($H1865)+'01_指標庫'!$H$8*ISNUMBER($AF1865)+'01_指標庫'!$H$9*ISNUMBER($AG1865)+'01_指標庫'!$H$10*ISNUMBER($AB1865)+'01_指標庫'!$H$11*ISNUMBER($AC1865)+'01_指標庫'!$H$12*ISNUMBER($AD1865)+'01_指標庫'!$H$13*ISNUMBER($AE1865)+'01_指標庫'!$H$14*ISNUMBER($I1865)+'01_指標庫'!$H$15*ISNUMBER($AH1865)+'01_指標庫'!$H$16*ISNUMBER($K1865)+'01_指標庫'!$H$17*ISNUMBER($AI1865)+'01_指標庫'!$H$18*ISNUMBER($AJ1865)+'01_指標庫'!$H$19*ISNUMBER($AK1865)+'01_指標庫'!$H$20*ISNUMBER($BB1865)+'01_指標庫'!$H$21*ISNUMBER($BC1865)</f>
        <v>51</v>
      </c>
      <c r="AX1865">
        <f>IF(AW1865=0,50,ROUND(('01_指標庫'!$H$4*IF(ISNUMBER($F1865),L1865,0)+'01_指標庫'!$H$5*IF(ISNUMBER($AA1865),AL1865,0)+'01_指標庫'!$H$6*IF(ISNUMBER($G1865),M1865,0)+'01_指標庫'!$H$7*IF(ISNUMBER($H1865),N1865,0)+'01_指標庫'!$H$8*IF(ISNUMBER($AF1865),AQ1865,0)+'01_指標庫'!$H$9*IF(ISNUMBER($AG1865),AR1865,0)+'01_指標庫'!$H$10*IF(ISNUMBER($AB1865),AM1865,0)+'01_指標庫'!$H$11*IF(ISNUMBER($AC1865),AN1865,0)+'01_指標庫'!$H$12*IF(ISNUMBER($AD1865),AO1865,0)+'01_指標庫'!$H$13*IF(ISNUMBER($AE1865),AP1865,0)+'01_指標庫'!$H$14*IF(ISNUMBER($I1865),O1865,0)+'01_指標庫'!$H$15*IF(ISNUMBER($AH1865),AS1865,0)+'01_指標庫'!$H$16*IF(ISNUMBER($K1865),P1865,0)+'01_指標庫'!$H$17*IF(ISNUMBER($AI1865),AT1865,0)+'01_指標庫'!$H$18*IF(ISNUMBER($AJ1865),AU1865,0)+'01_指標庫'!$H$19*IF(ISNUMBER($AK1865),AV1865,0)+'01_指標庫'!$H$20*IF(ISNUMBER($BB1865),BB1865,0)+'01_指標庫'!$H$21*IF(ISNUMBER($BC1865),BC1865,0))/AW1865,1))</f>
        <v>81.400000000000006</v>
      </c>
      <c r="AY1865" s="67"/>
      <c r="AZ1865" s="67"/>
      <c r="BA1865" s="66">
        <f t="shared" si="661"/>
        <v>3.5270036610342004E-3</v>
      </c>
      <c r="BB1865">
        <f t="shared" si="662"/>
        <v>50</v>
      </c>
      <c r="BC1865" t="str">
        <f t="shared" si="663"/>
        <v/>
      </c>
    </row>
    <row r="1866" spans="1:55" ht="15" customHeight="1">
      <c r="A1866" s="56">
        <v>1862</v>
      </c>
      <c r="B1866" s="57">
        <v>45259</v>
      </c>
      <c r="C1866" s="56">
        <v>2023</v>
      </c>
      <c r="D1866" s="58" t="s">
        <v>238</v>
      </c>
      <c r="E1866" s="59">
        <v>15987.6</v>
      </c>
      <c r="F1866" s="60">
        <v>0.117744</v>
      </c>
      <c r="G1866" s="60">
        <v>-2.4620000000000002E-3</v>
      </c>
      <c r="H1866" s="61">
        <v>0.89800000000000002</v>
      </c>
      <c r="I1866" s="62">
        <v>380</v>
      </c>
      <c r="J1866" s="56" t="s">
        <v>235</v>
      </c>
      <c r="K1866" s="63">
        <v>12.98</v>
      </c>
      <c r="L1866" s="56">
        <f t="shared" si="664"/>
        <v>100</v>
      </c>
      <c r="M1866" s="56">
        <f t="shared" si="665"/>
        <v>100</v>
      </c>
      <c r="N1866" s="56">
        <f t="shared" si="666"/>
        <v>100</v>
      </c>
      <c r="O1866" s="56">
        <f t="shared" si="667"/>
        <v>50</v>
      </c>
      <c r="P1866" s="56">
        <f t="shared" si="668"/>
        <v>100</v>
      </c>
      <c r="Q1866" s="63"/>
      <c r="R1866" s="56"/>
      <c r="S1866" s="60">
        <f t="shared" si="681"/>
        <v>-1.4259454618020806E-3</v>
      </c>
      <c r="T1866" s="64">
        <f t="shared" si="682"/>
        <v>2.2852639873916614E-2</v>
      </c>
      <c r="V1866" s="65"/>
      <c r="W1866" s="65"/>
      <c r="Y1866" s="15" t="str">
        <f t="shared" si="669"/>
        <v>EASY</v>
      </c>
      <c r="AA1866" s="66">
        <f t="shared" si="660"/>
        <v>5.4740384186628077E-2</v>
      </c>
      <c r="AB1866">
        <f>LOOKUP($B1866,'07_L1政策步階'!$A$4:$A$14,'07_L1政策步階'!$C$4:$C$14)</f>
        <v>0</v>
      </c>
      <c r="AC1866" s="65"/>
      <c r="AD1866" s="65"/>
      <c r="AE1866" s="65"/>
      <c r="AF1866" s="65"/>
      <c r="AG1866" s="65"/>
      <c r="AH1866" s="65"/>
      <c r="AI1866" s="65"/>
      <c r="AJ1866" s="65"/>
      <c r="AK1866" s="65"/>
      <c r="AL1866">
        <f t="shared" si="670"/>
        <v>100</v>
      </c>
      <c r="AM1866">
        <f t="shared" si="671"/>
        <v>50</v>
      </c>
      <c r="AN1866" t="str">
        <f t="shared" si="672"/>
        <v/>
      </c>
      <c r="AO1866" t="str">
        <f t="shared" si="673"/>
        <v/>
      </c>
      <c r="AP1866" t="str">
        <f t="shared" si="674"/>
        <v/>
      </c>
      <c r="AQ1866" t="str">
        <f t="shared" si="675"/>
        <v/>
      </c>
      <c r="AR1866" t="str">
        <f t="shared" si="676"/>
        <v/>
      </c>
      <c r="AS1866" t="str">
        <f t="shared" si="677"/>
        <v/>
      </c>
      <c r="AT1866" t="str">
        <f t="shared" si="678"/>
        <v/>
      </c>
      <c r="AU1866" t="str">
        <f t="shared" si="679"/>
        <v/>
      </c>
      <c r="AV1866" t="str">
        <f t="shared" si="680"/>
        <v/>
      </c>
      <c r="AW1866">
        <f>'01_指標庫'!$H$4*ISNUMBER($F1866)+'01_指標庫'!$H$5*ISNUMBER($AA1866)+'01_指標庫'!$H$6*ISNUMBER($G1866)+'01_指標庫'!$H$7*ISNUMBER($H1866)+'01_指標庫'!$H$8*ISNUMBER($AF1866)+'01_指標庫'!$H$9*ISNUMBER($AG1866)+'01_指標庫'!$H$10*ISNUMBER($AB1866)+'01_指標庫'!$H$11*ISNUMBER($AC1866)+'01_指標庫'!$H$12*ISNUMBER($AD1866)+'01_指標庫'!$H$13*ISNUMBER($AE1866)+'01_指標庫'!$H$14*ISNUMBER($I1866)+'01_指標庫'!$H$15*ISNUMBER($AH1866)+'01_指標庫'!$H$16*ISNUMBER($K1866)+'01_指標庫'!$H$17*ISNUMBER($AI1866)+'01_指標庫'!$H$18*ISNUMBER($AJ1866)+'01_指標庫'!$H$19*ISNUMBER($AK1866)+'01_指標庫'!$H$20*ISNUMBER($BB1866)+'01_指標庫'!$H$21*ISNUMBER($BC1866)</f>
        <v>51</v>
      </c>
      <c r="AX1866">
        <f>IF(AW1866=0,50,ROUND(('01_指標庫'!$H$4*IF(ISNUMBER($F1866),L1866,0)+'01_指標庫'!$H$5*IF(ISNUMBER($AA1866),AL1866,0)+'01_指標庫'!$H$6*IF(ISNUMBER($G1866),M1866,0)+'01_指標庫'!$H$7*IF(ISNUMBER($H1866),N1866,0)+'01_指標庫'!$H$8*IF(ISNUMBER($AF1866),AQ1866,0)+'01_指標庫'!$H$9*IF(ISNUMBER($AG1866),AR1866,0)+'01_指標庫'!$H$10*IF(ISNUMBER($AB1866),AM1866,0)+'01_指標庫'!$H$11*IF(ISNUMBER($AC1866),AN1866,0)+'01_指標庫'!$H$12*IF(ISNUMBER($AD1866),AO1866,0)+'01_指標庫'!$H$13*IF(ISNUMBER($AE1866),AP1866,0)+'01_指標庫'!$H$14*IF(ISNUMBER($I1866),O1866,0)+'01_指標庫'!$H$15*IF(ISNUMBER($AH1866),AS1866,0)+'01_指標庫'!$H$16*IF(ISNUMBER($K1866),P1866,0)+'01_指標庫'!$H$17*IF(ISNUMBER($AI1866),AT1866,0)+'01_指標庫'!$H$18*IF(ISNUMBER($AJ1866),AU1866,0)+'01_指標庫'!$H$19*IF(ISNUMBER($AK1866),AV1866,0)+'01_指標庫'!$H$20*IF(ISNUMBER($BB1866),BB1866,0)+'01_指標庫'!$H$21*IF(ISNUMBER($BC1866),BC1866,0))/AW1866,1))</f>
        <v>81.400000000000006</v>
      </c>
      <c r="AY1866" s="67"/>
      <c r="AZ1866" s="67"/>
      <c r="BA1866" s="66">
        <f t="shared" si="661"/>
        <v>3.1017156837374049E-3</v>
      </c>
      <c r="BB1866">
        <f t="shared" si="662"/>
        <v>50</v>
      </c>
      <c r="BC1866" t="str">
        <f t="shared" si="663"/>
        <v/>
      </c>
    </row>
    <row r="1867" spans="1:55" ht="15" customHeight="1">
      <c r="A1867" s="56">
        <v>1863</v>
      </c>
      <c r="B1867" s="57">
        <v>45260</v>
      </c>
      <c r="C1867" s="56">
        <v>2023</v>
      </c>
      <c r="D1867" s="58" t="s">
        <v>239</v>
      </c>
      <c r="E1867" s="59">
        <v>15947.87</v>
      </c>
      <c r="F1867" s="60">
        <v>0.113659</v>
      </c>
      <c r="G1867" s="60">
        <v>-4.9410000000000001E-3</v>
      </c>
      <c r="H1867" s="61">
        <v>0.87760000000000005</v>
      </c>
      <c r="I1867" s="62">
        <v>384</v>
      </c>
      <c r="J1867" s="56" t="s">
        <v>235</v>
      </c>
      <c r="K1867" s="63">
        <v>12.92</v>
      </c>
      <c r="L1867" s="56">
        <f t="shared" si="664"/>
        <v>100</v>
      </c>
      <c r="M1867" s="56">
        <f t="shared" si="665"/>
        <v>100</v>
      </c>
      <c r="N1867" s="56">
        <f t="shared" si="666"/>
        <v>100</v>
      </c>
      <c r="O1867" s="56">
        <f t="shared" si="667"/>
        <v>50</v>
      </c>
      <c r="P1867" s="56">
        <f t="shared" si="668"/>
        <v>100</v>
      </c>
      <c r="Q1867" s="63"/>
      <c r="R1867" s="56"/>
      <c r="S1867" s="60">
        <f t="shared" si="681"/>
        <v>-2.4850509144587196E-3</v>
      </c>
      <c r="T1867" s="64">
        <f t="shared" si="682"/>
        <v>-4.6224961479198745E-3</v>
      </c>
      <c r="V1867" s="65"/>
      <c r="W1867" s="65"/>
      <c r="Y1867" s="15" t="str">
        <f t="shared" si="669"/>
        <v>EASY</v>
      </c>
      <c r="AA1867" s="66">
        <f t="shared" si="660"/>
        <v>5.4869941246442844E-2</v>
      </c>
      <c r="AB1867">
        <f>LOOKUP($B1867,'07_L1政策步階'!$A$4:$A$14,'07_L1政策步階'!$C$4:$C$14)</f>
        <v>0</v>
      </c>
      <c r="AC1867" s="65"/>
      <c r="AD1867" s="65"/>
      <c r="AE1867" s="65"/>
      <c r="AF1867" s="65"/>
      <c r="AG1867" s="65"/>
      <c r="AH1867" s="65"/>
      <c r="AI1867" s="65"/>
      <c r="AJ1867" s="65"/>
      <c r="AK1867" s="65"/>
      <c r="AL1867">
        <f t="shared" si="670"/>
        <v>100</v>
      </c>
      <c r="AM1867">
        <f t="shared" si="671"/>
        <v>50</v>
      </c>
      <c r="AN1867" t="str">
        <f t="shared" si="672"/>
        <v/>
      </c>
      <c r="AO1867" t="str">
        <f t="shared" si="673"/>
        <v/>
      </c>
      <c r="AP1867" t="str">
        <f t="shared" si="674"/>
        <v/>
      </c>
      <c r="AQ1867" t="str">
        <f t="shared" si="675"/>
        <v/>
      </c>
      <c r="AR1867" t="str">
        <f t="shared" si="676"/>
        <v/>
      </c>
      <c r="AS1867" t="str">
        <f t="shared" si="677"/>
        <v/>
      </c>
      <c r="AT1867" t="str">
        <f t="shared" si="678"/>
        <v/>
      </c>
      <c r="AU1867" t="str">
        <f t="shared" si="679"/>
        <v/>
      </c>
      <c r="AV1867" t="str">
        <f t="shared" si="680"/>
        <v/>
      </c>
      <c r="AW1867">
        <f>'01_指標庫'!$H$4*ISNUMBER($F1867)+'01_指標庫'!$H$5*ISNUMBER($AA1867)+'01_指標庫'!$H$6*ISNUMBER($G1867)+'01_指標庫'!$H$7*ISNUMBER($H1867)+'01_指標庫'!$H$8*ISNUMBER($AF1867)+'01_指標庫'!$H$9*ISNUMBER($AG1867)+'01_指標庫'!$H$10*ISNUMBER($AB1867)+'01_指標庫'!$H$11*ISNUMBER($AC1867)+'01_指標庫'!$H$12*ISNUMBER($AD1867)+'01_指標庫'!$H$13*ISNUMBER($AE1867)+'01_指標庫'!$H$14*ISNUMBER($I1867)+'01_指標庫'!$H$15*ISNUMBER($AH1867)+'01_指標庫'!$H$16*ISNUMBER($K1867)+'01_指標庫'!$H$17*ISNUMBER($AI1867)+'01_指標庫'!$H$18*ISNUMBER($AJ1867)+'01_指標庫'!$H$19*ISNUMBER($AK1867)+'01_指標庫'!$H$20*ISNUMBER($BB1867)+'01_指標庫'!$H$21*ISNUMBER($BC1867)</f>
        <v>51</v>
      </c>
      <c r="AX1867">
        <f>IF(AW1867=0,50,ROUND(('01_指標庫'!$H$4*IF(ISNUMBER($F1867),L1867,0)+'01_指標庫'!$H$5*IF(ISNUMBER($AA1867),AL1867,0)+'01_指標庫'!$H$6*IF(ISNUMBER($G1867),M1867,0)+'01_指標庫'!$H$7*IF(ISNUMBER($H1867),N1867,0)+'01_指標庫'!$H$8*IF(ISNUMBER($AF1867),AQ1867,0)+'01_指標庫'!$H$9*IF(ISNUMBER($AG1867),AR1867,0)+'01_指標庫'!$H$10*IF(ISNUMBER($AB1867),AM1867,0)+'01_指標庫'!$H$11*IF(ISNUMBER($AC1867),AN1867,0)+'01_指標庫'!$H$12*IF(ISNUMBER($AD1867),AO1867,0)+'01_指標庫'!$H$13*IF(ISNUMBER($AE1867),AP1867,0)+'01_指標庫'!$H$14*IF(ISNUMBER($I1867),O1867,0)+'01_指標庫'!$H$15*IF(ISNUMBER($AH1867),AS1867,0)+'01_指標庫'!$H$16*IF(ISNUMBER($K1867),P1867,0)+'01_指標庫'!$H$17*IF(ISNUMBER($AI1867),AT1867,0)+'01_指標庫'!$H$18*IF(ISNUMBER($AJ1867),AU1867,0)+'01_指標庫'!$H$19*IF(ISNUMBER($AK1867),AV1867,0)+'01_指標庫'!$H$20*IF(ISNUMBER($BB1867),BB1867,0)+'01_指標庫'!$H$21*IF(ISNUMBER($BC1867),BC1867,0))/AW1867,1))</f>
        <v>81.400000000000006</v>
      </c>
      <c r="AY1867" s="67"/>
      <c r="AZ1867" s="67"/>
      <c r="BA1867" s="66">
        <f t="shared" si="661"/>
        <v>1.6089203872140523E-3</v>
      </c>
      <c r="BB1867">
        <f t="shared" si="662"/>
        <v>50</v>
      </c>
      <c r="BC1867" t="str">
        <f t="shared" si="663"/>
        <v/>
      </c>
    </row>
    <row r="1868" spans="1:55" ht="15" customHeight="1">
      <c r="A1868" s="56">
        <v>1864</v>
      </c>
      <c r="B1868" s="57">
        <v>45261</v>
      </c>
      <c r="C1868" s="56">
        <v>2023</v>
      </c>
      <c r="D1868" s="58" t="s">
        <v>234</v>
      </c>
      <c r="E1868" s="59">
        <v>15997.58</v>
      </c>
      <c r="F1868" s="60">
        <v>0.115841</v>
      </c>
      <c r="G1868" s="60">
        <v>-1.8389999999999999E-3</v>
      </c>
      <c r="H1868" s="61">
        <v>0.89800000000000002</v>
      </c>
      <c r="I1868" s="62">
        <v>387</v>
      </c>
      <c r="J1868" s="56" t="s">
        <v>235</v>
      </c>
      <c r="K1868" s="63">
        <v>12.63</v>
      </c>
      <c r="L1868" s="56">
        <f t="shared" si="664"/>
        <v>100</v>
      </c>
      <c r="M1868" s="56">
        <f t="shared" si="665"/>
        <v>100</v>
      </c>
      <c r="N1868" s="56">
        <f t="shared" si="666"/>
        <v>100</v>
      </c>
      <c r="O1868" s="56">
        <f t="shared" si="667"/>
        <v>50</v>
      </c>
      <c r="P1868" s="56">
        <f t="shared" si="668"/>
        <v>100</v>
      </c>
      <c r="Q1868" s="63"/>
      <c r="R1868" s="56"/>
      <c r="S1868" s="60">
        <f t="shared" si="681"/>
        <v>3.1170306755696764E-3</v>
      </c>
      <c r="T1868" s="64">
        <f t="shared" si="682"/>
        <v>-2.2445820433436459E-2</v>
      </c>
      <c r="V1868" s="65"/>
      <c r="W1868" s="65"/>
      <c r="Y1868" s="15" t="str">
        <f t="shared" si="669"/>
        <v>EASY</v>
      </c>
      <c r="AA1868" s="66">
        <f t="shared" ref="AA1868:AA1931" si="683">IF($A1868&lt;200,"",AVERAGE($E1819:$E1868)/AVERAGE($E1669:$E1868)-1)</f>
        <v>5.5470517718021473E-2</v>
      </c>
      <c r="AB1868">
        <f>LOOKUP($B1868,'07_L1政策步階'!$A$4:$A$14,'07_L1政策步階'!$C$4:$C$14)</f>
        <v>0</v>
      </c>
      <c r="AC1868" s="65"/>
      <c r="AD1868" s="65"/>
      <c r="AE1868" s="65"/>
      <c r="AF1868" s="65"/>
      <c r="AG1868" s="65"/>
      <c r="AH1868" s="65"/>
      <c r="AI1868" s="65"/>
      <c r="AJ1868" s="65"/>
      <c r="AK1868" s="65"/>
      <c r="AL1868">
        <f t="shared" si="670"/>
        <v>100</v>
      </c>
      <c r="AM1868">
        <f t="shared" si="671"/>
        <v>50</v>
      </c>
      <c r="AN1868" t="str">
        <f t="shared" si="672"/>
        <v/>
      </c>
      <c r="AO1868" t="str">
        <f t="shared" si="673"/>
        <v/>
      </c>
      <c r="AP1868" t="str">
        <f t="shared" si="674"/>
        <v/>
      </c>
      <c r="AQ1868" t="str">
        <f t="shared" si="675"/>
        <v/>
      </c>
      <c r="AR1868" t="str">
        <f t="shared" si="676"/>
        <v/>
      </c>
      <c r="AS1868" t="str">
        <f t="shared" si="677"/>
        <v/>
      </c>
      <c r="AT1868" t="str">
        <f t="shared" si="678"/>
        <v/>
      </c>
      <c r="AU1868" t="str">
        <f t="shared" si="679"/>
        <v/>
      </c>
      <c r="AV1868" t="str">
        <f t="shared" si="680"/>
        <v/>
      </c>
      <c r="AW1868">
        <f>'01_指標庫'!$H$4*ISNUMBER($F1868)+'01_指標庫'!$H$5*ISNUMBER($AA1868)+'01_指標庫'!$H$6*ISNUMBER($G1868)+'01_指標庫'!$H$7*ISNUMBER($H1868)+'01_指標庫'!$H$8*ISNUMBER($AF1868)+'01_指標庫'!$H$9*ISNUMBER($AG1868)+'01_指標庫'!$H$10*ISNUMBER($AB1868)+'01_指標庫'!$H$11*ISNUMBER($AC1868)+'01_指標庫'!$H$12*ISNUMBER($AD1868)+'01_指標庫'!$H$13*ISNUMBER($AE1868)+'01_指標庫'!$H$14*ISNUMBER($I1868)+'01_指標庫'!$H$15*ISNUMBER($AH1868)+'01_指標庫'!$H$16*ISNUMBER($K1868)+'01_指標庫'!$H$17*ISNUMBER($AI1868)+'01_指標庫'!$H$18*ISNUMBER($AJ1868)+'01_指標庫'!$H$19*ISNUMBER($AK1868)+'01_指標庫'!$H$20*ISNUMBER($BB1868)+'01_指標庫'!$H$21*ISNUMBER($BC1868)</f>
        <v>51</v>
      </c>
      <c r="AX1868">
        <f>IF(AW1868=0,50,ROUND(('01_指標庫'!$H$4*IF(ISNUMBER($F1868),L1868,0)+'01_指標庫'!$H$5*IF(ISNUMBER($AA1868),AL1868,0)+'01_指標庫'!$H$6*IF(ISNUMBER($G1868),M1868,0)+'01_指標庫'!$H$7*IF(ISNUMBER($H1868),N1868,0)+'01_指標庫'!$H$8*IF(ISNUMBER($AF1868),AQ1868,0)+'01_指標庫'!$H$9*IF(ISNUMBER($AG1868),AR1868,0)+'01_指標庫'!$H$10*IF(ISNUMBER($AB1868),AM1868,0)+'01_指標庫'!$H$11*IF(ISNUMBER($AC1868),AN1868,0)+'01_指標庫'!$H$12*IF(ISNUMBER($AD1868),AO1868,0)+'01_指標庫'!$H$13*IF(ISNUMBER($AE1868),AP1868,0)+'01_指標庫'!$H$14*IF(ISNUMBER($I1868),O1868,0)+'01_指標庫'!$H$15*IF(ISNUMBER($AH1868),AS1868,0)+'01_指標庫'!$H$16*IF(ISNUMBER($K1868),P1868,0)+'01_指標庫'!$H$17*IF(ISNUMBER($AI1868),AT1868,0)+'01_指標庫'!$H$18*IF(ISNUMBER($AJ1868),AU1868,0)+'01_指標庫'!$H$19*IF(ISNUMBER($AK1868),AV1868,0)+'01_指標庫'!$H$20*IF(ISNUMBER($BB1868),BB1868,0)+'01_指標庫'!$H$21*IF(ISNUMBER($BC1868),BC1868,0))/AW1868,1))</f>
        <v>81.400000000000006</v>
      </c>
      <c r="AY1868" s="67"/>
      <c r="AZ1868" s="67"/>
      <c r="BA1868" s="66">
        <f t="shared" si="661"/>
        <v>7.7269652802591793E-4</v>
      </c>
      <c r="BB1868">
        <f t="shared" si="662"/>
        <v>50</v>
      </c>
      <c r="BC1868" t="str">
        <f t="shared" si="663"/>
        <v/>
      </c>
    </row>
    <row r="1869" spans="1:55" ht="15" customHeight="1">
      <c r="A1869" s="56">
        <v>1865</v>
      </c>
      <c r="B1869" s="57">
        <v>45264</v>
      </c>
      <c r="C1869" s="56">
        <v>2023</v>
      </c>
      <c r="D1869" s="58" t="s">
        <v>236</v>
      </c>
      <c r="E1869" s="59">
        <v>15839.67</v>
      </c>
      <c r="F1869" s="60">
        <v>0.10352</v>
      </c>
      <c r="G1869" s="60">
        <v>-1.1691999999999999E-2</v>
      </c>
      <c r="H1869" s="61">
        <v>0.89800000000000002</v>
      </c>
      <c r="I1869" s="62">
        <v>380</v>
      </c>
      <c r="J1869" s="56" t="s">
        <v>235</v>
      </c>
      <c r="K1869" s="63">
        <v>13.08</v>
      </c>
      <c r="L1869" s="56">
        <f t="shared" si="664"/>
        <v>100</v>
      </c>
      <c r="M1869" s="56">
        <f t="shared" si="665"/>
        <v>100</v>
      </c>
      <c r="N1869" s="56">
        <f t="shared" si="666"/>
        <v>100</v>
      </c>
      <c r="O1869" s="56">
        <f t="shared" si="667"/>
        <v>50</v>
      </c>
      <c r="P1869" s="56">
        <f t="shared" si="668"/>
        <v>100</v>
      </c>
      <c r="Q1869" s="63"/>
      <c r="R1869" s="56"/>
      <c r="S1869" s="60">
        <f t="shared" si="681"/>
        <v>-9.8708679687802281E-3</v>
      </c>
      <c r="T1869" s="64">
        <f t="shared" si="682"/>
        <v>3.562945368171011E-2</v>
      </c>
      <c r="V1869" s="65"/>
      <c r="W1869" s="65"/>
      <c r="Y1869" s="15" t="str">
        <f t="shared" si="669"/>
        <v>EASY</v>
      </c>
      <c r="AA1869" s="66">
        <f t="shared" si="683"/>
        <v>5.5807936336519592E-2</v>
      </c>
      <c r="AB1869">
        <f>LOOKUP($B1869,'07_L1政策步階'!$A$4:$A$14,'07_L1政策步階'!$C$4:$C$14)</f>
        <v>0</v>
      </c>
      <c r="AC1869" s="65"/>
      <c r="AD1869" s="65"/>
      <c r="AE1869" s="65"/>
      <c r="AF1869" s="65"/>
      <c r="AG1869" s="65"/>
      <c r="AH1869" s="65"/>
      <c r="AI1869" s="65"/>
      <c r="AJ1869" s="65"/>
      <c r="AK1869" s="65"/>
      <c r="AL1869">
        <f t="shared" si="670"/>
        <v>100</v>
      </c>
      <c r="AM1869">
        <f t="shared" si="671"/>
        <v>50</v>
      </c>
      <c r="AN1869" t="str">
        <f t="shared" si="672"/>
        <v/>
      </c>
      <c r="AO1869" t="str">
        <f t="shared" si="673"/>
        <v/>
      </c>
      <c r="AP1869" t="str">
        <f t="shared" si="674"/>
        <v/>
      </c>
      <c r="AQ1869" t="str">
        <f t="shared" si="675"/>
        <v/>
      </c>
      <c r="AR1869" t="str">
        <f t="shared" si="676"/>
        <v/>
      </c>
      <c r="AS1869" t="str">
        <f t="shared" si="677"/>
        <v/>
      </c>
      <c r="AT1869" t="str">
        <f t="shared" si="678"/>
        <v/>
      </c>
      <c r="AU1869" t="str">
        <f t="shared" si="679"/>
        <v/>
      </c>
      <c r="AV1869" t="str">
        <f t="shared" si="680"/>
        <v/>
      </c>
      <c r="AW1869">
        <f>'01_指標庫'!$H$4*ISNUMBER($F1869)+'01_指標庫'!$H$5*ISNUMBER($AA1869)+'01_指標庫'!$H$6*ISNUMBER($G1869)+'01_指標庫'!$H$7*ISNUMBER($H1869)+'01_指標庫'!$H$8*ISNUMBER($AF1869)+'01_指標庫'!$H$9*ISNUMBER($AG1869)+'01_指標庫'!$H$10*ISNUMBER($AB1869)+'01_指標庫'!$H$11*ISNUMBER($AC1869)+'01_指標庫'!$H$12*ISNUMBER($AD1869)+'01_指標庫'!$H$13*ISNUMBER($AE1869)+'01_指標庫'!$H$14*ISNUMBER($I1869)+'01_指標庫'!$H$15*ISNUMBER($AH1869)+'01_指標庫'!$H$16*ISNUMBER($K1869)+'01_指標庫'!$H$17*ISNUMBER($AI1869)+'01_指標庫'!$H$18*ISNUMBER($AJ1869)+'01_指標庫'!$H$19*ISNUMBER($AK1869)+'01_指標庫'!$H$20*ISNUMBER($BB1869)+'01_指標庫'!$H$21*ISNUMBER($BC1869)</f>
        <v>51</v>
      </c>
      <c r="AX1869">
        <f>IF(AW1869=0,50,ROUND(('01_指標庫'!$H$4*IF(ISNUMBER($F1869),L1869,0)+'01_指標庫'!$H$5*IF(ISNUMBER($AA1869),AL1869,0)+'01_指標庫'!$H$6*IF(ISNUMBER($G1869),M1869,0)+'01_指標庫'!$H$7*IF(ISNUMBER($H1869),N1869,0)+'01_指標庫'!$H$8*IF(ISNUMBER($AF1869),AQ1869,0)+'01_指標庫'!$H$9*IF(ISNUMBER($AG1869),AR1869,0)+'01_指標庫'!$H$10*IF(ISNUMBER($AB1869),AM1869,0)+'01_指標庫'!$H$11*IF(ISNUMBER($AC1869),AN1869,0)+'01_指標庫'!$H$12*IF(ISNUMBER($AD1869),AO1869,0)+'01_指標庫'!$H$13*IF(ISNUMBER($AE1869),AP1869,0)+'01_指標庫'!$H$14*IF(ISNUMBER($I1869),O1869,0)+'01_指標庫'!$H$15*IF(ISNUMBER($AH1869),AS1869,0)+'01_指標庫'!$H$16*IF(ISNUMBER($K1869),P1869,0)+'01_指標庫'!$H$17*IF(ISNUMBER($AI1869),AT1869,0)+'01_指標庫'!$H$18*IF(ISNUMBER($AJ1869),AU1869,0)+'01_指標庫'!$H$19*IF(ISNUMBER($AK1869),AV1869,0)+'01_指標庫'!$H$20*IF(ISNUMBER($BB1869),BB1869,0)+'01_指標庫'!$H$21*IF(ISNUMBER($BC1869),BC1869,0))/AW1869,1))</f>
        <v>81.400000000000006</v>
      </c>
      <c r="AY1869" s="67"/>
      <c r="AZ1869" s="67"/>
      <c r="BA1869" s="66">
        <f t="shared" si="661"/>
        <v>-7.6968256026799242E-4</v>
      </c>
      <c r="BB1869">
        <f t="shared" si="662"/>
        <v>50</v>
      </c>
      <c r="BC1869" t="str">
        <f t="shared" si="663"/>
        <v/>
      </c>
    </row>
    <row r="1870" spans="1:55" ht="15" customHeight="1">
      <c r="A1870" s="56">
        <v>1866</v>
      </c>
      <c r="B1870" s="57">
        <v>45265</v>
      </c>
      <c r="C1870" s="56">
        <v>2023</v>
      </c>
      <c r="D1870" s="58" t="s">
        <v>237</v>
      </c>
      <c r="E1870" s="59">
        <v>15877.71</v>
      </c>
      <c r="F1870" s="60">
        <v>0.10481500000000001</v>
      </c>
      <c r="G1870" s="60">
        <v>-9.3189999999999992E-3</v>
      </c>
      <c r="H1870" s="61">
        <v>0.89800000000000002</v>
      </c>
      <c r="I1870" s="62">
        <v>380</v>
      </c>
      <c r="J1870" s="56" t="s">
        <v>235</v>
      </c>
      <c r="K1870" s="63">
        <v>12.85</v>
      </c>
      <c r="L1870" s="56">
        <f t="shared" si="664"/>
        <v>100</v>
      </c>
      <c r="M1870" s="56">
        <f t="shared" si="665"/>
        <v>100</v>
      </c>
      <c r="N1870" s="56">
        <f t="shared" si="666"/>
        <v>100</v>
      </c>
      <c r="O1870" s="56">
        <f t="shared" si="667"/>
        <v>50</v>
      </c>
      <c r="P1870" s="56">
        <f t="shared" si="668"/>
        <v>100</v>
      </c>
      <c r="Q1870" s="63"/>
      <c r="R1870" s="56"/>
      <c r="S1870" s="60">
        <f t="shared" si="681"/>
        <v>2.4015651841231556E-3</v>
      </c>
      <c r="T1870" s="64">
        <f t="shared" si="682"/>
        <v>-1.7584097859327241E-2</v>
      </c>
      <c r="V1870" s="65"/>
      <c r="W1870" s="65"/>
      <c r="Y1870" s="15" t="str">
        <f t="shared" si="669"/>
        <v>EASY</v>
      </c>
      <c r="AA1870" s="66">
        <f t="shared" si="683"/>
        <v>5.6058188127492636E-2</v>
      </c>
      <c r="AB1870">
        <f>LOOKUP($B1870,'07_L1政策步階'!$A$4:$A$14,'07_L1政策步階'!$C$4:$C$14)</f>
        <v>0</v>
      </c>
      <c r="AC1870" s="65"/>
      <c r="AD1870" s="65"/>
      <c r="AE1870" s="65"/>
      <c r="AF1870" s="65"/>
      <c r="AG1870" s="65"/>
      <c r="AH1870" s="65"/>
      <c r="AI1870" s="65"/>
      <c r="AJ1870" s="65"/>
      <c r="AK1870" s="65"/>
      <c r="AL1870">
        <f t="shared" si="670"/>
        <v>100</v>
      </c>
      <c r="AM1870">
        <f t="shared" si="671"/>
        <v>50</v>
      </c>
      <c r="AN1870" t="str">
        <f t="shared" si="672"/>
        <v/>
      </c>
      <c r="AO1870" t="str">
        <f t="shared" si="673"/>
        <v/>
      </c>
      <c r="AP1870" t="str">
        <f t="shared" si="674"/>
        <v/>
      </c>
      <c r="AQ1870" t="str">
        <f t="shared" si="675"/>
        <v/>
      </c>
      <c r="AR1870" t="str">
        <f t="shared" si="676"/>
        <v/>
      </c>
      <c r="AS1870" t="str">
        <f t="shared" si="677"/>
        <v/>
      </c>
      <c r="AT1870" t="str">
        <f t="shared" si="678"/>
        <v/>
      </c>
      <c r="AU1870" t="str">
        <f t="shared" si="679"/>
        <v/>
      </c>
      <c r="AV1870" t="str">
        <f t="shared" si="680"/>
        <v/>
      </c>
      <c r="AW1870">
        <f>'01_指標庫'!$H$4*ISNUMBER($F1870)+'01_指標庫'!$H$5*ISNUMBER($AA1870)+'01_指標庫'!$H$6*ISNUMBER($G1870)+'01_指標庫'!$H$7*ISNUMBER($H1870)+'01_指標庫'!$H$8*ISNUMBER($AF1870)+'01_指標庫'!$H$9*ISNUMBER($AG1870)+'01_指標庫'!$H$10*ISNUMBER($AB1870)+'01_指標庫'!$H$11*ISNUMBER($AC1870)+'01_指標庫'!$H$12*ISNUMBER($AD1870)+'01_指標庫'!$H$13*ISNUMBER($AE1870)+'01_指標庫'!$H$14*ISNUMBER($I1870)+'01_指標庫'!$H$15*ISNUMBER($AH1870)+'01_指標庫'!$H$16*ISNUMBER($K1870)+'01_指標庫'!$H$17*ISNUMBER($AI1870)+'01_指標庫'!$H$18*ISNUMBER($AJ1870)+'01_指標庫'!$H$19*ISNUMBER($AK1870)+'01_指標庫'!$H$20*ISNUMBER($BB1870)+'01_指標庫'!$H$21*ISNUMBER($BC1870)</f>
        <v>51</v>
      </c>
      <c r="AX1870">
        <f>IF(AW1870=0,50,ROUND(('01_指標庫'!$H$4*IF(ISNUMBER($F1870),L1870,0)+'01_指標庫'!$H$5*IF(ISNUMBER($AA1870),AL1870,0)+'01_指標庫'!$H$6*IF(ISNUMBER($G1870),M1870,0)+'01_指標庫'!$H$7*IF(ISNUMBER($H1870),N1870,0)+'01_指標庫'!$H$8*IF(ISNUMBER($AF1870),AQ1870,0)+'01_指標庫'!$H$9*IF(ISNUMBER($AG1870),AR1870,0)+'01_指標庫'!$H$10*IF(ISNUMBER($AB1870),AM1870,0)+'01_指標庫'!$H$11*IF(ISNUMBER($AC1870),AN1870,0)+'01_指標庫'!$H$12*IF(ISNUMBER($AD1870),AO1870,0)+'01_指標庫'!$H$13*IF(ISNUMBER($AE1870),AP1870,0)+'01_指標庫'!$H$14*IF(ISNUMBER($I1870),O1870,0)+'01_指標庫'!$H$15*IF(ISNUMBER($AH1870),AS1870,0)+'01_指標庫'!$H$16*IF(ISNUMBER($K1870),P1870,0)+'01_指標庫'!$H$17*IF(ISNUMBER($AI1870),AT1870,0)+'01_指標庫'!$H$18*IF(ISNUMBER($AJ1870),AU1870,0)+'01_指標庫'!$H$19*IF(ISNUMBER($AK1870),AV1870,0)+'01_指標庫'!$H$20*IF(ISNUMBER($BB1870),BB1870,0)+'01_指標庫'!$H$21*IF(ISNUMBER($BC1870),BC1870,0))/AW1870,1))</f>
        <v>81.400000000000006</v>
      </c>
      <c r="AY1870" s="67"/>
      <c r="AZ1870" s="67"/>
      <c r="BA1870" s="66">
        <f t="shared" ref="BA1870:BA1933" si="684">AVERAGE($E1866:$E1870)/AVERAGE($E1861:$E1870)-1</f>
        <v>-1.4980582282070332E-3</v>
      </c>
      <c r="BB1870">
        <f t="shared" ref="BB1870:BB1933" si="685">IF(ISNUMBER($BA1870),IF(OR($S1870&lt;=-0.03,$BA1870&lt;-0.003),0,IF(OR($S1870&lt;=-0.02,$BA1870&lt;0.01),50,100)),"")</f>
        <v>50</v>
      </c>
      <c r="BC1870" t="str">
        <f t="shared" ref="BC1870:BC1933" si="686">IF(OR(COUNT($AZ1870)=0,COUNT($AZ1869)=0),"",IF(OR($AY1870/$AZ1869-1&lt;=-0.03,$AZ1870/$AZ1869-1&lt;=-0.045,IF(COUNT($AZ1861:$AZ1870)=10,AVERAGE($AZ1866:$AZ1870)/AVERAGE($AZ1861:$AZ1870)-1&lt;-0.01,FALSE())),0,IF(OR($AZ1870/$AZ1869-1&lt;=-0.02,IF(COUNT($AZ1861:$AZ1870)=10,AVERAGE($AZ1866:$AZ1870)/AVERAGE($AZ1861:$AZ1870)-1&lt;0.005,FALSE())),50,100)))</f>
        <v/>
      </c>
    </row>
    <row r="1871" spans="1:55" ht="15" customHeight="1">
      <c r="A1871" s="56">
        <v>1867</v>
      </c>
      <c r="B1871" s="57">
        <v>45266</v>
      </c>
      <c r="C1871" s="56">
        <v>2023</v>
      </c>
      <c r="D1871" s="58" t="s">
        <v>238</v>
      </c>
      <c r="E1871" s="59">
        <v>15788.05</v>
      </c>
      <c r="F1871" s="60">
        <v>9.7153000000000003E-2</v>
      </c>
      <c r="G1871" s="60">
        <v>-1.4912999999999999E-2</v>
      </c>
      <c r="H1871" s="61">
        <v>0.89800000000000002</v>
      </c>
      <c r="I1871" s="62">
        <v>379</v>
      </c>
      <c r="J1871" s="56" t="s">
        <v>235</v>
      </c>
      <c r="K1871" s="63">
        <v>12.97</v>
      </c>
      <c r="L1871" s="56">
        <f t="shared" si="664"/>
        <v>100</v>
      </c>
      <c r="M1871" s="56">
        <f t="shared" si="665"/>
        <v>100</v>
      </c>
      <c r="N1871" s="56">
        <f t="shared" si="666"/>
        <v>100</v>
      </c>
      <c r="O1871" s="56">
        <f t="shared" si="667"/>
        <v>50</v>
      </c>
      <c r="P1871" s="56">
        <f t="shared" si="668"/>
        <v>100</v>
      </c>
      <c r="Q1871" s="63"/>
      <c r="R1871" s="56"/>
      <c r="S1871" s="60">
        <f t="shared" si="681"/>
        <v>-5.646910039294073E-3</v>
      </c>
      <c r="T1871" s="64">
        <f t="shared" si="682"/>
        <v>9.3385214007781769E-3</v>
      </c>
      <c r="V1871" s="65"/>
      <c r="W1871" s="65"/>
      <c r="Y1871" s="15" t="str">
        <f t="shared" si="669"/>
        <v>EASY</v>
      </c>
      <c r="AA1871" s="66">
        <f t="shared" si="683"/>
        <v>5.6416825497337841E-2</v>
      </c>
      <c r="AB1871">
        <f>LOOKUP($B1871,'07_L1政策步階'!$A$4:$A$14,'07_L1政策步階'!$C$4:$C$14)</f>
        <v>0</v>
      </c>
      <c r="AC1871" s="65"/>
      <c r="AD1871" s="65"/>
      <c r="AE1871" s="65"/>
      <c r="AF1871" s="65"/>
      <c r="AG1871" s="65"/>
      <c r="AH1871" s="65"/>
      <c r="AI1871" s="65"/>
      <c r="AJ1871" s="65"/>
      <c r="AK1871" s="65"/>
      <c r="AL1871">
        <f t="shared" si="670"/>
        <v>100</v>
      </c>
      <c r="AM1871">
        <f t="shared" si="671"/>
        <v>50</v>
      </c>
      <c r="AN1871" t="str">
        <f t="shared" si="672"/>
        <v/>
      </c>
      <c r="AO1871" t="str">
        <f t="shared" si="673"/>
        <v/>
      </c>
      <c r="AP1871" t="str">
        <f t="shared" si="674"/>
        <v/>
      </c>
      <c r="AQ1871" t="str">
        <f t="shared" si="675"/>
        <v/>
      </c>
      <c r="AR1871" t="str">
        <f t="shared" si="676"/>
        <v/>
      </c>
      <c r="AS1871" t="str">
        <f t="shared" si="677"/>
        <v/>
      </c>
      <c r="AT1871" t="str">
        <f t="shared" si="678"/>
        <v/>
      </c>
      <c r="AU1871" t="str">
        <f t="shared" si="679"/>
        <v/>
      </c>
      <c r="AV1871" t="str">
        <f t="shared" si="680"/>
        <v/>
      </c>
      <c r="AW1871">
        <f>'01_指標庫'!$H$4*ISNUMBER($F1871)+'01_指標庫'!$H$5*ISNUMBER($AA1871)+'01_指標庫'!$H$6*ISNUMBER($G1871)+'01_指標庫'!$H$7*ISNUMBER($H1871)+'01_指標庫'!$H$8*ISNUMBER($AF1871)+'01_指標庫'!$H$9*ISNUMBER($AG1871)+'01_指標庫'!$H$10*ISNUMBER($AB1871)+'01_指標庫'!$H$11*ISNUMBER($AC1871)+'01_指標庫'!$H$12*ISNUMBER($AD1871)+'01_指標庫'!$H$13*ISNUMBER($AE1871)+'01_指標庫'!$H$14*ISNUMBER($I1871)+'01_指標庫'!$H$15*ISNUMBER($AH1871)+'01_指標庫'!$H$16*ISNUMBER($K1871)+'01_指標庫'!$H$17*ISNUMBER($AI1871)+'01_指標庫'!$H$18*ISNUMBER($AJ1871)+'01_指標庫'!$H$19*ISNUMBER($AK1871)+'01_指標庫'!$H$20*ISNUMBER($BB1871)+'01_指標庫'!$H$21*ISNUMBER($BC1871)</f>
        <v>51</v>
      </c>
      <c r="AX1871">
        <f>IF(AW1871=0,50,ROUND(('01_指標庫'!$H$4*IF(ISNUMBER($F1871),L1871,0)+'01_指標庫'!$H$5*IF(ISNUMBER($AA1871),AL1871,0)+'01_指標庫'!$H$6*IF(ISNUMBER($G1871),M1871,0)+'01_指標庫'!$H$7*IF(ISNUMBER($H1871),N1871,0)+'01_指標庫'!$H$8*IF(ISNUMBER($AF1871),AQ1871,0)+'01_指標庫'!$H$9*IF(ISNUMBER($AG1871),AR1871,0)+'01_指標庫'!$H$10*IF(ISNUMBER($AB1871),AM1871,0)+'01_指標庫'!$H$11*IF(ISNUMBER($AC1871),AN1871,0)+'01_指標庫'!$H$12*IF(ISNUMBER($AD1871),AO1871,0)+'01_指標庫'!$H$13*IF(ISNUMBER($AE1871),AP1871,0)+'01_指標庫'!$H$14*IF(ISNUMBER($I1871),O1871,0)+'01_指標庫'!$H$15*IF(ISNUMBER($AH1871),AS1871,0)+'01_指標庫'!$H$16*IF(ISNUMBER($K1871),P1871,0)+'01_指標庫'!$H$17*IF(ISNUMBER($AI1871),AT1871,0)+'01_指標庫'!$H$18*IF(ISNUMBER($AJ1871),AU1871,0)+'01_指標庫'!$H$19*IF(ISNUMBER($AK1871),AV1871,0)+'01_指標庫'!$H$20*IF(ISNUMBER($BB1871),BB1871,0)+'01_指標庫'!$H$21*IF(ISNUMBER($BC1871),BC1871,0))/AW1871,1))</f>
        <v>75.5</v>
      </c>
      <c r="AY1871" s="67"/>
      <c r="AZ1871" s="67"/>
      <c r="BA1871" s="66">
        <f t="shared" si="684"/>
        <v>-3.0900103134181567E-3</v>
      </c>
      <c r="BB1871">
        <f t="shared" si="685"/>
        <v>0</v>
      </c>
      <c r="BC1871" t="str">
        <f t="shared" si="686"/>
        <v/>
      </c>
    </row>
    <row r="1872" spans="1:55" ht="15" customHeight="1">
      <c r="A1872" s="56">
        <v>1868</v>
      </c>
      <c r="B1872" s="57">
        <v>45267</v>
      </c>
      <c r="C1872" s="56">
        <v>2023</v>
      </c>
      <c r="D1872" s="58" t="s">
        <v>239</v>
      </c>
      <c r="E1872" s="59">
        <v>16022.49</v>
      </c>
      <c r="F1872" s="60">
        <v>0.111917</v>
      </c>
      <c r="G1872" s="60">
        <v>-2.8499999999999999E-4</v>
      </c>
      <c r="H1872" s="61">
        <v>0.89800000000000002</v>
      </c>
      <c r="I1872" s="62">
        <v>377</v>
      </c>
      <c r="J1872" s="56" t="s">
        <v>235</v>
      </c>
      <c r="K1872" s="63">
        <v>13.06</v>
      </c>
      <c r="L1872" s="56">
        <f t="shared" si="664"/>
        <v>100</v>
      </c>
      <c r="M1872" s="56">
        <f t="shared" si="665"/>
        <v>100</v>
      </c>
      <c r="N1872" s="56">
        <f t="shared" si="666"/>
        <v>100</v>
      </c>
      <c r="O1872" s="56">
        <f t="shared" si="667"/>
        <v>50</v>
      </c>
      <c r="P1872" s="56">
        <f t="shared" si="668"/>
        <v>100</v>
      </c>
      <c r="Q1872" s="63"/>
      <c r="R1872" s="56"/>
      <c r="S1872" s="60">
        <f t="shared" si="681"/>
        <v>1.4849205570035551E-2</v>
      </c>
      <c r="T1872" s="64">
        <f t="shared" si="682"/>
        <v>6.9390902081727379E-3</v>
      </c>
      <c r="V1872" s="65"/>
      <c r="W1872" s="65"/>
      <c r="Y1872" s="15" t="str">
        <f t="shared" si="669"/>
        <v>EASY</v>
      </c>
      <c r="AA1872" s="66">
        <f t="shared" si="683"/>
        <v>5.6968499904862746E-2</v>
      </c>
      <c r="AB1872">
        <f>LOOKUP($B1872,'07_L1政策步階'!$A$4:$A$14,'07_L1政策步階'!$C$4:$C$14)</f>
        <v>0</v>
      </c>
      <c r="AC1872" s="65"/>
      <c r="AD1872" s="65"/>
      <c r="AE1872" s="65"/>
      <c r="AF1872" s="65"/>
      <c r="AG1872" s="65"/>
      <c r="AH1872" s="65"/>
      <c r="AI1872" s="65"/>
      <c r="AJ1872" s="65"/>
      <c r="AK1872" s="65"/>
      <c r="AL1872">
        <f t="shared" si="670"/>
        <v>100</v>
      </c>
      <c r="AM1872">
        <f t="shared" si="671"/>
        <v>50</v>
      </c>
      <c r="AN1872" t="str">
        <f t="shared" si="672"/>
        <v/>
      </c>
      <c r="AO1872" t="str">
        <f t="shared" si="673"/>
        <v/>
      </c>
      <c r="AP1872" t="str">
        <f t="shared" si="674"/>
        <v/>
      </c>
      <c r="AQ1872" t="str">
        <f t="shared" si="675"/>
        <v/>
      </c>
      <c r="AR1872" t="str">
        <f t="shared" si="676"/>
        <v/>
      </c>
      <c r="AS1872" t="str">
        <f t="shared" si="677"/>
        <v/>
      </c>
      <c r="AT1872" t="str">
        <f t="shared" si="678"/>
        <v/>
      </c>
      <c r="AU1872" t="str">
        <f t="shared" si="679"/>
        <v/>
      </c>
      <c r="AV1872" t="str">
        <f t="shared" si="680"/>
        <v/>
      </c>
      <c r="AW1872">
        <f>'01_指標庫'!$H$4*ISNUMBER($F1872)+'01_指標庫'!$H$5*ISNUMBER($AA1872)+'01_指標庫'!$H$6*ISNUMBER($G1872)+'01_指標庫'!$H$7*ISNUMBER($H1872)+'01_指標庫'!$H$8*ISNUMBER($AF1872)+'01_指標庫'!$H$9*ISNUMBER($AG1872)+'01_指標庫'!$H$10*ISNUMBER($AB1872)+'01_指標庫'!$H$11*ISNUMBER($AC1872)+'01_指標庫'!$H$12*ISNUMBER($AD1872)+'01_指標庫'!$H$13*ISNUMBER($AE1872)+'01_指標庫'!$H$14*ISNUMBER($I1872)+'01_指標庫'!$H$15*ISNUMBER($AH1872)+'01_指標庫'!$H$16*ISNUMBER($K1872)+'01_指標庫'!$H$17*ISNUMBER($AI1872)+'01_指標庫'!$H$18*ISNUMBER($AJ1872)+'01_指標庫'!$H$19*ISNUMBER($AK1872)+'01_指標庫'!$H$20*ISNUMBER($BB1872)+'01_指標庫'!$H$21*ISNUMBER($BC1872)</f>
        <v>51</v>
      </c>
      <c r="AX1872">
        <f>IF(AW1872=0,50,ROUND(('01_指標庫'!$H$4*IF(ISNUMBER($F1872),L1872,0)+'01_指標庫'!$H$5*IF(ISNUMBER($AA1872),AL1872,0)+'01_指標庫'!$H$6*IF(ISNUMBER($G1872),M1872,0)+'01_指標庫'!$H$7*IF(ISNUMBER($H1872),N1872,0)+'01_指標庫'!$H$8*IF(ISNUMBER($AF1872),AQ1872,0)+'01_指標庫'!$H$9*IF(ISNUMBER($AG1872),AR1872,0)+'01_指標庫'!$H$10*IF(ISNUMBER($AB1872),AM1872,0)+'01_指標庫'!$H$11*IF(ISNUMBER($AC1872),AN1872,0)+'01_指標庫'!$H$12*IF(ISNUMBER($AD1872),AO1872,0)+'01_指標庫'!$H$13*IF(ISNUMBER($AE1872),AP1872,0)+'01_指標庫'!$H$14*IF(ISNUMBER($I1872),O1872,0)+'01_指標庫'!$H$15*IF(ISNUMBER($AH1872),AS1872,0)+'01_指標庫'!$H$16*IF(ISNUMBER($K1872),P1872,0)+'01_指標庫'!$H$17*IF(ISNUMBER($AI1872),AT1872,0)+'01_指標庫'!$H$18*IF(ISNUMBER($AJ1872),AU1872,0)+'01_指標庫'!$H$19*IF(ISNUMBER($AK1872),AV1872,0)+'01_指標庫'!$H$20*IF(ISNUMBER($BB1872),BB1872,0)+'01_指標庫'!$H$21*IF(ISNUMBER($BC1872),BC1872,0))/AW1872,1))</f>
        <v>81.400000000000006</v>
      </c>
      <c r="AY1872" s="67"/>
      <c r="AZ1872" s="67"/>
      <c r="BA1872" s="66">
        <f t="shared" si="684"/>
        <v>-2.2857893456835754E-3</v>
      </c>
      <c r="BB1872">
        <f t="shared" si="685"/>
        <v>50</v>
      </c>
      <c r="BC1872" t="str">
        <f t="shared" si="686"/>
        <v/>
      </c>
    </row>
    <row r="1873" spans="1:55" ht="15" customHeight="1">
      <c r="A1873" s="56">
        <v>1869</v>
      </c>
      <c r="B1873" s="57">
        <v>45268</v>
      </c>
      <c r="C1873" s="56">
        <v>2023</v>
      </c>
      <c r="D1873" s="58" t="s">
        <v>234</v>
      </c>
      <c r="E1873" s="59">
        <v>16084.69</v>
      </c>
      <c r="F1873" s="60">
        <v>0.11472300000000001</v>
      </c>
      <c r="G1873" s="60">
        <v>0</v>
      </c>
      <c r="H1873" s="61">
        <v>0.89800000000000002</v>
      </c>
      <c r="I1873" s="62">
        <v>375</v>
      </c>
      <c r="J1873" s="56" t="s">
        <v>235</v>
      </c>
      <c r="K1873" s="63">
        <v>12.35</v>
      </c>
      <c r="L1873" s="56">
        <f t="shared" si="664"/>
        <v>100</v>
      </c>
      <c r="M1873" s="56">
        <f t="shared" si="665"/>
        <v>100</v>
      </c>
      <c r="N1873" s="56">
        <f t="shared" si="666"/>
        <v>100</v>
      </c>
      <c r="O1873" s="56">
        <f t="shared" si="667"/>
        <v>50</v>
      </c>
      <c r="P1873" s="56">
        <f t="shared" si="668"/>
        <v>100</v>
      </c>
      <c r="Q1873" s="63"/>
      <c r="R1873" s="56"/>
      <c r="S1873" s="60">
        <f t="shared" si="681"/>
        <v>3.882043302882332E-3</v>
      </c>
      <c r="T1873" s="64">
        <f t="shared" si="682"/>
        <v>-5.4364471669219094E-2</v>
      </c>
      <c r="V1873" s="65"/>
      <c r="W1873" s="65"/>
      <c r="Y1873" s="15" t="str">
        <f t="shared" si="669"/>
        <v>EASY</v>
      </c>
      <c r="AA1873" s="66">
        <f t="shared" si="683"/>
        <v>5.7453863806824934E-2</v>
      </c>
      <c r="AB1873">
        <f>LOOKUP($B1873,'07_L1政策步階'!$A$4:$A$14,'07_L1政策步階'!$C$4:$C$14)</f>
        <v>0</v>
      </c>
      <c r="AC1873" s="65"/>
      <c r="AD1873" s="65"/>
      <c r="AE1873" s="65"/>
      <c r="AF1873" s="65"/>
      <c r="AG1873" s="65"/>
      <c r="AH1873" s="65"/>
      <c r="AI1873" s="65"/>
      <c r="AJ1873" s="65"/>
      <c r="AK1873" s="65"/>
      <c r="AL1873">
        <f t="shared" si="670"/>
        <v>100</v>
      </c>
      <c r="AM1873">
        <f t="shared" si="671"/>
        <v>50</v>
      </c>
      <c r="AN1873" t="str">
        <f t="shared" si="672"/>
        <v/>
      </c>
      <c r="AO1873" t="str">
        <f t="shared" si="673"/>
        <v/>
      </c>
      <c r="AP1873" t="str">
        <f t="shared" si="674"/>
        <v/>
      </c>
      <c r="AQ1873" t="str">
        <f t="shared" si="675"/>
        <v/>
      </c>
      <c r="AR1873" t="str">
        <f t="shared" si="676"/>
        <v/>
      </c>
      <c r="AS1873" t="str">
        <f t="shared" si="677"/>
        <v/>
      </c>
      <c r="AT1873" t="str">
        <f t="shared" si="678"/>
        <v/>
      </c>
      <c r="AU1873" t="str">
        <f t="shared" si="679"/>
        <v/>
      </c>
      <c r="AV1873" t="str">
        <f t="shared" si="680"/>
        <v/>
      </c>
      <c r="AW1873">
        <f>'01_指標庫'!$H$4*ISNUMBER($F1873)+'01_指標庫'!$H$5*ISNUMBER($AA1873)+'01_指標庫'!$H$6*ISNUMBER($G1873)+'01_指標庫'!$H$7*ISNUMBER($H1873)+'01_指標庫'!$H$8*ISNUMBER($AF1873)+'01_指標庫'!$H$9*ISNUMBER($AG1873)+'01_指標庫'!$H$10*ISNUMBER($AB1873)+'01_指標庫'!$H$11*ISNUMBER($AC1873)+'01_指標庫'!$H$12*ISNUMBER($AD1873)+'01_指標庫'!$H$13*ISNUMBER($AE1873)+'01_指標庫'!$H$14*ISNUMBER($I1873)+'01_指標庫'!$H$15*ISNUMBER($AH1873)+'01_指標庫'!$H$16*ISNUMBER($K1873)+'01_指標庫'!$H$17*ISNUMBER($AI1873)+'01_指標庫'!$H$18*ISNUMBER($AJ1873)+'01_指標庫'!$H$19*ISNUMBER($AK1873)+'01_指標庫'!$H$20*ISNUMBER($BB1873)+'01_指標庫'!$H$21*ISNUMBER($BC1873)</f>
        <v>51</v>
      </c>
      <c r="AX1873">
        <f>IF(AW1873=0,50,ROUND(('01_指標庫'!$H$4*IF(ISNUMBER($F1873),L1873,0)+'01_指標庫'!$H$5*IF(ISNUMBER($AA1873),AL1873,0)+'01_指標庫'!$H$6*IF(ISNUMBER($G1873),M1873,0)+'01_指標庫'!$H$7*IF(ISNUMBER($H1873),N1873,0)+'01_指標庫'!$H$8*IF(ISNUMBER($AF1873),AQ1873,0)+'01_指標庫'!$H$9*IF(ISNUMBER($AG1873),AR1873,0)+'01_指標庫'!$H$10*IF(ISNUMBER($AB1873),AM1873,0)+'01_指標庫'!$H$11*IF(ISNUMBER($AC1873),AN1873,0)+'01_指標庫'!$H$12*IF(ISNUMBER($AD1873),AO1873,0)+'01_指標庫'!$H$13*IF(ISNUMBER($AE1873),AP1873,0)+'01_指標庫'!$H$14*IF(ISNUMBER($I1873),O1873,0)+'01_指標庫'!$H$15*IF(ISNUMBER($AH1873),AS1873,0)+'01_指標庫'!$H$16*IF(ISNUMBER($K1873),P1873,0)+'01_指標庫'!$H$17*IF(ISNUMBER($AI1873),AT1873,0)+'01_指標庫'!$H$18*IF(ISNUMBER($AJ1873),AU1873,0)+'01_指標庫'!$H$19*IF(ISNUMBER($AK1873),AV1873,0)+'01_指標庫'!$H$20*IF(ISNUMBER($BB1873),BB1873,0)+'01_指標庫'!$H$21*IF(ISNUMBER($BC1873),BC1873,0))/AW1873,1))</f>
        <v>81.400000000000006</v>
      </c>
      <c r="AY1873" s="67"/>
      <c r="AZ1873" s="67"/>
      <c r="BA1873" s="66">
        <f t="shared" si="684"/>
        <v>-1.8358421713604578E-3</v>
      </c>
      <c r="BB1873">
        <f t="shared" si="685"/>
        <v>50</v>
      </c>
      <c r="BC1873" t="str">
        <f t="shared" si="686"/>
        <v/>
      </c>
    </row>
    <row r="1874" spans="1:55" ht="15" customHeight="1">
      <c r="A1874" s="56">
        <v>1870</v>
      </c>
      <c r="B1874" s="57">
        <v>45271</v>
      </c>
      <c r="C1874" s="56">
        <v>2023</v>
      </c>
      <c r="D1874" s="58" t="s">
        <v>236</v>
      </c>
      <c r="E1874" s="59">
        <v>16221.73</v>
      </c>
      <c r="F1874" s="60">
        <v>0.12256599999999999</v>
      </c>
      <c r="G1874" s="60">
        <v>0</v>
      </c>
      <c r="H1874" s="61">
        <v>0.89800000000000002</v>
      </c>
      <c r="I1874" s="62">
        <v>379</v>
      </c>
      <c r="J1874" s="56" t="s">
        <v>235</v>
      </c>
      <c r="K1874" s="63">
        <v>12.63</v>
      </c>
      <c r="L1874" s="56">
        <f t="shared" si="664"/>
        <v>100</v>
      </c>
      <c r="M1874" s="56">
        <f t="shared" si="665"/>
        <v>100</v>
      </c>
      <c r="N1874" s="56">
        <f t="shared" si="666"/>
        <v>100</v>
      </c>
      <c r="O1874" s="56">
        <f t="shared" si="667"/>
        <v>50</v>
      </c>
      <c r="P1874" s="56">
        <f t="shared" si="668"/>
        <v>100</v>
      </c>
      <c r="Q1874" s="63"/>
      <c r="R1874" s="56"/>
      <c r="S1874" s="60">
        <f t="shared" si="681"/>
        <v>8.519903087967462E-3</v>
      </c>
      <c r="T1874" s="64">
        <f t="shared" si="682"/>
        <v>2.2672064777327972E-2</v>
      </c>
      <c r="V1874" s="65"/>
      <c r="W1874" s="65"/>
      <c r="Y1874" s="15" t="str">
        <f t="shared" si="669"/>
        <v>EASY</v>
      </c>
      <c r="AA1874" s="66">
        <f t="shared" si="683"/>
        <v>5.7983109744241368E-2</v>
      </c>
      <c r="AB1874">
        <f>LOOKUP($B1874,'07_L1政策步階'!$A$4:$A$14,'07_L1政策步階'!$C$4:$C$14)</f>
        <v>0</v>
      </c>
      <c r="AC1874" s="65"/>
      <c r="AD1874" s="65"/>
      <c r="AE1874" s="65"/>
      <c r="AF1874" s="65"/>
      <c r="AG1874" s="65"/>
      <c r="AH1874" s="65"/>
      <c r="AI1874" s="65"/>
      <c r="AJ1874" s="65"/>
      <c r="AK1874" s="65"/>
      <c r="AL1874">
        <f t="shared" si="670"/>
        <v>100</v>
      </c>
      <c r="AM1874">
        <f t="shared" si="671"/>
        <v>50</v>
      </c>
      <c r="AN1874" t="str">
        <f t="shared" si="672"/>
        <v/>
      </c>
      <c r="AO1874" t="str">
        <f t="shared" si="673"/>
        <v/>
      </c>
      <c r="AP1874" t="str">
        <f t="shared" si="674"/>
        <v/>
      </c>
      <c r="AQ1874" t="str">
        <f t="shared" si="675"/>
        <v/>
      </c>
      <c r="AR1874" t="str">
        <f t="shared" si="676"/>
        <v/>
      </c>
      <c r="AS1874" t="str">
        <f t="shared" si="677"/>
        <v/>
      </c>
      <c r="AT1874" t="str">
        <f t="shared" si="678"/>
        <v/>
      </c>
      <c r="AU1874" t="str">
        <f t="shared" si="679"/>
        <v/>
      </c>
      <c r="AV1874" t="str">
        <f t="shared" si="680"/>
        <v/>
      </c>
      <c r="AW1874">
        <f>'01_指標庫'!$H$4*ISNUMBER($F1874)+'01_指標庫'!$H$5*ISNUMBER($AA1874)+'01_指標庫'!$H$6*ISNUMBER($G1874)+'01_指標庫'!$H$7*ISNUMBER($H1874)+'01_指標庫'!$H$8*ISNUMBER($AF1874)+'01_指標庫'!$H$9*ISNUMBER($AG1874)+'01_指標庫'!$H$10*ISNUMBER($AB1874)+'01_指標庫'!$H$11*ISNUMBER($AC1874)+'01_指標庫'!$H$12*ISNUMBER($AD1874)+'01_指標庫'!$H$13*ISNUMBER($AE1874)+'01_指標庫'!$H$14*ISNUMBER($I1874)+'01_指標庫'!$H$15*ISNUMBER($AH1874)+'01_指標庫'!$H$16*ISNUMBER($K1874)+'01_指標庫'!$H$17*ISNUMBER($AI1874)+'01_指標庫'!$H$18*ISNUMBER($AJ1874)+'01_指標庫'!$H$19*ISNUMBER($AK1874)+'01_指標庫'!$H$20*ISNUMBER($BB1874)+'01_指標庫'!$H$21*ISNUMBER($BC1874)</f>
        <v>51</v>
      </c>
      <c r="AX1874">
        <f>IF(AW1874=0,50,ROUND(('01_指標庫'!$H$4*IF(ISNUMBER($F1874),L1874,0)+'01_指標庫'!$H$5*IF(ISNUMBER($AA1874),AL1874,0)+'01_指標庫'!$H$6*IF(ISNUMBER($G1874),M1874,0)+'01_指標庫'!$H$7*IF(ISNUMBER($H1874),N1874,0)+'01_指標庫'!$H$8*IF(ISNUMBER($AF1874),AQ1874,0)+'01_指標庫'!$H$9*IF(ISNUMBER($AG1874),AR1874,0)+'01_指標庫'!$H$10*IF(ISNUMBER($AB1874),AM1874,0)+'01_指標庫'!$H$11*IF(ISNUMBER($AC1874),AN1874,0)+'01_指標庫'!$H$12*IF(ISNUMBER($AD1874),AO1874,0)+'01_指標庫'!$H$13*IF(ISNUMBER($AE1874),AP1874,0)+'01_指標庫'!$H$14*IF(ISNUMBER($I1874),O1874,0)+'01_指標庫'!$H$15*IF(ISNUMBER($AH1874),AS1874,0)+'01_指標庫'!$H$16*IF(ISNUMBER($K1874),P1874,0)+'01_指標庫'!$H$17*IF(ISNUMBER($AI1874),AT1874,0)+'01_指標庫'!$H$18*IF(ISNUMBER($AJ1874),AU1874,0)+'01_指標庫'!$H$19*IF(ISNUMBER($AK1874),AV1874,0)+'01_指標庫'!$H$20*IF(ISNUMBER($BB1874),BB1874,0)+'01_指標庫'!$H$21*IF(ISNUMBER($BC1874),BC1874,0))/AW1874,1))</f>
        <v>81.400000000000006</v>
      </c>
      <c r="AY1874" s="67"/>
      <c r="AZ1874" s="67"/>
      <c r="BA1874" s="66">
        <f t="shared" si="684"/>
        <v>1.3238383149798416E-3</v>
      </c>
      <c r="BB1874">
        <f t="shared" si="685"/>
        <v>50</v>
      </c>
      <c r="BC1874" t="str">
        <f t="shared" si="686"/>
        <v/>
      </c>
    </row>
    <row r="1875" spans="1:55" ht="15" customHeight="1">
      <c r="A1875" s="56">
        <v>1871</v>
      </c>
      <c r="B1875" s="57">
        <v>45272</v>
      </c>
      <c r="C1875" s="56">
        <v>2023</v>
      </c>
      <c r="D1875" s="58" t="s">
        <v>237</v>
      </c>
      <c r="E1875" s="59">
        <v>16354.25</v>
      </c>
      <c r="F1875" s="60">
        <v>0.13005700000000001</v>
      </c>
      <c r="G1875" s="60">
        <v>0</v>
      </c>
      <c r="H1875" s="61">
        <v>0.89800000000000002</v>
      </c>
      <c r="I1875" s="62">
        <v>376</v>
      </c>
      <c r="J1875" s="56" t="s">
        <v>235</v>
      </c>
      <c r="K1875" s="63">
        <v>12.07</v>
      </c>
      <c r="L1875" s="56">
        <f t="shared" si="664"/>
        <v>100</v>
      </c>
      <c r="M1875" s="56">
        <f t="shared" si="665"/>
        <v>100</v>
      </c>
      <c r="N1875" s="56">
        <f t="shared" si="666"/>
        <v>100</v>
      </c>
      <c r="O1875" s="56">
        <f t="shared" si="667"/>
        <v>50</v>
      </c>
      <c r="P1875" s="56">
        <f t="shared" si="668"/>
        <v>100</v>
      </c>
      <c r="Q1875" s="63"/>
      <c r="R1875" s="56"/>
      <c r="S1875" s="60">
        <f t="shared" si="681"/>
        <v>8.1692889722613238E-3</v>
      </c>
      <c r="T1875" s="64">
        <f t="shared" si="682"/>
        <v>-4.4338875692794932E-2</v>
      </c>
      <c r="V1875" s="65"/>
      <c r="W1875" s="65"/>
      <c r="Y1875" s="15" t="str">
        <f t="shared" si="669"/>
        <v>EASY</v>
      </c>
      <c r="AA1875" s="66">
        <f t="shared" si="683"/>
        <v>5.8508652831887664E-2</v>
      </c>
      <c r="AB1875">
        <f>LOOKUP($B1875,'07_L1政策步階'!$A$4:$A$14,'07_L1政策步階'!$C$4:$C$14)</f>
        <v>0</v>
      </c>
      <c r="AC1875" s="65"/>
      <c r="AD1875" s="65"/>
      <c r="AE1875" s="65"/>
      <c r="AF1875" s="65"/>
      <c r="AG1875" s="65"/>
      <c r="AH1875" s="65"/>
      <c r="AI1875" s="65"/>
      <c r="AJ1875" s="65"/>
      <c r="AK1875" s="65"/>
      <c r="AL1875">
        <f t="shared" si="670"/>
        <v>100</v>
      </c>
      <c r="AM1875">
        <f t="shared" si="671"/>
        <v>50</v>
      </c>
      <c r="AN1875" t="str">
        <f t="shared" si="672"/>
        <v/>
      </c>
      <c r="AO1875" t="str">
        <f t="shared" si="673"/>
        <v/>
      </c>
      <c r="AP1875" t="str">
        <f t="shared" si="674"/>
        <v/>
      </c>
      <c r="AQ1875" t="str">
        <f t="shared" si="675"/>
        <v/>
      </c>
      <c r="AR1875" t="str">
        <f t="shared" si="676"/>
        <v/>
      </c>
      <c r="AS1875" t="str">
        <f t="shared" si="677"/>
        <v/>
      </c>
      <c r="AT1875" t="str">
        <f t="shared" si="678"/>
        <v/>
      </c>
      <c r="AU1875" t="str">
        <f t="shared" si="679"/>
        <v/>
      </c>
      <c r="AV1875" t="str">
        <f t="shared" si="680"/>
        <v/>
      </c>
      <c r="AW1875">
        <f>'01_指標庫'!$H$4*ISNUMBER($F1875)+'01_指標庫'!$H$5*ISNUMBER($AA1875)+'01_指標庫'!$H$6*ISNUMBER($G1875)+'01_指標庫'!$H$7*ISNUMBER($H1875)+'01_指標庫'!$H$8*ISNUMBER($AF1875)+'01_指標庫'!$H$9*ISNUMBER($AG1875)+'01_指標庫'!$H$10*ISNUMBER($AB1875)+'01_指標庫'!$H$11*ISNUMBER($AC1875)+'01_指標庫'!$H$12*ISNUMBER($AD1875)+'01_指標庫'!$H$13*ISNUMBER($AE1875)+'01_指標庫'!$H$14*ISNUMBER($I1875)+'01_指標庫'!$H$15*ISNUMBER($AH1875)+'01_指標庫'!$H$16*ISNUMBER($K1875)+'01_指標庫'!$H$17*ISNUMBER($AI1875)+'01_指標庫'!$H$18*ISNUMBER($AJ1875)+'01_指標庫'!$H$19*ISNUMBER($AK1875)+'01_指標庫'!$H$20*ISNUMBER($BB1875)+'01_指標庫'!$H$21*ISNUMBER($BC1875)</f>
        <v>51</v>
      </c>
      <c r="AX1875">
        <f>IF(AW1875=0,50,ROUND(('01_指標庫'!$H$4*IF(ISNUMBER($F1875),L1875,0)+'01_指標庫'!$H$5*IF(ISNUMBER($AA1875),AL1875,0)+'01_指標庫'!$H$6*IF(ISNUMBER($G1875),M1875,0)+'01_指標庫'!$H$7*IF(ISNUMBER($H1875),N1875,0)+'01_指標庫'!$H$8*IF(ISNUMBER($AF1875),AQ1875,0)+'01_指標庫'!$H$9*IF(ISNUMBER($AG1875),AR1875,0)+'01_指標庫'!$H$10*IF(ISNUMBER($AB1875),AM1875,0)+'01_指標庫'!$H$11*IF(ISNUMBER($AC1875),AN1875,0)+'01_指標庫'!$H$12*IF(ISNUMBER($AD1875),AO1875,0)+'01_指標庫'!$H$13*IF(ISNUMBER($AE1875),AP1875,0)+'01_指標庫'!$H$14*IF(ISNUMBER($I1875),O1875,0)+'01_指標庫'!$H$15*IF(ISNUMBER($AH1875),AS1875,0)+'01_指標庫'!$H$16*IF(ISNUMBER($K1875),P1875,0)+'01_指標庫'!$H$17*IF(ISNUMBER($AI1875),AT1875,0)+'01_指標庫'!$H$18*IF(ISNUMBER($AJ1875),AU1875,0)+'01_指標庫'!$H$19*IF(ISNUMBER($AK1875),AV1875,0)+'01_指標庫'!$H$20*IF(ISNUMBER($BB1875),BB1875,0)+'01_指標庫'!$H$21*IF(ISNUMBER($BC1875),BC1875,0))/AW1875,1))</f>
        <v>81.400000000000006</v>
      </c>
      <c r="AY1875" s="67"/>
      <c r="AZ1875" s="67"/>
      <c r="BA1875" s="66">
        <f t="shared" si="684"/>
        <v>5.125977975244389E-3</v>
      </c>
      <c r="BB1875">
        <f t="shared" si="685"/>
        <v>50</v>
      </c>
      <c r="BC1875" t="str">
        <f t="shared" si="686"/>
        <v/>
      </c>
    </row>
    <row r="1876" spans="1:55" ht="15" customHeight="1">
      <c r="A1876" s="56">
        <v>1872</v>
      </c>
      <c r="B1876" s="57">
        <v>45273</v>
      </c>
      <c r="C1876" s="56">
        <v>2023</v>
      </c>
      <c r="D1876" s="58" t="s">
        <v>238</v>
      </c>
      <c r="E1876" s="59">
        <v>16562.37</v>
      </c>
      <c r="F1876" s="60">
        <v>0.142653</v>
      </c>
      <c r="G1876" s="60">
        <v>0</v>
      </c>
      <c r="H1876" s="61">
        <v>0.91839999999999999</v>
      </c>
      <c r="I1876" s="62">
        <v>379</v>
      </c>
      <c r="J1876" s="56" t="s">
        <v>235</v>
      </c>
      <c r="K1876" s="63">
        <v>12.19</v>
      </c>
      <c r="L1876" s="56">
        <f t="shared" si="664"/>
        <v>100</v>
      </c>
      <c r="M1876" s="56">
        <f t="shared" si="665"/>
        <v>100</v>
      </c>
      <c r="N1876" s="56">
        <f t="shared" si="666"/>
        <v>100</v>
      </c>
      <c r="O1876" s="56">
        <f t="shared" si="667"/>
        <v>50</v>
      </c>
      <c r="P1876" s="56">
        <f t="shared" si="668"/>
        <v>100</v>
      </c>
      <c r="Q1876" s="63"/>
      <c r="R1876" s="56"/>
      <c r="S1876" s="60">
        <f t="shared" si="681"/>
        <v>1.2725744072641598E-2</v>
      </c>
      <c r="T1876" s="64">
        <f t="shared" si="682"/>
        <v>9.9420049710023939E-3</v>
      </c>
      <c r="V1876" s="65"/>
      <c r="W1876" s="65"/>
      <c r="Y1876" s="15" t="str">
        <f t="shared" si="669"/>
        <v>EASY</v>
      </c>
      <c r="AA1876" s="66">
        <f t="shared" si="683"/>
        <v>5.9613292982743316E-2</v>
      </c>
      <c r="AB1876">
        <f>LOOKUP($B1876,'07_L1政策步階'!$A$4:$A$14,'07_L1政策步階'!$C$4:$C$14)</f>
        <v>0</v>
      </c>
      <c r="AC1876" s="65"/>
      <c r="AD1876" s="65"/>
      <c r="AE1876" s="65"/>
      <c r="AF1876" s="65"/>
      <c r="AG1876" s="65"/>
      <c r="AH1876" s="65"/>
      <c r="AI1876" s="65"/>
      <c r="AJ1876" s="65"/>
      <c r="AK1876" s="65"/>
      <c r="AL1876">
        <f t="shared" si="670"/>
        <v>100</v>
      </c>
      <c r="AM1876">
        <f t="shared" si="671"/>
        <v>50</v>
      </c>
      <c r="AN1876" t="str">
        <f t="shared" si="672"/>
        <v/>
      </c>
      <c r="AO1876" t="str">
        <f t="shared" si="673"/>
        <v/>
      </c>
      <c r="AP1876" t="str">
        <f t="shared" si="674"/>
        <v/>
      </c>
      <c r="AQ1876" t="str">
        <f t="shared" si="675"/>
        <v/>
      </c>
      <c r="AR1876" t="str">
        <f t="shared" si="676"/>
        <v/>
      </c>
      <c r="AS1876" t="str">
        <f t="shared" si="677"/>
        <v/>
      </c>
      <c r="AT1876" t="str">
        <f t="shared" si="678"/>
        <v/>
      </c>
      <c r="AU1876" t="str">
        <f t="shared" si="679"/>
        <v/>
      </c>
      <c r="AV1876" t="str">
        <f t="shared" si="680"/>
        <v/>
      </c>
      <c r="AW1876">
        <f>'01_指標庫'!$H$4*ISNUMBER($F1876)+'01_指標庫'!$H$5*ISNUMBER($AA1876)+'01_指標庫'!$H$6*ISNUMBER($G1876)+'01_指標庫'!$H$7*ISNUMBER($H1876)+'01_指標庫'!$H$8*ISNUMBER($AF1876)+'01_指標庫'!$H$9*ISNUMBER($AG1876)+'01_指標庫'!$H$10*ISNUMBER($AB1876)+'01_指標庫'!$H$11*ISNUMBER($AC1876)+'01_指標庫'!$H$12*ISNUMBER($AD1876)+'01_指標庫'!$H$13*ISNUMBER($AE1876)+'01_指標庫'!$H$14*ISNUMBER($I1876)+'01_指標庫'!$H$15*ISNUMBER($AH1876)+'01_指標庫'!$H$16*ISNUMBER($K1876)+'01_指標庫'!$H$17*ISNUMBER($AI1876)+'01_指標庫'!$H$18*ISNUMBER($AJ1876)+'01_指標庫'!$H$19*ISNUMBER($AK1876)+'01_指標庫'!$H$20*ISNUMBER($BB1876)+'01_指標庫'!$H$21*ISNUMBER($BC1876)</f>
        <v>51</v>
      </c>
      <c r="AX1876">
        <f>IF(AW1876=0,50,ROUND(('01_指標庫'!$H$4*IF(ISNUMBER($F1876),L1876,0)+'01_指標庫'!$H$5*IF(ISNUMBER($AA1876),AL1876,0)+'01_指標庫'!$H$6*IF(ISNUMBER($G1876),M1876,0)+'01_指標庫'!$H$7*IF(ISNUMBER($H1876),N1876,0)+'01_指標庫'!$H$8*IF(ISNUMBER($AF1876),AQ1876,0)+'01_指標庫'!$H$9*IF(ISNUMBER($AG1876),AR1876,0)+'01_指標庫'!$H$10*IF(ISNUMBER($AB1876),AM1876,0)+'01_指標庫'!$H$11*IF(ISNUMBER($AC1876),AN1876,0)+'01_指標庫'!$H$12*IF(ISNUMBER($AD1876),AO1876,0)+'01_指標庫'!$H$13*IF(ISNUMBER($AE1876),AP1876,0)+'01_指標庫'!$H$14*IF(ISNUMBER($I1876),O1876,0)+'01_指標庫'!$H$15*IF(ISNUMBER($AH1876),AS1876,0)+'01_指標庫'!$H$16*IF(ISNUMBER($K1876),P1876,0)+'01_指標庫'!$H$17*IF(ISNUMBER($AI1876),AT1876,0)+'01_指標庫'!$H$18*IF(ISNUMBER($AJ1876),AU1876,0)+'01_指標庫'!$H$19*IF(ISNUMBER($AK1876),AV1876,0)+'01_指標庫'!$H$20*IF(ISNUMBER($BB1876),BB1876,0)+'01_指標庫'!$H$21*IF(ISNUMBER($BC1876),BC1876,0))/AW1876,1))</f>
        <v>87.3</v>
      </c>
      <c r="AY1876" s="67"/>
      <c r="AZ1876" s="67"/>
      <c r="BA1876" s="66">
        <f t="shared" si="684"/>
        <v>1.1167953285328602E-2</v>
      </c>
      <c r="BB1876">
        <f t="shared" si="685"/>
        <v>100</v>
      </c>
      <c r="BC1876" t="str">
        <f t="shared" si="686"/>
        <v/>
      </c>
    </row>
    <row r="1877" spans="1:55" ht="15" customHeight="1">
      <c r="A1877" s="56">
        <v>1873</v>
      </c>
      <c r="B1877" s="57">
        <v>45274</v>
      </c>
      <c r="C1877" s="56">
        <v>2023</v>
      </c>
      <c r="D1877" s="58" t="s">
        <v>239</v>
      </c>
      <c r="E1877" s="59">
        <v>16537.830000000002</v>
      </c>
      <c r="F1877" s="60">
        <v>0.139153</v>
      </c>
      <c r="G1877" s="60">
        <v>-1.482E-3</v>
      </c>
      <c r="H1877" s="61">
        <v>0.93879999999999997</v>
      </c>
      <c r="I1877" s="62">
        <v>347</v>
      </c>
      <c r="J1877" s="56" t="s">
        <v>235</v>
      </c>
      <c r="K1877" s="63">
        <v>12.48</v>
      </c>
      <c r="L1877" s="56">
        <f t="shared" si="664"/>
        <v>100</v>
      </c>
      <c r="M1877" s="56">
        <f t="shared" si="665"/>
        <v>100</v>
      </c>
      <c r="N1877" s="56">
        <f t="shared" si="666"/>
        <v>100</v>
      </c>
      <c r="O1877" s="56">
        <f t="shared" si="667"/>
        <v>100</v>
      </c>
      <c r="P1877" s="56">
        <f t="shared" si="668"/>
        <v>100</v>
      </c>
      <c r="Q1877" s="63"/>
      <c r="R1877" s="56"/>
      <c r="S1877" s="60">
        <f t="shared" si="681"/>
        <v>-1.4816720070858214E-3</v>
      </c>
      <c r="T1877" s="64">
        <f t="shared" si="682"/>
        <v>2.3789991796554721E-2</v>
      </c>
      <c r="V1877" s="65"/>
      <c r="W1877" s="65"/>
      <c r="Y1877" s="15" t="str">
        <f t="shared" si="669"/>
        <v>EASY</v>
      </c>
      <c r="AA1877" s="66">
        <f t="shared" si="683"/>
        <v>6.0361651810638906E-2</v>
      </c>
      <c r="AB1877">
        <f>LOOKUP($B1877,'07_L1政策步階'!$A$4:$A$14,'07_L1政策步階'!$C$4:$C$14)</f>
        <v>0</v>
      </c>
      <c r="AC1877" s="65"/>
      <c r="AD1877" s="65"/>
      <c r="AE1877" s="65"/>
      <c r="AF1877" s="65"/>
      <c r="AG1877" s="65"/>
      <c r="AH1877" s="65"/>
      <c r="AI1877" s="65"/>
      <c r="AJ1877" s="65"/>
      <c r="AK1877" s="65"/>
      <c r="AL1877">
        <f t="shared" si="670"/>
        <v>100</v>
      </c>
      <c r="AM1877">
        <f t="shared" si="671"/>
        <v>50</v>
      </c>
      <c r="AN1877" t="str">
        <f t="shared" si="672"/>
        <v/>
      </c>
      <c r="AO1877" t="str">
        <f t="shared" si="673"/>
        <v/>
      </c>
      <c r="AP1877" t="str">
        <f t="shared" si="674"/>
        <v/>
      </c>
      <c r="AQ1877" t="str">
        <f t="shared" si="675"/>
        <v/>
      </c>
      <c r="AR1877" t="str">
        <f t="shared" si="676"/>
        <v/>
      </c>
      <c r="AS1877" t="str">
        <f t="shared" si="677"/>
        <v/>
      </c>
      <c r="AT1877" t="str">
        <f t="shared" si="678"/>
        <v/>
      </c>
      <c r="AU1877" t="str">
        <f t="shared" si="679"/>
        <v/>
      </c>
      <c r="AV1877" t="str">
        <f t="shared" si="680"/>
        <v/>
      </c>
      <c r="AW1877">
        <f>'01_指標庫'!$H$4*ISNUMBER($F1877)+'01_指標庫'!$H$5*ISNUMBER($AA1877)+'01_指標庫'!$H$6*ISNUMBER($G1877)+'01_指標庫'!$H$7*ISNUMBER($H1877)+'01_指標庫'!$H$8*ISNUMBER($AF1877)+'01_指標庫'!$H$9*ISNUMBER($AG1877)+'01_指標庫'!$H$10*ISNUMBER($AB1877)+'01_指標庫'!$H$11*ISNUMBER($AC1877)+'01_指標庫'!$H$12*ISNUMBER($AD1877)+'01_指標庫'!$H$13*ISNUMBER($AE1877)+'01_指標庫'!$H$14*ISNUMBER($I1877)+'01_指標庫'!$H$15*ISNUMBER($AH1877)+'01_指標庫'!$H$16*ISNUMBER($K1877)+'01_指標庫'!$H$17*ISNUMBER($AI1877)+'01_指標庫'!$H$18*ISNUMBER($AJ1877)+'01_指標庫'!$H$19*ISNUMBER($AK1877)+'01_指標庫'!$H$20*ISNUMBER($BB1877)+'01_指標庫'!$H$21*ISNUMBER($BC1877)</f>
        <v>51</v>
      </c>
      <c r="AX1877">
        <f>IF(AW1877=0,50,ROUND(('01_指標庫'!$H$4*IF(ISNUMBER($F1877),L1877,0)+'01_指標庫'!$H$5*IF(ISNUMBER($AA1877),AL1877,0)+'01_指標庫'!$H$6*IF(ISNUMBER($G1877),M1877,0)+'01_指標庫'!$H$7*IF(ISNUMBER($H1877),N1877,0)+'01_指標庫'!$H$8*IF(ISNUMBER($AF1877),AQ1877,0)+'01_指標庫'!$H$9*IF(ISNUMBER($AG1877),AR1877,0)+'01_指標庫'!$H$10*IF(ISNUMBER($AB1877),AM1877,0)+'01_指標庫'!$H$11*IF(ISNUMBER($AC1877),AN1877,0)+'01_指標庫'!$H$12*IF(ISNUMBER($AD1877),AO1877,0)+'01_指標庫'!$H$13*IF(ISNUMBER($AE1877),AP1877,0)+'01_指標庫'!$H$14*IF(ISNUMBER($I1877),O1877,0)+'01_指標庫'!$H$15*IF(ISNUMBER($AH1877),AS1877,0)+'01_指標庫'!$H$16*IF(ISNUMBER($K1877),P1877,0)+'01_指標庫'!$H$17*IF(ISNUMBER($AI1877),AT1877,0)+'01_指標庫'!$H$18*IF(ISNUMBER($AJ1877),AU1877,0)+'01_指標庫'!$H$19*IF(ISNUMBER($AK1877),AV1877,0)+'01_指標庫'!$H$20*IF(ISNUMBER($BB1877),BB1877,0)+'01_指標庫'!$H$21*IF(ISNUMBER($BC1877),BC1877,0))/AW1877,1))</f>
        <v>95.1</v>
      </c>
      <c r="AY1877" s="67"/>
      <c r="AZ1877" s="67"/>
      <c r="BA1877" s="66">
        <f t="shared" si="684"/>
        <v>1.3859633644182079E-2</v>
      </c>
      <c r="BB1877">
        <f t="shared" si="685"/>
        <v>100</v>
      </c>
      <c r="BC1877" t="str">
        <f t="shared" si="686"/>
        <v/>
      </c>
    </row>
    <row r="1878" spans="1:55" ht="15" customHeight="1">
      <c r="A1878" s="56">
        <v>1874</v>
      </c>
      <c r="B1878" s="57">
        <v>45275</v>
      </c>
      <c r="C1878" s="56">
        <v>2023</v>
      </c>
      <c r="D1878" s="58" t="s">
        <v>234</v>
      </c>
      <c r="E1878" s="59">
        <v>16623.45</v>
      </c>
      <c r="F1878" s="60">
        <v>0.14324799999999999</v>
      </c>
      <c r="G1878" s="60">
        <v>0</v>
      </c>
      <c r="H1878" s="61">
        <v>0.93879999999999997</v>
      </c>
      <c r="I1878" s="62">
        <v>351</v>
      </c>
      <c r="J1878" s="56" t="s">
        <v>235</v>
      </c>
      <c r="K1878" s="63">
        <v>12.28</v>
      </c>
      <c r="L1878" s="56">
        <f t="shared" si="664"/>
        <v>100</v>
      </c>
      <c r="M1878" s="56">
        <f t="shared" si="665"/>
        <v>100</v>
      </c>
      <c r="N1878" s="56">
        <f t="shared" si="666"/>
        <v>100</v>
      </c>
      <c r="O1878" s="56">
        <f t="shared" si="667"/>
        <v>50</v>
      </c>
      <c r="P1878" s="56">
        <f t="shared" si="668"/>
        <v>100</v>
      </c>
      <c r="Q1878" s="63"/>
      <c r="R1878" s="56"/>
      <c r="S1878" s="60">
        <f t="shared" si="681"/>
        <v>5.1772209534139968E-3</v>
      </c>
      <c r="T1878" s="64">
        <f t="shared" si="682"/>
        <v>-1.602564102564108E-2</v>
      </c>
      <c r="V1878" s="65"/>
      <c r="W1878" s="65"/>
      <c r="Y1878" s="15" t="str">
        <f t="shared" si="669"/>
        <v>EASY</v>
      </c>
      <c r="AA1878" s="66">
        <f t="shared" si="683"/>
        <v>6.1305897337164739E-2</v>
      </c>
      <c r="AB1878">
        <f>LOOKUP($B1878,'07_L1政策步階'!$A$4:$A$14,'07_L1政策步階'!$C$4:$C$14)</f>
        <v>0</v>
      </c>
      <c r="AC1878" s="65"/>
      <c r="AD1878" s="65"/>
      <c r="AE1878" s="65"/>
      <c r="AF1878" s="65"/>
      <c r="AG1878" s="65"/>
      <c r="AH1878" s="65"/>
      <c r="AI1878" s="65"/>
      <c r="AJ1878" s="65"/>
      <c r="AK1878" s="65"/>
      <c r="AL1878">
        <f t="shared" si="670"/>
        <v>100</v>
      </c>
      <c r="AM1878">
        <f t="shared" si="671"/>
        <v>50</v>
      </c>
      <c r="AN1878" t="str">
        <f t="shared" si="672"/>
        <v/>
      </c>
      <c r="AO1878" t="str">
        <f t="shared" si="673"/>
        <v/>
      </c>
      <c r="AP1878" t="str">
        <f t="shared" si="674"/>
        <v/>
      </c>
      <c r="AQ1878" t="str">
        <f t="shared" si="675"/>
        <v/>
      </c>
      <c r="AR1878" t="str">
        <f t="shared" si="676"/>
        <v/>
      </c>
      <c r="AS1878" t="str">
        <f t="shared" si="677"/>
        <v/>
      </c>
      <c r="AT1878" t="str">
        <f t="shared" si="678"/>
        <v/>
      </c>
      <c r="AU1878" t="str">
        <f t="shared" si="679"/>
        <v/>
      </c>
      <c r="AV1878" t="str">
        <f t="shared" si="680"/>
        <v/>
      </c>
      <c r="AW1878">
        <f>'01_指標庫'!$H$4*ISNUMBER($F1878)+'01_指標庫'!$H$5*ISNUMBER($AA1878)+'01_指標庫'!$H$6*ISNUMBER($G1878)+'01_指標庫'!$H$7*ISNUMBER($H1878)+'01_指標庫'!$H$8*ISNUMBER($AF1878)+'01_指標庫'!$H$9*ISNUMBER($AG1878)+'01_指標庫'!$H$10*ISNUMBER($AB1878)+'01_指標庫'!$H$11*ISNUMBER($AC1878)+'01_指標庫'!$H$12*ISNUMBER($AD1878)+'01_指標庫'!$H$13*ISNUMBER($AE1878)+'01_指標庫'!$H$14*ISNUMBER($I1878)+'01_指標庫'!$H$15*ISNUMBER($AH1878)+'01_指標庫'!$H$16*ISNUMBER($K1878)+'01_指標庫'!$H$17*ISNUMBER($AI1878)+'01_指標庫'!$H$18*ISNUMBER($AJ1878)+'01_指標庫'!$H$19*ISNUMBER($AK1878)+'01_指標庫'!$H$20*ISNUMBER($BB1878)+'01_指標庫'!$H$21*ISNUMBER($BC1878)</f>
        <v>51</v>
      </c>
      <c r="AX1878">
        <f>IF(AW1878=0,50,ROUND(('01_指標庫'!$H$4*IF(ISNUMBER($F1878),L1878,0)+'01_指標庫'!$H$5*IF(ISNUMBER($AA1878),AL1878,0)+'01_指標庫'!$H$6*IF(ISNUMBER($G1878),M1878,0)+'01_指標庫'!$H$7*IF(ISNUMBER($H1878),N1878,0)+'01_指標庫'!$H$8*IF(ISNUMBER($AF1878),AQ1878,0)+'01_指標庫'!$H$9*IF(ISNUMBER($AG1878),AR1878,0)+'01_指標庫'!$H$10*IF(ISNUMBER($AB1878),AM1878,0)+'01_指標庫'!$H$11*IF(ISNUMBER($AC1878),AN1878,0)+'01_指標庫'!$H$12*IF(ISNUMBER($AD1878),AO1878,0)+'01_指標庫'!$H$13*IF(ISNUMBER($AE1878),AP1878,0)+'01_指標庫'!$H$14*IF(ISNUMBER($I1878),O1878,0)+'01_指標庫'!$H$15*IF(ISNUMBER($AH1878),AS1878,0)+'01_指標庫'!$H$16*IF(ISNUMBER($K1878),P1878,0)+'01_指標庫'!$H$17*IF(ISNUMBER($AI1878),AT1878,0)+'01_指標庫'!$H$18*IF(ISNUMBER($AJ1878),AU1878,0)+'01_指標庫'!$H$19*IF(ISNUMBER($AK1878),AV1878,0)+'01_指標庫'!$H$20*IF(ISNUMBER($BB1878),BB1878,0)+'01_指標庫'!$H$21*IF(ISNUMBER($BC1878),BC1878,0))/AW1878,1))</f>
        <v>87.3</v>
      </c>
      <c r="AY1878" s="67"/>
      <c r="AZ1878" s="67"/>
      <c r="BA1878" s="66">
        <f t="shared" si="684"/>
        <v>1.6595533481594815E-2</v>
      </c>
      <c r="BB1878">
        <f t="shared" si="685"/>
        <v>100</v>
      </c>
      <c r="BC1878" t="str">
        <f t="shared" si="686"/>
        <v/>
      </c>
    </row>
    <row r="1879" spans="1:55" ht="15" customHeight="1">
      <c r="A1879" s="56">
        <v>1875</v>
      </c>
      <c r="B1879" s="57">
        <v>45278</v>
      </c>
      <c r="C1879" s="56">
        <v>2023</v>
      </c>
      <c r="D1879" s="58" t="s">
        <v>236</v>
      </c>
      <c r="E1879" s="59">
        <v>16729.8</v>
      </c>
      <c r="F1879" s="60">
        <v>0.148808</v>
      </c>
      <c r="G1879" s="60">
        <v>0</v>
      </c>
      <c r="H1879" s="61">
        <v>0.93879999999999997</v>
      </c>
      <c r="I1879" s="62">
        <v>351</v>
      </c>
      <c r="J1879" s="56" t="s">
        <v>235</v>
      </c>
      <c r="K1879" s="63">
        <v>12.56</v>
      </c>
      <c r="L1879" s="56">
        <f t="shared" si="664"/>
        <v>100</v>
      </c>
      <c r="M1879" s="56">
        <f t="shared" si="665"/>
        <v>100</v>
      </c>
      <c r="N1879" s="56">
        <f t="shared" si="666"/>
        <v>100</v>
      </c>
      <c r="O1879" s="56">
        <f t="shared" si="667"/>
        <v>50</v>
      </c>
      <c r="P1879" s="56">
        <f t="shared" si="668"/>
        <v>100</v>
      </c>
      <c r="Q1879" s="63"/>
      <c r="R1879" s="56"/>
      <c r="S1879" s="60">
        <f t="shared" si="681"/>
        <v>6.397588948142463E-3</v>
      </c>
      <c r="T1879" s="64">
        <f t="shared" si="682"/>
        <v>2.2801302931596101E-2</v>
      </c>
      <c r="V1879" s="65"/>
      <c r="W1879" s="65"/>
      <c r="Y1879" s="15" t="str">
        <f t="shared" si="669"/>
        <v>EASY</v>
      </c>
      <c r="AA1879" s="66">
        <f t="shared" si="683"/>
        <v>6.2100772950231198E-2</v>
      </c>
      <c r="AB1879">
        <f>LOOKUP($B1879,'07_L1政策步階'!$A$4:$A$14,'07_L1政策步階'!$C$4:$C$14)</f>
        <v>0</v>
      </c>
      <c r="AC1879" s="65"/>
      <c r="AD1879" s="65"/>
      <c r="AE1879" s="65"/>
      <c r="AF1879" s="65"/>
      <c r="AG1879" s="65"/>
      <c r="AH1879" s="65"/>
      <c r="AI1879" s="65"/>
      <c r="AJ1879" s="65"/>
      <c r="AK1879" s="65"/>
      <c r="AL1879">
        <f t="shared" si="670"/>
        <v>100</v>
      </c>
      <c r="AM1879">
        <f t="shared" si="671"/>
        <v>50</v>
      </c>
      <c r="AN1879" t="str">
        <f t="shared" si="672"/>
        <v/>
      </c>
      <c r="AO1879" t="str">
        <f t="shared" si="673"/>
        <v/>
      </c>
      <c r="AP1879" t="str">
        <f t="shared" si="674"/>
        <v/>
      </c>
      <c r="AQ1879" t="str">
        <f t="shared" si="675"/>
        <v/>
      </c>
      <c r="AR1879" t="str">
        <f t="shared" si="676"/>
        <v/>
      </c>
      <c r="AS1879" t="str">
        <f t="shared" si="677"/>
        <v/>
      </c>
      <c r="AT1879" t="str">
        <f t="shared" si="678"/>
        <v/>
      </c>
      <c r="AU1879" t="str">
        <f t="shared" si="679"/>
        <v/>
      </c>
      <c r="AV1879" t="str">
        <f t="shared" si="680"/>
        <v/>
      </c>
      <c r="AW1879">
        <f>'01_指標庫'!$H$4*ISNUMBER($F1879)+'01_指標庫'!$H$5*ISNUMBER($AA1879)+'01_指標庫'!$H$6*ISNUMBER($G1879)+'01_指標庫'!$H$7*ISNUMBER($H1879)+'01_指標庫'!$H$8*ISNUMBER($AF1879)+'01_指標庫'!$H$9*ISNUMBER($AG1879)+'01_指標庫'!$H$10*ISNUMBER($AB1879)+'01_指標庫'!$H$11*ISNUMBER($AC1879)+'01_指標庫'!$H$12*ISNUMBER($AD1879)+'01_指標庫'!$H$13*ISNUMBER($AE1879)+'01_指標庫'!$H$14*ISNUMBER($I1879)+'01_指標庫'!$H$15*ISNUMBER($AH1879)+'01_指標庫'!$H$16*ISNUMBER($K1879)+'01_指標庫'!$H$17*ISNUMBER($AI1879)+'01_指標庫'!$H$18*ISNUMBER($AJ1879)+'01_指標庫'!$H$19*ISNUMBER($AK1879)+'01_指標庫'!$H$20*ISNUMBER($BB1879)+'01_指標庫'!$H$21*ISNUMBER($BC1879)</f>
        <v>51</v>
      </c>
      <c r="AX1879">
        <f>IF(AW1879=0,50,ROUND(('01_指標庫'!$H$4*IF(ISNUMBER($F1879),L1879,0)+'01_指標庫'!$H$5*IF(ISNUMBER($AA1879),AL1879,0)+'01_指標庫'!$H$6*IF(ISNUMBER($G1879),M1879,0)+'01_指標庫'!$H$7*IF(ISNUMBER($H1879),N1879,0)+'01_指標庫'!$H$8*IF(ISNUMBER($AF1879),AQ1879,0)+'01_指標庫'!$H$9*IF(ISNUMBER($AG1879),AR1879,0)+'01_指標庫'!$H$10*IF(ISNUMBER($AB1879),AM1879,0)+'01_指標庫'!$H$11*IF(ISNUMBER($AC1879),AN1879,0)+'01_指標庫'!$H$12*IF(ISNUMBER($AD1879),AO1879,0)+'01_指標庫'!$H$13*IF(ISNUMBER($AE1879),AP1879,0)+'01_指標庫'!$H$14*IF(ISNUMBER($I1879),O1879,0)+'01_指標庫'!$H$15*IF(ISNUMBER($AH1879),AS1879,0)+'01_指標庫'!$H$16*IF(ISNUMBER($K1879),P1879,0)+'01_指標庫'!$H$17*IF(ISNUMBER($AI1879),AT1879,0)+'01_指標庫'!$H$18*IF(ISNUMBER($AJ1879),AU1879,0)+'01_指標庫'!$H$19*IF(ISNUMBER($AK1879),AV1879,0)+'01_指標庫'!$H$20*IF(ISNUMBER($BB1879),BB1879,0)+'01_指標庫'!$H$21*IF(ISNUMBER($BC1879),BC1879,0))/AW1879,1))</f>
        <v>87.3</v>
      </c>
      <c r="AY1879" s="67"/>
      <c r="AZ1879" s="67"/>
      <c r="BA1879" s="66">
        <f t="shared" si="684"/>
        <v>1.727880251374736E-2</v>
      </c>
      <c r="BB1879">
        <f t="shared" si="685"/>
        <v>100</v>
      </c>
      <c r="BC1879" t="str">
        <f t="shared" si="686"/>
        <v/>
      </c>
    </row>
    <row r="1880" spans="1:55" ht="15" customHeight="1">
      <c r="A1880" s="56">
        <v>1876</v>
      </c>
      <c r="B1880" s="57">
        <v>45279</v>
      </c>
      <c r="C1880" s="56">
        <v>2023</v>
      </c>
      <c r="D1880" s="58" t="s">
        <v>237</v>
      </c>
      <c r="E1880" s="59">
        <v>16811.849999999999</v>
      </c>
      <c r="F1880" s="60">
        <v>0.15265799999999999</v>
      </c>
      <c r="G1880" s="60">
        <v>0</v>
      </c>
      <c r="H1880" s="61">
        <v>0.93879999999999997</v>
      </c>
      <c r="I1880" s="62">
        <v>346</v>
      </c>
      <c r="J1880" s="56" t="s">
        <v>235</v>
      </c>
      <c r="K1880" s="63">
        <v>12.53</v>
      </c>
      <c r="L1880" s="56">
        <f t="shared" si="664"/>
        <v>100</v>
      </c>
      <c r="M1880" s="56">
        <f t="shared" si="665"/>
        <v>100</v>
      </c>
      <c r="N1880" s="56">
        <f t="shared" si="666"/>
        <v>100</v>
      </c>
      <c r="O1880" s="56">
        <f t="shared" si="667"/>
        <v>100</v>
      </c>
      <c r="P1880" s="56">
        <f t="shared" si="668"/>
        <v>100</v>
      </c>
      <c r="Q1880" s="63"/>
      <c r="R1880" s="56"/>
      <c r="S1880" s="60">
        <f t="shared" si="681"/>
        <v>4.9044220492773238E-3</v>
      </c>
      <c r="T1880" s="64">
        <f t="shared" si="682"/>
        <v>-2.3885350318472165E-3</v>
      </c>
      <c r="V1880" s="65"/>
      <c r="W1880" s="65"/>
      <c r="Y1880" s="15" t="str">
        <f t="shared" si="669"/>
        <v>EASY</v>
      </c>
      <c r="AA1880" s="66">
        <f t="shared" si="683"/>
        <v>6.2878746777805583E-2</v>
      </c>
      <c r="AB1880">
        <f>LOOKUP($B1880,'07_L1政策步階'!$A$4:$A$14,'07_L1政策步階'!$C$4:$C$14)</f>
        <v>0</v>
      </c>
      <c r="AC1880" s="65"/>
      <c r="AD1880" s="65"/>
      <c r="AE1880" s="65"/>
      <c r="AF1880" s="65"/>
      <c r="AG1880" s="65"/>
      <c r="AH1880" s="65"/>
      <c r="AI1880" s="65"/>
      <c r="AJ1880" s="65"/>
      <c r="AK1880" s="65"/>
      <c r="AL1880">
        <f t="shared" si="670"/>
        <v>100</v>
      </c>
      <c r="AM1880">
        <f t="shared" si="671"/>
        <v>50</v>
      </c>
      <c r="AN1880" t="str">
        <f t="shared" si="672"/>
        <v/>
      </c>
      <c r="AO1880" t="str">
        <f t="shared" si="673"/>
        <v/>
      </c>
      <c r="AP1880" t="str">
        <f t="shared" si="674"/>
        <v/>
      </c>
      <c r="AQ1880" t="str">
        <f t="shared" si="675"/>
        <v/>
      </c>
      <c r="AR1880" t="str">
        <f t="shared" si="676"/>
        <v/>
      </c>
      <c r="AS1880" t="str">
        <f t="shared" si="677"/>
        <v/>
      </c>
      <c r="AT1880" t="str">
        <f t="shared" si="678"/>
        <v/>
      </c>
      <c r="AU1880" t="str">
        <f t="shared" si="679"/>
        <v/>
      </c>
      <c r="AV1880" t="str">
        <f t="shared" si="680"/>
        <v/>
      </c>
      <c r="AW1880">
        <f>'01_指標庫'!$H$4*ISNUMBER($F1880)+'01_指標庫'!$H$5*ISNUMBER($AA1880)+'01_指標庫'!$H$6*ISNUMBER($G1880)+'01_指標庫'!$H$7*ISNUMBER($H1880)+'01_指標庫'!$H$8*ISNUMBER($AF1880)+'01_指標庫'!$H$9*ISNUMBER($AG1880)+'01_指標庫'!$H$10*ISNUMBER($AB1880)+'01_指標庫'!$H$11*ISNUMBER($AC1880)+'01_指標庫'!$H$12*ISNUMBER($AD1880)+'01_指標庫'!$H$13*ISNUMBER($AE1880)+'01_指標庫'!$H$14*ISNUMBER($I1880)+'01_指標庫'!$H$15*ISNUMBER($AH1880)+'01_指標庫'!$H$16*ISNUMBER($K1880)+'01_指標庫'!$H$17*ISNUMBER($AI1880)+'01_指標庫'!$H$18*ISNUMBER($AJ1880)+'01_指標庫'!$H$19*ISNUMBER($AK1880)+'01_指標庫'!$H$20*ISNUMBER($BB1880)+'01_指標庫'!$H$21*ISNUMBER($BC1880)</f>
        <v>51</v>
      </c>
      <c r="AX1880">
        <f>IF(AW1880=0,50,ROUND(('01_指標庫'!$H$4*IF(ISNUMBER($F1880),L1880,0)+'01_指標庫'!$H$5*IF(ISNUMBER($AA1880),AL1880,0)+'01_指標庫'!$H$6*IF(ISNUMBER($G1880),M1880,0)+'01_指標庫'!$H$7*IF(ISNUMBER($H1880),N1880,0)+'01_指標庫'!$H$8*IF(ISNUMBER($AF1880),AQ1880,0)+'01_指標庫'!$H$9*IF(ISNUMBER($AG1880),AR1880,0)+'01_指標庫'!$H$10*IF(ISNUMBER($AB1880),AM1880,0)+'01_指標庫'!$H$11*IF(ISNUMBER($AC1880),AN1880,0)+'01_指標庫'!$H$12*IF(ISNUMBER($AD1880),AO1880,0)+'01_指標庫'!$H$13*IF(ISNUMBER($AE1880),AP1880,0)+'01_指標庫'!$H$14*IF(ISNUMBER($I1880),O1880,0)+'01_指標庫'!$H$15*IF(ISNUMBER($AH1880),AS1880,0)+'01_指標庫'!$H$16*IF(ISNUMBER($K1880),P1880,0)+'01_指標庫'!$H$17*IF(ISNUMBER($AI1880),AT1880,0)+'01_指標庫'!$H$18*IF(ISNUMBER($AJ1880),AU1880,0)+'01_指標庫'!$H$19*IF(ISNUMBER($AK1880),AV1880,0)+'01_指標庫'!$H$20*IF(ISNUMBER($BB1880),BB1880,0)+'01_指標庫'!$H$21*IF(ISNUMBER($BC1880),BC1880,0))/AW1880,1))</f>
        <v>95.1</v>
      </c>
      <c r="AY1880" s="67"/>
      <c r="AZ1880" s="67"/>
      <c r="BA1880" s="66">
        <f t="shared" si="684"/>
        <v>1.7064550844524184E-2</v>
      </c>
      <c r="BB1880">
        <f t="shared" si="685"/>
        <v>100</v>
      </c>
      <c r="BC1880" t="str">
        <f t="shared" si="686"/>
        <v/>
      </c>
    </row>
    <row r="1881" spans="1:55" ht="15" customHeight="1">
      <c r="A1881" s="56">
        <v>1877</v>
      </c>
      <c r="B1881" s="57">
        <v>45280</v>
      </c>
      <c r="C1881" s="56">
        <v>2023</v>
      </c>
      <c r="D1881" s="58" t="s">
        <v>238</v>
      </c>
      <c r="E1881" s="59">
        <v>16554.16</v>
      </c>
      <c r="F1881" s="60">
        <v>0.13328000000000001</v>
      </c>
      <c r="G1881" s="60">
        <v>-1.5328E-2</v>
      </c>
      <c r="H1881" s="61">
        <v>0.91839999999999999</v>
      </c>
      <c r="I1881" s="62">
        <v>343</v>
      </c>
      <c r="J1881" s="56" t="s">
        <v>235</v>
      </c>
      <c r="K1881" s="63">
        <v>13.67</v>
      </c>
      <c r="L1881" s="56">
        <f t="shared" si="664"/>
        <v>100</v>
      </c>
      <c r="M1881" s="56">
        <f t="shared" si="665"/>
        <v>100</v>
      </c>
      <c r="N1881" s="56">
        <f t="shared" si="666"/>
        <v>100</v>
      </c>
      <c r="O1881" s="56">
        <f t="shared" si="667"/>
        <v>100</v>
      </c>
      <c r="P1881" s="56">
        <f t="shared" si="668"/>
        <v>100</v>
      </c>
      <c r="Q1881" s="63"/>
      <c r="R1881" s="56"/>
      <c r="S1881" s="60">
        <f t="shared" si="681"/>
        <v>-1.5327878847360532E-2</v>
      </c>
      <c r="T1881" s="64">
        <f t="shared" si="682"/>
        <v>9.0981644054269895E-2</v>
      </c>
      <c r="V1881" s="65"/>
      <c r="W1881" s="65"/>
      <c r="Y1881" s="15" t="str">
        <f t="shared" si="669"/>
        <v>EASY</v>
      </c>
      <c r="AA1881" s="66">
        <f t="shared" si="683"/>
        <v>6.3225073084266503E-2</v>
      </c>
      <c r="AB1881">
        <f>LOOKUP($B1881,'07_L1政策步階'!$A$4:$A$14,'07_L1政策步階'!$C$4:$C$14)</f>
        <v>0</v>
      </c>
      <c r="AC1881" s="65"/>
      <c r="AD1881" s="65"/>
      <c r="AE1881" s="65"/>
      <c r="AF1881" s="65"/>
      <c r="AG1881" s="65"/>
      <c r="AH1881" s="65"/>
      <c r="AI1881" s="65"/>
      <c r="AJ1881" s="65"/>
      <c r="AK1881" s="65"/>
      <c r="AL1881">
        <f t="shared" si="670"/>
        <v>100</v>
      </c>
      <c r="AM1881">
        <f t="shared" si="671"/>
        <v>50</v>
      </c>
      <c r="AN1881" t="str">
        <f t="shared" si="672"/>
        <v/>
      </c>
      <c r="AO1881" t="str">
        <f t="shared" si="673"/>
        <v/>
      </c>
      <c r="AP1881" t="str">
        <f t="shared" si="674"/>
        <v/>
      </c>
      <c r="AQ1881" t="str">
        <f t="shared" si="675"/>
        <v/>
      </c>
      <c r="AR1881" t="str">
        <f t="shared" si="676"/>
        <v/>
      </c>
      <c r="AS1881" t="str">
        <f t="shared" si="677"/>
        <v/>
      </c>
      <c r="AT1881" t="str">
        <f t="shared" si="678"/>
        <v/>
      </c>
      <c r="AU1881" t="str">
        <f t="shared" si="679"/>
        <v/>
      </c>
      <c r="AV1881" t="str">
        <f t="shared" si="680"/>
        <v/>
      </c>
      <c r="AW1881">
        <f>'01_指標庫'!$H$4*ISNUMBER($F1881)+'01_指標庫'!$H$5*ISNUMBER($AA1881)+'01_指標庫'!$H$6*ISNUMBER($G1881)+'01_指標庫'!$H$7*ISNUMBER($H1881)+'01_指標庫'!$H$8*ISNUMBER($AF1881)+'01_指標庫'!$H$9*ISNUMBER($AG1881)+'01_指標庫'!$H$10*ISNUMBER($AB1881)+'01_指標庫'!$H$11*ISNUMBER($AC1881)+'01_指標庫'!$H$12*ISNUMBER($AD1881)+'01_指標庫'!$H$13*ISNUMBER($AE1881)+'01_指標庫'!$H$14*ISNUMBER($I1881)+'01_指標庫'!$H$15*ISNUMBER($AH1881)+'01_指標庫'!$H$16*ISNUMBER($K1881)+'01_指標庫'!$H$17*ISNUMBER($AI1881)+'01_指標庫'!$H$18*ISNUMBER($AJ1881)+'01_指標庫'!$H$19*ISNUMBER($AK1881)+'01_指標庫'!$H$20*ISNUMBER($BB1881)+'01_指標庫'!$H$21*ISNUMBER($BC1881)</f>
        <v>51</v>
      </c>
      <c r="AX1881">
        <f>IF(AW1881=0,50,ROUND(('01_指標庫'!$H$4*IF(ISNUMBER($F1881),L1881,0)+'01_指標庫'!$H$5*IF(ISNUMBER($AA1881),AL1881,0)+'01_指標庫'!$H$6*IF(ISNUMBER($G1881),M1881,0)+'01_指標庫'!$H$7*IF(ISNUMBER($H1881),N1881,0)+'01_指標庫'!$H$8*IF(ISNUMBER($AF1881),AQ1881,0)+'01_指標庫'!$H$9*IF(ISNUMBER($AG1881),AR1881,0)+'01_指標庫'!$H$10*IF(ISNUMBER($AB1881),AM1881,0)+'01_指標庫'!$H$11*IF(ISNUMBER($AC1881),AN1881,0)+'01_指標庫'!$H$12*IF(ISNUMBER($AD1881),AO1881,0)+'01_指標庫'!$H$13*IF(ISNUMBER($AE1881),AP1881,0)+'01_指標庫'!$H$14*IF(ISNUMBER($I1881),O1881,0)+'01_指標庫'!$H$15*IF(ISNUMBER($AH1881),AS1881,0)+'01_指標庫'!$H$16*IF(ISNUMBER($K1881),P1881,0)+'01_指標庫'!$H$17*IF(ISNUMBER($AI1881),AT1881,0)+'01_指標庫'!$H$18*IF(ISNUMBER($AJ1881),AU1881,0)+'01_指標庫'!$H$19*IF(ISNUMBER($AK1881),AV1881,0)+'01_指標庫'!$H$20*IF(ISNUMBER($BB1881),BB1881,0)+'01_指標庫'!$H$21*IF(ISNUMBER($BC1881),BC1881,0))/AW1881,1))</f>
        <v>95.1</v>
      </c>
      <c r="AY1881" s="67"/>
      <c r="AZ1881" s="67"/>
      <c r="BA1881" s="66">
        <f t="shared" si="684"/>
        <v>1.2228133509362804E-2</v>
      </c>
      <c r="BB1881">
        <f t="shared" si="685"/>
        <v>100</v>
      </c>
      <c r="BC1881" t="str">
        <f t="shared" si="686"/>
        <v/>
      </c>
    </row>
    <row r="1882" spans="1:55" ht="15" customHeight="1">
      <c r="A1882" s="56">
        <v>1878</v>
      </c>
      <c r="B1882" s="57">
        <v>45281</v>
      </c>
      <c r="C1882" s="56">
        <v>2023</v>
      </c>
      <c r="D1882" s="58" t="s">
        <v>239</v>
      </c>
      <c r="E1882" s="59">
        <v>16757.41</v>
      </c>
      <c r="F1882" s="60">
        <v>0.14541299999999999</v>
      </c>
      <c r="G1882" s="60">
        <v>-3.238E-3</v>
      </c>
      <c r="H1882" s="61">
        <v>0.91839999999999999</v>
      </c>
      <c r="I1882" s="62">
        <v>341</v>
      </c>
      <c r="J1882" s="56" t="s">
        <v>235</v>
      </c>
      <c r="K1882" s="63">
        <v>13.65</v>
      </c>
      <c r="L1882" s="56">
        <f t="shared" si="664"/>
        <v>100</v>
      </c>
      <c r="M1882" s="56">
        <f t="shared" si="665"/>
        <v>100</v>
      </c>
      <c r="N1882" s="56">
        <f t="shared" si="666"/>
        <v>100</v>
      </c>
      <c r="O1882" s="56">
        <f t="shared" si="667"/>
        <v>100</v>
      </c>
      <c r="P1882" s="56">
        <f t="shared" si="668"/>
        <v>100</v>
      </c>
      <c r="Q1882" s="63"/>
      <c r="R1882" s="56"/>
      <c r="S1882" s="60">
        <f t="shared" si="681"/>
        <v>1.227788060523749E-2</v>
      </c>
      <c r="T1882" s="64">
        <f t="shared" si="682"/>
        <v>-1.4630577907827069E-3</v>
      </c>
      <c r="V1882" s="65"/>
      <c r="W1882" s="65"/>
      <c r="Y1882" s="15" t="str">
        <f t="shared" si="669"/>
        <v>EASY</v>
      </c>
      <c r="AA1882" s="66">
        <f t="shared" si="683"/>
        <v>6.3647460596820693E-2</v>
      </c>
      <c r="AB1882">
        <f>LOOKUP($B1882,'07_L1政策步階'!$A$4:$A$14,'07_L1政策步階'!$C$4:$C$14)</f>
        <v>0</v>
      </c>
      <c r="AC1882" s="65"/>
      <c r="AD1882" s="65"/>
      <c r="AE1882" s="65"/>
      <c r="AF1882" s="65"/>
      <c r="AG1882" s="65"/>
      <c r="AH1882" s="65"/>
      <c r="AI1882" s="65"/>
      <c r="AJ1882" s="65"/>
      <c r="AK1882" s="65"/>
      <c r="AL1882">
        <f t="shared" si="670"/>
        <v>100</v>
      </c>
      <c r="AM1882">
        <f t="shared" si="671"/>
        <v>50</v>
      </c>
      <c r="AN1882" t="str">
        <f t="shared" si="672"/>
        <v/>
      </c>
      <c r="AO1882" t="str">
        <f t="shared" si="673"/>
        <v/>
      </c>
      <c r="AP1882" t="str">
        <f t="shared" si="674"/>
        <v/>
      </c>
      <c r="AQ1882" t="str">
        <f t="shared" si="675"/>
        <v/>
      </c>
      <c r="AR1882" t="str">
        <f t="shared" si="676"/>
        <v/>
      </c>
      <c r="AS1882" t="str">
        <f t="shared" si="677"/>
        <v/>
      </c>
      <c r="AT1882" t="str">
        <f t="shared" si="678"/>
        <v/>
      </c>
      <c r="AU1882" t="str">
        <f t="shared" si="679"/>
        <v/>
      </c>
      <c r="AV1882" t="str">
        <f t="shared" si="680"/>
        <v/>
      </c>
      <c r="AW1882">
        <f>'01_指標庫'!$H$4*ISNUMBER($F1882)+'01_指標庫'!$H$5*ISNUMBER($AA1882)+'01_指標庫'!$H$6*ISNUMBER($G1882)+'01_指標庫'!$H$7*ISNUMBER($H1882)+'01_指標庫'!$H$8*ISNUMBER($AF1882)+'01_指標庫'!$H$9*ISNUMBER($AG1882)+'01_指標庫'!$H$10*ISNUMBER($AB1882)+'01_指標庫'!$H$11*ISNUMBER($AC1882)+'01_指標庫'!$H$12*ISNUMBER($AD1882)+'01_指標庫'!$H$13*ISNUMBER($AE1882)+'01_指標庫'!$H$14*ISNUMBER($I1882)+'01_指標庫'!$H$15*ISNUMBER($AH1882)+'01_指標庫'!$H$16*ISNUMBER($K1882)+'01_指標庫'!$H$17*ISNUMBER($AI1882)+'01_指標庫'!$H$18*ISNUMBER($AJ1882)+'01_指標庫'!$H$19*ISNUMBER($AK1882)+'01_指標庫'!$H$20*ISNUMBER($BB1882)+'01_指標庫'!$H$21*ISNUMBER($BC1882)</f>
        <v>51</v>
      </c>
      <c r="AX1882">
        <f>IF(AW1882=0,50,ROUND(('01_指標庫'!$H$4*IF(ISNUMBER($F1882),L1882,0)+'01_指標庫'!$H$5*IF(ISNUMBER($AA1882),AL1882,0)+'01_指標庫'!$H$6*IF(ISNUMBER($G1882),M1882,0)+'01_指標庫'!$H$7*IF(ISNUMBER($H1882),N1882,0)+'01_指標庫'!$H$8*IF(ISNUMBER($AF1882),AQ1882,0)+'01_指標庫'!$H$9*IF(ISNUMBER($AG1882),AR1882,0)+'01_指標庫'!$H$10*IF(ISNUMBER($AB1882),AM1882,0)+'01_指標庫'!$H$11*IF(ISNUMBER($AC1882),AN1882,0)+'01_指標庫'!$H$12*IF(ISNUMBER($AD1882),AO1882,0)+'01_指標庫'!$H$13*IF(ISNUMBER($AE1882),AP1882,0)+'01_指標庫'!$H$14*IF(ISNUMBER($I1882),O1882,0)+'01_指標庫'!$H$15*IF(ISNUMBER($AH1882),AS1882,0)+'01_指標庫'!$H$16*IF(ISNUMBER($K1882),P1882,0)+'01_指標庫'!$H$17*IF(ISNUMBER($AI1882),AT1882,0)+'01_指標庫'!$H$18*IF(ISNUMBER($AJ1882),AU1882,0)+'01_指標庫'!$H$19*IF(ISNUMBER($AK1882),AV1882,0)+'01_指標庫'!$H$20*IF(ISNUMBER($BB1882),BB1882,0)+'01_指標庫'!$H$21*IF(ISNUMBER($BC1882),BC1882,0))/AW1882,1))</f>
        <v>95.1</v>
      </c>
      <c r="AY1882" s="67"/>
      <c r="AZ1882" s="67"/>
      <c r="BA1882" s="66">
        <f t="shared" si="684"/>
        <v>1.0383838926674827E-2</v>
      </c>
      <c r="BB1882">
        <f t="shared" si="685"/>
        <v>100</v>
      </c>
      <c r="BC1882" t="str">
        <f t="shared" si="686"/>
        <v/>
      </c>
    </row>
    <row r="1883" spans="1:55" ht="15" customHeight="1">
      <c r="A1883" s="56">
        <v>1879</v>
      </c>
      <c r="B1883" s="57">
        <v>45282</v>
      </c>
      <c r="C1883" s="56">
        <v>2023</v>
      </c>
      <c r="D1883" s="58" t="s">
        <v>234</v>
      </c>
      <c r="E1883" s="59">
        <v>16777.400000000001</v>
      </c>
      <c r="F1883" s="60">
        <v>0.14490900000000001</v>
      </c>
      <c r="G1883" s="60">
        <v>-2.049E-3</v>
      </c>
      <c r="H1883" s="61">
        <v>0.91839999999999999</v>
      </c>
      <c r="I1883" s="62">
        <v>339</v>
      </c>
      <c r="J1883" s="56" t="s">
        <v>235</v>
      </c>
      <c r="K1883" s="63">
        <v>13.03</v>
      </c>
      <c r="L1883" s="56">
        <f t="shared" si="664"/>
        <v>100</v>
      </c>
      <c r="M1883" s="56">
        <f t="shared" si="665"/>
        <v>100</v>
      </c>
      <c r="N1883" s="56">
        <f t="shared" si="666"/>
        <v>100</v>
      </c>
      <c r="O1883" s="56">
        <f t="shared" si="667"/>
        <v>100</v>
      </c>
      <c r="P1883" s="56">
        <f t="shared" si="668"/>
        <v>100</v>
      </c>
      <c r="Q1883" s="63"/>
      <c r="R1883" s="56"/>
      <c r="S1883" s="60">
        <f t="shared" si="681"/>
        <v>1.1929051088443998E-3</v>
      </c>
      <c r="T1883" s="64">
        <f t="shared" si="682"/>
        <v>-4.5421245421245482E-2</v>
      </c>
      <c r="V1883" s="65"/>
      <c r="W1883" s="65"/>
      <c r="Y1883" s="15" t="str">
        <f t="shared" si="669"/>
        <v>EASY</v>
      </c>
      <c r="AA1883" s="66">
        <f t="shared" si="683"/>
        <v>6.4086711204632385E-2</v>
      </c>
      <c r="AB1883">
        <f>LOOKUP($B1883,'07_L1政策步階'!$A$4:$A$14,'07_L1政策步階'!$C$4:$C$14)</f>
        <v>0</v>
      </c>
      <c r="AC1883" s="65"/>
      <c r="AD1883" s="65"/>
      <c r="AE1883" s="65"/>
      <c r="AF1883" s="65"/>
      <c r="AG1883" s="65"/>
      <c r="AH1883" s="65"/>
      <c r="AI1883" s="65"/>
      <c r="AJ1883" s="65"/>
      <c r="AK1883" s="65"/>
      <c r="AL1883">
        <f t="shared" si="670"/>
        <v>100</v>
      </c>
      <c r="AM1883">
        <f t="shared" si="671"/>
        <v>50</v>
      </c>
      <c r="AN1883" t="str">
        <f t="shared" si="672"/>
        <v/>
      </c>
      <c r="AO1883" t="str">
        <f t="shared" si="673"/>
        <v/>
      </c>
      <c r="AP1883" t="str">
        <f t="shared" si="674"/>
        <v/>
      </c>
      <c r="AQ1883" t="str">
        <f t="shared" si="675"/>
        <v/>
      </c>
      <c r="AR1883" t="str">
        <f t="shared" si="676"/>
        <v/>
      </c>
      <c r="AS1883" t="str">
        <f t="shared" si="677"/>
        <v/>
      </c>
      <c r="AT1883" t="str">
        <f t="shared" si="678"/>
        <v/>
      </c>
      <c r="AU1883" t="str">
        <f t="shared" si="679"/>
        <v/>
      </c>
      <c r="AV1883" t="str">
        <f t="shared" si="680"/>
        <v/>
      </c>
      <c r="AW1883">
        <f>'01_指標庫'!$H$4*ISNUMBER($F1883)+'01_指標庫'!$H$5*ISNUMBER($AA1883)+'01_指標庫'!$H$6*ISNUMBER($G1883)+'01_指標庫'!$H$7*ISNUMBER($H1883)+'01_指標庫'!$H$8*ISNUMBER($AF1883)+'01_指標庫'!$H$9*ISNUMBER($AG1883)+'01_指標庫'!$H$10*ISNUMBER($AB1883)+'01_指標庫'!$H$11*ISNUMBER($AC1883)+'01_指標庫'!$H$12*ISNUMBER($AD1883)+'01_指標庫'!$H$13*ISNUMBER($AE1883)+'01_指標庫'!$H$14*ISNUMBER($I1883)+'01_指標庫'!$H$15*ISNUMBER($AH1883)+'01_指標庫'!$H$16*ISNUMBER($K1883)+'01_指標庫'!$H$17*ISNUMBER($AI1883)+'01_指標庫'!$H$18*ISNUMBER($AJ1883)+'01_指標庫'!$H$19*ISNUMBER($AK1883)+'01_指標庫'!$H$20*ISNUMBER($BB1883)+'01_指標庫'!$H$21*ISNUMBER($BC1883)</f>
        <v>51</v>
      </c>
      <c r="AX1883">
        <f>IF(AW1883=0,50,ROUND(('01_指標庫'!$H$4*IF(ISNUMBER($F1883),L1883,0)+'01_指標庫'!$H$5*IF(ISNUMBER($AA1883),AL1883,0)+'01_指標庫'!$H$6*IF(ISNUMBER($G1883),M1883,0)+'01_指標庫'!$H$7*IF(ISNUMBER($H1883),N1883,0)+'01_指標庫'!$H$8*IF(ISNUMBER($AF1883),AQ1883,0)+'01_指標庫'!$H$9*IF(ISNUMBER($AG1883),AR1883,0)+'01_指標庫'!$H$10*IF(ISNUMBER($AB1883),AM1883,0)+'01_指標庫'!$H$11*IF(ISNUMBER($AC1883),AN1883,0)+'01_指標庫'!$H$12*IF(ISNUMBER($AD1883),AO1883,0)+'01_指標庫'!$H$13*IF(ISNUMBER($AE1883),AP1883,0)+'01_指標庫'!$H$14*IF(ISNUMBER($I1883),O1883,0)+'01_指標庫'!$H$15*IF(ISNUMBER($AH1883),AS1883,0)+'01_指標庫'!$H$16*IF(ISNUMBER($K1883),P1883,0)+'01_指標庫'!$H$17*IF(ISNUMBER($AI1883),AT1883,0)+'01_指標庫'!$H$18*IF(ISNUMBER($AJ1883),AU1883,0)+'01_指標庫'!$H$19*IF(ISNUMBER($AK1883),AV1883,0)+'01_指標庫'!$H$20*IF(ISNUMBER($BB1883),BB1883,0)+'01_指標庫'!$H$21*IF(ISNUMBER($BC1883),BC1883,0))/AW1883,1))</f>
        <v>89.2</v>
      </c>
      <c r="AY1883" s="67"/>
      <c r="AZ1883" s="67"/>
      <c r="BA1883" s="66">
        <f t="shared" si="684"/>
        <v>8.0213824784811649E-3</v>
      </c>
      <c r="BB1883">
        <f t="shared" si="685"/>
        <v>50</v>
      </c>
      <c r="BC1883" t="str">
        <f t="shared" si="686"/>
        <v/>
      </c>
    </row>
    <row r="1884" spans="1:55" ht="15" customHeight="1">
      <c r="A1884" s="56">
        <v>1880</v>
      </c>
      <c r="B1884" s="57">
        <v>45286</v>
      </c>
      <c r="C1884" s="56">
        <v>2023</v>
      </c>
      <c r="D1884" s="58" t="s">
        <v>237</v>
      </c>
      <c r="E1884" s="59">
        <v>16878.46</v>
      </c>
      <c r="F1884" s="60">
        <v>0.14982500000000001</v>
      </c>
      <c r="G1884" s="60">
        <v>0</v>
      </c>
      <c r="H1884" s="61">
        <v>0.91839999999999999</v>
      </c>
      <c r="I1884" s="62">
        <v>337</v>
      </c>
      <c r="J1884" s="56" t="s">
        <v>235</v>
      </c>
      <c r="K1884" s="63">
        <v>12.99</v>
      </c>
      <c r="L1884" s="56">
        <f t="shared" si="664"/>
        <v>100</v>
      </c>
      <c r="M1884" s="56">
        <f t="shared" si="665"/>
        <v>100</v>
      </c>
      <c r="N1884" s="56">
        <f t="shared" si="666"/>
        <v>100</v>
      </c>
      <c r="O1884" s="56">
        <f t="shared" si="667"/>
        <v>100</v>
      </c>
      <c r="P1884" s="56">
        <f t="shared" si="668"/>
        <v>100</v>
      </c>
      <c r="Q1884" s="63"/>
      <c r="R1884" s="56"/>
      <c r="S1884" s="60">
        <f t="shared" si="681"/>
        <v>6.0235793388723202E-3</v>
      </c>
      <c r="T1884" s="64">
        <f t="shared" si="682"/>
        <v>-3.0698388334611248E-3</v>
      </c>
      <c r="V1884" s="65"/>
      <c r="W1884" s="65"/>
      <c r="Y1884" s="15" t="str">
        <f t="shared" si="669"/>
        <v>EASY</v>
      </c>
      <c r="AA1884" s="66">
        <f t="shared" si="683"/>
        <v>6.4823013230127957E-2</v>
      </c>
      <c r="AB1884">
        <f>LOOKUP($B1884,'07_L1政策步階'!$A$4:$A$14,'07_L1政策步階'!$C$4:$C$14)</f>
        <v>0</v>
      </c>
      <c r="AC1884" s="65"/>
      <c r="AD1884" s="65"/>
      <c r="AE1884" s="65"/>
      <c r="AF1884" s="65"/>
      <c r="AG1884" s="65"/>
      <c r="AH1884" s="65"/>
      <c r="AI1884" s="65"/>
      <c r="AJ1884" s="65"/>
      <c r="AK1884" s="65"/>
      <c r="AL1884">
        <f t="shared" si="670"/>
        <v>100</v>
      </c>
      <c r="AM1884">
        <f t="shared" si="671"/>
        <v>50</v>
      </c>
      <c r="AN1884" t="str">
        <f t="shared" si="672"/>
        <v/>
      </c>
      <c r="AO1884" t="str">
        <f t="shared" si="673"/>
        <v/>
      </c>
      <c r="AP1884" t="str">
        <f t="shared" si="674"/>
        <v/>
      </c>
      <c r="AQ1884" t="str">
        <f t="shared" si="675"/>
        <v/>
      </c>
      <c r="AR1884" t="str">
        <f t="shared" si="676"/>
        <v/>
      </c>
      <c r="AS1884" t="str">
        <f t="shared" si="677"/>
        <v/>
      </c>
      <c r="AT1884" t="str">
        <f t="shared" si="678"/>
        <v/>
      </c>
      <c r="AU1884" t="str">
        <f t="shared" si="679"/>
        <v/>
      </c>
      <c r="AV1884" t="str">
        <f t="shared" si="680"/>
        <v/>
      </c>
      <c r="AW1884">
        <f>'01_指標庫'!$H$4*ISNUMBER($F1884)+'01_指標庫'!$H$5*ISNUMBER($AA1884)+'01_指標庫'!$H$6*ISNUMBER($G1884)+'01_指標庫'!$H$7*ISNUMBER($H1884)+'01_指標庫'!$H$8*ISNUMBER($AF1884)+'01_指標庫'!$H$9*ISNUMBER($AG1884)+'01_指標庫'!$H$10*ISNUMBER($AB1884)+'01_指標庫'!$H$11*ISNUMBER($AC1884)+'01_指標庫'!$H$12*ISNUMBER($AD1884)+'01_指標庫'!$H$13*ISNUMBER($AE1884)+'01_指標庫'!$H$14*ISNUMBER($I1884)+'01_指標庫'!$H$15*ISNUMBER($AH1884)+'01_指標庫'!$H$16*ISNUMBER($K1884)+'01_指標庫'!$H$17*ISNUMBER($AI1884)+'01_指標庫'!$H$18*ISNUMBER($AJ1884)+'01_指標庫'!$H$19*ISNUMBER($AK1884)+'01_指標庫'!$H$20*ISNUMBER($BB1884)+'01_指標庫'!$H$21*ISNUMBER($BC1884)</f>
        <v>51</v>
      </c>
      <c r="AX1884">
        <f>IF(AW1884=0,50,ROUND(('01_指標庫'!$H$4*IF(ISNUMBER($F1884),L1884,0)+'01_指標庫'!$H$5*IF(ISNUMBER($AA1884),AL1884,0)+'01_指標庫'!$H$6*IF(ISNUMBER($G1884),M1884,0)+'01_指標庫'!$H$7*IF(ISNUMBER($H1884),N1884,0)+'01_指標庫'!$H$8*IF(ISNUMBER($AF1884),AQ1884,0)+'01_指標庫'!$H$9*IF(ISNUMBER($AG1884),AR1884,0)+'01_指標庫'!$H$10*IF(ISNUMBER($AB1884),AM1884,0)+'01_指標庫'!$H$11*IF(ISNUMBER($AC1884),AN1884,0)+'01_指標庫'!$H$12*IF(ISNUMBER($AD1884),AO1884,0)+'01_指標庫'!$H$13*IF(ISNUMBER($AE1884),AP1884,0)+'01_指標庫'!$H$14*IF(ISNUMBER($I1884),O1884,0)+'01_指標庫'!$H$15*IF(ISNUMBER($AH1884),AS1884,0)+'01_指標庫'!$H$16*IF(ISNUMBER($K1884),P1884,0)+'01_指標庫'!$H$17*IF(ISNUMBER($AI1884),AT1884,0)+'01_指標庫'!$H$18*IF(ISNUMBER($AJ1884),AU1884,0)+'01_指標庫'!$H$19*IF(ISNUMBER($AK1884),AV1884,0)+'01_指標庫'!$H$20*IF(ISNUMBER($BB1884),BB1884,0)+'01_指標庫'!$H$21*IF(ISNUMBER($BC1884),BC1884,0))/AW1884,1))</f>
        <v>89.2</v>
      </c>
      <c r="AY1884" s="67"/>
      <c r="AZ1884" s="67"/>
      <c r="BA1884" s="66">
        <f t="shared" si="684"/>
        <v>5.8322685242269134E-3</v>
      </c>
      <c r="BB1884">
        <f t="shared" si="685"/>
        <v>50</v>
      </c>
      <c r="BC1884" t="str">
        <f t="shared" si="686"/>
        <v/>
      </c>
    </row>
    <row r="1885" spans="1:55" ht="15" customHeight="1">
      <c r="A1885" s="56">
        <v>1881</v>
      </c>
      <c r="B1885" s="57">
        <v>45287</v>
      </c>
      <c r="C1885" s="56">
        <v>2023</v>
      </c>
      <c r="D1885" s="58" t="s">
        <v>238</v>
      </c>
      <c r="E1885" s="59">
        <v>16906.8</v>
      </c>
      <c r="F1885" s="60">
        <v>0.14980399999999999</v>
      </c>
      <c r="G1885" s="60">
        <v>0</v>
      </c>
      <c r="H1885" s="61">
        <v>0.91839999999999999</v>
      </c>
      <c r="I1885" s="62">
        <v>334</v>
      </c>
      <c r="J1885" s="56" t="s">
        <v>235</v>
      </c>
      <c r="K1885" s="63">
        <v>12.43</v>
      </c>
      <c r="L1885" s="56">
        <f t="shared" si="664"/>
        <v>100</v>
      </c>
      <c r="M1885" s="56">
        <f t="shared" si="665"/>
        <v>100</v>
      </c>
      <c r="N1885" s="56">
        <f t="shared" si="666"/>
        <v>100</v>
      </c>
      <c r="O1885" s="56">
        <f t="shared" si="667"/>
        <v>100</v>
      </c>
      <c r="P1885" s="56">
        <f t="shared" si="668"/>
        <v>100</v>
      </c>
      <c r="Q1885" s="63"/>
      <c r="R1885" s="56"/>
      <c r="S1885" s="60">
        <f t="shared" si="681"/>
        <v>1.6790631372767262E-3</v>
      </c>
      <c r="T1885" s="64">
        <f t="shared" si="682"/>
        <v>-4.3110084680523464E-2</v>
      </c>
      <c r="V1885" s="65"/>
      <c r="W1885" s="65"/>
      <c r="Y1885" s="15" t="str">
        <f t="shared" si="669"/>
        <v>EASY</v>
      </c>
      <c r="AA1885" s="66">
        <f t="shared" si="683"/>
        <v>6.5377143960781758E-2</v>
      </c>
      <c r="AB1885">
        <f>LOOKUP($B1885,'07_L1政策步階'!$A$4:$A$14,'07_L1政策步階'!$C$4:$C$14)</f>
        <v>0</v>
      </c>
      <c r="AC1885" s="65"/>
      <c r="AD1885" s="65"/>
      <c r="AE1885" s="65"/>
      <c r="AF1885" s="65"/>
      <c r="AG1885" s="65"/>
      <c r="AH1885" s="65"/>
      <c r="AI1885" s="65"/>
      <c r="AJ1885" s="65"/>
      <c r="AK1885" s="65"/>
      <c r="AL1885">
        <f t="shared" si="670"/>
        <v>100</v>
      </c>
      <c r="AM1885">
        <f t="shared" si="671"/>
        <v>50</v>
      </c>
      <c r="AN1885" t="str">
        <f t="shared" si="672"/>
        <v/>
      </c>
      <c r="AO1885" t="str">
        <f t="shared" si="673"/>
        <v/>
      </c>
      <c r="AP1885" t="str">
        <f t="shared" si="674"/>
        <v/>
      </c>
      <c r="AQ1885" t="str">
        <f t="shared" si="675"/>
        <v/>
      </c>
      <c r="AR1885" t="str">
        <f t="shared" si="676"/>
        <v/>
      </c>
      <c r="AS1885" t="str">
        <f t="shared" si="677"/>
        <v/>
      </c>
      <c r="AT1885" t="str">
        <f t="shared" si="678"/>
        <v/>
      </c>
      <c r="AU1885" t="str">
        <f t="shared" si="679"/>
        <v/>
      </c>
      <c r="AV1885" t="str">
        <f t="shared" si="680"/>
        <v/>
      </c>
      <c r="AW1885">
        <f>'01_指標庫'!$H$4*ISNUMBER($F1885)+'01_指標庫'!$H$5*ISNUMBER($AA1885)+'01_指標庫'!$H$6*ISNUMBER($G1885)+'01_指標庫'!$H$7*ISNUMBER($H1885)+'01_指標庫'!$H$8*ISNUMBER($AF1885)+'01_指標庫'!$H$9*ISNUMBER($AG1885)+'01_指標庫'!$H$10*ISNUMBER($AB1885)+'01_指標庫'!$H$11*ISNUMBER($AC1885)+'01_指標庫'!$H$12*ISNUMBER($AD1885)+'01_指標庫'!$H$13*ISNUMBER($AE1885)+'01_指標庫'!$H$14*ISNUMBER($I1885)+'01_指標庫'!$H$15*ISNUMBER($AH1885)+'01_指標庫'!$H$16*ISNUMBER($K1885)+'01_指標庫'!$H$17*ISNUMBER($AI1885)+'01_指標庫'!$H$18*ISNUMBER($AJ1885)+'01_指標庫'!$H$19*ISNUMBER($AK1885)+'01_指標庫'!$H$20*ISNUMBER($BB1885)+'01_指標庫'!$H$21*ISNUMBER($BC1885)</f>
        <v>51</v>
      </c>
      <c r="AX1885">
        <f>IF(AW1885=0,50,ROUND(('01_指標庫'!$H$4*IF(ISNUMBER($F1885),L1885,0)+'01_指標庫'!$H$5*IF(ISNUMBER($AA1885),AL1885,0)+'01_指標庫'!$H$6*IF(ISNUMBER($G1885),M1885,0)+'01_指標庫'!$H$7*IF(ISNUMBER($H1885),N1885,0)+'01_指標庫'!$H$8*IF(ISNUMBER($AF1885),AQ1885,0)+'01_指標庫'!$H$9*IF(ISNUMBER($AG1885),AR1885,0)+'01_指標庫'!$H$10*IF(ISNUMBER($AB1885),AM1885,0)+'01_指標庫'!$H$11*IF(ISNUMBER($AC1885),AN1885,0)+'01_指標庫'!$H$12*IF(ISNUMBER($AD1885),AO1885,0)+'01_指標庫'!$H$13*IF(ISNUMBER($AE1885),AP1885,0)+'01_指標庫'!$H$14*IF(ISNUMBER($I1885),O1885,0)+'01_指標庫'!$H$15*IF(ISNUMBER($AH1885),AS1885,0)+'01_指標庫'!$H$16*IF(ISNUMBER($K1885),P1885,0)+'01_指標庫'!$H$17*IF(ISNUMBER($AI1885),AT1885,0)+'01_指標庫'!$H$18*IF(ISNUMBER($AJ1885),AU1885,0)+'01_指標庫'!$H$19*IF(ISNUMBER($AK1885),AV1885,0)+'01_指標庫'!$H$20*IF(ISNUMBER($BB1885),BB1885,0)+'01_指標庫'!$H$21*IF(ISNUMBER($BC1885),BC1885,0))/AW1885,1))</f>
        <v>89.2</v>
      </c>
      <c r="AY1885" s="67"/>
      <c r="AZ1885" s="67"/>
      <c r="BA1885" s="66">
        <f t="shared" si="684"/>
        <v>3.6432434625131016E-3</v>
      </c>
      <c r="BB1885">
        <f t="shared" si="685"/>
        <v>50</v>
      </c>
      <c r="BC1885" t="str">
        <f t="shared" si="686"/>
        <v/>
      </c>
    </row>
    <row r="1886" spans="1:55" ht="15" customHeight="1">
      <c r="A1886" s="56">
        <v>1882</v>
      </c>
      <c r="B1886" s="57">
        <v>45288</v>
      </c>
      <c r="C1886" s="56">
        <v>2023</v>
      </c>
      <c r="D1886" s="58" t="s">
        <v>239</v>
      </c>
      <c r="E1886" s="59">
        <v>16898.47</v>
      </c>
      <c r="F1886" s="60">
        <v>0.14740400000000001</v>
      </c>
      <c r="G1886" s="60">
        <v>-4.9299999999999995E-4</v>
      </c>
      <c r="H1886" s="61">
        <v>0.91839999999999999</v>
      </c>
      <c r="I1886" s="62">
        <v>332</v>
      </c>
      <c r="J1886" s="56" t="s">
        <v>235</v>
      </c>
      <c r="K1886" s="63">
        <v>12.47</v>
      </c>
      <c r="L1886" s="56">
        <f t="shared" si="664"/>
        <v>100</v>
      </c>
      <c r="M1886" s="56">
        <f t="shared" si="665"/>
        <v>100</v>
      </c>
      <c r="N1886" s="56">
        <f t="shared" si="666"/>
        <v>100</v>
      </c>
      <c r="O1886" s="56">
        <f t="shared" si="667"/>
        <v>100</v>
      </c>
      <c r="P1886" s="56">
        <f t="shared" si="668"/>
        <v>100</v>
      </c>
      <c r="Q1886" s="63"/>
      <c r="R1886" s="56"/>
      <c r="S1886" s="60">
        <f t="shared" si="681"/>
        <v>-4.9270116166266753E-4</v>
      </c>
      <c r="T1886" s="64">
        <f t="shared" si="682"/>
        <v>3.2180209171359664E-3</v>
      </c>
      <c r="V1886" s="65"/>
      <c r="W1886" s="65"/>
      <c r="Y1886" s="15" t="str">
        <f t="shared" si="669"/>
        <v>EASY</v>
      </c>
      <c r="AA1886" s="66">
        <f t="shared" si="683"/>
        <v>6.6090083635319985E-2</v>
      </c>
      <c r="AB1886">
        <f>LOOKUP($B1886,'07_L1政策步階'!$A$4:$A$14,'07_L1政策步階'!$C$4:$C$14)</f>
        <v>0</v>
      </c>
      <c r="AC1886" s="65"/>
      <c r="AD1886" s="65"/>
      <c r="AE1886" s="65"/>
      <c r="AF1886" s="65"/>
      <c r="AG1886" s="65"/>
      <c r="AH1886" s="65"/>
      <c r="AI1886" s="65"/>
      <c r="AJ1886" s="65"/>
      <c r="AK1886" s="65"/>
      <c r="AL1886">
        <f t="shared" si="670"/>
        <v>100</v>
      </c>
      <c r="AM1886">
        <f t="shared" si="671"/>
        <v>50</v>
      </c>
      <c r="AN1886" t="str">
        <f t="shared" si="672"/>
        <v/>
      </c>
      <c r="AO1886" t="str">
        <f t="shared" si="673"/>
        <v/>
      </c>
      <c r="AP1886" t="str">
        <f t="shared" si="674"/>
        <v/>
      </c>
      <c r="AQ1886" t="str">
        <f t="shared" si="675"/>
        <v/>
      </c>
      <c r="AR1886" t="str">
        <f t="shared" si="676"/>
        <v/>
      </c>
      <c r="AS1886" t="str">
        <f t="shared" si="677"/>
        <v/>
      </c>
      <c r="AT1886" t="str">
        <f t="shared" si="678"/>
        <v/>
      </c>
      <c r="AU1886" t="str">
        <f t="shared" si="679"/>
        <v/>
      </c>
      <c r="AV1886" t="str">
        <f t="shared" si="680"/>
        <v/>
      </c>
      <c r="AW1886">
        <f>'01_指標庫'!$H$4*ISNUMBER($F1886)+'01_指標庫'!$H$5*ISNUMBER($AA1886)+'01_指標庫'!$H$6*ISNUMBER($G1886)+'01_指標庫'!$H$7*ISNUMBER($H1886)+'01_指標庫'!$H$8*ISNUMBER($AF1886)+'01_指標庫'!$H$9*ISNUMBER($AG1886)+'01_指標庫'!$H$10*ISNUMBER($AB1886)+'01_指標庫'!$H$11*ISNUMBER($AC1886)+'01_指標庫'!$H$12*ISNUMBER($AD1886)+'01_指標庫'!$H$13*ISNUMBER($AE1886)+'01_指標庫'!$H$14*ISNUMBER($I1886)+'01_指標庫'!$H$15*ISNUMBER($AH1886)+'01_指標庫'!$H$16*ISNUMBER($K1886)+'01_指標庫'!$H$17*ISNUMBER($AI1886)+'01_指標庫'!$H$18*ISNUMBER($AJ1886)+'01_指標庫'!$H$19*ISNUMBER($AK1886)+'01_指標庫'!$H$20*ISNUMBER($BB1886)+'01_指標庫'!$H$21*ISNUMBER($BC1886)</f>
        <v>51</v>
      </c>
      <c r="AX1886">
        <f>IF(AW1886=0,50,ROUND(('01_指標庫'!$H$4*IF(ISNUMBER($F1886),L1886,0)+'01_指標庫'!$H$5*IF(ISNUMBER($AA1886),AL1886,0)+'01_指標庫'!$H$6*IF(ISNUMBER($G1886),M1886,0)+'01_指標庫'!$H$7*IF(ISNUMBER($H1886),N1886,0)+'01_指標庫'!$H$8*IF(ISNUMBER($AF1886),AQ1886,0)+'01_指標庫'!$H$9*IF(ISNUMBER($AG1886),AR1886,0)+'01_指標庫'!$H$10*IF(ISNUMBER($AB1886),AM1886,0)+'01_指標庫'!$H$11*IF(ISNUMBER($AC1886),AN1886,0)+'01_指標庫'!$H$12*IF(ISNUMBER($AD1886),AO1886,0)+'01_指標庫'!$H$13*IF(ISNUMBER($AE1886),AP1886,0)+'01_指標庫'!$H$14*IF(ISNUMBER($I1886),O1886,0)+'01_指標庫'!$H$15*IF(ISNUMBER($AH1886),AS1886,0)+'01_指標庫'!$H$16*IF(ISNUMBER($K1886),P1886,0)+'01_指標庫'!$H$17*IF(ISNUMBER($AI1886),AT1886,0)+'01_指標庫'!$H$18*IF(ISNUMBER($AJ1886),AU1886,0)+'01_指標庫'!$H$19*IF(ISNUMBER($AK1886),AV1886,0)+'01_指標庫'!$H$20*IF(ISNUMBER($BB1886),BB1886,0)+'01_指標庫'!$H$21*IF(ISNUMBER($BC1886),BC1886,0))/AW1886,1))</f>
        <v>89.2</v>
      </c>
      <c r="AY1886" s="67"/>
      <c r="AZ1886" s="67"/>
      <c r="BA1886" s="66">
        <f t="shared" si="684"/>
        <v>5.7408352486867376E-3</v>
      </c>
      <c r="BB1886">
        <f t="shared" si="685"/>
        <v>50</v>
      </c>
      <c r="BC1886" t="str">
        <f t="shared" si="686"/>
        <v/>
      </c>
    </row>
    <row r="1887" spans="1:55" ht="15" customHeight="1">
      <c r="A1887" s="56">
        <v>1883</v>
      </c>
      <c r="B1887" s="57">
        <v>45289</v>
      </c>
      <c r="C1887" s="56">
        <v>2023</v>
      </c>
      <c r="D1887" s="58" t="s">
        <v>234</v>
      </c>
      <c r="E1887" s="59">
        <v>16825.93</v>
      </c>
      <c r="F1887" s="60">
        <v>0.140707</v>
      </c>
      <c r="G1887" s="60">
        <v>-4.7829999999999999E-3</v>
      </c>
      <c r="H1887" s="61">
        <v>0.91839999999999999</v>
      </c>
      <c r="I1887" s="62">
        <v>334</v>
      </c>
      <c r="J1887" s="56" t="s">
        <v>235</v>
      </c>
      <c r="K1887" s="63">
        <v>12.45</v>
      </c>
      <c r="L1887" s="56">
        <f t="shared" si="664"/>
        <v>100</v>
      </c>
      <c r="M1887" s="56">
        <f t="shared" si="665"/>
        <v>100</v>
      </c>
      <c r="N1887" s="56">
        <f t="shared" si="666"/>
        <v>100</v>
      </c>
      <c r="O1887" s="56">
        <f t="shared" si="667"/>
        <v>100</v>
      </c>
      <c r="P1887" s="56">
        <f t="shared" si="668"/>
        <v>100</v>
      </c>
      <c r="Q1887" s="63"/>
      <c r="R1887" s="56"/>
      <c r="S1887" s="60">
        <f t="shared" si="681"/>
        <v>-4.2926963210279112E-3</v>
      </c>
      <c r="T1887" s="64">
        <f t="shared" si="682"/>
        <v>-1.6038492381716951E-3</v>
      </c>
      <c r="V1887" s="65"/>
      <c r="W1887" s="65"/>
      <c r="Y1887" s="15" t="str">
        <f t="shared" si="669"/>
        <v>EASY</v>
      </c>
      <c r="AA1887" s="66">
        <f t="shared" si="683"/>
        <v>6.7035727683979696E-2</v>
      </c>
      <c r="AB1887">
        <f>LOOKUP($B1887,'07_L1政策步階'!$A$4:$A$14,'07_L1政策步階'!$C$4:$C$14)</f>
        <v>0</v>
      </c>
      <c r="AC1887" s="65"/>
      <c r="AD1887" s="65"/>
      <c r="AE1887" s="65"/>
      <c r="AF1887" s="65"/>
      <c r="AG1887" s="65"/>
      <c r="AH1887" s="65"/>
      <c r="AI1887" s="65"/>
      <c r="AJ1887" s="65"/>
      <c r="AK1887" s="65"/>
      <c r="AL1887">
        <f t="shared" si="670"/>
        <v>100</v>
      </c>
      <c r="AM1887">
        <f t="shared" si="671"/>
        <v>50</v>
      </c>
      <c r="AN1887" t="str">
        <f t="shared" si="672"/>
        <v/>
      </c>
      <c r="AO1887" t="str">
        <f t="shared" si="673"/>
        <v/>
      </c>
      <c r="AP1887" t="str">
        <f t="shared" si="674"/>
        <v/>
      </c>
      <c r="AQ1887" t="str">
        <f t="shared" si="675"/>
        <v/>
      </c>
      <c r="AR1887" t="str">
        <f t="shared" si="676"/>
        <v/>
      </c>
      <c r="AS1887" t="str">
        <f t="shared" si="677"/>
        <v/>
      </c>
      <c r="AT1887" t="str">
        <f t="shared" si="678"/>
        <v/>
      </c>
      <c r="AU1887" t="str">
        <f t="shared" si="679"/>
        <v/>
      </c>
      <c r="AV1887" t="str">
        <f t="shared" si="680"/>
        <v/>
      </c>
      <c r="AW1887">
        <f>'01_指標庫'!$H$4*ISNUMBER($F1887)+'01_指標庫'!$H$5*ISNUMBER($AA1887)+'01_指標庫'!$H$6*ISNUMBER($G1887)+'01_指標庫'!$H$7*ISNUMBER($H1887)+'01_指標庫'!$H$8*ISNUMBER($AF1887)+'01_指標庫'!$H$9*ISNUMBER($AG1887)+'01_指標庫'!$H$10*ISNUMBER($AB1887)+'01_指標庫'!$H$11*ISNUMBER($AC1887)+'01_指標庫'!$H$12*ISNUMBER($AD1887)+'01_指標庫'!$H$13*ISNUMBER($AE1887)+'01_指標庫'!$H$14*ISNUMBER($I1887)+'01_指標庫'!$H$15*ISNUMBER($AH1887)+'01_指標庫'!$H$16*ISNUMBER($K1887)+'01_指標庫'!$H$17*ISNUMBER($AI1887)+'01_指標庫'!$H$18*ISNUMBER($AJ1887)+'01_指標庫'!$H$19*ISNUMBER($AK1887)+'01_指標庫'!$H$20*ISNUMBER($BB1887)+'01_指標庫'!$H$21*ISNUMBER($BC1887)</f>
        <v>51</v>
      </c>
      <c r="AX1887">
        <f>IF(AW1887=0,50,ROUND(('01_指標庫'!$H$4*IF(ISNUMBER($F1887),L1887,0)+'01_指標庫'!$H$5*IF(ISNUMBER($AA1887),AL1887,0)+'01_指標庫'!$H$6*IF(ISNUMBER($G1887),M1887,0)+'01_指標庫'!$H$7*IF(ISNUMBER($H1887),N1887,0)+'01_指標庫'!$H$8*IF(ISNUMBER($AF1887),AQ1887,0)+'01_指標庫'!$H$9*IF(ISNUMBER($AG1887),AR1887,0)+'01_指標庫'!$H$10*IF(ISNUMBER($AB1887),AM1887,0)+'01_指標庫'!$H$11*IF(ISNUMBER($AC1887),AN1887,0)+'01_指標庫'!$H$12*IF(ISNUMBER($AD1887),AO1887,0)+'01_指標庫'!$H$13*IF(ISNUMBER($AE1887),AP1887,0)+'01_指標庫'!$H$14*IF(ISNUMBER($I1887),O1887,0)+'01_指標庫'!$H$15*IF(ISNUMBER($AH1887),AS1887,0)+'01_指標庫'!$H$16*IF(ISNUMBER($K1887),P1887,0)+'01_指標庫'!$H$17*IF(ISNUMBER($AI1887),AT1887,0)+'01_指標庫'!$H$18*IF(ISNUMBER($AJ1887),AU1887,0)+'01_指標庫'!$H$19*IF(ISNUMBER($AK1887),AV1887,0)+'01_指標庫'!$H$20*IF(ISNUMBER($BB1887),BB1887,0)+'01_指標庫'!$H$21*IF(ISNUMBER($BC1887),BC1887,0))/AW1887,1))</f>
        <v>89.2</v>
      </c>
      <c r="AY1887" s="67"/>
      <c r="AZ1887" s="67"/>
      <c r="BA1887" s="66">
        <f t="shared" si="684"/>
        <v>4.8305435268993779E-3</v>
      </c>
      <c r="BB1887">
        <f t="shared" si="685"/>
        <v>50</v>
      </c>
      <c r="BC1887" t="str">
        <f t="shared" si="686"/>
        <v/>
      </c>
    </row>
    <row r="1888" spans="1:55" ht="15" customHeight="1">
      <c r="A1888" s="56">
        <v>1884</v>
      </c>
      <c r="B1888" s="57">
        <v>45293</v>
      </c>
      <c r="C1888" s="56">
        <v>2024</v>
      </c>
      <c r="D1888" s="58" t="s">
        <v>237</v>
      </c>
      <c r="E1888" s="59">
        <v>16543.939999999999</v>
      </c>
      <c r="F1888" s="60">
        <v>0.120085</v>
      </c>
      <c r="G1888" s="60">
        <v>-2.1461999999999998E-2</v>
      </c>
      <c r="H1888" s="61">
        <v>0.93879999999999997</v>
      </c>
      <c r="I1888" s="62">
        <v>354</v>
      </c>
      <c r="J1888" s="56" t="s">
        <v>235</v>
      </c>
      <c r="K1888" s="63">
        <v>13.2</v>
      </c>
      <c r="L1888" s="56">
        <f t="shared" si="664"/>
        <v>100</v>
      </c>
      <c r="M1888" s="56">
        <f t="shared" si="665"/>
        <v>100</v>
      </c>
      <c r="N1888" s="56">
        <f t="shared" si="666"/>
        <v>100</v>
      </c>
      <c r="O1888" s="56">
        <f t="shared" si="667"/>
        <v>50</v>
      </c>
      <c r="P1888" s="56">
        <f t="shared" si="668"/>
        <v>100</v>
      </c>
      <c r="Q1888" s="63"/>
      <c r="R1888" s="56"/>
      <c r="S1888" s="60">
        <f t="shared" si="681"/>
        <v>-1.6759251940308917E-2</v>
      </c>
      <c r="T1888" s="64">
        <f t="shared" si="682"/>
        <v>6.024096385542177E-2</v>
      </c>
      <c r="V1888" s="65"/>
      <c r="W1888" s="65"/>
      <c r="Y1888" s="15" t="str">
        <f t="shared" si="669"/>
        <v>EASY</v>
      </c>
      <c r="AA1888" s="66">
        <f t="shared" si="683"/>
        <v>6.7988675862629577E-2</v>
      </c>
      <c r="AB1888">
        <f>LOOKUP($B1888,'07_L1政策步階'!$A$4:$A$14,'07_L1政策步階'!$C$4:$C$14)</f>
        <v>0</v>
      </c>
      <c r="AC1888" s="65"/>
      <c r="AD1888" s="65"/>
      <c r="AE1888" s="65"/>
      <c r="AF1888" s="65"/>
      <c r="AG1888" s="65"/>
      <c r="AH1888" s="65"/>
      <c r="AI1888" s="65"/>
      <c r="AJ1888" s="65"/>
      <c r="AK1888" s="65"/>
      <c r="AL1888">
        <f t="shared" si="670"/>
        <v>100</v>
      </c>
      <c r="AM1888">
        <f t="shared" si="671"/>
        <v>50</v>
      </c>
      <c r="AN1888" t="str">
        <f t="shared" si="672"/>
        <v/>
      </c>
      <c r="AO1888" t="str">
        <f t="shared" si="673"/>
        <v/>
      </c>
      <c r="AP1888" t="str">
        <f t="shared" si="674"/>
        <v/>
      </c>
      <c r="AQ1888" t="str">
        <f t="shared" si="675"/>
        <v/>
      </c>
      <c r="AR1888" t="str">
        <f t="shared" si="676"/>
        <v/>
      </c>
      <c r="AS1888" t="str">
        <f t="shared" si="677"/>
        <v/>
      </c>
      <c r="AT1888" t="str">
        <f t="shared" si="678"/>
        <v/>
      </c>
      <c r="AU1888" t="str">
        <f t="shared" si="679"/>
        <v/>
      </c>
      <c r="AV1888" t="str">
        <f t="shared" si="680"/>
        <v/>
      </c>
      <c r="AW1888">
        <f>'01_指標庫'!$H$4*ISNUMBER($F1888)+'01_指標庫'!$H$5*ISNUMBER($AA1888)+'01_指標庫'!$H$6*ISNUMBER($G1888)+'01_指標庫'!$H$7*ISNUMBER($H1888)+'01_指標庫'!$H$8*ISNUMBER($AF1888)+'01_指標庫'!$H$9*ISNUMBER($AG1888)+'01_指標庫'!$H$10*ISNUMBER($AB1888)+'01_指標庫'!$H$11*ISNUMBER($AC1888)+'01_指標庫'!$H$12*ISNUMBER($AD1888)+'01_指標庫'!$H$13*ISNUMBER($AE1888)+'01_指標庫'!$H$14*ISNUMBER($I1888)+'01_指標庫'!$H$15*ISNUMBER($AH1888)+'01_指標庫'!$H$16*ISNUMBER($K1888)+'01_指標庫'!$H$17*ISNUMBER($AI1888)+'01_指標庫'!$H$18*ISNUMBER($AJ1888)+'01_指標庫'!$H$19*ISNUMBER($AK1888)+'01_指標庫'!$H$20*ISNUMBER($BB1888)+'01_指標庫'!$H$21*ISNUMBER($BC1888)</f>
        <v>51</v>
      </c>
      <c r="AX1888">
        <f>IF(AW1888=0,50,ROUND(('01_指標庫'!$H$4*IF(ISNUMBER($F1888),L1888,0)+'01_指標庫'!$H$5*IF(ISNUMBER($AA1888),AL1888,0)+'01_指標庫'!$H$6*IF(ISNUMBER($G1888),M1888,0)+'01_指標庫'!$H$7*IF(ISNUMBER($H1888),N1888,0)+'01_指標庫'!$H$8*IF(ISNUMBER($AF1888),AQ1888,0)+'01_指標庫'!$H$9*IF(ISNUMBER($AG1888),AR1888,0)+'01_指標庫'!$H$10*IF(ISNUMBER($AB1888),AM1888,0)+'01_指標庫'!$H$11*IF(ISNUMBER($AC1888),AN1888,0)+'01_指標庫'!$H$12*IF(ISNUMBER($AD1888),AO1888,0)+'01_指標庫'!$H$13*IF(ISNUMBER($AE1888),AP1888,0)+'01_指標庫'!$H$14*IF(ISNUMBER($I1888),O1888,0)+'01_指標庫'!$H$15*IF(ISNUMBER($AH1888),AS1888,0)+'01_指標庫'!$H$16*IF(ISNUMBER($K1888),P1888,0)+'01_指標庫'!$H$17*IF(ISNUMBER($AI1888),AT1888,0)+'01_指標庫'!$H$18*IF(ISNUMBER($AJ1888),AU1888,0)+'01_指標庫'!$H$19*IF(ISNUMBER($AK1888),AV1888,0)+'01_指標庫'!$H$20*IF(ISNUMBER($BB1888),BB1888,0)+'01_指標庫'!$H$21*IF(ISNUMBER($BC1888),BC1888,0))/AW1888,1))</f>
        <v>81.400000000000006</v>
      </c>
      <c r="AY1888" s="67"/>
      <c r="AZ1888" s="67"/>
      <c r="BA1888" s="66">
        <f t="shared" si="684"/>
        <v>2.5224794557294761E-3</v>
      </c>
      <c r="BB1888">
        <f t="shared" si="685"/>
        <v>50</v>
      </c>
      <c r="BC1888" t="str">
        <f t="shared" si="686"/>
        <v/>
      </c>
    </row>
    <row r="1889" spans="1:55" ht="15" customHeight="1">
      <c r="A1889" s="56">
        <v>1885</v>
      </c>
      <c r="B1889" s="57">
        <v>45294</v>
      </c>
      <c r="C1889" s="56">
        <v>2024</v>
      </c>
      <c r="D1889" s="58" t="s">
        <v>238</v>
      </c>
      <c r="E1889" s="59">
        <v>16368.49</v>
      </c>
      <c r="F1889" s="60">
        <v>0.106764</v>
      </c>
      <c r="G1889" s="60">
        <v>-3.184E-2</v>
      </c>
      <c r="H1889" s="61">
        <v>0.93879999999999997</v>
      </c>
      <c r="I1889" s="62">
        <v>371</v>
      </c>
      <c r="J1889" s="56" t="s">
        <v>235</v>
      </c>
      <c r="K1889" s="63">
        <v>14.04</v>
      </c>
      <c r="L1889" s="56">
        <f t="shared" si="664"/>
        <v>100</v>
      </c>
      <c r="M1889" s="56">
        <f t="shared" si="665"/>
        <v>100</v>
      </c>
      <c r="N1889" s="56">
        <f t="shared" si="666"/>
        <v>100</v>
      </c>
      <c r="O1889" s="56">
        <f t="shared" si="667"/>
        <v>50</v>
      </c>
      <c r="P1889" s="56">
        <f t="shared" si="668"/>
        <v>100</v>
      </c>
      <c r="Q1889" s="63"/>
      <c r="R1889" s="56"/>
      <c r="S1889" s="60">
        <f t="shared" si="681"/>
        <v>-1.0605091652895249E-2</v>
      </c>
      <c r="T1889" s="64">
        <f t="shared" si="682"/>
        <v>6.3636363636363713E-2</v>
      </c>
      <c r="V1889" s="65"/>
      <c r="W1889" s="65"/>
      <c r="Y1889" s="15" t="str">
        <f t="shared" si="669"/>
        <v>EASY</v>
      </c>
      <c r="AA1889" s="66">
        <f t="shared" si="683"/>
        <v>6.9043535205505435E-2</v>
      </c>
      <c r="AB1889">
        <f>LOOKUP($B1889,'07_L1政策步階'!$A$4:$A$14,'07_L1政策步階'!$C$4:$C$14)</f>
        <v>0</v>
      </c>
      <c r="AC1889" s="65"/>
      <c r="AD1889" s="65"/>
      <c r="AE1889" s="65"/>
      <c r="AF1889" s="65"/>
      <c r="AG1889" s="65"/>
      <c r="AH1889" s="65"/>
      <c r="AI1889" s="65"/>
      <c r="AJ1889" s="65"/>
      <c r="AK1889" s="65"/>
      <c r="AL1889">
        <f t="shared" si="670"/>
        <v>100</v>
      </c>
      <c r="AM1889">
        <f t="shared" si="671"/>
        <v>50</v>
      </c>
      <c r="AN1889" t="str">
        <f t="shared" si="672"/>
        <v/>
      </c>
      <c r="AO1889" t="str">
        <f t="shared" si="673"/>
        <v/>
      </c>
      <c r="AP1889" t="str">
        <f t="shared" si="674"/>
        <v/>
      </c>
      <c r="AQ1889" t="str">
        <f t="shared" si="675"/>
        <v/>
      </c>
      <c r="AR1889" t="str">
        <f t="shared" si="676"/>
        <v/>
      </c>
      <c r="AS1889" t="str">
        <f t="shared" si="677"/>
        <v/>
      </c>
      <c r="AT1889" t="str">
        <f t="shared" si="678"/>
        <v/>
      </c>
      <c r="AU1889" t="str">
        <f t="shared" si="679"/>
        <v/>
      </c>
      <c r="AV1889" t="str">
        <f t="shared" si="680"/>
        <v/>
      </c>
      <c r="AW1889">
        <f>'01_指標庫'!$H$4*ISNUMBER($F1889)+'01_指標庫'!$H$5*ISNUMBER($AA1889)+'01_指標庫'!$H$6*ISNUMBER($G1889)+'01_指標庫'!$H$7*ISNUMBER($H1889)+'01_指標庫'!$H$8*ISNUMBER($AF1889)+'01_指標庫'!$H$9*ISNUMBER($AG1889)+'01_指標庫'!$H$10*ISNUMBER($AB1889)+'01_指標庫'!$H$11*ISNUMBER($AC1889)+'01_指標庫'!$H$12*ISNUMBER($AD1889)+'01_指標庫'!$H$13*ISNUMBER($AE1889)+'01_指標庫'!$H$14*ISNUMBER($I1889)+'01_指標庫'!$H$15*ISNUMBER($AH1889)+'01_指標庫'!$H$16*ISNUMBER($K1889)+'01_指標庫'!$H$17*ISNUMBER($AI1889)+'01_指標庫'!$H$18*ISNUMBER($AJ1889)+'01_指標庫'!$H$19*ISNUMBER($AK1889)+'01_指標庫'!$H$20*ISNUMBER($BB1889)+'01_指標庫'!$H$21*ISNUMBER($BC1889)</f>
        <v>51</v>
      </c>
      <c r="AX1889">
        <f>IF(AW1889=0,50,ROUND(('01_指標庫'!$H$4*IF(ISNUMBER($F1889),L1889,0)+'01_指標庫'!$H$5*IF(ISNUMBER($AA1889),AL1889,0)+'01_指標庫'!$H$6*IF(ISNUMBER($G1889),M1889,0)+'01_指標庫'!$H$7*IF(ISNUMBER($H1889),N1889,0)+'01_指標庫'!$H$8*IF(ISNUMBER($AF1889),AQ1889,0)+'01_指標庫'!$H$9*IF(ISNUMBER($AG1889),AR1889,0)+'01_指標庫'!$H$10*IF(ISNUMBER($AB1889),AM1889,0)+'01_指標庫'!$H$11*IF(ISNUMBER($AC1889),AN1889,0)+'01_指標庫'!$H$12*IF(ISNUMBER($AD1889),AO1889,0)+'01_指標庫'!$H$13*IF(ISNUMBER($AE1889),AP1889,0)+'01_指標庫'!$H$14*IF(ISNUMBER($I1889),O1889,0)+'01_指標庫'!$H$15*IF(ISNUMBER($AH1889),AS1889,0)+'01_指標庫'!$H$16*IF(ISNUMBER($K1889),P1889,0)+'01_指標庫'!$H$17*IF(ISNUMBER($AI1889),AT1889,0)+'01_指標庫'!$H$18*IF(ISNUMBER($AJ1889),AU1889,0)+'01_指標庫'!$H$19*IF(ISNUMBER($AK1889),AV1889,0)+'01_指標庫'!$H$20*IF(ISNUMBER($BB1889),BB1889,0)+'01_指標庫'!$H$21*IF(ISNUMBER($BC1889),BC1889,0))/AW1889,1))</f>
        <v>81.400000000000006</v>
      </c>
      <c r="AY1889" s="67"/>
      <c r="AZ1889" s="67"/>
      <c r="BA1889" s="66">
        <f t="shared" si="684"/>
        <v>-1.4083546598608887E-3</v>
      </c>
      <c r="BB1889">
        <f t="shared" si="685"/>
        <v>50</v>
      </c>
      <c r="BC1889" t="str">
        <f t="shared" si="686"/>
        <v/>
      </c>
    </row>
    <row r="1890" spans="1:55" ht="15" customHeight="1">
      <c r="A1890" s="56">
        <v>1886</v>
      </c>
      <c r="B1890" s="57">
        <v>45295</v>
      </c>
      <c r="C1890" s="56">
        <v>2024</v>
      </c>
      <c r="D1890" s="58" t="s">
        <v>239</v>
      </c>
      <c r="E1890" s="59">
        <v>16282.01</v>
      </c>
      <c r="F1890" s="60">
        <v>9.9533999999999997E-2</v>
      </c>
      <c r="G1890" s="60">
        <v>-3.6955000000000002E-2</v>
      </c>
      <c r="H1890" s="61">
        <v>0.91839999999999999</v>
      </c>
      <c r="I1890" s="62">
        <v>369</v>
      </c>
      <c r="J1890" s="56" t="s">
        <v>235</v>
      </c>
      <c r="K1890" s="63">
        <v>14.13</v>
      </c>
      <c r="L1890" s="56">
        <f t="shared" si="664"/>
        <v>100</v>
      </c>
      <c r="M1890" s="56">
        <f t="shared" si="665"/>
        <v>100</v>
      </c>
      <c r="N1890" s="56">
        <f t="shared" si="666"/>
        <v>100</v>
      </c>
      <c r="O1890" s="56">
        <f t="shared" si="667"/>
        <v>50</v>
      </c>
      <c r="P1890" s="56">
        <f t="shared" si="668"/>
        <v>100</v>
      </c>
      <c r="Q1890" s="63"/>
      <c r="R1890" s="56"/>
      <c r="S1890" s="60">
        <f t="shared" si="681"/>
        <v>-5.2833217969403545E-3</v>
      </c>
      <c r="T1890" s="64">
        <f t="shared" si="682"/>
        <v>6.4102564102566095E-3</v>
      </c>
      <c r="V1890" s="65"/>
      <c r="W1890" s="65"/>
      <c r="Y1890" s="15" t="str">
        <f t="shared" si="669"/>
        <v>EASY</v>
      </c>
      <c r="AA1890" s="66">
        <f t="shared" si="683"/>
        <v>6.9966151994016457E-2</v>
      </c>
      <c r="AB1890">
        <f>LOOKUP($B1890,'07_L1政策步階'!$A$4:$A$14,'07_L1政策步階'!$C$4:$C$14)</f>
        <v>0</v>
      </c>
      <c r="AC1890" s="65"/>
      <c r="AD1890" s="65"/>
      <c r="AE1890" s="65"/>
      <c r="AF1890" s="65"/>
      <c r="AG1890" s="65"/>
      <c r="AH1890" s="65"/>
      <c r="AI1890" s="65"/>
      <c r="AJ1890" s="65"/>
      <c r="AK1890" s="65"/>
      <c r="AL1890">
        <f t="shared" si="670"/>
        <v>100</v>
      </c>
      <c r="AM1890">
        <f t="shared" si="671"/>
        <v>50</v>
      </c>
      <c r="AN1890" t="str">
        <f t="shared" si="672"/>
        <v/>
      </c>
      <c r="AO1890" t="str">
        <f t="shared" si="673"/>
        <v/>
      </c>
      <c r="AP1890" t="str">
        <f t="shared" si="674"/>
        <v/>
      </c>
      <c r="AQ1890" t="str">
        <f t="shared" si="675"/>
        <v/>
      </c>
      <c r="AR1890" t="str">
        <f t="shared" si="676"/>
        <v/>
      </c>
      <c r="AS1890" t="str">
        <f t="shared" si="677"/>
        <v/>
      </c>
      <c r="AT1890" t="str">
        <f t="shared" si="678"/>
        <v/>
      </c>
      <c r="AU1890" t="str">
        <f t="shared" si="679"/>
        <v/>
      </c>
      <c r="AV1890" t="str">
        <f t="shared" si="680"/>
        <v/>
      </c>
      <c r="AW1890">
        <f>'01_指標庫'!$H$4*ISNUMBER($F1890)+'01_指標庫'!$H$5*ISNUMBER($AA1890)+'01_指標庫'!$H$6*ISNUMBER($G1890)+'01_指標庫'!$H$7*ISNUMBER($H1890)+'01_指標庫'!$H$8*ISNUMBER($AF1890)+'01_指標庫'!$H$9*ISNUMBER($AG1890)+'01_指標庫'!$H$10*ISNUMBER($AB1890)+'01_指標庫'!$H$11*ISNUMBER($AC1890)+'01_指標庫'!$H$12*ISNUMBER($AD1890)+'01_指標庫'!$H$13*ISNUMBER($AE1890)+'01_指標庫'!$H$14*ISNUMBER($I1890)+'01_指標庫'!$H$15*ISNUMBER($AH1890)+'01_指標庫'!$H$16*ISNUMBER($K1890)+'01_指標庫'!$H$17*ISNUMBER($AI1890)+'01_指標庫'!$H$18*ISNUMBER($AJ1890)+'01_指標庫'!$H$19*ISNUMBER($AK1890)+'01_指標庫'!$H$20*ISNUMBER($BB1890)+'01_指標庫'!$H$21*ISNUMBER($BC1890)</f>
        <v>51</v>
      </c>
      <c r="AX1890">
        <f>IF(AW1890=0,50,ROUND(('01_指標庫'!$H$4*IF(ISNUMBER($F1890),L1890,0)+'01_指標庫'!$H$5*IF(ISNUMBER($AA1890),AL1890,0)+'01_指標庫'!$H$6*IF(ISNUMBER($G1890),M1890,0)+'01_指標庫'!$H$7*IF(ISNUMBER($H1890),N1890,0)+'01_指標庫'!$H$8*IF(ISNUMBER($AF1890),AQ1890,0)+'01_指標庫'!$H$9*IF(ISNUMBER($AG1890),AR1890,0)+'01_指標庫'!$H$10*IF(ISNUMBER($AB1890),AM1890,0)+'01_指標庫'!$H$11*IF(ISNUMBER($AC1890),AN1890,0)+'01_指標庫'!$H$12*IF(ISNUMBER($AD1890),AO1890,0)+'01_指標庫'!$H$13*IF(ISNUMBER($AE1890),AP1890,0)+'01_指標庫'!$H$14*IF(ISNUMBER($I1890),O1890,0)+'01_指標庫'!$H$15*IF(ISNUMBER($AH1890),AS1890,0)+'01_指標庫'!$H$16*IF(ISNUMBER($K1890),P1890,0)+'01_指標庫'!$H$17*IF(ISNUMBER($AI1890),AT1890,0)+'01_指標庫'!$H$18*IF(ISNUMBER($AJ1890),AU1890,0)+'01_指標庫'!$H$19*IF(ISNUMBER($AK1890),AV1890,0)+'01_指標庫'!$H$20*IF(ISNUMBER($BB1890),BB1890,0)+'01_指標庫'!$H$21*IF(ISNUMBER($BC1890),BC1890,0))/AW1890,1))</f>
        <v>75.5</v>
      </c>
      <c r="AY1890" s="67"/>
      <c r="AZ1890" s="67"/>
      <c r="BA1890" s="66">
        <f t="shared" si="684"/>
        <v>-5.7279957734455156E-3</v>
      </c>
      <c r="BB1890">
        <f t="shared" si="685"/>
        <v>0</v>
      </c>
      <c r="BC1890" t="str">
        <f t="shared" si="686"/>
        <v/>
      </c>
    </row>
    <row r="1891" spans="1:55" ht="15" customHeight="1">
      <c r="A1891" s="56">
        <v>1887</v>
      </c>
      <c r="B1891" s="57">
        <v>45296</v>
      </c>
      <c r="C1891" s="56">
        <v>2024</v>
      </c>
      <c r="D1891" s="58" t="s">
        <v>234</v>
      </c>
      <c r="E1891" s="59">
        <v>16305.98</v>
      </c>
      <c r="F1891" s="60">
        <v>9.9829000000000001E-2</v>
      </c>
      <c r="G1891" s="60">
        <v>-3.5536999999999999E-2</v>
      </c>
      <c r="H1891" s="61">
        <v>0.91839999999999999</v>
      </c>
      <c r="I1891" s="62">
        <v>368</v>
      </c>
      <c r="J1891" s="56" t="s">
        <v>235</v>
      </c>
      <c r="K1891" s="63">
        <v>13.35</v>
      </c>
      <c r="L1891" s="56">
        <f t="shared" si="664"/>
        <v>100</v>
      </c>
      <c r="M1891" s="56">
        <f t="shared" si="665"/>
        <v>100</v>
      </c>
      <c r="N1891" s="56">
        <f t="shared" si="666"/>
        <v>100</v>
      </c>
      <c r="O1891" s="56">
        <f t="shared" si="667"/>
        <v>50</v>
      </c>
      <c r="P1891" s="56">
        <f t="shared" si="668"/>
        <v>100</v>
      </c>
      <c r="Q1891" s="63"/>
      <c r="R1891" s="56"/>
      <c r="S1891" s="60">
        <f t="shared" si="681"/>
        <v>1.472176960952476E-3</v>
      </c>
      <c r="T1891" s="64">
        <f t="shared" si="682"/>
        <v>-5.5201698513800523E-2</v>
      </c>
      <c r="V1891" s="65"/>
      <c r="W1891" s="65"/>
      <c r="Y1891" s="15" t="str">
        <f t="shared" si="669"/>
        <v>EASY</v>
      </c>
      <c r="AA1891" s="66">
        <f t="shared" si="683"/>
        <v>7.0784496883145032E-2</v>
      </c>
      <c r="AB1891">
        <f>LOOKUP($B1891,'07_L1政策步階'!$A$4:$A$14,'07_L1政策步階'!$C$4:$C$14)</f>
        <v>0</v>
      </c>
      <c r="AC1891" s="65"/>
      <c r="AD1891" s="65"/>
      <c r="AE1891" s="65"/>
      <c r="AF1891" s="65"/>
      <c r="AG1891" s="65"/>
      <c r="AH1891" s="65"/>
      <c r="AI1891" s="65"/>
      <c r="AJ1891" s="65"/>
      <c r="AK1891" s="65"/>
      <c r="AL1891">
        <f t="shared" si="670"/>
        <v>100</v>
      </c>
      <c r="AM1891">
        <f t="shared" si="671"/>
        <v>50</v>
      </c>
      <c r="AN1891" t="str">
        <f t="shared" si="672"/>
        <v/>
      </c>
      <c r="AO1891" t="str">
        <f t="shared" si="673"/>
        <v/>
      </c>
      <c r="AP1891" t="str">
        <f t="shared" si="674"/>
        <v/>
      </c>
      <c r="AQ1891" t="str">
        <f t="shared" si="675"/>
        <v/>
      </c>
      <c r="AR1891" t="str">
        <f t="shared" si="676"/>
        <v/>
      </c>
      <c r="AS1891" t="str">
        <f t="shared" si="677"/>
        <v/>
      </c>
      <c r="AT1891" t="str">
        <f t="shared" si="678"/>
        <v/>
      </c>
      <c r="AU1891" t="str">
        <f t="shared" si="679"/>
        <v/>
      </c>
      <c r="AV1891" t="str">
        <f t="shared" si="680"/>
        <v/>
      </c>
      <c r="AW1891">
        <f>'01_指標庫'!$H$4*ISNUMBER($F1891)+'01_指標庫'!$H$5*ISNUMBER($AA1891)+'01_指標庫'!$H$6*ISNUMBER($G1891)+'01_指標庫'!$H$7*ISNUMBER($H1891)+'01_指標庫'!$H$8*ISNUMBER($AF1891)+'01_指標庫'!$H$9*ISNUMBER($AG1891)+'01_指標庫'!$H$10*ISNUMBER($AB1891)+'01_指標庫'!$H$11*ISNUMBER($AC1891)+'01_指標庫'!$H$12*ISNUMBER($AD1891)+'01_指標庫'!$H$13*ISNUMBER($AE1891)+'01_指標庫'!$H$14*ISNUMBER($I1891)+'01_指標庫'!$H$15*ISNUMBER($AH1891)+'01_指標庫'!$H$16*ISNUMBER($K1891)+'01_指標庫'!$H$17*ISNUMBER($AI1891)+'01_指標庫'!$H$18*ISNUMBER($AJ1891)+'01_指標庫'!$H$19*ISNUMBER($AK1891)+'01_指標庫'!$H$20*ISNUMBER($BB1891)+'01_指標庫'!$H$21*ISNUMBER($BC1891)</f>
        <v>51</v>
      </c>
      <c r="AX1891">
        <f>IF(AW1891=0,50,ROUND(('01_指標庫'!$H$4*IF(ISNUMBER($F1891),L1891,0)+'01_指標庫'!$H$5*IF(ISNUMBER($AA1891),AL1891,0)+'01_指標庫'!$H$6*IF(ISNUMBER($G1891),M1891,0)+'01_指標庫'!$H$7*IF(ISNUMBER($H1891),N1891,0)+'01_指標庫'!$H$8*IF(ISNUMBER($AF1891),AQ1891,0)+'01_指標庫'!$H$9*IF(ISNUMBER($AG1891),AR1891,0)+'01_指標庫'!$H$10*IF(ISNUMBER($AB1891),AM1891,0)+'01_指標庫'!$H$11*IF(ISNUMBER($AC1891),AN1891,0)+'01_指標庫'!$H$12*IF(ISNUMBER($AD1891),AO1891,0)+'01_指標庫'!$H$13*IF(ISNUMBER($AE1891),AP1891,0)+'01_指標庫'!$H$14*IF(ISNUMBER($I1891),O1891,0)+'01_指標庫'!$H$15*IF(ISNUMBER($AH1891),AS1891,0)+'01_指標庫'!$H$16*IF(ISNUMBER($K1891),P1891,0)+'01_指標庫'!$H$17*IF(ISNUMBER($AI1891),AT1891,0)+'01_指標庫'!$H$18*IF(ISNUMBER($AJ1891),AU1891,0)+'01_指標庫'!$H$19*IF(ISNUMBER($AK1891),AV1891,0)+'01_指標庫'!$H$20*IF(ISNUMBER($BB1891),BB1891,0)+'01_指標庫'!$H$21*IF(ISNUMBER($BC1891),BC1891,0))/AW1891,1))</f>
        <v>75.5</v>
      </c>
      <c r="AY1891" s="67"/>
      <c r="AZ1891" s="67"/>
      <c r="BA1891" s="66">
        <f t="shared" si="684"/>
        <v>-1.1361441350737578E-2</v>
      </c>
      <c r="BB1891">
        <f t="shared" si="685"/>
        <v>0</v>
      </c>
      <c r="BC1891" t="str">
        <f t="shared" si="686"/>
        <v/>
      </c>
    </row>
    <row r="1892" spans="1:55" ht="15" customHeight="1">
      <c r="A1892" s="56">
        <v>1888</v>
      </c>
      <c r="B1892" s="57">
        <v>45299</v>
      </c>
      <c r="C1892" s="56">
        <v>2024</v>
      </c>
      <c r="D1892" s="58" t="s">
        <v>236</v>
      </c>
      <c r="E1892" s="59">
        <v>16649.87</v>
      </c>
      <c r="F1892" s="60">
        <v>0.12148</v>
      </c>
      <c r="G1892" s="60">
        <v>-1.5197E-2</v>
      </c>
      <c r="H1892" s="61">
        <v>0.91839999999999999</v>
      </c>
      <c r="I1892" s="62">
        <v>363</v>
      </c>
      <c r="J1892" s="56" t="s">
        <v>235</v>
      </c>
      <c r="K1892" s="63">
        <v>13.08</v>
      </c>
      <c r="L1892" s="56">
        <f t="shared" si="664"/>
        <v>100</v>
      </c>
      <c r="M1892" s="56">
        <f t="shared" si="665"/>
        <v>100</v>
      </c>
      <c r="N1892" s="56">
        <f t="shared" si="666"/>
        <v>100</v>
      </c>
      <c r="O1892" s="56">
        <f t="shared" si="667"/>
        <v>50</v>
      </c>
      <c r="P1892" s="56">
        <f t="shared" si="668"/>
        <v>100</v>
      </c>
      <c r="Q1892" s="63"/>
      <c r="R1892" s="56"/>
      <c r="S1892" s="60">
        <f t="shared" si="681"/>
        <v>2.1089808769543472E-2</v>
      </c>
      <c r="T1892" s="64">
        <f t="shared" si="682"/>
        <v>-2.0224719101123556E-2</v>
      </c>
      <c r="V1892" s="65"/>
      <c r="W1892" s="65"/>
      <c r="Y1892" s="15" t="str">
        <f t="shared" si="669"/>
        <v>EASY</v>
      </c>
      <c r="AA1892" s="66">
        <f t="shared" si="683"/>
        <v>7.2367785883322044E-2</v>
      </c>
      <c r="AB1892">
        <f>LOOKUP($B1892,'07_L1政策步階'!$A$4:$A$14,'07_L1政策步階'!$C$4:$C$14)</f>
        <v>0</v>
      </c>
      <c r="AC1892" s="65"/>
      <c r="AD1892" s="65"/>
      <c r="AE1892" s="65"/>
      <c r="AF1892" s="65"/>
      <c r="AG1892" s="65"/>
      <c r="AH1892" s="65"/>
      <c r="AI1892" s="65"/>
      <c r="AJ1892" s="65"/>
      <c r="AK1892" s="65"/>
      <c r="AL1892">
        <f t="shared" si="670"/>
        <v>100</v>
      </c>
      <c r="AM1892">
        <f t="shared" si="671"/>
        <v>50</v>
      </c>
      <c r="AN1892" t="str">
        <f t="shared" si="672"/>
        <v/>
      </c>
      <c r="AO1892" t="str">
        <f t="shared" si="673"/>
        <v/>
      </c>
      <c r="AP1892" t="str">
        <f t="shared" si="674"/>
        <v/>
      </c>
      <c r="AQ1892" t="str">
        <f t="shared" si="675"/>
        <v/>
      </c>
      <c r="AR1892" t="str">
        <f t="shared" si="676"/>
        <v/>
      </c>
      <c r="AS1892" t="str">
        <f t="shared" si="677"/>
        <v/>
      </c>
      <c r="AT1892" t="str">
        <f t="shared" si="678"/>
        <v/>
      </c>
      <c r="AU1892" t="str">
        <f t="shared" si="679"/>
        <v/>
      </c>
      <c r="AV1892" t="str">
        <f t="shared" si="680"/>
        <v/>
      </c>
      <c r="AW1892">
        <f>'01_指標庫'!$H$4*ISNUMBER($F1892)+'01_指標庫'!$H$5*ISNUMBER($AA1892)+'01_指標庫'!$H$6*ISNUMBER($G1892)+'01_指標庫'!$H$7*ISNUMBER($H1892)+'01_指標庫'!$H$8*ISNUMBER($AF1892)+'01_指標庫'!$H$9*ISNUMBER($AG1892)+'01_指標庫'!$H$10*ISNUMBER($AB1892)+'01_指標庫'!$H$11*ISNUMBER($AC1892)+'01_指標庫'!$H$12*ISNUMBER($AD1892)+'01_指標庫'!$H$13*ISNUMBER($AE1892)+'01_指標庫'!$H$14*ISNUMBER($I1892)+'01_指標庫'!$H$15*ISNUMBER($AH1892)+'01_指標庫'!$H$16*ISNUMBER($K1892)+'01_指標庫'!$H$17*ISNUMBER($AI1892)+'01_指標庫'!$H$18*ISNUMBER($AJ1892)+'01_指標庫'!$H$19*ISNUMBER($AK1892)+'01_指標庫'!$H$20*ISNUMBER($BB1892)+'01_指標庫'!$H$21*ISNUMBER($BC1892)</f>
        <v>51</v>
      </c>
      <c r="AX1892">
        <f>IF(AW1892=0,50,ROUND(('01_指標庫'!$H$4*IF(ISNUMBER($F1892),L1892,0)+'01_指標庫'!$H$5*IF(ISNUMBER($AA1892),AL1892,0)+'01_指標庫'!$H$6*IF(ISNUMBER($G1892),M1892,0)+'01_指標庫'!$H$7*IF(ISNUMBER($H1892),N1892,0)+'01_指標庫'!$H$8*IF(ISNUMBER($AF1892),AQ1892,0)+'01_指標庫'!$H$9*IF(ISNUMBER($AG1892),AR1892,0)+'01_指標庫'!$H$10*IF(ISNUMBER($AB1892),AM1892,0)+'01_指標庫'!$H$11*IF(ISNUMBER($AC1892),AN1892,0)+'01_指標庫'!$H$12*IF(ISNUMBER($AD1892),AO1892,0)+'01_指標庫'!$H$13*IF(ISNUMBER($AE1892),AP1892,0)+'01_指標庫'!$H$14*IF(ISNUMBER($I1892),O1892,0)+'01_指標庫'!$H$15*IF(ISNUMBER($AH1892),AS1892,0)+'01_指標庫'!$H$16*IF(ISNUMBER($K1892),P1892,0)+'01_指標庫'!$H$17*IF(ISNUMBER($AI1892),AT1892,0)+'01_指標庫'!$H$18*IF(ISNUMBER($AJ1892),AU1892,0)+'01_指標庫'!$H$19*IF(ISNUMBER($AK1892),AV1892,0)+'01_指標庫'!$H$20*IF(ISNUMBER($BB1892),BB1892,0)+'01_指標庫'!$H$21*IF(ISNUMBER($BC1892),BC1892,0))/AW1892,1))</f>
        <v>75.5</v>
      </c>
      <c r="AY1892" s="67"/>
      <c r="AZ1892" s="67"/>
      <c r="BA1892" s="66">
        <f t="shared" si="684"/>
        <v>-1.283828419522437E-2</v>
      </c>
      <c r="BB1892">
        <f t="shared" si="685"/>
        <v>0</v>
      </c>
      <c r="BC1892" t="str">
        <f t="shared" si="686"/>
        <v/>
      </c>
    </row>
    <row r="1893" spans="1:55" ht="15" customHeight="1">
      <c r="A1893" s="56">
        <v>1889</v>
      </c>
      <c r="B1893" s="57">
        <v>45300</v>
      </c>
      <c r="C1893" s="56">
        <v>2024</v>
      </c>
      <c r="D1893" s="58" t="s">
        <v>237</v>
      </c>
      <c r="E1893" s="59">
        <v>16678.7</v>
      </c>
      <c r="F1893" s="60">
        <v>0.12193</v>
      </c>
      <c r="G1893" s="60">
        <v>-1.3492000000000001E-2</v>
      </c>
      <c r="H1893" s="61">
        <v>0.91839999999999999</v>
      </c>
      <c r="I1893" s="62">
        <v>359</v>
      </c>
      <c r="J1893" s="56" t="s">
        <v>235</v>
      </c>
      <c r="K1893" s="63">
        <v>12.76</v>
      </c>
      <c r="L1893" s="56">
        <f t="shared" si="664"/>
        <v>100</v>
      </c>
      <c r="M1893" s="56">
        <f t="shared" si="665"/>
        <v>100</v>
      </c>
      <c r="N1893" s="56">
        <f t="shared" si="666"/>
        <v>100</v>
      </c>
      <c r="O1893" s="56">
        <f t="shared" si="667"/>
        <v>50</v>
      </c>
      <c r="P1893" s="56">
        <f t="shared" si="668"/>
        <v>100</v>
      </c>
      <c r="Q1893" s="63"/>
      <c r="R1893" s="56"/>
      <c r="S1893" s="60">
        <f t="shared" si="681"/>
        <v>1.7315450511026231E-3</v>
      </c>
      <c r="T1893" s="64">
        <f t="shared" si="682"/>
        <v>-2.4464831804281384E-2</v>
      </c>
      <c r="V1893" s="65"/>
      <c r="W1893" s="65"/>
      <c r="Y1893" s="15" t="str">
        <f t="shared" si="669"/>
        <v>EASY</v>
      </c>
      <c r="AA1893" s="66">
        <f t="shared" si="683"/>
        <v>7.43996718973432E-2</v>
      </c>
      <c r="AB1893">
        <f>LOOKUP($B1893,'07_L1政策步階'!$A$4:$A$14,'07_L1政策步階'!$C$4:$C$14)</f>
        <v>0</v>
      </c>
      <c r="AC1893" s="65"/>
      <c r="AD1893" s="65"/>
      <c r="AE1893" s="65"/>
      <c r="AF1893" s="65"/>
      <c r="AG1893" s="65"/>
      <c r="AH1893" s="65"/>
      <c r="AI1893" s="65"/>
      <c r="AJ1893" s="65"/>
      <c r="AK1893" s="65"/>
      <c r="AL1893">
        <f t="shared" si="670"/>
        <v>100</v>
      </c>
      <c r="AM1893">
        <f t="shared" si="671"/>
        <v>50</v>
      </c>
      <c r="AN1893" t="str">
        <f t="shared" si="672"/>
        <v/>
      </c>
      <c r="AO1893" t="str">
        <f t="shared" si="673"/>
        <v/>
      </c>
      <c r="AP1893" t="str">
        <f t="shared" si="674"/>
        <v/>
      </c>
      <c r="AQ1893" t="str">
        <f t="shared" si="675"/>
        <v/>
      </c>
      <c r="AR1893" t="str">
        <f t="shared" si="676"/>
        <v/>
      </c>
      <c r="AS1893" t="str">
        <f t="shared" si="677"/>
        <v/>
      </c>
      <c r="AT1893" t="str">
        <f t="shared" si="678"/>
        <v/>
      </c>
      <c r="AU1893" t="str">
        <f t="shared" si="679"/>
        <v/>
      </c>
      <c r="AV1893" t="str">
        <f t="shared" si="680"/>
        <v/>
      </c>
      <c r="AW1893">
        <f>'01_指標庫'!$H$4*ISNUMBER($F1893)+'01_指標庫'!$H$5*ISNUMBER($AA1893)+'01_指標庫'!$H$6*ISNUMBER($G1893)+'01_指標庫'!$H$7*ISNUMBER($H1893)+'01_指標庫'!$H$8*ISNUMBER($AF1893)+'01_指標庫'!$H$9*ISNUMBER($AG1893)+'01_指標庫'!$H$10*ISNUMBER($AB1893)+'01_指標庫'!$H$11*ISNUMBER($AC1893)+'01_指標庫'!$H$12*ISNUMBER($AD1893)+'01_指標庫'!$H$13*ISNUMBER($AE1893)+'01_指標庫'!$H$14*ISNUMBER($I1893)+'01_指標庫'!$H$15*ISNUMBER($AH1893)+'01_指標庫'!$H$16*ISNUMBER($K1893)+'01_指標庫'!$H$17*ISNUMBER($AI1893)+'01_指標庫'!$H$18*ISNUMBER($AJ1893)+'01_指標庫'!$H$19*ISNUMBER($AK1893)+'01_指標庫'!$H$20*ISNUMBER($BB1893)+'01_指標庫'!$H$21*ISNUMBER($BC1893)</f>
        <v>51</v>
      </c>
      <c r="AX1893">
        <f>IF(AW1893=0,50,ROUND(('01_指標庫'!$H$4*IF(ISNUMBER($F1893),L1893,0)+'01_指標庫'!$H$5*IF(ISNUMBER($AA1893),AL1893,0)+'01_指標庫'!$H$6*IF(ISNUMBER($G1893),M1893,0)+'01_指標庫'!$H$7*IF(ISNUMBER($H1893),N1893,0)+'01_指標庫'!$H$8*IF(ISNUMBER($AF1893),AQ1893,0)+'01_指標庫'!$H$9*IF(ISNUMBER($AG1893),AR1893,0)+'01_指標庫'!$H$10*IF(ISNUMBER($AB1893),AM1893,0)+'01_指標庫'!$H$11*IF(ISNUMBER($AC1893),AN1893,0)+'01_指標庫'!$H$12*IF(ISNUMBER($AD1893),AO1893,0)+'01_指標庫'!$H$13*IF(ISNUMBER($AE1893),AP1893,0)+'01_指標庫'!$H$14*IF(ISNUMBER($I1893),O1893,0)+'01_指標庫'!$H$15*IF(ISNUMBER($AH1893),AS1893,0)+'01_指標庫'!$H$16*IF(ISNUMBER($K1893),P1893,0)+'01_指標庫'!$H$17*IF(ISNUMBER($AI1893),AT1893,0)+'01_指標庫'!$H$18*IF(ISNUMBER($AJ1893),AU1893,0)+'01_指標庫'!$H$19*IF(ISNUMBER($AK1893),AV1893,0)+'01_指標庫'!$H$20*IF(ISNUMBER($BB1893),BB1893,0)+'01_指標庫'!$H$21*IF(ISNUMBER($BC1893),BC1893,0))/AW1893,1))</f>
        <v>75.5</v>
      </c>
      <c r="AY1893" s="67"/>
      <c r="AZ1893" s="67"/>
      <c r="BA1893" s="66">
        <f t="shared" si="684"/>
        <v>-1.0632225282578789E-2</v>
      </c>
      <c r="BB1893">
        <f t="shared" si="685"/>
        <v>0</v>
      </c>
      <c r="BC1893" t="str">
        <f t="shared" si="686"/>
        <v/>
      </c>
    </row>
    <row r="1894" spans="1:55" ht="15" customHeight="1">
      <c r="A1894" s="56">
        <v>1890</v>
      </c>
      <c r="B1894" s="57">
        <v>45301</v>
      </c>
      <c r="C1894" s="56">
        <v>2024</v>
      </c>
      <c r="D1894" s="58" t="s">
        <v>238</v>
      </c>
      <c r="E1894" s="59">
        <v>16793.05</v>
      </c>
      <c r="F1894" s="60">
        <v>0.12809499999999999</v>
      </c>
      <c r="G1894" s="60">
        <v>-6.7279999999999996E-3</v>
      </c>
      <c r="H1894" s="61">
        <v>0.93879999999999997</v>
      </c>
      <c r="I1894" s="62">
        <v>350</v>
      </c>
      <c r="J1894" s="56" t="s">
        <v>235</v>
      </c>
      <c r="K1894" s="63">
        <v>12.69</v>
      </c>
      <c r="L1894" s="56">
        <f t="shared" si="664"/>
        <v>100</v>
      </c>
      <c r="M1894" s="56">
        <f t="shared" si="665"/>
        <v>100</v>
      </c>
      <c r="N1894" s="56">
        <f t="shared" si="666"/>
        <v>100</v>
      </c>
      <c r="O1894" s="56">
        <f t="shared" si="667"/>
        <v>50</v>
      </c>
      <c r="P1894" s="56">
        <f t="shared" si="668"/>
        <v>100</v>
      </c>
      <c r="Q1894" s="63"/>
      <c r="R1894" s="56"/>
      <c r="S1894" s="60">
        <f t="shared" si="681"/>
        <v>6.8560499319489931E-3</v>
      </c>
      <c r="T1894" s="64">
        <f t="shared" si="682"/>
        <v>-5.4858934169279561E-3</v>
      </c>
      <c r="V1894" s="65"/>
      <c r="W1894" s="65"/>
      <c r="Y1894" s="15" t="str">
        <f t="shared" si="669"/>
        <v>EASY</v>
      </c>
      <c r="AA1894" s="66">
        <f t="shared" si="683"/>
        <v>7.6456940783243832E-2</v>
      </c>
      <c r="AB1894">
        <f>LOOKUP($B1894,'07_L1政策步階'!$A$4:$A$14,'07_L1政策步階'!$C$4:$C$14)</f>
        <v>0</v>
      </c>
      <c r="AC1894" s="65"/>
      <c r="AD1894" s="65"/>
      <c r="AE1894" s="65"/>
      <c r="AF1894" s="65"/>
      <c r="AG1894" s="65"/>
      <c r="AH1894" s="65"/>
      <c r="AI1894" s="65"/>
      <c r="AJ1894" s="65"/>
      <c r="AK1894" s="65"/>
      <c r="AL1894">
        <f t="shared" si="670"/>
        <v>100</v>
      </c>
      <c r="AM1894">
        <f t="shared" si="671"/>
        <v>50</v>
      </c>
      <c r="AN1894" t="str">
        <f t="shared" si="672"/>
        <v/>
      </c>
      <c r="AO1894" t="str">
        <f t="shared" si="673"/>
        <v/>
      </c>
      <c r="AP1894" t="str">
        <f t="shared" si="674"/>
        <v/>
      </c>
      <c r="AQ1894" t="str">
        <f t="shared" si="675"/>
        <v/>
      </c>
      <c r="AR1894" t="str">
        <f t="shared" si="676"/>
        <v/>
      </c>
      <c r="AS1894" t="str">
        <f t="shared" si="677"/>
        <v/>
      </c>
      <c r="AT1894" t="str">
        <f t="shared" si="678"/>
        <v/>
      </c>
      <c r="AU1894" t="str">
        <f t="shared" si="679"/>
        <v/>
      </c>
      <c r="AV1894" t="str">
        <f t="shared" si="680"/>
        <v/>
      </c>
      <c r="AW1894">
        <f>'01_指標庫'!$H$4*ISNUMBER($F1894)+'01_指標庫'!$H$5*ISNUMBER($AA1894)+'01_指標庫'!$H$6*ISNUMBER($G1894)+'01_指標庫'!$H$7*ISNUMBER($H1894)+'01_指標庫'!$H$8*ISNUMBER($AF1894)+'01_指標庫'!$H$9*ISNUMBER($AG1894)+'01_指標庫'!$H$10*ISNUMBER($AB1894)+'01_指標庫'!$H$11*ISNUMBER($AC1894)+'01_指標庫'!$H$12*ISNUMBER($AD1894)+'01_指標庫'!$H$13*ISNUMBER($AE1894)+'01_指標庫'!$H$14*ISNUMBER($I1894)+'01_指標庫'!$H$15*ISNUMBER($AH1894)+'01_指標庫'!$H$16*ISNUMBER($K1894)+'01_指標庫'!$H$17*ISNUMBER($AI1894)+'01_指標庫'!$H$18*ISNUMBER($AJ1894)+'01_指標庫'!$H$19*ISNUMBER($AK1894)+'01_指標庫'!$H$20*ISNUMBER($BB1894)+'01_指標庫'!$H$21*ISNUMBER($BC1894)</f>
        <v>51</v>
      </c>
      <c r="AX1894">
        <f>IF(AW1894=0,50,ROUND(('01_指標庫'!$H$4*IF(ISNUMBER($F1894),L1894,0)+'01_指標庫'!$H$5*IF(ISNUMBER($AA1894),AL1894,0)+'01_指標庫'!$H$6*IF(ISNUMBER($G1894),M1894,0)+'01_指標庫'!$H$7*IF(ISNUMBER($H1894),N1894,0)+'01_指標庫'!$H$8*IF(ISNUMBER($AF1894),AQ1894,0)+'01_指標庫'!$H$9*IF(ISNUMBER($AG1894),AR1894,0)+'01_指標庫'!$H$10*IF(ISNUMBER($AB1894),AM1894,0)+'01_指標庫'!$H$11*IF(ISNUMBER($AC1894),AN1894,0)+'01_指標庫'!$H$12*IF(ISNUMBER($AD1894),AO1894,0)+'01_指標庫'!$H$13*IF(ISNUMBER($AE1894),AP1894,0)+'01_指標庫'!$H$14*IF(ISNUMBER($I1894),O1894,0)+'01_指標庫'!$H$15*IF(ISNUMBER($AH1894),AS1894,0)+'01_指標庫'!$H$16*IF(ISNUMBER($K1894),P1894,0)+'01_指標庫'!$H$17*IF(ISNUMBER($AI1894),AT1894,0)+'01_指標庫'!$H$18*IF(ISNUMBER($AJ1894),AU1894,0)+'01_指標庫'!$H$19*IF(ISNUMBER($AK1894),AV1894,0)+'01_指標庫'!$H$20*IF(ISNUMBER($BB1894),BB1894,0)+'01_指標庫'!$H$21*IF(ISNUMBER($BC1894),BC1894,0))/AW1894,1))</f>
        <v>75.5</v>
      </c>
      <c r="AY1894" s="67"/>
      <c r="AZ1894" s="67"/>
      <c r="BA1894" s="66">
        <f t="shared" si="684"/>
        <v>-5.016563887717429E-3</v>
      </c>
      <c r="BB1894">
        <f t="shared" si="685"/>
        <v>0</v>
      </c>
      <c r="BC1894" t="str">
        <f t="shared" si="686"/>
        <v/>
      </c>
    </row>
    <row r="1895" spans="1:55" ht="15" customHeight="1">
      <c r="A1895" s="56">
        <v>1891</v>
      </c>
      <c r="B1895" s="57">
        <v>45302</v>
      </c>
      <c r="C1895" s="56">
        <v>2024</v>
      </c>
      <c r="D1895" s="58" t="s">
        <v>239</v>
      </c>
      <c r="E1895" s="59">
        <v>16820.900000000001</v>
      </c>
      <c r="F1895" s="60">
        <v>0.12839300000000001</v>
      </c>
      <c r="G1895" s="60">
        <v>-5.0809999999999996E-3</v>
      </c>
      <c r="H1895" s="61">
        <v>0.89800000000000002</v>
      </c>
      <c r="I1895" s="62">
        <v>355</v>
      </c>
      <c r="J1895" s="56" t="s">
        <v>235</v>
      </c>
      <c r="K1895" s="63">
        <v>12.44</v>
      </c>
      <c r="L1895" s="56">
        <f t="shared" si="664"/>
        <v>100</v>
      </c>
      <c r="M1895" s="56">
        <f t="shared" si="665"/>
        <v>100</v>
      </c>
      <c r="N1895" s="56">
        <f t="shared" si="666"/>
        <v>100</v>
      </c>
      <c r="O1895" s="56">
        <f t="shared" si="667"/>
        <v>50</v>
      </c>
      <c r="P1895" s="56">
        <f t="shared" si="668"/>
        <v>100</v>
      </c>
      <c r="Q1895" s="63"/>
      <c r="R1895" s="56"/>
      <c r="S1895" s="60">
        <f t="shared" si="681"/>
        <v>1.6584241695225543E-3</v>
      </c>
      <c r="T1895" s="64">
        <f t="shared" si="682"/>
        <v>-1.9700551615445261E-2</v>
      </c>
      <c r="V1895" s="65"/>
      <c r="W1895" s="65"/>
      <c r="Y1895" s="15" t="str">
        <f t="shared" si="669"/>
        <v>EASY</v>
      </c>
      <c r="AA1895" s="66">
        <f t="shared" si="683"/>
        <v>7.829386929208515E-2</v>
      </c>
      <c r="AB1895">
        <f>LOOKUP($B1895,'07_L1政策步階'!$A$4:$A$14,'07_L1政策步階'!$C$4:$C$14)</f>
        <v>0</v>
      </c>
      <c r="AC1895" s="65"/>
      <c r="AD1895" s="65"/>
      <c r="AE1895" s="65"/>
      <c r="AF1895" s="65"/>
      <c r="AG1895" s="65"/>
      <c r="AH1895" s="65"/>
      <c r="AI1895" s="65"/>
      <c r="AJ1895" s="65"/>
      <c r="AK1895" s="65"/>
      <c r="AL1895">
        <f t="shared" si="670"/>
        <v>100</v>
      </c>
      <c r="AM1895">
        <f t="shared" si="671"/>
        <v>50</v>
      </c>
      <c r="AN1895" t="str">
        <f t="shared" si="672"/>
        <v/>
      </c>
      <c r="AO1895" t="str">
        <f t="shared" si="673"/>
        <v/>
      </c>
      <c r="AP1895" t="str">
        <f t="shared" si="674"/>
        <v/>
      </c>
      <c r="AQ1895" t="str">
        <f t="shared" si="675"/>
        <v/>
      </c>
      <c r="AR1895" t="str">
        <f t="shared" si="676"/>
        <v/>
      </c>
      <c r="AS1895" t="str">
        <f t="shared" si="677"/>
        <v/>
      </c>
      <c r="AT1895" t="str">
        <f t="shared" si="678"/>
        <v/>
      </c>
      <c r="AU1895" t="str">
        <f t="shared" si="679"/>
        <v/>
      </c>
      <c r="AV1895" t="str">
        <f t="shared" si="680"/>
        <v/>
      </c>
      <c r="AW1895">
        <f>'01_指標庫'!$H$4*ISNUMBER($F1895)+'01_指標庫'!$H$5*ISNUMBER($AA1895)+'01_指標庫'!$H$6*ISNUMBER($G1895)+'01_指標庫'!$H$7*ISNUMBER($H1895)+'01_指標庫'!$H$8*ISNUMBER($AF1895)+'01_指標庫'!$H$9*ISNUMBER($AG1895)+'01_指標庫'!$H$10*ISNUMBER($AB1895)+'01_指標庫'!$H$11*ISNUMBER($AC1895)+'01_指標庫'!$H$12*ISNUMBER($AD1895)+'01_指標庫'!$H$13*ISNUMBER($AE1895)+'01_指標庫'!$H$14*ISNUMBER($I1895)+'01_指標庫'!$H$15*ISNUMBER($AH1895)+'01_指標庫'!$H$16*ISNUMBER($K1895)+'01_指標庫'!$H$17*ISNUMBER($AI1895)+'01_指標庫'!$H$18*ISNUMBER($AJ1895)+'01_指標庫'!$H$19*ISNUMBER($AK1895)+'01_指標庫'!$H$20*ISNUMBER($BB1895)+'01_指標庫'!$H$21*ISNUMBER($BC1895)</f>
        <v>51</v>
      </c>
      <c r="AX1895">
        <f>IF(AW1895=0,50,ROUND(('01_指標庫'!$H$4*IF(ISNUMBER($F1895),L1895,0)+'01_指標庫'!$H$5*IF(ISNUMBER($AA1895),AL1895,0)+'01_指標庫'!$H$6*IF(ISNUMBER($G1895),M1895,0)+'01_指標庫'!$H$7*IF(ISNUMBER($H1895),N1895,0)+'01_指標庫'!$H$8*IF(ISNUMBER($AF1895),AQ1895,0)+'01_指標庫'!$H$9*IF(ISNUMBER($AG1895),AR1895,0)+'01_指標庫'!$H$10*IF(ISNUMBER($AB1895),AM1895,0)+'01_指標庫'!$H$11*IF(ISNUMBER($AC1895),AN1895,0)+'01_指標庫'!$H$12*IF(ISNUMBER($AD1895),AO1895,0)+'01_指標庫'!$H$13*IF(ISNUMBER($AE1895),AP1895,0)+'01_指標庫'!$H$14*IF(ISNUMBER($I1895),O1895,0)+'01_指標庫'!$H$15*IF(ISNUMBER($AH1895),AS1895,0)+'01_指標庫'!$H$16*IF(ISNUMBER($K1895),P1895,0)+'01_指標庫'!$H$17*IF(ISNUMBER($AI1895),AT1895,0)+'01_指標庫'!$H$18*IF(ISNUMBER($AJ1895),AU1895,0)+'01_指標庫'!$H$19*IF(ISNUMBER($AK1895),AV1895,0)+'01_指標庫'!$H$20*IF(ISNUMBER($BB1895),BB1895,0)+'01_指標庫'!$H$21*IF(ISNUMBER($BC1895),BC1895,0))/AW1895,1))</f>
        <v>81.400000000000006</v>
      </c>
      <c r="AY1895" s="67"/>
      <c r="AZ1895" s="67"/>
      <c r="BA1895" s="66">
        <f t="shared" si="684"/>
        <v>1.9839036961175616E-3</v>
      </c>
      <c r="BB1895">
        <f t="shared" si="685"/>
        <v>50</v>
      </c>
      <c r="BC1895" t="str">
        <f t="shared" si="686"/>
        <v/>
      </c>
    </row>
    <row r="1896" spans="1:55" ht="15" customHeight="1">
      <c r="A1896" s="56">
        <v>1892</v>
      </c>
      <c r="B1896" s="57">
        <v>45303</v>
      </c>
      <c r="C1896" s="56">
        <v>2024</v>
      </c>
      <c r="D1896" s="58" t="s">
        <v>234</v>
      </c>
      <c r="E1896" s="59">
        <v>16832.919999999998</v>
      </c>
      <c r="F1896" s="60">
        <v>0.12760299999999999</v>
      </c>
      <c r="G1896" s="60">
        <v>-4.3699999999999998E-3</v>
      </c>
      <c r="H1896" s="61">
        <v>0.91839999999999999</v>
      </c>
      <c r="I1896" s="62">
        <v>356</v>
      </c>
      <c r="J1896" s="56" t="s">
        <v>235</v>
      </c>
      <c r="K1896" s="63">
        <v>12.7</v>
      </c>
      <c r="L1896" s="56">
        <f t="shared" si="664"/>
        <v>100</v>
      </c>
      <c r="M1896" s="56">
        <f t="shared" si="665"/>
        <v>100</v>
      </c>
      <c r="N1896" s="56">
        <f t="shared" si="666"/>
        <v>100</v>
      </c>
      <c r="O1896" s="56">
        <f t="shared" si="667"/>
        <v>50</v>
      </c>
      <c r="P1896" s="56">
        <f t="shared" si="668"/>
        <v>100</v>
      </c>
      <c r="Q1896" s="63"/>
      <c r="R1896" s="56"/>
      <c r="S1896" s="60">
        <f t="shared" si="681"/>
        <v>7.1458720995876135E-4</v>
      </c>
      <c r="T1896" s="64">
        <f t="shared" si="682"/>
        <v>2.0900321543408262E-2</v>
      </c>
      <c r="V1896" s="65"/>
      <c r="W1896" s="65"/>
      <c r="Y1896" s="15" t="str">
        <f t="shared" si="669"/>
        <v>EASY</v>
      </c>
      <c r="AA1896" s="66">
        <f t="shared" si="683"/>
        <v>8.0015334075661748E-2</v>
      </c>
      <c r="AB1896">
        <f>LOOKUP($B1896,'07_L1政策步階'!$A$4:$A$14,'07_L1政策步階'!$C$4:$C$14)</f>
        <v>0</v>
      </c>
      <c r="AC1896" s="65"/>
      <c r="AD1896" s="65"/>
      <c r="AE1896" s="65"/>
      <c r="AF1896" s="65"/>
      <c r="AG1896" s="65"/>
      <c r="AH1896" s="65"/>
      <c r="AI1896" s="65"/>
      <c r="AJ1896" s="65"/>
      <c r="AK1896" s="65"/>
      <c r="AL1896">
        <f t="shared" si="670"/>
        <v>100</v>
      </c>
      <c r="AM1896">
        <f t="shared" si="671"/>
        <v>50</v>
      </c>
      <c r="AN1896" t="str">
        <f t="shared" si="672"/>
        <v/>
      </c>
      <c r="AO1896" t="str">
        <f t="shared" si="673"/>
        <v/>
      </c>
      <c r="AP1896" t="str">
        <f t="shared" si="674"/>
        <v/>
      </c>
      <c r="AQ1896" t="str">
        <f t="shared" si="675"/>
        <v/>
      </c>
      <c r="AR1896" t="str">
        <f t="shared" si="676"/>
        <v/>
      </c>
      <c r="AS1896" t="str">
        <f t="shared" si="677"/>
        <v/>
      </c>
      <c r="AT1896" t="str">
        <f t="shared" si="678"/>
        <v/>
      </c>
      <c r="AU1896" t="str">
        <f t="shared" si="679"/>
        <v/>
      </c>
      <c r="AV1896" t="str">
        <f t="shared" si="680"/>
        <v/>
      </c>
      <c r="AW1896">
        <f>'01_指標庫'!$H$4*ISNUMBER($F1896)+'01_指標庫'!$H$5*ISNUMBER($AA1896)+'01_指標庫'!$H$6*ISNUMBER($G1896)+'01_指標庫'!$H$7*ISNUMBER($H1896)+'01_指標庫'!$H$8*ISNUMBER($AF1896)+'01_指標庫'!$H$9*ISNUMBER($AG1896)+'01_指標庫'!$H$10*ISNUMBER($AB1896)+'01_指標庫'!$H$11*ISNUMBER($AC1896)+'01_指標庫'!$H$12*ISNUMBER($AD1896)+'01_指標庫'!$H$13*ISNUMBER($AE1896)+'01_指標庫'!$H$14*ISNUMBER($I1896)+'01_指標庫'!$H$15*ISNUMBER($AH1896)+'01_指標庫'!$H$16*ISNUMBER($K1896)+'01_指標庫'!$H$17*ISNUMBER($AI1896)+'01_指標庫'!$H$18*ISNUMBER($AJ1896)+'01_指標庫'!$H$19*ISNUMBER($AK1896)+'01_指標庫'!$H$20*ISNUMBER($BB1896)+'01_指標庫'!$H$21*ISNUMBER($BC1896)</f>
        <v>51</v>
      </c>
      <c r="AX1896">
        <f>IF(AW1896=0,50,ROUND(('01_指標庫'!$H$4*IF(ISNUMBER($F1896),L1896,0)+'01_指標庫'!$H$5*IF(ISNUMBER($AA1896),AL1896,0)+'01_指標庫'!$H$6*IF(ISNUMBER($G1896),M1896,0)+'01_指標庫'!$H$7*IF(ISNUMBER($H1896),N1896,0)+'01_指標庫'!$H$8*IF(ISNUMBER($AF1896),AQ1896,0)+'01_指標庫'!$H$9*IF(ISNUMBER($AG1896),AR1896,0)+'01_指標庫'!$H$10*IF(ISNUMBER($AB1896),AM1896,0)+'01_指標庫'!$H$11*IF(ISNUMBER($AC1896),AN1896,0)+'01_指標庫'!$H$12*IF(ISNUMBER($AD1896),AO1896,0)+'01_指標庫'!$H$13*IF(ISNUMBER($AE1896),AP1896,0)+'01_指標庫'!$H$14*IF(ISNUMBER($I1896),O1896,0)+'01_指標庫'!$H$15*IF(ISNUMBER($AH1896),AS1896,0)+'01_指標庫'!$H$16*IF(ISNUMBER($K1896),P1896,0)+'01_指標庫'!$H$17*IF(ISNUMBER($AI1896),AT1896,0)+'01_指標庫'!$H$18*IF(ISNUMBER($AJ1896),AU1896,0)+'01_指標庫'!$H$19*IF(ISNUMBER($AK1896),AV1896,0)+'01_指標庫'!$H$20*IF(ISNUMBER($BB1896),BB1896,0)+'01_指標庫'!$H$21*IF(ISNUMBER($BC1896),BC1896,0))/AW1896,1))</f>
        <v>81.400000000000006</v>
      </c>
      <c r="AY1896" s="67"/>
      <c r="AZ1896" s="67"/>
      <c r="BA1896" s="66">
        <f t="shared" si="684"/>
        <v>8.7241082711992934E-3</v>
      </c>
      <c r="BB1896">
        <f t="shared" si="685"/>
        <v>50</v>
      </c>
      <c r="BC1896" t="str">
        <f t="shared" si="686"/>
        <v/>
      </c>
    </row>
    <row r="1897" spans="1:55" ht="15" customHeight="1">
      <c r="A1897" s="56">
        <v>1893</v>
      </c>
      <c r="B1897" s="57">
        <v>45307</v>
      </c>
      <c r="C1897" s="56">
        <v>2024</v>
      </c>
      <c r="D1897" s="58" t="s">
        <v>237</v>
      </c>
      <c r="E1897" s="59">
        <v>16830.71</v>
      </c>
      <c r="F1897" s="60">
        <v>0.12595200000000001</v>
      </c>
      <c r="G1897" s="60">
        <v>-4.5009999999999998E-3</v>
      </c>
      <c r="H1897" s="61">
        <v>0.87760000000000005</v>
      </c>
      <c r="I1897" s="62">
        <v>358</v>
      </c>
      <c r="J1897" s="56" t="s">
        <v>235</v>
      </c>
      <c r="K1897" s="63">
        <v>13.84</v>
      </c>
      <c r="L1897" s="56">
        <f t="shared" si="664"/>
        <v>100</v>
      </c>
      <c r="M1897" s="56">
        <f t="shared" si="665"/>
        <v>100</v>
      </c>
      <c r="N1897" s="56">
        <f t="shared" si="666"/>
        <v>100</v>
      </c>
      <c r="O1897" s="56">
        <f t="shared" si="667"/>
        <v>50</v>
      </c>
      <c r="P1897" s="56">
        <f t="shared" si="668"/>
        <v>100</v>
      </c>
      <c r="Q1897" s="63"/>
      <c r="R1897" s="56"/>
      <c r="S1897" s="60">
        <f t="shared" si="681"/>
        <v>-1.3129035247594345E-4</v>
      </c>
      <c r="T1897" s="64">
        <f t="shared" si="682"/>
        <v>8.9763779527559207E-2</v>
      </c>
      <c r="V1897" s="65"/>
      <c r="W1897" s="65"/>
      <c r="Y1897" s="15" t="str">
        <f t="shared" si="669"/>
        <v>EASY</v>
      </c>
      <c r="AA1897" s="66">
        <f t="shared" si="683"/>
        <v>8.1473619254042839E-2</v>
      </c>
      <c r="AB1897">
        <f>LOOKUP($B1897,'07_L1政策步階'!$A$4:$A$14,'07_L1政策步階'!$C$4:$C$14)</f>
        <v>0</v>
      </c>
      <c r="AC1897" s="65"/>
      <c r="AD1897" s="65"/>
      <c r="AE1897" s="65"/>
      <c r="AF1897" s="65"/>
      <c r="AG1897" s="65"/>
      <c r="AH1897" s="65"/>
      <c r="AI1897" s="65"/>
      <c r="AJ1897" s="65"/>
      <c r="AK1897" s="65"/>
      <c r="AL1897">
        <f t="shared" si="670"/>
        <v>100</v>
      </c>
      <c r="AM1897">
        <f t="shared" si="671"/>
        <v>50</v>
      </c>
      <c r="AN1897" t="str">
        <f t="shared" si="672"/>
        <v/>
      </c>
      <c r="AO1897" t="str">
        <f t="shared" si="673"/>
        <v/>
      </c>
      <c r="AP1897" t="str">
        <f t="shared" si="674"/>
        <v/>
      </c>
      <c r="AQ1897" t="str">
        <f t="shared" si="675"/>
        <v/>
      </c>
      <c r="AR1897" t="str">
        <f t="shared" si="676"/>
        <v/>
      </c>
      <c r="AS1897" t="str">
        <f t="shared" si="677"/>
        <v/>
      </c>
      <c r="AT1897" t="str">
        <f t="shared" si="678"/>
        <v/>
      </c>
      <c r="AU1897" t="str">
        <f t="shared" si="679"/>
        <v/>
      </c>
      <c r="AV1897" t="str">
        <f t="shared" si="680"/>
        <v/>
      </c>
      <c r="AW1897">
        <f>'01_指標庫'!$H$4*ISNUMBER($F1897)+'01_指標庫'!$H$5*ISNUMBER($AA1897)+'01_指標庫'!$H$6*ISNUMBER($G1897)+'01_指標庫'!$H$7*ISNUMBER($H1897)+'01_指標庫'!$H$8*ISNUMBER($AF1897)+'01_指標庫'!$H$9*ISNUMBER($AG1897)+'01_指標庫'!$H$10*ISNUMBER($AB1897)+'01_指標庫'!$H$11*ISNUMBER($AC1897)+'01_指標庫'!$H$12*ISNUMBER($AD1897)+'01_指標庫'!$H$13*ISNUMBER($AE1897)+'01_指標庫'!$H$14*ISNUMBER($I1897)+'01_指標庫'!$H$15*ISNUMBER($AH1897)+'01_指標庫'!$H$16*ISNUMBER($K1897)+'01_指標庫'!$H$17*ISNUMBER($AI1897)+'01_指標庫'!$H$18*ISNUMBER($AJ1897)+'01_指標庫'!$H$19*ISNUMBER($AK1897)+'01_指標庫'!$H$20*ISNUMBER($BB1897)+'01_指標庫'!$H$21*ISNUMBER($BC1897)</f>
        <v>51</v>
      </c>
      <c r="AX1897">
        <f>IF(AW1897=0,50,ROUND(('01_指標庫'!$H$4*IF(ISNUMBER($F1897),L1897,0)+'01_指標庫'!$H$5*IF(ISNUMBER($AA1897),AL1897,0)+'01_指標庫'!$H$6*IF(ISNUMBER($G1897),M1897,0)+'01_指標庫'!$H$7*IF(ISNUMBER($H1897),N1897,0)+'01_指標庫'!$H$8*IF(ISNUMBER($AF1897),AQ1897,0)+'01_指標庫'!$H$9*IF(ISNUMBER($AG1897),AR1897,0)+'01_指標庫'!$H$10*IF(ISNUMBER($AB1897),AM1897,0)+'01_指標庫'!$H$11*IF(ISNUMBER($AC1897),AN1897,0)+'01_指標庫'!$H$12*IF(ISNUMBER($AD1897),AO1897,0)+'01_指標庫'!$H$13*IF(ISNUMBER($AE1897),AP1897,0)+'01_指標庫'!$H$14*IF(ISNUMBER($I1897),O1897,0)+'01_指標庫'!$H$15*IF(ISNUMBER($AH1897),AS1897,0)+'01_指標庫'!$H$16*IF(ISNUMBER($K1897),P1897,0)+'01_指標庫'!$H$17*IF(ISNUMBER($AI1897),AT1897,0)+'01_指標庫'!$H$18*IF(ISNUMBER($AJ1897),AU1897,0)+'01_指標庫'!$H$19*IF(ISNUMBER($AK1897),AV1897,0)+'01_指標庫'!$H$20*IF(ISNUMBER($BB1897),BB1897,0)+'01_指標庫'!$H$21*IF(ISNUMBER($BC1897),BC1897,0))/AW1897,1))</f>
        <v>87.3</v>
      </c>
      <c r="AY1897" s="67"/>
      <c r="AZ1897" s="67"/>
      <c r="BA1897" s="66">
        <f t="shared" si="684"/>
        <v>1.0872477831551208E-2</v>
      </c>
      <c r="BB1897">
        <f t="shared" si="685"/>
        <v>100</v>
      </c>
      <c r="BC1897" t="str">
        <f t="shared" si="686"/>
        <v/>
      </c>
    </row>
    <row r="1898" spans="1:55" ht="15" customHeight="1">
      <c r="A1898" s="56">
        <v>1894</v>
      </c>
      <c r="B1898" s="57">
        <v>45308</v>
      </c>
      <c r="C1898" s="56">
        <v>2024</v>
      </c>
      <c r="D1898" s="58" t="s">
        <v>238</v>
      </c>
      <c r="E1898" s="59">
        <v>16736.28</v>
      </c>
      <c r="F1898" s="60">
        <v>0.11822299999999999</v>
      </c>
      <c r="G1898" s="60">
        <v>-1.0085999999999999E-2</v>
      </c>
      <c r="H1898" s="61">
        <v>0.87760000000000005</v>
      </c>
      <c r="I1898" s="62">
        <v>362</v>
      </c>
      <c r="J1898" s="56" t="s">
        <v>235</v>
      </c>
      <c r="K1898" s="63">
        <v>14.79</v>
      </c>
      <c r="L1898" s="56">
        <f t="shared" si="664"/>
        <v>100</v>
      </c>
      <c r="M1898" s="56">
        <f t="shared" si="665"/>
        <v>100</v>
      </c>
      <c r="N1898" s="56">
        <f t="shared" si="666"/>
        <v>100</v>
      </c>
      <c r="O1898" s="56">
        <f t="shared" si="667"/>
        <v>50</v>
      </c>
      <c r="P1898" s="56">
        <f t="shared" si="668"/>
        <v>100</v>
      </c>
      <c r="Q1898" s="63"/>
      <c r="R1898" s="56"/>
      <c r="S1898" s="60">
        <f t="shared" si="681"/>
        <v>-5.6105773315564544E-3</v>
      </c>
      <c r="T1898" s="64">
        <f t="shared" si="682"/>
        <v>6.8641618497109702E-2</v>
      </c>
      <c r="V1898" s="65"/>
      <c r="W1898" s="65"/>
      <c r="Y1898" s="15" t="str">
        <f t="shared" si="669"/>
        <v>EASY</v>
      </c>
      <c r="AA1898" s="66">
        <f t="shared" si="683"/>
        <v>8.2538094691808173E-2</v>
      </c>
      <c r="AB1898">
        <f>LOOKUP($B1898,'07_L1政策步階'!$A$4:$A$14,'07_L1政策步階'!$C$4:$C$14)</f>
        <v>0</v>
      </c>
      <c r="AC1898" s="65"/>
      <c r="AD1898" s="65"/>
      <c r="AE1898" s="65"/>
      <c r="AF1898" s="65"/>
      <c r="AG1898" s="65"/>
      <c r="AH1898" s="65"/>
      <c r="AI1898" s="65"/>
      <c r="AJ1898" s="65"/>
      <c r="AK1898" s="65"/>
      <c r="AL1898">
        <f t="shared" si="670"/>
        <v>100</v>
      </c>
      <c r="AM1898">
        <f t="shared" si="671"/>
        <v>50</v>
      </c>
      <c r="AN1898" t="str">
        <f t="shared" si="672"/>
        <v/>
      </c>
      <c r="AO1898" t="str">
        <f t="shared" si="673"/>
        <v/>
      </c>
      <c r="AP1898" t="str">
        <f t="shared" si="674"/>
        <v/>
      </c>
      <c r="AQ1898" t="str">
        <f t="shared" si="675"/>
        <v/>
      </c>
      <c r="AR1898" t="str">
        <f t="shared" si="676"/>
        <v/>
      </c>
      <c r="AS1898" t="str">
        <f t="shared" si="677"/>
        <v/>
      </c>
      <c r="AT1898" t="str">
        <f t="shared" si="678"/>
        <v/>
      </c>
      <c r="AU1898" t="str">
        <f t="shared" si="679"/>
        <v/>
      </c>
      <c r="AV1898" t="str">
        <f t="shared" si="680"/>
        <v/>
      </c>
      <c r="AW1898">
        <f>'01_指標庫'!$H$4*ISNUMBER($F1898)+'01_指標庫'!$H$5*ISNUMBER($AA1898)+'01_指標庫'!$H$6*ISNUMBER($G1898)+'01_指標庫'!$H$7*ISNUMBER($H1898)+'01_指標庫'!$H$8*ISNUMBER($AF1898)+'01_指標庫'!$H$9*ISNUMBER($AG1898)+'01_指標庫'!$H$10*ISNUMBER($AB1898)+'01_指標庫'!$H$11*ISNUMBER($AC1898)+'01_指標庫'!$H$12*ISNUMBER($AD1898)+'01_指標庫'!$H$13*ISNUMBER($AE1898)+'01_指標庫'!$H$14*ISNUMBER($I1898)+'01_指標庫'!$H$15*ISNUMBER($AH1898)+'01_指標庫'!$H$16*ISNUMBER($K1898)+'01_指標庫'!$H$17*ISNUMBER($AI1898)+'01_指標庫'!$H$18*ISNUMBER($AJ1898)+'01_指標庫'!$H$19*ISNUMBER($AK1898)+'01_指標庫'!$H$20*ISNUMBER($BB1898)+'01_指標庫'!$H$21*ISNUMBER($BC1898)</f>
        <v>51</v>
      </c>
      <c r="AX1898">
        <f>IF(AW1898=0,50,ROUND(('01_指標庫'!$H$4*IF(ISNUMBER($F1898),L1898,0)+'01_指標庫'!$H$5*IF(ISNUMBER($AA1898),AL1898,0)+'01_指標庫'!$H$6*IF(ISNUMBER($G1898),M1898,0)+'01_指標庫'!$H$7*IF(ISNUMBER($H1898),N1898,0)+'01_指標庫'!$H$8*IF(ISNUMBER($AF1898),AQ1898,0)+'01_指標庫'!$H$9*IF(ISNUMBER($AG1898),AR1898,0)+'01_指標庫'!$H$10*IF(ISNUMBER($AB1898),AM1898,0)+'01_指標庫'!$H$11*IF(ISNUMBER($AC1898),AN1898,0)+'01_指標庫'!$H$12*IF(ISNUMBER($AD1898),AO1898,0)+'01_指標庫'!$H$13*IF(ISNUMBER($AE1898),AP1898,0)+'01_指標庫'!$H$14*IF(ISNUMBER($I1898),O1898,0)+'01_指標庫'!$H$15*IF(ISNUMBER($AH1898),AS1898,0)+'01_指標庫'!$H$16*IF(ISNUMBER($K1898),P1898,0)+'01_指標庫'!$H$17*IF(ISNUMBER($AI1898),AT1898,0)+'01_指標庫'!$H$18*IF(ISNUMBER($AJ1898),AU1898,0)+'01_指標庫'!$H$19*IF(ISNUMBER($AK1898),AV1898,0)+'01_指標庫'!$H$20*IF(ISNUMBER($BB1898),BB1898,0)+'01_指標庫'!$H$21*IF(ISNUMBER($BC1898),BC1898,0))/AW1898,1))</f>
        <v>87.3</v>
      </c>
      <c r="AY1898" s="67"/>
      <c r="AZ1898" s="67"/>
      <c r="BA1898" s="66">
        <f t="shared" si="684"/>
        <v>1.0395798745764573E-2</v>
      </c>
      <c r="BB1898">
        <f t="shared" si="685"/>
        <v>100</v>
      </c>
      <c r="BC1898" t="str">
        <f t="shared" si="686"/>
        <v/>
      </c>
    </row>
    <row r="1899" spans="1:55" ht="15" customHeight="1">
      <c r="A1899" s="56">
        <v>1895</v>
      </c>
      <c r="B1899" s="57">
        <v>45309</v>
      </c>
      <c r="C1899" s="56">
        <v>2024</v>
      </c>
      <c r="D1899" s="58" t="s">
        <v>239</v>
      </c>
      <c r="E1899" s="59">
        <v>16982.29</v>
      </c>
      <c r="F1899" s="60">
        <v>0.13322100000000001</v>
      </c>
      <c r="G1899" s="60">
        <v>0</v>
      </c>
      <c r="H1899" s="61">
        <v>0.91839999999999999</v>
      </c>
      <c r="I1899" s="62">
        <v>358</v>
      </c>
      <c r="J1899" s="56" t="s">
        <v>235</v>
      </c>
      <c r="K1899" s="63">
        <v>14.13</v>
      </c>
      <c r="L1899" s="56">
        <f t="shared" si="664"/>
        <v>100</v>
      </c>
      <c r="M1899" s="56">
        <f t="shared" si="665"/>
        <v>100</v>
      </c>
      <c r="N1899" s="56">
        <f t="shared" si="666"/>
        <v>100</v>
      </c>
      <c r="O1899" s="56">
        <f t="shared" si="667"/>
        <v>50</v>
      </c>
      <c r="P1899" s="56">
        <f t="shared" si="668"/>
        <v>100</v>
      </c>
      <c r="Q1899" s="63"/>
      <c r="R1899" s="56"/>
      <c r="S1899" s="60">
        <f t="shared" si="681"/>
        <v>1.4699204363215923E-2</v>
      </c>
      <c r="T1899" s="64">
        <f t="shared" si="682"/>
        <v>-4.462474645030412E-2</v>
      </c>
      <c r="V1899" s="65"/>
      <c r="W1899" s="65"/>
      <c r="Y1899" s="15" t="str">
        <f t="shared" si="669"/>
        <v>EASY</v>
      </c>
      <c r="AA1899" s="66">
        <f t="shared" si="683"/>
        <v>8.3678015620824775E-2</v>
      </c>
      <c r="AB1899">
        <f>LOOKUP($B1899,'07_L1政策步階'!$A$4:$A$14,'07_L1政策步階'!$C$4:$C$14)</f>
        <v>0</v>
      </c>
      <c r="AC1899" s="65"/>
      <c r="AD1899" s="65"/>
      <c r="AE1899" s="65"/>
      <c r="AF1899" s="65"/>
      <c r="AG1899" s="65"/>
      <c r="AH1899" s="65"/>
      <c r="AI1899" s="65"/>
      <c r="AJ1899" s="65"/>
      <c r="AK1899" s="65"/>
      <c r="AL1899">
        <f t="shared" si="670"/>
        <v>100</v>
      </c>
      <c r="AM1899">
        <f t="shared" si="671"/>
        <v>50</v>
      </c>
      <c r="AN1899" t="str">
        <f t="shared" si="672"/>
        <v/>
      </c>
      <c r="AO1899" t="str">
        <f t="shared" si="673"/>
        <v/>
      </c>
      <c r="AP1899" t="str">
        <f t="shared" si="674"/>
        <v/>
      </c>
      <c r="AQ1899" t="str">
        <f t="shared" si="675"/>
        <v/>
      </c>
      <c r="AR1899" t="str">
        <f t="shared" si="676"/>
        <v/>
      </c>
      <c r="AS1899" t="str">
        <f t="shared" si="677"/>
        <v/>
      </c>
      <c r="AT1899" t="str">
        <f t="shared" si="678"/>
        <v/>
      </c>
      <c r="AU1899" t="str">
        <f t="shared" si="679"/>
        <v/>
      </c>
      <c r="AV1899" t="str">
        <f t="shared" si="680"/>
        <v/>
      </c>
      <c r="AW1899">
        <f>'01_指標庫'!$H$4*ISNUMBER($F1899)+'01_指標庫'!$H$5*ISNUMBER($AA1899)+'01_指標庫'!$H$6*ISNUMBER($G1899)+'01_指標庫'!$H$7*ISNUMBER($H1899)+'01_指標庫'!$H$8*ISNUMBER($AF1899)+'01_指標庫'!$H$9*ISNUMBER($AG1899)+'01_指標庫'!$H$10*ISNUMBER($AB1899)+'01_指標庫'!$H$11*ISNUMBER($AC1899)+'01_指標庫'!$H$12*ISNUMBER($AD1899)+'01_指標庫'!$H$13*ISNUMBER($AE1899)+'01_指標庫'!$H$14*ISNUMBER($I1899)+'01_指標庫'!$H$15*ISNUMBER($AH1899)+'01_指標庫'!$H$16*ISNUMBER($K1899)+'01_指標庫'!$H$17*ISNUMBER($AI1899)+'01_指標庫'!$H$18*ISNUMBER($AJ1899)+'01_指標庫'!$H$19*ISNUMBER($AK1899)+'01_指標庫'!$H$20*ISNUMBER($BB1899)+'01_指標庫'!$H$21*ISNUMBER($BC1899)</f>
        <v>51</v>
      </c>
      <c r="AX1899">
        <f>IF(AW1899=0,50,ROUND(('01_指標庫'!$H$4*IF(ISNUMBER($F1899),L1899,0)+'01_指標庫'!$H$5*IF(ISNUMBER($AA1899),AL1899,0)+'01_指標庫'!$H$6*IF(ISNUMBER($G1899),M1899,0)+'01_指標庫'!$H$7*IF(ISNUMBER($H1899),N1899,0)+'01_指標庫'!$H$8*IF(ISNUMBER($AF1899),AQ1899,0)+'01_指標庫'!$H$9*IF(ISNUMBER($AG1899),AR1899,0)+'01_指標庫'!$H$10*IF(ISNUMBER($AB1899),AM1899,0)+'01_指標庫'!$H$11*IF(ISNUMBER($AC1899),AN1899,0)+'01_指標庫'!$H$12*IF(ISNUMBER($AD1899),AO1899,0)+'01_指標庫'!$H$13*IF(ISNUMBER($AE1899),AP1899,0)+'01_指標庫'!$H$14*IF(ISNUMBER($I1899),O1899,0)+'01_指標庫'!$H$15*IF(ISNUMBER($AH1899),AS1899,0)+'01_指標庫'!$H$16*IF(ISNUMBER($K1899),P1899,0)+'01_指標庫'!$H$17*IF(ISNUMBER($AI1899),AT1899,0)+'01_指標庫'!$H$18*IF(ISNUMBER($AJ1899),AU1899,0)+'01_指標庫'!$H$19*IF(ISNUMBER($AK1899),AV1899,0)+'01_指標庫'!$H$20*IF(ISNUMBER($BB1899),BB1899,0)+'01_指標庫'!$H$21*IF(ISNUMBER($BC1899),BC1899,0))/AW1899,1))</f>
        <v>81.400000000000006</v>
      </c>
      <c r="AY1899" s="67"/>
      <c r="AZ1899" s="67"/>
      <c r="BA1899" s="66">
        <f t="shared" si="684"/>
        <v>8.9477308228955721E-3</v>
      </c>
      <c r="BB1899">
        <f t="shared" si="685"/>
        <v>50</v>
      </c>
      <c r="BC1899" t="str">
        <f t="shared" si="686"/>
        <v/>
      </c>
    </row>
    <row r="1900" spans="1:55" ht="15" customHeight="1">
      <c r="A1900" s="56">
        <v>1896</v>
      </c>
      <c r="B1900" s="57">
        <v>45310</v>
      </c>
      <c r="C1900" s="56">
        <v>2024</v>
      </c>
      <c r="D1900" s="58" t="s">
        <v>234</v>
      </c>
      <c r="E1900" s="59">
        <v>17314</v>
      </c>
      <c r="F1900" s="60">
        <v>0.153753</v>
      </c>
      <c r="G1900" s="60">
        <v>0</v>
      </c>
      <c r="H1900" s="61">
        <v>0.91839999999999999</v>
      </c>
      <c r="I1900" s="62">
        <v>354</v>
      </c>
      <c r="J1900" s="56" t="s">
        <v>235</v>
      </c>
      <c r="K1900" s="63">
        <v>13.3</v>
      </c>
      <c r="L1900" s="56">
        <f t="shared" si="664"/>
        <v>100</v>
      </c>
      <c r="M1900" s="56">
        <f t="shared" si="665"/>
        <v>100</v>
      </c>
      <c r="N1900" s="56">
        <f t="shared" si="666"/>
        <v>100</v>
      </c>
      <c r="O1900" s="56">
        <f t="shared" si="667"/>
        <v>50</v>
      </c>
      <c r="P1900" s="56">
        <f t="shared" si="668"/>
        <v>100</v>
      </c>
      <c r="Q1900" s="63"/>
      <c r="R1900" s="56"/>
      <c r="S1900" s="60">
        <f t="shared" si="681"/>
        <v>1.953270142012653E-2</v>
      </c>
      <c r="T1900" s="64">
        <f t="shared" si="682"/>
        <v>-5.8740268931351758E-2</v>
      </c>
      <c r="V1900" s="65"/>
      <c r="W1900" s="65"/>
      <c r="Y1900" s="15" t="str">
        <f t="shared" si="669"/>
        <v>EASY</v>
      </c>
      <c r="AA1900" s="66">
        <f t="shared" si="683"/>
        <v>8.5051422709734537E-2</v>
      </c>
      <c r="AB1900">
        <f>LOOKUP($B1900,'07_L1政策步階'!$A$4:$A$14,'07_L1政策步階'!$C$4:$C$14)</f>
        <v>0</v>
      </c>
      <c r="AC1900" s="65"/>
      <c r="AD1900" s="65"/>
      <c r="AE1900" s="65"/>
      <c r="AF1900" s="65"/>
      <c r="AG1900" s="65"/>
      <c r="AH1900" s="65"/>
      <c r="AI1900" s="65"/>
      <c r="AJ1900" s="65"/>
      <c r="AK1900" s="65"/>
      <c r="AL1900">
        <f t="shared" si="670"/>
        <v>100</v>
      </c>
      <c r="AM1900">
        <f t="shared" si="671"/>
        <v>50</v>
      </c>
      <c r="AN1900" t="str">
        <f t="shared" si="672"/>
        <v/>
      </c>
      <c r="AO1900" t="str">
        <f t="shared" si="673"/>
        <v/>
      </c>
      <c r="AP1900" t="str">
        <f t="shared" si="674"/>
        <v/>
      </c>
      <c r="AQ1900" t="str">
        <f t="shared" si="675"/>
        <v/>
      </c>
      <c r="AR1900" t="str">
        <f t="shared" si="676"/>
        <v/>
      </c>
      <c r="AS1900" t="str">
        <f t="shared" si="677"/>
        <v/>
      </c>
      <c r="AT1900" t="str">
        <f t="shared" si="678"/>
        <v/>
      </c>
      <c r="AU1900" t="str">
        <f t="shared" si="679"/>
        <v/>
      </c>
      <c r="AV1900" t="str">
        <f t="shared" si="680"/>
        <v/>
      </c>
      <c r="AW1900">
        <f>'01_指標庫'!$H$4*ISNUMBER($F1900)+'01_指標庫'!$H$5*ISNUMBER($AA1900)+'01_指標庫'!$H$6*ISNUMBER($G1900)+'01_指標庫'!$H$7*ISNUMBER($H1900)+'01_指標庫'!$H$8*ISNUMBER($AF1900)+'01_指標庫'!$H$9*ISNUMBER($AG1900)+'01_指標庫'!$H$10*ISNUMBER($AB1900)+'01_指標庫'!$H$11*ISNUMBER($AC1900)+'01_指標庫'!$H$12*ISNUMBER($AD1900)+'01_指標庫'!$H$13*ISNUMBER($AE1900)+'01_指標庫'!$H$14*ISNUMBER($I1900)+'01_指標庫'!$H$15*ISNUMBER($AH1900)+'01_指標庫'!$H$16*ISNUMBER($K1900)+'01_指標庫'!$H$17*ISNUMBER($AI1900)+'01_指標庫'!$H$18*ISNUMBER($AJ1900)+'01_指標庫'!$H$19*ISNUMBER($AK1900)+'01_指標庫'!$H$20*ISNUMBER($BB1900)+'01_指標庫'!$H$21*ISNUMBER($BC1900)</f>
        <v>51</v>
      </c>
      <c r="AX1900">
        <f>IF(AW1900=0,50,ROUND(('01_指標庫'!$H$4*IF(ISNUMBER($F1900),L1900,0)+'01_指標庫'!$H$5*IF(ISNUMBER($AA1900),AL1900,0)+'01_指標庫'!$H$6*IF(ISNUMBER($G1900),M1900,0)+'01_指標庫'!$H$7*IF(ISNUMBER($H1900),N1900,0)+'01_指標庫'!$H$8*IF(ISNUMBER($AF1900),AQ1900,0)+'01_指標庫'!$H$9*IF(ISNUMBER($AG1900),AR1900,0)+'01_指標庫'!$H$10*IF(ISNUMBER($AB1900),AM1900,0)+'01_指標庫'!$H$11*IF(ISNUMBER($AC1900),AN1900,0)+'01_指標庫'!$H$12*IF(ISNUMBER($AD1900),AO1900,0)+'01_指標庫'!$H$13*IF(ISNUMBER($AE1900),AP1900,0)+'01_指標庫'!$H$14*IF(ISNUMBER($I1900),O1900,0)+'01_指標庫'!$H$15*IF(ISNUMBER($AH1900),AS1900,0)+'01_指標庫'!$H$16*IF(ISNUMBER($K1900),P1900,0)+'01_指標庫'!$H$17*IF(ISNUMBER($AI1900),AT1900,0)+'01_指標庫'!$H$18*IF(ISNUMBER($AJ1900),AU1900,0)+'01_指標庫'!$H$19*IF(ISNUMBER($AK1900),AV1900,0)+'01_指標庫'!$H$20*IF(ISNUMBER($BB1900),BB1900,0)+'01_指標庫'!$H$21*IF(ISNUMBER($BC1900),BC1900,0))/AW1900,1))</f>
        <v>81.400000000000006</v>
      </c>
      <c r="AY1900" s="67"/>
      <c r="AZ1900" s="67"/>
      <c r="BA1900" s="66">
        <f t="shared" si="684"/>
        <v>8.6200993541325488E-3</v>
      </c>
      <c r="BB1900">
        <f t="shared" si="685"/>
        <v>50</v>
      </c>
      <c r="BC1900" t="str">
        <f t="shared" si="686"/>
        <v/>
      </c>
    </row>
    <row r="1901" spans="1:55" ht="15" customHeight="1">
      <c r="A1901" s="56">
        <v>1897</v>
      </c>
      <c r="B1901" s="57">
        <v>45313</v>
      </c>
      <c r="C1901" s="56">
        <v>2024</v>
      </c>
      <c r="D1901" s="58" t="s">
        <v>236</v>
      </c>
      <c r="E1901" s="59">
        <v>17330.38</v>
      </c>
      <c r="F1901" s="60">
        <v>0.15321899999999999</v>
      </c>
      <c r="G1901" s="60">
        <v>0</v>
      </c>
      <c r="H1901" s="61">
        <v>0.91839999999999999</v>
      </c>
      <c r="I1901" s="62">
        <v>349</v>
      </c>
      <c r="J1901" s="56" t="s">
        <v>235</v>
      </c>
      <c r="K1901" s="63">
        <v>13.19</v>
      </c>
      <c r="L1901" s="56">
        <f t="shared" si="664"/>
        <v>100</v>
      </c>
      <c r="M1901" s="56">
        <f t="shared" si="665"/>
        <v>100</v>
      </c>
      <c r="N1901" s="56">
        <f t="shared" si="666"/>
        <v>100</v>
      </c>
      <c r="O1901" s="56">
        <f t="shared" si="667"/>
        <v>100</v>
      </c>
      <c r="P1901" s="56">
        <f t="shared" si="668"/>
        <v>100</v>
      </c>
      <c r="Q1901" s="63"/>
      <c r="R1901" s="56"/>
      <c r="S1901" s="60">
        <f t="shared" si="681"/>
        <v>9.4605521543256188E-4</v>
      </c>
      <c r="T1901" s="64">
        <f t="shared" si="682"/>
        <v>-8.2706766917294283E-3</v>
      </c>
      <c r="V1901" s="65"/>
      <c r="W1901" s="65"/>
      <c r="Y1901" s="15" t="str">
        <f t="shared" si="669"/>
        <v>EASY</v>
      </c>
      <c r="AA1901" s="66">
        <f t="shared" si="683"/>
        <v>8.6231681653351933E-2</v>
      </c>
      <c r="AB1901">
        <f>LOOKUP($B1901,'07_L1政策步階'!$A$4:$A$14,'07_L1政策步階'!$C$4:$C$14)</f>
        <v>0</v>
      </c>
      <c r="AC1901" s="65"/>
      <c r="AD1901" s="65"/>
      <c r="AE1901" s="65"/>
      <c r="AF1901" s="65"/>
      <c r="AG1901" s="65"/>
      <c r="AH1901" s="65"/>
      <c r="AI1901" s="65"/>
      <c r="AJ1901" s="65"/>
      <c r="AK1901" s="65"/>
      <c r="AL1901">
        <f t="shared" si="670"/>
        <v>100</v>
      </c>
      <c r="AM1901">
        <f t="shared" si="671"/>
        <v>50</v>
      </c>
      <c r="AN1901" t="str">
        <f t="shared" si="672"/>
        <v/>
      </c>
      <c r="AO1901" t="str">
        <f t="shared" si="673"/>
        <v/>
      </c>
      <c r="AP1901" t="str">
        <f t="shared" si="674"/>
        <v/>
      </c>
      <c r="AQ1901" t="str">
        <f t="shared" si="675"/>
        <v/>
      </c>
      <c r="AR1901" t="str">
        <f t="shared" si="676"/>
        <v/>
      </c>
      <c r="AS1901" t="str">
        <f t="shared" si="677"/>
        <v/>
      </c>
      <c r="AT1901" t="str">
        <f t="shared" si="678"/>
        <v/>
      </c>
      <c r="AU1901" t="str">
        <f t="shared" si="679"/>
        <v/>
      </c>
      <c r="AV1901" t="str">
        <f t="shared" si="680"/>
        <v/>
      </c>
      <c r="AW1901">
        <f>'01_指標庫'!$H$4*ISNUMBER($F1901)+'01_指標庫'!$H$5*ISNUMBER($AA1901)+'01_指標庫'!$H$6*ISNUMBER($G1901)+'01_指標庫'!$H$7*ISNUMBER($H1901)+'01_指標庫'!$H$8*ISNUMBER($AF1901)+'01_指標庫'!$H$9*ISNUMBER($AG1901)+'01_指標庫'!$H$10*ISNUMBER($AB1901)+'01_指標庫'!$H$11*ISNUMBER($AC1901)+'01_指標庫'!$H$12*ISNUMBER($AD1901)+'01_指標庫'!$H$13*ISNUMBER($AE1901)+'01_指標庫'!$H$14*ISNUMBER($I1901)+'01_指標庫'!$H$15*ISNUMBER($AH1901)+'01_指標庫'!$H$16*ISNUMBER($K1901)+'01_指標庫'!$H$17*ISNUMBER($AI1901)+'01_指標庫'!$H$18*ISNUMBER($AJ1901)+'01_指標庫'!$H$19*ISNUMBER($AK1901)+'01_指標庫'!$H$20*ISNUMBER($BB1901)+'01_指標庫'!$H$21*ISNUMBER($BC1901)</f>
        <v>51</v>
      </c>
      <c r="AX1901">
        <f>IF(AW1901=0,50,ROUND(('01_指標庫'!$H$4*IF(ISNUMBER($F1901),L1901,0)+'01_指標庫'!$H$5*IF(ISNUMBER($AA1901),AL1901,0)+'01_指標庫'!$H$6*IF(ISNUMBER($G1901),M1901,0)+'01_指標庫'!$H$7*IF(ISNUMBER($H1901),N1901,0)+'01_指標庫'!$H$8*IF(ISNUMBER($AF1901),AQ1901,0)+'01_指標庫'!$H$9*IF(ISNUMBER($AG1901),AR1901,0)+'01_指標庫'!$H$10*IF(ISNUMBER($AB1901),AM1901,0)+'01_指標庫'!$H$11*IF(ISNUMBER($AC1901),AN1901,0)+'01_指標庫'!$H$12*IF(ISNUMBER($AD1901),AO1901,0)+'01_指標庫'!$H$13*IF(ISNUMBER($AE1901),AP1901,0)+'01_指標庫'!$H$14*IF(ISNUMBER($I1901),O1901,0)+'01_指標庫'!$H$15*IF(ISNUMBER($AH1901),AS1901,0)+'01_指標庫'!$H$16*IF(ISNUMBER($K1901),P1901,0)+'01_指標庫'!$H$17*IF(ISNUMBER($AI1901),AT1901,0)+'01_指標庫'!$H$18*IF(ISNUMBER($AJ1901),AU1901,0)+'01_指標庫'!$H$19*IF(ISNUMBER($AK1901),AV1901,0)+'01_指標庫'!$H$20*IF(ISNUMBER($BB1901),BB1901,0)+'01_指標庫'!$H$21*IF(ISNUMBER($BC1901),BC1901,0))/AW1901,1))</f>
        <v>89.2</v>
      </c>
      <c r="AY1901" s="67"/>
      <c r="AZ1901" s="67"/>
      <c r="BA1901" s="66">
        <f t="shared" si="684"/>
        <v>8.393368965094794E-3</v>
      </c>
      <c r="BB1901">
        <f t="shared" si="685"/>
        <v>50</v>
      </c>
      <c r="BC1901" t="str">
        <f t="shared" si="686"/>
        <v/>
      </c>
    </row>
    <row r="1902" spans="1:55" ht="15" customHeight="1">
      <c r="A1902" s="56">
        <v>1898</v>
      </c>
      <c r="B1902" s="57">
        <v>45314</v>
      </c>
      <c r="C1902" s="56">
        <v>2024</v>
      </c>
      <c r="D1902" s="58" t="s">
        <v>237</v>
      </c>
      <c r="E1902" s="59">
        <v>17404.21</v>
      </c>
      <c r="F1902" s="60">
        <v>0.15642500000000001</v>
      </c>
      <c r="G1902" s="60">
        <v>0</v>
      </c>
      <c r="H1902" s="61">
        <v>0.91839999999999999</v>
      </c>
      <c r="I1902" s="62">
        <v>351</v>
      </c>
      <c r="J1902" s="56" t="s">
        <v>235</v>
      </c>
      <c r="K1902" s="63">
        <v>12.55</v>
      </c>
      <c r="L1902" s="56">
        <f t="shared" si="664"/>
        <v>100</v>
      </c>
      <c r="M1902" s="56">
        <f t="shared" si="665"/>
        <v>100</v>
      </c>
      <c r="N1902" s="56">
        <f t="shared" si="666"/>
        <v>100</v>
      </c>
      <c r="O1902" s="56">
        <f t="shared" si="667"/>
        <v>50</v>
      </c>
      <c r="P1902" s="56">
        <f t="shared" si="668"/>
        <v>100</v>
      </c>
      <c r="Q1902" s="63"/>
      <c r="R1902" s="56"/>
      <c r="S1902" s="60">
        <f t="shared" si="681"/>
        <v>4.2601489407616544E-3</v>
      </c>
      <c r="T1902" s="64">
        <f t="shared" si="682"/>
        <v>-4.8521607278240952E-2</v>
      </c>
      <c r="V1902" s="65"/>
      <c r="W1902" s="65"/>
      <c r="Y1902" s="15" t="str">
        <f t="shared" si="669"/>
        <v>EASY</v>
      </c>
      <c r="AA1902" s="66">
        <f t="shared" si="683"/>
        <v>8.7409174945531909E-2</v>
      </c>
      <c r="AB1902">
        <f>LOOKUP($B1902,'07_L1政策步階'!$A$4:$A$14,'07_L1政策步階'!$C$4:$C$14)</f>
        <v>0</v>
      </c>
      <c r="AC1902" s="65"/>
      <c r="AD1902" s="65"/>
      <c r="AE1902" s="65"/>
      <c r="AF1902" s="65"/>
      <c r="AG1902" s="65"/>
      <c r="AH1902" s="65"/>
      <c r="AI1902" s="65"/>
      <c r="AJ1902" s="65"/>
      <c r="AK1902" s="65"/>
      <c r="AL1902">
        <f t="shared" si="670"/>
        <v>100</v>
      </c>
      <c r="AM1902">
        <f t="shared" si="671"/>
        <v>50</v>
      </c>
      <c r="AN1902" t="str">
        <f t="shared" si="672"/>
        <v/>
      </c>
      <c r="AO1902" t="str">
        <f t="shared" si="673"/>
        <v/>
      </c>
      <c r="AP1902" t="str">
        <f t="shared" si="674"/>
        <v/>
      </c>
      <c r="AQ1902" t="str">
        <f t="shared" si="675"/>
        <v/>
      </c>
      <c r="AR1902" t="str">
        <f t="shared" si="676"/>
        <v/>
      </c>
      <c r="AS1902" t="str">
        <f t="shared" si="677"/>
        <v/>
      </c>
      <c r="AT1902" t="str">
        <f t="shared" si="678"/>
        <v/>
      </c>
      <c r="AU1902" t="str">
        <f t="shared" si="679"/>
        <v/>
      </c>
      <c r="AV1902" t="str">
        <f t="shared" si="680"/>
        <v/>
      </c>
      <c r="AW1902">
        <f>'01_指標庫'!$H$4*ISNUMBER($F1902)+'01_指標庫'!$H$5*ISNUMBER($AA1902)+'01_指標庫'!$H$6*ISNUMBER($G1902)+'01_指標庫'!$H$7*ISNUMBER($H1902)+'01_指標庫'!$H$8*ISNUMBER($AF1902)+'01_指標庫'!$H$9*ISNUMBER($AG1902)+'01_指標庫'!$H$10*ISNUMBER($AB1902)+'01_指標庫'!$H$11*ISNUMBER($AC1902)+'01_指標庫'!$H$12*ISNUMBER($AD1902)+'01_指標庫'!$H$13*ISNUMBER($AE1902)+'01_指標庫'!$H$14*ISNUMBER($I1902)+'01_指標庫'!$H$15*ISNUMBER($AH1902)+'01_指標庫'!$H$16*ISNUMBER($K1902)+'01_指標庫'!$H$17*ISNUMBER($AI1902)+'01_指標庫'!$H$18*ISNUMBER($AJ1902)+'01_指標庫'!$H$19*ISNUMBER($AK1902)+'01_指標庫'!$H$20*ISNUMBER($BB1902)+'01_指標庫'!$H$21*ISNUMBER($BC1902)</f>
        <v>51</v>
      </c>
      <c r="AX1902">
        <f>IF(AW1902=0,50,ROUND(('01_指標庫'!$H$4*IF(ISNUMBER($F1902),L1902,0)+'01_指標庫'!$H$5*IF(ISNUMBER($AA1902),AL1902,0)+'01_指標庫'!$H$6*IF(ISNUMBER($G1902),M1902,0)+'01_指標庫'!$H$7*IF(ISNUMBER($H1902),N1902,0)+'01_指標庫'!$H$8*IF(ISNUMBER($AF1902),AQ1902,0)+'01_指標庫'!$H$9*IF(ISNUMBER($AG1902),AR1902,0)+'01_指標庫'!$H$10*IF(ISNUMBER($AB1902),AM1902,0)+'01_指標庫'!$H$11*IF(ISNUMBER($AC1902),AN1902,0)+'01_指標庫'!$H$12*IF(ISNUMBER($AD1902),AO1902,0)+'01_指標庫'!$H$13*IF(ISNUMBER($AE1902),AP1902,0)+'01_指標庫'!$H$14*IF(ISNUMBER($I1902),O1902,0)+'01_指標庫'!$H$15*IF(ISNUMBER($AH1902),AS1902,0)+'01_指標庫'!$H$16*IF(ISNUMBER($K1902),P1902,0)+'01_指標庫'!$H$17*IF(ISNUMBER($AI1902),AT1902,0)+'01_指標庫'!$H$18*IF(ISNUMBER($AJ1902),AU1902,0)+'01_指標庫'!$H$19*IF(ISNUMBER($AK1902),AV1902,0)+'01_指標庫'!$H$20*IF(ISNUMBER($BB1902),BB1902,0)+'01_指標庫'!$H$21*IF(ISNUMBER($BC1902),BC1902,0))/AW1902,1))</f>
        <v>87.3</v>
      </c>
      <c r="AY1902" s="67"/>
      <c r="AZ1902" s="67"/>
      <c r="BA1902" s="66">
        <f t="shared" si="684"/>
        <v>1.0669592838796982E-2</v>
      </c>
      <c r="BB1902">
        <f t="shared" si="685"/>
        <v>100</v>
      </c>
      <c r="BC1902" t="str">
        <f t="shared" si="686"/>
        <v/>
      </c>
    </row>
    <row r="1903" spans="1:55" ht="15" customHeight="1">
      <c r="A1903" s="56">
        <v>1899</v>
      </c>
      <c r="B1903" s="57">
        <v>45315</v>
      </c>
      <c r="C1903" s="56">
        <v>2024</v>
      </c>
      <c r="D1903" s="58" t="s">
        <v>238</v>
      </c>
      <c r="E1903" s="59">
        <v>17499.3</v>
      </c>
      <c r="F1903" s="60">
        <v>0.16103100000000001</v>
      </c>
      <c r="G1903" s="60">
        <v>0</v>
      </c>
      <c r="H1903" s="61">
        <v>0.91839999999999999</v>
      </c>
      <c r="I1903" s="62">
        <v>344</v>
      </c>
      <c r="J1903" s="56" t="s">
        <v>235</v>
      </c>
      <c r="K1903" s="63">
        <v>13.14</v>
      </c>
      <c r="L1903" s="56">
        <f t="shared" si="664"/>
        <v>100</v>
      </c>
      <c r="M1903" s="56">
        <f t="shared" si="665"/>
        <v>100</v>
      </c>
      <c r="N1903" s="56">
        <f t="shared" si="666"/>
        <v>100</v>
      </c>
      <c r="O1903" s="56">
        <f t="shared" si="667"/>
        <v>100</v>
      </c>
      <c r="P1903" s="56">
        <f t="shared" si="668"/>
        <v>100</v>
      </c>
      <c r="Q1903" s="63"/>
      <c r="R1903" s="56"/>
      <c r="S1903" s="60">
        <f t="shared" si="681"/>
        <v>5.4636205837552687E-3</v>
      </c>
      <c r="T1903" s="64">
        <f t="shared" si="682"/>
        <v>4.7011952191235107E-2</v>
      </c>
      <c r="V1903" s="65"/>
      <c r="W1903" s="65"/>
      <c r="Y1903" s="15" t="str">
        <f t="shared" si="669"/>
        <v>EASY</v>
      </c>
      <c r="AA1903" s="66">
        <f t="shared" si="683"/>
        <v>8.8875812572044355E-2</v>
      </c>
      <c r="AB1903">
        <f>LOOKUP($B1903,'07_L1政策步階'!$A$4:$A$14,'07_L1政策步階'!$C$4:$C$14)</f>
        <v>0</v>
      </c>
      <c r="AC1903" s="65"/>
      <c r="AD1903" s="65"/>
      <c r="AE1903" s="65"/>
      <c r="AF1903" s="65"/>
      <c r="AG1903" s="65"/>
      <c r="AH1903" s="65"/>
      <c r="AI1903" s="65"/>
      <c r="AJ1903" s="65"/>
      <c r="AK1903" s="65"/>
      <c r="AL1903">
        <f t="shared" si="670"/>
        <v>100</v>
      </c>
      <c r="AM1903">
        <f t="shared" si="671"/>
        <v>50</v>
      </c>
      <c r="AN1903" t="str">
        <f t="shared" si="672"/>
        <v/>
      </c>
      <c r="AO1903" t="str">
        <f t="shared" si="673"/>
        <v/>
      </c>
      <c r="AP1903" t="str">
        <f t="shared" si="674"/>
        <v/>
      </c>
      <c r="AQ1903" t="str">
        <f t="shared" si="675"/>
        <v/>
      </c>
      <c r="AR1903" t="str">
        <f t="shared" si="676"/>
        <v/>
      </c>
      <c r="AS1903" t="str">
        <f t="shared" si="677"/>
        <v/>
      </c>
      <c r="AT1903" t="str">
        <f t="shared" si="678"/>
        <v/>
      </c>
      <c r="AU1903" t="str">
        <f t="shared" si="679"/>
        <v/>
      </c>
      <c r="AV1903" t="str">
        <f t="shared" si="680"/>
        <v/>
      </c>
      <c r="AW1903">
        <f>'01_指標庫'!$H$4*ISNUMBER($F1903)+'01_指標庫'!$H$5*ISNUMBER($AA1903)+'01_指標庫'!$H$6*ISNUMBER($G1903)+'01_指標庫'!$H$7*ISNUMBER($H1903)+'01_指標庫'!$H$8*ISNUMBER($AF1903)+'01_指標庫'!$H$9*ISNUMBER($AG1903)+'01_指標庫'!$H$10*ISNUMBER($AB1903)+'01_指標庫'!$H$11*ISNUMBER($AC1903)+'01_指標庫'!$H$12*ISNUMBER($AD1903)+'01_指標庫'!$H$13*ISNUMBER($AE1903)+'01_指標庫'!$H$14*ISNUMBER($I1903)+'01_指標庫'!$H$15*ISNUMBER($AH1903)+'01_指標庫'!$H$16*ISNUMBER($K1903)+'01_指標庫'!$H$17*ISNUMBER($AI1903)+'01_指標庫'!$H$18*ISNUMBER($AJ1903)+'01_指標庫'!$H$19*ISNUMBER($AK1903)+'01_指標庫'!$H$20*ISNUMBER($BB1903)+'01_指標庫'!$H$21*ISNUMBER($BC1903)</f>
        <v>51</v>
      </c>
      <c r="AX1903">
        <f>IF(AW1903=0,50,ROUND(('01_指標庫'!$H$4*IF(ISNUMBER($F1903),L1903,0)+'01_指標庫'!$H$5*IF(ISNUMBER($AA1903),AL1903,0)+'01_指標庫'!$H$6*IF(ISNUMBER($G1903),M1903,0)+'01_指標庫'!$H$7*IF(ISNUMBER($H1903),N1903,0)+'01_指標庫'!$H$8*IF(ISNUMBER($AF1903),AQ1903,0)+'01_指標庫'!$H$9*IF(ISNUMBER($AG1903),AR1903,0)+'01_指標庫'!$H$10*IF(ISNUMBER($AB1903),AM1903,0)+'01_指標庫'!$H$11*IF(ISNUMBER($AC1903),AN1903,0)+'01_指標庫'!$H$12*IF(ISNUMBER($AD1903),AO1903,0)+'01_指標庫'!$H$13*IF(ISNUMBER($AE1903),AP1903,0)+'01_指標庫'!$H$14*IF(ISNUMBER($I1903),O1903,0)+'01_指標庫'!$H$15*IF(ISNUMBER($AH1903),AS1903,0)+'01_指標庫'!$H$16*IF(ISNUMBER($K1903),P1903,0)+'01_指標庫'!$H$17*IF(ISNUMBER($AI1903),AT1903,0)+'01_指標庫'!$H$18*IF(ISNUMBER($AJ1903),AU1903,0)+'01_指標庫'!$H$19*IF(ISNUMBER($AK1903),AV1903,0)+'01_指標庫'!$H$20*IF(ISNUMBER($BB1903),BB1903,0)+'01_指標庫'!$H$21*IF(ISNUMBER($BC1903),BC1903,0))/AW1903,1))</f>
        <v>95.1</v>
      </c>
      <c r="AY1903" s="67"/>
      <c r="AZ1903" s="67"/>
      <c r="BA1903" s="66">
        <f t="shared" si="684"/>
        <v>1.4754663956594527E-2</v>
      </c>
      <c r="BB1903">
        <f t="shared" si="685"/>
        <v>100</v>
      </c>
      <c r="BC1903" t="str">
        <f t="shared" si="686"/>
        <v/>
      </c>
    </row>
    <row r="1904" spans="1:55" ht="15" customHeight="1">
      <c r="A1904" s="56">
        <v>1900</v>
      </c>
      <c r="B1904" s="57">
        <v>45316</v>
      </c>
      <c r="C1904" s="56">
        <v>2024</v>
      </c>
      <c r="D1904" s="58" t="s">
        <v>239</v>
      </c>
      <c r="E1904" s="59">
        <v>17516.990000000002</v>
      </c>
      <c r="F1904" s="60">
        <v>0.16048599999999999</v>
      </c>
      <c r="G1904" s="60">
        <v>0</v>
      </c>
      <c r="H1904" s="61">
        <v>0.91839999999999999</v>
      </c>
      <c r="I1904" s="62">
        <v>345</v>
      </c>
      <c r="J1904" s="56" t="s">
        <v>235</v>
      </c>
      <c r="K1904" s="63">
        <v>13.45</v>
      </c>
      <c r="L1904" s="56">
        <f t="shared" si="664"/>
        <v>100</v>
      </c>
      <c r="M1904" s="56">
        <f t="shared" si="665"/>
        <v>100</v>
      </c>
      <c r="N1904" s="56">
        <f t="shared" si="666"/>
        <v>100</v>
      </c>
      <c r="O1904" s="56">
        <f t="shared" si="667"/>
        <v>100</v>
      </c>
      <c r="P1904" s="56">
        <f t="shared" si="668"/>
        <v>100</v>
      </c>
      <c r="Q1904" s="63"/>
      <c r="R1904" s="56"/>
      <c r="S1904" s="60">
        <f t="shared" si="681"/>
        <v>1.0108975787603836E-3</v>
      </c>
      <c r="T1904" s="64">
        <f t="shared" si="682"/>
        <v>2.3592085235920823E-2</v>
      </c>
      <c r="V1904" s="65"/>
      <c r="W1904" s="65"/>
      <c r="Y1904" s="15" t="str">
        <f t="shared" si="669"/>
        <v>EASY</v>
      </c>
      <c r="AA1904" s="66">
        <f t="shared" si="683"/>
        <v>8.9898971884571077E-2</v>
      </c>
      <c r="AB1904">
        <f>LOOKUP($B1904,'07_L1政策步階'!$A$4:$A$14,'07_L1政策步階'!$C$4:$C$14)</f>
        <v>0</v>
      </c>
      <c r="AC1904" s="65"/>
      <c r="AD1904" s="65"/>
      <c r="AE1904" s="65"/>
      <c r="AF1904" s="65"/>
      <c r="AG1904" s="65"/>
      <c r="AH1904" s="65"/>
      <c r="AI1904" s="65"/>
      <c r="AJ1904" s="65"/>
      <c r="AK1904" s="65"/>
      <c r="AL1904">
        <f t="shared" si="670"/>
        <v>100</v>
      </c>
      <c r="AM1904">
        <f t="shared" si="671"/>
        <v>50</v>
      </c>
      <c r="AN1904" t="str">
        <f t="shared" si="672"/>
        <v/>
      </c>
      <c r="AO1904" t="str">
        <f t="shared" si="673"/>
        <v/>
      </c>
      <c r="AP1904" t="str">
        <f t="shared" si="674"/>
        <v/>
      </c>
      <c r="AQ1904" t="str">
        <f t="shared" si="675"/>
        <v/>
      </c>
      <c r="AR1904" t="str">
        <f t="shared" si="676"/>
        <v/>
      </c>
      <c r="AS1904" t="str">
        <f t="shared" si="677"/>
        <v/>
      </c>
      <c r="AT1904" t="str">
        <f t="shared" si="678"/>
        <v/>
      </c>
      <c r="AU1904" t="str">
        <f t="shared" si="679"/>
        <v/>
      </c>
      <c r="AV1904" t="str">
        <f t="shared" si="680"/>
        <v/>
      </c>
      <c r="AW1904">
        <f>'01_指標庫'!$H$4*ISNUMBER($F1904)+'01_指標庫'!$H$5*ISNUMBER($AA1904)+'01_指標庫'!$H$6*ISNUMBER($G1904)+'01_指標庫'!$H$7*ISNUMBER($H1904)+'01_指標庫'!$H$8*ISNUMBER($AF1904)+'01_指標庫'!$H$9*ISNUMBER($AG1904)+'01_指標庫'!$H$10*ISNUMBER($AB1904)+'01_指標庫'!$H$11*ISNUMBER($AC1904)+'01_指標庫'!$H$12*ISNUMBER($AD1904)+'01_指標庫'!$H$13*ISNUMBER($AE1904)+'01_指標庫'!$H$14*ISNUMBER($I1904)+'01_指標庫'!$H$15*ISNUMBER($AH1904)+'01_指標庫'!$H$16*ISNUMBER($K1904)+'01_指標庫'!$H$17*ISNUMBER($AI1904)+'01_指標庫'!$H$18*ISNUMBER($AJ1904)+'01_指標庫'!$H$19*ISNUMBER($AK1904)+'01_指標庫'!$H$20*ISNUMBER($BB1904)+'01_指標庫'!$H$21*ISNUMBER($BC1904)</f>
        <v>51</v>
      </c>
      <c r="AX1904">
        <f>IF(AW1904=0,50,ROUND(('01_指標庫'!$H$4*IF(ISNUMBER($F1904),L1904,0)+'01_指標庫'!$H$5*IF(ISNUMBER($AA1904),AL1904,0)+'01_指標庫'!$H$6*IF(ISNUMBER($G1904),M1904,0)+'01_指標庫'!$H$7*IF(ISNUMBER($H1904),N1904,0)+'01_指標庫'!$H$8*IF(ISNUMBER($AF1904),AQ1904,0)+'01_指標庫'!$H$9*IF(ISNUMBER($AG1904),AR1904,0)+'01_指標庫'!$H$10*IF(ISNUMBER($AB1904),AM1904,0)+'01_指標庫'!$H$11*IF(ISNUMBER($AC1904),AN1904,0)+'01_指標庫'!$H$12*IF(ISNUMBER($AD1904),AO1904,0)+'01_指標庫'!$H$13*IF(ISNUMBER($AE1904),AP1904,0)+'01_指標庫'!$H$14*IF(ISNUMBER($I1904),O1904,0)+'01_指標庫'!$H$15*IF(ISNUMBER($AH1904),AS1904,0)+'01_指標庫'!$H$16*IF(ISNUMBER($K1904),P1904,0)+'01_指標庫'!$H$17*IF(ISNUMBER($AI1904),AT1904,0)+'01_指標庫'!$H$18*IF(ISNUMBER($AJ1904),AU1904,0)+'01_指標庫'!$H$19*IF(ISNUMBER($AK1904),AV1904,0)+'01_指標庫'!$H$20*IF(ISNUMBER($BB1904),BB1904,0)+'01_指標庫'!$H$21*IF(ISNUMBER($BC1904),BC1904,0))/AW1904,1))</f>
        <v>95.1</v>
      </c>
      <c r="AY1904" s="67"/>
      <c r="AZ1904" s="67"/>
      <c r="BA1904" s="66">
        <f t="shared" si="684"/>
        <v>1.6709369725736556E-2</v>
      </c>
      <c r="BB1904">
        <f t="shared" si="685"/>
        <v>100</v>
      </c>
      <c r="BC1904" t="str">
        <f t="shared" si="686"/>
        <v/>
      </c>
    </row>
    <row r="1905" spans="1:55" ht="15" customHeight="1">
      <c r="A1905" s="56">
        <v>1901</v>
      </c>
      <c r="B1905" s="57">
        <v>45317</v>
      </c>
      <c r="C1905" s="56">
        <v>2024</v>
      </c>
      <c r="D1905" s="58" t="s">
        <v>234</v>
      </c>
      <c r="E1905" s="59">
        <v>17421.009999999998</v>
      </c>
      <c r="F1905" s="60">
        <v>0.15242600000000001</v>
      </c>
      <c r="G1905" s="60">
        <v>-5.4790000000000004E-3</v>
      </c>
      <c r="H1905" s="61">
        <v>0.91839999999999999</v>
      </c>
      <c r="I1905" s="62">
        <v>339</v>
      </c>
      <c r="J1905" s="56" t="s">
        <v>235</v>
      </c>
      <c r="K1905" s="63">
        <v>13.26</v>
      </c>
      <c r="L1905" s="56">
        <f t="shared" si="664"/>
        <v>100</v>
      </c>
      <c r="M1905" s="56">
        <f t="shared" si="665"/>
        <v>100</v>
      </c>
      <c r="N1905" s="56">
        <f t="shared" si="666"/>
        <v>100</v>
      </c>
      <c r="O1905" s="56">
        <f t="shared" si="667"/>
        <v>100</v>
      </c>
      <c r="P1905" s="56">
        <f t="shared" si="668"/>
        <v>100</v>
      </c>
      <c r="Q1905" s="63"/>
      <c r="R1905" s="56"/>
      <c r="S1905" s="60">
        <f t="shared" si="681"/>
        <v>-5.4792518577679861E-3</v>
      </c>
      <c r="T1905" s="64">
        <f t="shared" si="682"/>
        <v>-1.4126394052044522E-2</v>
      </c>
      <c r="V1905" s="65"/>
      <c r="W1905" s="65"/>
      <c r="Y1905" s="15" t="str">
        <f t="shared" si="669"/>
        <v>EASY</v>
      </c>
      <c r="AA1905" s="66">
        <f t="shared" si="683"/>
        <v>9.0856631566525792E-2</v>
      </c>
      <c r="AB1905">
        <f>LOOKUP($B1905,'07_L1政策步階'!$A$4:$A$14,'07_L1政策步階'!$C$4:$C$14)</f>
        <v>0</v>
      </c>
      <c r="AC1905" s="65"/>
      <c r="AD1905" s="65"/>
      <c r="AE1905" s="65"/>
      <c r="AF1905" s="65"/>
      <c r="AG1905" s="65"/>
      <c r="AH1905" s="65"/>
      <c r="AI1905" s="65"/>
      <c r="AJ1905" s="65"/>
      <c r="AK1905" s="65"/>
      <c r="AL1905">
        <f t="shared" si="670"/>
        <v>100</v>
      </c>
      <c r="AM1905">
        <f t="shared" si="671"/>
        <v>50</v>
      </c>
      <c r="AN1905" t="str">
        <f t="shared" si="672"/>
        <v/>
      </c>
      <c r="AO1905" t="str">
        <f t="shared" si="673"/>
        <v/>
      </c>
      <c r="AP1905" t="str">
        <f t="shared" si="674"/>
        <v/>
      </c>
      <c r="AQ1905" t="str">
        <f t="shared" si="675"/>
        <v/>
      </c>
      <c r="AR1905" t="str">
        <f t="shared" si="676"/>
        <v/>
      </c>
      <c r="AS1905" t="str">
        <f t="shared" si="677"/>
        <v/>
      </c>
      <c r="AT1905" t="str">
        <f t="shared" si="678"/>
        <v/>
      </c>
      <c r="AU1905" t="str">
        <f t="shared" si="679"/>
        <v/>
      </c>
      <c r="AV1905" t="str">
        <f t="shared" si="680"/>
        <v/>
      </c>
      <c r="AW1905">
        <f>'01_指標庫'!$H$4*ISNUMBER($F1905)+'01_指標庫'!$H$5*ISNUMBER($AA1905)+'01_指標庫'!$H$6*ISNUMBER($G1905)+'01_指標庫'!$H$7*ISNUMBER($H1905)+'01_指標庫'!$H$8*ISNUMBER($AF1905)+'01_指標庫'!$H$9*ISNUMBER($AG1905)+'01_指標庫'!$H$10*ISNUMBER($AB1905)+'01_指標庫'!$H$11*ISNUMBER($AC1905)+'01_指標庫'!$H$12*ISNUMBER($AD1905)+'01_指標庫'!$H$13*ISNUMBER($AE1905)+'01_指標庫'!$H$14*ISNUMBER($I1905)+'01_指標庫'!$H$15*ISNUMBER($AH1905)+'01_指標庫'!$H$16*ISNUMBER($K1905)+'01_指標庫'!$H$17*ISNUMBER($AI1905)+'01_指標庫'!$H$18*ISNUMBER($AJ1905)+'01_指標庫'!$H$19*ISNUMBER($AK1905)+'01_指標庫'!$H$20*ISNUMBER($BB1905)+'01_指標庫'!$H$21*ISNUMBER($BC1905)</f>
        <v>51</v>
      </c>
      <c r="AX1905">
        <f>IF(AW1905=0,50,ROUND(('01_指標庫'!$H$4*IF(ISNUMBER($F1905),L1905,0)+'01_指標庫'!$H$5*IF(ISNUMBER($AA1905),AL1905,0)+'01_指標庫'!$H$6*IF(ISNUMBER($G1905),M1905,0)+'01_指標庫'!$H$7*IF(ISNUMBER($H1905),N1905,0)+'01_指標庫'!$H$8*IF(ISNUMBER($AF1905),AQ1905,0)+'01_指標庫'!$H$9*IF(ISNUMBER($AG1905),AR1905,0)+'01_指標庫'!$H$10*IF(ISNUMBER($AB1905),AM1905,0)+'01_指標庫'!$H$11*IF(ISNUMBER($AC1905),AN1905,0)+'01_指標庫'!$H$12*IF(ISNUMBER($AD1905),AO1905,0)+'01_指標庫'!$H$13*IF(ISNUMBER($AE1905),AP1905,0)+'01_指標庫'!$H$14*IF(ISNUMBER($I1905),O1905,0)+'01_指標庫'!$H$15*IF(ISNUMBER($AH1905),AS1905,0)+'01_指標庫'!$H$16*IF(ISNUMBER($K1905),P1905,0)+'01_指標庫'!$H$17*IF(ISNUMBER($AI1905),AT1905,0)+'01_指標庫'!$H$18*IF(ISNUMBER($AJ1905),AU1905,0)+'01_指標庫'!$H$19*IF(ISNUMBER($AK1905),AV1905,0)+'01_指標庫'!$H$20*IF(ISNUMBER($BB1905),BB1905,0)+'01_指標庫'!$H$21*IF(ISNUMBER($BC1905),BC1905,0))/AW1905,1))</f>
        <v>95.1</v>
      </c>
      <c r="AY1905" s="67"/>
      <c r="AZ1905" s="67"/>
      <c r="BA1905" s="66">
        <f t="shared" si="684"/>
        <v>1.4404593662500131E-2</v>
      </c>
      <c r="BB1905">
        <f t="shared" si="685"/>
        <v>100</v>
      </c>
      <c r="BC1905" t="str">
        <f t="shared" si="686"/>
        <v/>
      </c>
    </row>
    <row r="1906" spans="1:55" ht="15" customHeight="1">
      <c r="A1906" s="56">
        <v>1902</v>
      </c>
      <c r="B1906" s="57">
        <v>45320</v>
      </c>
      <c r="C1906" s="56">
        <v>2024</v>
      </c>
      <c r="D1906" s="58" t="s">
        <v>236</v>
      </c>
      <c r="E1906" s="59">
        <v>17596.27</v>
      </c>
      <c r="F1906" s="60">
        <v>0.16219500000000001</v>
      </c>
      <c r="G1906" s="60">
        <v>0</v>
      </c>
      <c r="H1906" s="61">
        <v>0.91839999999999999</v>
      </c>
      <c r="I1906" s="62">
        <v>341</v>
      </c>
      <c r="J1906" s="56" t="s">
        <v>235</v>
      </c>
      <c r="K1906" s="63">
        <v>13.6</v>
      </c>
      <c r="L1906" s="56">
        <f t="shared" si="664"/>
        <v>100</v>
      </c>
      <c r="M1906" s="56">
        <f t="shared" si="665"/>
        <v>100</v>
      </c>
      <c r="N1906" s="56">
        <f t="shared" si="666"/>
        <v>100</v>
      </c>
      <c r="O1906" s="56">
        <f t="shared" si="667"/>
        <v>100</v>
      </c>
      <c r="P1906" s="56">
        <f t="shared" si="668"/>
        <v>100</v>
      </c>
      <c r="Q1906" s="63"/>
      <c r="R1906" s="56"/>
      <c r="S1906" s="60">
        <f t="shared" si="681"/>
        <v>1.0060266310621513E-2</v>
      </c>
      <c r="T1906" s="64">
        <f t="shared" si="682"/>
        <v>2.564102564102555E-2</v>
      </c>
      <c r="V1906" s="65"/>
      <c r="W1906" s="65"/>
      <c r="Y1906" s="15" t="str">
        <f t="shared" si="669"/>
        <v>EASY</v>
      </c>
      <c r="AA1906" s="66">
        <f t="shared" si="683"/>
        <v>9.1502545808310964E-2</v>
      </c>
      <c r="AB1906">
        <f>LOOKUP($B1906,'07_L1政策步階'!$A$4:$A$14,'07_L1政策步階'!$C$4:$C$14)</f>
        <v>0</v>
      </c>
      <c r="AC1906" s="65"/>
      <c r="AD1906" s="65"/>
      <c r="AE1906" s="65"/>
      <c r="AF1906" s="65"/>
      <c r="AG1906" s="65"/>
      <c r="AH1906" s="65"/>
      <c r="AI1906" s="65"/>
      <c r="AJ1906" s="65"/>
      <c r="AK1906" s="65"/>
      <c r="AL1906">
        <f t="shared" si="670"/>
        <v>100</v>
      </c>
      <c r="AM1906">
        <f t="shared" si="671"/>
        <v>50</v>
      </c>
      <c r="AN1906" t="str">
        <f t="shared" si="672"/>
        <v/>
      </c>
      <c r="AO1906" t="str">
        <f t="shared" si="673"/>
        <v/>
      </c>
      <c r="AP1906" t="str">
        <f t="shared" si="674"/>
        <v/>
      </c>
      <c r="AQ1906" t="str">
        <f t="shared" si="675"/>
        <v/>
      </c>
      <c r="AR1906" t="str">
        <f t="shared" si="676"/>
        <v/>
      </c>
      <c r="AS1906" t="str">
        <f t="shared" si="677"/>
        <v/>
      </c>
      <c r="AT1906" t="str">
        <f t="shared" si="678"/>
        <v/>
      </c>
      <c r="AU1906" t="str">
        <f t="shared" si="679"/>
        <v/>
      </c>
      <c r="AV1906" t="str">
        <f t="shared" si="680"/>
        <v/>
      </c>
      <c r="AW1906">
        <f>'01_指標庫'!$H$4*ISNUMBER($F1906)+'01_指標庫'!$H$5*ISNUMBER($AA1906)+'01_指標庫'!$H$6*ISNUMBER($G1906)+'01_指標庫'!$H$7*ISNUMBER($H1906)+'01_指標庫'!$H$8*ISNUMBER($AF1906)+'01_指標庫'!$H$9*ISNUMBER($AG1906)+'01_指標庫'!$H$10*ISNUMBER($AB1906)+'01_指標庫'!$H$11*ISNUMBER($AC1906)+'01_指標庫'!$H$12*ISNUMBER($AD1906)+'01_指標庫'!$H$13*ISNUMBER($AE1906)+'01_指標庫'!$H$14*ISNUMBER($I1906)+'01_指標庫'!$H$15*ISNUMBER($AH1906)+'01_指標庫'!$H$16*ISNUMBER($K1906)+'01_指標庫'!$H$17*ISNUMBER($AI1906)+'01_指標庫'!$H$18*ISNUMBER($AJ1906)+'01_指標庫'!$H$19*ISNUMBER($AK1906)+'01_指標庫'!$H$20*ISNUMBER($BB1906)+'01_指標庫'!$H$21*ISNUMBER($BC1906)</f>
        <v>51</v>
      </c>
      <c r="AX1906">
        <f>IF(AW1906=0,50,ROUND(('01_指標庫'!$H$4*IF(ISNUMBER($F1906),L1906,0)+'01_指標庫'!$H$5*IF(ISNUMBER($AA1906),AL1906,0)+'01_指標庫'!$H$6*IF(ISNUMBER($G1906),M1906,0)+'01_指標庫'!$H$7*IF(ISNUMBER($H1906),N1906,0)+'01_指標庫'!$H$8*IF(ISNUMBER($AF1906),AQ1906,0)+'01_指標庫'!$H$9*IF(ISNUMBER($AG1906),AR1906,0)+'01_指標庫'!$H$10*IF(ISNUMBER($AB1906),AM1906,0)+'01_指標庫'!$H$11*IF(ISNUMBER($AC1906),AN1906,0)+'01_指標庫'!$H$12*IF(ISNUMBER($AD1906),AO1906,0)+'01_指標庫'!$H$13*IF(ISNUMBER($AE1906),AP1906,0)+'01_指標庫'!$H$14*IF(ISNUMBER($I1906),O1906,0)+'01_指標庫'!$H$15*IF(ISNUMBER($AH1906),AS1906,0)+'01_指標庫'!$H$16*IF(ISNUMBER($K1906),P1906,0)+'01_指標庫'!$H$17*IF(ISNUMBER($AI1906),AT1906,0)+'01_指標庫'!$H$18*IF(ISNUMBER($AJ1906),AU1906,0)+'01_指標庫'!$H$19*IF(ISNUMBER($AK1906),AV1906,0)+'01_指標庫'!$H$20*IF(ISNUMBER($BB1906),BB1906,0)+'01_指標庫'!$H$21*IF(ISNUMBER($BC1906),BC1906,0))/AW1906,1))</f>
        <v>95.1</v>
      </c>
      <c r="AY1906" s="67"/>
      <c r="AZ1906" s="67"/>
      <c r="BA1906" s="66">
        <f t="shared" si="684"/>
        <v>1.2999486072757138E-2</v>
      </c>
      <c r="BB1906">
        <f t="shared" si="685"/>
        <v>100</v>
      </c>
      <c r="BC1906" t="str">
        <f t="shared" si="686"/>
        <v/>
      </c>
    </row>
    <row r="1907" spans="1:55" ht="15" customHeight="1">
      <c r="A1907" s="56">
        <v>1903</v>
      </c>
      <c r="B1907" s="57">
        <v>45321</v>
      </c>
      <c r="C1907" s="56">
        <v>2024</v>
      </c>
      <c r="D1907" s="58" t="s">
        <v>237</v>
      </c>
      <c r="E1907" s="59">
        <v>17476.71</v>
      </c>
      <c r="F1907" s="60">
        <v>0.15263599999999999</v>
      </c>
      <c r="G1907" s="60">
        <v>-6.7949999999999998E-3</v>
      </c>
      <c r="H1907" s="61">
        <v>0.89800000000000002</v>
      </c>
      <c r="I1907" s="62">
        <v>342</v>
      </c>
      <c r="J1907" s="56" t="s">
        <v>235</v>
      </c>
      <c r="K1907" s="63">
        <v>13.31</v>
      </c>
      <c r="L1907" s="56">
        <f t="shared" si="664"/>
        <v>100</v>
      </c>
      <c r="M1907" s="56">
        <f t="shared" si="665"/>
        <v>100</v>
      </c>
      <c r="N1907" s="56">
        <f t="shared" si="666"/>
        <v>100</v>
      </c>
      <c r="O1907" s="56">
        <f t="shared" si="667"/>
        <v>100</v>
      </c>
      <c r="P1907" s="56">
        <f t="shared" si="668"/>
        <v>100</v>
      </c>
      <c r="Q1907" s="63"/>
      <c r="R1907" s="56"/>
      <c r="S1907" s="60">
        <f t="shared" si="681"/>
        <v>-6.7946218147370008E-3</v>
      </c>
      <c r="T1907" s="64">
        <f t="shared" si="682"/>
        <v>-2.132352941176463E-2</v>
      </c>
      <c r="V1907" s="65"/>
      <c r="W1907" s="65"/>
      <c r="Y1907" s="15" t="str">
        <f t="shared" si="669"/>
        <v>EASY</v>
      </c>
      <c r="AA1907" s="66">
        <f t="shared" si="683"/>
        <v>9.2119591980190707E-2</v>
      </c>
      <c r="AB1907">
        <f>LOOKUP($B1907,'07_L1政策步階'!$A$4:$A$14,'07_L1政策步階'!$C$4:$C$14)</f>
        <v>0</v>
      </c>
      <c r="AC1907" s="65"/>
      <c r="AD1907" s="65"/>
      <c r="AE1907" s="65"/>
      <c r="AF1907" s="65"/>
      <c r="AG1907" s="65"/>
      <c r="AH1907" s="65"/>
      <c r="AI1907" s="65"/>
      <c r="AJ1907" s="65"/>
      <c r="AK1907" s="65"/>
      <c r="AL1907">
        <f t="shared" si="670"/>
        <v>100</v>
      </c>
      <c r="AM1907">
        <f t="shared" si="671"/>
        <v>50</v>
      </c>
      <c r="AN1907" t="str">
        <f t="shared" si="672"/>
        <v/>
      </c>
      <c r="AO1907" t="str">
        <f t="shared" si="673"/>
        <v/>
      </c>
      <c r="AP1907" t="str">
        <f t="shared" si="674"/>
        <v/>
      </c>
      <c r="AQ1907" t="str">
        <f t="shared" si="675"/>
        <v/>
      </c>
      <c r="AR1907" t="str">
        <f t="shared" si="676"/>
        <v/>
      </c>
      <c r="AS1907" t="str">
        <f t="shared" si="677"/>
        <v/>
      </c>
      <c r="AT1907" t="str">
        <f t="shared" si="678"/>
        <v/>
      </c>
      <c r="AU1907" t="str">
        <f t="shared" si="679"/>
        <v/>
      </c>
      <c r="AV1907" t="str">
        <f t="shared" si="680"/>
        <v/>
      </c>
      <c r="AW1907">
        <f>'01_指標庫'!$H$4*ISNUMBER($F1907)+'01_指標庫'!$H$5*ISNUMBER($AA1907)+'01_指標庫'!$H$6*ISNUMBER($G1907)+'01_指標庫'!$H$7*ISNUMBER($H1907)+'01_指標庫'!$H$8*ISNUMBER($AF1907)+'01_指標庫'!$H$9*ISNUMBER($AG1907)+'01_指標庫'!$H$10*ISNUMBER($AB1907)+'01_指標庫'!$H$11*ISNUMBER($AC1907)+'01_指標庫'!$H$12*ISNUMBER($AD1907)+'01_指標庫'!$H$13*ISNUMBER($AE1907)+'01_指標庫'!$H$14*ISNUMBER($I1907)+'01_指標庫'!$H$15*ISNUMBER($AH1907)+'01_指標庫'!$H$16*ISNUMBER($K1907)+'01_指標庫'!$H$17*ISNUMBER($AI1907)+'01_指標庫'!$H$18*ISNUMBER($AJ1907)+'01_指標庫'!$H$19*ISNUMBER($AK1907)+'01_指標庫'!$H$20*ISNUMBER($BB1907)+'01_指標庫'!$H$21*ISNUMBER($BC1907)</f>
        <v>51</v>
      </c>
      <c r="AX1907">
        <f>IF(AW1907=0,50,ROUND(('01_指標庫'!$H$4*IF(ISNUMBER($F1907),L1907,0)+'01_指標庫'!$H$5*IF(ISNUMBER($AA1907),AL1907,0)+'01_指標庫'!$H$6*IF(ISNUMBER($G1907),M1907,0)+'01_指標庫'!$H$7*IF(ISNUMBER($H1907),N1907,0)+'01_指標庫'!$H$8*IF(ISNUMBER($AF1907),AQ1907,0)+'01_指標庫'!$H$9*IF(ISNUMBER($AG1907),AR1907,0)+'01_指標庫'!$H$10*IF(ISNUMBER($AB1907),AM1907,0)+'01_指標庫'!$H$11*IF(ISNUMBER($AC1907),AN1907,0)+'01_指標庫'!$H$12*IF(ISNUMBER($AD1907),AO1907,0)+'01_指標庫'!$H$13*IF(ISNUMBER($AE1907),AP1907,0)+'01_指標庫'!$H$14*IF(ISNUMBER($I1907),O1907,0)+'01_指標庫'!$H$15*IF(ISNUMBER($AH1907),AS1907,0)+'01_指標庫'!$H$16*IF(ISNUMBER($K1907),P1907,0)+'01_指標庫'!$H$17*IF(ISNUMBER($AI1907),AT1907,0)+'01_指標庫'!$H$18*IF(ISNUMBER($AJ1907),AU1907,0)+'01_指標庫'!$H$19*IF(ISNUMBER($AK1907),AV1907,0)+'01_指標庫'!$H$20*IF(ISNUMBER($BB1907),BB1907,0)+'01_指標庫'!$H$21*IF(ISNUMBER($BC1907),BC1907,0))/AW1907,1))</f>
        <v>95.1</v>
      </c>
      <c r="AY1907" s="67"/>
      <c r="AZ1907" s="67"/>
      <c r="BA1907" s="66">
        <f t="shared" si="684"/>
        <v>1.005970540654344E-2</v>
      </c>
      <c r="BB1907">
        <f t="shared" si="685"/>
        <v>100</v>
      </c>
      <c r="BC1907" t="str">
        <f t="shared" si="686"/>
        <v/>
      </c>
    </row>
    <row r="1908" spans="1:55" ht="15" customHeight="1">
      <c r="A1908" s="56">
        <v>1904</v>
      </c>
      <c r="B1908" s="57">
        <v>45322</v>
      </c>
      <c r="C1908" s="56">
        <v>2024</v>
      </c>
      <c r="D1908" s="58" t="s">
        <v>238</v>
      </c>
      <c r="E1908" s="59">
        <v>17137.240000000002</v>
      </c>
      <c r="F1908" s="60">
        <v>0.12873599999999999</v>
      </c>
      <c r="G1908" s="60">
        <v>-2.6086999999999999E-2</v>
      </c>
      <c r="H1908" s="61">
        <v>0.87760000000000005</v>
      </c>
      <c r="I1908" s="62">
        <v>359</v>
      </c>
      <c r="J1908" s="56" t="s">
        <v>235</v>
      </c>
      <c r="K1908" s="63">
        <v>14.35</v>
      </c>
      <c r="L1908" s="56">
        <f t="shared" si="664"/>
        <v>100</v>
      </c>
      <c r="M1908" s="56">
        <f t="shared" si="665"/>
        <v>100</v>
      </c>
      <c r="N1908" s="56">
        <f t="shared" si="666"/>
        <v>100</v>
      </c>
      <c r="O1908" s="56">
        <f t="shared" si="667"/>
        <v>50</v>
      </c>
      <c r="P1908" s="56">
        <f t="shared" si="668"/>
        <v>100</v>
      </c>
      <c r="Q1908" s="63"/>
      <c r="R1908" s="56"/>
      <c r="S1908" s="60">
        <f t="shared" si="681"/>
        <v>-1.9424136465043929E-2</v>
      </c>
      <c r="T1908" s="64">
        <f t="shared" si="682"/>
        <v>7.8136739293763968E-2</v>
      </c>
      <c r="V1908" s="65"/>
      <c r="W1908" s="65"/>
      <c r="Y1908" s="15" t="str">
        <f t="shared" si="669"/>
        <v>EASY</v>
      </c>
      <c r="AA1908" s="66">
        <f t="shared" si="683"/>
        <v>9.2378032681832201E-2</v>
      </c>
      <c r="AB1908">
        <f>LOOKUP($B1908,'07_L1政策步階'!$A$4:$A$14,'07_L1政策步階'!$C$4:$C$14)</f>
        <v>0</v>
      </c>
      <c r="AC1908" s="65"/>
      <c r="AD1908" s="65"/>
      <c r="AE1908" s="65"/>
      <c r="AF1908" s="65"/>
      <c r="AG1908" s="65"/>
      <c r="AH1908" s="65"/>
      <c r="AI1908" s="65"/>
      <c r="AJ1908" s="65"/>
      <c r="AK1908" s="65"/>
      <c r="AL1908">
        <f t="shared" si="670"/>
        <v>100</v>
      </c>
      <c r="AM1908">
        <f t="shared" si="671"/>
        <v>50</v>
      </c>
      <c r="AN1908" t="str">
        <f t="shared" si="672"/>
        <v/>
      </c>
      <c r="AO1908" t="str">
        <f t="shared" si="673"/>
        <v/>
      </c>
      <c r="AP1908" t="str">
        <f t="shared" si="674"/>
        <v/>
      </c>
      <c r="AQ1908" t="str">
        <f t="shared" si="675"/>
        <v/>
      </c>
      <c r="AR1908" t="str">
        <f t="shared" si="676"/>
        <v/>
      </c>
      <c r="AS1908" t="str">
        <f t="shared" si="677"/>
        <v/>
      </c>
      <c r="AT1908" t="str">
        <f t="shared" si="678"/>
        <v/>
      </c>
      <c r="AU1908" t="str">
        <f t="shared" si="679"/>
        <v/>
      </c>
      <c r="AV1908" t="str">
        <f t="shared" si="680"/>
        <v/>
      </c>
      <c r="AW1908">
        <f>'01_指標庫'!$H$4*ISNUMBER($F1908)+'01_指標庫'!$H$5*ISNUMBER($AA1908)+'01_指標庫'!$H$6*ISNUMBER($G1908)+'01_指標庫'!$H$7*ISNUMBER($H1908)+'01_指標庫'!$H$8*ISNUMBER($AF1908)+'01_指標庫'!$H$9*ISNUMBER($AG1908)+'01_指標庫'!$H$10*ISNUMBER($AB1908)+'01_指標庫'!$H$11*ISNUMBER($AC1908)+'01_指標庫'!$H$12*ISNUMBER($AD1908)+'01_指標庫'!$H$13*ISNUMBER($AE1908)+'01_指標庫'!$H$14*ISNUMBER($I1908)+'01_指標庫'!$H$15*ISNUMBER($AH1908)+'01_指標庫'!$H$16*ISNUMBER($K1908)+'01_指標庫'!$H$17*ISNUMBER($AI1908)+'01_指標庫'!$H$18*ISNUMBER($AJ1908)+'01_指標庫'!$H$19*ISNUMBER($AK1908)+'01_指標庫'!$H$20*ISNUMBER($BB1908)+'01_指標庫'!$H$21*ISNUMBER($BC1908)</f>
        <v>51</v>
      </c>
      <c r="AX1908">
        <f>IF(AW1908=0,50,ROUND(('01_指標庫'!$H$4*IF(ISNUMBER($F1908),L1908,0)+'01_指標庫'!$H$5*IF(ISNUMBER($AA1908),AL1908,0)+'01_指標庫'!$H$6*IF(ISNUMBER($G1908),M1908,0)+'01_指標庫'!$H$7*IF(ISNUMBER($H1908),N1908,0)+'01_指標庫'!$H$8*IF(ISNUMBER($AF1908),AQ1908,0)+'01_指標庫'!$H$9*IF(ISNUMBER($AG1908),AR1908,0)+'01_指標庫'!$H$10*IF(ISNUMBER($AB1908),AM1908,0)+'01_指標庫'!$H$11*IF(ISNUMBER($AC1908),AN1908,0)+'01_指標庫'!$H$12*IF(ISNUMBER($AD1908),AO1908,0)+'01_指標庫'!$H$13*IF(ISNUMBER($AE1908),AP1908,0)+'01_指標庫'!$H$14*IF(ISNUMBER($I1908),O1908,0)+'01_指標庫'!$H$15*IF(ISNUMBER($AH1908),AS1908,0)+'01_指標庫'!$H$16*IF(ISNUMBER($K1908),P1908,0)+'01_指標庫'!$H$17*IF(ISNUMBER($AI1908),AT1908,0)+'01_指標庫'!$H$18*IF(ISNUMBER($AJ1908),AU1908,0)+'01_指標庫'!$H$19*IF(ISNUMBER($AK1908),AV1908,0)+'01_指標庫'!$H$20*IF(ISNUMBER($BB1908),BB1908,0)+'01_指標庫'!$H$21*IF(ISNUMBER($BC1908),BC1908,0))/AW1908,1))</f>
        <v>81.400000000000006</v>
      </c>
      <c r="AY1908" s="67"/>
      <c r="AZ1908" s="67"/>
      <c r="BA1908" s="66">
        <f t="shared" si="684"/>
        <v>3.5585311702550637E-3</v>
      </c>
      <c r="BB1908">
        <f t="shared" si="685"/>
        <v>50</v>
      </c>
      <c r="BC1908" t="str">
        <f t="shared" si="686"/>
        <v/>
      </c>
    </row>
    <row r="1909" spans="1:55" ht="15" customHeight="1">
      <c r="A1909" s="56">
        <v>1905</v>
      </c>
      <c r="B1909" s="57">
        <v>45323</v>
      </c>
      <c r="C1909" s="56">
        <v>2024</v>
      </c>
      <c r="D1909" s="58" t="s">
        <v>239</v>
      </c>
      <c r="E1909" s="59">
        <v>17344.71</v>
      </c>
      <c r="F1909" s="60">
        <v>0.14080200000000001</v>
      </c>
      <c r="G1909" s="60">
        <v>-1.4296E-2</v>
      </c>
      <c r="H1909" s="61">
        <v>0.87760000000000005</v>
      </c>
      <c r="I1909" s="62">
        <v>356</v>
      </c>
      <c r="J1909" s="56" t="s">
        <v>235</v>
      </c>
      <c r="K1909" s="63">
        <v>13.88</v>
      </c>
      <c r="L1909" s="56">
        <f t="shared" si="664"/>
        <v>100</v>
      </c>
      <c r="M1909" s="56">
        <f t="shared" si="665"/>
        <v>100</v>
      </c>
      <c r="N1909" s="56">
        <f t="shared" si="666"/>
        <v>100</v>
      </c>
      <c r="O1909" s="56">
        <f t="shared" si="667"/>
        <v>50</v>
      </c>
      <c r="P1909" s="56">
        <f t="shared" si="668"/>
        <v>100</v>
      </c>
      <c r="Q1909" s="63"/>
      <c r="R1909" s="56"/>
      <c r="S1909" s="60">
        <f t="shared" si="681"/>
        <v>1.2106383525001485E-2</v>
      </c>
      <c r="T1909" s="64">
        <f t="shared" si="682"/>
        <v>-3.2752613240418005E-2</v>
      </c>
      <c r="V1909" s="65"/>
      <c r="W1909" s="65"/>
      <c r="Y1909" s="15" t="str">
        <f t="shared" si="669"/>
        <v>EASY</v>
      </c>
      <c r="AA1909" s="66">
        <f t="shared" si="683"/>
        <v>9.2830752325664401E-2</v>
      </c>
      <c r="AB1909">
        <f>LOOKUP($B1909,'07_L1政策步階'!$A$4:$A$14,'07_L1政策步階'!$C$4:$C$14)</f>
        <v>0</v>
      </c>
      <c r="AC1909" s="65"/>
      <c r="AD1909" s="65"/>
      <c r="AE1909" s="65"/>
      <c r="AF1909" s="65"/>
      <c r="AG1909" s="65"/>
      <c r="AH1909" s="65"/>
      <c r="AI1909" s="65"/>
      <c r="AJ1909" s="65"/>
      <c r="AK1909" s="65"/>
      <c r="AL1909">
        <f t="shared" si="670"/>
        <v>100</v>
      </c>
      <c r="AM1909">
        <f t="shared" si="671"/>
        <v>50</v>
      </c>
      <c r="AN1909" t="str">
        <f t="shared" si="672"/>
        <v/>
      </c>
      <c r="AO1909" t="str">
        <f t="shared" si="673"/>
        <v/>
      </c>
      <c r="AP1909" t="str">
        <f t="shared" si="674"/>
        <v/>
      </c>
      <c r="AQ1909" t="str">
        <f t="shared" si="675"/>
        <v/>
      </c>
      <c r="AR1909" t="str">
        <f t="shared" si="676"/>
        <v/>
      </c>
      <c r="AS1909" t="str">
        <f t="shared" si="677"/>
        <v/>
      </c>
      <c r="AT1909" t="str">
        <f t="shared" si="678"/>
        <v/>
      </c>
      <c r="AU1909" t="str">
        <f t="shared" si="679"/>
        <v/>
      </c>
      <c r="AV1909" t="str">
        <f t="shared" si="680"/>
        <v/>
      </c>
      <c r="AW1909">
        <f>'01_指標庫'!$H$4*ISNUMBER($F1909)+'01_指標庫'!$H$5*ISNUMBER($AA1909)+'01_指標庫'!$H$6*ISNUMBER($G1909)+'01_指標庫'!$H$7*ISNUMBER($H1909)+'01_指標庫'!$H$8*ISNUMBER($AF1909)+'01_指標庫'!$H$9*ISNUMBER($AG1909)+'01_指標庫'!$H$10*ISNUMBER($AB1909)+'01_指標庫'!$H$11*ISNUMBER($AC1909)+'01_指標庫'!$H$12*ISNUMBER($AD1909)+'01_指標庫'!$H$13*ISNUMBER($AE1909)+'01_指標庫'!$H$14*ISNUMBER($I1909)+'01_指標庫'!$H$15*ISNUMBER($AH1909)+'01_指標庫'!$H$16*ISNUMBER($K1909)+'01_指標庫'!$H$17*ISNUMBER($AI1909)+'01_指標庫'!$H$18*ISNUMBER($AJ1909)+'01_指標庫'!$H$19*ISNUMBER($AK1909)+'01_指標庫'!$H$20*ISNUMBER($BB1909)+'01_指標庫'!$H$21*ISNUMBER($BC1909)</f>
        <v>51</v>
      </c>
      <c r="AX1909">
        <f>IF(AW1909=0,50,ROUND(('01_指標庫'!$H$4*IF(ISNUMBER($F1909),L1909,0)+'01_指標庫'!$H$5*IF(ISNUMBER($AA1909),AL1909,0)+'01_指標庫'!$H$6*IF(ISNUMBER($G1909),M1909,0)+'01_指標庫'!$H$7*IF(ISNUMBER($H1909),N1909,0)+'01_指標庫'!$H$8*IF(ISNUMBER($AF1909),AQ1909,0)+'01_指標庫'!$H$9*IF(ISNUMBER($AG1909),AR1909,0)+'01_指標庫'!$H$10*IF(ISNUMBER($AB1909),AM1909,0)+'01_指標庫'!$H$11*IF(ISNUMBER($AC1909),AN1909,0)+'01_指標庫'!$H$12*IF(ISNUMBER($AD1909),AO1909,0)+'01_指標庫'!$H$13*IF(ISNUMBER($AE1909),AP1909,0)+'01_指標庫'!$H$14*IF(ISNUMBER($I1909),O1909,0)+'01_指標庫'!$H$15*IF(ISNUMBER($AH1909),AS1909,0)+'01_指標庫'!$H$16*IF(ISNUMBER($K1909),P1909,0)+'01_指標庫'!$H$17*IF(ISNUMBER($AI1909),AT1909,0)+'01_指標庫'!$H$18*IF(ISNUMBER($AJ1909),AU1909,0)+'01_指標庫'!$H$19*IF(ISNUMBER($AK1909),AV1909,0)+'01_指標庫'!$H$20*IF(ISNUMBER($BB1909),BB1909,0)+'01_指標庫'!$H$21*IF(ISNUMBER($BC1909),BC1909,0))/AW1909,1))</f>
        <v>81.400000000000006</v>
      </c>
      <c r="AY1909" s="67"/>
      <c r="AZ1909" s="67"/>
      <c r="BA1909" s="66">
        <f t="shared" si="684"/>
        <v>-5.1102953893211733E-4</v>
      </c>
      <c r="BB1909">
        <f t="shared" si="685"/>
        <v>50</v>
      </c>
      <c r="BC1909" t="str">
        <f t="shared" si="686"/>
        <v/>
      </c>
    </row>
    <row r="1910" spans="1:55" ht="15" customHeight="1">
      <c r="A1910" s="56">
        <v>1906</v>
      </c>
      <c r="B1910" s="57">
        <v>45324</v>
      </c>
      <c r="C1910" s="56">
        <v>2024</v>
      </c>
      <c r="D1910" s="58" t="s">
        <v>234</v>
      </c>
      <c r="E1910" s="59">
        <v>17642.73</v>
      </c>
      <c r="F1910" s="60">
        <v>0.158669</v>
      </c>
      <c r="G1910" s="60">
        <v>0</v>
      </c>
      <c r="H1910" s="61">
        <v>0.85709999999999997</v>
      </c>
      <c r="I1910" s="62">
        <v>347</v>
      </c>
      <c r="J1910" s="56" t="s">
        <v>235</v>
      </c>
      <c r="K1910" s="63">
        <v>13.85</v>
      </c>
      <c r="L1910" s="56">
        <f t="shared" si="664"/>
        <v>100</v>
      </c>
      <c r="M1910" s="56">
        <f t="shared" si="665"/>
        <v>100</v>
      </c>
      <c r="N1910" s="56">
        <f t="shared" si="666"/>
        <v>100</v>
      </c>
      <c r="O1910" s="56">
        <f t="shared" si="667"/>
        <v>100</v>
      </c>
      <c r="P1910" s="56">
        <f t="shared" si="668"/>
        <v>100</v>
      </c>
      <c r="Q1910" s="63"/>
      <c r="R1910" s="56"/>
      <c r="S1910" s="60">
        <f t="shared" si="681"/>
        <v>1.7182184078027296E-2</v>
      </c>
      <c r="T1910" s="64">
        <f t="shared" si="682"/>
        <v>-2.1613832853026871E-3</v>
      </c>
      <c r="V1910" s="65"/>
      <c r="W1910" s="65"/>
      <c r="Y1910" s="15" t="str">
        <f t="shared" si="669"/>
        <v>EASY</v>
      </c>
      <c r="AA1910" s="66">
        <f t="shared" si="683"/>
        <v>9.3319785044179371E-2</v>
      </c>
      <c r="AB1910">
        <f>LOOKUP($B1910,'07_L1政策步階'!$A$4:$A$14,'07_L1政策步階'!$C$4:$C$14)</f>
        <v>0</v>
      </c>
      <c r="AC1910" s="65"/>
      <c r="AD1910" s="65"/>
      <c r="AE1910" s="65"/>
      <c r="AF1910" s="65"/>
      <c r="AG1910" s="65"/>
      <c r="AH1910" s="65"/>
      <c r="AI1910" s="65"/>
      <c r="AJ1910" s="65"/>
      <c r="AK1910" s="65"/>
      <c r="AL1910">
        <f t="shared" si="670"/>
        <v>100</v>
      </c>
      <c r="AM1910">
        <f t="shared" si="671"/>
        <v>50</v>
      </c>
      <c r="AN1910" t="str">
        <f t="shared" si="672"/>
        <v/>
      </c>
      <c r="AO1910" t="str">
        <f t="shared" si="673"/>
        <v/>
      </c>
      <c r="AP1910" t="str">
        <f t="shared" si="674"/>
        <v/>
      </c>
      <c r="AQ1910" t="str">
        <f t="shared" si="675"/>
        <v/>
      </c>
      <c r="AR1910" t="str">
        <f t="shared" si="676"/>
        <v/>
      </c>
      <c r="AS1910" t="str">
        <f t="shared" si="677"/>
        <v/>
      </c>
      <c r="AT1910" t="str">
        <f t="shared" si="678"/>
        <v/>
      </c>
      <c r="AU1910" t="str">
        <f t="shared" si="679"/>
        <v/>
      </c>
      <c r="AV1910" t="str">
        <f t="shared" si="680"/>
        <v/>
      </c>
      <c r="AW1910">
        <f>'01_指標庫'!$H$4*ISNUMBER($F1910)+'01_指標庫'!$H$5*ISNUMBER($AA1910)+'01_指標庫'!$H$6*ISNUMBER($G1910)+'01_指標庫'!$H$7*ISNUMBER($H1910)+'01_指標庫'!$H$8*ISNUMBER($AF1910)+'01_指標庫'!$H$9*ISNUMBER($AG1910)+'01_指標庫'!$H$10*ISNUMBER($AB1910)+'01_指標庫'!$H$11*ISNUMBER($AC1910)+'01_指標庫'!$H$12*ISNUMBER($AD1910)+'01_指標庫'!$H$13*ISNUMBER($AE1910)+'01_指標庫'!$H$14*ISNUMBER($I1910)+'01_指標庫'!$H$15*ISNUMBER($AH1910)+'01_指標庫'!$H$16*ISNUMBER($K1910)+'01_指標庫'!$H$17*ISNUMBER($AI1910)+'01_指標庫'!$H$18*ISNUMBER($AJ1910)+'01_指標庫'!$H$19*ISNUMBER($AK1910)+'01_指標庫'!$H$20*ISNUMBER($BB1910)+'01_指標庫'!$H$21*ISNUMBER($BC1910)</f>
        <v>51</v>
      </c>
      <c r="AX1910">
        <f>IF(AW1910=0,50,ROUND(('01_指標庫'!$H$4*IF(ISNUMBER($F1910),L1910,0)+'01_指標庫'!$H$5*IF(ISNUMBER($AA1910),AL1910,0)+'01_指標庫'!$H$6*IF(ISNUMBER($G1910),M1910,0)+'01_指標庫'!$H$7*IF(ISNUMBER($H1910),N1910,0)+'01_指標庫'!$H$8*IF(ISNUMBER($AF1910),AQ1910,0)+'01_指標庫'!$H$9*IF(ISNUMBER($AG1910),AR1910,0)+'01_指標庫'!$H$10*IF(ISNUMBER($AB1910),AM1910,0)+'01_指標庫'!$H$11*IF(ISNUMBER($AC1910),AN1910,0)+'01_指標庫'!$H$12*IF(ISNUMBER($AD1910),AO1910,0)+'01_指標庫'!$H$13*IF(ISNUMBER($AE1910),AP1910,0)+'01_指標庫'!$H$14*IF(ISNUMBER($I1910),O1910,0)+'01_指標庫'!$H$15*IF(ISNUMBER($AH1910),AS1910,0)+'01_指標庫'!$H$16*IF(ISNUMBER($K1910),P1910,0)+'01_指標庫'!$H$17*IF(ISNUMBER($AI1910),AT1910,0)+'01_指標庫'!$H$18*IF(ISNUMBER($AJ1910),AU1910,0)+'01_指標庫'!$H$19*IF(ISNUMBER($AK1910),AV1910,0)+'01_指標庫'!$H$20*IF(ISNUMBER($BB1910),BB1910,0)+'01_指標庫'!$H$21*IF(ISNUMBER($BC1910),BC1910,0))/AW1910,1))</f>
        <v>89.2</v>
      </c>
      <c r="AY1910" s="67"/>
      <c r="AZ1910" s="67"/>
      <c r="BA1910" s="66">
        <f t="shared" si="684"/>
        <v>1.4778956532257581E-4</v>
      </c>
      <c r="BB1910">
        <f t="shared" si="685"/>
        <v>50</v>
      </c>
      <c r="BC1910" t="str">
        <f t="shared" si="686"/>
        <v/>
      </c>
    </row>
    <row r="1911" spans="1:55" ht="15" customHeight="1">
      <c r="A1911" s="56">
        <v>1907</v>
      </c>
      <c r="B1911" s="57">
        <v>45327</v>
      </c>
      <c r="C1911" s="56">
        <v>2024</v>
      </c>
      <c r="D1911" s="58" t="s">
        <v>236</v>
      </c>
      <c r="E1911" s="59">
        <v>17613.04</v>
      </c>
      <c r="F1911" s="60">
        <v>0.155003</v>
      </c>
      <c r="G1911" s="60">
        <v>-1.683E-3</v>
      </c>
      <c r="H1911" s="61">
        <v>0.8367</v>
      </c>
      <c r="I1911" s="62">
        <v>350</v>
      </c>
      <c r="J1911" s="56" t="s">
        <v>235</v>
      </c>
      <c r="K1911" s="63">
        <v>13.67</v>
      </c>
      <c r="L1911" s="56">
        <f t="shared" si="664"/>
        <v>100</v>
      </c>
      <c r="M1911" s="56">
        <f t="shared" si="665"/>
        <v>100</v>
      </c>
      <c r="N1911" s="56">
        <f t="shared" si="666"/>
        <v>100</v>
      </c>
      <c r="O1911" s="56">
        <f t="shared" si="667"/>
        <v>50</v>
      </c>
      <c r="P1911" s="56">
        <f t="shared" si="668"/>
        <v>100</v>
      </c>
      <c r="Q1911" s="63"/>
      <c r="R1911" s="56"/>
      <c r="S1911" s="60">
        <f t="shared" si="681"/>
        <v>-1.6828461354903013E-3</v>
      </c>
      <c r="T1911" s="64">
        <f t="shared" si="682"/>
        <v>-1.2996389891696714E-2</v>
      </c>
      <c r="V1911" s="65"/>
      <c r="W1911" s="65"/>
      <c r="Y1911" s="15" t="str">
        <f t="shared" si="669"/>
        <v>EASY</v>
      </c>
      <c r="AA1911" s="66">
        <f t="shared" si="683"/>
        <v>9.3900511931949371E-2</v>
      </c>
      <c r="AB1911">
        <f>LOOKUP($B1911,'07_L1政策步階'!$A$4:$A$14,'07_L1政策步階'!$C$4:$C$14)</f>
        <v>0</v>
      </c>
      <c r="AC1911" s="65"/>
      <c r="AD1911" s="65"/>
      <c r="AE1911" s="65"/>
      <c r="AF1911" s="65"/>
      <c r="AG1911" s="65"/>
      <c r="AH1911" s="65"/>
      <c r="AI1911" s="65"/>
      <c r="AJ1911" s="65"/>
      <c r="AK1911" s="65"/>
      <c r="AL1911">
        <f t="shared" si="670"/>
        <v>100</v>
      </c>
      <c r="AM1911">
        <f t="shared" si="671"/>
        <v>50</v>
      </c>
      <c r="AN1911" t="str">
        <f t="shared" si="672"/>
        <v/>
      </c>
      <c r="AO1911" t="str">
        <f t="shared" si="673"/>
        <v/>
      </c>
      <c r="AP1911" t="str">
        <f t="shared" si="674"/>
        <v/>
      </c>
      <c r="AQ1911" t="str">
        <f t="shared" si="675"/>
        <v/>
      </c>
      <c r="AR1911" t="str">
        <f t="shared" si="676"/>
        <v/>
      </c>
      <c r="AS1911" t="str">
        <f t="shared" si="677"/>
        <v/>
      </c>
      <c r="AT1911" t="str">
        <f t="shared" si="678"/>
        <v/>
      </c>
      <c r="AU1911" t="str">
        <f t="shared" si="679"/>
        <v/>
      </c>
      <c r="AV1911" t="str">
        <f t="shared" si="680"/>
        <v/>
      </c>
      <c r="AW1911">
        <f>'01_指標庫'!$H$4*ISNUMBER($F1911)+'01_指標庫'!$H$5*ISNUMBER($AA1911)+'01_指標庫'!$H$6*ISNUMBER($G1911)+'01_指標庫'!$H$7*ISNUMBER($H1911)+'01_指標庫'!$H$8*ISNUMBER($AF1911)+'01_指標庫'!$H$9*ISNUMBER($AG1911)+'01_指標庫'!$H$10*ISNUMBER($AB1911)+'01_指標庫'!$H$11*ISNUMBER($AC1911)+'01_指標庫'!$H$12*ISNUMBER($AD1911)+'01_指標庫'!$H$13*ISNUMBER($AE1911)+'01_指標庫'!$H$14*ISNUMBER($I1911)+'01_指標庫'!$H$15*ISNUMBER($AH1911)+'01_指標庫'!$H$16*ISNUMBER($K1911)+'01_指標庫'!$H$17*ISNUMBER($AI1911)+'01_指標庫'!$H$18*ISNUMBER($AJ1911)+'01_指標庫'!$H$19*ISNUMBER($AK1911)+'01_指標庫'!$H$20*ISNUMBER($BB1911)+'01_指標庫'!$H$21*ISNUMBER($BC1911)</f>
        <v>51</v>
      </c>
      <c r="AX1911">
        <f>IF(AW1911=0,50,ROUND(('01_指標庫'!$H$4*IF(ISNUMBER($F1911),L1911,0)+'01_指標庫'!$H$5*IF(ISNUMBER($AA1911),AL1911,0)+'01_指標庫'!$H$6*IF(ISNUMBER($G1911),M1911,0)+'01_指標庫'!$H$7*IF(ISNUMBER($H1911),N1911,0)+'01_指標庫'!$H$8*IF(ISNUMBER($AF1911),AQ1911,0)+'01_指標庫'!$H$9*IF(ISNUMBER($AG1911),AR1911,0)+'01_指標庫'!$H$10*IF(ISNUMBER($AB1911),AM1911,0)+'01_指標庫'!$H$11*IF(ISNUMBER($AC1911),AN1911,0)+'01_指標庫'!$H$12*IF(ISNUMBER($AD1911),AO1911,0)+'01_指標庫'!$H$13*IF(ISNUMBER($AE1911),AP1911,0)+'01_指標庫'!$H$14*IF(ISNUMBER($I1911),O1911,0)+'01_指標庫'!$H$15*IF(ISNUMBER($AH1911),AS1911,0)+'01_指標庫'!$H$16*IF(ISNUMBER($K1911),P1911,0)+'01_指標庫'!$H$17*IF(ISNUMBER($AI1911),AT1911,0)+'01_指標庫'!$H$18*IF(ISNUMBER($AJ1911),AU1911,0)+'01_指標庫'!$H$19*IF(ISNUMBER($AK1911),AV1911,0)+'01_指標庫'!$H$20*IF(ISNUMBER($BB1911),BB1911,0)+'01_指標庫'!$H$21*IF(ISNUMBER($BC1911),BC1911,0))/AW1911,1))</f>
        <v>81.400000000000006</v>
      </c>
      <c r="AY1911" s="67"/>
      <c r="AZ1911" s="67"/>
      <c r="BA1911" s="66">
        <f t="shared" si="684"/>
        <v>-1.2788272189628858E-3</v>
      </c>
      <c r="BB1911">
        <f t="shared" si="685"/>
        <v>50</v>
      </c>
      <c r="BC1911" t="str">
        <f t="shared" si="686"/>
        <v/>
      </c>
    </row>
    <row r="1912" spans="1:55" ht="15" customHeight="1">
      <c r="A1912" s="56">
        <v>1908</v>
      </c>
      <c r="B1912" s="57">
        <v>45328</v>
      </c>
      <c r="C1912" s="56">
        <v>2024</v>
      </c>
      <c r="D1912" s="58" t="s">
        <v>237</v>
      </c>
      <c r="E1912" s="59">
        <v>17572.73</v>
      </c>
      <c r="F1912" s="60">
        <v>0.15062999999999999</v>
      </c>
      <c r="G1912" s="60">
        <v>-3.9680000000000002E-3</v>
      </c>
      <c r="H1912" s="61">
        <v>0.85709999999999997</v>
      </c>
      <c r="I1912" s="62">
        <v>352</v>
      </c>
      <c r="J1912" s="56" t="s">
        <v>235</v>
      </c>
      <c r="K1912" s="63">
        <v>13.06</v>
      </c>
      <c r="L1912" s="56">
        <f t="shared" si="664"/>
        <v>100</v>
      </c>
      <c r="M1912" s="56">
        <f t="shared" si="665"/>
        <v>100</v>
      </c>
      <c r="N1912" s="56">
        <f t="shared" si="666"/>
        <v>100</v>
      </c>
      <c r="O1912" s="56">
        <f t="shared" si="667"/>
        <v>50</v>
      </c>
      <c r="P1912" s="56">
        <f t="shared" si="668"/>
        <v>100</v>
      </c>
      <c r="Q1912" s="63"/>
      <c r="R1912" s="56"/>
      <c r="S1912" s="60">
        <f t="shared" si="681"/>
        <v>-2.2886452310334482E-3</v>
      </c>
      <c r="T1912" s="64">
        <f t="shared" si="682"/>
        <v>-4.4623262618873394E-2</v>
      </c>
      <c r="V1912" s="65"/>
      <c r="W1912" s="65"/>
      <c r="Y1912" s="15" t="str">
        <f t="shared" si="669"/>
        <v>EASY</v>
      </c>
      <c r="AA1912" s="66">
        <f t="shared" si="683"/>
        <v>9.4315614405842574E-2</v>
      </c>
      <c r="AB1912">
        <f>LOOKUP($B1912,'07_L1政策步階'!$A$4:$A$14,'07_L1政策步階'!$C$4:$C$14)</f>
        <v>0</v>
      </c>
      <c r="AC1912" s="65"/>
      <c r="AD1912" s="65"/>
      <c r="AE1912" s="65"/>
      <c r="AF1912" s="65"/>
      <c r="AG1912" s="65"/>
      <c r="AH1912" s="65"/>
      <c r="AI1912" s="65"/>
      <c r="AJ1912" s="65"/>
      <c r="AK1912" s="65"/>
      <c r="AL1912">
        <f t="shared" si="670"/>
        <v>100</v>
      </c>
      <c r="AM1912">
        <f t="shared" si="671"/>
        <v>50</v>
      </c>
      <c r="AN1912" t="str">
        <f t="shared" si="672"/>
        <v/>
      </c>
      <c r="AO1912" t="str">
        <f t="shared" si="673"/>
        <v/>
      </c>
      <c r="AP1912" t="str">
        <f t="shared" si="674"/>
        <v/>
      </c>
      <c r="AQ1912" t="str">
        <f t="shared" si="675"/>
        <v/>
      </c>
      <c r="AR1912" t="str">
        <f t="shared" si="676"/>
        <v/>
      </c>
      <c r="AS1912" t="str">
        <f t="shared" si="677"/>
        <v/>
      </c>
      <c r="AT1912" t="str">
        <f t="shared" si="678"/>
        <v/>
      </c>
      <c r="AU1912" t="str">
        <f t="shared" si="679"/>
        <v/>
      </c>
      <c r="AV1912" t="str">
        <f t="shared" si="680"/>
        <v/>
      </c>
      <c r="AW1912">
        <f>'01_指標庫'!$H$4*ISNUMBER($F1912)+'01_指標庫'!$H$5*ISNUMBER($AA1912)+'01_指標庫'!$H$6*ISNUMBER($G1912)+'01_指標庫'!$H$7*ISNUMBER($H1912)+'01_指標庫'!$H$8*ISNUMBER($AF1912)+'01_指標庫'!$H$9*ISNUMBER($AG1912)+'01_指標庫'!$H$10*ISNUMBER($AB1912)+'01_指標庫'!$H$11*ISNUMBER($AC1912)+'01_指標庫'!$H$12*ISNUMBER($AD1912)+'01_指標庫'!$H$13*ISNUMBER($AE1912)+'01_指標庫'!$H$14*ISNUMBER($I1912)+'01_指標庫'!$H$15*ISNUMBER($AH1912)+'01_指標庫'!$H$16*ISNUMBER($K1912)+'01_指標庫'!$H$17*ISNUMBER($AI1912)+'01_指標庫'!$H$18*ISNUMBER($AJ1912)+'01_指標庫'!$H$19*ISNUMBER($AK1912)+'01_指標庫'!$H$20*ISNUMBER($BB1912)+'01_指標庫'!$H$21*ISNUMBER($BC1912)</f>
        <v>51</v>
      </c>
      <c r="AX1912">
        <f>IF(AW1912=0,50,ROUND(('01_指標庫'!$H$4*IF(ISNUMBER($F1912),L1912,0)+'01_指標庫'!$H$5*IF(ISNUMBER($AA1912),AL1912,0)+'01_指標庫'!$H$6*IF(ISNUMBER($G1912),M1912,0)+'01_指標庫'!$H$7*IF(ISNUMBER($H1912),N1912,0)+'01_指標庫'!$H$8*IF(ISNUMBER($AF1912),AQ1912,0)+'01_指標庫'!$H$9*IF(ISNUMBER($AG1912),AR1912,0)+'01_指標庫'!$H$10*IF(ISNUMBER($AB1912),AM1912,0)+'01_指標庫'!$H$11*IF(ISNUMBER($AC1912),AN1912,0)+'01_指標庫'!$H$12*IF(ISNUMBER($AD1912),AO1912,0)+'01_指標庫'!$H$13*IF(ISNUMBER($AE1912),AP1912,0)+'01_指標庫'!$H$14*IF(ISNUMBER($I1912),O1912,0)+'01_指標庫'!$H$15*IF(ISNUMBER($AH1912),AS1912,0)+'01_指標庫'!$H$16*IF(ISNUMBER($K1912),P1912,0)+'01_指標庫'!$H$17*IF(ISNUMBER($AI1912),AT1912,0)+'01_指標庫'!$H$18*IF(ISNUMBER($AJ1912),AU1912,0)+'01_指標庫'!$H$19*IF(ISNUMBER($AK1912),AV1912,0)+'01_指標庫'!$H$20*IF(ISNUMBER($BB1912),BB1912,0)+'01_指標庫'!$H$21*IF(ISNUMBER($BC1912),BC1912,0))/AW1912,1))</f>
        <v>81.400000000000006</v>
      </c>
      <c r="AY1912" s="67"/>
      <c r="AZ1912" s="67"/>
      <c r="BA1912" s="66">
        <f t="shared" si="684"/>
        <v>-1.1430566615300286E-3</v>
      </c>
      <c r="BB1912">
        <f t="shared" si="685"/>
        <v>50</v>
      </c>
      <c r="BC1912" t="str">
        <f t="shared" si="686"/>
        <v/>
      </c>
    </row>
    <row r="1913" spans="1:55" ht="15" customHeight="1">
      <c r="A1913" s="56">
        <v>1909</v>
      </c>
      <c r="B1913" s="57">
        <v>45329</v>
      </c>
      <c r="C1913" s="56">
        <v>2024</v>
      </c>
      <c r="D1913" s="58" t="s">
        <v>238</v>
      </c>
      <c r="E1913" s="59">
        <v>17755.07</v>
      </c>
      <c r="F1913" s="60">
        <v>0.16076199999999999</v>
      </c>
      <c r="G1913" s="60">
        <v>0</v>
      </c>
      <c r="H1913" s="61">
        <v>0.85709999999999997</v>
      </c>
      <c r="I1913" s="62">
        <v>343</v>
      </c>
      <c r="J1913" s="56" t="s">
        <v>235</v>
      </c>
      <c r="K1913" s="63">
        <v>12.83</v>
      </c>
      <c r="L1913" s="56">
        <f t="shared" si="664"/>
        <v>100</v>
      </c>
      <c r="M1913" s="56">
        <f t="shared" si="665"/>
        <v>100</v>
      </c>
      <c r="N1913" s="56">
        <f t="shared" si="666"/>
        <v>100</v>
      </c>
      <c r="O1913" s="56">
        <f t="shared" si="667"/>
        <v>100</v>
      </c>
      <c r="P1913" s="56">
        <f t="shared" si="668"/>
        <v>100</v>
      </c>
      <c r="Q1913" s="63"/>
      <c r="R1913" s="56"/>
      <c r="S1913" s="60">
        <f t="shared" si="681"/>
        <v>1.0376304649306167E-2</v>
      </c>
      <c r="T1913" s="64">
        <f t="shared" si="682"/>
        <v>-1.7611026033690691E-2</v>
      </c>
      <c r="V1913" s="65"/>
      <c r="W1913" s="65"/>
      <c r="Y1913" s="15" t="str">
        <f t="shared" si="669"/>
        <v>EASY</v>
      </c>
      <c r="AA1913" s="66">
        <f t="shared" si="683"/>
        <v>9.4933269194755088E-2</v>
      </c>
      <c r="AB1913">
        <f>LOOKUP($B1913,'07_L1政策步階'!$A$4:$A$14,'07_L1政策步階'!$C$4:$C$14)</f>
        <v>0</v>
      </c>
      <c r="AC1913" s="65"/>
      <c r="AD1913" s="65"/>
      <c r="AE1913" s="65"/>
      <c r="AF1913" s="65"/>
      <c r="AG1913" s="65"/>
      <c r="AH1913" s="65"/>
      <c r="AI1913" s="65"/>
      <c r="AJ1913" s="65"/>
      <c r="AK1913" s="65"/>
      <c r="AL1913">
        <f t="shared" si="670"/>
        <v>100</v>
      </c>
      <c r="AM1913">
        <f t="shared" si="671"/>
        <v>50</v>
      </c>
      <c r="AN1913" t="str">
        <f t="shared" si="672"/>
        <v/>
      </c>
      <c r="AO1913" t="str">
        <f t="shared" si="673"/>
        <v/>
      </c>
      <c r="AP1913" t="str">
        <f t="shared" si="674"/>
        <v/>
      </c>
      <c r="AQ1913" t="str">
        <f t="shared" si="675"/>
        <v/>
      </c>
      <c r="AR1913" t="str">
        <f t="shared" si="676"/>
        <v/>
      </c>
      <c r="AS1913" t="str">
        <f t="shared" si="677"/>
        <v/>
      </c>
      <c r="AT1913" t="str">
        <f t="shared" si="678"/>
        <v/>
      </c>
      <c r="AU1913" t="str">
        <f t="shared" si="679"/>
        <v/>
      </c>
      <c r="AV1913" t="str">
        <f t="shared" si="680"/>
        <v/>
      </c>
      <c r="AW1913">
        <f>'01_指標庫'!$H$4*ISNUMBER($F1913)+'01_指標庫'!$H$5*ISNUMBER($AA1913)+'01_指標庫'!$H$6*ISNUMBER($G1913)+'01_指標庫'!$H$7*ISNUMBER($H1913)+'01_指標庫'!$H$8*ISNUMBER($AF1913)+'01_指標庫'!$H$9*ISNUMBER($AG1913)+'01_指標庫'!$H$10*ISNUMBER($AB1913)+'01_指標庫'!$H$11*ISNUMBER($AC1913)+'01_指標庫'!$H$12*ISNUMBER($AD1913)+'01_指標庫'!$H$13*ISNUMBER($AE1913)+'01_指標庫'!$H$14*ISNUMBER($I1913)+'01_指標庫'!$H$15*ISNUMBER($AH1913)+'01_指標庫'!$H$16*ISNUMBER($K1913)+'01_指標庫'!$H$17*ISNUMBER($AI1913)+'01_指標庫'!$H$18*ISNUMBER($AJ1913)+'01_指標庫'!$H$19*ISNUMBER($AK1913)+'01_指標庫'!$H$20*ISNUMBER($BB1913)+'01_指標庫'!$H$21*ISNUMBER($BC1913)</f>
        <v>51</v>
      </c>
      <c r="AX1913">
        <f>IF(AW1913=0,50,ROUND(('01_指標庫'!$H$4*IF(ISNUMBER($F1913),L1913,0)+'01_指標庫'!$H$5*IF(ISNUMBER($AA1913),AL1913,0)+'01_指標庫'!$H$6*IF(ISNUMBER($G1913),M1913,0)+'01_指標庫'!$H$7*IF(ISNUMBER($H1913),N1913,0)+'01_指標庫'!$H$8*IF(ISNUMBER($AF1913),AQ1913,0)+'01_指標庫'!$H$9*IF(ISNUMBER($AG1913),AR1913,0)+'01_指標庫'!$H$10*IF(ISNUMBER($AB1913),AM1913,0)+'01_指標庫'!$H$11*IF(ISNUMBER($AC1913),AN1913,0)+'01_指標庫'!$H$12*IF(ISNUMBER($AD1913),AO1913,0)+'01_指標庫'!$H$13*IF(ISNUMBER($AE1913),AP1913,0)+'01_指標庫'!$H$14*IF(ISNUMBER($I1913),O1913,0)+'01_指標庫'!$H$15*IF(ISNUMBER($AH1913),AS1913,0)+'01_指標庫'!$H$16*IF(ISNUMBER($K1913),P1913,0)+'01_指標庫'!$H$17*IF(ISNUMBER($AI1913),AT1913,0)+'01_指標庫'!$H$18*IF(ISNUMBER($AJ1913),AU1913,0)+'01_指標庫'!$H$19*IF(ISNUMBER($AK1913),AV1913,0)+'01_指標庫'!$H$20*IF(ISNUMBER($BB1913),BB1913,0)+'01_指標庫'!$H$21*IF(ISNUMBER($BC1913),BC1913,0))/AW1913,1))</f>
        <v>89.2</v>
      </c>
      <c r="AY1913" s="67"/>
      <c r="AZ1913" s="67"/>
      <c r="BA1913" s="66">
        <f t="shared" si="684"/>
        <v>4.455538007670734E-3</v>
      </c>
      <c r="BB1913">
        <f t="shared" si="685"/>
        <v>50</v>
      </c>
      <c r="BC1913" t="str">
        <f t="shared" si="686"/>
        <v/>
      </c>
    </row>
    <row r="1914" spans="1:55" ht="15" customHeight="1">
      <c r="A1914" s="56">
        <v>1910</v>
      </c>
      <c r="B1914" s="57">
        <v>45330</v>
      </c>
      <c r="C1914" s="56">
        <v>2024</v>
      </c>
      <c r="D1914" s="58" t="s">
        <v>239</v>
      </c>
      <c r="E1914" s="59">
        <v>17783.169999999998</v>
      </c>
      <c r="F1914" s="60">
        <v>0.160773</v>
      </c>
      <c r="G1914" s="60">
        <v>0</v>
      </c>
      <c r="H1914" s="61">
        <v>0.81630000000000003</v>
      </c>
      <c r="I1914" s="62">
        <v>338</v>
      </c>
      <c r="J1914" s="56" t="s">
        <v>235</v>
      </c>
      <c r="K1914" s="63">
        <v>12.79</v>
      </c>
      <c r="L1914" s="56">
        <f t="shared" si="664"/>
        <v>100</v>
      </c>
      <c r="M1914" s="56">
        <f t="shared" si="665"/>
        <v>100</v>
      </c>
      <c r="N1914" s="56">
        <f t="shared" si="666"/>
        <v>100</v>
      </c>
      <c r="O1914" s="56">
        <f t="shared" si="667"/>
        <v>100</v>
      </c>
      <c r="P1914" s="56">
        <f t="shared" si="668"/>
        <v>100</v>
      </c>
      <c r="Q1914" s="63"/>
      <c r="R1914" s="56"/>
      <c r="S1914" s="60">
        <f t="shared" si="681"/>
        <v>1.5826465342010376E-3</v>
      </c>
      <c r="T1914" s="64">
        <f t="shared" si="682"/>
        <v>-3.1176929072487258E-3</v>
      </c>
      <c r="V1914" s="65"/>
      <c r="W1914" s="65"/>
      <c r="Y1914" s="15" t="str">
        <f t="shared" si="669"/>
        <v>EASY</v>
      </c>
      <c r="AA1914" s="66">
        <f t="shared" si="683"/>
        <v>9.5590704678556238E-2</v>
      </c>
      <c r="AB1914">
        <f>LOOKUP($B1914,'07_L1政策步階'!$A$4:$A$14,'07_L1政策步階'!$C$4:$C$14)</f>
        <v>0</v>
      </c>
      <c r="AC1914" s="65"/>
      <c r="AD1914" s="65"/>
      <c r="AE1914" s="65"/>
      <c r="AF1914" s="65"/>
      <c r="AG1914" s="65"/>
      <c r="AH1914" s="65"/>
      <c r="AI1914" s="65"/>
      <c r="AJ1914" s="65"/>
      <c r="AK1914" s="65"/>
      <c r="AL1914">
        <f t="shared" si="670"/>
        <v>100</v>
      </c>
      <c r="AM1914">
        <f t="shared" si="671"/>
        <v>50</v>
      </c>
      <c r="AN1914" t="str">
        <f t="shared" si="672"/>
        <v/>
      </c>
      <c r="AO1914" t="str">
        <f t="shared" si="673"/>
        <v/>
      </c>
      <c r="AP1914" t="str">
        <f t="shared" si="674"/>
        <v/>
      </c>
      <c r="AQ1914" t="str">
        <f t="shared" si="675"/>
        <v/>
      </c>
      <c r="AR1914" t="str">
        <f t="shared" si="676"/>
        <v/>
      </c>
      <c r="AS1914" t="str">
        <f t="shared" si="677"/>
        <v/>
      </c>
      <c r="AT1914" t="str">
        <f t="shared" si="678"/>
        <v/>
      </c>
      <c r="AU1914" t="str">
        <f t="shared" si="679"/>
        <v/>
      </c>
      <c r="AV1914" t="str">
        <f t="shared" si="680"/>
        <v/>
      </c>
      <c r="AW1914">
        <f>'01_指標庫'!$H$4*ISNUMBER($F1914)+'01_指標庫'!$H$5*ISNUMBER($AA1914)+'01_指標庫'!$H$6*ISNUMBER($G1914)+'01_指標庫'!$H$7*ISNUMBER($H1914)+'01_指標庫'!$H$8*ISNUMBER($AF1914)+'01_指標庫'!$H$9*ISNUMBER($AG1914)+'01_指標庫'!$H$10*ISNUMBER($AB1914)+'01_指標庫'!$H$11*ISNUMBER($AC1914)+'01_指標庫'!$H$12*ISNUMBER($AD1914)+'01_指標庫'!$H$13*ISNUMBER($AE1914)+'01_指標庫'!$H$14*ISNUMBER($I1914)+'01_指標庫'!$H$15*ISNUMBER($AH1914)+'01_指標庫'!$H$16*ISNUMBER($K1914)+'01_指標庫'!$H$17*ISNUMBER($AI1914)+'01_指標庫'!$H$18*ISNUMBER($AJ1914)+'01_指標庫'!$H$19*ISNUMBER($AK1914)+'01_指標庫'!$H$20*ISNUMBER($BB1914)+'01_指標庫'!$H$21*ISNUMBER($BC1914)</f>
        <v>51</v>
      </c>
      <c r="AX1914">
        <f>IF(AW1914=0,50,ROUND(('01_指標庫'!$H$4*IF(ISNUMBER($F1914),L1914,0)+'01_指標庫'!$H$5*IF(ISNUMBER($AA1914),AL1914,0)+'01_指標庫'!$H$6*IF(ISNUMBER($G1914),M1914,0)+'01_指標庫'!$H$7*IF(ISNUMBER($H1914),N1914,0)+'01_指標庫'!$H$8*IF(ISNUMBER($AF1914),AQ1914,0)+'01_指標庫'!$H$9*IF(ISNUMBER($AG1914),AR1914,0)+'01_指標庫'!$H$10*IF(ISNUMBER($AB1914),AM1914,0)+'01_指標庫'!$H$11*IF(ISNUMBER($AC1914),AN1914,0)+'01_指標庫'!$H$12*IF(ISNUMBER($AD1914),AO1914,0)+'01_指標庫'!$H$13*IF(ISNUMBER($AE1914),AP1914,0)+'01_指標庫'!$H$14*IF(ISNUMBER($I1914),O1914,0)+'01_指標庫'!$H$15*IF(ISNUMBER($AH1914),AS1914,0)+'01_指標庫'!$H$16*IF(ISNUMBER($K1914),P1914,0)+'01_指標庫'!$H$17*IF(ISNUMBER($AI1914),AT1914,0)+'01_指標庫'!$H$18*IF(ISNUMBER($AJ1914),AU1914,0)+'01_指標庫'!$H$19*IF(ISNUMBER($AK1914),AV1914,0)+'01_指標庫'!$H$20*IF(ISNUMBER($BB1914),BB1914,0)+'01_指標庫'!$H$21*IF(ISNUMBER($BC1914),BC1914,0))/AW1914,1))</f>
        <v>89.2</v>
      </c>
      <c r="AY1914" s="67"/>
      <c r="AZ1914" s="67"/>
      <c r="BA1914" s="66">
        <f t="shared" si="684"/>
        <v>7.9318965582140244E-3</v>
      </c>
      <c r="BB1914">
        <f t="shared" si="685"/>
        <v>50</v>
      </c>
      <c r="BC1914" t="str">
        <f t="shared" si="686"/>
        <v/>
      </c>
    </row>
    <row r="1915" spans="1:55" ht="15" customHeight="1">
      <c r="A1915" s="56">
        <v>1911</v>
      </c>
      <c r="B1915" s="57">
        <v>45331</v>
      </c>
      <c r="C1915" s="56">
        <v>2024</v>
      </c>
      <c r="D1915" s="58" t="s">
        <v>234</v>
      </c>
      <c r="E1915" s="59">
        <v>17962.41</v>
      </c>
      <c r="F1915" s="60">
        <v>0.17047200000000001</v>
      </c>
      <c r="G1915" s="60">
        <v>0</v>
      </c>
      <c r="H1915" s="61">
        <v>0.87760000000000005</v>
      </c>
      <c r="I1915" s="62">
        <v>333</v>
      </c>
      <c r="J1915" s="56" t="s">
        <v>235</v>
      </c>
      <c r="K1915" s="63">
        <v>12.93</v>
      </c>
      <c r="L1915" s="56">
        <f t="shared" si="664"/>
        <v>100</v>
      </c>
      <c r="M1915" s="56">
        <f t="shared" si="665"/>
        <v>100</v>
      </c>
      <c r="N1915" s="56">
        <f t="shared" si="666"/>
        <v>100</v>
      </c>
      <c r="O1915" s="56">
        <f t="shared" si="667"/>
        <v>100</v>
      </c>
      <c r="P1915" s="56">
        <f t="shared" si="668"/>
        <v>100</v>
      </c>
      <c r="Q1915" s="63"/>
      <c r="R1915" s="56"/>
      <c r="S1915" s="60">
        <f t="shared" si="681"/>
        <v>1.0079192854817398E-2</v>
      </c>
      <c r="T1915" s="64">
        <f t="shared" si="682"/>
        <v>1.094605160281481E-2</v>
      </c>
      <c r="V1915" s="65"/>
      <c r="W1915" s="65"/>
      <c r="Y1915" s="15" t="str">
        <f t="shared" si="669"/>
        <v>EASY</v>
      </c>
      <c r="AA1915" s="66">
        <f t="shared" si="683"/>
        <v>9.6265128740265826E-2</v>
      </c>
      <c r="AB1915">
        <f>LOOKUP($B1915,'07_L1政策步階'!$A$4:$A$14,'07_L1政策步階'!$C$4:$C$14)</f>
        <v>0</v>
      </c>
      <c r="AC1915" s="65"/>
      <c r="AD1915" s="65"/>
      <c r="AE1915" s="65"/>
      <c r="AF1915" s="65"/>
      <c r="AG1915" s="65"/>
      <c r="AH1915" s="65"/>
      <c r="AI1915" s="65"/>
      <c r="AJ1915" s="65"/>
      <c r="AK1915" s="65"/>
      <c r="AL1915">
        <f t="shared" si="670"/>
        <v>100</v>
      </c>
      <c r="AM1915">
        <f t="shared" si="671"/>
        <v>50</v>
      </c>
      <c r="AN1915" t="str">
        <f t="shared" si="672"/>
        <v/>
      </c>
      <c r="AO1915" t="str">
        <f t="shared" si="673"/>
        <v/>
      </c>
      <c r="AP1915" t="str">
        <f t="shared" si="674"/>
        <v/>
      </c>
      <c r="AQ1915" t="str">
        <f t="shared" si="675"/>
        <v/>
      </c>
      <c r="AR1915" t="str">
        <f t="shared" si="676"/>
        <v/>
      </c>
      <c r="AS1915" t="str">
        <f t="shared" si="677"/>
        <v/>
      </c>
      <c r="AT1915" t="str">
        <f t="shared" si="678"/>
        <v/>
      </c>
      <c r="AU1915" t="str">
        <f t="shared" si="679"/>
        <v/>
      </c>
      <c r="AV1915" t="str">
        <f t="shared" si="680"/>
        <v/>
      </c>
      <c r="AW1915">
        <f>'01_指標庫'!$H$4*ISNUMBER($F1915)+'01_指標庫'!$H$5*ISNUMBER($AA1915)+'01_指標庫'!$H$6*ISNUMBER($G1915)+'01_指標庫'!$H$7*ISNUMBER($H1915)+'01_指標庫'!$H$8*ISNUMBER($AF1915)+'01_指標庫'!$H$9*ISNUMBER($AG1915)+'01_指標庫'!$H$10*ISNUMBER($AB1915)+'01_指標庫'!$H$11*ISNUMBER($AC1915)+'01_指標庫'!$H$12*ISNUMBER($AD1915)+'01_指標庫'!$H$13*ISNUMBER($AE1915)+'01_指標庫'!$H$14*ISNUMBER($I1915)+'01_指標庫'!$H$15*ISNUMBER($AH1915)+'01_指標庫'!$H$16*ISNUMBER($K1915)+'01_指標庫'!$H$17*ISNUMBER($AI1915)+'01_指標庫'!$H$18*ISNUMBER($AJ1915)+'01_指標庫'!$H$19*ISNUMBER($AK1915)+'01_指標庫'!$H$20*ISNUMBER($BB1915)+'01_指標庫'!$H$21*ISNUMBER($BC1915)</f>
        <v>51</v>
      </c>
      <c r="AX1915">
        <f>IF(AW1915=0,50,ROUND(('01_指標庫'!$H$4*IF(ISNUMBER($F1915),L1915,0)+'01_指標庫'!$H$5*IF(ISNUMBER($AA1915),AL1915,0)+'01_指標庫'!$H$6*IF(ISNUMBER($G1915),M1915,0)+'01_指標庫'!$H$7*IF(ISNUMBER($H1915),N1915,0)+'01_指標庫'!$H$8*IF(ISNUMBER($AF1915),AQ1915,0)+'01_指標庫'!$H$9*IF(ISNUMBER($AG1915),AR1915,0)+'01_指標庫'!$H$10*IF(ISNUMBER($AB1915),AM1915,0)+'01_指標庫'!$H$11*IF(ISNUMBER($AC1915),AN1915,0)+'01_指標庫'!$H$12*IF(ISNUMBER($AD1915),AO1915,0)+'01_指標庫'!$H$13*IF(ISNUMBER($AE1915),AP1915,0)+'01_指標庫'!$H$14*IF(ISNUMBER($I1915),O1915,0)+'01_指標庫'!$H$15*IF(ISNUMBER($AH1915),AS1915,0)+'01_指標庫'!$H$16*IF(ISNUMBER($K1915),P1915,0)+'01_指標庫'!$H$17*IF(ISNUMBER($AI1915),AT1915,0)+'01_指標庫'!$H$18*IF(ISNUMBER($AJ1915),AU1915,0)+'01_指標庫'!$H$19*IF(ISNUMBER($AK1915),AV1915,0)+'01_指標庫'!$H$20*IF(ISNUMBER($BB1915),BB1915,0)+'01_指標庫'!$H$21*IF(ISNUMBER($BC1915),BC1915,0))/AW1915,1))</f>
        <v>89.2</v>
      </c>
      <c r="AY1915" s="67"/>
      <c r="AZ1915" s="67"/>
      <c r="BA1915" s="66">
        <f t="shared" si="684"/>
        <v>8.4644386234389302E-3</v>
      </c>
      <c r="BB1915">
        <f t="shared" si="685"/>
        <v>50</v>
      </c>
      <c r="BC1915" t="str">
        <f t="shared" si="686"/>
        <v/>
      </c>
    </row>
    <row r="1916" spans="1:55" ht="15" customHeight="1">
      <c r="A1916" s="56">
        <v>1912</v>
      </c>
      <c r="B1916" s="57">
        <v>45334</v>
      </c>
      <c r="C1916" s="56">
        <v>2024</v>
      </c>
      <c r="D1916" s="58" t="s">
        <v>236</v>
      </c>
      <c r="E1916" s="59">
        <v>17882.66</v>
      </c>
      <c r="F1916" s="60">
        <v>0.163351</v>
      </c>
      <c r="G1916" s="60">
        <v>-4.4400000000000004E-3</v>
      </c>
      <c r="H1916" s="61">
        <v>0.85709999999999997</v>
      </c>
      <c r="I1916" s="62">
        <v>335</v>
      </c>
      <c r="J1916" s="56" t="s">
        <v>235</v>
      </c>
      <c r="K1916" s="63">
        <v>13.93</v>
      </c>
      <c r="L1916" s="56">
        <f t="shared" si="664"/>
        <v>100</v>
      </c>
      <c r="M1916" s="56">
        <f t="shared" si="665"/>
        <v>100</v>
      </c>
      <c r="N1916" s="56">
        <f t="shared" si="666"/>
        <v>100</v>
      </c>
      <c r="O1916" s="56">
        <f t="shared" si="667"/>
        <v>100</v>
      </c>
      <c r="P1916" s="56">
        <f t="shared" si="668"/>
        <v>100</v>
      </c>
      <c r="Q1916" s="63"/>
      <c r="R1916" s="56"/>
      <c r="S1916" s="60">
        <f t="shared" si="681"/>
        <v>-4.4398273950989608E-3</v>
      </c>
      <c r="T1916" s="64">
        <f t="shared" si="682"/>
        <v>7.7339520494972946E-2</v>
      </c>
      <c r="V1916" s="65"/>
      <c r="W1916" s="65"/>
      <c r="Y1916" s="15" t="str">
        <f t="shared" si="669"/>
        <v>EASY</v>
      </c>
      <c r="AA1916" s="66">
        <f t="shared" si="683"/>
        <v>9.692068517724417E-2</v>
      </c>
      <c r="AB1916">
        <f>LOOKUP($B1916,'07_L1政策步階'!$A$4:$A$14,'07_L1政策步階'!$C$4:$C$14)</f>
        <v>0</v>
      </c>
      <c r="AC1916" s="65"/>
      <c r="AD1916" s="65"/>
      <c r="AE1916" s="65"/>
      <c r="AF1916" s="65"/>
      <c r="AG1916" s="65"/>
      <c r="AH1916" s="65"/>
      <c r="AI1916" s="65"/>
      <c r="AJ1916" s="65"/>
      <c r="AK1916" s="65"/>
      <c r="AL1916">
        <f t="shared" si="670"/>
        <v>100</v>
      </c>
      <c r="AM1916">
        <f t="shared" si="671"/>
        <v>50</v>
      </c>
      <c r="AN1916" t="str">
        <f t="shared" si="672"/>
        <v/>
      </c>
      <c r="AO1916" t="str">
        <f t="shared" si="673"/>
        <v/>
      </c>
      <c r="AP1916" t="str">
        <f t="shared" si="674"/>
        <v/>
      </c>
      <c r="AQ1916" t="str">
        <f t="shared" si="675"/>
        <v/>
      </c>
      <c r="AR1916" t="str">
        <f t="shared" si="676"/>
        <v/>
      </c>
      <c r="AS1916" t="str">
        <f t="shared" si="677"/>
        <v/>
      </c>
      <c r="AT1916" t="str">
        <f t="shared" si="678"/>
        <v/>
      </c>
      <c r="AU1916" t="str">
        <f t="shared" si="679"/>
        <v/>
      </c>
      <c r="AV1916" t="str">
        <f t="shared" si="680"/>
        <v/>
      </c>
      <c r="AW1916">
        <f>'01_指標庫'!$H$4*ISNUMBER($F1916)+'01_指標庫'!$H$5*ISNUMBER($AA1916)+'01_指標庫'!$H$6*ISNUMBER($G1916)+'01_指標庫'!$H$7*ISNUMBER($H1916)+'01_指標庫'!$H$8*ISNUMBER($AF1916)+'01_指標庫'!$H$9*ISNUMBER($AG1916)+'01_指標庫'!$H$10*ISNUMBER($AB1916)+'01_指標庫'!$H$11*ISNUMBER($AC1916)+'01_指標庫'!$H$12*ISNUMBER($AD1916)+'01_指標庫'!$H$13*ISNUMBER($AE1916)+'01_指標庫'!$H$14*ISNUMBER($I1916)+'01_指標庫'!$H$15*ISNUMBER($AH1916)+'01_指標庫'!$H$16*ISNUMBER($K1916)+'01_指標庫'!$H$17*ISNUMBER($AI1916)+'01_指標庫'!$H$18*ISNUMBER($AJ1916)+'01_指標庫'!$H$19*ISNUMBER($AK1916)+'01_指標庫'!$H$20*ISNUMBER($BB1916)+'01_指標庫'!$H$21*ISNUMBER($BC1916)</f>
        <v>51</v>
      </c>
      <c r="AX1916">
        <f>IF(AW1916=0,50,ROUND(('01_指標庫'!$H$4*IF(ISNUMBER($F1916),L1916,0)+'01_指標庫'!$H$5*IF(ISNUMBER($AA1916),AL1916,0)+'01_指標庫'!$H$6*IF(ISNUMBER($G1916),M1916,0)+'01_指標庫'!$H$7*IF(ISNUMBER($H1916),N1916,0)+'01_指標庫'!$H$8*IF(ISNUMBER($AF1916),AQ1916,0)+'01_指標庫'!$H$9*IF(ISNUMBER($AG1916),AR1916,0)+'01_指標庫'!$H$10*IF(ISNUMBER($AB1916),AM1916,0)+'01_指標庫'!$H$11*IF(ISNUMBER($AC1916),AN1916,0)+'01_指標庫'!$H$12*IF(ISNUMBER($AD1916),AO1916,0)+'01_指標庫'!$H$13*IF(ISNUMBER($AE1916),AP1916,0)+'01_指標庫'!$H$14*IF(ISNUMBER($I1916),O1916,0)+'01_指標庫'!$H$15*IF(ISNUMBER($AH1916),AS1916,0)+'01_指標庫'!$H$16*IF(ISNUMBER($K1916),P1916,0)+'01_指標庫'!$H$17*IF(ISNUMBER($AI1916),AT1916,0)+'01_指標庫'!$H$18*IF(ISNUMBER($AJ1916),AU1916,0)+'01_指標庫'!$H$19*IF(ISNUMBER($AK1916),AV1916,0)+'01_指標庫'!$H$20*IF(ISNUMBER($BB1916),BB1916,0)+'01_指標庫'!$H$21*IF(ISNUMBER($BC1916),BC1916,0))/AW1916,1))</f>
        <v>89.2</v>
      </c>
      <c r="AY1916" s="67"/>
      <c r="AZ1916" s="67"/>
      <c r="BA1916" s="66">
        <f t="shared" si="684"/>
        <v>9.8859360481926561E-3</v>
      </c>
      <c r="BB1916">
        <f t="shared" si="685"/>
        <v>50</v>
      </c>
      <c r="BC1916" t="str">
        <f t="shared" si="686"/>
        <v/>
      </c>
    </row>
    <row r="1917" spans="1:55" ht="15" customHeight="1">
      <c r="A1917" s="56">
        <v>1913</v>
      </c>
      <c r="B1917" s="57">
        <v>45335</v>
      </c>
      <c r="C1917" s="56">
        <v>2024</v>
      </c>
      <c r="D1917" s="58" t="s">
        <v>237</v>
      </c>
      <c r="E1917" s="59">
        <v>17600.419999999998</v>
      </c>
      <c r="F1917" s="60">
        <v>0.14333899999999999</v>
      </c>
      <c r="G1917" s="60">
        <v>-2.0153000000000001E-2</v>
      </c>
      <c r="H1917" s="61">
        <v>0.8367</v>
      </c>
      <c r="I1917" s="62">
        <v>336</v>
      </c>
      <c r="J1917" s="56" t="s">
        <v>235</v>
      </c>
      <c r="K1917" s="63">
        <v>15.85</v>
      </c>
      <c r="L1917" s="56">
        <f t="shared" si="664"/>
        <v>100</v>
      </c>
      <c r="M1917" s="56">
        <f t="shared" si="665"/>
        <v>100</v>
      </c>
      <c r="N1917" s="56">
        <f t="shared" si="666"/>
        <v>100</v>
      </c>
      <c r="O1917" s="56">
        <f t="shared" si="667"/>
        <v>100</v>
      </c>
      <c r="P1917" s="56">
        <f t="shared" si="668"/>
        <v>100</v>
      </c>
      <c r="Q1917" s="63"/>
      <c r="R1917" s="56"/>
      <c r="S1917" s="60">
        <f t="shared" si="681"/>
        <v>-1.5782886885955527E-2</v>
      </c>
      <c r="T1917" s="64">
        <f t="shared" si="682"/>
        <v>0.13783201722900218</v>
      </c>
      <c r="V1917" s="65"/>
      <c r="W1917" s="65"/>
      <c r="Y1917" s="15" t="str">
        <f t="shared" si="669"/>
        <v>EASY</v>
      </c>
      <c r="AA1917" s="66">
        <f t="shared" si="683"/>
        <v>9.7485664256936611E-2</v>
      </c>
      <c r="AB1917">
        <f>LOOKUP($B1917,'07_L1政策步階'!$A$4:$A$14,'07_L1政策步階'!$C$4:$C$14)</f>
        <v>0</v>
      </c>
      <c r="AC1917" s="65"/>
      <c r="AD1917" s="65"/>
      <c r="AE1917" s="65"/>
      <c r="AF1917" s="65"/>
      <c r="AG1917" s="65"/>
      <c r="AH1917" s="65"/>
      <c r="AI1917" s="65"/>
      <c r="AJ1917" s="65"/>
      <c r="AK1917" s="65"/>
      <c r="AL1917">
        <f t="shared" si="670"/>
        <v>100</v>
      </c>
      <c r="AM1917">
        <f t="shared" si="671"/>
        <v>50</v>
      </c>
      <c r="AN1917" t="str">
        <f t="shared" si="672"/>
        <v/>
      </c>
      <c r="AO1917" t="str">
        <f t="shared" si="673"/>
        <v/>
      </c>
      <c r="AP1917" t="str">
        <f t="shared" si="674"/>
        <v/>
      </c>
      <c r="AQ1917" t="str">
        <f t="shared" si="675"/>
        <v/>
      </c>
      <c r="AR1917" t="str">
        <f t="shared" si="676"/>
        <v/>
      </c>
      <c r="AS1917" t="str">
        <f t="shared" si="677"/>
        <v/>
      </c>
      <c r="AT1917" t="str">
        <f t="shared" si="678"/>
        <v/>
      </c>
      <c r="AU1917" t="str">
        <f t="shared" si="679"/>
        <v/>
      </c>
      <c r="AV1917" t="str">
        <f t="shared" si="680"/>
        <v/>
      </c>
      <c r="AW1917">
        <f>'01_指標庫'!$H$4*ISNUMBER($F1917)+'01_指標庫'!$H$5*ISNUMBER($AA1917)+'01_指標庫'!$H$6*ISNUMBER($G1917)+'01_指標庫'!$H$7*ISNUMBER($H1917)+'01_指標庫'!$H$8*ISNUMBER($AF1917)+'01_指標庫'!$H$9*ISNUMBER($AG1917)+'01_指標庫'!$H$10*ISNUMBER($AB1917)+'01_指標庫'!$H$11*ISNUMBER($AC1917)+'01_指標庫'!$H$12*ISNUMBER($AD1917)+'01_指標庫'!$H$13*ISNUMBER($AE1917)+'01_指標庫'!$H$14*ISNUMBER($I1917)+'01_指標庫'!$H$15*ISNUMBER($AH1917)+'01_指標庫'!$H$16*ISNUMBER($K1917)+'01_指標庫'!$H$17*ISNUMBER($AI1917)+'01_指標庫'!$H$18*ISNUMBER($AJ1917)+'01_指標庫'!$H$19*ISNUMBER($AK1917)+'01_指標庫'!$H$20*ISNUMBER($BB1917)+'01_指標庫'!$H$21*ISNUMBER($BC1917)</f>
        <v>51</v>
      </c>
      <c r="AX1917">
        <f>IF(AW1917=0,50,ROUND(('01_指標庫'!$H$4*IF(ISNUMBER($F1917),L1917,0)+'01_指標庫'!$H$5*IF(ISNUMBER($AA1917),AL1917,0)+'01_指標庫'!$H$6*IF(ISNUMBER($G1917),M1917,0)+'01_指標庫'!$H$7*IF(ISNUMBER($H1917),N1917,0)+'01_指標庫'!$H$8*IF(ISNUMBER($AF1917),AQ1917,0)+'01_指標庫'!$H$9*IF(ISNUMBER($AG1917),AR1917,0)+'01_指標庫'!$H$10*IF(ISNUMBER($AB1917),AM1917,0)+'01_指標庫'!$H$11*IF(ISNUMBER($AC1917),AN1917,0)+'01_指標庫'!$H$12*IF(ISNUMBER($AD1917),AO1917,0)+'01_指標庫'!$H$13*IF(ISNUMBER($AE1917),AP1917,0)+'01_指標庫'!$H$14*IF(ISNUMBER($I1917),O1917,0)+'01_指標庫'!$H$15*IF(ISNUMBER($AH1917),AS1917,0)+'01_指標庫'!$H$16*IF(ISNUMBER($K1917),P1917,0)+'01_指標庫'!$H$17*IF(ISNUMBER($AI1917),AT1917,0)+'01_指標庫'!$H$18*IF(ISNUMBER($AJ1917),AU1917,0)+'01_指標庫'!$H$19*IF(ISNUMBER($AK1917),AV1917,0)+'01_指標庫'!$H$20*IF(ISNUMBER($BB1917),BB1917,0)+'01_指標庫'!$H$21*IF(ISNUMBER($BC1917),BC1917,0))/AW1917,1))</f>
        <v>89.2</v>
      </c>
      <c r="AY1917" s="67"/>
      <c r="AZ1917" s="67"/>
      <c r="BA1917" s="66">
        <f t="shared" si="684"/>
        <v>9.4914080544237223E-3</v>
      </c>
      <c r="BB1917">
        <f t="shared" si="685"/>
        <v>50</v>
      </c>
      <c r="BC1917" t="str">
        <f t="shared" si="686"/>
        <v/>
      </c>
    </row>
    <row r="1918" spans="1:55" ht="15" customHeight="1">
      <c r="A1918" s="56">
        <v>1914</v>
      </c>
      <c r="B1918" s="57">
        <v>45336</v>
      </c>
      <c r="C1918" s="56">
        <v>2024</v>
      </c>
      <c r="D1918" s="58" t="s">
        <v>238</v>
      </c>
      <c r="E1918" s="59">
        <v>17807.63</v>
      </c>
      <c r="F1918" s="60">
        <v>0.155088</v>
      </c>
      <c r="G1918" s="60">
        <v>-8.6169999999999997E-3</v>
      </c>
      <c r="H1918" s="61">
        <v>0.8367</v>
      </c>
      <c r="I1918" s="62">
        <v>338</v>
      </c>
      <c r="J1918" s="56" t="s">
        <v>235</v>
      </c>
      <c r="K1918" s="63">
        <v>14.38</v>
      </c>
      <c r="L1918" s="56">
        <f t="shared" si="664"/>
        <v>100</v>
      </c>
      <c r="M1918" s="56">
        <f t="shared" si="665"/>
        <v>100</v>
      </c>
      <c r="N1918" s="56">
        <f t="shared" si="666"/>
        <v>100</v>
      </c>
      <c r="O1918" s="56">
        <f t="shared" si="667"/>
        <v>100</v>
      </c>
      <c r="P1918" s="56">
        <f t="shared" si="668"/>
        <v>100</v>
      </c>
      <c r="Q1918" s="63"/>
      <c r="R1918" s="56"/>
      <c r="S1918" s="60">
        <f t="shared" si="681"/>
        <v>1.1773014507608481E-2</v>
      </c>
      <c r="T1918" s="64">
        <f t="shared" si="682"/>
        <v>-9.2744479495268095E-2</v>
      </c>
      <c r="V1918" s="65"/>
      <c r="W1918" s="65"/>
      <c r="Y1918" s="15" t="str">
        <f t="shared" si="669"/>
        <v>EASY</v>
      </c>
      <c r="AA1918" s="66">
        <f t="shared" si="683"/>
        <v>9.8210160025843374E-2</v>
      </c>
      <c r="AB1918">
        <f>LOOKUP($B1918,'07_L1政策步階'!$A$4:$A$14,'07_L1政策步階'!$C$4:$C$14)</f>
        <v>0</v>
      </c>
      <c r="AC1918" s="65"/>
      <c r="AD1918" s="65"/>
      <c r="AE1918" s="65"/>
      <c r="AF1918" s="65"/>
      <c r="AG1918" s="65"/>
      <c r="AH1918" s="65"/>
      <c r="AI1918" s="65"/>
      <c r="AJ1918" s="65"/>
      <c r="AK1918" s="65"/>
      <c r="AL1918">
        <f t="shared" si="670"/>
        <v>100</v>
      </c>
      <c r="AM1918">
        <f t="shared" si="671"/>
        <v>50</v>
      </c>
      <c r="AN1918" t="str">
        <f t="shared" si="672"/>
        <v/>
      </c>
      <c r="AO1918" t="str">
        <f t="shared" si="673"/>
        <v/>
      </c>
      <c r="AP1918" t="str">
        <f t="shared" si="674"/>
        <v/>
      </c>
      <c r="AQ1918" t="str">
        <f t="shared" si="675"/>
        <v/>
      </c>
      <c r="AR1918" t="str">
        <f t="shared" si="676"/>
        <v/>
      </c>
      <c r="AS1918" t="str">
        <f t="shared" si="677"/>
        <v/>
      </c>
      <c r="AT1918" t="str">
        <f t="shared" si="678"/>
        <v/>
      </c>
      <c r="AU1918" t="str">
        <f t="shared" si="679"/>
        <v/>
      </c>
      <c r="AV1918" t="str">
        <f t="shared" si="680"/>
        <v/>
      </c>
      <c r="AW1918">
        <f>'01_指標庫'!$H$4*ISNUMBER($F1918)+'01_指標庫'!$H$5*ISNUMBER($AA1918)+'01_指標庫'!$H$6*ISNUMBER($G1918)+'01_指標庫'!$H$7*ISNUMBER($H1918)+'01_指標庫'!$H$8*ISNUMBER($AF1918)+'01_指標庫'!$H$9*ISNUMBER($AG1918)+'01_指標庫'!$H$10*ISNUMBER($AB1918)+'01_指標庫'!$H$11*ISNUMBER($AC1918)+'01_指標庫'!$H$12*ISNUMBER($AD1918)+'01_指標庫'!$H$13*ISNUMBER($AE1918)+'01_指標庫'!$H$14*ISNUMBER($I1918)+'01_指標庫'!$H$15*ISNUMBER($AH1918)+'01_指標庫'!$H$16*ISNUMBER($K1918)+'01_指標庫'!$H$17*ISNUMBER($AI1918)+'01_指標庫'!$H$18*ISNUMBER($AJ1918)+'01_指標庫'!$H$19*ISNUMBER($AK1918)+'01_指標庫'!$H$20*ISNUMBER($BB1918)+'01_指標庫'!$H$21*ISNUMBER($BC1918)</f>
        <v>51</v>
      </c>
      <c r="AX1918">
        <f>IF(AW1918=0,50,ROUND(('01_指標庫'!$H$4*IF(ISNUMBER($F1918),L1918,0)+'01_指標庫'!$H$5*IF(ISNUMBER($AA1918),AL1918,0)+'01_指標庫'!$H$6*IF(ISNUMBER($G1918),M1918,0)+'01_指標庫'!$H$7*IF(ISNUMBER($H1918),N1918,0)+'01_指標庫'!$H$8*IF(ISNUMBER($AF1918),AQ1918,0)+'01_指標庫'!$H$9*IF(ISNUMBER($AG1918),AR1918,0)+'01_指標庫'!$H$10*IF(ISNUMBER($AB1918),AM1918,0)+'01_指標庫'!$H$11*IF(ISNUMBER($AC1918),AN1918,0)+'01_指標庫'!$H$12*IF(ISNUMBER($AD1918),AO1918,0)+'01_指標庫'!$H$13*IF(ISNUMBER($AE1918),AP1918,0)+'01_指標庫'!$H$14*IF(ISNUMBER($I1918),O1918,0)+'01_指標庫'!$H$15*IF(ISNUMBER($AH1918),AS1918,0)+'01_指標庫'!$H$16*IF(ISNUMBER($K1918),P1918,0)+'01_指標庫'!$H$17*IF(ISNUMBER($AI1918),AT1918,0)+'01_指標庫'!$H$18*IF(ISNUMBER($AJ1918),AU1918,0)+'01_指標庫'!$H$19*IF(ISNUMBER($AK1918),AV1918,0)+'01_指標庫'!$H$20*IF(ISNUMBER($BB1918),BB1918,0)+'01_指標庫'!$H$21*IF(ISNUMBER($BC1918),BC1918,0))/AW1918,1))</f>
        <v>89.2</v>
      </c>
      <c r="AY1918" s="67"/>
      <c r="AZ1918" s="67"/>
      <c r="BA1918" s="66">
        <f t="shared" si="684"/>
        <v>6.2611968034052001E-3</v>
      </c>
      <c r="BB1918">
        <f t="shared" si="685"/>
        <v>50</v>
      </c>
      <c r="BC1918" t="str">
        <f t="shared" si="686"/>
        <v/>
      </c>
    </row>
    <row r="1919" spans="1:55" ht="15" customHeight="1">
      <c r="A1919" s="56">
        <v>1915</v>
      </c>
      <c r="B1919" s="57">
        <v>45337</v>
      </c>
      <c r="C1919" s="56">
        <v>2024</v>
      </c>
      <c r="D1919" s="58" t="s">
        <v>239</v>
      </c>
      <c r="E1919" s="59">
        <v>17845.72</v>
      </c>
      <c r="F1919" s="60">
        <v>0.155829</v>
      </c>
      <c r="G1919" s="60">
        <v>-6.496E-3</v>
      </c>
      <c r="H1919" s="61">
        <v>0.85709999999999997</v>
      </c>
      <c r="I1919" s="62">
        <v>335</v>
      </c>
      <c r="J1919" s="56" t="s">
        <v>235</v>
      </c>
      <c r="K1919" s="63">
        <v>14.01</v>
      </c>
      <c r="L1919" s="56">
        <f t="shared" si="664"/>
        <v>100</v>
      </c>
      <c r="M1919" s="56">
        <f t="shared" si="665"/>
        <v>100</v>
      </c>
      <c r="N1919" s="56">
        <f t="shared" si="666"/>
        <v>100</v>
      </c>
      <c r="O1919" s="56">
        <f t="shared" si="667"/>
        <v>100</v>
      </c>
      <c r="P1919" s="56">
        <f t="shared" si="668"/>
        <v>100</v>
      </c>
      <c r="Q1919" s="63"/>
      <c r="R1919" s="56"/>
      <c r="S1919" s="60">
        <f t="shared" si="681"/>
        <v>2.1389707670251834E-3</v>
      </c>
      <c r="T1919" s="64">
        <f t="shared" si="682"/>
        <v>-2.5730180806675995E-2</v>
      </c>
      <c r="V1919" s="65"/>
      <c r="W1919" s="65"/>
      <c r="Y1919" s="15" t="str">
        <f t="shared" si="669"/>
        <v>EASY</v>
      </c>
      <c r="AA1919" s="66">
        <f t="shared" si="683"/>
        <v>9.916768246112273E-2</v>
      </c>
      <c r="AB1919">
        <f>LOOKUP($B1919,'07_L1政策步階'!$A$4:$A$14,'07_L1政策步階'!$C$4:$C$14)</f>
        <v>0</v>
      </c>
      <c r="AC1919" s="65"/>
      <c r="AD1919" s="65"/>
      <c r="AE1919" s="65"/>
      <c r="AF1919" s="65"/>
      <c r="AG1919" s="65"/>
      <c r="AH1919" s="65"/>
      <c r="AI1919" s="65"/>
      <c r="AJ1919" s="65"/>
      <c r="AK1919" s="65"/>
      <c r="AL1919">
        <f t="shared" si="670"/>
        <v>100</v>
      </c>
      <c r="AM1919">
        <f t="shared" si="671"/>
        <v>50</v>
      </c>
      <c r="AN1919" t="str">
        <f t="shared" si="672"/>
        <v/>
      </c>
      <c r="AO1919" t="str">
        <f t="shared" si="673"/>
        <v/>
      </c>
      <c r="AP1919" t="str">
        <f t="shared" si="674"/>
        <v/>
      </c>
      <c r="AQ1919" t="str">
        <f t="shared" si="675"/>
        <v/>
      </c>
      <c r="AR1919" t="str">
        <f t="shared" si="676"/>
        <v/>
      </c>
      <c r="AS1919" t="str">
        <f t="shared" si="677"/>
        <v/>
      </c>
      <c r="AT1919" t="str">
        <f t="shared" si="678"/>
        <v/>
      </c>
      <c r="AU1919" t="str">
        <f t="shared" si="679"/>
        <v/>
      </c>
      <c r="AV1919" t="str">
        <f t="shared" si="680"/>
        <v/>
      </c>
      <c r="AW1919">
        <f>'01_指標庫'!$H$4*ISNUMBER($F1919)+'01_指標庫'!$H$5*ISNUMBER($AA1919)+'01_指標庫'!$H$6*ISNUMBER($G1919)+'01_指標庫'!$H$7*ISNUMBER($H1919)+'01_指標庫'!$H$8*ISNUMBER($AF1919)+'01_指標庫'!$H$9*ISNUMBER($AG1919)+'01_指標庫'!$H$10*ISNUMBER($AB1919)+'01_指標庫'!$H$11*ISNUMBER($AC1919)+'01_指標庫'!$H$12*ISNUMBER($AD1919)+'01_指標庫'!$H$13*ISNUMBER($AE1919)+'01_指標庫'!$H$14*ISNUMBER($I1919)+'01_指標庫'!$H$15*ISNUMBER($AH1919)+'01_指標庫'!$H$16*ISNUMBER($K1919)+'01_指標庫'!$H$17*ISNUMBER($AI1919)+'01_指標庫'!$H$18*ISNUMBER($AJ1919)+'01_指標庫'!$H$19*ISNUMBER($AK1919)+'01_指標庫'!$H$20*ISNUMBER($BB1919)+'01_指標庫'!$H$21*ISNUMBER($BC1919)</f>
        <v>51</v>
      </c>
      <c r="AX1919">
        <f>IF(AW1919=0,50,ROUND(('01_指標庫'!$H$4*IF(ISNUMBER($F1919),L1919,0)+'01_指標庫'!$H$5*IF(ISNUMBER($AA1919),AL1919,0)+'01_指標庫'!$H$6*IF(ISNUMBER($G1919),M1919,0)+'01_指標庫'!$H$7*IF(ISNUMBER($H1919),N1919,0)+'01_指標庫'!$H$8*IF(ISNUMBER($AF1919),AQ1919,0)+'01_指標庫'!$H$9*IF(ISNUMBER($AG1919),AR1919,0)+'01_指標庫'!$H$10*IF(ISNUMBER($AB1919),AM1919,0)+'01_指標庫'!$H$11*IF(ISNUMBER($AC1919),AN1919,0)+'01_指標庫'!$H$12*IF(ISNUMBER($AD1919),AO1919,0)+'01_指標庫'!$H$13*IF(ISNUMBER($AE1919),AP1919,0)+'01_指標庫'!$H$14*IF(ISNUMBER($I1919),O1919,0)+'01_指標庫'!$H$15*IF(ISNUMBER($AH1919),AS1919,0)+'01_指標庫'!$H$16*IF(ISNUMBER($K1919),P1919,0)+'01_指標庫'!$H$17*IF(ISNUMBER($AI1919),AT1919,0)+'01_指標庫'!$H$18*IF(ISNUMBER($AJ1919),AU1919,0)+'01_指標庫'!$H$19*IF(ISNUMBER($AK1919),AV1919,0)+'01_指標庫'!$H$20*IF(ISNUMBER($BB1919),BB1919,0)+'01_指標庫'!$H$21*IF(ISNUMBER($BC1919),BC1919,0))/AW1919,1))</f>
        <v>89.2</v>
      </c>
      <c r="AY1919" s="67"/>
      <c r="AZ1919" s="67"/>
      <c r="BA1919" s="66">
        <f t="shared" si="684"/>
        <v>4.1253070031945782E-3</v>
      </c>
      <c r="BB1919">
        <f t="shared" si="685"/>
        <v>50</v>
      </c>
      <c r="BC1919" t="str">
        <f t="shared" si="686"/>
        <v/>
      </c>
    </row>
    <row r="1920" spans="1:55" ht="15" customHeight="1">
      <c r="A1920" s="56">
        <v>1916</v>
      </c>
      <c r="B1920" s="57">
        <v>45338</v>
      </c>
      <c r="C1920" s="56">
        <v>2024</v>
      </c>
      <c r="D1920" s="58" t="s">
        <v>234</v>
      </c>
      <c r="E1920" s="59">
        <v>17685.98</v>
      </c>
      <c r="F1920" s="60">
        <v>0.143789</v>
      </c>
      <c r="G1920" s="60">
        <v>-1.5389E-2</v>
      </c>
      <c r="H1920" s="61">
        <v>0.8367</v>
      </c>
      <c r="I1920" s="62">
        <v>334</v>
      </c>
      <c r="J1920" s="56" t="s">
        <v>235</v>
      </c>
      <c r="K1920" s="63">
        <v>14.24</v>
      </c>
      <c r="L1920" s="56">
        <f t="shared" si="664"/>
        <v>100</v>
      </c>
      <c r="M1920" s="56">
        <f t="shared" si="665"/>
        <v>100</v>
      </c>
      <c r="N1920" s="56">
        <f t="shared" si="666"/>
        <v>100</v>
      </c>
      <c r="O1920" s="56">
        <f t="shared" si="667"/>
        <v>100</v>
      </c>
      <c r="P1920" s="56">
        <f t="shared" si="668"/>
        <v>100</v>
      </c>
      <c r="Q1920" s="63"/>
      <c r="R1920" s="56"/>
      <c r="S1920" s="60">
        <f t="shared" si="681"/>
        <v>-8.9511658817913453E-3</v>
      </c>
      <c r="T1920" s="64">
        <f t="shared" si="682"/>
        <v>1.6416845110635236E-2</v>
      </c>
      <c r="V1920" s="65"/>
      <c r="W1920" s="65"/>
      <c r="Y1920" s="15" t="str">
        <f t="shared" si="669"/>
        <v>EASY</v>
      </c>
      <c r="AA1920" s="66">
        <f t="shared" si="683"/>
        <v>9.9881446706203914E-2</v>
      </c>
      <c r="AB1920">
        <f>LOOKUP($B1920,'07_L1政策步階'!$A$4:$A$14,'07_L1政策步階'!$C$4:$C$14)</f>
        <v>0</v>
      </c>
      <c r="AC1920" s="65"/>
      <c r="AD1920" s="65"/>
      <c r="AE1920" s="65"/>
      <c r="AF1920" s="65"/>
      <c r="AG1920" s="65"/>
      <c r="AH1920" s="65"/>
      <c r="AI1920" s="65"/>
      <c r="AJ1920" s="65"/>
      <c r="AK1920" s="65"/>
      <c r="AL1920">
        <f t="shared" si="670"/>
        <v>100</v>
      </c>
      <c r="AM1920">
        <f t="shared" si="671"/>
        <v>50</v>
      </c>
      <c r="AN1920" t="str">
        <f t="shared" si="672"/>
        <v/>
      </c>
      <c r="AO1920" t="str">
        <f t="shared" si="673"/>
        <v/>
      </c>
      <c r="AP1920" t="str">
        <f t="shared" si="674"/>
        <v/>
      </c>
      <c r="AQ1920" t="str">
        <f t="shared" si="675"/>
        <v/>
      </c>
      <c r="AR1920" t="str">
        <f t="shared" si="676"/>
        <v/>
      </c>
      <c r="AS1920" t="str">
        <f t="shared" si="677"/>
        <v/>
      </c>
      <c r="AT1920" t="str">
        <f t="shared" si="678"/>
        <v/>
      </c>
      <c r="AU1920" t="str">
        <f t="shared" si="679"/>
        <v/>
      </c>
      <c r="AV1920" t="str">
        <f t="shared" si="680"/>
        <v/>
      </c>
      <c r="AW1920">
        <f>'01_指標庫'!$H$4*ISNUMBER($F1920)+'01_指標庫'!$H$5*ISNUMBER($AA1920)+'01_指標庫'!$H$6*ISNUMBER($G1920)+'01_指標庫'!$H$7*ISNUMBER($H1920)+'01_指標庫'!$H$8*ISNUMBER($AF1920)+'01_指標庫'!$H$9*ISNUMBER($AG1920)+'01_指標庫'!$H$10*ISNUMBER($AB1920)+'01_指標庫'!$H$11*ISNUMBER($AC1920)+'01_指標庫'!$H$12*ISNUMBER($AD1920)+'01_指標庫'!$H$13*ISNUMBER($AE1920)+'01_指標庫'!$H$14*ISNUMBER($I1920)+'01_指標庫'!$H$15*ISNUMBER($AH1920)+'01_指標庫'!$H$16*ISNUMBER($K1920)+'01_指標庫'!$H$17*ISNUMBER($AI1920)+'01_指標庫'!$H$18*ISNUMBER($AJ1920)+'01_指標庫'!$H$19*ISNUMBER($AK1920)+'01_指標庫'!$H$20*ISNUMBER($BB1920)+'01_指標庫'!$H$21*ISNUMBER($BC1920)</f>
        <v>51</v>
      </c>
      <c r="AX1920">
        <f>IF(AW1920=0,50,ROUND(('01_指標庫'!$H$4*IF(ISNUMBER($F1920),L1920,0)+'01_指標庫'!$H$5*IF(ISNUMBER($AA1920),AL1920,0)+'01_指標庫'!$H$6*IF(ISNUMBER($G1920),M1920,0)+'01_指標庫'!$H$7*IF(ISNUMBER($H1920),N1920,0)+'01_指標庫'!$H$8*IF(ISNUMBER($AF1920),AQ1920,0)+'01_指標庫'!$H$9*IF(ISNUMBER($AG1920),AR1920,0)+'01_指標庫'!$H$10*IF(ISNUMBER($AB1920),AM1920,0)+'01_指標庫'!$H$11*IF(ISNUMBER($AC1920),AN1920,0)+'01_指標庫'!$H$12*IF(ISNUMBER($AD1920),AO1920,0)+'01_指標庫'!$H$13*IF(ISNUMBER($AE1920),AP1920,0)+'01_指標庫'!$H$14*IF(ISNUMBER($I1920),O1920,0)+'01_指標庫'!$H$15*IF(ISNUMBER($AH1920),AS1920,0)+'01_指標庫'!$H$16*IF(ISNUMBER($K1920),P1920,0)+'01_指標庫'!$H$17*IF(ISNUMBER($AI1920),AT1920,0)+'01_指標庫'!$H$18*IF(ISNUMBER($AJ1920),AU1920,0)+'01_指標庫'!$H$19*IF(ISNUMBER($AK1920),AV1920,0)+'01_指標庫'!$H$20*IF(ISNUMBER($BB1920),BB1920,0)+'01_指標庫'!$H$21*IF(ISNUMBER($BC1920),BC1920,0))/AW1920,1))</f>
        <v>89.2</v>
      </c>
      <c r="AY1920" s="67"/>
      <c r="AZ1920" s="67"/>
      <c r="BA1920" s="66">
        <f t="shared" si="684"/>
        <v>7.6610273415678165E-4</v>
      </c>
      <c r="BB1920">
        <f t="shared" si="685"/>
        <v>50</v>
      </c>
      <c r="BC1920" t="str">
        <f t="shared" si="686"/>
        <v/>
      </c>
    </row>
    <row r="1921" spans="1:55" ht="15" customHeight="1">
      <c r="A1921" s="56">
        <v>1917</v>
      </c>
      <c r="B1921" s="57">
        <v>45342</v>
      </c>
      <c r="C1921" s="56">
        <v>2024</v>
      </c>
      <c r="D1921" s="58" t="s">
        <v>237</v>
      </c>
      <c r="E1921" s="59">
        <v>17546.099999999999</v>
      </c>
      <c r="F1921" s="60">
        <v>0.13308800000000001</v>
      </c>
      <c r="G1921" s="60">
        <v>-2.3177E-2</v>
      </c>
      <c r="H1921" s="61">
        <v>0.85709999999999997</v>
      </c>
      <c r="I1921" s="62">
        <v>337</v>
      </c>
      <c r="J1921" s="56" t="s">
        <v>235</v>
      </c>
      <c r="K1921" s="63">
        <v>15.42</v>
      </c>
      <c r="L1921" s="56">
        <f t="shared" si="664"/>
        <v>100</v>
      </c>
      <c r="M1921" s="56">
        <f t="shared" si="665"/>
        <v>100</v>
      </c>
      <c r="N1921" s="56">
        <f t="shared" si="666"/>
        <v>100</v>
      </c>
      <c r="O1921" s="56">
        <f t="shared" si="667"/>
        <v>100</v>
      </c>
      <c r="P1921" s="56">
        <f t="shared" si="668"/>
        <v>100</v>
      </c>
      <c r="Q1921" s="63"/>
      <c r="R1921" s="56"/>
      <c r="S1921" s="60">
        <f t="shared" si="681"/>
        <v>-7.9090895726445787E-3</v>
      </c>
      <c r="T1921" s="64">
        <f t="shared" si="682"/>
        <v>8.2865168539325795E-2</v>
      </c>
      <c r="V1921" s="65"/>
      <c r="W1921" s="65"/>
      <c r="Y1921" s="15" t="str">
        <f t="shared" si="669"/>
        <v>EASY</v>
      </c>
      <c r="AA1921" s="66">
        <f t="shared" si="683"/>
        <v>0.10054829502594687</v>
      </c>
      <c r="AB1921">
        <f>LOOKUP($B1921,'07_L1政策步階'!$A$4:$A$14,'07_L1政策步階'!$C$4:$C$14)</f>
        <v>0</v>
      </c>
      <c r="AC1921" s="65"/>
      <c r="AD1921" s="65"/>
      <c r="AE1921" s="65"/>
      <c r="AF1921" s="65"/>
      <c r="AG1921" s="65"/>
      <c r="AH1921" s="65"/>
      <c r="AI1921" s="65"/>
      <c r="AJ1921" s="65"/>
      <c r="AK1921" s="65"/>
      <c r="AL1921">
        <f t="shared" si="670"/>
        <v>100</v>
      </c>
      <c r="AM1921">
        <f t="shared" si="671"/>
        <v>50</v>
      </c>
      <c r="AN1921" t="str">
        <f t="shared" si="672"/>
        <v/>
      </c>
      <c r="AO1921" t="str">
        <f t="shared" si="673"/>
        <v/>
      </c>
      <c r="AP1921" t="str">
        <f t="shared" si="674"/>
        <v/>
      </c>
      <c r="AQ1921" t="str">
        <f t="shared" si="675"/>
        <v/>
      </c>
      <c r="AR1921" t="str">
        <f t="shared" si="676"/>
        <v/>
      </c>
      <c r="AS1921" t="str">
        <f t="shared" si="677"/>
        <v/>
      </c>
      <c r="AT1921" t="str">
        <f t="shared" si="678"/>
        <v/>
      </c>
      <c r="AU1921" t="str">
        <f t="shared" si="679"/>
        <v/>
      </c>
      <c r="AV1921" t="str">
        <f t="shared" si="680"/>
        <v/>
      </c>
      <c r="AW1921">
        <f>'01_指標庫'!$H$4*ISNUMBER($F1921)+'01_指標庫'!$H$5*ISNUMBER($AA1921)+'01_指標庫'!$H$6*ISNUMBER($G1921)+'01_指標庫'!$H$7*ISNUMBER($H1921)+'01_指標庫'!$H$8*ISNUMBER($AF1921)+'01_指標庫'!$H$9*ISNUMBER($AG1921)+'01_指標庫'!$H$10*ISNUMBER($AB1921)+'01_指標庫'!$H$11*ISNUMBER($AC1921)+'01_指標庫'!$H$12*ISNUMBER($AD1921)+'01_指標庫'!$H$13*ISNUMBER($AE1921)+'01_指標庫'!$H$14*ISNUMBER($I1921)+'01_指標庫'!$H$15*ISNUMBER($AH1921)+'01_指標庫'!$H$16*ISNUMBER($K1921)+'01_指標庫'!$H$17*ISNUMBER($AI1921)+'01_指標庫'!$H$18*ISNUMBER($AJ1921)+'01_指標庫'!$H$19*ISNUMBER($AK1921)+'01_指標庫'!$H$20*ISNUMBER($BB1921)+'01_指標庫'!$H$21*ISNUMBER($BC1921)</f>
        <v>51</v>
      </c>
      <c r="AX1921">
        <f>IF(AW1921=0,50,ROUND(('01_指標庫'!$H$4*IF(ISNUMBER($F1921),L1921,0)+'01_指標庫'!$H$5*IF(ISNUMBER($AA1921),AL1921,0)+'01_指標庫'!$H$6*IF(ISNUMBER($G1921),M1921,0)+'01_指標庫'!$H$7*IF(ISNUMBER($H1921),N1921,0)+'01_指標庫'!$H$8*IF(ISNUMBER($AF1921),AQ1921,0)+'01_指標庫'!$H$9*IF(ISNUMBER($AG1921),AR1921,0)+'01_指標庫'!$H$10*IF(ISNUMBER($AB1921),AM1921,0)+'01_指標庫'!$H$11*IF(ISNUMBER($AC1921),AN1921,0)+'01_指標庫'!$H$12*IF(ISNUMBER($AD1921),AO1921,0)+'01_指標庫'!$H$13*IF(ISNUMBER($AE1921),AP1921,0)+'01_指標庫'!$H$14*IF(ISNUMBER($I1921),O1921,0)+'01_指標庫'!$H$15*IF(ISNUMBER($AH1921),AS1921,0)+'01_指標庫'!$H$16*IF(ISNUMBER($K1921),P1921,0)+'01_指標庫'!$H$17*IF(ISNUMBER($AI1921),AT1921,0)+'01_指標庫'!$H$18*IF(ISNUMBER($AJ1921),AU1921,0)+'01_指標庫'!$H$19*IF(ISNUMBER($AK1921),AV1921,0)+'01_指標庫'!$H$20*IF(ISNUMBER($BB1921),BB1921,0)+'01_指標庫'!$H$21*IF(ISNUMBER($BC1921),BC1921,0))/AW1921,1))</f>
        <v>89.2</v>
      </c>
      <c r="AY1921" s="67"/>
      <c r="AZ1921" s="67"/>
      <c r="BA1921" s="66">
        <f t="shared" si="684"/>
        <v>-2.6498252470147365E-3</v>
      </c>
      <c r="BB1921">
        <f t="shared" si="685"/>
        <v>50</v>
      </c>
      <c r="BC1921" t="str">
        <f t="shared" si="686"/>
        <v/>
      </c>
    </row>
    <row r="1922" spans="1:55" ht="15" customHeight="1">
      <c r="A1922" s="56">
        <v>1918</v>
      </c>
      <c r="B1922" s="57">
        <v>45343</v>
      </c>
      <c r="C1922" s="56">
        <v>2024</v>
      </c>
      <c r="D1922" s="58" t="s">
        <v>238</v>
      </c>
      <c r="E1922" s="59">
        <v>17478.91</v>
      </c>
      <c r="F1922" s="60">
        <v>0.127113</v>
      </c>
      <c r="G1922" s="60">
        <v>-2.6917E-2</v>
      </c>
      <c r="H1922" s="61">
        <v>0.85709999999999997</v>
      </c>
      <c r="I1922" s="62">
        <v>334</v>
      </c>
      <c r="J1922" s="56" t="s">
        <v>235</v>
      </c>
      <c r="K1922" s="63">
        <v>15.34</v>
      </c>
      <c r="L1922" s="56">
        <f t="shared" si="664"/>
        <v>100</v>
      </c>
      <c r="M1922" s="56">
        <f t="shared" si="665"/>
        <v>100</v>
      </c>
      <c r="N1922" s="56">
        <f t="shared" si="666"/>
        <v>100</v>
      </c>
      <c r="O1922" s="56">
        <f t="shared" si="667"/>
        <v>100</v>
      </c>
      <c r="P1922" s="56">
        <f t="shared" si="668"/>
        <v>100</v>
      </c>
      <c r="Q1922" s="63"/>
      <c r="R1922" s="56"/>
      <c r="S1922" s="60">
        <f t="shared" si="681"/>
        <v>-3.8293409931551281E-3</v>
      </c>
      <c r="T1922" s="64">
        <f t="shared" si="682"/>
        <v>-5.188067444876765E-3</v>
      </c>
      <c r="V1922" s="65"/>
      <c r="W1922" s="65"/>
      <c r="Y1922" s="15" t="str">
        <f t="shared" si="669"/>
        <v>EASY</v>
      </c>
      <c r="AA1922" s="66">
        <f t="shared" si="683"/>
        <v>0.10083110371037907</v>
      </c>
      <c r="AB1922">
        <f>LOOKUP($B1922,'07_L1政策步階'!$A$4:$A$14,'07_L1政策步階'!$C$4:$C$14)</f>
        <v>0</v>
      </c>
      <c r="AC1922" s="65"/>
      <c r="AD1922" s="65"/>
      <c r="AE1922" s="65"/>
      <c r="AF1922" s="65"/>
      <c r="AG1922" s="65"/>
      <c r="AH1922" s="65"/>
      <c r="AI1922" s="65"/>
      <c r="AJ1922" s="65"/>
      <c r="AK1922" s="65"/>
      <c r="AL1922">
        <f t="shared" si="670"/>
        <v>100</v>
      </c>
      <c r="AM1922">
        <f t="shared" si="671"/>
        <v>50</v>
      </c>
      <c r="AN1922" t="str">
        <f t="shared" si="672"/>
        <v/>
      </c>
      <c r="AO1922" t="str">
        <f t="shared" si="673"/>
        <v/>
      </c>
      <c r="AP1922" t="str">
        <f t="shared" si="674"/>
        <v/>
      </c>
      <c r="AQ1922" t="str">
        <f t="shared" si="675"/>
        <v/>
      </c>
      <c r="AR1922" t="str">
        <f t="shared" si="676"/>
        <v/>
      </c>
      <c r="AS1922" t="str">
        <f t="shared" si="677"/>
        <v/>
      </c>
      <c r="AT1922" t="str">
        <f t="shared" si="678"/>
        <v/>
      </c>
      <c r="AU1922" t="str">
        <f t="shared" si="679"/>
        <v/>
      </c>
      <c r="AV1922" t="str">
        <f t="shared" si="680"/>
        <v/>
      </c>
      <c r="AW1922">
        <f>'01_指標庫'!$H$4*ISNUMBER($F1922)+'01_指標庫'!$H$5*ISNUMBER($AA1922)+'01_指標庫'!$H$6*ISNUMBER($G1922)+'01_指標庫'!$H$7*ISNUMBER($H1922)+'01_指標庫'!$H$8*ISNUMBER($AF1922)+'01_指標庫'!$H$9*ISNUMBER($AG1922)+'01_指標庫'!$H$10*ISNUMBER($AB1922)+'01_指標庫'!$H$11*ISNUMBER($AC1922)+'01_指標庫'!$H$12*ISNUMBER($AD1922)+'01_指標庫'!$H$13*ISNUMBER($AE1922)+'01_指標庫'!$H$14*ISNUMBER($I1922)+'01_指標庫'!$H$15*ISNUMBER($AH1922)+'01_指標庫'!$H$16*ISNUMBER($K1922)+'01_指標庫'!$H$17*ISNUMBER($AI1922)+'01_指標庫'!$H$18*ISNUMBER($AJ1922)+'01_指標庫'!$H$19*ISNUMBER($AK1922)+'01_指標庫'!$H$20*ISNUMBER($BB1922)+'01_指標庫'!$H$21*ISNUMBER($BC1922)</f>
        <v>51</v>
      </c>
      <c r="AX1922">
        <f>IF(AW1922=0,50,ROUND(('01_指標庫'!$H$4*IF(ISNUMBER($F1922),L1922,0)+'01_指標庫'!$H$5*IF(ISNUMBER($AA1922),AL1922,0)+'01_指標庫'!$H$6*IF(ISNUMBER($G1922),M1922,0)+'01_指標庫'!$H$7*IF(ISNUMBER($H1922),N1922,0)+'01_指標庫'!$H$8*IF(ISNUMBER($AF1922),AQ1922,0)+'01_指標庫'!$H$9*IF(ISNUMBER($AG1922),AR1922,0)+'01_指標庫'!$H$10*IF(ISNUMBER($AB1922),AM1922,0)+'01_指標庫'!$H$11*IF(ISNUMBER($AC1922),AN1922,0)+'01_指標庫'!$H$12*IF(ISNUMBER($AD1922),AO1922,0)+'01_指標庫'!$H$13*IF(ISNUMBER($AE1922),AP1922,0)+'01_指標庫'!$H$14*IF(ISNUMBER($I1922),O1922,0)+'01_指標庫'!$H$15*IF(ISNUMBER($AH1922),AS1922,0)+'01_指標庫'!$H$16*IF(ISNUMBER($K1922),P1922,0)+'01_指標庫'!$H$17*IF(ISNUMBER($AI1922),AT1922,0)+'01_指標庫'!$H$18*IF(ISNUMBER($AJ1922),AU1922,0)+'01_指標庫'!$H$19*IF(ISNUMBER($AK1922),AV1922,0)+'01_指標庫'!$H$20*IF(ISNUMBER($BB1922),BB1922,0)+'01_指標庫'!$H$21*IF(ISNUMBER($BC1922),BC1922,0))/AW1922,1))</f>
        <v>83.3</v>
      </c>
      <c r="AY1922" s="67"/>
      <c r="AZ1922" s="67"/>
      <c r="BA1922" s="66">
        <f t="shared" si="684"/>
        <v>-3.4925105190037886E-3</v>
      </c>
      <c r="BB1922">
        <f t="shared" si="685"/>
        <v>0</v>
      </c>
      <c r="BC1922" t="str">
        <f t="shared" si="686"/>
        <v/>
      </c>
    </row>
    <row r="1923" spans="1:55" ht="15" customHeight="1">
      <c r="A1923" s="56">
        <v>1919</v>
      </c>
      <c r="B1923" s="57">
        <v>45344</v>
      </c>
      <c r="C1923" s="56">
        <v>2024</v>
      </c>
      <c r="D1923" s="58" t="s">
        <v>239</v>
      </c>
      <c r="E1923" s="59">
        <v>18004.7</v>
      </c>
      <c r="F1923" s="60">
        <v>0.159244</v>
      </c>
      <c r="G1923" s="60">
        <v>0</v>
      </c>
      <c r="H1923" s="61">
        <v>0.87760000000000005</v>
      </c>
      <c r="I1923" s="62">
        <v>322</v>
      </c>
      <c r="J1923" s="56" t="s">
        <v>235</v>
      </c>
      <c r="K1923" s="63">
        <v>14.54</v>
      </c>
      <c r="L1923" s="56">
        <f t="shared" si="664"/>
        <v>100</v>
      </c>
      <c r="M1923" s="56">
        <f t="shared" si="665"/>
        <v>100</v>
      </c>
      <c r="N1923" s="56">
        <f t="shared" si="666"/>
        <v>100</v>
      </c>
      <c r="O1923" s="56">
        <f t="shared" si="667"/>
        <v>100</v>
      </c>
      <c r="P1923" s="56">
        <f t="shared" si="668"/>
        <v>100</v>
      </c>
      <c r="Q1923" s="63"/>
      <c r="R1923" s="56"/>
      <c r="S1923" s="60">
        <f t="shared" si="681"/>
        <v>3.0081395235744157E-2</v>
      </c>
      <c r="T1923" s="64">
        <f t="shared" si="682"/>
        <v>-5.2151238591916615E-2</v>
      </c>
      <c r="V1923" s="65"/>
      <c r="W1923" s="65"/>
      <c r="Y1923" s="15" t="str">
        <f t="shared" si="669"/>
        <v>EASY</v>
      </c>
      <c r="AA1923" s="66">
        <f t="shared" si="683"/>
        <v>0.10162174937665314</v>
      </c>
      <c r="AB1923">
        <f>LOOKUP($B1923,'07_L1政策步階'!$A$4:$A$14,'07_L1政策步階'!$C$4:$C$14)</f>
        <v>0</v>
      </c>
      <c r="AC1923" s="65"/>
      <c r="AD1923" s="65"/>
      <c r="AE1923" s="65"/>
      <c r="AF1923" s="65"/>
      <c r="AG1923" s="65"/>
      <c r="AH1923" s="65"/>
      <c r="AI1923" s="65"/>
      <c r="AJ1923" s="65"/>
      <c r="AK1923" s="65"/>
      <c r="AL1923">
        <f t="shared" si="670"/>
        <v>100</v>
      </c>
      <c r="AM1923">
        <f t="shared" si="671"/>
        <v>50</v>
      </c>
      <c r="AN1923" t="str">
        <f t="shared" si="672"/>
        <v/>
      </c>
      <c r="AO1923" t="str">
        <f t="shared" si="673"/>
        <v/>
      </c>
      <c r="AP1923" t="str">
        <f t="shared" si="674"/>
        <v/>
      </c>
      <c r="AQ1923" t="str">
        <f t="shared" si="675"/>
        <v/>
      </c>
      <c r="AR1923" t="str">
        <f t="shared" si="676"/>
        <v/>
      </c>
      <c r="AS1923" t="str">
        <f t="shared" si="677"/>
        <v/>
      </c>
      <c r="AT1923" t="str">
        <f t="shared" si="678"/>
        <v/>
      </c>
      <c r="AU1923" t="str">
        <f t="shared" si="679"/>
        <v/>
      </c>
      <c r="AV1923" t="str">
        <f t="shared" si="680"/>
        <v/>
      </c>
      <c r="AW1923">
        <f>'01_指標庫'!$H$4*ISNUMBER($F1923)+'01_指標庫'!$H$5*ISNUMBER($AA1923)+'01_指標庫'!$H$6*ISNUMBER($G1923)+'01_指標庫'!$H$7*ISNUMBER($H1923)+'01_指標庫'!$H$8*ISNUMBER($AF1923)+'01_指標庫'!$H$9*ISNUMBER($AG1923)+'01_指標庫'!$H$10*ISNUMBER($AB1923)+'01_指標庫'!$H$11*ISNUMBER($AC1923)+'01_指標庫'!$H$12*ISNUMBER($AD1923)+'01_指標庫'!$H$13*ISNUMBER($AE1923)+'01_指標庫'!$H$14*ISNUMBER($I1923)+'01_指標庫'!$H$15*ISNUMBER($AH1923)+'01_指標庫'!$H$16*ISNUMBER($K1923)+'01_指標庫'!$H$17*ISNUMBER($AI1923)+'01_指標庫'!$H$18*ISNUMBER($AJ1923)+'01_指標庫'!$H$19*ISNUMBER($AK1923)+'01_指標庫'!$H$20*ISNUMBER($BB1923)+'01_指標庫'!$H$21*ISNUMBER($BC1923)</f>
        <v>51</v>
      </c>
      <c r="AX1923">
        <f>IF(AW1923=0,50,ROUND(('01_指標庫'!$H$4*IF(ISNUMBER($F1923),L1923,0)+'01_指標庫'!$H$5*IF(ISNUMBER($AA1923),AL1923,0)+'01_指標庫'!$H$6*IF(ISNUMBER($G1923),M1923,0)+'01_指標庫'!$H$7*IF(ISNUMBER($H1923),N1923,0)+'01_指標庫'!$H$8*IF(ISNUMBER($AF1923),AQ1923,0)+'01_指標庫'!$H$9*IF(ISNUMBER($AG1923),AR1923,0)+'01_指標庫'!$H$10*IF(ISNUMBER($AB1923),AM1923,0)+'01_指標庫'!$H$11*IF(ISNUMBER($AC1923),AN1923,0)+'01_指標庫'!$H$12*IF(ISNUMBER($AD1923),AO1923,0)+'01_指標庫'!$H$13*IF(ISNUMBER($AE1923),AP1923,0)+'01_指標庫'!$H$14*IF(ISNUMBER($I1923),O1923,0)+'01_指標庫'!$H$15*IF(ISNUMBER($AH1923),AS1923,0)+'01_指標庫'!$H$16*IF(ISNUMBER($K1923),P1923,0)+'01_指標庫'!$H$17*IF(ISNUMBER($AI1923),AT1923,0)+'01_指標庫'!$H$18*IF(ISNUMBER($AJ1923),AU1923,0)+'01_指標庫'!$H$19*IF(ISNUMBER($AK1923),AV1923,0)+'01_指標庫'!$H$20*IF(ISNUMBER($BB1923),BB1923,0)+'01_指標庫'!$H$21*IF(ISNUMBER($BC1923),BC1923,0))/AW1923,1))</f>
        <v>89.2</v>
      </c>
      <c r="AY1923" s="67"/>
      <c r="AZ1923" s="67"/>
      <c r="BA1923" s="66">
        <f t="shared" si="684"/>
        <v>-2.6739085021935116E-3</v>
      </c>
      <c r="BB1923">
        <f t="shared" si="685"/>
        <v>50</v>
      </c>
      <c r="BC1923" t="str">
        <f t="shared" si="686"/>
        <v/>
      </c>
    </row>
    <row r="1924" spans="1:55" ht="15" customHeight="1">
      <c r="A1924" s="56">
        <v>1920</v>
      </c>
      <c r="B1924" s="57">
        <v>45345</v>
      </c>
      <c r="C1924" s="56">
        <v>2024</v>
      </c>
      <c r="D1924" s="58" t="s">
        <v>234</v>
      </c>
      <c r="E1924" s="59">
        <v>17937.61</v>
      </c>
      <c r="F1924" s="60">
        <v>0.1532</v>
      </c>
      <c r="G1924" s="60">
        <v>-3.7260000000000001E-3</v>
      </c>
      <c r="H1924" s="61">
        <v>0.85709999999999997</v>
      </c>
      <c r="I1924" s="62">
        <v>323</v>
      </c>
      <c r="J1924" s="56" t="s">
        <v>235</v>
      </c>
      <c r="K1924" s="63">
        <v>13.75</v>
      </c>
      <c r="L1924" s="56">
        <f t="shared" si="664"/>
        <v>100</v>
      </c>
      <c r="M1924" s="56">
        <f t="shared" si="665"/>
        <v>100</v>
      </c>
      <c r="N1924" s="56">
        <f t="shared" si="666"/>
        <v>100</v>
      </c>
      <c r="O1924" s="56">
        <f t="shared" si="667"/>
        <v>100</v>
      </c>
      <c r="P1924" s="56">
        <f t="shared" si="668"/>
        <v>100</v>
      </c>
      <c r="Q1924" s="63"/>
      <c r="R1924" s="56"/>
      <c r="S1924" s="60">
        <f t="shared" si="681"/>
        <v>-3.726249257138381E-3</v>
      </c>
      <c r="T1924" s="64">
        <f t="shared" si="682"/>
        <v>-5.4332874828060485E-2</v>
      </c>
      <c r="V1924" s="65"/>
      <c r="W1924" s="65"/>
      <c r="Y1924" s="15" t="str">
        <f t="shared" si="669"/>
        <v>EASY</v>
      </c>
      <c r="AA1924" s="66">
        <f t="shared" si="683"/>
        <v>0.10218280962502879</v>
      </c>
      <c r="AB1924">
        <f>LOOKUP($B1924,'07_L1政策步階'!$A$4:$A$14,'07_L1政策步階'!$C$4:$C$14)</f>
        <v>0</v>
      </c>
      <c r="AC1924" s="65"/>
      <c r="AD1924" s="65"/>
      <c r="AE1924" s="65"/>
      <c r="AF1924" s="65"/>
      <c r="AG1924" s="65"/>
      <c r="AH1924" s="65"/>
      <c r="AI1924" s="65"/>
      <c r="AJ1924" s="65"/>
      <c r="AK1924" s="65"/>
      <c r="AL1924">
        <f t="shared" si="670"/>
        <v>100</v>
      </c>
      <c r="AM1924">
        <f t="shared" si="671"/>
        <v>50</v>
      </c>
      <c r="AN1924" t="str">
        <f t="shared" si="672"/>
        <v/>
      </c>
      <c r="AO1924" t="str">
        <f t="shared" si="673"/>
        <v/>
      </c>
      <c r="AP1924" t="str">
        <f t="shared" si="674"/>
        <v/>
      </c>
      <c r="AQ1924" t="str">
        <f t="shared" si="675"/>
        <v/>
      </c>
      <c r="AR1924" t="str">
        <f t="shared" si="676"/>
        <v/>
      </c>
      <c r="AS1924" t="str">
        <f t="shared" si="677"/>
        <v/>
      </c>
      <c r="AT1924" t="str">
        <f t="shared" si="678"/>
        <v/>
      </c>
      <c r="AU1924" t="str">
        <f t="shared" si="679"/>
        <v/>
      </c>
      <c r="AV1924" t="str">
        <f t="shared" si="680"/>
        <v/>
      </c>
      <c r="AW1924">
        <f>'01_指標庫'!$H$4*ISNUMBER($F1924)+'01_指標庫'!$H$5*ISNUMBER($AA1924)+'01_指標庫'!$H$6*ISNUMBER($G1924)+'01_指標庫'!$H$7*ISNUMBER($H1924)+'01_指標庫'!$H$8*ISNUMBER($AF1924)+'01_指標庫'!$H$9*ISNUMBER($AG1924)+'01_指標庫'!$H$10*ISNUMBER($AB1924)+'01_指標庫'!$H$11*ISNUMBER($AC1924)+'01_指標庫'!$H$12*ISNUMBER($AD1924)+'01_指標庫'!$H$13*ISNUMBER($AE1924)+'01_指標庫'!$H$14*ISNUMBER($I1924)+'01_指標庫'!$H$15*ISNUMBER($AH1924)+'01_指標庫'!$H$16*ISNUMBER($K1924)+'01_指標庫'!$H$17*ISNUMBER($AI1924)+'01_指標庫'!$H$18*ISNUMBER($AJ1924)+'01_指標庫'!$H$19*ISNUMBER($AK1924)+'01_指標庫'!$H$20*ISNUMBER($BB1924)+'01_指標庫'!$H$21*ISNUMBER($BC1924)</f>
        <v>51</v>
      </c>
      <c r="AX1924">
        <f>IF(AW1924=0,50,ROUND(('01_指標庫'!$H$4*IF(ISNUMBER($F1924),L1924,0)+'01_指標庫'!$H$5*IF(ISNUMBER($AA1924),AL1924,0)+'01_指標庫'!$H$6*IF(ISNUMBER($G1924),M1924,0)+'01_指標庫'!$H$7*IF(ISNUMBER($H1924),N1924,0)+'01_指標庫'!$H$8*IF(ISNUMBER($AF1924),AQ1924,0)+'01_指標庫'!$H$9*IF(ISNUMBER($AG1924),AR1924,0)+'01_指標庫'!$H$10*IF(ISNUMBER($AB1924),AM1924,0)+'01_指標庫'!$H$11*IF(ISNUMBER($AC1924),AN1924,0)+'01_指標庫'!$H$12*IF(ISNUMBER($AD1924),AO1924,0)+'01_指標庫'!$H$13*IF(ISNUMBER($AE1924),AP1924,0)+'01_指標庫'!$H$14*IF(ISNUMBER($I1924),O1924,0)+'01_指標庫'!$H$15*IF(ISNUMBER($AH1924),AS1924,0)+'01_指標庫'!$H$16*IF(ISNUMBER($K1924),P1924,0)+'01_指標庫'!$H$17*IF(ISNUMBER($AI1924),AT1924,0)+'01_指標庫'!$H$18*IF(ISNUMBER($AJ1924),AU1924,0)+'01_指標庫'!$H$19*IF(ISNUMBER($AK1924),AV1924,0)+'01_指標庫'!$H$20*IF(ISNUMBER($BB1924),BB1924,0)+'01_指標庫'!$H$21*IF(ISNUMBER($BC1924),BC1924,0))/AW1924,1))</f>
        <v>89.2</v>
      </c>
      <c r="AY1924" s="67"/>
      <c r="AZ1924" s="67"/>
      <c r="BA1924" s="66">
        <f t="shared" si="684"/>
        <v>-2.5065239720882815E-3</v>
      </c>
      <c r="BB1924">
        <f t="shared" si="685"/>
        <v>50</v>
      </c>
      <c r="BC1924" t="str">
        <f t="shared" si="686"/>
        <v/>
      </c>
    </row>
    <row r="1925" spans="1:55" ht="15" customHeight="1">
      <c r="A1925" s="56">
        <v>1921</v>
      </c>
      <c r="B1925" s="57">
        <v>45348</v>
      </c>
      <c r="C1925" s="56">
        <v>2024</v>
      </c>
      <c r="D1925" s="58" t="s">
        <v>236</v>
      </c>
      <c r="E1925" s="59">
        <v>17933.330000000002</v>
      </c>
      <c r="F1925" s="60">
        <v>0.151173</v>
      </c>
      <c r="G1925" s="60">
        <v>-3.9639999999999996E-3</v>
      </c>
      <c r="H1925" s="61">
        <v>0.85709999999999997</v>
      </c>
      <c r="I1925" s="62">
        <v>323</v>
      </c>
      <c r="J1925" s="56" t="s">
        <v>235</v>
      </c>
      <c r="K1925" s="63">
        <v>13.74</v>
      </c>
      <c r="L1925" s="56">
        <f t="shared" ref="L1925:L1988" si="687">IF(COUNT(F1925)=0,50,IF(F1925&gt;=0,100,IF(F1925&gt;=-0.02,50,0)))</f>
        <v>100</v>
      </c>
      <c r="M1925" s="56">
        <f t="shared" ref="M1925:M1988" si="688">IF(COUNT(G1925)=0,50,IF(G1925&gt;-0.06,100,IF(G1925&gt;-0.15,50,0)))</f>
        <v>100</v>
      </c>
      <c r="N1925" s="56">
        <f t="shared" ref="N1925:N1988" si="689">IF(COUNT(H1925)=0,50,IF(H1925&gt;=0.6,100,IF(H1925&gt;=0.4,50,0)))</f>
        <v>100</v>
      </c>
      <c r="O1925" s="56">
        <f t="shared" ref="O1925:O1988" si="690">IF(COUNT(I1925)=0,50,IF(J1925="proxy_vix",50,IF(I1925&lt;350,100,IF(I1925&lt;=450,50,0))))</f>
        <v>100</v>
      </c>
      <c r="P1925" s="56">
        <f t="shared" ref="P1925:P1988" si="691">IF(COUNT(K1925)=0,50,IF(K1925&lt;20,100,IF(K1925&lt;=25,50,0)))</f>
        <v>100</v>
      </c>
      <c r="Q1925" s="63"/>
      <c r="R1925" s="56"/>
      <c r="S1925" s="60">
        <f t="shared" si="681"/>
        <v>-2.3860480855586452E-4</v>
      </c>
      <c r="T1925" s="64">
        <f t="shared" si="682"/>
        <v>-7.2727272727268755E-4</v>
      </c>
      <c r="V1925" s="65"/>
      <c r="W1925" s="65"/>
      <c r="Y1925" s="15" t="str">
        <f t="shared" ref="Y1925:Y1988" si="692">IF(AX1925&gt;=70,"EASY",IF(AX1925&gt;40,"UNCERTAIN","HARD"))</f>
        <v>EASY</v>
      </c>
      <c r="AA1925" s="66">
        <f t="shared" si="683"/>
        <v>0.10253604077262723</v>
      </c>
      <c r="AB1925">
        <f>LOOKUP($B1925,'07_L1政策步階'!$A$4:$A$14,'07_L1政策步階'!$C$4:$C$14)</f>
        <v>0</v>
      </c>
      <c r="AC1925" s="65"/>
      <c r="AD1925" s="65"/>
      <c r="AE1925" s="65"/>
      <c r="AF1925" s="65"/>
      <c r="AG1925" s="65"/>
      <c r="AH1925" s="65"/>
      <c r="AI1925" s="65"/>
      <c r="AJ1925" s="65"/>
      <c r="AK1925" s="65"/>
      <c r="AL1925">
        <f t="shared" ref="AL1925:AL1988" si="693">IF(ISNUMBER($AA1925),IF($AA1925&gt;=0.005,100,IF($AA1925&gt;=-0.015,50,0)),"")</f>
        <v>100</v>
      </c>
      <c r="AM1925">
        <f t="shared" ref="AM1925:AM1988" si="694">IF(ISNUMBER($AB1925),IF($AB1925=1,100,IF($AB1925=0,50,0)),"")</f>
        <v>50</v>
      </c>
      <c r="AN1925" t="str">
        <f t="shared" ref="AN1925:AN1988" si="695">IF(ISNUMBER($AC1925),IF($AC1925&gt;=0.001,100,IF($AC1925&gt;=-0.003,50,0)),"")</f>
        <v/>
      </c>
      <c r="AO1925" t="str">
        <f t="shared" ref="AO1925:AO1988" si="696">IF(ISNUMBER($AD1925),IF($AD1925&gt;=0.04,100,IF($AD1925&gt;=0,50,0)),"")</f>
        <v/>
      </c>
      <c r="AP1925" t="str">
        <f t="shared" ref="AP1925:AP1988" si="697">IF(ISNUMBER($AE1925),IF($AE1925&gt;=25,100,IF($AE1925&gt;=-75,50,0)),"")</f>
        <v/>
      </c>
      <c r="AQ1925" t="str">
        <f t="shared" ref="AQ1925:AQ1988" si="698">IF(ISNUMBER($AF1925),IF($AF1925&gt;0,100,IF($AF1925&gt;=-50,50,0)),"")</f>
        <v/>
      </c>
      <c r="AR1925" t="str">
        <f t="shared" ref="AR1925:AR1988" si="699">IF(ISNUMBER($AG1925),IF($AG1925=1,100,IF($AG1925=0,50,0)),"")</f>
        <v/>
      </c>
      <c r="AS1925" t="str">
        <f t="shared" ref="AS1925:AS1988" si="700">IF(ISNUMBER($AH1925),IF($AH1925&lt;0,100,IF($AH1925&lt;=20,50,0)),"")</f>
        <v/>
      </c>
      <c r="AT1925" t="str">
        <f t="shared" ref="AT1925:AT1988" si="701">IF(ISNUMBER($AI1925),IF($AI1925&lt;0.95,100,IF($AI1925&lt;=1,50,0)),"")</f>
        <v/>
      </c>
      <c r="AU1925" t="str">
        <f t="shared" ref="AU1925:AU1988" si="702">IF(ISNUMBER($AJ1925),IF($AJ1925&lt;30,0,IF($AJ1925&lt;40,50,IF($AJ1925&lt;=90,100,50))),"")</f>
        <v/>
      </c>
      <c r="AV1925" t="str">
        <f t="shared" ref="AV1925:AV1988" si="703">IF(ISNUMBER($AK1925),IF($AK1925&gt;-0.2,100,IF($AK1925&gt;=-0.4,50,0)),"")</f>
        <v/>
      </c>
      <c r="AW1925">
        <f>'01_指標庫'!$H$4*ISNUMBER($F1925)+'01_指標庫'!$H$5*ISNUMBER($AA1925)+'01_指標庫'!$H$6*ISNUMBER($G1925)+'01_指標庫'!$H$7*ISNUMBER($H1925)+'01_指標庫'!$H$8*ISNUMBER($AF1925)+'01_指標庫'!$H$9*ISNUMBER($AG1925)+'01_指標庫'!$H$10*ISNUMBER($AB1925)+'01_指標庫'!$H$11*ISNUMBER($AC1925)+'01_指標庫'!$H$12*ISNUMBER($AD1925)+'01_指標庫'!$H$13*ISNUMBER($AE1925)+'01_指標庫'!$H$14*ISNUMBER($I1925)+'01_指標庫'!$H$15*ISNUMBER($AH1925)+'01_指標庫'!$H$16*ISNUMBER($K1925)+'01_指標庫'!$H$17*ISNUMBER($AI1925)+'01_指標庫'!$H$18*ISNUMBER($AJ1925)+'01_指標庫'!$H$19*ISNUMBER($AK1925)+'01_指標庫'!$H$20*ISNUMBER($BB1925)+'01_指標庫'!$H$21*ISNUMBER($BC1925)</f>
        <v>51</v>
      </c>
      <c r="AX1925">
        <f>IF(AW1925=0,50,ROUND(('01_指標庫'!$H$4*IF(ISNUMBER($F1925),L1925,0)+'01_指標庫'!$H$5*IF(ISNUMBER($AA1925),AL1925,0)+'01_指標庫'!$H$6*IF(ISNUMBER($G1925),M1925,0)+'01_指標庫'!$H$7*IF(ISNUMBER($H1925),N1925,0)+'01_指標庫'!$H$8*IF(ISNUMBER($AF1925),AQ1925,0)+'01_指標庫'!$H$9*IF(ISNUMBER($AG1925),AR1925,0)+'01_指標庫'!$H$10*IF(ISNUMBER($AB1925),AM1925,0)+'01_指標庫'!$H$11*IF(ISNUMBER($AC1925),AN1925,0)+'01_指標庫'!$H$12*IF(ISNUMBER($AD1925),AO1925,0)+'01_指標庫'!$H$13*IF(ISNUMBER($AE1925),AP1925,0)+'01_指標庫'!$H$14*IF(ISNUMBER($I1925),O1925,0)+'01_指標庫'!$H$15*IF(ISNUMBER($AH1925),AS1925,0)+'01_指標庫'!$H$16*IF(ISNUMBER($K1925),P1925,0)+'01_指標庫'!$H$17*IF(ISNUMBER($AI1925),AT1925,0)+'01_指標庫'!$H$18*IF(ISNUMBER($AJ1925),AU1925,0)+'01_指標庫'!$H$19*IF(ISNUMBER($AK1925),AV1925,0)+'01_指標庫'!$H$20*IF(ISNUMBER($BB1925),BB1925,0)+'01_指標庫'!$H$21*IF(ISNUMBER($BC1925),BC1925,0))/AW1925,1))</f>
        <v>89.2</v>
      </c>
      <c r="AY1925" s="67"/>
      <c r="AZ1925" s="67"/>
      <c r="BA1925" s="66">
        <f t="shared" si="684"/>
        <v>4.4023549898319914E-4</v>
      </c>
      <c r="BB1925">
        <f t="shared" si="685"/>
        <v>50</v>
      </c>
      <c r="BC1925" t="str">
        <f t="shared" si="686"/>
        <v/>
      </c>
    </row>
    <row r="1926" spans="1:55" ht="15" customHeight="1">
      <c r="A1926" s="56">
        <v>1922</v>
      </c>
      <c r="B1926" s="57">
        <v>45349</v>
      </c>
      <c r="C1926" s="56">
        <v>2024</v>
      </c>
      <c r="D1926" s="58" t="s">
        <v>237</v>
      </c>
      <c r="E1926" s="59">
        <v>17971.05</v>
      </c>
      <c r="F1926" s="60">
        <v>0.15188599999999999</v>
      </c>
      <c r="G1926" s="60">
        <v>-1.869E-3</v>
      </c>
      <c r="H1926" s="61">
        <v>0.85709999999999997</v>
      </c>
      <c r="I1926" s="62">
        <v>326</v>
      </c>
      <c r="J1926" s="56" t="s">
        <v>235</v>
      </c>
      <c r="K1926" s="63">
        <v>13.43</v>
      </c>
      <c r="L1926" s="56">
        <f t="shared" si="687"/>
        <v>100</v>
      </c>
      <c r="M1926" s="56">
        <f t="shared" si="688"/>
        <v>100</v>
      </c>
      <c r="N1926" s="56">
        <f t="shared" si="689"/>
        <v>100</v>
      </c>
      <c r="O1926" s="56">
        <f t="shared" si="690"/>
        <v>100</v>
      </c>
      <c r="P1926" s="56">
        <f t="shared" si="691"/>
        <v>100</v>
      </c>
      <c r="Q1926" s="63"/>
      <c r="R1926" s="56"/>
      <c r="S1926" s="60">
        <f t="shared" ref="S1926:S1989" si="704">$E1926/$E1925-1</f>
        <v>2.1033461158634914E-3</v>
      </c>
      <c r="T1926" s="64">
        <f t="shared" ref="T1926:T1989" si="705">$K1926/$K1925-1</f>
        <v>-2.2561863173216956E-2</v>
      </c>
      <c r="V1926" s="65"/>
      <c r="W1926" s="65"/>
      <c r="Y1926" s="15" t="str">
        <f t="shared" si="692"/>
        <v>EASY</v>
      </c>
      <c r="AA1926" s="66">
        <f t="shared" si="683"/>
        <v>0.10270828577022284</v>
      </c>
      <c r="AB1926">
        <f>LOOKUP($B1926,'07_L1政策步階'!$A$4:$A$14,'07_L1政策步階'!$C$4:$C$14)</f>
        <v>0</v>
      </c>
      <c r="AC1926" s="65"/>
      <c r="AD1926" s="65"/>
      <c r="AE1926" s="65"/>
      <c r="AF1926" s="65"/>
      <c r="AG1926" s="65"/>
      <c r="AH1926" s="65"/>
      <c r="AI1926" s="65"/>
      <c r="AJ1926" s="65"/>
      <c r="AK1926" s="65"/>
      <c r="AL1926">
        <f t="shared" si="693"/>
        <v>100</v>
      </c>
      <c r="AM1926">
        <f t="shared" si="694"/>
        <v>50</v>
      </c>
      <c r="AN1926" t="str">
        <f t="shared" si="695"/>
        <v/>
      </c>
      <c r="AO1926" t="str">
        <f t="shared" si="696"/>
        <v/>
      </c>
      <c r="AP1926" t="str">
        <f t="shared" si="697"/>
        <v/>
      </c>
      <c r="AQ1926" t="str">
        <f t="shared" si="698"/>
        <v/>
      </c>
      <c r="AR1926" t="str">
        <f t="shared" si="699"/>
        <v/>
      </c>
      <c r="AS1926" t="str">
        <f t="shared" si="700"/>
        <v/>
      </c>
      <c r="AT1926" t="str">
        <f t="shared" si="701"/>
        <v/>
      </c>
      <c r="AU1926" t="str">
        <f t="shared" si="702"/>
        <v/>
      </c>
      <c r="AV1926" t="str">
        <f t="shared" si="703"/>
        <v/>
      </c>
      <c r="AW1926">
        <f>'01_指標庫'!$H$4*ISNUMBER($F1926)+'01_指標庫'!$H$5*ISNUMBER($AA1926)+'01_指標庫'!$H$6*ISNUMBER($G1926)+'01_指標庫'!$H$7*ISNUMBER($H1926)+'01_指標庫'!$H$8*ISNUMBER($AF1926)+'01_指標庫'!$H$9*ISNUMBER($AG1926)+'01_指標庫'!$H$10*ISNUMBER($AB1926)+'01_指標庫'!$H$11*ISNUMBER($AC1926)+'01_指標庫'!$H$12*ISNUMBER($AD1926)+'01_指標庫'!$H$13*ISNUMBER($AE1926)+'01_指標庫'!$H$14*ISNUMBER($I1926)+'01_指標庫'!$H$15*ISNUMBER($AH1926)+'01_指標庫'!$H$16*ISNUMBER($K1926)+'01_指標庫'!$H$17*ISNUMBER($AI1926)+'01_指標庫'!$H$18*ISNUMBER($AJ1926)+'01_指標庫'!$H$19*ISNUMBER($AK1926)+'01_指標庫'!$H$20*ISNUMBER($BB1926)+'01_指標庫'!$H$21*ISNUMBER($BC1926)</f>
        <v>51</v>
      </c>
      <c r="AX1926">
        <f>IF(AW1926=0,50,ROUND(('01_指標庫'!$H$4*IF(ISNUMBER($F1926),L1926,0)+'01_指標庫'!$H$5*IF(ISNUMBER($AA1926),AL1926,0)+'01_指標庫'!$H$6*IF(ISNUMBER($G1926),M1926,0)+'01_指標庫'!$H$7*IF(ISNUMBER($H1926),N1926,0)+'01_指標庫'!$H$8*IF(ISNUMBER($AF1926),AQ1926,0)+'01_指標庫'!$H$9*IF(ISNUMBER($AG1926),AR1926,0)+'01_指標庫'!$H$10*IF(ISNUMBER($AB1926),AM1926,0)+'01_指標庫'!$H$11*IF(ISNUMBER($AC1926),AN1926,0)+'01_指標庫'!$H$12*IF(ISNUMBER($AD1926),AO1926,0)+'01_指標庫'!$H$13*IF(ISNUMBER($AE1926),AP1926,0)+'01_指標庫'!$H$14*IF(ISNUMBER($I1926),O1926,0)+'01_指標庫'!$H$15*IF(ISNUMBER($AH1926),AS1926,0)+'01_指標庫'!$H$16*IF(ISNUMBER($K1926),P1926,0)+'01_指標庫'!$H$17*IF(ISNUMBER($AI1926),AT1926,0)+'01_指標庫'!$H$18*IF(ISNUMBER($AJ1926),AU1926,0)+'01_指標庫'!$H$19*IF(ISNUMBER($AK1926),AV1926,0)+'01_指標庫'!$H$20*IF(ISNUMBER($BB1926),BB1926,0)+'01_指標庫'!$H$21*IF(ISNUMBER($BC1926),BC1926,0))/AW1926,1))</f>
        <v>89.2</v>
      </c>
      <c r="AY1926" s="67"/>
      <c r="AZ1926" s="67"/>
      <c r="BA1926" s="66">
        <f t="shared" si="684"/>
        <v>4.7226992412470192E-3</v>
      </c>
      <c r="BB1926">
        <f t="shared" si="685"/>
        <v>50</v>
      </c>
      <c r="BC1926" t="str">
        <f t="shared" si="686"/>
        <v/>
      </c>
    </row>
    <row r="1927" spans="1:55" ht="15" customHeight="1">
      <c r="A1927" s="56">
        <v>1923</v>
      </c>
      <c r="B1927" s="57">
        <v>45350</v>
      </c>
      <c r="C1927" s="56">
        <v>2024</v>
      </c>
      <c r="D1927" s="58" t="s">
        <v>238</v>
      </c>
      <c r="E1927" s="59">
        <v>17874.5</v>
      </c>
      <c r="F1927" s="60">
        <v>0.14405299999999999</v>
      </c>
      <c r="G1927" s="60">
        <v>-7.2309999999999996E-3</v>
      </c>
      <c r="H1927" s="61">
        <v>0.85709999999999997</v>
      </c>
      <c r="I1927" s="62">
        <v>331</v>
      </c>
      <c r="J1927" s="56" t="s">
        <v>235</v>
      </c>
      <c r="K1927" s="63">
        <v>13.84</v>
      </c>
      <c r="L1927" s="56">
        <f t="shared" si="687"/>
        <v>100</v>
      </c>
      <c r="M1927" s="56">
        <f t="shared" si="688"/>
        <v>100</v>
      </c>
      <c r="N1927" s="56">
        <f t="shared" si="689"/>
        <v>100</v>
      </c>
      <c r="O1927" s="56">
        <f t="shared" si="690"/>
        <v>100</v>
      </c>
      <c r="P1927" s="56">
        <f t="shared" si="691"/>
        <v>100</v>
      </c>
      <c r="Q1927" s="63"/>
      <c r="R1927" s="56"/>
      <c r="S1927" s="60">
        <f t="shared" si="704"/>
        <v>-5.3725297075017941E-3</v>
      </c>
      <c r="T1927" s="64">
        <f t="shared" si="705"/>
        <v>3.0528667163067791E-2</v>
      </c>
      <c r="V1927" s="65"/>
      <c r="W1927" s="65"/>
      <c r="Y1927" s="15" t="str">
        <f t="shared" si="692"/>
        <v>EASY</v>
      </c>
      <c r="AA1927" s="66">
        <f t="shared" si="683"/>
        <v>0.10283672474316563</v>
      </c>
      <c r="AB1927">
        <f>LOOKUP($B1927,'07_L1政策步階'!$A$4:$A$14,'07_L1政策步階'!$C$4:$C$14)</f>
        <v>0</v>
      </c>
      <c r="AC1927" s="65"/>
      <c r="AD1927" s="65"/>
      <c r="AE1927" s="65"/>
      <c r="AF1927" s="65"/>
      <c r="AG1927" s="65"/>
      <c r="AH1927" s="65"/>
      <c r="AI1927" s="65"/>
      <c r="AJ1927" s="65"/>
      <c r="AK1927" s="65"/>
      <c r="AL1927">
        <f t="shared" si="693"/>
        <v>100</v>
      </c>
      <c r="AM1927">
        <f t="shared" si="694"/>
        <v>50</v>
      </c>
      <c r="AN1927" t="str">
        <f t="shared" si="695"/>
        <v/>
      </c>
      <c r="AO1927" t="str">
        <f t="shared" si="696"/>
        <v/>
      </c>
      <c r="AP1927" t="str">
        <f t="shared" si="697"/>
        <v/>
      </c>
      <c r="AQ1927" t="str">
        <f t="shared" si="698"/>
        <v/>
      </c>
      <c r="AR1927" t="str">
        <f t="shared" si="699"/>
        <v/>
      </c>
      <c r="AS1927" t="str">
        <f t="shared" si="700"/>
        <v/>
      </c>
      <c r="AT1927" t="str">
        <f t="shared" si="701"/>
        <v/>
      </c>
      <c r="AU1927" t="str">
        <f t="shared" si="702"/>
        <v/>
      </c>
      <c r="AV1927" t="str">
        <f t="shared" si="703"/>
        <v/>
      </c>
      <c r="AW1927">
        <f>'01_指標庫'!$H$4*ISNUMBER($F1927)+'01_指標庫'!$H$5*ISNUMBER($AA1927)+'01_指標庫'!$H$6*ISNUMBER($G1927)+'01_指標庫'!$H$7*ISNUMBER($H1927)+'01_指標庫'!$H$8*ISNUMBER($AF1927)+'01_指標庫'!$H$9*ISNUMBER($AG1927)+'01_指標庫'!$H$10*ISNUMBER($AB1927)+'01_指標庫'!$H$11*ISNUMBER($AC1927)+'01_指標庫'!$H$12*ISNUMBER($AD1927)+'01_指標庫'!$H$13*ISNUMBER($AE1927)+'01_指標庫'!$H$14*ISNUMBER($I1927)+'01_指標庫'!$H$15*ISNUMBER($AH1927)+'01_指標庫'!$H$16*ISNUMBER($K1927)+'01_指標庫'!$H$17*ISNUMBER($AI1927)+'01_指標庫'!$H$18*ISNUMBER($AJ1927)+'01_指標庫'!$H$19*ISNUMBER($AK1927)+'01_指標庫'!$H$20*ISNUMBER($BB1927)+'01_指標庫'!$H$21*ISNUMBER($BC1927)</f>
        <v>51</v>
      </c>
      <c r="AX1927">
        <f>IF(AW1927=0,50,ROUND(('01_指標庫'!$H$4*IF(ISNUMBER($F1927),L1927,0)+'01_指標庫'!$H$5*IF(ISNUMBER($AA1927),AL1927,0)+'01_指標庫'!$H$6*IF(ISNUMBER($G1927),M1927,0)+'01_指標庫'!$H$7*IF(ISNUMBER($H1927),N1927,0)+'01_指標庫'!$H$8*IF(ISNUMBER($AF1927),AQ1927,0)+'01_指標庫'!$H$9*IF(ISNUMBER($AG1927),AR1927,0)+'01_指標庫'!$H$10*IF(ISNUMBER($AB1927),AM1927,0)+'01_指標庫'!$H$11*IF(ISNUMBER($AC1927),AN1927,0)+'01_指標庫'!$H$12*IF(ISNUMBER($AD1927),AO1927,0)+'01_指標庫'!$H$13*IF(ISNUMBER($AE1927),AP1927,0)+'01_指標庫'!$H$14*IF(ISNUMBER($I1927),O1927,0)+'01_指標庫'!$H$15*IF(ISNUMBER($AH1927),AS1927,0)+'01_指標庫'!$H$16*IF(ISNUMBER($K1927),P1927,0)+'01_指標庫'!$H$17*IF(ISNUMBER($AI1927),AT1927,0)+'01_指標庫'!$H$18*IF(ISNUMBER($AJ1927),AU1927,0)+'01_指標庫'!$H$19*IF(ISNUMBER($AK1927),AV1927,0)+'01_指標庫'!$H$20*IF(ISNUMBER($BB1927),BB1927,0)+'01_指標庫'!$H$21*IF(ISNUMBER($BC1927),BC1927,0))/AW1927,1))</f>
        <v>89.2</v>
      </c>
      <c r="AY1927" s="67"/>
      <c r="AZ1927" s="67"/>
      <c r="BA1927" s="66">
        <f t="shared" si="684"/>
        <v>7.6190917925789137E-3</v>
      </c>
      <c r="BB1927">
        <f t="shared" si="685"/>
        <v>50</v>
      </c>
      <c r="BC1927" t="str">
        <f t="shared" si="686"/>
        <v/>
      </c>
    </row>
    <row r="1928" spans="1:55" ht="15" customHeight="1">
      <c r="A1928" s="56">
        <v>1924</v>
      </c>
      <c r="B1928" s="57">
        <v>45351</v>
      </c>
      <c r="C1928" s="56">
        <v>2024</v>
      </c>
      <c r="D1928" s="58" t="s">
        <v>239</v>
      </c>
      <c r="E1928" s="59">
        <v>18043.849999999999</v>
      </c>
      <c r="F1928" s="60">
        <v>0.15315599999999999</v>
      </c>
      <c r="G1928" s="60">
        <v>0</v>
      </c>
      <c r="H1928" s="61">
        <v>0.87760000000000005</v>
      </c>
      <c r="I1928" s="62">
        <v>329</v>
      </c>
      <c r="J1928" s="56" t="s">
        <v>235</v>
      </c>
      <c r="K1928" s="63">
        <v>13.4</v>
      </c>
      <c r="L1928" s="56">
        <f t="shared" si="687"/>
        <v>100</v>
      </c>
      <c r="M1928" s="56">
        <f t="shared" si="688"/>
        <v>100</v>
      </c>
      <c r="N1928" s="56">
        <f t="shared" si="689"/>
        <v>100</v>
      </c>
      <c r="O1928" s="56">
        <f t="shared" si="690"/>
        <v>100</v>
      </c>
      <c r="P1928" s="56">
        <f t="shared" si="691"/>
        <v>100</v>
      </c>
      <c r="Q1928" s="63"/>
      <c r="R1928" s="56"/>
      <c r="S1928" s="60">
        <f t="shared" si="704"/>
        <v>9.4743908920529307E-3</v>
      </c>
      <c r="T1928" s="64">
        <f t="shared" si="705"/>
        <v>-3.1791907514450823E-2</v>
      </c>
      <c r="V1928" s="65"/>
      <c r="W1928" s="65"/>
      <c r="Y1928" s="15" t="str">
        <f t="shared" si="692"/>
        <v>EASY</v>
      </c>
      <c r="AA1928" s="66">
        <f t="shared" si="683"/>
        <v>0.10299464911734857</v>
      </c>
      <c r="AB1928">
        <f>LOOKUP($B1928,'07_L1政策步階'!$A$4:$A$14,'07_L1政策步階'!$C$4:$C$14)</f>
        <v>0</v>
      </c>
      <c r="AC1928" s="65"/>
      <c r="AD1928" s="65"/>
      <c r="AE1928" s="65"/>
      <c r="AF1928" s="65"/>
      <c r="AG1928" s="65"/>
      <c r="AH1928" s="65"/>
      <c r="AI1928" s="65"/>
      <c r="AJ1928" s="65"/>
      <c r="AK1928" s="65"/>
      <c r="AL1928">
        <f t="shared" si="693"/>
        <v>100</v>
      </c>
      <c r="AM1928">
        <f t="shared" si="694"/>
        <v>50</v>
      </c>
      <c r="AN1928" t="str">
        <f t="shared" si="695"/>
        <v/>
      </c>
      <c r="AO1928" t="str">
        <f t="shared" si="696"/>
        <v/>
      </c>
      <c r="AP1928" t="str">
        <f t="shared" si="697"/>
        <v/>
      </c>
      <c r="AQ1928" t="str">
        <f t="shared" si="698"/>
        <v/>
      </c>
      <c r="AR1928" t="str">
        <f t="shared" si="699"/>
        <v/>
      </c>
      <c r="AS1928" t="str">
        <f t="shared" si="700"/>
        <v/>
      </c>
      <c r="AT1928" t="str">
        <f t="shared" si="701"/>
        <v/>
      </c>
      <c r="AU1928" t="str">
        <f t="shared" si="702"/>
        <v/>
      </c>
      <c r="AV1928" t="str">
        <f t="shared" si="703"/>
        <v/>
      </c>
      <c r="AW1928">
        <f>'01_指標庫'!$H$4*ISNUMBER($F1928)+'01_指標庫'!$H$5*ISNUMBER($AA1928)+'01_指標庫'!$H$6*ISNUMBER($G1928)+'01_指標庫'!$H$7*ISNUMBER($H1928)+'01_指標庫'!$H$8*ISNUMBER($AF1928)+'01_指標庫'!$H$9*ISNUMBER($AG1928)+'01_指標庫'!$H$10*ISNUMBER($AB1928)+'01_指標庫'!$H$11*ISNUMBER($AC1928)+'01_指標庫'!$H$12*ISNUMBER($AD1928)+'01_指標庫'!$H$13*ISNUMBER($AE1928)+'01_指標庫'!$H$14*ISNUMBER($I1928)+'01_指標庫'!$H$15*ISNUMBER($AH1928)+'01_指標庫'!$H$16*ISNUMBER($K1928)+'01_指標庫'!$H$17*ISNUMBER($AI1928)+'01_指標庫'!$H$18*ISNUMBER($AJ1928)+'01_指標庫'!$H$19*ISNUMBER($AK1928)+'01_指標庫'!$H$20*ISNUMBER($BB1928)+'01_指標庫'!$H$21*ISNUMBER($BC1928)</f>
        <v>51</v>
      </c>
      <c r="AX1928">
        <f>IF(AW1928=0,50,ROUND(('01_指標庫'!$H$4*IF(ISNUMBER($F1928),L1928,0)+'01_指標庫'!$H$5*IF(ISNUMBER($AA1928),AL1928,0)+'01_指標庫'!$H$6*IF(ISNUMBER($G1928),M1928,0)+'01_指標庫'!$H$7*IF(ISNUMBER($H1928),N1928,0)+'01_指標庫'!$H$8*IF(ISNUMBER($AF1928),AQ1928,0)+'01_指標庫'!$H$9*IF(ISNUMBER($AG1928),AR1928,0)+'01_指標庫'!$H$10*IF(ISNUMBER($AB1928),AM1928,0)+'01_指標庫'!$H$11*IF(ISNUMBER($AC1928),AN1928,0)+'01_指標庫'!$H$12*IF(ISNUMBER($AD1928),AO1928,0)+'01_指標庫'!$H$13*IF(ISNUMBER($AE1928),AP1928,0)+'01_指標庫'!$H$14*IF(ISNUMBER($I1928),O1928,0)+'01_指標庫'!$H$15*IF(ISNUMBER($AH1928),AS1928,0)+'01_指標庫'!$H$16*IF(ISNUMBER($K1928),P1928,0)+'01_指標庫'!$H$17*IF(ISNUMBER($AI1928),AT1928,0)+'01_指標庫'!$H$18*IF(ISNUMBER($AJ1928),AU1928,0)+'01_指標庫'!$H$19*IF(ISNUMBER($AK1928),AV1928,0)+'01_指標庫'!$H$20*IF(ISNUMBER($BB1928),BB1928,0)+'01_指標庫'!$H$21*IF(ISNUMBER($BC1928),BC1928,0))/AW1928,1))</f>
        <v>89.2</v>
      </c>
      <c r="AY1928" s="67"/>
      <c r="AZ1928" s="67"/>
      <c r="BA1928" s="66">
        <f t="shared" si="684"/>
        <v>6.7234086700023177E-3</v>
      </c>
      <c r="BB1928">
        <f t="shared" si="685"/>
        <v>50</v>
      </c>
      <c r="BC1928" t="str">
        <f t="shared" si="686"/>
        <v/>
      </c>
    </row>
    <row r="1929" spans="1:55" ht="15" customHeight="1">
      <c r="A1929" s="56">
        <v>1925</v>
      </c>
      <c r="B1929" s="57">
        <v>45352</v>
      </c>
      <c r="C1929" s="56">
        <v>2024</v>
      </c>
      <c r="D1929" s="58" t="s">
        <v>234</v>
      </c>
      <c r="E1929" s="59">
        <v>18302.91</v>
      </c>
      <c r="F1929" s="60">
        <v>0.16788700000000001</v>
      </c>
      <c r="G1929" s="60">
        <v>0</v>
      </c>
      <c r="H1929" s="61">
        <v>0.87760000000000005</v>
      </c>
      <c r="I1929" s="62">
        <v>332</v>
      </c>
      <c r="J1929" s="56" t="s">
        <v>235</v>
      </c>
      <c r="K1929" s="63">
        <v>13.11</v>
      </c>
      <c r="L1929" s="56">
        <f t="shared" si="687"/>
        <v>100</v>
      </c>
      <c r="M1929" s="56">
        <f t="shared" si="688"/>
        <v>100</v>
      </c>
      <c r="N1929" s="56">
        <f t="shared" si="689"/>
        <v>100</v>
      </c>
      <c r="O1929" s="56">
        <f t="shared" si="690"/>
        <v>100</v>
      </c>
      <c r="P1929" s="56">
        <f t="shared" si="691"/>
        <v>100</v>
      </c>
      <c r="Q1929" s="63"/>
      <c r="R1929" s="56"/>
      <c r="S1929" s="60">
        <f t="shared" si="704"/>
        <v>1.4357246374803623E-2</v>
      </c>
      <c r="T1929" s="64">
        <f t="shared" si="705"/>
        <v>-2.1641791044776149E-2</v>
      </c>
      <c r="V1929" s="65"/>
      <c r="W1929" s="65"/>
      <c r="Y1929" s="15" t="str">
        <f t="shared" si="692"/>
        <v>EASY</v>
      </c>
      <c r="AA1929" s="66">
        <f t="shared" si="683"/>
        <v>0.10328161596962748</v>
      </c>
      <c r="AB1929">
        <f>LOOKUP($B1929,'07_L1政策步階'!$A$4:$A$14,'07_L1政策步階'!$C$4:$C$14)</f>
        <v>0</v>
      </c>
      <c r="AC1929" s="65"/>
      <c r="AD1929" s="65"/>
      <c r="AE1929" s="65"/>
      <c r="AF1929" s="65"/>
      <c r="AG1929" s="65"/>
      <c r="AH1929" s="65"/>
      <c r="AI1929" s="65"/>
      <c r="AJ1929" s="65"/>
      <c r="AK1929" s="65"/>
      <c r="AL1929">
        <f t="shared" si="693"/>
        <v>100</v>
      </c>
      <c r="AM1929">
        <f t="shared" si="694"/>
        <v>50</v>
      </c>
      <c r="AN1929" t="str">
        <f t="shared" si="695"/>
        <v/>
      </c>
      <c r="AO1929" t="str">
        <f t="shared" si="696"/>
        <v/>
      </c>
      <c r="AP1929" t="str">
        <f t="shared" si="697"/>
        <v/>
      </c>
      <c r="AQ1929" t="str">
        <f t="shared" si="698"/>
        <v/>
      </c>
      <c r="AR1929" t="str">
        <f t="shared" si="699"/>
        <v/>
      </c>
      <c r="AS1929" t="str">
        <f t="shared" si="700"/>
        <v/>
      </c>
      <c r="AT1929" t="str">
        <f t="shared" si="701"/>
        <v/>
      </c>
      <c r="AU1929" t="str">
        <f t="shared" si="702"/>
        <v/>
      </c>
      <c r="AV1929" t="str">
        <f t="shared" si="703"/>
        <v/>
      </c>
      <c r="AW1929">
        <f>'01_指標庫'!$H$4*ISNUMBER($F1929)+'01_指標庫'!$H$5*ISNUMBER($AA1929)+'01_指標庫'!$H$6*ISNUMBER($G1929)+'01_指標庫'!$H$7*ISNUMBER($H1929)+'01_指標庫'!$H$8*ISNUMBER($AF1929)+'01_指標庫'!$H$9*ISNUMBER($AG1929)+'01_指標庫'!$H$10*ISNUMBER($AB1929)+'01_指標庫'!$H$11*ISNUMBER($AC1929)+'01_指標庫'!$H$12*ISNUMBER($AD1929)+'01_指標庫'!$H$13*ISNUMBER($AE1929)+'01_指標庫'!$H$14*ISNUMBER($I1929)+'01_指標庫'!$H$15*ISNUMBER($AH1929)+'01_指標庫'!$H$16*ISNUMBER($K1929)+'01_指標庫'!$H$17*ISNUMBER($AI1929)+'01_指標庫'!$H$18*ISNUMBER($AJ1929)+'01_指標庫'!$H$19*ISNUMBER($AK1929)+'01_指標庫'!$H$20*ISNUMBER($BB1929)+'01_指標庫'!$H$21*ISNUMBER($BC1929)</f>
        <v>51</v>
      </c>
      <c r="AX1929">
        <f>IF(AW1929=0,50,ROUND(('01_指標庫'!$H$4*IF(ISNUMBER($F1929),L1929,0)+'01_指標庫'!$H$5*IF(ISNUMBER($AA1929),AL1929,0)+'01_指標庫'!$H$6*IF(ISNUMBER($G1929),M1929,0)+'01_指標庫'!$H$7*IF(ISNUMBER($H1929),N1929,0)+'01_指標庫'!$H$8*IF(ISNUMBER($AF1929),AQ1929,0)+'01_指標庫'!$H$9*IF(ISNUMBER($AG1929),AR1929,0)+'01_指標庫'!$H$10*IF(ISNUMBER($AB1929),AM1929,0)+'01_指標庫'!$H$11*IF(ISNUMBER($AC1929),AN1929,0)+'01_指標庫'!$H$12*IF(ISNUMBER($AD1929),AO1929,0)+'01_指標庫'!$H$13*IF(ISNUMBER($AE1929),AP1929,0)+'01_指標庫'!$H$14*IF(ISNUMBER($I1929),O1929,0)+'01_指標庫'!$H$15*IF(ISNUMBER($AH1929),AS1929,0)+'01_指標庫'!$H$16*IF(ISNUMBER($K1929),P1929,0)+'01_指標庫'!$H$17*IF(ISNUMBER($AI1929),AT1929,0)+'01_指標庫'!$H$18*IF(ISNUMBER($AJ1929),AU1929,0)+'01_指標庫'!$H$19*IF(ISNUMBER($AK1929),AV1929,0)+'01_指標庫'!$H$20*IF(ISNUMBER($BB1929),BB1929,0)+'01_指標庫'!$H$21*IF(ISNUMBER($BC1929),BC1929,0))/AW1929,1))</f>
        <v>89.2</v>
      </c>
      <c r="AY1929" s="67"/>
      <c r="AZ1929" s="67"/>
      <c r="BA1929" s="66">
        <f t="shared" si="684"/>
        <v>8.2355337826705011E-3</v>
      </c>
      <c r="BB1929">
        <f t="shared" si="685"/>
        <v>50</v>
      </c>
      <c r="BC1929" t="str">
        <f t="shared" si="686"/>
        <v/>
      </c>
    </row>
    <row r="1930" spans="1:55" ht="15" customHeight="1">
      <c r="A1930" s="56">
        <v>1926</v>
      </c>
      <c r="B1930" s="57">
        <v>45355</v>
      </c>
      <c r="C1930" s="56">
        <v>2024</v>
      </c>
      <c r="D1930" s="58" t="s">
        <v>236</v>
      </c>
      <c r="E1930" s="59">
        <v>18226.48</v>
      </c>
      <c r="F1930" s="60">
        <v>0.16123199999999999</v>
      </c>
      <c r="G1930" s="60">
        <v>-4.176E-3</v>
      </c>
      <c r="H1930" s="61">
        <v>0.85709999999999997</v>
      </c>
      <c r="I1930" s="62">
        <v>326</v>
      </c>
      <c r="J1930" s="56" t="s">
        <v>235</v>
      </c>
      <c r="K1930" s="63">
        <v>13.49</v>
      </c>
      <c r="L1930" s="56">
        <f t="shared" si="687"/>
        <v>100</v>
      </c>
      <c r="M1930" s="56">
        <f t="shared" si="688"/>
        <v>100</v>
      </c>
      <c r="N1930" s="56">
        <f t="shared" si="689"/>
        <v>100</v>
      </c>
      <c r="O1930" s="56">
        <f t="shared" si="690"/>
        <v>100</v>
      </c>
      <c r="P1930" s="56">
        <f t="shared" si="691"/>
        <v>100</v>
      </c>
      <c r="Q1930" s="63"/>
      <c r="R1930" s="56"/>
      <c r="S1930" s="60">
        <f t="shared" si="704"/>
        <v>-4.175838705429924E-3</v>
      </c>
      <c r="T1930" s="64">
        <f t="shared" si="705"/>
        <v>2.898550724637694E-2</v>
      </c>
      <c r="V1930" s="65"/>
      <c r="W1930" s="65"/>
      <c r="Y1930" s="15" t="str">
        <f t="shared" si="692"/>
        <v>EASY</v>
      </c>
      <c r="AA1930" s="66">
        <f t="shared" si="683"/>
        <v>0.103397012900591</v>
      </c>
      <c r="AB1930">
        <f>LOOKUP($B1930,'07_L1政策步階'!$A$4:$A$14,'07_L1政策步階'!$C$4:$C$14)</f>
        <v>0</v>
      </c>
      <c r="AC1930" s="65"/>
      <c r="AD1930" s="65"/>
      <c r="AE1930" s="65"/>
      <c r="AF1930" s="65"/>
      <c r="AG1930" s="65"/>
      <c r="AH1930" s="65"/>
      <c r="AI1930" s="65"/>
      <c r="AJ1930" s="65"/>
      <c r="AK1930" s="65"/>
      <c r="AL1930">
        <f t="shared" si="693"/>
        <v>100</v>
      </c>
      <c r="AM1930">
        <f t="shared" si="694"/>
        <v>50</v>
      </c>
      <c r="AN1930" t="str">
        <f t="shared" si="695"/>
        <v/>
      </c>
      <c r="AO1930" t="str">
        <f t="shared" si="696"/>
        <v/>
      </c>
      <c r="AP1930" t="str">
        <f t="shared" si="697"/>
        <v/>
      </c>
      <c r="AQ1930" t="str">
        <f t="shared" si="698"/>
        <v/>
      </c>
      <c r="AR1930" t="str">
        <f t="shared" si="699"/>
        <v/>
      </c>
      <c r="AS1930" t="str">
        <f t="shared" si="700"/>
        <v/>
      </c>
      <c r="AT1930" t="str">
        <f t="shared" si="701"/>
        <v/>
      </c>
      <c r="AU1930" t="str">
        <f t="shared" si="702"/>
        <v/>
      </c>
      <c r="AV1930" t="str">
        <f t="shared" si="703"/>
        <v/>
      </c>
      <c r="AW1930">
        <f>'01_指標庫'!$H$4*ISNUMBER($F1930)+'01_指標庫'!$H$5*ISNUMBER($AA1930)+'01_指標庫'!$H$6*ISNUMBER($G1930)+'01_指標庫'!$H$7*ISNUMBER($H1930)+'01_指標庫'!$H$8*ISNUMBER($AF1930)+'01_指標庫'!$H$9*ISNUMBER($AG1930)+'01_指標庫'!$H$10*ISNUMBER($AB1930)+'01_指標庫'!$H$11*ISNUMBER($AC1930)+'01_指標庫'!$H$12*ISNUMBER($AD1930)+'01_指標庫'!$H$13*ISNUMBER($AE1930)+'01_指標庫'!$H$14*ISNUMBER($I1930)+'01_指標庫'!$H$15*ISNUMBER($AH1930)+'01_指標庫'!$H$16*ISNUMBER($K1930)+'01_指標庫'!$H$17*ISNUMBER($AI1930)+'01_指標庫'!$H$18*ISNUMBER($AJ1930)+'01_指標庫'!$H$19*ISNUMBER($AK1930)+'01_指標庫'!$H$20*ISNUMBER($BB1930)+'01_指標庫'!$H$21*ISNUMBER($BC1930)</f>
        <v>51</v>
      </c>
      <c r="AX1930">
        <f>IF(AW1930=0,50,ROUND(('01_指標庫'!$H$4*IF(ISNUMBER($F1930),L1930,0)+'01_指標庫'!$H$5*IF(ISNUMBER($AA1930),AL1930,0)+'01_指標庫'!$H$6*IF(ISNUMBER($G1930),M1930,0)+'01_指標庫'!$H$7*IF(ISNUMBER($H1930),N1930,0)+'01_指標庫'!$H$8*IF(ISNUMBER($AF1930),AQ1930,0)+'01_指標庫'!$H$9*IF(ISNUMBER($AG1930),AR1930,0)+'01_指標庫'!$H$10*IF(ISNUMBER($AB1930),AM1930,0)+'01_指標庫'!$H$11*IF(ISNUMBER($AC1930),AN1930,0)+'01_指標庫'!$H$12*IF(ISNUMBER($AD1930),AO1930,0)+'01_指標庫'!$H$13*IF(ISNUMBER($AE1930),AP1930,0)+'01_指標庫'!$H$14*IF(ISNUMBER($I1930),O1930,0)+'01_指標庫'!$H$15*IF(ISNUMBER($AH1930),AS1930,0)+'01_指標庫'!$H$16*IF(ISNUMBER($K1930),P1930,0)+'01_指標庫'!$H$17*IF(ISNUMBER($AI1930),AT1930,0)+'01_指標庫'!$H$18*IF(ISNUMBER($AJ1930),AU1930,0)+'01_指標庫'!$H$19*IF(ISNUMBER($AK1930),AV1930,0)+'01_指標庫'!$H$20*IF(ISNUMBER($BB1930),BB1930,0)+'01_指標庫'!$H$21*IF(ISNUMBER($BC1930),BC1930,0))/AW1930,1))</f>
        <v>89.2</v>
      </c>
      <c r="AY1930" s="67"/>
      <c r="AZ1930" s="67"/>
      <c r="BA1930" s="66">
        <f t="shared" si="684"/>
        <v>8.4661205723148836E-3</v>
      </c>
      <c r="BB1930">
        <f t="shared" si="685"/>
        <v>50</v>
      </c>
      <c r="BC1930" t="str">
        <f t="shared" si="686"/>
        <v/>
      </c>
    </row>
    <row r="1931" spans="1:55" ht="15" customHeight="1">
      <c r="A1931" s="56">
        <v>1927</v>
      </c>
      <c r="B1931" s="57">
        <v>45356</v>
      </c>
      <c r="C1931" s="56">
        <v>2024</v>
      </c>
      <c r="D1931" s="58" t="s">
        <v>237</v>
      </c>
      <c r="E1931" s="59">
        <v>17897.87</v>
      </c>
      <c r="F1931" s="60">
        <v>0.138733</v>
      </c>
      <c r="G1931" s="60">
        <v>-2.213E-2</v>
      </c>
      <c r="H1931" s="61">
        <v>0.81630000000000003</v>
      </c>
      <c r="I1931" s="62">
        <v>331</v>
      </c>
      <c r="J1931" s="56" t="s">
        <v>235</v>
      </c>
      <c r="K1931" s="63">
        <v>14.46</v>
      </c>
      <c r="L1931" s="56">
        <f t="shared" si="687"/>
        <v>100</v>
      </c>
      <c r="M1931" s="56">
        <f t="shared" si="688"/>
        <v>100</v>
      </c>
      <c r="N1931" s="56">
        <f t="shared" si="689"/>
        <v>100</v>
      </c>
      <c r="O1931" s="56">
        <f t="shared" si="690"/>
        <v>100</v>
      </c>
      <c r="P1931" s="56">
        <f t="shared" si="691"/>
        <v>100</v>
      </c>
      <c r="Q1931" s="63"/>
      <c r="R1931" s="56"/>
      <c r="S1931" s="60">
        <f t="shared" si="704"/>
        <v>-1.802926291856688E-2</v>
      </c>
      <c r="T1931" s="64">
        <f t="shared" si="705"/>
        <v>7.1905114899925904E-2</v>
      </c>
      <c r="V1931" s="65"/>
      <c r="W1931" s="65"/>
      <c r="Y1931" s="15" t="str">
        <f t="shared" si="692"/>
        <v>EASY</v>
      </c>
      <c r="AA1931" s="66">
        <f t="shared" si="683"/>
        <v>0.1035944801602362</v>
      </c>
      <c r="AB1931">
        <f>LOOKUP($B1931,'07_L1政策步階'!$A$4:$A$14,'07_L1政策步階'!$C$4:$C$14)</f>
        <v>0</v>
      </c>
      <c r="AC1931" s="65"/>
      <c r="AD1931" s="65"/>
      <c r="AE1931" s="65"/>
      <c r="AF1931" s="65"/>
      <c r="AG1931" s="65"/>
      <c r="AH1931" s="65"/>
      <c r="AI1931" s="65"/>
      <c r="AJ1931" s="65"/>
      <c r="AK1931" s="65"/>
      <c r="AL1931">
        <f t="shared" si="693"/>
        <v>100</v>
      </c>
      <c r="AM1931">
        <f t="shared" si="694"/>
        <v>50</v>
      </c>
      <c r="AN1931" t="str">
        <f t="shared" si="695"/>
        <v/>
      </c>
      <c r="AO1931" t="str">
        <f t="shared" si="696"/>
        <v/>
      </c>
      <c r="AP1931" t="str">
        <f t="shared" si="697"/>
        <v/>
      </c>
      <c r="AQ1931" t="str">
        <f t="shared" si="698"/>
        <v/>
      </c>
      <c r="AR1931" t="str">
        <f t="shared" si="699"/>
        <v/>
      </c>
      <c r="AS1931" t="str">
        <f t="shared" si="700"/>
        <v/>
      </c>
      <c r="AT1931" t="str">
        <f t="shared" si="701"/>
        <v/>
      </c>
      <c r="AU1931" t="str">
        <f t="shared" si="702"/>
        <v/>
      </c>
      <c r="AV1931" t="str">
        <f t="shared" si="703"/>
        <v/>
      </c>
      <c r="AW1931">
        <f>'01_指標庫'!$H$4*ISNUMBER($F1931)+'01_指標庫'!$H$5*ISNUMBER($AA1931)+'01_指標庫'!$H$6*ISNUMBER($G1931)+'01_指標庫'!$H$7*ISNUMBER($H1931)+'01_指標庫'!$H$8*ISNUMBER($AF1931)+'01_指標庫'!$H$9*ISNUMBER($AG1931)+'01_指標庫'!$H$10*ISNUMBER($AB1931)+'01_指標庫'!$H$11*ISNUMBER($AC1931)+'01_指標庫'!$H$12*ISNUMBER($AD1931)+'01_指標庫'!$H$13*ISNUMBER($AE1931)+'01_指標庫'!$H$14*ISNUMBER($I1931)+'01_指標庫'!$H$15*ISNUMBER($AH1931)+'01_指標庫'!$H$16*ISNUMBER($K1931)+'01_指標庫'!$H$17*ISNUMBER($AI1931)+'01_指標庫'!$H$18*ISNUMBER($AJ1931)+'01_指標庫'!$H$19*ISNUMBER($AK1931)+'01_指標庫'!$H$20*ISNUMBER($BB1931)+'01_指標庫'!$H$21*ISNUMBER($BC1931)</f>
        <v>51</v>
      </c>
      <c r="AX1931">
        <f>IF(AW1931=0,50,ROUND(('01_指標庫'!$H$4*IF(ISNUMBER($F1931),L1931,0)+'01_指標庫'!$H$5*IF(ISNUMBER($AA1931),AL1931,0)+'01_指標庫'!$H$6*IF(ISNUMBER($G1931),M1931,0)+'01_指標庫'!$H$7*IF(ISNUMBER($H1931),N1931,0)+'01_指標庫'!$H$8*IF(ISNUMBER($AF1931),AQ1931,0)+'01_指標庫'!$H$9*IF(ISNUMBER($AG1931),AR1931,0)+'01_指標庫'!$H$10*IF(ISNUMBER($AB1931),AM1931,0)+'01_指標庫'!$H$11*IF(ISNUMBER($AC1931),AN1931,0)+'01_指標庫'!$H$12*IF(ISNUMBER($AD1931),AO1931,0)+'01_指標庫'!$H$13*IF(ISNUMBER($AE1931),AP1931,0)+'01_指標庫'!$H$14*IF(ISNUMBER($I1931),O1931,0)+'01_指標庫'!$H$15*IF(ISNUMBER($AH1931),AS1931,0)+'01_指標庫'!$H$16*IF(ISNUMBER($K1931),P1931,0)+'01_指標庫'!$H$17*IF(ISNUMBER($AI1931),AT1931,0)+'01_指標庫'!$H$18*IF(ISNUMBER($AJ1931),AU1931,0)+'01_指標庫'!$H$19*IF(ISNUMBER($AK1931),AV1931,0)+'01_指標庫'!$H$20*IF(ISNUMBER($BB1931),BB1931,0)+'01_指標庫'!$H$21*IF(ISNUMBER($BC1931),BC1931,0))/AW1931,1))</f>
        <v>89.2</v>
      </c>
      <c r="AY1931" s="67"/>
      <c r="AZ1931" s="67"/>
      <c r="BA1931" s="66">
        <f t="shared" si="684"/>
        <v>5.6770920616604492E-3</v>
      </c>
      <c r="BB1931">
        <f t="shared" si="685"/>
        <v>50</v>
      </c>
      <c r="BC1931" t="str">
        <f t="shared" si="686"/>
        <v/>
      </c>
    </row>
    <row r="1932" spans="1:55" ht="15" customHeight="1">
      <c r="A1932" s="56">
        <v>1928</v>
      </c>
      <c r="B1932" s="57">
        <v>45357</v>
      </c>
      <c r="C1932" s="56">
        <v>2024</v>
      </c>
      <c r="D1932" s="58" t="s">
        <v>238</v>
      </c>
      <c r="E1932" s="59">
        <v>18017.57</v>
      </c>
      <c r="F1932" s="60">
        <v>0.14482500000000001</v>
      </c>
      <c r="G1932" s="60">
        <v>-1.559E-2</v>
      </c>
      <c r="H1932" s="61">
        <v>0.79590000000000005</v>
      </c>
      <c r="I1932" s="62">
        <v>327</v>
      </c>
      <c r="J1932" s="56" t="s">
        <v>235</v>
      </c>
      <c r="K1932" s="63">
        <v>14.5</v>
      </c>
      <c r="L1932" s="56">
        <f t="shared" si="687"/>
        <v>100</v>
      </c>
      <c r="M1932" s="56">
        <f t="shared" si="688"/>
        <v>100</v>
      </c>
      <c r="N1932" s="56">
        <f t="shared" si="689"/>
        <v>100</v>
      </c>
      <c r="O1932" s="56">
        <f t="shared" si="690"/>
        <v>100</v>
      </c>
      <c r="P1932" s="56">
        <f t="shared" si="691"/>
        <v>100</v>
      </c>
      <c r="Q1932" s="63"/>
      <c r="R1932" s="56"/>
      <c r="S1932" s="60">
        <f t="shared" si="704"/>
        <v>6.6879466662792542E-3</v>
      </c>
      <c r="T1932" s="64">
        <f t="shared" si="705"/>
        <v>2.7662517289073207E-3</v>
      </c>
      <c r="V1932" s="65"/>
      <c r="W1932" s="65"/>
      <c r="Y1932" s="15" t="str">
        <f t="shared" si="692"/>
        <v>EASY</v>
      </c>
      <c r="AA1932" s="66">
        <f t="shared" ref="AA1932:AA1995" si="706">IF($A1932&lt;200,"",AVERAGE($E1883:$E1932)/AVERAGE($E1733:$E1932)-1)</f>
        <v>0.10372929786299134</v>
      </c>
      <c r="AB1932">
        <f>LOOKUP($B1932,'07_L1政策步階'!$A$4:$A$14,'07_L1政策步階'!$C$4:$C$14)</f>
        <v>0</v>
      </c>
      <c r="AC1932" s="65"/>
      <c r="AD1932" s="65"/>
      <c r="AE1932" s="65"/>
      <c r="AF1932" s="65"/>
      <c r="AG1932" s="65"/>
      <c r="AH1932" s="65"/>
      <c r="AI1932" s="65"/>
      <c r="AJ1932" s="65"/>
      <c r="AK1932" s="65"/>
      <c r="AL1932">
        <f t="shared" si="693"/>
        <v>100</v>
      </c>
      <c r="AM1932">
        <f t="shared" si="694"/>
        <v>50</v>
      </c>
      <c r="AN1932" t="str">
        <f t="shared" si="695"/>
        <v/>
      </c>
      <c r="AO1932" t="str">
        <f t="shared" si="696"/>
        <v/>
      </c>
      <c r="AP1932" t="str">
        <f t="shared" si="697"/>
        <v/>
      </c>
      <c r="AQ1932" t="str">
        <f t="shared" si="698"/>
        <v/>
      </c>
      <c r="AR1932" t="str">
        <f t="shared" si="699"/>
        <v/>
      </c>
      <c r="AS1932" t="str">
        <f t="shared" si="700"/>
        <v/>
      </c>
      <c r="AT1932" t="str">
        <f t="shared" si="701"/>
        <v/>
      </c>
      <c r="AU1932" t="str">
        <f t="shared" si="702"/>
        <v/>
      </c>
      <c r="AV1932" t="str">
        <f t="shared" si="703"/>
        <v/>
      </c>
      <c r="AW1932">
        <f>'01_指標庫'!$H$4*ISNUMBER($F1932)+'01_指標庫'!$H$5*ISNUMBER($AA1932)+'01_指標庫'!$H$6*ISNUMBER($G1932)+'01_指標庫'!$H$7*ISNUMBER($H1932)+'01_指標庫'!$H$8*ISNUMBER($AF1932)+'01_指標庫'!$H$9*ISNUMBER($AG1932)+'01_指標庫'!$H$10*ISNUMBER($AB1932)+'01_指標庫'!$H$11*ISNUMBER($AC1932)+'01_指標庫'!$H$12*ISNUMBER($AD1932)+'01_指標庫'!$H$13*ISNUMBER($AE1932)+'01_指標庫'!$H$14*ISNUMBER($I1932)+'01_指標庫'!$H$15*ISNUMBER($AH1932)+'01_指標庫'!$H$16*ISNUMBER($K1932)+'01_指標庫'!$H$17*ISNUMBER($AI1932)+'01_指標庫'!$H$18*ISNUMBER($AJ1932)+'01_指標庫'!$H$19*ISNUMBER($AK1932)+'01_指標庫'!$H$20*ISNUMBER($BB1932)+'01_指標庫'!$H$21*ISNUMBER($BC1932)</f>
        <v>51</v>
      </c>
      <c r="AX1932">
        <f>IF(AW1932=0,50,ROUND(('01_指標庫'!$H$4*IF(ISNUMBER($F1932),L1932,0)+'01_指標庫'!$H$5*IF(ISNUMBER($AA1932),AL1932,0)+'01_指標庫'!$H$6*IF(ISNUMBER($G1932),M1932,0)+'01_指標庫'!$H$7*IF(ISNUMBER($H1932),N1932,0)+'01_指標庫'!$H$8*IF(ISNUMBER($AF1932),AQ1932,0)+'01_指標庫'!$H$9*IF(ISNUMBER($AG1932),AR1932,0)+'01_指標庫'!$H$10*IF(ISNUMBER($AB1932),AM1932,0)+'01_指標庫'!$H$11*IF(ISNUMBER($AC1932),AN1932,0)+'01_指標庫'!$H$12*IF(ISNUMBER($AD1932),AO1932,0)+'01_指標庫'!$H$13*IF(ISNUMBER($AE1932),AP1932,0)+'01_指標庫'!$H$14*IF(ISNUMBER($I1932),O1932,0)+'01_指標庫'!$H$15*IF(ISNUMBER($AH1932),AS1932,0)+'01_指標庫'!$H$16*IF(ISNUMBER($K1932),P1932,0)+'01_指標庫'!$H$17*IF(ISNUMBER($AI1932),AT1932,0)+'01_指標庫'!$H$18*IF(ISNUMBER($AJ1932),AU1932,0)+'01_指標庫'!$H$19*IF(ISNUMBER($AK1932),AV1932,0)+'01_指標庫'!$H$20*IF(ISNUMBER($BB1932),BB1932,0)+'01_指標庫'!$H$21*IF(ISNUMBER($BC1932),BC1932,0))/AW1932,1))</f>
        <v>89.2</v>
      </c>
      <c r="AY1932" s="67"/>
      <c r="AZ1932" s="67"/>
      <c r="BA1932" s="66">
        <f t="shared" si="684"/>
        <v>4.2588677301635958E-3</v>
      </c>
      <c r="BB1932">
        <f t="shared" si="685"/>
        <v>50</v>
      </c>
      <c r="BC1932" t="str">
        <f t="shared" si="686"/>
        <v/>
      </c>
    </row>
    <row r="1933" spans="1:55" ht="15" customHeight="1">
      <c r="A1933" s="56">
        <v>1929</v>
      </c>
      <c r="B1933" s="57">
        <v>45358</v>
      </c>
      <c r="C1933" s="56">
        <v>2024</v>
      </c>
      <c r="D1933" s="58" t="s">
        <v>239</v>
      </c>
      <c r="E1933" s="59">
        <v>18297.990000000002</v>
      </c>
      <c r="F1933" s="60">
        <v>0.16098499999999999</v>
      </c>
      <c r="G1933" s="60">
        <v>-2.6899999999999998E-4</v>
      </c>
      <c r="H1933" s="61">
        <v>0.85709999999999997</v>
      </c>
      <c r="I1933" s="62">
        <v>327</v>
      </c>
      <c r="J1933" s="56" t="s">
        <v>235</v>
      </c>
      <c r="K1933" s="63">
        <v>14.44</v>
      </c>
      <c r="L1933" s="56">
        <f t="shared" si="687"/>
        <v>100</v>
      </c>
      <c r="M1933" s="56">
        <f t="shared" si="688"/>
        <v>100</v>
      </c>
      <c r="N1933" s="56">
        <f t="shared" si="689"/>
        <v>100</v>
      </c>
      <c r="O1933" s="56">
        <f t="shared" si="690"/>
        <v>100</v>
      </c>
      <c r="P1933" s="56">
        <f t="shared" si="691"/>
        <v>100</v>
      </c>
      <c r="Q1933" s="63"/>
      <c r="R1933" s="56"/>
      <c r="S1933" s="60">
        <f t="shared" si="704"/>
        <v>1.5563696991325759E-2</v>
      </c>
      <c r="T1933" s="64">
        <f t="shared" si="705"/>
        <v>-4.1379310344827891E-3</v>
      </c>
      <c r="V1933" s="65"/>
      <c r="W1933" s="65"/>
      <c r="Y1933" s="15" t="str">
        <f t="shared" si="692"/>
        <v>EASY</v>
      </c>
      <c r="AA1933" s="66">
        <f t="shared" si="706"/>
        <v>0.10408513411333886</v>
      </c>
      <c r="AB1933">
        <f>LOOKUP($B1933,'07_L1政策步階'!$A$4:$A$14,'07_L1政策步階'!$C$4:$C$14)</f>
        <v>0</v>
      </c>
      <c r="AC1933" s="65"/>
      <c r="AD1933" s="65"/>
      <c r="AE1933" s="65"/>
      <c r="AF1933" s="65"/>
      <c r="AG1933" s="65"/>
      <c r="AH1933" s="65"/>
      <c r="AI1933" s="65"/>
      <c r="AJ1933" s="65"/>
      <c r="AK1933" s="65"/>
      <c r="AL1933">
        <f t="shared" si="693"/>
        <v>100</v>
      </c>
      <c r="AM1933">
        <f t="shared" si="694"/>
        <v>50</v>
      </c>
      <c r="AN1933" t="str">
        <f t="shared" si="695"/>
        <v/>
      </c>
      <c r="AO1933" t="str">
        <f t="shared" si="696"/>
        <v/>
      </c>
      <c r="AP1933" t="str">
        <f t="shared" si="697"/>
        <v/>
      </c>
      <c r="AQ1933" t="str">
        <f t="shared" si="698"/>
        <v/>
      </c>
      <c r="AR1933" t="str">
        <f t="shared" si="699"/>
        <v/>
      </c>
      <c r="AS1933" t="str">
        <f t="shared" si="700"/>
        <v/>
      </c>
      <c r="AT1933" t="str">
        <f t="shared" si="701"/>
        <v/>
      </c>
      <c r="AU1933" t="str">
        <f t="shared" si="702"/>
        <v/>
      </c>
      <c r="AV1933" t="str">
        <f t="shared" si="703"/>
        <v/>
      </c>
      <c r="AW1933">
        <f>'01_指標庫'!$H$4*ISNUMBER($F1933)+'01_指標庫'!$H$5*ISNUMBER($AA1933)+'01_指標庫'!$H$6*ISNUMBER($G1933)+'01_指標庫'!$H$7*ISNUMBER($H1933)+'01_指標庫'!$H$8*ISNUMBER($AF1933)+'01_指標庫'!$H$9*ISNUMBER($AG1933)+'01_指標庫'!$H$10*ISNUMBER($AB1933)+'01_指標庫'!$H$11*ISNUMBER($AC1933)+'01_指標庫'!$H$12*ISNUMBER($AD1933)+'01_指標庫'!$H$13*ISNUMBER($AE1933)+'01_指標庫'!$H$14*ISNUMBER($I1933)+'01_指標庫'!$H$15*ISNUMBER($AH1933)+'01_指標庫'!$H$16*ISNUMBER($K1933)+'01_指標庫'!$H$17*ISNUMBER($AI1933)+'01_指標庫'!$H$18*ISNUMBER($AJ1933)+'01_指標庫'!$H$19*ISNUMBER($AK1933)+'01_指標庫'!$H$20*ISNUMBER($BB1933)+'01_指標庫'!$H$21*ISNUMBER($BC1933)</f>
        <v>51</v>
      </c>
      <c r="AX1933">
        <f>IF(AW1933=0,50,ROUND(('01_指標庫'!$H$4*IF(ISNUMBER($F1933),L1933,0)+'01_指標庫'!$H$5*IF(ISNUMBER($AA1933),AL1933,0)+'01_指標庫'!$H$6*IF(ISNUMBER($G1933),M1933,0)+'01_指標庫'!$H$7*IF(ISNUMBER($H1933),N1933,0)+'01_指標庫'!$H$8*IF(ISNUMBER($AF1933),AQ1933,0)+'01_指標庫'!$H$9*IF(ISNUMBER($AG1933),AR1933,0)+'01_指標庫'!$H$10*IF(ISNUMBER($AB1933),AM1933,0)+'01_指標庫'!$H$11*IF(ISNUMBER($AC1933),AN1933,0)+'01_指標庫'!$H$12*IF(ISNUMBER($AD1933),AO1933,0)+'01_指標庫'!$H$13*IF(ISNUMBER($AE1933),AP1933,0)+'01_指標庫'!$H$14*IF(ISNUMBER($I1933),O1933,0)+'01_指標庫'!$H$15*IF(ISNUMBER($AH1933),AS1933,0)+'01_指標庫'!$H$16*IF(ISNUMBER($K1933),P1933,0)+'01_指標庫'!$H$17*IF(ISNUMBER($AI1933),AT1933,0)+'01_指標庫'!$H$18*IF(ISNUMBER($AJ1933),AU1933,0)+'01_指標庫'!$H$19*IF(ISNUMBER($AK1933),AV1933,0)+'01_指標庫'!$H$20*IF(ISNUMBER($BB1933),BB1933,0)+'01_指標庫'!$H$21*IF(ISNUMBER($BC1933),BC1933,0))/AW1933,1))</f>
        <v>89.2</v>
      </c>
      <c r="AY1933" s="67"/>
      <c r="AZ1933" s="67"/>
      <c r="BA1933" s="66">
        <f t="shared" si="684"/>
        <v>5.4430072027547016E-3</v>
      </c>
      <c r="BB1933">
        <f t="shared" si="685"/>
        <v>50</v>
      </c>
      <c r="BC1933" t="str">
        <f t="shared" si="686"/>
        <v/>
      </c>
    </row>
    <row r="1934" spans="1:55" ht="15" customHeight="1">
      <c r="A1934" s="56">
        <v>1930</v>
      </c>
      <c r="B1934" s="57">
        <v>45359</v>
      </c>
      <c r="C1934" s="56">
        <v>2024</v>
      </c>
      <c r="D1934" s="58" t="s">
        <v>234</v>
      </c>
      <c r="E1934" s="59">
        <v>18018.45</v>
      </c>
      <c r="F1934" s="60">
        <v>0.141739</v>
      </c>
      <c r="G1934" s="60">
        <v>-1.5542E-2</v>
      </c>
      <c r="H1934" s="61">
        <v>0.85709999999999997</v>
      </c>
      <c r="I1934" s="62">
        <v>326</v>
      </c>
      <c r="J1934" s="56" t="s">
        <v>235</v>
      </c>
      <c r="K1934" s="63">
        <v>14.74</v>
      </c>
      <c r="L1934" s="56">
        <f t="shared" si="687"/>
        <v>100</v>
      </c>
      <c r="M1934" s="56">
        <f t="shared" si="688"/>
        <v>100</v>
      </c>
      <c r="N1934" s="56">
        <f t="shared" si="689"/>
        <v>100</v>
      </c>
      <c r="O1934" s="56">
        <f t="shared" si="690"/>
        <v>100</v>
      </c>
      <c r="P1934" s="56">
        <f t="shared" si="691"/>
        <v>100</v>
      </c>
      <c r="Q1934" s="63"/>
      <c r="R1934" s="56"/>
      <c r="S1934" s="60">
        <f t="shared" si="704"/>
        <v>-1.5277087811284229E-2</v>
      </c>
      <c r="T1934" s="64">
        <f t="shared" si="705"/>
        <v>2.0775623268698196E-2</v>
      </c>
      <c r="V1934" s="65"/>
      <c r="W1934" s="65"/>
      <c r="Y1934" s="15" t="str">
        <f t="shared" si="692"/>
        <v>EASY</v>
      </c>
      <c r="AA1934" s="66">
        <f t="shared" si="706"/>
        <v>0.10407162129513692</v>
      </c>
      <c r="AB1934">
        <f>LOOKUP($B1934,'07_L1政策步階'!$A$4:$A$14,'07_L1政策步階'!$C$4:$C$14)</f>
        <v>0</v>
      </c>
      <c r="AC1934" s="65"/>
      <c r="AD1934" s="65"/>
      <c r="AE1934" s="65"/>
      <c r="AF1934" s="65"/>
      <c r="AG1934" s="65"/>
      <c r="AH1934" s="65"/>
      <c r="AI1934" s="65"/>
      <c r="AJ1934" s="65"/>
      <c r="AK1934" s="65"/>
      <c r="AL1934">
        <f t="shared" si="693"/>
        <v>100</v>
      </c>
      <c r="AM1934">
        <f t="shared" si="694"/>
        <v>50</v>
      </c>
      <c r="AN1934" t="str">
        <f t="shared" si="695"/>
        <v/>
      </c>
      <c r="AO1934" t="str">
        <f t="shared" si="696"/>
        <v/>
      </c>
      <c r="AP1934" t="str">
        <f t="shared" si="697"/>
        <v/>
      </c>
      <c r="AQ1934" t="str">
        <f t="shared" si="698"/>
        <v/>
      </c>
      <c r="AR1934" t="str">
        <f t="shared" si="699"/>
        <v/>
      </c>
      <c r="AS1934" t="str">
        <f t="shared" si="700"/>
        <v/>
      </c>
      <c r="AT1934" t="str">
        <f t="shared" si="701"/>
        <v/>
      </c>
      <c r="AU1934" t="str">
        <f t="shared" si="702"/>
        <v/>
      </c>
      <c r="AV1934" t="str">
        <f t="shared" si="703"/>
        <v/>
      </c>
      <c r="AW1934">
        <f>'01_指標庫'!$H$4*ISNUMBER($F1934)+'01_指標庫'!$H$5*ISNUMBER($AA1934)+'01_指標庫'!$H$6*ISNUMBER($G1934)+'01_指標庫'!$H$7*ISNUMBER($H1934)+'01_指標庫'!$H$8*ISNUMBER($AF1934)+'01_指標庫'!$H$9*ISNUMBER($AG1934)+'01_指標庫'!$H$10*ISNUMBER($AB1934)+'01_指標庫'!$H$11*ISNUMBER($AC1934)+'01_指標庫'!$H$12*ISNUMBER($AD1934)+'01_指標庫'!$H$13*ISNUMBER($AE1934)+'01_指標庫'!$H$14*ISNUMBER($I1934)+'01_指標庫'!$H$15*ISNUMBER($AH1934)+'01_指標庫'!$H$16*ISNUMBER($K1934)+'01_指標庫'!$H$17*ISNUMBER($AI1934)+'01_指標庫'!$H$18*ISNUMBER($AJ1934)+'01_指標庫'!$H$19*ISNUMBER($AK1934)+'01_指標庫'!$H$20*ISNUMBER($BB1934)+'01_指標庫'!$H$21*ISNUMBER($BC1934)</f>
        <v>51</v>
      </c>
      <c r="AX1934">
        <f>IF(AW1934=0,50,ROUND(('01_指標庫'!$H$4*IF(ISNUMBER($F1934),L1934,0)+'01_指標庫'!$H$5*IF(ISNUMBER($AA1934),AL1934,0)+'01_指標庫'!$H$6*IF(ISNUMBER($G1934),M1934,0)+'01_指標庫'!$H$7*IF(ISNUMBER($H1934),N1934,0)+'01_指標庫'!$H$8*IF(ISNUMBER($AF1934),AQ1934,0)+'01_指標庫'!$H$9*IF(ISNUMBER($AG1934),AR1934,0)+'01_指標庫'!$H$10*IF(ISNUMBER($AB1934),AM1934,0)+'01_指標庫'!$H$11*IF(ISNUMBER($AC1934),AN1934,0)+'01_指標庫'!$H$12*IF(ISNUMBER($AD1934),AO1934,0)+'01_指標庫'!$H$13*IF(ISNUMBER($AE1934),AP1934,0)+'01_指標庫'!$H$14*IF(ISNUMBER($I1934),O1934,0)+'01_指標庫'!$H$15*IF(ISNUMBER($AH1934),AS1934,0)+'01_指標庫'!$H$16*IF(ISNUMBER($K1934),P1934,0)+'01_指標庫'!$H$17*IF(ISNUMBER($AI1934),AT1934,0)+'01_指標庫'!$H$18*IF(ISNUMBER($AJ1934),AU1934,0)+'01_指標庫'!$H$19*IF(ISNUMBER($AK1934),AV1934,0)+'01_指標庫'!$H$20*IF(ISNUMBER($BB1934),BB1934,0)+'01_指標庫'!$H$21*IF(ISNUMBER($BC1934),BC1934,0))/AW1934,1))</f>
        <v>89.2</v>
      </c>
      <c r="AY1934" s="67"/>
      <c r="AZ1934" s="67"/>
      <c r="BA1934" s="66">
        <f t="shared" ref="BA1934:BA1997" si="707">AVERAGE($E1930:$E1934)/AVERAGE($E1925:$E1934)-1</f>
        <v>1.8424666637131271E-3</v>
      </c>
      <c r="BB1934">
        <f t="shared" ref="BB1934:BB1997" si="708">IF(ISNUMBER($BA1934),IF(OR($S1934&lt;=-0.03,$BA1934&lt;-0.003),0,IF(OR($S1934&lt;=-0.02,$BA1934&lt;0.01),50,100)),"")</f>
        <v>50</v>
      </c>
      <c r="BC1934" t="str">
        <f t="shared" ref="BC1934:BC1997" si="709">IF(OR(COUNT($AZ1934)=0,COUNT($AZ1933)=0),"",IF(OR($AY1934/$AZ1933-1&lt;=-0.03,$AZ1934/$AZ1933-1&lt;=-0.045,IF(COUNT($AZ1925:$AZ1934)=10,AVERAGE($AZ1930:$AZ1934)/AVERAGE($AZ1925:$AZ1934)-1&lt;-0.01,FALSE())),0,IF(OR($AZ1934/$AZ1933-1&lt;=-0.02,IF(COUNT($AZ1925:$AZ1934)=10,AVERAGE($AZ1930:$AZ1934)/AVERAGE($AZ1925:$AZ1934)-1&lt;0.005,FALSE())),50,100)))</f>
        <v/>
      </c>
    </row>
    <row r="1935" spans="1:55" ht="15" customHeight="1">
      <c r="A1935" s="56">
        <v>1931</v>
      </c>
      <c r="B1935" s="57">
        <v>45362</v>
      </c>
      <c r="C1935" s="56">
        <v>2024</v>
      </c>
      <c r="D1935" s="58" t="s">
        <v>236</v>
      </c>
      <c r="E1935" s="59">
        <v>17951.689999999999</v>
      </c>
      <c r="F1935" s="60">
        <v>0.13596900000000001</v>
      </c>
      <c r="G1935" s="60">
        <v>-1.9189000000000001E-2</v>
      </c>
      <c r="H1935" s="61">
        <v>0.87760000000000005</v>
      </c>
      <c r="I1935" s="62">
        <v>326</v>
      </c>
      <c r="J1935" s="56" t="s">
        <v>235</v>
      </c>
      <c r="K1935" s="63">
        <v>15.22</v>
      </c>
      <c r="L1935" s="56">
        <f t="shared" si="687"/>
        <v>100</v>
      </c>
      <c r="M1935" s="56">
        <f t="shared" si="688"/>
        <v>100</v>
      </c>
      <c r="N1935" s="56">
        <f t="shared" si="689"/>
        <v>100</v>
      </c>
      <c r="O1935" s="56">
        <f t="shared" si="690"/>
        <v>100</v>
      </c>
      <c r="P1935" s="56">
        <f t="shared" si="691"/>
        <v>100</v>
      </c>
      <c r="Q1935" s="63"/>
      <c r="R1935" s="56"/>
      <c r="S1935" s="60">
        <f t="shared" si="704"/>
        <v>-3.7050911704392675E-3</v>
      </c>
      <c r="T1935" s="64">
        <f t="shared" si="705"/>
        <v>3.256445047489831E-2</v>
      </c>
      <c r="V1935" s="65"/>
      <c r="W1935" s="65"/>
      <c r="Y1935" s="15" t="str">
        <f t="shared" si="692"/>
        <v>EASY</v>
      </c>
      <c r="AA1935" s="66">
        <f t="shared" si="706"/>
        <v>0.10389920823389365</v>
      </c>
      <c r="AB1935">
        <f>LOOKUP($B1935,'07_L1政策步階'!$A$4:$A$14,'07_L1政策步階'!$C$4:$C$14)</f>
        <v>0</v>
      </c>
      <c r="AC1935" s="65"/>
      <c r="AD1935" s="65"/>
      <c r="AE1935" s="65"/>
      <c r="AF1935" s="65"/>
      <c r="AG1935" s="65"/>
      <c r="AH1935" s="65"/>
      <c r="AI1935" s="65"/>
      <c r="AJ1935" s="65"/>
      <c r="AK1935" s="65"/>
      <c r="AL1935">
        <f t="shared" si="693"/>
        <v>100</v>
      </c>
      <c r="AM1935">
        <f t="shared" si="694"/>
        <v>50</v>
      </c>
      <c r="AN1935" t="str">
        <f t="shared" si="695"/>
        <v/>
      </c>
      <c r="AO1935" t="str">
        <f t="shared" si="696"/>
        <v/>
      </c>
      <c r="AP1935" t="str">
        <f t="shared" si="697"/>
        <v/>
      </c>
      <c r="AQ1935" t="str">
        <f t="shared" si="698"/>
        <v/>
      </c>
      <c r="AR1935" t="str">
        <f t="shared" si="699"/>
        <v/>
      </c>
      <c r="AS1935" t="str">
        <f t="shared" si="700"/>
        <v/>
      </c>
      <c r="AT1935" t="str">
        <f t="shared" si="701"/>
        <v/>
      </c>
      <c r="AU1935" t="str">
        <f t="shared" si="702"/>
        <v/>
      </c>
      <c r="AV1935" t="str">
        <f t="shared" si="703"/>
        <v/>
      </c>
      <c r="AW1935">
        <f>'01_指標庫'!$H$4*ISNUMBER($F1935)+'01_指標庫'!$H$5*ISNUMBER($AA1935)+'01_指標庫'!$H$6*ISNUMBER($G1935)+'01_指標庫'!$H$7*ISNUMBER($H1935)+'01_指標庫'!$H$8*ISNUMBER($AF1935)+'01_指標庫'!$H$9*ISNUMBER($AG1935)+'01_指標庫'!$H$10*ISNUMBER($AB1935)+'01_指標庫'!$H$11*ISNUMBER($AC1935)+'01_指標庫'!$H$12*ISNUMBER($AD1935)+'01_指標庫'!$H$13*ISNUMBER($AE1935)+'01_指標庫'!$H$14*ISNUMBER($I1935)+'01_指標庫'!$H$15*ISNUMBER($AH1935)+'01_指標庫'!$H$16*ISNUMBER($K1935)+'01_指標庫'!$H$17*ISNUMBER($AI1935)+'01_指標庫'!$H$18*ISNUMBER($AJ1935)+'01_指標庫'!$H$19*ISNUMBER($AK1935)+'01_指標庫'!$H$20*ISNUMBER($BB1935)+'01_指標庫'!$H$21*ISNUMBER($BC1935)</f>
        <v>51</v>
      </c>
      <c r="AX1935">
        <f>IF(AW1935=0,50,ROUND(('01_指標庫'!$H$4*IF(ISNUMBER($F1935),L1935,0)+'01_指標庫'!$H$5*IF(ISNUMBER($AA1935),AL1935,0)+'01_指標庫'!$H$6*IF(ISNUMBER($G1935),M1935,0)+'01_指標庫'!$H$7*IF(ISNUMBER($H1935),N1935,0)+'01_指標庫'!$H$8*IF(ISNUMBER($AF1935),AQ1935,0)+'01_指標庫'!$H$9*IF(ISNUMBER($AG1935),AR1935,0)+'01_指標庫'!$H$10*IF(ISNUMBER($AB1935),AM1935,0)+'01_指標庫'!$H$11*IF(ISNUMBER($AC1935),AN1935,0)+'01_指標庫'!$H$12*IF(ISNUMBER($AD1935),AO1935,0)+'01_指標庫'!$H$13*IF(ISNUMBER($AE1935),AP1935,0)+'01_指標庫'!$H$14*IF(ISNUMBER($I1935),O1935,0)+'01_指標庫'!$H$15*IF(ISNUMBER($AH1935),AS1935,0)+'01_指標庫'!$H$16*IF(ISNUMBER($K1935),P1935,0)+'01_指標庫'!$H$17*IF(ISNUMBER($AI1935),AT1935,0)+'01_指標庫'!$H$18*IF(ISNUMBER($AJ1935),AU1935,0)+'01_指標庫'!$H$19*IF(ISNUMBER($AK1935),AV1935,0)+'01_指標庫'!$H$20*IF(ISNUMBER($BB1935),BB1935,0)+'01_指標庫'!$H$21*IF(ISNUMBER($BC1935),BC1935,0))/AW1935,1))</f>
        <v>89.2</v>
      </c>
      <c r="AY1935" s="67"/>
      <c r="AZ1935" s="67"/>
      <c r="BA1935" s="66">
        <f t="shared" si="707"/>
        <v>-1.3024193039335996E-3</v>
      </c>
      <c r="BB1935">
        <f t="shared" si="708"/>
        <v>50</v>
      </c>
      <c r="BC1935" t="str">
        <f t="shared" si="709"/>
        <v/>
      </c>
    </row>
    <row r="1936" spans="1:55" ht="15" customHeight="1">
      <c r="A1936" s="56">
        <v>1932</v>
      </c>
      <c r="B1936" s="57">
        <v>45363</v>
      </c>
      <c r="C1936" s="56">
        <v>2024</v>
      </c>
      <c r="D1936" s="58" t="s">
        <v>237</v>
      </c>
      <c r="E1936" s="59">
        <v>18219.11</v>
      </c>
      <c r="F1936" s="60">
        <v>0.15121000000000001</v>
      </c>
      <c r="G1936" s="60">
        <v>-4.5789999999999997E-3</v>
      </c>
      <c r="H1936" s="61">
        <v>0.87760000000000005</v>
      </c>
      <c r="I1936" s="62">
        <v>320</v>
      </c>
      <c r="J1936" s="56" t="s">
        <v>235</v>
      </c>
      <c r="K1936" s="63">
        <v>13.84</v>
      </c>
      <c r="L1936" s="56">
        <f t="shared" si="687"/>
        <v>100</v>
      </c>
      <c r="M1936" s="56">
        <f t="shared" si="688"/>
        <v>100</v>
      </c>
      <c r="N1936" s="56">
        <f t="shared" si="689"/>
        <v>100</v>
      </c>
      <c r="O1936" s="56">
        <f t="shared" si="690"/>
        <v>100</v>
      </c>
      <c r="P1936" s="56">
        <f t="shared" si="691"/>
        <v>100</v>
      </c>
      <c r="Q1936" s="63"/>
      <c r="R1936" s="56"/>
      <c r="S1936" s="60">
        <f t="shared" si="704"/>
        <v>1.4896647613678926E-2</v>
      </c>
      <c r="T1936" s="64">
        <f t="shared" si="705"/>
        <v>-9.067017082785811E-2</v>
      </c>
      <c r="V1936" s="65"/>
      <c r="W1936" s="65"/>
      <c r="Y1936" s="15" t="str">
        <f t="shared" si="692"/>
        <v>EASY</v>
      </c>
      <c r="AA1936" s="66">
        <f t="shared" si="706"/>
        <v>0.1039587535857398</v>
      </c>
      <c r="AB1936">
        <f>LOOKUP($B1936,'07_L1政策步階'!$A$4:$A$14,'07_L1政策步階'!$C$4:$C$14)</f>
        <v>0</v>
      </c>
      <c r="AC1936" s="65"/>
      <c r="AD1936" s="65"/>
      <c r="AE1936" s="65"/>
      <c r="AF1936" s="65"/>
      <c r="AG1936" s="65"/>
      <c r="AH1936" s="65"/>
      <c r="AI1936" s="65"/>
      <c r="AJ1936" s="65"/>
      <c r="AK1936" s="65"/>
      <c r="AL1936">
        <f t="shared" si="693"/>
        <v>100</v>
      </c>
      <c r="AM1936">
        <f t="shared" si="694"/>
        <v>50</v>
      </c>
      <c r="AN1936" t="str">
        <f t="shared" si="695"/>
        <v/>
      </c>
      <c r="AO1936" t="str">
        <f t="shared" si="696"/>
        <v/>
      </c>
      <c r="AP1936" t="str">
        <f t="shared" si="697"/>
        <v/>
      </c>
      <c r="AQ1936" t="str">
        <f t="shared" si="698"/>
        <v/>
      </c>
      <c r="AR1936" t="str">
        <f t="shared" si="699"/>
        <v/>
      </c>
      <c r="AS1936" t="str">
        <f t="shared" si="700"/>
        <v/>
      </c>
      <c r="AT1936" t="str">
        <f t="shared" si="701"/>
        <v/>
      </c>
      <c r="AU1936" t="str">
        <f t="shared" si="702"/>
        <v/>
      </c>
      <c r="AV1936" t="str">
        <f t="shared" si="703"/>
        <v/>
      </c>
      <c r="AW1936">
        <f>'01_指標庫'!$H$4*ISNUMBER($F1936)+'01_指標庫'!$H$5*ISNUMBER($AA1936)+'01_指標庫'!$H$6*ISNUMBER($G1936)+'01_指標庫'!$H$7*ISNUMBER($H1936)+'01_指標庫'!$H$8*ISNUMBER($AF1936)+'01_指標庫'!$H$9*ISNUMBER($AG1936)+'01_指標庫'!$H$10*ISNUMBER($AB1936)+'01_指標庫'!$H$11*ISNUMBER($AC1936)+'01_指標庫'!$H$12*ISNUMBER($AD1936)+'01_指標庫'!$H$13*ISNUMBER($AE1936)+'01_指標庫'!$H$14*ISNUMBER($I1936)+'01_指標庫'!$H$15*ISNUMBER($AH1936)+'01_指標庫'!$H$16*ISNUMBER($K1936)+'01_指標庫'!$H$17*ISNUMBER($AI1936)+'01_指標庫'!$H$18*ISNUMBER($AJ1936)+'01_指標庫'!$H$19*ISNUMBER($AK1936)+'01_指標庫'!$H$20*ISNUMBER($BB1936)+'01_指標庫'!$H$21*ISNUMBER($BC1936)</f>
        <v>51</v>
      </c>
      <c r="AX1936">
        <f>IF(AW1936=0,50,ROUND(('01_指標庫'!$H$4*IF(ISNUMBER($F1936),L1936,0)+'01_指標庫'!$H$5*IF(ISNUMBER($AA1936),AL1936,0)+'01_指標庫'!$H$6*IF(ISNUMBER($G1936),M1936,0)+'01_指標庫'!$H$7*IF(ISNUMBER($H1936),N1936,0)+'01_指標庫'!$H$8*IF(ISNUMBER($AF1936),AQ1936,0)+'01_指標庫'!$H$9*IF(ISNUMBER($AG1936),AR1936,0)+'01_指標庫'!$H$10*IF(ISNUMBER($AB1936),AM1936,0)+'01_指標庫'!$H$11*IF(ISNUMBER($AC1936),AN1936,0)+'01_指標庫'!$H$12*IF(ISNUMBER($AD1936),AO1936,0)+'01_指標庫'!$H$13*IF(ISNUMBER($AE1936),AP1936,0)+'01_指標庫'!$H$14*IF(ISNUMBER($I1936),O1936,0)+'01_指標庫'!$H$15*IF(ISNUMBER($AH1936),AS1936,0)+'01_指標庫'!$H$16*IF(ISNUMBER($K1936),P1936,0)+'01_指標庫'!$H$17*IF(ISNUMBER($AI1936),AT1936,0)+'01_指標庫'!$H$18*IF(ISNUMBER($AJ1936),AU1936,0)+'01_指標庫'!$H$19*IF(ISNUMBER($AK1936),AV1936,0)+'01_指標庫'!$H$20*IF(ISNUMBER($BB1936),BB1936,0)+'01_指標庫'!$H$21*IF(ISNUMBER($BC1936),BC1936,0))/AW1936,1))</f>
        <v>89.2</v>
      </c>
      <c r="AY1936" s="67"/>
      <c r="AZ1936" s="67"/>
      <c r="BA1936" s="66">
        <f t="shared" si="707"/>
        <v>8.8028548675755935E-4</v>
      </c>
      <c r="BB1936">
        <f t="shared" si="708"/>
        <v>50</v>
      </c>
      <c r="BC1936" t="str">
        <f t="shared" si="709"/>
        <v/>
      </c>
    </row>
    <row r="1937" spans="1:55" ht="15" customHeight="1">
      <c r="A1937" s="56">
        <v>1933</v>
      </c>
      <c r="B1937" s="57">
        <v>45364</v>
      </c>
      <c r="C1937" s="56">
        <v>2024</v>
      </c>
      <c r="D1937" s="58" t="s">
        <v>238</v>
      </c>
      <c r="E1937" s="59">
        <v>18068.47</v>
      </c>
      <c r="F1937" s="60">
        <v>0.140204</v>
      </c>
      <c r="G1937" s="60">
        <v>-1.2808999999999999E-2</v>
      </c>
      <c r="H1937" s="61">
        <v>0.87760000000000005</v>
      </c>
      <c r="I1937" s="62">
        <v>315</v>
      </c>
      <c r="J1937" s="56" t="s">
        <v>235</v>
      </c>
      <c r="K1937" s="63">
        <v>13.75</v>
      </c>
      <c r="L1937" s="56">
        <f t="shared" si="687"/>
        <v>100</v>
      </c>
      <c r="M1937" s="56">
        <f t="shared" si="688"/>
        <v>100</v>
      </c>
      <c r="N1937" s="56">
        <f t="shared" si="689"/>
        <v>100</v>
      </c>
      <c r="O1937" s="56">
        <f t="shared" si="690"/>
        <v>100</v>
      </c>
      <c r="P1937" s="56">
        <f t="shared" si="691"/>
        <v>100</v>
      </c>
      <c r="Q1937" s="63"/>
      <c r="R1937" s="56"/>
      <c r="S1937" s="60">
        <f t="shared" si="704"/>
        <v>-8.268241423428413E-3</v>
      </c>
      <c r="T1937" s="64">
        <f t="shared" si="705"/>
        <v>-6.5028901734104361E-3</v>
      </c>
      <c r="V1937" s="65"/>
      <c r="W1937" s="65"/>
      <c r="Y1937" s="15" t="str">
        <f t="shared" si="692"/>
        <v>EASY</v>
      </c>
      <c r="AA1937" s="66">
        <f t="shared" si="706"/>
        <v>0.10408839460762986</v>
      </c>
      <c r="AB1937">
        <f>LOOKUP($B1937,'07_L1政策步階'!$A$4:$A$14,'07_L1政策步階'!$C$4:$C$14)</f>
        <v>0</v>
      </c>
      <c r="AC1937" s="65"/>
      <c r="AD1937" s="65"/>
      <c r="AE1937" s="65"/>
      <c r="AF1937" s="65"/>
      <c r="AG1937" s="65"/>
      <c r="AH1937" s="65"/>
      <c r="AI1937" s="65"/>
      <c r="AJ1937" s="65"/>
      <c r="AK1937" s="65"/>
      <c r="AL1937">
        <f t="shared" si="693"/>
        <v>100</v>
      </c>
      <c r="AM1937">
        <f t="shared" si="694"/>
        <v>50</v>
      </c>
      <c r="AN1937" t="str">
        <f t="shared" si="695"/>
        <v/>
      </c>
      <c r="AO1937" t="str">
        <f t="shared" si="696"/>
        <v/>
      </c>
      <c r="AP1937" t="str">
        <f t="shared" si="697"/>
        <v/>
      </c>
      <c r="AQ1937" t="str">
        <f t="shared" si="698"/>
        <v/>
      </c>
      <c r="AR1937" t="str">
        <f t="shared" si="699"/>
        <v/>
      </c>
      <c r="AS1937" t="str">
        <f t="shared" si="700"/>
        <v/>
      </c>
      <c r="AT1937" t="str">
        <f t="shared" si="701"/>
        <v/>
      </c>
      <c r="AU1937" t="str">
        <f t="shared" si="702"/>
        <v/>
      </c>
      <c r="AV1937" t="str">
        <f t="shared" si="703"/>
        <v/>
      </c>
      <c r="AW1937">
        <f>'01_指標庫'!$H$4*ISNUMBER($F1937)+'01_指標庫'!$H$5*ISNUMBER($AA1937)+'01_指標庫'!$H$6*ISNUMBER($G1937)+'01_指標庫'!$H$7*ISNUMBER($H1937)+'01_指標庫'!$H$8*ISNUMBER($AF1937)+'01_指標庫'!$H$9*ISNUMBER($AG1937)+'01_指標庫'!$H$10*ISNUMBER($AB1937)+'01_指標庫'!$H$11*ISNUMBER($AC1937)+'01_指標庫'!$H$12*ISNUMBER($AD1937)+'01_指標庫'!$H$13*ISNUMBER($AE1937)+'01_指標庫'!$H$14*ISNUMBER($I1937)+'01_指標庫'!$H$15*ISNUMBER($AH1937)+'01_指標庫'!$H$16*ISNUMBER($K1937)+'01_指標庫'!$H$17*ISNUMBER($AI1937)+'01_指標庫'!$H$18*ISNUMBER($AJ1937)+'01_指標庫'!$H$19*ISNUMBER($AK1937)+'01_指標庫'!$H$20*ISNUMBER($BB1937)+'01_指標庫'!$H$21*ISNUMBER($BC1937)</f>
        <v>51</v>
      </c>
      <c r="AX1937">
        <f>IF(AW1937=0,50,ROUND(('01_指標庫'!$H$4*IF(ISNUMBER($F1937),L1937,0)+'01_指標庫'!$H$5*IF(ISNUMBER($AA1937),AL1937,0)+'01_指標庫'!$H$6*IF(ISNUMBER($G1937),M1937,0)+'01_指標庫'!$H$7*IF(ISNUMBER($H1937),N1937,0)+'01_指標庫'!$H$8*IF(ISNUMBER($AF1937),AQ1937,0)+'01_指標庫'!$H$9*IF(ISNUMBER($AG1937),AR1937,0)+'01_指標庫'!$H$10*IF(ISNUMBER($AB1937),AM1937,0)+'01_指標庫'!$H$11*IF(ISNUMBER($AC1937),AN1937,0)+'01_指標庫'!$H$12*IF(ISNUMBER($AD1937),AO1937,0)+'01_指標庫'!$H$13*IF(ISNUMBER($AE1937),AP1937,0)+'01_指標庫'!$H$14*IF(ISNUMBER($I1937),O1937,0)+'01_指標庫'!$H$15*IF(ISNUMBER($AH1937),AS1937,0)+'01_指標庫'!$H$16*IF(ISNUMBER($K1937),P1937,0)+'01_指標庫'!$H$17*IF(ISNUMBER($AI1937),AT1937,0)+'01_指標庫'!$H$18*IF(ISNUMBER($AJ1937),AU1937,0)+'01_指標庫'!$H$19*IF(ISNUMBER($AK1937),AV1937,0)+'01_指標庫'!$H$20*IF(ISNUMBER($BB1937),BB1937,0)+'01_指標庫'!$H$21*IF(ISNUMBER($BC1937),BC1937,0))/AW1937,1))</f>
        <v>89.2</v>
      </c>
      <c r="AY1937" s="67"/>
      <c r="AZ1937" s="67"/>
      <c r="BA1937" s="66">
        <f t="shared" si="707"/>
        <v>3.7024069069468979E-4</v>
      </c>
      <c r="BB1937">
        <f t="shared" si="708"/>
        <v>50</v>
      </c>
      <c r="BC1937" t="str">
        <f t="shared" si="709"/>
        <v/>
      </c>
    </row>
    <row r="1938" spans="1:55" ht="15" customHeight="1">
      <c r="A1938" s="56">
        <v>1934</v>
      </c>
      <c r="B1938" s="57">
        <v>45365</v>
      </c>
      <c r="C1938" s="56">
        <v>2024</v>
      </c>
      <c r="D1938" s="58" t="s">
        <v>239</v>
      </c>
      <c r="E1938" s="59">
        <v>18014.810000000001</v>
      </c>
      <c r="F1938" s="60">
        <v>0.135486</v>
      </c>
      <c r="G1938" s="60">
        <v>-1.5741000000000002E-2</v>
      </c>
      <c r="H1938" s="61">
        <v>0.85709999999999997</v>
      </c>
      <c r="I1938" s="62">
        <v>315</v>
      </c>
      <c r="J1938" s="56" t="s">
        <v>235</v>
      </c>
      <c r="K1938" s="63">
        <v>14.4</v>
      </c>
      <c r="L1938" s="56">
        <f t="shared" si="687"/>
        <v>100</v>
      </c>
      <c r="M1938" s="56">
        <f t="shared" si="688"/>
        <v>100</v>
      </c>
      <c r="N1938" s="56">
        <f t="shared" si="689"/>
        <v>100</v>
      </c>
      <c r="O1938" s="56">
        <f t="shared" si="690"/>
        <v>100</v>
      </c>
      <c r="P1938" s="56">
        <f t="shared" si="691"/>
        <v>100</v>
      </c>
      <c r="Q1938" s="63"/>
      <c r="R1938" s="56"/>
      <c r="S1938" s="60">
        <f t="shared" si="704"/>
        <v>-2.9698142676164441E-3</v>
      </c>
      <c r="T1938" s="64">
        <f t="shared" si="705"/>
        <v>4.7272727272727355E-2</v>
      </c>
      <c r="V1938" s="65"/>
      <c r="W1938" s="65"/>
      <c r="Y1938" s="15" t="str">
        <f t="shared" si="692"/>
        <v>EASY</v>
      </c>
      <c r="AA1938" s="66">
        <f t="shared" si="706"/>
        <v>0.10464944527757636</v>
      </c>
      <c r="AB1938">
        <f>LOOKUP($B1938,'07_L1政策步階'!$A$4:$A$14,'07_L1政策步階'!$C$4:$C$14)</f>
        <v>0</v>
      </c>
      <c r="AC1938" s="65"/>
      <c r="AD1938" s="65"/>
      <c r="AE1938" s="65"/>
      <c r="AF1938" s="65"/>
      <c r="AG1938" s="65"/>
      <c r="AH1938" s="65"/>
      <c r="AI1938" s="65"/>
      <c r="AJ1938" s="65"/>
      <c r="AK1938" s="65"/>
      <c r="AL1938">
        <f t="shared" si="693"/>
        <v>100</v>
      </c>
      <c r="AM1938">
        <f t="shared" si="694"/>
        <v>50</v>
      </c>
      <c r="AN1938" t="str">
        <f t="shared" si="695"/>
        <v/>
      </c>
      <c r="AO1938" t="str">
        <f t="shared" si="696"/>
        <v/>
      </c>
      <c r="AP1938" t="str">
        <f t="shared" si="697"/>
        <v/>
      </c>
      <c r="AQ1938" t="str">
        <f t="shared" si="698"/>
        <v/>
      </c>
      <c r="AR1938" t="str">
        <f t="shared" si="699"/>
        <v/>
      </c>
      <c r="AS1938" t="str">
        <f t="shared" si="700"/>
        <v/>
      </c>
      <c r="AT1938" t="str">
        <f t="shared" si="701"/>
        <v/>
      </c>
      <c r="AU1938" t="str">
        <f t="shared" si="702"/>
        <v/>
      </c>
      <c r="AV1938" t="str">
        <f t="shared" si="703"/>
        <v/>
      </c>
      <c r="AW1938">
        <f>'01_指標庫'!$H$4*ISNUMBER($F1938)+'01_指標庫'!$H$5*ISNUMBER($AA1938)+'01_指標庫'!$H$6*ISNUMBER($G1938)+'01_指標庫'!$H$7*ISNUMBER($H1938)+'01_指標庫'!$H$8*ISNUMBER($AF1938)+'01_指標庫'!$H$9*ISNUMBER($AG1938)+'01_指標庫'!$H$10*ISNUMBER($AB1938)+'01_指標庫'!$H$11*ISNUMBER($AC1938)+'01_指標庫'!$H$12*ISNUMBER($AD1938)+'01_指標庫'!$H$13*ISNUMBER($AE1938)+'01_指標庫'!$H$14*ISNUMBER($I1938)+'01_指標庫'!$H$15*ISNUMBER($AH1938)+'01_指標庫'!$H$16*ISNUMBER($K1938)+'01_指標庫'!$H$17*ISNUMBER($AI1938)+'01_指標庫'!$H$18*ISNUMBER($AJ1938)+'01_指標庫'!$H$19*ISNUMBER($AK1938)+'01_指標庫'!$H$20*ISNUMBER($BB1938)+'01_指標庫'!$H$21*ISNUMBER($BC1938)</f>
        <v>51</v>
      </c>
      <c r="AX1938">
        <f>IF(AW1938=0,50,ROUND(('01_指標庫'!$H$4*IF(ISNUMBER($F1938),L1938,0)+'01_指標庫'!$H$5*IF(ISNUMBER($AA1938),AL1938,0)+'01_指標庫'!$H$6*IF(ISNUMBER($G1938),M1938,0)+'01_指標庫'!$H$7*IF(ISNUMBER($H1938),N1938,0)+'01_指標庫'!$H$8*IF(ISNUMBER($AF1938),AQ1938,0)+'01_指標庫'!$H$9*IF(ISNUMBER($AG1938),AR1938,0)+'01_指標庫'!$H$10*IF(ISNUMBER($AB1938),AM1938,0)+'01_指標庫'!$H$11*IF(ISNUMBER($AC1938),AN1938,0)+'01_指標庫'!$H$12*IF(ISNUMBER($AD1938),AO1938,0)+'01_指標庫'!$H$13*IF(ISNUMBER($AE1938),AP1938,0)+'01_指標庫'!$H$14*IF(ISNUMBER($I1938),O1938,0)+'01_指標庫'!$H$15*IF(ISNUMBER($AH1938),AS1938,0)+'01_指標庫'!$H$16*IF(ISNUMBER($K1938),P1938,0)+'01_指標庫'!$H$17*IF(ISNUMBER($AI1938),AT1938,0)+'01_指標庫'!$H$18*IF(ISNUMBER($AJ1938),AU1938,0)+'01_指標庫'!$H$19*IF(ISNUMBER($AK1938),AV1938,0)+'01_指標庫'!$H$20*IF(ISNUMBER($BB1938),BB1938,0)+'01_指標庫'!$H$21*IF(ISNUMBER($BC1938),BC1938,0))/AW1938,1))</f>
        <v>89.2</v>
      </c>
      <c r="AY1938" s="67"/>
      <c r="AZ1938" s="67"/>
      <c r="BA1938" s="66">
        <f t="shared" si="707"/>
        <v>-2.5980669595146999E-3</v>
      </c>
      <c r="BB1938">
        <f t="shared" si="708"/>
        <v>50</v>
      </c>
      <c r="BC1938" t="str">
        <f t="shared" si="709"/>
        <v/>
      </c>
    </row>
    <row r="1939" spans="1:55" ht="15" customHeight="1">
      <c r="A1939" s="56">
        <v>1935</v>
      </c>
      <c r="B1939" s="57">
        <v>45366</v>
      </c>
      <c r="C1939" s="56">
        <v>2024</v>
      </c>
      <c r="D1939" s="58" t="s">
        <v>234</v>
      </c>
      <c r="E1939" s="59">
        <v>17808.25</v>
      </c>
      <c r="F1939" s="60">
        <v>0.12124600000000001</v>
      </c>
      <c r="G1939" s="60">
        <v>-2.7026000000000001E-2</v>
      </c>
      <c r="H1939" s="61">
        <v>0.8367</v>
      </c>
      <c r="I1939" s="62">
        <v>316</v>
      </c>
      <c r="J1939" s="56" t="s">
        <v>235</v>
      </c>
      <c r="K1939" s="63">
        <v>14.41</v>
      </c>
      <c r="L1939" s="56">
        <f t="shared" si="687"/>
        <v>100</v>
      </c>
      <c r="M1939" s="56">
        <f t="shared" si="688"/>
        <v>100</v>
      </c>
      <c r="N1939" s="56">
        <f t="shared" si="689"/>
        <v>100</v>
      </c>
      <c r="O1939" s="56">
        <f t="shared" si="690"/>
        <v>100</v>
      </c>
      <c r="P1939" s="56">
        <f t="shared" si="691"/>
        <v>100</v>
      </c>
      <c r="Q1939" s="63"/>
      <c r="R1939" s="56"/>
      <c r="S1939" s="60">
        <f t="shared" si="704"/>
        <v>-1.14661214856E-2</v>
      </c>
      <c r="T1939" s="64">
        <f t="shared" si="705"/>
        <v>6.9444444444433095E-4</v>
      </c>
      <c r="V1939" s="65"/>
      <c r="W1939" s="65"/>
      <c r="Y1939" s="15" t="str">
        <f t="shared" si="692"/>
        <v>EASY</v>
      </c>
      <c r="AA1939" s="66">
        <f t="shared" si="706"/>
        <v>0.10526156296350897</v>
      </c>
      <c r="AB1939">
        <f>LOOKUP($B1939,'07_L1政策步階'!$A$4:$A$14,'07_L1政策步階'!$C$4:$C$14)</f>
        <v>0</v>
      </c>
      <c r="AC1939" s="65"/>
      <c r="AD1939" s="65"/>
      <c r="AE1939" s="65"/>
      <c r="AF1939" s="65"/>
      <c r="AG1939" s="65"/>
      <c r="AH1939" s="65"/>
      <c r="AI1939" s="65"/>
      <c r="AJ1939" s="65"/>
      <c r="AK1939" s="65"/>
      <c r="AL1939">
        <f t="shared" si="693"/>
        <v>100</v>
      </c>
      <c r="AM1939">
        <f t="shared" si="694"/>
        <v>50</v>
      </c>
      <c r="AN1939" t="str">
        <f t="shared" si="695"/>
        <v/>
      </c>
      <c r="AO1939" t="str">
        <f t="shared" si="696"/>
        <v/>
      </c>
      <c r="AP1939" t="str">
        <f t="shared" si="697"/>
        <v/>
      </c>
      <c r="AQ1939" t="str">
        <f t="shared" si="698"/>
        <v/>
      </c>
      <c r="AR1939" t="str">
        <f t="shared" si="699"/>
        <v/>
      </c>
      <c r="AS1939" t="str">
        <f t="shared" si="700"/>
        <v/>
      </c>
      <c r="AT1939" t="str">
        <f t="shared" si="701"/>
        <v/>
      </c>
      <c r="AU1939" t="str">
        <f t="shared" si="702"/>
        <v/>
      </c>
      <c r="AV1939" t="str">
        <f t="shared" si="703"/>
        <v/>
      </c>
      <c r="AW1939">
        <f>'01_指標庫'!$H$4*ISNUMBER($F1939)+'01_指標庫'!$H$5*ISNUMBER($AA1939)+'01_指標庫'!$H$6*ISNUMBER($G1939)+'01_指標庫'!$H$7*ISNUMBER($H1939)+'01_指標庫'!$H$8*ISNUMBER($AF1939)+'01_指標庫'!$H$9*ISNUMBER($AG1939)+'01_指標庫'!$H$10*ISNUMBER($AB1939)+'01_指標庫'!$H$11*ISNUMBER($AC1939)+'01_指標庫'!$H$12*ISNUMBER($AD1939)+'01_指標庫'!$H$13*ISNUMBER($AE1939)+'01_指標庫'!$H$14*ISNUMBER($I1939)+'01_指標庫'!$H$15*ISNUMBER($AH1939)+'01_指標庫'!$H$16*ISNUMBER($K1939)+'01_指標庫'!$H$17*ISNUMBER($AI1939)+'01_指標庫'!$H$18*ISNUMBER($AJ1939)+'01_指標庫'!$H$19*ISNUMBER($AK1939)+'01_指標庫'!$H$20*ISNUMBER($BB1939)+'01_指標庫'!$H$21*ISNUMBER($BC1939)</f>
        <v>51</v>
      </c>
      <c r="AX1939">
        <f>IF(AW1939=0,50,ROUND(('01_指標庫'!$H$4*IF(ISNUMBER($F1939),L1939,0)+'01_指標庫'!$H$5*IF(ISNUMBER($AA1939),AL1939,0)+'01_指標庫'!$H$6*IF(ISNUMBER($G1939),M1939,0)+'01_指標庫'!$H$7*IF(ISNUMBER($H1939),N1939,0)+'01_指標庫'!$H$8*IF(ISNUMBER($AF1939),AQ1939,0)+'01_指標庫'!$H$9*IF(ISNUMBER($AG1939),AR1939,0)+'01_指標庫'!$H$10*IF(ISNUMBER($AB1939),AM1939,0)+'01_指標庫'!$H$11*IF(ISNUMBER($AC1939),AN1939,0)+'01_指標庫'!$H$12*IF(ISNUMBER($AD1939),AO1939,0)+'01_指標庫'!$H$13*IF(ISNUMBER($AE1939),AP1939,0)+'01_指標庫'!$H$14*IF(ISNUMBER($I1939),O1939,0)+'01_指標庫'!$H$15*IF(ISNUMBER($AH1939),AS1939,0)+'01_指標庫'!$H$16*IF(ISNUMBER($K1939),P1939,0)+'01_指標庫'!$H$17*IF(ISNUMBER($AI1939),AT1939,0)+'01_指標庫'!$H$18*IF(ISNUMBER($AJ1939),AU1939,0)+'01_指標庫'!$H$19*IF(ISNUMBER($AK1939),AV1939,0)+'01_指標庫'!$H$20*IF(ISNUMBER($BB1939),BB1939,0)+'01_指標庫'!$H$21*IF(ISNUMBER($BC1939),BC1939,0))/AW1939,1))</f>
        <v>89.2</v>
      </c>
      <c r="AY1939" s="67"/>
      <c r="AZ1939" s="67"/>
      <c r="BA1939" s="66">
        <f t="shared" si="707"/>
        <v>-2.1938205532008315E-3</v>
      </c>
      <c r="BB1939">
        <f t="shared" si="708"/>
        <v>50</v>
      </c>
      <c r="BC1939" t="str">
        <f t="shared" si="709"/>
        <v/>
      </c>
    </row>
    <row r="1940" spans="1:55" ht="15" customHeight="1">
      <c r="A1940" s="56">
        <v>1936</v>
      </c>
      <c r="B1940" s="57">
        <v>45369</v>
      </c>
      <c r="C1940" s="56">
        <v>2024</v>
      </c>
      <c r="D1940" s="58" t="s">
        <v>236</v>
      </c>
      <c r="E1940" s="59">
        <v>17985.009999999998</v>
      </c>
      <c r="F1940" s="60">
        <v>0.131047</v>
      </c>
      <c r="G1940" s="60">
        <v>-1.7368999999999999E-2</v>
      </c>
      <c r="H1940" s="61">
        <v>0.87760000000000005</v>
      </c>
      <c r="I1940" s="62">
        <v>313</v>
      </c>
      <c r="J1940" s="56" t="s">
        <v>235</v>
      </c>
      <c r="K1940" s="63">
        <v>14.33</v>
      </c>
      <c r="L1940" s="56">
        <f t="shared" si="687"/>
        <v>100</v>
      </c>
      <c r="M1940" s="56">
        <f t="shared" si="688"/>
        <v>100</v>
      </c>
      <c r="N1940" s="56">
        <f t="shared" si="689"/>
        <v>100</v>
      </c>
      <c r="O1940" s="56">
        <f t="shared" si="690"/>
        <v>100</v>
      </c>
      <c r="P1940" s="56">
        <f t="shared" si="691"/>
        <v>100</v>
      </c>
      <c r="Q1940" s="63"/>
      <c r="R1940" s="56"/>
      <c r="S1940" s="60">
        <f t="shared" si="704"/>
        <v>9.9257366669940339E-3</v>
      </c>
      <c r="T1940" s="64">
        <f t="shared" si="705"/>
        <v>-5.5517002081887368E-3</v>
      </c>
      <c r="V1940" s="65"/>
      <c r="W1940" s="65"/>
      <c r="Y1940" s="15" t="str">
        <f t="shared" si="692"/>
        <v>EASY</v>
      </c>
      <c r="AA1940" s="66">
        <f t="shared" si="706"/>
        <v>0.10610689423697806</v>
      </c>
      <c r="AB1940">
        <f>LOOKUP($B1940,'07_L1政策步階'!$A$4:$A$14,'07_L1政策步階'!$C$4:$C$14)</f>
        <v>0</v>
      </c>
      <c r="AC1940" s="65"/>
      <c r="AD1940" s="65"/>
      <c r="AE1940" s="65"/>
      <c r="AF1940" s="65"/>
      <c r="AG1940" s="65"/>
      <c r="AH1940" s="65"/>
      <c r="AI1940" s="65"/>
      <c r="AJ1940" s="65"/>
      <c r="AK1940" s="65"/>
      <c r="AL1940">
        <f t="shared" si="693"/>
        <v>100</v>
      </c>
      <c r="AM1940">
        <f t="shared" si="694"/>
        <v>50</v>
      </c>
      <c r="AN1940" t="str">
        <f t="shared" si="695"/>
        <v/>
      </c>
      <c r="AO1940" t="str">
        <f t="shared" si="696"/>
        <v/>
      </c>
      <c r="AP1940" t="str">
        <f t="shared" si="697"/>
        <v/>
      </c>
      <c r="AQ1940" t="str">
        <f t="shared" si="698"/>
        <v/>
      </c>
      <c r="AR1940" t="str">
        <f t="shared" si="699"/>
        <v/>
      </c>
      <c r="AS1940" t="str">
        <f t="shared" si="700"/>
        <v/>
      </c>
      <c r="AT1940" t="str">
        <f t="shared" si="701"/>
        <v/>
      </c>
      <c r="AU1940" t="str">
        <f t="shared" si="702"/>
        <v/>
      </c>
      <c r="AV1940" t="str">
        <f t="shared" si="703"/>
        <v/>
      </c>
      <c r="AW1940">
        <f>'01_指標庫'!$H$4*ISNUMBER($F1940)+'01_指標庫'!$H$5*ISNUMBER($AA1940)+'01_指標庫'!$H$6*ISNUMBER($G1940)+'01_指標庫'!$H$7*ISNUMBER($H1940)+'01_指標庫'!$H$8*ISNUMBER($AF1940)+'01_指標庫'!$H$9*ISNUMBER($AG1940)+'01_指標庫'!$H$10*ISNUMBER($AB1940)+'01_指標庫'!$H$11*ISNUMBER($AC1940)+'01_指標庫'!$H$12*ISNUMBER($AD1940)+'01_指標庫'!$H$13*ISNUMBER($AE1940)+'01_指標庫'!$H$14*ISNUMBER($I1940)+'01_指標庫'!$H$15*ISNUMBER($AH1940)+'01_指標庫'!$H$16*ISNUMBER($K1940)+'01_指標庫'!$H$17*ISNUMBER($AI1940)+'01_指標庫'!$H$18*ISNUMBER($AJ1940)+'01_指標庫'!$H$19*ISNUMBER($AK1940)+'01_指標庫'!$H$20*ISNUMBER($BB1940)+'01_指標庫'!$H$21*ISNUMBER($BC1940)</f>
        <v>51</v>
      </c>
      <c r="AX1940">
        <f>IF(AW1940=0,50,ROUND(('01_指標庫'!$H$4*IF(ISNUMBER($F1940),L1940,0)+'01_指標庫'!$H$5*IF(ISNUMBER($AA1940),AL1940,0)+'01_指標庫'!$H$6*IF(ISNUMBER($G1940),M1940,0)+'01_指標庫'!$H$7*IF(ISNUMBER($H1940),N1940,0)+'01_指標庫'!$H$8*IF(ISNUMBER($AF1940),AQ1940,0)+'01_指標庫'!$H$9*IF(ISNUMBER($AG1940),AR1940,0)+'01_指標庫'!$H$10*IF(ISNUMBER($AB1940),AM1940,0)+'01_指標庫'!$H$11*IF(ISNUMBER($AC1940),AN1940,0)+'01_指標庫'!$H$12*IF(ISNUMBER($AD1940),AO1940,0)+'01_指標庫'!$H$13*IF(ISNUMBER($AE1940),AP1940,0)+'01_指標庫'!$H$14*IF(ISNUMBER($I1940),O1940,0)+'01_指標庫'!$H$15*IF(ISNUMBER($AH1940),AS1940,0)+'01_指標庫'!$H$16*IF(ISNUMBER($K1940),P1940,0)+'01_指標庫'!$H$17*IF(ISNUMBER($AI1940),AT1940,0)+'01_指標庫'!$H$18*IF(ISNUMBER($AJ1940),AU1940,0)+'01_指標庫'!$H$19*IF(ISNUMBER($AK1940),AV1940,0)+'01_指標庫'!$H$20*IF(ISNUMBER($BB1940),BB1940,0)+'01_指標庫'!$H$21*IF(ISNUMBER($BC1940),BC1940,0))/AW1940,1))</f>
        <v>89.2</v>
      </c>
      <c r="AY1940" s="67"/>
      <c r="AZ1940" s="67"/>
      <c r="BA1940" s="66">
        <f t="shared" si="707"/>
        <v>-4.8768793208697758E-4</v>
      </c>
      <c r="BB1940">
        <f t="shared" si="708"/>
        <v>50</v>
      </c>
      <c r="BC1940" t="str">
        <f t="shared" si="709"/>
        <v/>
      </c>
    </row>
    <row r="1941" spans="1:55" ht="15" customHeight="1">
      <c r="A1941" s="56">
        <v>1937</v>
      </c>
      <c r="B1941" s="57">
        <v>45370</v>
      </c>
      <c r="C1941" s="56">
        <v>2024</v>
      </c>
      <c r="D1941" s="58" t="s">
        <v>237</v>
      </c>
      <c r="E1941" s="59">
        <v>18032.2</v>
      </c>
      <c r="F1941" s="60">
        <v>0.13273599999999999</v>
      </c>
      <c r="G1941" s="60">
        <v>-1.4791E-2</v>
      </c>
      <c r="H1941" s="61">
        <v>0.87760000000000005</v>
      </c>
      <c r="I1941" s="62">
        <v>310</v>
      </c>
      <c r="J1941" s="56" t="s">
        <v>235</v>
      </c>
      <c r="K1941" s="63">
        <v>13.82</v>
      </c>
      <c r="L1941" s="56">
        <f t="shared" si="687"/>
        <v>100</v>
      </c>
      <c r="M1941" s="56">
        <f t="shared" si="688"/>
        <v>100</v>
      </c>
      <c r="N1941" s="56">
        <f t="shared" si="689"/>
        <v>100</v>
      </c>
      <c r="O1941" s="56">
        <f t="shared" si="690"/>
        <v>100</v>
      </c>
      <c r="P1941" s="56">
        <f t="shared" si="691"/>
        <v>100</v>
      </c>
      <c r="Q1941" s="63"/>
      <c r="R1941" s="56"/>
      <c r="S1941" s="60">
        <f t="shared" si="704"/>
        <v>2.6238517520982274E-3</v>
      </c>
      <c r="T1941" s="64">
        <f t="shared" si="705"/>
        <v>-3.558967201674812E-2</v>
      </c>
      <c r="V1941" s="65"/>
      <c r="W1941" s="65"/>
      <c r="Y1941" s="15" t="str">
        <f t="shared" si="692"/>
        <v>EASY</v>
      </c>
      <c r="AA1941" s="66">
        <f t="shared" si="706"/>
        <v>0.10702817178384372</v>
      </c>
      <c r="AB1941">
        <f>LOOKUP($B1941,'07_L1政策步階'!$A$4:$A$14,'07_L1政策步階'!$C$4:$C$14)</f>
        <v>0</v>
      </c>
      <c r="AC1941" s="65"/>
      <c r="AD1941" s="65"/>
      <c r="AE1941" s="65"/>
      <c r="AF1941" s="65"/>
      <c r="AG1941" s="65"/>
      <c r="AH1941" s="65"/>
      <c r="AI1941" s="65"/>
      <c r="AJ1941" s="65"/>
      <c r="AK1941" s="65"/>
      <c r="AL1941">
        <f t="shared" si="693"/>
        <v>100</v>
      </c>
      <c r="AM1941">
        <f t="shared" si="694"/>
        <v>50</v>
      </c>
      <c r="AN1941" t="str">
        <f t="shared" si="695"/>
        <v/>
      </c>
      <c r="AO1941" t="str">
        <f t="shared" si="696"/>
        <v/>
      </c>
      <c r="AP1941" t="str">
        <f t="shared" si="697"/>
        <v/>
      </c>
      <c r="AQ1941" t="str">
        <f t="shared" si="698"/>
        <v/>
      </c>
      <c r="AR1941" t="str">
        <f t="shared" si="699"/>
        <v/>
      </c>
      <c r="AS1941" t="str">
        <f t="shared" si="700"/>
        <v/>
      </c>
      <c r="AT1941" t="str">
        <f t="shared" si="701"/>
        <v/>
      </c>
      <c r="AU1941" t="str">
        <f t="shared" si="702"/>
        <v/>
      </c>
      <c r="AV1941" t="str">
        <f t="shared" si="703"/>
        <v/>
      </c>
      <c r="AW1941">
        <f>'01_指標庫'!$H$4*ISNUMBER($F1941)+'01_指標庫'!$H$5*ISNUMBER($AA1941)+'01_指標庫'!$H$6*ISNUMBER($G1941)+'01_指標庫'!$H$7*ISNUMBER($H1941)+'01_指標庫'!$H$8*ISNUMBER($AF1941)+'01_指標庫'!$H$9*ISNUMBER($AG1941)+'01_指標庫'!$H$10*ISNUMBER($AB1941)+'01_指標庫'!$H$11*ISNUMBER($AC1941)+'01_指標庫'!$H$12*ISNUMBER($AD1941)+'01_指標庫'!$H$13*ISNUMBER($AE1941)+'01_指標庫'!$H$14*ISNUMBER($I1941)+'01_指標庫'!$H$15*ISNUMBER($AH1941)+'01_指標庫'!$H$16*ISNUMBER($K1941)+'01_指標庫'!$H$17*ISNUMBER($AI1941)+'01_指標庫'!$H$18*ISNUMBER($AJ1941)+'01_指標庫'!$H$19*ISNUMBER($AK1941)+'01_指標庫'!$H$20*ISNUMBER($BB1941)+'01_指標庫'!$H$21*ISNUMBER($BC1941)</f>
        <v>51</v>
      </c>
      <c r="AX1941">
        <f>IF(AW1941=0,50,ROUND(('01_指標庫'!$H$4*IF(ISNUMBER($F1941),L1941,0)+'01_指標庫'!$H$5*IF(ISNUMBER($AA1941),AL1941,0)+'01_指標庫'!$H$6*IF(ISNUMBER($G1941),M1941,0)+'01_指標庫'!$H$7*IF(ISNUMBER($H1941),N1941,0)+'01_指標庫'!$H$8*IF(ISNUMBER($AF1941),AQ1941,0)+'01_指標庫'!$H$9*IF(ISNUMBER($AG1941),AR1941,0)+'01_指標庫'!$H$10*IF(ISNUMBER($AB1941),AM1941,0)+'01_指標庫'!$H$11*IF(ISNUMBER($AC1941),AN1941,0)+'01_指標庫'!$H$12*IF(ISNUMBER($AD1941),AO1941,0)+'01_指標庫'!$H$13*IF(ISNUMBER($AE1941),AP1941,0)+'01_指標庫'!$H$14*IF(ISNUMBER($I1941),O1941,0)+'01_指標庫'!$H$15*IF(ISNUMBER($AH1941),AS1941,0)+'01_指標庫'!$H$16*IF(ISNUMBER($K1941),P1941,0)+'01_指標庫'!$H$17*IF(ISNUMBER($AI1941),AT1941,0)+'01_指標庫'!$H$18*IF(ISNUMBER($AJ1941),AU1941,0)+'01_指標庫'!$H$19*IF(ISNUMBER($AK1941),AV1941,0)+'01_指標庫'!$H$20*IF(ISNUMBER($BB1941),BB1941,0)+'01_指標庫'!$H$21*IF(ISNUMBER($BC1941),BC1941,0))/AW1941,1))</f>
        <v>83.3</v>
      </c>
      <c r="AY1941" s="67"/>
      <c r="AZ1941" s="67"/>
      <c r="BA1941" s="66">
        <f t="shared" si="707"/>
        <v>-3.3039092684559179E-3</v>
      </c>
      <c r="BB1941">
        <f t="shared" si="708"/>
        <v>0</v>
      </c>
      <c r="BC1941" t="str">
        <f t="shared" si="709"/>
        <v/>
      </c>
    </row>
    <row r="1942" spans="1:55" ht="15" customHeight="1">
      <c r="A1942" s="56">
        <v>1938</v>
      </c>
      <c r="B1942" s="57">
        <v>45371</v>
      </c>
      <c r="C1942" s="56">
        <v>2024</v>
      </c>
      <c r="D1942" s="58" t="s">
        <v>238</v>
      </c>
      <c r="E1942" s="59">
        <v>18240.11</v>
      </c>
      <c r="F1942" s="60">
        <v>0.14446800000000001</v>
      </c>
      <c r="G1942" s="60">
        <v>-3.431E-3</v>
      </c>
      <c r="H1942" s="61">
        <v>0.87760000000000005</v>
      </c>
      <c r="I1942" s="62">
        <v>314</v>
      </c>
      <c r="J1942" s="56" t="s">
        <v>235</v>
      </c>
      <c r="K1942" s="63">
        <v>13.04</v>
      </c>
      <c r="L1942" s="56">
        <f t="shared" si="687"/>
        <v>100</v>
      </c>
      <c r="M1942" s="56">
        <f t="shared" si="688"/>
        <v>100</v>
      </c>
      <c r="N1942" s="56">
        <f t="shared" si="689"/>
        <v>100</v>
      </c>
      <c r="O1942" s="56">
        <f t="shared" si="690"/>
        <v>100</v>
      </c>
      <c r="P1942" s="56">
        <f t="shared" si="691"/>
        <v>100</v>
      </c>
      <c r="Q1942" s="63"/>
      <c r="R1942" s="56"/>
      <c r="S1942" s="60">
        <f t="shared" si="704"/>
        <v>1.1529929792260418E-2</v>
      </c>
      <c r="T1942" s="64">
        <f t="shared" si="705"/>
        <v>-5.6439942112879948E-2</v>
      </c>
      <c r="V1942" s="65"/>
      <c r="W1942" s="65"/>
      <c r="Y1942" s="15" t="str">
        <f t="shared" si="692"/>
        <v>EASY</v>
      </c>
      <c r="AA1942" s="66">
        <f t="shared" si="706"/>
        <v>0.10774100830902111</v>
      </c>
      <c r="AB1942">
        <f>LOOKUP($B1942,'07_L1政策步階'!$A$4:$A$14,'07_L1政策步階'!$C$4:$C$14)</f>
        <v>0</v>
      </c>
      <c r="AC1942" s="65"/>
      <c r="AD1942" s="65"/>
      <c r="AE1942" s="65"/>
      <c r="AF1942" s="65"/>
      <c r="AG1942" s="65"/>
      <c r="AH1942" s="65"/>
      <c r="AI1942" s="65"/>
      <c r="AJ1942" s="65"/>
      <c r="AK1942" s="65"/>
      <c r="AL1942">
        <f t="shared" si="693"/>
        <v>100</v>
      </c>
      <c r="AM1942">
        <f t="shared" si="694"/>
        <v>50</v>
      </c>
      <c r="AN1942" t="str">
        <f t="shared" si="695"/>
        <v/>
      </c>
      <c r="AO1942" t="str">
        <f t="shared" si="696"/>
        <v/>
      </c>
      <c r="AP1942" t="str">
        <f t="shared" si="697"/>
        <v/>
      </c>
      <c r="AQ1942" t="str">
        <f t="shared" si="698"/>
        <v/>
      </c>
      <c r="AR1942" t="str">
        <f t="shared" si="699"/>
        <v/>
      </c>
      <c r="AS1942" t="str">
        <f t="shared" si="700"/>
        <v/>
      </c>
      <c r="AT1942" t="str">
        <f t="shared" si="701"/>
        <v/>
      </c>
      <c r="AU1942" t="str">
        <f t="shared" si="702"/>
        <v/>
      </c>
      <c r="AV1942" t="str">
        <f t="shared" si="703"/>
        <v/>
      </c>
      <c r="AW1942">
        <f>'01_指標庫'!$H$4*ISNUMBER($F1942)+'01_指標庫'!$H$5*ISNUMBER($AA1942)+'01_指標庫'!$H$6*ISNUMBER($G1942)+'01_指標庫'!$H$7*ISNUMBER($H1942)+'01_指標庫'!$H$8*ISNUMBER($AF1942)+'01_指標庫'!$H$9*ISNUMBER($AG1942)+'01_指標庫'!$H$10*ISNUMBER($AB1942)+'01_指標庫'!$H$11*ISNUMBER($AC1942)+'01_指標庫'!$H$12*ISNUMBER($AD1942)+'01_指標庫'!$H$13*ISNUMBER($AE1942)+'01_指標庫'!$H$14*ISNUMBER($I1942)+'01_指標庫'!$H$15*ISNUMBER($AH1942)+'01_指標庫'!$H$16*ISNUMBER($K1942)+'01_指標庫'!$H$17*ISNUMBER($AI1942)+'01_指標庫'!$H$18*ISNUMBER($AJ1942)+'01_指標庫'!$H$19*ISNUMBER($AK1942)+'01_指標庫'!$H$20*ISNUMBER($BB1942)+'01_指標庫'!$H$21*ISNUMBER($BC1942)</f>
        <v>51</v>
      </c>
      <c r="AX1942">
        <f>IF(AW1942=0,50,ROUND(('01_指標庫'!$H$4*IF(ISNUMBER($F1942),L1942,0)+'01_指標庫'!$H$5*IF(ISNUMBER($AA1942),AL1942,0)+'01_指標庫'!$H$6*IF(ISNUMBER($G1942),M1942,0)+'01_指標庫'!$H$7*IF(ISNUMBER($H1942),N1942,0)+'01_指標庫'!$H$8*IF(ISNUMBER($AF1942),AQ1942,0)+'01_指標庫'!$H$9*IF(ISNUMBER($AG1942),AR1942,0)+'01_指標庫'!$H$10*IF(ISNUMBER($AB1942),AM1942,0)+'01_指標庫'!$H$11*IF(ISNUMBER($AC1942),AN1942,0)+'01_指標庫'!$H$12*IF(ISNUMBER($AD1942),AO1942,0)+'01_指標庫'!$H$13*IF(ISNUMBER($AE1942),AP1942,0)+'01_指標庫'!$H$14*IF(ISNUMBER($I1942),O1942,0)+'01_指標庫'!$H$15*IF(ISNUMBER($AH1942),AS1942,0)+'01_指標庫'!$H$16*IF(ISNUMBER($K1942),P1942,0)+'01_指標庫'!$H$17*IF(ISNUMBER($AI1942),AT1942,0)+'01_指標庫'!$H$18*IF(ISNUMBER($AJ1942),AU1942,0)+'01_指標庫'!$H$19*IF(ISNUMBER($AK1942),AV1942,0)+'01_指標庫'!$H$20*IF(ISNUMBER($BB1942),BB1942,0)+'01_指標庫'!$H$21*IF(ISNUMBER($BC1942),BC1942,0))/AW1942,1))</f>
        <v>89.2</v>
      </c>
      <c r="AY1942" s="67"/>
      <c r="AZ1942" s="67"/>
      <c r="BA1942" s="66">
        <f t="shared" si="707"/>
        <v>-2.6314232111648295E-3</v>
      </c>
      <c r="BB1942">
        <f t="shared" si="708"/>
        <v>50</v>
      </c>
      <c r="BC1942" t="str">
        <f t="shared" si="709"/>
        <v/>
      </c>
    </row>
    <row r="1943" spans="1:55" ht="15" customHeight="1">
      <c r="A1943" s="56">
        <v>1939</v>
      </c>
      <c r="B1943" s="57">
        <v>45372</v>
      </c>
      <c r="C1943" s="56">
        <v>2024</v>
      </c>
      <c r="D1943" s="58" t="s">
        <v>239</v>
      </c>
      <c r="E1943" s="59">
        <v>18320.38</v>
      </c>
      <c r="F1943" s="60">
        <v>0.148149</v>
      </c>
      <c r="G1943" s="60">
        <v>0</v>
      </c>
      <c r="H1943" s="61">
        <v>0.85709999999999997</v>
      </c>
      <c r="I1943" s="62">
        <v>305</v>
      </c>
      <c r="J1943" s="56" t="s">
        <v>235</v>
      </c>
      <c r="K1943" s="63">
        <v>12.92</v>
      </c>
      <c r="L1943" s="56">
        <f t="shared" si="687"/>
        <v>100</v>
      </c>
      <c r="M1943" s="56">
        <f t="shared" si="688"/>
        <v>100</v>
      </c>
      <c r="N1943" s="56">
        <f t="shared" si="689"/>
        <v>100</v>
      </c>
      <c r="O1943" s="56">
        <f t="shared" si="690"/>
        <v>100</v>
      </c>
      <c r="P1943" s="56">
        <f t="shared" si="691"/>
        <v>100</v>
      </c>
      <c r="Q1943" s="63"/>
      <c r="R1943" s="56"/>
      <c r="S1943" s="60">
        <f t="shared" si="704"/>
        <v>4.4007410043032102E-3</v>
      </c>
      <c r="T1943" s="64">
        <f t="shared" si="705"/>
        <v>-9.2024539877300082E-3</v>
      </c>
      <c r="V1943" s="65"/>
      <c r="W1943" s="65"/>
      <c r="Y1943" s="15" t="str">
        <f t="shared" si="692"/>
        <v>EASY</v>
      </c>
      <c r="AA1943" s="66">
        <f t="shared" si="706"/>
        <v>0.10849221430386868</v>
      </c>
      <c r="AB1943">
        <f>LOOKUP($B1943,'07_L1政策步階'!$A$4:$A$14,'07_L1政策步階'!$C$4:$C$14)</f>
        <v>0</v>
      </c>
      <c r="AC1943" s="65"/>
      <c r="AD1943" s="65"/>
      <c r="AE1943" s="65"/>
      <c r="AF1943" s="65"/>
      <c r="AG1943" s="65"/>
      <c r="AH1943" s="65"/>
      <c r="AI1943" s="65"/>
      <c r="AJ1943" s="65"/>
      <c r="AK1943" s="65"/>
      <c r="AL1943">
        <f t="shared" si="693"/>
        <v>100</v>
      </c>
      <c r="AM1943">
        <f t="shared" si="694"/>
        <v>50</v>
      </c>
      <c r="AN1943" t="str">
        <f t="shared" si="695"/>
        <v/>
      </c>
      <c r="AO1943" t="str">
        <f t="shared" si="696"/>
        <v/>
      </c>
      <c r="AP1943" t="str">
        <f t="shared" si="697"/>
        <v/>
      </c>
      <c r="AQ1943" t="str">
        <f t="shared" si="698"/>
        <v/>
      </c>
      <c r="AR1943" t="str">
        <f t="shared" si="699"/>
        <v/>
      </c>
      <c r="AS1943" t="str">
        <f t="shared" si="700"/>
        <v/>
      </c>
      <c r="AT1943" t="str">
        <f t="shared" si="701"/>
        <v/>
      </c>
      <c r="AU1943" t="str">
        <f t="shared" si="702"/>
        <v/>
      </c>
      <c r="AV1943" t="str">
        <f t="shared" si="703"/>
        <v/>
      </c>
      <c r="AW1943">
        <f>'01_指標庫'!$H$4*ISNUMBER($F1943)+'01_指標庫'!$H$5*ISNUMBER($AA1943)+'01_指標庫'!$H$6*ISNUMBER($G1943)+'01_指標庫'!$H$7*ISNUMBER($H1943)+'01_指標庫'!$H$8*ISNUMBER($AF1943)+'01_指標庫'!$H$9*ISNUMBER($AG1943)+'01_指標庫'!$H$10*ISNUMBER($AB1943)+'01_指標庫'!$H$11*ISNUMBER($AC1943)+'01_指標庫'!$H$12*ISNUMBER($AD1943)+'01_指標庫'!$H$13*ISNUMBER($AE1943)+'01_指標庫'!$H$14*ISNUMBER($I1943)+'01_指標庫'!$H$15*ISNUMBER($AH1943)+'01_指標庫'!$H$16*ISNUMBER($K1943)+'01_指標庫'!$H$17*ISNUMBER($AI1943)+'01_指標庫'!$H$18*ISNUMBER($AJ1943)+'01_指標庫'!$H$19*ISNUMBER($AK1943)+'01_指標庫'!$H$20*ISNUMBER($BB1943)+'01_指標庫'!$H$21*ISNUMBER($BC1943)</f>
        <v>51</v>
      </c>
      <c r="AX1943">
        <f>IF(AW1943=0,50,ROUND(('01_指標庫'!$H$4*IF(ISNUMBER($F1943),L1943,0)+'01_指標庫'!$H$5*IF(ISNUMBER($AA1943),AL1943,0)+'01_指標庫'!$H$6*IF(ISNUMBER($G1943),M1943,0)+'01_指標庫'!$H$7*IF(ISNUMBER($H1943),N1943,0)+'01_指標庫'!$H$8*IF(ISNUMBER($AF1943),AQ1943,0)+'01_指標庫'!$H$9*IF(ISNUMBER($AG1943),AR1943,0)+'01_指標庫'!$H$10*IF(ISNUMBER($AB1943),AM1943,0)+'01_指標庫'!$H$11*IF(ISNUMBER($AC1943),AN1943,0)+'01_指標庫'!$H$12*IF(ISNUMBER($AD1943),AO1943,0)+'01_指標庫'!$H$13*IF(ISNUMBER($AE1943),AP1943,0)+'01_指標庫'!$H$14*IF(ISNUMBER($I1943),O1943,0)+'01_指標庫'!$H$15*IF(ISNUMBER($AH1943),AS1943,0)+'01_指標庫'!$H$16*IF(ISNUMBER($K1943),P1943,0)+'01_指標庫'!$H$17*IF(ISNUMBER($AI1943),AT1943,0)+'01_指標庫'!$H$18*IF(ISNUMBER($AJ1943),AU1943,0)+'01_指標庫'!$H$19*IF(ISNUMBER($AK1943),AV1943,0)+'01_指標庫'!$H$20*IF(ISNUMBER($BB1943),BB1943,0)+'01_指標庫'!$H$21*IF(ISNUMBER($BC1943),BC1943,0))/AW1943,1))</f>
        <v>89.2</v>
      </c>
      <c r="AY1943" s="67"/>
      <c r="AZ1943" s="67"/>
      <c r="BA1943" s="66">
        <f t="shared" si="707"/>
        <v>6.2781442642489971E-4</v>
      </c>
      <c r="BB1943">
        <f t="shared" si="708"/>
        <v>50</v>
      </c>
      <c r="BC1943" t="str">
        <f t="shared" si="709"/>
        <v/>
      </c>
    </row>
    <row r="1944" spans="1:55" ht="15" customHeight="1">
      <c r="A1944" s="56">
        <v>1940</v>
      </c>
      <c r="B1944" s="57">
        <v>45373</v>
      </c>
      <c r="C1944" s="56">
        <v>2024</v>
      </c>
      <c r="D1944" s="58" t="s">
        <v>234</v>
      </c>
      <c r="E1944" s="59">
        <v>18339.439999999999</v>
      </c>
      <c r="F1944" s="60">
        <v>0.147983</v>
      </c>
      <c r="G1944" s="60">
        <v>0</v>
      </c>
      <c r="H1944" s="61">
        <v>0.85709999999999997</v>
      </c>
      <c r="I1944" s="62">
        <v>308</v>
      </c>
      <c r="J1944" s="56" t="s">
        <v>235</v>
      </c>
      <c r="K1944" s="63">
        <v>13.06</v>
      </c>
      <c r="L1944" s="56">
        <f t="shared" si="687"/>
        <v>100</v>
      </c>
      <c r="M1944" s="56">
        <f t="shared" si="688"/>
        <v>100</v>
      </c>
      <c r="N1944" s="56">
        <f t="shared" si="689"/>
        <v>100</v>
      </c>
      <c r="O1944" s="56">
        <f t="shared" si="690"/>
        <v>100</v>
      </c>
      <c r="P1944" s="56">
        <f t="shared" si="691"/>
        <v>100</v>
      </c>
      <c r="Q1944" s="63"/>
      <c r="R1944" s="56"/>
      <c r="S1944" s="60">
        <f t="shared" si="704"/>
        <v>1.0403714333435676E-3</v>
      </c>
      <c r="T1944" s="64">
        <f t="shared" si="705"/>
        <v>1.0835913312693624E-2</v>
      </c>
      <c r="V1944" s="65"/>
      <c r="W1944" s="65"/>
      <c r="Y1944" s="15" t="str">
        <f t="shared" si="692"/>
        <v>EASY</v>
      </c>
      <c r="AA1944" s="66">
        <f t="shared" si="706"/>
        <v>0.10911628903773751</v>
      </c>
      <c r="AB1944">
        <f>LOOKUP($B1944,'07_L1政策步階'!$A$4:$A$14,'07_L1政策步階'!$C$4:$C$14)</f>
        <v>0</v>
      </c>
      <c r="AC1944" s="65"/>
      <c r="AD1944" s="65"/>
      <c r="AE1944" s="65"/>
      <c r="AF1944" s="65"/>
      <c r="AG1944" s="65"/>
      <c r="AH1944" s="65"/>
      <c r="AI1944" s="65"/>
      <c r="AJ1944" s="65"/>
      <c r="AK1944" s="65"/>
      <c r="AL1944">
        <f t="shared" si="693"/>
        <v>100</v>
      </c>
      <c r="AM1944">
        <f t="shared" si="694"/>
        <v>50</v>
      </c>
      <c r="AN1944" t="str">
        <f t="shared" si="695"/>
        <v/>
      </c>
      <c r="AO1944" t="str">
        <f t="shared" si="696"/>
        <v/>
      </c>
      <c r="AP1944" t="str">
        <f t="shared" si="697"/>
        <v/>
      </c>
      <c r="AQ1944" t="str">
        <f t="shared" si="698"/>
        <v/>
      </c>
      <c r="AR1944" t="str">
        <f t="shared" si="699"/>
        <v/>
      </c>
      <c r="AS1944" t="str">
        <f t="shared" si="700"/>
        <v/>
      </c>
      <c r="AT1944" t="str">
        <f t="shared" si="701"/>
        <v/>
      </c>
      <c r="AU1944" t="str">
        <f t="shared" si="702"/>
        <v/>
      </c>
      <c r="AV1944" t="str">
        <f t="shared" si="703"/>
        <v/>
      </c>
      <c r="AW1944">
        <f>'01_指標庫'!$H$4*ISNUMBER($F1944)+'01_指標庫'!$H$5*ISNUMBER($AA1944)+'01_指標庫'!$H$6*ISNUMBER($G1944)+'01_指標庫'!$H$7*ISNUMBER($H1944)+'01_指標庫'!$H$8*ISNUMBER($AF1944)+'01_指標庫'!$H$9*ISNUMBER($AG1944)+'01_指標庫'!$H$10*ISNUMBER($AB1944)+'01_指標庫'!$H$11*ISNUMBER($AC1944)+'01_指標庫'!$H$12*ISNUMBER($AD1944)+'01_指標庫'!$H$13*ISNUMBER($AE1944)+'01_指標庫'!$H$14*ISNUMBER($I1944)+'01_指標庫'!$H$15*ISNUMBER($AH1944)+'01_指標庫'!$H$16*ISNUMBER($K1944)+'01_指標庫'!$H$17*ISNUMBER($AI1944)+'01_指標庫'!$H$18*ISNUMBER($AJ1944)+'01_指標庫'!$H$19*ISNUMBER($AK1944)+'01_指標庫'!$H$20*ISNUMBER($BB1944)+'01_指標庫'!$H$21*ISNUMBER($BC1944)</f>
        <v>51</v>
      </c>
      <c r="AX1944">
        <f>IF(AW1944=0,50,ROUND(('01_指標庫'!$H$4*IF(ISNUMBER($F1944),L1944,0)+'01_指標庫'!$H$5*IF(ISNUMBER($AA1944),AL1944,0)+'01_指標庫'!$H$6*IF(ISNUMBER($G1944),M1944,0)+'01_指標庫'!$H$7*IF(ISNUMBER($H1944),N1944,0)+'01_指標庫'!$H$8*IF(ISNUMBER($AF1944),AQ1944,0)+'01_指標庫'!$H$9*IF(ISNUMBER($AG1944),AR1944,0)+'01_指標庫'!$H$10*IF(ISNUMBER($AB1944),AM1944,0)+'01_指標庫'!$H$11*IF(ISNUMBER($AC1944),AN1944,0)+'01_指標庫'!$H$12*IF(ISNUMBER($AD1944),AO1944,0)+'01_指標庫'!$H$13*IF(ISNUMBER($AE1944),AP1944,0)+'01_指標庫'!$H$14*IF(ISNUMBER($I1944),O1944,0)+'01_指標庫'!$H$15*IF(ISNUMBER($AH1944),AS1944,0)+'01_指標庫'!$H$16*IF(ISNUMBER($K1944),P1944,0)+'01_指標庫'!$H$17*IF(ISNUMBER($AI1944),AT1944,0)+'01_指標庫'!$H$18*IF(ISNUMBER($AJ1944),AU1944,0)+'01_指標庫'!$H$19*IF(ISNUMBER($AK1944),AV1944,0)+'01_指標庫'!$H$20*IF(ISNUMBER($BB1944),BB1944,0)+'01_指標庫'!$H$21*IF(ISNUMBER($BC1944),BC1944,0))/AW1944,1))</f>
        <v>89.2</v>
      </c>
      <c r="AY1944" s="67"/>
      <c r="AZ1944" s="67"/>
      <c r="BA1944" s="66">
        <f t="shared" si="707"/>
        <v>4.7232429181056634E-3</v>
      </c>
      <c r="BB1944">
        <f t="shared" si="708"/>
        <v>50</v>
      </c>
      <c r="BC1944" t="str">
        <f t="shared" si="709"/>
        <v/>
      </c>
    </row>
    <row r="1945" spans="1:55" ht="15" customHeight="1">
      <c r="A1945" s="56">
        <v>1941</v>
      </c>
      <c r="B1945" s="57">
        <v>45376</v>
      </c>
      <c r="C1945" s="56">
        <v>2024</v>
      </c>
      <c r="D1945" s="58" t="s">
        <v>236</v>
      </c>
      <c r="E1945" s="59">
        <v>18277.060000000001</v>
      </c>
      <c r="F1945" s="60">
        <v>0.14265700000000001</v>
      </c>
      <c r="G1945" s="60">
        <v>-3.4009999999999999E-3</v>
      </c>
      <c r="H1945" s="61">
        <v>0.85709999999999997</v>
      </c>
      <c r="I1945" s="62">
        <v>311</v>
      </c>
      <c r="J1945" s="56" t="s">
        <v>235</v>
      </c>
      <c r="K1945" s="63">
        <v>13.19</v>
      </c>
      <c r="L1945" s="56">
        <f t="shared" si="687"/>
        <v>100</v>
      </c>
      <c r="M1945" s="56">
        <f t="shared" si="688"/>
        <v>100</v>
      </c>
      <c r="N1945" s="56">
        <f t="shared" si="689"/>
        <v>100</v>
      </c>
      <c r="O1945" s="56">
        <f t="shared" si="690"/>
        <v>100</v>
      </c>
      <c r="P1945" s="56">
        <f t="shared" si="691"/>
        <v>100</v>
      </c>
      <c r="Q1945" s="63"/>
      <c r="R1945" s="56"/>
      <c r="S1945" s="60">
        <f t="shared" si="704"/>
        <v>-3.4014124749718322E-3</v>
      </c>
      <c r="T1945" s="64">
        <f t="shared" si="705"/>
        <v>9.9540581929555838E-3</v>
      </c>
      <c r="V1945" s="65"/>
      <c r="W1945" s="65"/>
      <c r="Y1945" s="15" t="str">
        <f t="shared" si="692"/>
        <v>EASY</v>
      </c>
      <c r="AA1945" s="66">
        <f t="shared" si="706"/>
        <v>0.10955931723839818</v>
      </c>
      <c r="AB1945">
        <f>LOOKUP($B1945,'07_L1政策步階'!$A$4:$A$14,'07_L1政策步階'!$C$4:$C$14)</f>
        <v>0</v>
      </c>
      <c r="AC1945" s="65"/>
      <c r="AD1945" s="65"/>
      <c r="AE1945" s="65"/>
      <c r="AF1945" s="65"/>
      <c r="AG1945" s="65"/>
      <c r="AH1945" s="65"/>
      <c r="AI1945" s="65"/>
      <c r="AJ1945" s="65"/>
      <c r="AK1945" s="65"/>
      <c r="AL1945">
        <f t="shared" si="693"/>
        <v>100</v>
      </c>
      <c r="AM1945">
        <f t="shared" si="694"/>
        <v>50</v>
      </c>
      <c r="AN1945" t="str">
        <f t="shared" si="695"/>
        <v/>
      </c>
      <c r="AO1945" t="str">
        <f t="shared" si="696"/>
        <v/>
      </c>
      <c r="AP1945" t="str">
        <f t="shared" si="697"/>
        <v/>
      </c>
      <c r="AQ1945" t="str">
        <f t="shared" si="698"/>
        <v/>
      </c>
      <c r="AR1945" t="str">
        <f t="shared" si="699"/>
        <v/>
      </c>
      <c r="AS1945" t="str">
        <f t="shared" si="700"/>
        <v/>
      </c>
      <c r="AT1945" t="str">
        <f t="shared" si="701"/>
        <v/>
      </c>
      <c r="AU1945" t="str">
        <f t="shared" si="702"/>
        <v/>
      </c>
      <c r="AV1945" t="str">
        <f t="shared" si="703"/>
        <v/>
      </c>
      <c r="AW1945">
        <f>'01_指標庫'!$H$4*ISNUMBER($F1945)+'01_指標庫'!$H$5*ISNUMBER($AA1945)+'01_指標庫'!$H$6*ISNUMBER($G1945)+'01_指標庫'!$H$7*ISNUMBER($H1945)+'01_指標庫'!$H$8*ISNUMBER($AF1945)+'01_指標庫'!$H$9*ISNUMBER($AG1945)+'01_指標庫'!$H$10*ISNUMBER($AB1945)+'01_指標庫'!$H$11*ISNUMBER($AC1945)+'01_指標庫'!$H$12*ISNUMBER($AD1945)+'01_指標庫'!$H$13*ISNUMBER($AE1945)+'01_指標庫'!$H$14*ISNUMBER($I1945)+'01_指標庫'!$H$15*ISNUMBER($AH1945)+'01_指標庫'!$H$16*ISNUMBER($K1945)+'01_指標庫'!$H$17*ISNUMBER($AI1945)+'01_指標庫'!$H$18*ISNUMBER($AJ1945)+'01_指標庫'!$H$19*ISNUMBER($AK1945)+'01_指標庫'!$H$20*ISNUMBER($BB1945)+'01_指標庫'!$H$21*ISNUMBER($BC1945)</f>
        <v>51</v>
      </c>
      <c r="AX1945">
        <f>IF(AW1945=0,50,ROUND(('01_指標庫'!$H$4*IF(ISNUMBER($F1945),L1945,0)+'01_指標庫'!$H$5*IF(ISNUMBER($AA1945),AL1945,0)+'01_指標庫'!$H$6*IF(ISNUMBER($G1945),M1945,0)+'01_指標庫'!$H$7*IF(ISNUMBER($H1945),N1945,0)+'01_指標庫'!$H$8*IF(ISNUMBER($AF1945),AQ1945,0)+'01_指標庫'!$H$9*IF(ISNUMBER($AG1945),AR1945,0)+'01_指標庫'!$H$10*IF(ISNUMBER($AB1945),AM1945,0)+'01_指標庫'!$H$11*IF(ISNUMBER($AC1945),AN1945,0)+'01_指標庫'!$H$12*IF(ISNUMBER($AD1945),AO1945,0)+'01_指標庫'!$H$13*IF(ISNUMBER($AE1945),AP1945,0)+'01_指標庫'!$H$14*IF(ISNUMBER($I1945),O1945,0)+'01_指標庫'!$H$15*IF(ISNUMBER($AH1945),AS1945,0)+'01_指標庫'!$H$16*IF(ISNUMBER($K1945),P1945,0)+'01_指標庫'!$H$17*IF(ISNUMBER($AI1945),AT1945,0)+'01_指標庫'!$H$18*IF(ISNUMBER($AJ1945),AU1945,0)+'01_指標庫'!$H$19*IF(ISNUMBER($AK1945),AV1945,0)+'01_指標庫'!$H$20*IF(ISNUMBER($BB1945),BB1945,0)+'01_指標庫'!$H$21*IF(ISNUMBER($BC1945),BC1945,0))/AW1945,1))</f>
        <v>89.2</v>
      </c>
      <c r="AY1945" s="67"/>
      <c r="AZ1945" s="67"/>
      <c r="BA1945" s="66">
        <f t="shared" si="707"/>
        <v>6.141810665396541E-3</v>
      </c>
      <c r="BB1945">
        <f t="shared" si="708"/>
        <v>50</v>
      </c>
      <c r="BC1945" t="str">
        <f t="shared" si="709"/>
        <v/>
      </c>
    </row>
    <row r="1946" spans="1:55" ht="15" customHeight="1">
      <c r="A1946" s="56">
        <v>1942</v>
      </c>
      <c r="B1946" s="57">
        <v>45377</v>
      </c>
      <c r="C1946" s="56">
        <v>2024</v>
      </c>
      <c r="D1946" s="58" t="s">
        <v>237</v>
      </c>
      <c r="E1946" s="59">
        <v>18210.54</v>
      </c>
      <c r="F1946" s="60">
        <v>0.13717399999999999</v>
      </c>
      <c r="G1946" s="60">
        <v>-7.0289999999999997E-3</v>
      </c>
      <c r="H1946" s="61">
        <v>0.85709999999999997</v>
      </c>
      <c r="I1946" s="62">
        <v>315</v>
      </c>
      <c r="J1946" s="56" t="s">
        <v>235</v>
      </c>
      <c r="K1946" s="63">
        <v>13.24</v>
      </c>
      <c r="L1946" s="56">
        <f t="shared" si="687"/>
        <v>100</v>
      </c>
      <c r="M1946" s="56">
        <f t="shared" si="688"/>
        <v>100</v>
      </c>
      <c r="N1946" s="56">
        <f t="shared" si="689"/>
        <v>100</v>
      </c>
      <c r="O1946" s="56">
        <f t="shared" si="690"/>
        <v>100</v>
      </c>
      <c r="P1946" s="56">
        <f t="shared" si="691"/>
        <v>100</v>
      </c>
      <c r="Q1946" s="63"/>
      <c r="R1946" s="56"/>
      <c r="S1946" s="60">
        <f t="shared" si="704"/>
        <v>-3.639535023685414E-3</v>
      </c>
      <c r="T1946" s="64">
        <f t="shared" si="705"/>
        <v>3.7907505686125553E-3</v>
      </c>
      <c r="V1946" s="65"/>
      <c r="W1946" s="65"/>
      <c r="Y1946" s="15" t="str">
        <f t="shared" si="692"/>
        <v>EASY</v>
      </c>
      <c r="AA1946" s="66">
        <f t="shared" si="706"/>
        <v>0.10998902706293689</v>
      </c>
      <c r="AB1946">
        <f>LOOKUP($B1946,'07_L1政策步階'!$A$4:$A$14,'07_L1政策步階'!$C$4:$C$14)</f>
        <v>0</v>
      </c>
      <c r="AC1946" s="65"/>
      <c r="AD1946" s="65"/>
      <c r="AE1946" s="65"/>
      <c r="AF1946" s="65"/>
      <c r="AG1946" s="65"/>
      <c r="AH1946" s="65"/>
      <c r="AI1946" s="65"/>
      <c r="AJ1946" s="65"/>
      <c r="AK1946" s="65"/>
      <c r="AL1946">
        <f t="shared" si="693"/>
        <v>100</v>
      </c>
      <c r="AM1946">
        <f t="shared" si="694"/>
        <v>50</v>
      </c>
      <c r="AN1946" t="str">
        <f t="shared" si="695"/>
        <v/>
      </c>
      <c r="AO1946" t="str">
        <f t="shared" si="696"/>
        <v/>
      </c>
      <c r="AP1946" t="str">
        <f t="shared" si="697"/>
        <v/>
      </c>
      <c r="AQ1946" t="str">
        <f t="shared" si="698"/>
        <v/>
      </c>
      <c r="AR1946" t="str">
        <f t="shared" si="699"/>
        <v/>
      </c>
      <c r="AS1946" t="str">
        <f t="shared" si="700"/>
        <v/>
      </c>
      <c r="AT1946" t="str">
        <f t="shared" si="701"/>
        <v/>
      </c>
      <c r="AU1946" t="str">
        <f t="shared" si="702"/>
        <v/>
      </c>
      <c r="AV1946" t="str">
        <f t="shared" si="703"/>
        <v/>
      </c>
      <c r="AW1946">
        <f>'01_指標庫'!$H$4*ISNUMBER($F1946)+'01_指標庫'!$H$5*ISNUMBER($AA1946)+'01_指標庫'!$H$6*ISNUMBER($G1946)+'01_指標庫'!$H$7*ISNUMBER($H1946)+'01_指標庫'!$H$8*ISNUMBER($AF1946)+'01_指標庫'!$H$9*ISNUMBER($AG1946)+'01_指標庫'!$H$10*ISNUMBER($AB1946)+'01_指標庫'!$H$11*ISNUMBER($AC1946)+'01_指標庫'!$H$12*ISNUMBER($AD1946)+'01_指標庫'!$H$13*ISNUMBER($AE1946)+'01_指標庫'!$H$14*ISNUMBER($I1946)+'01_指標庫'!$H$15*ISNUMBER($AH1946)+'01_指標庫'!$H$16*ISNUMBER($K1946)+'01_指標庫'!$H$17*ISNUMBER($AI1946)+'01_指標庫'!$H$18*ISNUMBER($AJ1946)+'01_指標庫'!$H$19*ISNUMBER($AK1946)+'01_指標庫'!$H$20*ISNUMBER($BB1946)+'01_指標庫'!$H$21*ISNUMBER($BC1946)</f>
        <v>51</v>
      </c>
      <c r="AX1946">
        <f>IF(AW1946=0,50,ROUND(('01_指標庫'!$H$4*IF(ISNUMBER($F1946),L1946,0)+'01_指標庫'!$H$5*IF(ISNUMBER($AA1946),AL1946,0)+'01_指標庫'!$H$6*IF(ISNUMBER($G1946),M1946,0)+'01_指標庫'!$H$7*IF(ISNUMBER($H1946),N1946,0)+'01_指標庫'!$H$8*IF(ISNUMBER($AF1946),AQ1946,0)+'01_指標庫'!$H$9*IF(ISNUMBER($AG1946),AR1946,0)+'01_指標庫'!$H$10*IF(ISNUMBER($AB1946),AM1946,0)+'01_指標庫'!$H$11*IF(ISNUMBER($AC1946),AN1946,0)+'01_指標庫'!$H$12*IF(ISNUMBER($AD1946),AO1946,0)+'01_指標庫'!$H$13*IF(ISNUMBER($AE1946),AP1946,0)+'01_指標庫'!$H$14*IF(ISNUMBER($I1946),O1946,0)+'01_指標庫'!$H$15*IF(ISNUMBER($AH1946),AS1946,0)+'01_指標庫'!$H$16*IF(ISNUMBER($K1946),P1946,0)+'01_指標庫'!$H$17*IF(ISNUMBER($AI1946),AT1946,0)+'01_指標庫'!$H$18*IF(ISNUMBER($AJ1946),AU1946,0)+'01_指標庫'!$H$19*IF(ISNUMBER($AK1946),AV1946,0)+'01_指標庫'!$H$20*IF(ISNUMBER($BB1946),BB1946,0)+'01_指標庫'!$H$21*IF(ISNUMBER($BC1946),BC1946,0))/AW1946,1))</f>
        <v>89.2</v>
      </c>
      <c r="AY1946" s="67"/>
      <c r="AZ1946" s="67"/>
      <c r="BA1946" s="66">
        <f t="shared" si="707"/>
        <v>8.1567590993461003E-3</v>
      </c>
      <c r="BB1946">
        <f t="shared" si="708"/>
        <v>50</v>
      </c>
      <c r="BC1946" t="str">
        <f t="shared" si="709"/>
        <v/>
      </c>
    </row>
    <row r="1947" spans="1:55" ht="15" customHeight="1">
      <c r="A1947" s="56">
        <v>1943</v>
      </c>
      <c r="B1947" s="57">
        <v>45378</v>
      </c>
      <c r="C1947" s="56">
        <v>2024</v>
      </c>
      <c r="D1947" s="58" t="s">
        <v>238</v>
      </c>
      <c r="E1947" s="59">
        <v>18280.84</v>
      </c>
      <c r="F1947" s="60">
        <v>0.14022799999999999</v>
      </c>
      <c r="G1947" s="60">
        <v>-3.1949999999999999E-3</v>
      </c>
      <c r="H1947" s="61">
        <v>0.87760000000000005</v>
      </c>
      <c r="I1947" s="62">
        <v>315</v>
      </c>
      <c r="J1947" s="56" t="s">
        <v>235</v>
      </c>
      <c r="K1947" s="63">
        <v>12.78</v>
      </c>
      <c r="L1947" s="56">
        <f t="shared" si="687"/>
        <v>100</v>
      </c>
      <c r="M1947" s="56">
        <f t="shared" si="688"/>
        <v>100</v>
      </c>
      <c r="N1947" s="56">
        <f t="shared" si="689"/>
        <v>100</v>
      </c>
      <c r="O1947" s="56">
        <f t="shared" si="690"/>
        <v>100</v>
      </c>
      <c r="P1947" s="56">
        <f t="shared" si="691"/>
        <v>100</v>
      </c>
      <c r="Q1947" s="63"/>
      <c r="R1947" s="56"/>
      <c r="S1947" s="60">
        <f t="shared" si="704"/>
        <v>3.8604017233974108E-3</v>
      </c>
      <c r="T1947" s="64">
        <f t="shared" si="705"/>
        <v>-3.4743202416918528E-2</v>
      </c>
      <c r="V1947" s="65"/>
      <c r="W1947" s="65"/>
      <c r="Y1947" s="15" t="str">
        <f t="shared" si="692"/>
        <v>EASY</v>
      </c>
      <c r="AA1947" s="66">
        <f t="shared" si="706"/>
        <v>0.11049902132935197</v>
      </c>
      <c r="AB1947">
        <f>LOOKUP($B1947,'07_L1政策步階'!$A$4:$A$14,'07_L1政策步階'!$C$4:$C$14)</f>
        <v>0</v>
      </c>
      <c r="AC1947" s="65"/>
      <c r="AD1947" s="65"/>
      <c r="AE1947" s="65"/>
      <c r="AF1947" s="65"/>
      <c r="AG1947" s="65"/>
      <c r="AH1947" s="65"/>
      <c r="AI1947" s="65"/>
      <c r="AJ1947" s="65"/>
      <c r="AK1947" s="65"/>
      <c r="AL1947">
        <f t="shared" si="693"/>
        <v>100</v>
      </c>
      <c r="AM1947">
        <f t="shared" si="694"/>
        <v>50</v>
      </c>
      <c r="AN1947" t="str">
        <f t="shared" si="695"/>
        <v/>
      </c>
      <c r="AO1947" t="str">
        <f t="shared" si="696"/>
        <v/>
      </c>
      <c r="AP1947" t="str">
        <f t="shared" si="697"/>
        <v/>
      </c>
      <c r="AQ1947" t="str">
        <f t="shared" si="698"/>
        <v/>
      </c>
      <c r="AR1947" t="str">
        <f t="shared" si="699"/>
        <v/>
      </c>
      <c r="AS1947" t="str">
        <f t="shared" si="700"/>
        <v/>
      </c>
      <c r="AT1947" t="str">
        <f t="shared" si="701"/>
        <v/>
      </c>
      <c r="AU1947" t="str">
        <f t="shared" si="702"/>
        <v/>
      </c>
      <c r="AV1947" t="str">
        <f t="shared" si="703"/>
        <v/>
      </c>
      <c r="AW1947">
        <f>'01_指標庫'!$H$4*ISNUMBER($F1947)+'01_指標庫'!$H$5*ISNUMBER($AA1947)+'01_指標庫'!$H$6*ISNUMBER($G1947)+'01_指標庫'!$H$7*ISNUMBER($H1947)+'01_指標庫'!$H$8*ISNUMBER($AF1947)+'01_指標庫'!$H$9*ISNUMBER($AG1947)+'01_指標庫'!$H$10*ISNUMBER($AB1947)+'01_指標庫'!$H$11*ISNUMBER($AC1947)+'01_指標庫'!$H$12*ISNUMBER($AD1947)+'01_指標庫'!$H$13*ISNUMBER($AE1947)+'01_指標庫'!$H$14*ISNUMBER($I1947)+'01_指標庫'!$H$15*ISNUMBER($AH1947)+'01_指標庫'!$H$16*ISNUMBER($K1947)+'01_指標庫'!$H$17*ISNUMBER($AI1947)+'01_指標庫'!$H$18*ISNUMBER($AJ1947)+'01_指標庫'!$H$19*ISNUMBER($AK1947)+'01_指標庫'!$H$20*ISNUMBER($BB1947)+'01_指標庫'!$H$21*ISNUMBER($BC1947)</f>
        <v>51</v>
      </c>
      <c r="AX1947">
        <f>IF(AW1947=0,50,ROUND(('01_指標庫'!$H$4*IF(ISNUMBER($F1947),L1947,0)+'01_指標庫'!$H$5*IF(ISNUMBER($AA1947),AL1947,0)+'01_指標庫'!$H$6*IF(ISNUMBER($G1947),M1947,0)+'01_指標庫'!$H$7*IF(ISNUMBER($H1947),N1947,0)+'01_指標庫'!$H$8*IF(ISNUMBER($AF1947),AQ1947,0)+'01_指標庫'!$H$9*IF(ISNUMBER($AG1947),AR1947,0)+'01_指標庫'!$H$10*IF(ISNUMBER($AB1947),AM1947,0)+'01_指標庫'!$H$11*IF(ISNUMBER($AC1947),AN1947,0)+'01_指標庫'!$H$12*IF(ISNUMBER($AD1947),AO1947,0)+'01_指標庫'!$H$13*IF(ISNUMBER($AE1947),AP1947,0)+'01_指標庫'!$H$14*IF(ISNUMBER($I1947),O1947,0)+'01_指標庫'!$H$15*IF(ISNUMBER($AH1947),AS1947,0)+'01_指標庫'!$H$16*IF(ISNUMBER($K1947),P1947,0)+'01_指標庫'!$H$17*IF(ISNUMBER($AI1947),AT1947,0)+'01_指標庫'!$H$18*IF(ISNUMBER($AJ1947),AU1947,0)+'01_指標庫'!$H$19*IF(ISNUMBER($AK1947),AV1947,0)+'01_指標庫'!$H$20*IF(ISNUMBER($BB1947),BB1947,0)+'01_指標庫'!$H$21*IF(ISNUMBER($BC1947),BC1947,0))/AW1947,1))</f>
        <v>89.2</v>
      </c>
      <c r="AY1947" s="67"/>
      <c r="AZ1947" s="67"/>
      <c r="BA1947" s="66">
        <f t="shared" si="707"/>
        <v>7.4259825868343565E-3</v>
      </c>
      <c r="BB1947">
        <f t="shared" si="708"/>
        <v>50</v>
      </c>
      <c r="BC1947" t="str">
        <f t="shared" si="709"/>
        <v/>
      </c>
    </row>
    <row r="1948" spans="1:55" ht="15" customHeight="1">
      <c r="A1948" s="56">
        <v>1944</v>
      </c>
      <c r="B1948" s="57">
        <v>45379</v>
      </c>
      <c r="C1948" s="56">
        <v>2024</v>
      </c>
      <c r="D1948" s="58" t="s">
        <v>239</v>
      </c>
      <c r="E1948" s="59">
        <v>18254.689999999999</v>
      </c>
      <c r="F1948" s="60">
        <v>0.13736599999999999</v>
      </c>
      <c r="G1948" s="60">
        <v>-4.6210000000000001E-3</v>
      </c>
      <c r="H1948" s="61">
        <v>0.87760000000000005</v>
      </c>
      <c r="I1948" s="62">
        <v>312</v>
      </c>
      <c r="J1948" s="56" t="s">
        <v>235</v>
      </c>
      <c r="K1948" s="63">
        <v>13.01</v>
      </c>
      <c r="L1948" s="56">
        <f t="shared" si="687"/>
        <v>100</v>
      </c>
      <c r="M1948" s="56">
        <f t="shared" si="688"/>
        <v>100</v>
      </c>
      <c r="N1948" s="56">
        <f t="shared" si="689"/>
        <v>100</v>
      </c>
      <c r="O1948" s="56">
        <f t="shared" si="690"/>
        <v>100</v>
      </c>
      <c r="P1948" s="56">
        <f t="shared" si="691"/>
        <v>100</v>
      </c>
      <c r="Q1948" s="63"/>
      <c r="R1948" s="56"/>
      <c r="S1948" s="60">
        <f t="shared" si="704"/>
        <v>-1.4304594318423902E-3</v>
      </c>
      <c r="T1948" s="64">
        <f t="shared" si="705"/>
        <v>1.7996870109546093E-2</v>
      </c>
      <c r="V1948" s="65"/>
      <c r="W1948" s="65"/>
      <c r="Y1948" s="15" t="str">
        <f t="shared" si="692"/>
        <v>EASY</v>
      </c>
      <c r="AA1948" s="66">
        <f t="shared" si="706"/>
        <v>0.11119054152587071</v>
      </c>
      <c r="AB1948">
        <f>LOOKUP($B1948,'07_L1政策步階'!$A$4:$A$14,'07_L1政策步階'!$C$4:$C$14)</f>
        <v>0</v>
      </c>
      <c r="AC1948" s="65"/>
      <c r="AD1948" s="65"/>
      <c r="AE1948" s="65"/>
      <c r="AF1948" s="65"/>
      <c r="AG1948" s="65"/>
      <c r="AH1948" s="65"/>
      <c r="AI1948" s="65"/>
      <c r="AJ1948" s="65"/>
      <c r="AK1948" s="65"/>
      <c r="AL1948">
        <f t="shared" si="693"/>
        <v>100</v>
      </c>
      <c r="AM1948">
        <f t="shared" si="694"/>
        <v>50</v>
      </c>
      <c r="AN1948" t="str">
        <f t="shared" si="695"/>
        <v/>
      </c>
      <c r="AO1948" t="str">
        <f t="shared" si="696"/>
        <v/>
      </c>
      <c r="AP1948" t="str">
        <f t="shared" si="697"/>
        <v/>
      </c>
      <c r="AQ1948" t="str">
        <f t="shared" si="698"/>
        <v/>
      </c>
      <c r="AR1948" t="str">
        <f t="shared" si="699"/>
        <v/>
      </c>
      <c r="AS1948" t="str">
        <f t="shared" si="700"/>
        <v/>
      </c>
      <c r="AT1948" t="str">
        <f t="shared" si="701"/>
        <v/>
      </c>
      <c r="AU1948" t="str">
        <f t="shared" si="702"/>
        <v/>
      </c>
      <c r="AV1948" t="str">
        <f t="shared" si="703"/>
        <v/>
      </c>
      <c r="AW1948">
        <f>'01_指標庫'!$H$4*ISNUMBER($F1948)+'01_指標庫'!$H$5*ISNUMBER($AA1948)+'01_指標庫'!$H$6*ISNUMBER($G1948)+'01_指標庫'!$H$7*ISNUMBER($H1948)+'01_指標庫'!$H$8*ISNUMBER($AF1948)+'01_指標庫'!$H$9*ISNUMBER($AG1948)+'01_指標庫'!$H$10*ISNUMBER($AB1948)+'01_指標庫'!$H$11*ISNUMBER($AC1948)+'01_指標庫'!$H$12*ISNUMBER($AD1948)+'01_指標庫'!$H$13*ISNUMBER($AE1948)+'01_指標庫'!$H$14*ISNUMBER($I1948)+'01_指標庫'!$H$15*ISNUMBER($AH1948)+'01_指標庫'!$H$16*ISNUMBER($K1948)+'01_指標庫'!$H$17*ISNUMBER($AI1948)+'01_指標庫'!$H$18*ISNUMBER($AJ1948)+'01_指標庫'!$H$19*ISNUMBER($AK1948)+'01_指標庫'!$H$20*ISNUMBER($BB1948)+'01_指標庫'!$H$21*ISNUMBER($BC1948)</f>
        <v>51</v>
      </c>
      <c r="AX1948">
        <f>IF(AW1948=0,50,ROUND(('01_指標庫'!$H$4*IF(ISNUMBER($F1948),L1948,0)+'01_指標庫'!$H$5*IF(ISNUMBER($AA1948),AL1948,0)+'01_指標庫'!$H$6*IF(ISNUMBER($G1948),M1948,0)+'01_指標庫'!$H$7*IF(ISNUMBER($H1948),N1948,0)+'01_指標庫'!$H$8*IF(ISNUMBER($AF1948),AQ1948,0)+'01_指標庫'!$H$9*IF(ISNUMBER($AG1948),AR1948,0)+'01_指標庫'!$H$10*IF(ISNUMBER($AB1948),AM1948,0)+'01_指標庫'!$H$11*IF(ISNUMBER($AC1948),AN1948,0)+'01_指標庫'!$H$12*IF(ISNUMBER($AD1948),AO1948,0)+'01_指標庫'!$H$13*IF(ISNUMBER($AE1948),AP1948,0)+'01_指標庫'!$H$14*IF(ISNUMBER($I1948),O1948,0)+'01_指標庫'!$H$15*IF(ISNUMBER($AH1948),AS1948,0)+'01_指標庫'!$H$16*IF(ISNUMBER($K1948),P1948,0)+'01_指標庫'!$H$17*IF(ISNUMBER($AI1948),AT1948,0)+'01_指標庫'!$H$18*IF(ISNUMBER($AJ1948),AU1948,0)+'01_指標庫'!$H$19*IF(ISNUMBER($AK1948),AV1948,0)+'01_指標庫'!$H$20*IF(ISNUMBER($BB1948),BB1948,0)+'01_指標庫'!$H$21*IF(ISNUMBER($BC1948),BC1948,0))/AW1948,1))</f>
        <v>89.2</v>
      </c>
      <c r="AY1948" s="67"/>
      <c r="AZ1948" s="67"/>
      <c r="BA1948" s="66">
        <f t="shared" si="707"/>
        <v>5.3734687908326695E-3</v>
      </c>
      <c r="BB1948">
        <f t="shared" si="708"/>
        <v>50</v>
      </c>
      <c r="BC1948" t="str">
        <f t="shared" si="709"/>
        <v/>
      </c>
    </row>
    <row r="1949" spans="1:55" ht="15" customHeight="1">
      <c r="A1949" s="56">
        <v>1945</v>
      </c>
      <c r="B1949" s="57">
        <v>45383</v>
      </c>
      <c r="C1949" s="56">
        <v>2024</v>
      </c>
      <c r="D1949" s="58" t="s">
        <v>236</v>
      </c>
      <c r="E1949" s="59">
        <v>18293.2</v>
      </c>
      <c r="F1949" s="60">
        <v>0.13856199999999999</v>
      </c>
      <c r="G1949" s="60">
        <v>-2.5209999999999998E-3</v>
      </c>
      <c r="H1949" s="61">
        <v>0.85709999999999997</v>
      </c>
      <c r="I1949" s="62">
        <v>312</v>
      </c>
      <c r="J1949" s="56" t="s">
        <v>235</v>
      </c>
      <c r="K1949" s="63">
        <v>13.65</v>
      </c>
      <c r="L1949" s="56">
        <f t="shared" si="687"/>
        <v>100</v>
      </c>
      <c r="M1949" s="56">
        <f t="shared" si="688"/>
        <v>100</v>
      </c>
      <c r="N1949" s="56">
        <f t="shared" si="689"/>
        <v>100</v>
      </c>
      <c r="O1949" s="56">
        <f t="shared" si="690"/>
        <v>100</v>
      </c>
      <c r="P1949" s="56">
        <f t="shared" si="691"/>
        <v>100</v>
      </c>
      <c r="Q1949" s="63"/>
      <c r="R1949" s="56"/>
      <c r="S1949" s="60">
        <f t="shared" si="704"/>
        <v>2.1095948493237149E-3</v>
      </c>
      <c r="T1949" s="64">
        <f t="shared" si="705"/>
        <v>4.9192928516525791E-2</v>
      </c>
      <c r="V1949" s="65"/>
      <c r="W1949" s="65"/>
      <c r="Y1949" s="15" t="str">
        <f t="shared" si="692"/>
        <v>EASY</v>
      </c>
      <c r="AA1949" s="66">
        <f t="shared" si="706"/>
        <v>0.11164927659791046</v>
      </c>
      <c r="AB1949">
        <f>LOOKUP($B1949,'07_L1政策步階'!$A$4:$A$14,'07_L1政策步階'!$C$4:$C$14)</f>
        <v>0</v>
      </c>
      <c r="AC1949" s="65"/>
      <c r="AD1949" s="65"/>
      <c r="AE1949" s="65"/>
      <c r="AF1949" s="65"/>
      <c r="AG1949" s="65"/>
      <c r="AH1949" s="65"/>
      <c r="AI1949" s="65"/>
      <c r="AJ1949" s="65"/>
      <c r="AK1949" s="65"/>
      <c r="AL1949">
        <f t="shared" si="693"/>
        <v>100</v>
      </c>
      <c r="AM1949">
        <f t="shared" si="694"/>
        <v>50</v>
      </c>
      <c r="AN1949" t="str">
        <f t="shared" si="695"/>
        <v/>
      </c>
      <c r="AO1949" t="str">
        <f t="shared" si="696"/>
        <v/>
      </c>
      <c r="AP1949" t="str">
        <f t="shared" si="697"/>
        <v/>
      </c>
      <c r="AQ1949" t="str">
        <f t="shared" si="698"/>
        <v/>
      </c>
      <c r="AR1949" t="str">
        <f t="shared" si="699"/>
        <v/>
      </c>
      <c r="AS1949" t="str">
        <f t="shared" si="700"/>
        <v/>
      </c>
      <c r="AT1949" t="str">
        <f t="shared" si="701"/>
        <v/>
      </c>
      <c r="AU1949" t="str">
        <f t="shared" si="702"/>
        <v/>
      </c>
      <c r="AV1949" t="str">
        <f t="shared" si="703"/>
        <v/>
      </c>
      <c r="AW1949">
        <f>'01_指標庫'!$H$4*ISNUMBER($F1949)+'01_指標庫'!$H$5*ISNUMBER($AA1949)+'01_指標庫'!$H$6*ISNUMBER($G1949)+'01_指標庫'!$H$7*ISNUMBER($H1949)+'01_指標庫'!$H$8*ISNUMBER($AF1949)+'01_指標庫'!$H$9*ISNUMBER($AG1949)+'01_指標庫'!$H$10*ISNUMBER($AB1949)+'01_指標庫'!$H$11*ISNUMBER($AC1949)+'01_指標庫'!$H$12*ISNUMBER($AD1949)+'01_指標庫'!$H$13*ISNUMBER($AE1949)+'01_指標庫'!$H$14*ISNUMBER($I1949)+'01_指標庫'!$H$15*ISNUMBER($AH1949)+'01_指標庫'!$H$16*ISNUMBER($K1949)+'01_指標庫'!$H$17*ISNUMBER($AI1949)+'01_指標庫'!$H$18*ISNUMBER($AJ1949)+'01_指標庫'!$H$19*ISNUMBER($AK1949)+'01_指標庫'!$H$20*ISNUMBER($BB1949)+'01_指標庫'!$H$21*ISNUMBER($BC1949)</f>
        <v>51</v>
      </c>
      <c r="AX1949">
        <f>IF(AW1949=0,50,ROUND(('01_指標庫'!$H$4*IF(ISNUMBER($F1949),L1949,0)+'01_指標庫'!$H$5*IF(ISNUMBER($AA1949),AL1949,0)+'01_指標庫'!$H$6*IF(ISNUMBER($G1949),M1949,0)+'01_指標庫'!$H$7*IF(ISNUMBER($H1949),N1949,0)+'01_指標庫'!$H$8*IF(ISNUMBER($AF1949),AQ1949,0)+'01_指標庫'!$H$9*IF(ISNUMBER($AG1949),AR1949,0)+'01_指標庫'!$H$10*IF(ISNUMBER($AB1949),AM1949,0)+'01_指標庫'!$H$11*IF(ISNUMBER($AC1949),AN1949,0)+'01_指標庫'!$H$12*IF(ISNUMBER($AD1949),AO1949,0)+'01_指標庫'!$H$13*IF(ISNUMBER($AE1949),AP1949,0)+'01_指標庫'!$H$14*IF(ISNUMBER($I1949),O1949,0)+'01_指標庫'!$H$15*IF(ISNUMBER($AH1949),AS1949,0)+'01_指標庫'!$H$16*IF(ISNUMBER($K1949),P1949,0)+'01_指標庫'!$H$17*IF(ISNUMBER($AI1949),AT1949,0)+'01_指標庫'!$H$18*IF(ISNUMBER($AJ1949),AU1949,0)+'01_指標庫'!$H$19*IF(ISNUMBER($AK1949),AV1949,0)+'01_指標庫'!$H$20*IF(ISNUMBER($BB1949),BB1949,0)+'01_指標庫'!$H$21*IF(ISNUMBER($BC1949),BC1949,0))/AW1949,1))</f>
        <v>89.2</v>
      </c>
      <c r="AY1949" s="67"/>
      <c r="AZ1949" s="67"/>
      <c r="BA1949" s="66">
        <f t="shared" si="707"/>
        <v>2.1905416167511405E-3</v>
      </c>
      <c r="BB1949">
        <f t="shared" si="708"/>
        <v>50</v>
      </c>
      <c r="BC1949" t="str">
        <f t="shared" si="709"/>
        <v/>
      </c>
    </row>
    <row r="1950" spans="1:55" ht="15" customHeight="1">
      <c r="A1950" s="56">
        <v>1946</v>
      </c>
      <c r="B1950" s="57">
        <v>45384</v>
      </c>
      <c r="C1950" s="56">
        <v>2024</v>
      </c>
      <c r="D1950" s="58" t="s">
        <v>237</v>
      </c>
      <c r="E1950" s="59">
        <v>18121.78</v>
      </c>
      <c r="F1950" s="60">
        <v>0.1268</v>
      </c>
      <c r="G1950" s="60">
        <v>-1.1868E-2</v>
      </c>
      <c r="H1950" s="61">
        <v>0.85709999999999997</v>
      </c>
      <c r="I1950" s="62">
        <v>323</v>
      </c>
      <c r="J1950" s="56" t="s">
        <v>235</v>
      </c>
      <c r="K1950" s="63">
        <v>14.61</v>
      </c>
      <c r="L1950" s="56">
        <f t="shared" si="687"/>
        <v>100</v>
      </c>
      <c r="M1950" s="56">
        <f t="shared" si="688"/>
        <v>100</v>
      </c>
      <c r="N1950" s="56">
        <f t="shared" si="689"/>
        <v>100</v>
      </c>
      <c r="O1950" s="56">
        <f t="shared" si="690"/>
        <v>100</v>
      </c>
      <c r="P1950" s="56">
        <f t="shared" si="691"/>
        <v>100</v>
      </c>
      <c r="Q1950" s="63"/>
      <c r="R1950" s="56"/>
      <c r="S1950" s="60">
        <f t="shared" si="704"/>
        <v>-9.3706951216846468E-3</v>
      </c>
      <c r="T1950" s="64">
        <f t="shared" si="705"/>
        <v>7.0329670329670302E-2</v>
      </c>
      <c r="V1950" s="65"/>
      <c r="W1950" s="65"/>
      <c r="Y1950" s="15" t="str">
        <f t="shared" si="692"/>
        <v>EASY</v>
      </c>
      <c r="AA1950" s="66">
        <f t="shared" si="706"/>
        <v>0.11157687521209536</v>
      </c>
      <c r="AB1950">
        <f>LOOKUP($B1950,'07_L1政策步階'!$A$4:$A$14,'07_L1政策步階'!$C$4:$C$14)</f>
        <v>0</v>
      </c>
      <c r="AC1950" s="65"/>
      <c r="AD1950" s="65"/>
      <c r="AE1950" s="65"/>
      <c r="AF1950" s="65"/>
      <c r="AG1950" s="65"/>
      <c r="AH1950" s="65"/>
      <c r="AI1950" s="65"/>
      <c r="AJ1950" s="65"/>
      <c r="AK1950" s="65"/>
      <c r="AL1950">
        <f t="shared" si="693"/>
        <v>100</v>
      </c>
      <c r="AM1950">
        <f t="shared" si="694"/>
        <v>50</v>
      </c>
      <c r="AN1950" t="str">
        <f t="shared" si="695"/>
        <v/>
      </c>
      <c r="AO1950" t="str">
        <f t="shared" si="696"/>
        <v/>
      </c>
      <c r="AP1950" t="str">
        <f t="shared" si="697"/>
        <v/>
      </c>
      <c r="AQ1950" t="str">
        <f t="shared" si="698"/>
        <v/>
      </c>
      <c r="AR1950" t="str">
        <f t="shared" si="699"/>
        <v/>
      </c>
      <c r="AS1950" t="str">
        <f t="shared" si="700"/>
        <v/>
      </c>
      <c r="AT1950" t="str">
        <f t="shared" si="701"/>
        <v/>
      </c>
      <c r="AU1950" t="str">
        <f t="shared" si="702"/>
        <v/>
      </c>
      <c r="AV1950" t="str">
        <f t="shared" si="703"/>
        <v/>
      </c>
      <c r="AW1950">
        <f>'01_指標庫'!$H$4*ISNUMBER($F1950)+'01_指標庫'!$H$5*ISNUMBER($AA1950)+'01_指標庫'!$H$6*ISNUMBER($G1950)+'01_指標庫'!$H$7*ISNUMBER($H1950)+'01_指標庫'!$H$8*ISNUMBER($AF1950)+'01_指標庫'!$H$9*ISNUMBER($AG1950)+'01_指標庫'!$H$10*ISNUMBER($AB1950)+'01_指標庫'!$H$11*ISNUMBER($AC1950)+'01_指標庫'!$H$12*ISNUMBER($AD1950)+'01_指標庫'!$H$13*ISNUMBER($AE1950)+'01_指標庫'!$H$14*ISNUMBER($I1950)+'01_指標庫'!$H$15*ISNUMBER($AH1950)+'01_指標庫'!$H$16*ISNUMBER($K1950)+'01_指標庫'!$H$17*ISNUMBER($AI1950)+'01_指標庫'!$H$18*ISNUMBER($AJ1950)+'01_指標庫'!$H$19*ISNUMBER($AK1950)+'01_指標庫'!$H$20*ISNUMBER($BB1950)+'01_指標庫'!$H$21*ISNUMBER($BC1950)</f>
        <v>51</v>
      </c>
      <c r="AX1950">
        <f>IF(AW1950=0,50,ROUND(('01_指標庫'!$H$4*IF(ISNUMBER($F1950),L1950,0)+'01_指標庫'!$H$5*IF(ISNUMBER($AA1950),AL1950,0)+'01_指標庫'!$H$6*IF(ISNUMBER($G1950),M1950,0)+'01_指標庫'!$H$7*IF(ISNUMBER($H1950),N1950,0)+'01_指標庫'!$H$8*IF(ISNUMBER($AF1950),AQ1950,0)+'01_指標庫'!$H$9*IF(ISNUMBER($AG1950),AR1950,0)+'01_指標庫'!$H$10*IF(ISNUMBER($AB1950),AM1950,0)+'01_指標庫'!$H$11*IF(ISNUMBER($AC1950),AN1950,0)+'01_指標庫'!$H$12*IF(ISNUMBER($AD1950),AO1950,0)+'01_指標庫'!$H$13*IF(ISNUMBER($AE1950),AP1950,0)+'01_指標庫'!$H$14*IF(ISNUMBER($I1950),O1950,0)+'01_指標庫'!$H$15*IF(ISNUMBER($AH1950),AS1950,0)+'01_指標庫'!$H$16*IF(ISNUMBER($K1950),P1950,0)+'01_指標庫'!$H$17*IF(ISNUMBER($AI1950),AT1950,0)+'01_指標庫'!$H$18*IF(ISNUMBER($AJ1950),AU1950,0)+'01_指標庫'!$H$19*IF(ISNUMBER($AK1950),AV1950,0)+'01_指標庫'!$H$20*IF(ISNUMBER($BB1950),BB1950,0)+'01_指標庫'!$H$21*IF(ISNUMBER($BC1950),BC1950,0))/AW1950,1))</f>
        <v>89.2</v>
      </c>
      <c r="AY1950" s="67"/>
      <c r="AZ1950" s="67"/>
      <c r="BA1950" s="66">
        <f t="shared" si="707"/>
        <v>-2.6396850714249798E-4</v>
      </c>
      <c r="BB1950">
        <f t="shared" si="708"/>
        <v>50</v>
      </c>
      <c r="BC1950" t="str">
        <f t="shared" si="709"/>
        <v/>
      </c>
    </row>
    <row r="1951" spans="1:55" ht="15" customHeight="1">
      <c r="A1951" s="56">
        <v>1947</v>
      </c>
      <c r="B1951" s="57">
        <v>45385</v>
      </c>
      <c r="C1951" s="56">
        <v>2024</v>
      </c>
      <c r="D1951" s="58" t="s">
        <v>238</v>
      </c>
      <c r="E1951" s="59">
        <v>18160.189999999999</v>
      </c>
      <c r="F1951" s="60">
        <v>0.12814500000000001</v>
      </c>
      <c r="G1951" s="60">
        <v>-9.7739999999999997E-3</v>
      </c>
      <c r="H1951" s="61">
        <v>0.81630000000000003</v>
      </c>
      <c r="I1951" s="62">
        <v>323</v>
      </c>
      <c r="J1951" s="56" t="s">
        <v>235</v>
      </c>
      <c r="K1951" s="63">
        <v>14.33</v>
      </c>
      <c r="L1951" s="56">
        <f t="shared" si="687"/>
        <v>100</v>
      </c>
      <c r="M1951" s="56">
        <f t="shared" si="688"/>
        <v>100</v>
      </c>
      <c r="N1951" s="56">
        <f t="shared" si="689"/>
        <v>100</v>
      </c>
      <c r="O1951" s="56">
        <f t="shared" si="690"/>
        <v>100</v>
      </c>
      <c r="P1951" s="56">
        <f t="shared" si="691"/>
        <v>100</v>
      </c>
      <c r="Q1951" s="63"/>
      <c r="R1951" s="56"/>
      <c r="S1951" s="60">
        <f t="shared" si="704"/>
        <v>2.1195489626295583E-3</v>
      </c>
      <c r="T1951" s="64">
        <f t="shared" si="705"/>
        <v>-1.9164955509924697E-2</v>
      </c>
      <c r="V1951" s="65"/>
      <c r="W1951" s="65"/>
      <c r="Y1951" s="15" t="str">
        <f t="shared" si="692"/>
        <v>EASY</v>
      </c>
      <c r="AA1951" s="66">
        <f t="shared" si="706"/>
        <v>0.11158079546221855</v>
      </c>
      <c r="AB1951">
        <f>LOOKUP($B1951,'07_L1政策步階'!$A$4:$A$14,'07_L1政策步階'!$C$4:$C$14)</f>
        <v>0</v>
      </c>
      <c r="AC1951" s="65"/>
      <c r="AD1951" s="65"/>
      <c r="AE1951" s="65"/>
      <c r="AF1951" s="65"/>
      <c r="AG1951" s="65"/>
      <c r="AH1951" s="65"/>
      <c r="AI1951" s="65"/>
      <c r="AJ1951" s="65"/>
      <c r="AK1951" s="65"/>
      <c r="AL1951">
        <f t="shared" si="693"/>
        <v>100</v>
      </c>
      <c r="AM1951">
        <f t="shared" si="694"/>
        <v>50</v>
      </c>
      <c r="AN1951" t="str">
        <f t="shared" si="695"/>
        <v/>
      </c>
      <c r="AO1951" t="str">
        <f t="shared" si="696"/>
        <v/>
      </c>
      <c r="AP1951" t="str">
        <f t="shared" si="697"/>
        <v/>
      </c>
      <c r="AQ1951" t="str">
        <f t="shared" si="698"/>
        <v/>
      </c>
      <c r="AR1951" t="str">
        <f t="shared" si="699"/>
        <v/>
      </c>
      <c r="AS1951" t="str">
        <f t="shared" si="700"/>
        <v/>
      </c>
      <c r="AT1951" t="str">
        <f t="shared" si="701"/>
        <v/>
      </c>
      <c r="AU1951" t="str">
        <f t="shared" si="702"/>
        <v/>
      </c>
      <c r="AV1951" t="str">
        <f t="shared" si="703"/>
        <v/>
      </c>
      <c r="AW1951">
        <f>'01_指標庫'!$H$4*ISNUMBER($F1951)+'01_指標庫'!$H$5*ISNUMBER($AA1951)+'01_指標庫'!$H$6*ISNUMBER($G1951)+'01_指標庫'!$H$7*ISNUMBER($H1951)+'01_指標庫'!$H$8*ISNUMBER($AF1951)+'01_指標庫'!$H$9*ISNUMBER($AG1951)+'01_指標庫'!$H$10*ISNUMBER($AB1951)+'01_指標庫'!$H$11*ISNUMBER($AC1951)+'01_指標庫'!$H$12*ISNUMBER($AD1951)+'01_指標庫'!$H$13*ISNUMBER($AE1951)+'01_指標庫'!$H$14*ISNUMBER($I1951)+'01_指標庫'!$H$15*ISNUMBER($AH1951)+'01_指標庫'!$H$16*ISNUMBER($K1951)+'01_指標庫'!$H$17*ISNUMBER($AI1951)+'01_指標庫'!$H$18*ISNUMBER($AJ1951)+'01_指標庫'!$H$19*ISNUMBER($AK1951)+'01_指標庫'!$H$20*ISNUMBER($BB1951)+'01_指標庫'!$H$21*ISNUMBER($BC1951)</f>
        <v>51</v>
      </c>
      <c r="AX1951">
        <f>IF(AW1951=0,50,ROUND(('01_指標庫'!$H$4*IF(ISNUMBER($F1951),L1951,0)+'01_指標庫'!$H$5*IF(ISNUMBER($AA1951),AL1951,0)+'01_指標庫'!$H$6*IF(ISNUMBER($G1951),M1951,0)+'01_指標庫'!$H$7*IF(ISNUMBER($H1951),N1951,0)+'01_指標庫'!$H$8*IF(ISNUMBER($AF1951),AQ1951,0)+'01_指標庫'!$H$9*IF(ISNUMBER($AG1951),AR1951,0)+'01_指標庫'!$H$10*IF(ISNUMBER($AB1951),AM1951,0)+'01_指標庫'!$H$11*IF(ISNUMBER($AC1951),AN1951,0)+'01_指標庫'!$H$12*IF(ISNUMBER($AD1951),AO1951,0)+'01_指標庫'!$H$13*IF(ISNUMBER($AE1951),AP1951,0)+'01_指標庫'!$H$14*IF(ISNUMBER($I1951),O1951,0)+'01_指標庫'!$H$15*IF(ISNUMBER($AH1951),AS1951,0)+'01_指標庫'!$H$16*IF(ISNUMBER($K1951),P1951,0)+'01_指標庫'!$H$17*IF(ISNUMBER($AI1951),AT1951,0)+'01_指標庫'!$H$18*IF(ISNUMBER($AJ1951),AU1951,0)+'01_指標庫'!$H$19*IF(ISNUMBER($AK1951),AV1951,0)+'01_指標庫'!$H$20*IF(ISNUMBER($BB1951),BB1951,0)+'01_指標庫'!$H$21*IF(ISNUMBER($BC1951),BC1951,0))/AW1951,1))</f>
        <v>89.2</v>
      </c>
      <c r="AY1951" s="67"/>
      <c r="AZ1951" s="67"/>
      <c r="BA1951" s="66">
        <f t="shared" si="707"/>
        <v>-1.5168914240977216E-3</v>
      </c>
      <c r="BB1951">
        <f t="shared" si="708"/>
        <v>50</v>
      </c>
      <c r="BC1951" t="str">
        <f t="shared" si="709"/>
        <v/>
      </c>
    </row>
    <row r="1952" spans="1:55" ht="15" customHeight="1">
      <c r="A1952" s="56">
        <v>1948</v>
      </c>
      <c r="B1952" s="57">
        <v>45386</v>
      </c>
      <c r="C1952" s="56">
        <v>2024</v>
      </c>
      <c r="D1952" s="58" t="s">
        <v>239</v>
      </c>
      <c r="E1952" s="59">
        <v>17878.78</v>
      </c>
      <c r="F1952" s="60">
        <v>0.10970000000000001</v>
      </c>
      <c r="G1952" s="60">
        <v>-2.5118999999999999E-2</v>
      </c>
      <c r="H1952" s="61">
        <v>0.81630000000000003</v>
      </c>
      <c r="I1952" s="62">
        <v>324</v>
      </c>
      <c r="J1952" s="56" t="s">
        <v>235</v>
      </c>
      <c r="K1952" s="63">
        <v>16.350000000000001</v>
      </c>
      <c r="L1952" s="56">
        <f t="shared" si="687"/>
        <v>100</v>
      </c>
      <c r="M1952" s="56">
        <f t="shared" si="688"/>
        <v>100</v>
      </c>
      <c r="N1952" s="56">
        <f t="shared" si="689"/>
        <v>100</v>
      </c>
      <c r="O1952" s="56">
        <f t="shared" si="690"/>
        <v>100</v>
      </c>
      <c r="P1952" s="56">
        <f t="shared" si="691"/>
        <v>100</v>
      </c>
      <c r="Q1952" s="63"/>
      <c r="R1952" s="56"/>
      <c r="S1952" s="60">
        <f t="shared" si="704"/>
        <v>-1.5495983246871292E-2</v>
      </c>
      <c r="T1952" s="64">
        <f t="shared" si="705"/>
        <v>0.14096301465457084</v>
      </c>
      <c r="V1952" s="65"/>
      <c r="W1952" s="65"/>
      <c r="Y1952" s="15" t="str">
        <f t="shared" si="692"/>
        <v>EASY</v>
      </c>
      <c r="AA1952" s="66">
        <f t="shared" si="706"/>
        <v>0.11120577035430768</v>
      </c>
      <c r="AB1952">
        <f>LOOKUP($B1952,'07_L1政策步階'!$A$4:$A$14,'07_L1政策步階'!$C$4:$C$14)</f>
        <v>0</v>
      </c>
      <c r="AC1952" s="65"/>
      <c r="AD1952" s="65"/>
      <c r="AE1952" s="65"/>
      <c r="AF1952" s="65"/>
      <c r="AG1952" s="65"/>
      <c r="AH1952" s="65"/>
      <c r="AI1952" s="65"/>
      <c r="AJ1952" s="65"/>
      <c r="AK1952" s="65"/>
      <c r="AL1952">
        <f t="shared" si="693"/>
        <v>100</v>
      </c>
      <c r="AM1952">
        <f t="shared" si="694"/>
        <v>50</v>
      </c>
      <c r="AN1952" t="str">
        <f t="shared" si="695"/>
        <v/>
      </c>
      <c r="AO1952" t="str">
        <f t="shared" si="696"/>
        <v/>
      </c>
      <c r="AP1952" t="str">
        <f t="shared" si="697"/>
        <v/>
      </c>
      <c r="AQ1952" t="str">
        <f t="shared" si="698"/>
        <v/>
      </c>
      <c r="AR1952" t="str">
        <f t="shared" si="699"/>
        <v/>
      </c>
      <c r="AS1952" t="str">
        <f t="shared" si="700"/>
        <v/>
      </c>
      <c r="AT1952" t="str">
        <f t="shared" si="701"/>
        <v/>
      </c>
      <c r="AU1952" t="str">
        <f t="shared" si="702"/>
        <v/>
      </c>
      <c r="AV1952" t="str">
        <f t="shared" si="703"/>
        <v/>
      </c>
      <c r="AW1952">
        <f>'01_指標庫'!$H$4*ISNUMBER($F1952)+'01_指標庫'!$H$5*ISNUMBER($AA1952)+'01_指標庫'!$H$6*ISNUMBER($G1952)+'01_指標庫'!$H$7*ISNUMBER($H1952)+'01_指標庫'!$H$8*ISNUMBER($AF1952)+'01_指標庫'!$H$9*ISNUMBER($AG1952)+'01_指標庫'!$H$10*ISNUMBER($AB1952)+'01_指標庫'!$H$11*ISNUMBER($AC1952)+'01_指標庫'!$H$12*ISNUMBER($AD1952)+'01_指標庫'!$H$13*ISNUMBER($AE1952)+'01_指標庫'!$H$14*ISNUMBER($I1952)+'01_指標庫'!$H$15*ISNUMBER($AH1952)+'01_指標庫'!$H$16*ISNUMBER($K1952)+'01_指標庫'!$H$17*ISNUMBER($AI1952)+'01_指標庫'!$H$18*ISNUMBER($AJ1952)+'01_指標庫'!$H$19*ISNUMBER($AK1952)+'01_指標庫'!$H$20*ISNUMBER($BB1952)+'01_指標庫'!$H$21*ISNUMBER($BC1952)</f>
        <v>51</v>
      </c>
      <c r="AX1952">
        <f>IF(AW1952=0,50,ROUND(('01_指標庫'!$H$4*IF(ISNUMBER($F1952),L1952,0)+'01_指標庫'!$H$5*IF(ISNUMBER($AA1952),AL1952,0)+'01_指標庫'!$H$6*IF(ISNUMBER($G1952),M1952,0)+'01_指標庫'!$H$7*IF(ISNUMBER($H1952),N1952,0)+'01_指標庫'!$H$8*IF(ISNUMBER($AF1952),AQ1952,0)+'01_指標庫'!$H$9*IF(ISNUMBER($AG1952),AR1952,0)+'01_指標庫'!$H$10*IF(ISNUMBER($AB1952),AM1952,0)+'01_指標庫'!$H$11*IF(ISNUMBER($AC1952),AN1952,0)+'01_指標庫'!$H$12*IF(ISNUMBER($AD1952),AO1952,0)+'01_指標庫'!$H$13*IF(ISNUMBER($AE1952),AP1952,0)+'01_指標庫'!$H$14*IF(ISNUMBER($I1952),O1952,0)+'01_指標庫'!$H$15*IF(ISNUMBER($AH1952),AS1952,0)+'01_指標庫'!$H$16*IF(ISNUMBER($K1952),P1952,0)+'01_指標庫'!$H$17*IF(ISNUMBER($AI1952),AT1952,0)+'01_指標庫'!$H$18*IF(ISNUMBER($AJ1952),AU1952,0)+'01_指標庫'!$H$19*IF(ISNUMBER($AK1952),AV1952,0)+'01_指標庫'!$H$20*IF(ISNUMBER($BB1952),BB1952,0)+'01_指標庫'!$H$21*IF(ISNUMBER($BC1952),BC1952,0))/AW1952,1))</f>
        <v>83.3</v>
      </c>
      <c r="AY1952" s="67"/>
      <c r="AZ1952" s="67"/>
      <c r="BA1952" s="66">
        <f t="shared" si="707"/>
        <v>-3.9509841223825948E-3</v>
      </c>
      <c r="BB1952">
        <f t="shared" si="708"/>
        <v>0</v>
      </c>
      <c r="BC1952" t="str">
        <f t="shared" si="709"/>
        <v/>
      </c>
    </row>
    <row r="1953" spans="1:55" ht="15" customHeight="1">
      <c r="A1953" s="56">
        <v>1949</v>
      </c>
      <c r="B1953" s="57">
        <v>45387</v>
      </c>
      <c r="C1953" s="56">
        <v>2024</v>
      </c>
      <c r="D1953" s="58" t="s">
        <v>234</v>
      </c>
      <c r="E1953" s="59">
        <v>18108.46</v>
      </c>
      <c r="F1953" s="60">
        <v>0.12289700000000001</v>
      </c>
      <c r="G1953" s="60">
        <v>-1.2595E-2</v>
      </c>
      <c r="H1953" s="61">
        <v>0.79590000000000005</v>
      </c>
      <c r="I1953" s="62">
        <v>318</v>
      </c>
      <c r="J1953" s="56" t="s">
        <v>235</v>
      </c>
      <c r="K1953" s="63">
        <v>16.03</v>
      </c>
      <c r="L1953" s="56">
        <f t="shared" si="687"/>
        <v>100</v>
      </c>
      <c r="M1953" s="56">
        <f t="shared" si="688"/>
        <v>100</v>
      </c>
      <c r="N1953" s="56">
        <f t="shared" si="689"/>
        <v>100</v>
      </c>
      <c r="O1953" s="56">
        <f t="shared" si="690"/>
        <v>100</v>
      </c>
      <c r="P1953" s="56">
        <f t="shared" si="691"/>
        <v>100</v>
      </c>
      <c r="Q1953" s="63"/>
      <c r="R1953" s="56"/>
      <c r="S1953" s="60">
        <f t="shared" si="704"/>
        <v>1.2846514135752107E-2</v>
      </c>
      <c r="T1953" s="64">
        <f t="shared" si="705"/>
        <v>-1.9571865443425041E-2</v>
      </c>
      <c r="V1953" s="65"/>
      <c r="W1953" s="65"/>
      <c r="Y1953" s="15" t="str">
        <f t="shared" si="692"/>
        <v>EASY</v>
      </c>
      <c r="AA1953" s="66">
        <f t="shared" si="706"/>
        <v>0.11091446574447916</v>
      </c>
      <c r="AB1953">
        <f>LOOKUP($B1953,'07_L1政策步階'!$A$4:$A$14,'07_L1政策步階'!$C$4:$C$14)</f>
        <v>0</v>
      </c>
      <c r="AC1953" s="65"/>
      <c r="AD1953" s="65"/>
      <c r="AE1953" s="65"/>
      <c r="AF1953" s="65"/>
      <c r="AG1953" s="65"/>
      <c r="AH1953" s="65"/>
      <c r="AI1953" s="65"/>
      <c r="AJ1953" s="65"/>
      <c r="AK1953" s="65"/>
      <c r="AL1953">
        <f t="shared" si="693"/>
        <v>100</v>
      </c>
      <c r="AM1953">
        <f t="shared" si="694"/>
        <v>50</v>
      </c>
      <c r="AN1953" t="str">
        <f t="shared" si="695"/>
        <v/>
      </c>
      <c r="AO1953" t="str">
        <f t="shared" si="696"/>
        <v/>
      </c>
      <c r="AP1953" t="str">
        <f t="shared" si="697"/>
        <v/>
      </c>
      <c r="AQ1953" t="str">
        <f t="shared" si="698"/>
        <v/>
      </c>
      <c r="AR1953" t="str">
        <f t="shared" si="699"/>
        <v/>
      </c>
      <c r="AS1953" t="str">
        <f t="shared" si="700"/>
        <v/>
      </c>
      <c r="AT1953" t="str">
        <f t="shared" si="701"/>
        <v/>
      </c>
      <c r="AU1953" t="str">
        <f t="shared" si="702"/>
        <v/>
      </c>
      <c r="AV1953" t="str">
        <f t="shared" si="703"/>
        <v/>
      </c>
      <c r="AW1953">
        <f>'01_指標庫'!$H$4*ISNUMBER($F1953)+'01_指標庫'!$H$5*ISNUMBER($AA1953)+'01_指標庫'!$H$6*ISNUMBER($G1953)+'01_指標庫'!$H$7*ISNUMBER($H1953)+'01_指標庫'!$H$8*ISNUMBER($AF1953)+'01_指標庫'!$H$9*ISNUMBER($AG1953)+'01_指標庫'!$H$10*ISNUMBER($AB1953)+'01_指標庫'!$H$11*ISNUMBER($AC1953)+'01_指標庫'!$H$12*ISNUMBER($AD1953)+'01_指標庫'!$H$13*ISNUMBER($AE1953)+'01_指標庫'!$H$14*ISNUMBER($I1953)+'01_指標庫'!$H$15*ISNUMBER($AH1953)+'01_指標庫'!$H$16*ISNUMBER($K1953)+'01_指標庫'!$H$17*ISNUMBER($AI1953)+'01_指標庫'!$H$18*ISNUMBER($AJ1953)+'01_指標庫'!$H$19*ISNUMBER($AK1953)+'01_指標庫'!$H$20*ISNUMBER($BB1953)+'01_指標庫'!$H$21*ISNUMBER($BC1953)</f>
        <v>51</v>
      </c>
      <c r="AX1953">
        <f>IF(AW1953=0,50,ROUND(('01_指標庫'!$H$4*IF(ISNUMBER($F1953),L1953,0)+'01_指標庫'!$H$5*IF(ISNUMBER($AA1953),AL1953,0)+'01_指標庫'!$H$6*IF(ISNUMBER($G1953),M1953,0)+'01_指標庫'!$H$7*IF(ISNUMBER($H1953),N1953,0)+'01_指標庫'!$H$8*IF(ISNUMBER($AF1953),AQ1953,0)+'01_指標庫'!$H$9*IF(ISNUMBER($AG1953),AR1953,0)+'01_指標庫'!$H$10*IF(ISNUMBER($AB1953),AM1953,0)+'01_指標庫'!$H$11*IF(ISNUMBER($AC1953),AN1953,0)+'01_指標庫'!$H$12*IF(ISNUMBER($AD1953),AO1953,0)+'01_指標庫'!$H$13*IF(ISNUMBER($AE1953),AP1953,0)+'01_指標庫'!$H$14*IF(ISNUMBER($I1953),O1953,0)+'01_指標庫'!$H$15*IF(ISNUMBER($AH1953),AS1953,0)+'01_指標庫'!$H$16*IF(ISNUMBER($K1953),P1953,0)+'01_指標庫'!$H$17*IF(ISNUMBER($AI1953),AT1953,0)+'01_指標庫'!$H$18*IF(ISNUMBER($AJ1953),AU1953,0)+'01_指標庫'!$H$19*IF(ISNUMBER($AK1953),AV1953,0)+'01_指標庫'!$H$20*IF(ISNUMBER($BB1953),BB1953,0)+'01_指標庫'!$H$21*IF(ISNUMBER($BC1953),BC1953,0))/AW1953,1))</f>
        <v>83.3</v>
      </c>
      <c r="AY1953" s="67"/>
      <c r="AZ1953" s="67"/>
      <c r="BA1953" s="66">
        <f t="shared" si="707"/>
        <v>-4.3982964846278616E-3</v>
      </c>
      <c r="BB1953">
        <f t="shared" si="708"/>
        <v>0</v>
      </c>
      <c r="BC1953" t="str">
        <f t="shared" si="709"/>
        <v/>
      </c>
    </row>
    <row r="1954" spans="1:55" ht="15" customHeight="1">
      <c r="A1954" s="56">
        <v>1950</v>
      </c>
      <c r="B1954" s="57">
        <v>45390</v>
      </c>
      <c r="C1954" s="56">
        <v>2024</v>
      </c>
      <c r="D1954" s="58" t="s">
        <v>236</v>
      </c>
      <c r="E1954" s="59">
        <v>18100.189999999999</v>
      </c>
      <c r="F1954" s="60">
        <v>0.12126099999999999</v>
      </c>
      <c r="G1954" s="60">
        <v>-1.3046E-2</v>
      </c>
      <c r="H1954" s="61">
        <v>0.79590000000000005</v>
      </c>
      <c r="I1954" s="62">
        <v>315</v>
      </c>
      <c r="J1954" s="56" t="s">
        <v>235</v>
      </c>
      <c r="K1954" s="63">
        <v>15.19</v>
      </c>
      <c r="L1954" s="56">
        <f t="shared" si="687"/>
        <v>100</v>
      </c>
      <c r="M1954" s="56">
        <f t="shared" si="688"/>
        <v>100</v>
      </c>
      <c r="N1954" s="56">
        <f t="shared" si="689"/>
        <v>100</v>
      </c>
      <c r="O1954" s="56">
        <f t="shared" si="690"/>
        <v>100</v>
      </c>
      <c r="P1954" s="56">
        <f t="shared" si="691"/>
        <v>100</v>
      </c>
      <c r="Q1954" s="63"/>
      <c r="R1954" s="56"/>
      <c r="S1954" s="60">
        <f t="shared" si="704"/>
        <v>-4.5669261770464598E-4</v>
      </c>
      <c r="T1954" s="64">
        <f t="shared" si="705"/>
        <v>-5.2401746724890952E-2</v>
      </c>
      <c r="V1954" s="65"/>
      <c r="W1954" s="65"/>
      <c r="Y1954" s="15" t="str">
        <f t="shared" si="692"/>
        <v>EASY</v>
      </c>
      <c r="AA1954" s="66">
        <f t="shared" si="706"/>
        <v>0.11052466210209477</v>
      </c>
      <c r="AB1954">
        <f>LOOKUP($B1954,'07_L1政策步階'!$A$4:$A$14,'07_L1政策步階'!$C$4:$C$14)</f>
        <v>0</v>
      </c>
      <c r="AC1954" s="65"/>
      <c r="AD1954" s="65"/>
      <c r="AE1954" s="65"/>
      <c r="AF1954" s="65"/>
      <c r="AG1954" s="65"/>
      <c r="AH1954" s="65"/>
      <c r="AI1954" s="65"/>
      <c r="AJ1954" s="65"/>
      <c r="AK1954" s="65"/>
      <c r="AL1954">
        <f t="shared" si="693"/>
        <v>100</v>
      </c>
      <c r="AM1954">
        <f t="shared" si="694"/>
        <v>50</v>
      </c>
      <c r="AN1954" t="str">
        <f t="shared" si="695"/>
        <v/>
      </c>
      <c r="AO1954" t="str">
        <f t="shared" si="696"/>
        <v/>
      </c>
      <c r="AP1954" t="str">
        <f t="shared" si="697"/>
        <v/>
      </c>
      <c r="AQ1954" t="str">
        <f t="shared" si="698"/>
        <v/>
      </c>
      <c r="AR1954" t="str">
        <f t="shared" si="699"/>
        <v/>
      </c>
      <c r="AS1954" t="str">
        <f t="shared" si="700"/>
        <v/>
      </c>
      <c r="AT1954" t="str">
        <f t="shared" si="701"/>
        <v/>
      </c>
      <c r="AU1954" t="str">
        <f t="shared" si="702"/>
        <v/>
      </c>
      <c r="AV1954" t="str">
        <f t="shared" si="703"/>
        <v/>
      </c>
      <c r="AW1954">
        <f>'01_指標庫'!$H$4*ISNUMBER($F1954)+'01_指標庫'!$H$5*ISNUMBER($AA1954)+'01_指標庫'!$H$6*ISNUMBER($G1954)+'01_指標庫'!$H$7*ISNUMBER($H1954)+'01_指標庫'!$H$8*ISNUMBER($AF1954)+'01_指標庫'!$H$9*ISNUMBER($AG1954)+'01_指標庫'!$H$10*ISNUMBER($AB1954)+'01_指標庫'!$H$11*ISNUMBER($AC1954)+'01_指標庫'!$H$12*ISNUMBER($AD1954)+'01_指標庫'!$H$13*ISNUMBER($AE1954)+'01_指標庫'!$H$14*ISNUMBER($I1954)+'01_指標庫'!$H$15*ISNUMBER($AH1954)+'01_指標庫'!$H$16*ISNUMBER($K1954)+'01_指標庫'!$H$17*ISNUMBER($AI1954)+'01_指標庫'!$H$18*ISNUMBER($AJ1954)+'01_指標庫'!$H$19*ISNUMBER($AK1954)+'01_指標庫'!$H$20*ISNUMBER($BB1954)+'01_指標庫'!$H$21*ISNUMBER($BC1954)</f>
        <v>51</v>
      </c>
      <c r="AX1954">
        <f>IF(AW1954=0,50,ROUND(('01_指標庫'!$H$4*IF(ISNUMBER($F1954),L1954,0)+'01_指標庫'!$H$5*IF(ISNUMBER($AA1954),AL1954,0)+'01_指標庫'!$H$6*IF(ISNUMBER($G1954),M1954,0)+'01_指標庫'!$H$7*IF(ISNUMBER($H1954),N1954,0)+'01_指標庫'!$H$8*IF(ISNUMBER($AF1954),AQ1954,0)+'01_指標庫'!$H$9*IF(ISNUMBER($AG1954),AR1954,0)+'01_指標庫'!$H$10*IF(ISNUMBER($AB1954),AM1954,0)+'01_指標庫'!$H$11*IF(ISNUMBER($AC1954),AN1954,0)+'01_指標庫'!$H$12*IF(ISNUMBER($AD1954),AO1954,0)+'01_指標庫'!$H$13*IF(ISNUMBER($AE1954),AP1954,0)+'01_指標庫'!$H$14*IF(ISNUMBER($I1954),O1954,0)+'01_指標庫'!$H$15*IF(ISNUMBER($AH1954),AS1954,0)+'01_指標庫'!$H$16*IF(ISNUMBER($K1954),P1954,0)+'01_指標庫'!$H$17*IF(ISNUMBER($AI1954),AT1954,0)+'01_指標庫'!$H$18*IF(ISNUMBER($AJ1954),AU1954,0)+'01_指標庫'!$H$19*IF(ISNUMBER($AK1954),AV1954,0)+'01_指標庫'!$H$20*IF(ISNUMBER($BB1954),BB1954,0)+'01_指標庫'!$H$21*IF(ISNUMBER($BC1954),BC1954,0))/AW1954,1))</f>
        <v>83.3</v>
      </c>
      <c r="AY1954" s="67"/>
      <c r="AZ1954" s="67"/>
      <c r="BA1954" s="66">
        <f t="shared" si="707"/>
        <v>-5.2119117995674813E-3</v>
      </c>
      <c r="BB1954">
        <f t="shared" si="708"/>
        <v>0</v>
      </c>
      <c r="BC1954" t="str">
        <f t="shared" si="709"/>
        <v/>
      </c>
    </row>
    <row r="1955" spans="1:55" ht="15" customHeight="1">
      <c r="A1955" s="56">
        <v>1951</v>
      </c>
      <c r="B1955" s="57">
        <v>45391</v>
      </c>
      <c r="C1955" s="56">
        <v>2024</v>
      </c>
      <c r="D1955" s="58" t="s">
        <v>237</v>
      </c>
      <c r="E1955" s="59">
        <v>18169.900000000001</v>
      </c>
      <c r="F1955" s="60">
        <v>0.12449</v>
      </c>
      <c r="G1955" s="60">
        <v>-9.2449999999999997E-3</v>
      </c>
      <c r="H1955" s="61">
        <v>0.8367</v>
      </c>
      <c r="I1955" s="62">
        <v>314</v>
      </c>
      <c r="J1955" s="56" t="s">
        <v>235</v>
      </c>
      <c r="K1955" s="63">
        <v>14.98</v>
      </c>
      <c r="L1955" s="56">
        <f t="shared" si="687"/>
        <v>100</v>
      </c>
      <c r="M1955" s="56">
        <f t="shared" si="688"/>
        <v>100</v>
      </c>
      <c r="N1955" s="56">
        <f t="shared" si="689"/>
        <v>100</v>
      </c>
      <c r="O1955" s="56">
        <f t="shared" si="690"/>
        <v>100</v>
      </c>
      <c r="P1955" s="56">
        <f t="shared" si="691"/>
        <v>100</v>
      </c>
      <c r="Q1955" s="63"/>
      <c r="R1955" s="56"/>
      <c r="S1955" s="60">
        <f t="shared" si="704"/>
        <v>3.8513407870306438E-3</v>
      </c>
      <c r="T1955" s="64">
        <f t="shared" si="705"/>
        <v>-1.3824884792626668E-2</v>
      </c>
      <c r="V1955" s="65"/>
      <c r="W1955" s="65"/>
      <c r="Y1955" s="15" t="str">
        <f t="shared" si="692"/>
        <v>EASY</v>
      </c>
      <c r="AA1955" s="66">
        <f t="shared" si="706"/>
        <v>0.11037684542855053</v>
      </c>
      <c r="AB1955">
        <f>LOOKUP($B1955,'07_L1政策步階'!$A$4:$A$14,'07_L1政策步階'!$C$4:$C$14)</f>
        <v>0</v>
      </c>
      <c r="AC1955" s="65"/>
      <c r="AD1955" s="65"/>
      <c r="AE1955" s="65"/>
      <c r="AF1955" s="65"/>
      <c r="AG1955" s="65"/>
      <c r="AH1955" s="65"/>
      <c r="AI1955" s="65"/>
      <c r="AJ1955" s="65"/>
      <c r="AK1955" s="65"/>
      <c r="AL1955">
        <f t="shared" si="693"/>
        <v>100</v>
      </c>
      <c r="AM1955">
        <f t="shared" si="694"/>
        <v>50</v>
      </c>
      <c r="AN1955" t="str">
        <f t="shared" si="695"/>
        <v/>
      </c>
      <c r="AO1955" t="str">
        <f t="shared" si="696"/>
        <v/>
      </c>
      <c r="AP1955" t="str">
        <f t="shared" si="697"/>
        <v/>
      </c>
      <c r="AQ1955" t="str">
        <f t="shared" si="698"/>
        <v/>
      </c>
      <c r="AR1955" t="str">
        <f t="shared" si="699"/>
        <v/>
      </c>
      <c r="AS1955" t="str">
        <f t="shared" si="700"/>
        <v/>
      </c>
      <c r="AT1955" t="str">
        <f t="shared" si="701"/>
        <v/>
      </c>
      <c r="AU1955" t="str">
        <f t="shared" si="702"/>
        <v/>
      </c>
      <c r="AV1955" t="str">
        <f t="shared" si="703"/>
        <v/>
      </c>
      <c r="AW1955">
        <f>'01_指標庫'!$H$4*ISNUMBER($F1955)+'01_指標庫'!$H$5*ISNUMBER($AA1955)+'01_指標庫'!$H$6*ISNUMBER($G1955)+'01_指標庫'!$H$7*ISNUMBER($H1955)+'01_指標庫'!$H$8*ISNUMBER($AF1955)+'01_指標庫'!$H$9*ISNUMBER($AG1955)+'01_指標庫'!$H$10*ISNUMBER($AB1955)+'01_指標庫'!$H$11*ISNUMBER($AC1955)+'01_指標庫'!$H$12*ISNUMBER($AD1955)+'01_指標庫'!$H$13*ISNUMBER($AE1955)+'01_指標庫'!$H$14*ISNUMBER($I1955)+'01_指標庫'!$H$15*ISNUMBER($AH1955)+'01_指標庫'!$H$16*ISNUMBER($K1955)+'01_指標庫'!$H$17*ISNUMBER($AI1955)+'01_指標庫'!$H$18*ISNUMBER($AJ1955)+'01_指標庫'!$H$19*ISNUMBER($AK1955)+'01_指標庫'!$H$20*ISNUMBER($BB1955)+'01_指標庫'!$H$21*ISNUMBER($BC1955)</f>
        <v>51</v>
      </c>
      <c r="AX1955">
        <f>IF(AW1955=0,50,ROUND(('01_指標庫'!$H$4*IF(ISNUMBER($F1955),L1955,0)+'01_指標庫'!$H$5*IF(ISNUMBER($AA1955),AL1955,0)+'01_指標庫'!$H$6*IF(ISNUMBER($G1955),M1955,0)+'01_指標庫'!$H$7*IF(ISNUMBER($H1955),N1955,0)+'01_指標庫'!$H$8*IF(ISNUMBER($AF1955),AQ1955,0)+'01_指標庫'!$H$9*IF(ISNUMBER($AG1955),AR1955,0)+'01_指標庫'!$H$10*IF(ISNUMBER($AB1955),AM1955,0)+'01_指標庫'!$H$11*IF(ISNUMBER($AC1955),AN1955,0)+'01_指標庫'!$H$12*IF(ISNUMBER($AD1955),AO1955,0)+'01_指標庫'!$H$13*IF(ISNUMBER($AE1955),AP1955,0)+'01_指標庫'!$H$14*IF(ISNUMBER($I1955),O1955,0)+'01_指標庫'!$H$15*IF(ISNUMBER($AH1955),AS1955,0)+'01_指標庫'!$H$16*IF(ISNUMBER($K1955),P1955,0)+'01_指標庫'!$H$17*IF(ISNUMBER($AI1955),AT1955,0)+'01_指標庫'!$H$18*IF(ISNUMBER($AJ1955),AU1955,0)+'01_指標庫'!$H$19*IF(ISNUMBER($AK1955),AV1955,0)+'01_指標庫'!$H$20*IF(ISNUMBER($BB1955),BB1955,0)+'01_指標庫'!$H$21*IF(ISNUMBER($BC1955),BC1955,0))/AW1955,1))</f>
        <v>83.3</v>
      </c>
      <c r="AY1955" s="67"/>
      <c r="AZ1955" s="67"/>
      <c r="BA1955" s="66">
        <f t="shared" si="707"/>
        <v>-4.0948114086372112E-3</v>
      </c>
      <c r="BB1955">
        <f t="shared" si="708"/>
        <v>0</v>
      </c>
      <c r="BC1955" t="str">
        <f t="shared" si="709"/>
        <v/>
      </c>
    </row>
    <row r="1956" spans="1:55" ht="15" customHeight="1">
      <c r="A1956" s="56">
        <v>1952</v>
      </c>
      <c r="B1956" s="57">
        <v>45392</v>
      </c>
      <c r="C1956" s="56">
        <v>2024</v>
      </c>
      <c r="D1956" s="58" t="s">
        <v>238</v>
      </c>
      <c r="E1956" s="59">
        <v>18011.66</v>
      </c>
      <c r="F1956" s="60">
        <v>0.113622</v>
      </c>
      <c r="G1956" s="60">
        <v>-1.7873E-2</v>
      </c>
      <c r="H1956" s="61">
        <v>0.81630000000000003</v>
      </c>
      <c r="I1956" s="62">
        <v>310</v>
      </c>
      <c r="J1956" s="56" t="s">
        <v>235</v>
      </c>
      <c r="K1956" s="63">
        <v>15.8</v>
      </c>
      <c r="L1956" s="56">
        <f t="shared" si="687"/>
        <v>100</v>
      </c>
      <c r="M1956" s="56">
        <f t="shared" si="688"/>
        <v>100</v>
      </c>
      <c r="N1956" s="56">
        <f t="shared" si="689"/>
        <v>100</v>
      </c>
      <c r="O1956" s="56">
        <f t="shared" si="690"/>
        <v>100</v>
      </c>
      <c r="P1956" s="56">
        <f t="shared" si="691"/>
        <v>100</v>
      </c>
      <c r="Q1956" s="63"/>
      <c r="R1956" s="56"/>
      <c r="S1956" s="60">
        <f t="shared" si="704"/>
        <v>-8.7089086896461332E-3</v>
      </c>
      <c r="T1956" s="64">
        <f t="shared" si="705"/>
        <v>5.4739652870493982E-2</v>
      </c>
      <c r="V1956" s="65"/>
      <c r="W1956" s="65"/>
      <c r="Y1956" s="15" t="str">
        <f t="shared" si="692"/>
        <v>EASY</v>
      </c>
      <c r="AA1956" s="66">
        <f t="shared" si="706"/>
        <v>0.10981946288591971</v>
      </c>
      <c r="AB1956">
        <f>LOOKUP($B1956,'07_L1政策步階'!$A$4:$A$14,'07_L1政策步階'!$C$4:$C$14)</f>
        <v>0</v>
      </c>
      <c r="AC1956" s="65"/>
      <c r="AD1956" s="65"/>
      <c r="AE1956" s="65"/>
      <c r="AF1956" s="65"/>
      <c r="AG1956" s="65"/>
      <c r="AH1956" s="65"/>
      <c r="AI1956" s="65"/>
      <c r="AJ1956" s="65"/>
      <c r="AK1956" s="65"/>
      <c r="AL1956">
        <f t="shared" si="693"/>
        <v>100</v>
      </c>
      <c r="AM1956">
        <f t="shared" si="694"/>
        <v>50</v>
      </c>
      <c r="AN1956" t="str">
        <f t="shared" si="695"/>
        <v/>
      </c>
      <c r="AO1956" t="str">
        <f t="shared" si="696"/>
        <v/>
      </c>
      <c r="AP1956" t="str">
        <f t="shared" si="697"/>
        <v/>
      </c>
      <c r="AQ1956" t="str">
        <f t="shared" si="698"/>
        <v/>
      </c>
      <c r="AR1956" t="str">
        <f t="shared" si="699"/>
        <v/>
      </c>
      <c r="AS1956" t="str">
        <f t="shared" si="700"/>
        <v/>
      </c>
      <c r="AT1956" t="str">
        <f t="shared" si="701"/>
        <v/>
      </c>
      <c r="AU1956" t="str">
        <f t="shared" si="702"/>
        <v/>
      </c>
      <c r="AV1956" t="str">
        <f t="shared" si="703"/>
        <v/>
      </c>
      <c r="AW1956">
        <f>'01_指標庫'!$H$4*ISNUMBER($F1956)+'01_指標庫'!$H$5*ISNUMBER($AA1956)+'01_指標庫'!$H$6*ISNUMBER($G1956)+'01_指標庫'!$H$7*ISNUMBER($H1956)+'01_指標庫'!$H$8*ISNUMBER($AF1956)+'01_指標庫'!$H$9*ISNUMBER($AG1956)+'01_指標庫'!$H$10*ISNUMBER($AB1956)+'01_指標庫'!$H$11*ISNUMBER($AC1956)+'01_指標庫'!$H$12*ISNUMBER($AD1956)+'01_指標庫'!$H$13*ISNUMBER($AE1956)+'01_指標庫'!$H$14*ISNUMBER($I1956)+'01_指標庫'!$H$15*ISNUMBER($AH1956)+'01_指標庫'!$H$16*ISNUMBER($K1956)+'01_指標庫'!$H$17*ISNUMBER($AI1956)+'01_指標庫'!$H$18*ISNUMBER($AJ1956)+'01_指標庫'!$H$19*ISNUMBER($AK1956)+'01_指標庫'!$H$20*ISNUMBER($BB1956)+'01_指標庫'!$H$21*ISNUMBER($BC1956)</f>
        <v>51</v>
      </c>
      <c r="AX1956">
        <f>IF(AW1956=0,50,ROUND(('01_指標庫'!$H$4*IF(ISNUMBER($F1956),L1956,0)+'01_指標庫'!$H$5*IF(ISNUMBER($AA1956),AL1956,0)+'01_指標庫'!$H$6*IF(ISNUMBER($G1956),M1956,0)+'01_指標庫'!$H$7*IF(ISNUMBER($H1956),N1956,0)+'01_指標庫'!$H$8*IF(ISNUMBER($AF1956),AQ1956,0)+'01_指標庫'!$H$9*IF(ISNUMBER($AG1956),AR1956,0)+'01_指標庫'!$H$10*IF(ISNUMBER($AB1956),AM1956,0)+'01_指標庫'!$H$11*IF(ISNUMBER($AC1956),AN1956,0)+'01_指標庫'!$H$12*IF(ISNUMBER($AD1956),AO1956,0)+'01_指標庫'!$H$13*IF(ISNUMBER($AE1956),AP1956,0)+'01_指標庫'!$H$14*IF(ISNUMBER($I1956),O1956,0)+'01_指標庫'!$H$15*IF(ISNUMBER($AH1956),AS1956,0)+'01_指標庫'!$H$16*IF(ISNUMBER($K1956),P1956,0)+'01_指標庫'!$H$17*IF(ISNUMBER($AI1956),AT1956,0)+'01_指標庫'!$H$18*IF(ISNUMBER($AJ1956),AU1956,0)+'01_指標庫'!$H$19*IF(ISNUMBER($AK1956),AV1956,0)+'01_指標庫'!$H$20*IF(ISNUMBER($BB1956),BB1956,0)+'01_指標庫'!$H$21*IF(ISNUMBER($BC1956),BC1956,0))/AW1956,1))</f>
        <v>83.3</v>
      </c>
      <c r="AY1956" s="67"/>
      <c r="AZ1956" s="67"/>
      <c r="BA1956" s="66">
        <f t="shared" si="707"/>
        <v>-4.6405967503859724E-3</v>
      </c>
      <c r="BB1956">
        <f t="shared" si="708"/>
        <v>0</v>
      </c>
      <c r="BC1956" t="str">
        <f t="shared" si="709"/>
        <v/>
      </c>
    </row>
    <row r="1957" spans="1:55" ht="15" customHeight="1">
      <c r="A1957" s="56">
        <v>1953</v>
      </c>
      <c r="B1957" s="57">
        <v>45393</v>
      </c>
      <c r="C1957" s="56">
        <v>2024</v>
      </c>
      <c r="D1957" s="58" t="s">
        <v>239</v>
      </c>
      <c r="E1957" s="59">
        <v>18307.98</v>
      </c>
      <c r="F1957" s="60">
        <v>0.13067699999999999</v>
      </c>
      <c r="G1957" s="60">
        <v>-1.7149999999999999E-3</v>
      </c>
      <c r="H1957" s="61">
        <v>0.81630000000000003</v>
      </c>
      <c r="I1957" s="62">
        <v>316</v>
      </c>
      <c r="J1957" s="56" t="s">
        <v>235</v>
      </c>
      <c r="K1957" s="63">
        <v>14.91</v>
      </c>
      <c r="L1957" s="56">
        <f t="shared" si="687"/>
        <v>100</v>
      </c>
      <c r="M1957" s="56">
        <f t="shared" si="688"/>
        <v>100</v>
      </c>
      <c r="N1957" s="56">
        <f t="shared" si="689"/>
        <v>100</v>
      </c>
      <c r="O1957" s="56">
        <f t="shared" si="690"/>
        <v>100</v>
      </c>
      <c r="P1957" s="56">
        <f t="shared" si="691"/>
        <v>100</v>
      </c>
      <c r="Q1957" s="63"/>
      <c r="R1957" s="56"/>
      <c r="S1957" s="60">
        <f t="shared" si="704"/>
        <v>1.6451565263834622E-2</v>
      </c>
      <c r="T1957" s="64">
        <f t="shared" si="705"/>
        <v>-5.6329113924050711E-2</v>
      </c>
      <c r="V1957" s="65"/>
      <c r="W1957" s="65"/>
      <c r="Y1957" s="15" t="str">
        <f t="shared" si="692"/>
        <v>EASY</v>
      </c>
      <c r="AA1957" s="66">
        <f t="shared" si="706"/>
        <v>0.10960599009903427</v>
      </c>
      <c r="AB1957">
        <f>LOOKUP($B1957,'07_L1政策步階'!$A$4:$A$14,'07_L1政策步階'!$C$4:$C$14)</f>
        <v>0</v>
      </c>
      <c r="AC1957" s="65"/>
      <c r="AD1957" s="65"/>
      <c r="AE1957" s="65"/>
      <c r="AF1957" s="65"/>
      <c r="AG1957" s="65"/>
      <c r="AH1957" s="65"/>
      <c r="AI1957" s="65"/>
      <c r="AJ1957" s="65"/>
      <c r="AK1957" s="65"/>
      <c r="AL1957">
        <f t="shared" si="693"/>
        <v>100</v>
      </c>
      <c r="AM1957">
        <f t="shared" si="694"/>
        <v>50</v>
      </c>
      <c r="AN1957" t="str">
        <f t="shared" si="695"/>
        <v/>
      </c>
      <c r="AO1957" t="str">
        <f t="shared" si="696"/>
        <v/>
      </c>
      <c r="AP1957" t="str">
        <f t="shared" si="697"/>
        <v/>
      </c>
      <c r="AQ1957" t="str">
        <f t="shared" si="698"/>
        <v/>
      </c>
      <c r="AR1957" t="str">
        <f t="shared" si="699"/>
        <v/>
      </c>
      <c r="AS1957" t="str">
        <f t="shared" si="700"/>
        <v/>
      </c>
      <c r="AT1957" t="str">
        <f t="shared" si="701"/>
        <v/>
      </c>
      <c r="AU1957" t="str">
        <f t="shared" si="702"/>
        <v/>
      </c>
      <c r="AV1957" t="str">
        <f t="shared" si="703"/>
        <v/>
      </c>
      <c r="AW1957">
        <f>'01_指標庫'!$H$4*ISNUMBER($F1957)+'01_指標庫'!$H$5*ISNUMBER($AA1957)+'01_指標庫'!$H$6*ISNUMBER($G1957)+'01_指標庫'!$H$7*ISNUMBER($H1957)+'01_指標庫'!$H$8*ISNUMBER($AF1957)+'01_指標庫'!$H$9*ISNUMBER($AG1957)+'01_指標庫'!$H$10*ISNUMBER($AB1957)+'01_指標庫'!$H$11*ISNUMBER($AC1957)+'01_指標庫'!$H$12*ISNUMBER($AD1957)+'01_指標庫'!$H$13*ISNUMBER($AE1957)+'01_指標庫'!$H$14*ISNUMBER($I1957)+'01_指標庫'!$H$15*ISNUMBER($AH1957)+'01_指標庫'!$H$16*ISNUMBER($K1957)+'01_指標庫'!$H$17*ISNUMBER($AI1957)+'01_指標庫'!$H$18*ISNUMBER($AJ1957)+'01_指標庫'!$H$19*ISNUMBER($AK1957)+'01_指標庫'!$H$20*ISNUMBER($BB1957)+'01_指標庫'!$H$21*ISNUMBER($BC1957)</f>
        <v>51</v>
      </c>
      <c r="AX1957">
        <f>IF(AW1957=0,50,ROUND(('01_指標庫'!$H$4*IF(ISNUMBER($F1957),L1957,0)+'01_指標庫'!$H$5*IF(ISNUMBER($AA1957),AL1957,0)+'01_指標庫'!$H$6*IF(ISNUMBER($G1957),M1957,0)+'01_指標庫'!$H$7*IF(ISNUMBER($H1957),N1957,0)+'01_指標庫'!$H$8*IF(ISNUMBER($AF1957),AQ1957,0)+'01_指標庫'!$H$9*IF(ISNUMBER($AG1957),AR1957,0)+'01_指標庫'!$H$10*IF(ISNUMBER($AB1957),AM1957,0)+'01_指標庫'!$H$11*IF(ISNUMBER($AC1957),AN1957,0)+'01_指標庫'!$H$12*IF(ISNUMBER($AD1957),AO1957,0)+'01_指標庫'!$H$13*IF(ISNUMBER($AE1957),AP1957,0)+'01_指標庫'!$H$14*IF(ISNUMBER($I1957),O1957,0)+'01_指標庫'!$H$15*IF(ISNUMBER($AH1957),AS1957,0)+'01_指標庫'!$H$16*IF(ISNUMBER($K1957),P1957,0)+'01_指標庫'!$H$17*IF(ISNUMBER($AI1957),AT1957,0)+'01_指標庫'!$H$18*IF(ISNUMBER($AJ1957),AU1957,0)+'01_指標庫'!$H$19*IF(ISNUMBER($AK1957),AV1957,0)+'01_指標庫'!$H$20*IF(ISNUMBER($BB1957),BB1957,0)+'01_指標庫'!$H$21*IF(ISNUMBER($BC1957),BC1957,0))/AW1957,1))</f>
        <v>89.2</v>
      </c>
      <c r="AY1957" s="67"/>
      <c r="AZ1957" s="67"/>
      <c r="BA1957" s="66">
        <f t="shared" si="707"/>
        <v>-5.7605328311116644E-5</v>
      </c>
      <c r="BB1957">
        <f t="shared" si="708"/>
        <v>50</v>
      </c>
      <c r="BC1957" t="str">
        <f t="shared" si="709"/>
        <v/>
      </c>
    </row>
    <row r="1958" spans="1:55" ht="15" customHeight="1">
      <c r="A1958" s="56">
        <v>1954</v>
      </c>
      <c r="B1958" s="57">
        <v>45394</v>
      </c>
      <c r="C1958" s="56">
        <v>2024</v>
      </c>
      <c r="D1958" s="58" t="s">
        <v>234</v>
      </c>
      <c r="E1958" s="59">
        <v>18003.490000000002</v>
      </c>
      <c r="F1958" s="60">
        <v>0.11082400000000001</v>
      </c>
      <c r="G1958" s="60">
        <v>-1.8318000000000001E-2</v>
      </c>
      <c r="H1958" s="61">
        <v>0.81630000000000003</v>
      </c>
      <c r="I1958" s="62">
        <v>325</v>
      </c>
      <c r="J1958" s="56" t="s">
        <v>235</v>
      </c>
      <c r="K1958" s="63">
        <v>17.309999999999999</v>
      </c>
      <c r="L1958" s="56">
        <f t="shared" si="687"/>
        <v>100</v>
      </c>
      <c r="M1958" s="56">
        <f t="shared" si="688"/>
        <v>100</v>
      </c>
      <c r="N1958" s="56">
        <f t="shared" si="689"/>
        <v>100</v>
      </c>
      <c r="O1958" s="56">
        <f t="shared" si="690"/>
        <v>100</v>
      </c>
      <c r="P1958" s="56">
        <f t="shared" si="691"/>
        <v>100</v>
      </c>
      <c r="Q1958" s="63"/>
      <c r="R1958" s="56"/>
      <c r="S1958" s="60">
        <f t="shared" si="704"/>
        <v>-1.6631545369833134E-2</v>
      </c>
      <c r="T1958" s="64">
        <f t="shared" si="705"/>
        <v>0.16096579476861161</v>
      </c>
      <c r="V1958" s="65"/>
      <c r="W1958" s="65"/>
      <c r="Y1958" s="15" t="str">
        <f t="shared" si="692"/>
        <v>EASY</v>
      </c>
      <c r="AA1958" s="66">
        <f t="shared" si="706"/>
        <v>0.10962829201388602</v>
      </c>
      <c r="AB1958">
        <f>LOOKUP($B1958,'07_L1政策步階'!$A$4:$A$14,'07_L1政策步階'!$C$4:$C$14)</f>
        <v>0</v>
      </c>
      <c r="AC1958" s="65"/>
      <c r="AD1958" s="65"/>
      <c r="AE1958" s="65"/>
      <c r="AF1958" s="65"/>
      <c r="AG1958" s="65"/>
      <c r="AH1958" s="65"/>
      <c r="AI1958" s="65"/>
      <c r="AJ1958" s="65"/>
      <c r="AK1958" s="65"/>
      <c r="AL1958">
        <f t="shared" si="693"/>
        <v>100</v>
      </c>
      <c r="AM1958">
        <f t="shared" si="694"/>
        <v>50</v>
      </c>
      <c r="AN1958" t="str">
        <f t="shared" si="695"/>
        <v/>
      </c>
      <c r="AO1958" t="str">
        <f t="shared" si="696"/>
        <v/>
      </c>
      <c r="AP1958" t="str">
        <f t="shared" si="697"/>
        <v/>
      </c>
      <c r="AQ1958" t="str">
        <f t="shared" si="698"/>
        <v/>
      </c>
      <c r="AR1958" t="str">
        <f t="shared" si="699"/>
        <v/>
      </c>
      <c r="AS1958" t="str">
        <f t="shared" si="700"/>
        <v/>
      </c>
      <c r="AT1958" t="str">
        <f t="shared" si="701"/>
        <v/>
      </c>
      <c r="AU1958" t="str">
        <f t="shared" si="702"/>
        <v/>
      </c>
      <c r="AV1958" t="str">
        <f t="shared" si="703"/>
        <v/>
      </c>
      <c r="AW1958">
        <f>'01_指標庫'!$H$4*ISNUMBER($F1958)+'01_指標庫'!$H$5*ISNUMBER($AA1958)+'01_指標庫'!$H$6*ISNUMBER($G1958)+'01_指標庫'!$H$7*ISNUMBER($H1958)+'01_指標庫'!$H$8*ISNUMBER($AF1958)+'01_指標庫'!$H$9*ISNUMBER($AG1958)+'01_指標庫'!$H$10*ISNUMBER($AB1958)+'01_指標庫'!$H$11*ISNUMBER($AC1958)+'01_指標庫'!$H$12*ISNUMBER($AD1958)+'01_指標庫'!$H$13*ISNUMBER($AE1958)+'01_指標庫'!$H$14*ISNUMBER($I1958)+'01_指標庫'!$H$15*ISNUMBER($AH1958)+'01_指標庫'!$H$16*ISNUMBER($K1958)+'01_指標庫'!$H$17*ISNUMBER($AI1958)+'01_指標庫'!$H$18*ISNUMBER($AJ1958)+'01_指標庫'!$H$19*ISNUMBER($AK1958)+'01_指標庫'!$H$20*ISNUMBER($BB1958)+'01_指標庫'!$H$21*ISNUMBER($BC1958)</f>
        <v>51</v>
      </c>
      <c r="AX1958">
        <f>IF(AW1958=0,50,ROUND(('01_指標庫'!$H$4*IF(ISNUMBER($F1958),L1958,0)+'01_指標庫'!$H$5*IF(ISNUMBER($AA1958),AL1958,0)+'01_指標庫'!$H$6*IF(ISNUMBER($G1958),M1958,0)+'01_指標庫'!$H$7*IF(ISNUMBER($H1958),N1958,0)+'01_指標庫'!$H$8*IF(ISNUMBER($AF1958),AQ1958,0)+'01_指標庫'!$H$9*IF(ISNUMBER($AG1958),AR1958,0)+'01_指標庫'!$H$10*IF(ISNUMBER($AB1958),AM1958,0)+'01_指標庫'!$H$11*IF(ISNUMBER($AC1958),AN1958,0)+'01_指標庫'!$H$12*IF(ISNUMBER($AD1958),AO1958,0)+'01_指標庫'!$H$13*IF(ISNUMBER($AE1958),AP1958,0)+'01_指標庫'!$H$14*IF(ISNUMBER($I1958),O1958,0)+'01_指標庫'!$H$15*IF(ISNUMBER($AH1958),AS1958,0)+'01_指標庫'!$H$16*IF(ISNUMBER($K1958),P1958,0)+'01_指標庫'!$H$17*IF(ISNUMBER($AI1958),AT1958,0)+'01_指標庫'!$H$18*IF(ISNUMBER($AJ1958),AU1958,0)+'01_指標庫'!$H$19*IF(ISNUMBER($AK1958),AV1958,0)+'01_指標庫'!$H$20*IF(ISNUMBER($BB1958),BB1958,0)+'01_指標庫'!$H$21*IF(ISNUMBER($BC1958),BC1958,0))/AW1958,1))</f>
        <v>89.2</v>
      </c>
      <c r="AY1958" s="67"/>
      <c r="AZ1958" s="67"/>
      <c r="BA1958" s="66">
        <f t="shared" si="707"/>
        <v>1.7007475837194086E-4</v>
      </c>
      <c r="BB1958">
        <f t="shared" si="708"/>
        <v>50</v>
      </c>
      <c r="BC1958" t="str">
        <f t="shared" si="709"/>
        <v/>
      </c>
    </row>
    <row r="1959" spans="1:55" ht="15" customHeight="1">
      <c r="A1959" s="56">
        <v>1955</v>
      </c>
      <c r="B1959" s="57">
        <v>45397</v>
      </c>
      <c r="C1959" s="56">
        <v>2024</v>
      </c>
      <c r="D1959" s="58" t="s">
        <v>236</v>
      </c>
      <c r="E1959" s="59">
        <v>17706.830000000002</v>
      </c>
      <c r="F1959" s="60">
        <v>9.1595999999999997E-2</v>
      </c>
      <c r="G1959" s="60">
        <v>-3.4493999999999997E-2</v>
      </c>
      <c r="H1959" s="61">
        <v>0.77549999999999997</v>
      </c>
      <c r="I1959" s="62">
        <v>328</v>
      </c>
      <c r="J1959" s="56" t="s">
        <v>235</v>
      </c>
      <c r="K1959" s="63">
        <v>19.23</v>
      </c>
      <c r="L1959" s="56">
        <f t="shared" si="687"/>
        <v>100</v>
      </c>
      <c r="M1959" s="56">
        <f t="shared" si="688"/>
        <v>100</v>
      </c>
      <c r="N1959" s="56">
        <f t="shared" si="689"/>
        <v>100</v>
      </c>
      <c r="O1959" s="56">
        <f t="shared" si="690"/>
        <v>100</v>
      </c>
      <c r="P1959" s="56">
        <f t="shared" si="691"/>
        <v>100</v>
      </c>
      <c r="Q1959" s="63"/>
      <c r="R1959" s="56"/>
      <c r="S1959" s="60">
        <f t="shared" si="704"/>
        <v>-1.6477916226242839E-2</v>
      </c>
      <c r="T1959" s="64">
        <f t="shared" si="705"/>
        <v>0.11091854419410763</v>
      </c>
      <c r="V1959" s="65"/>
      <c r="W1959" s="65"/>
      <c r="Y1959" s="15" t="str">
        <f t="shared" si="692"/>
        <v>EASY</v>
      </c>
      <c r="AA1959" s="66">
        <f t="shared" si="706"/>
        <v>0.10913682884192144</v>
      </c>
      <c r="AB1959">
        <f>LOOKUP($B1959,'07_L1政策步階'!$A$4:$A$14,'07_L1政策步階'!$C$4:$C$14)</f>
        <v>0</v>
      </c>
      <c r="AC1959" s="65"/>
      <c r="AD1959" s="65"/>
      <c r="AE1959" s="65"/>
      <c r="AF1959" s="65"/>
      <c r="AG1959" s="65"/>
      <c r="AH1959" s="65"/>
      <c r="AI1959" s="65"/>
      <c r="AJ1959" s="65"/>
      <c r="AK1959" s="65"/>
      <c r="AL1959">
        <f t="shared" si="693"/>
        <v>100</v>
      </c>
      <c r="AM1959">
        <f t="shared" si="694"/>
        <v>50</v>
      </c>
      <c r="AN1959" t="str">
        <f t="shared" si="695"/>
        <v/>
      </c>
      <c r="AO1959" t="str">
        <f t="shared" si="696"/>
        <v/>
      </c>
      <c r="AP1959" t="str">
        <f t="shared" si="697"/>
        <v/>
      </c>
      <c r="AQ1959" t="str">
        <f t="shared" si="698"/>
        <v/>
      </c>
      <c r="AR1959" t="str">
        <f t="shared" si="699"/>
        <v/>
      </c>
      <c r="AS1959" t="str">
        <f t="shared" si="700"/>
        <v/>
      </c>
      <c r="AT1959" t="str">
        <f t="shared" si="701"/>
        <v/>
      </c>
      <c r="AU1959" t="str">
        <f t="shared" si="702"/>
        <v/>
      </c>
      <c r="AV1959" t="str">
        <f t="shared" si="703"/>
        <v/>
      </c>
      <c r="AW1959">
        <f>'01_指標庫'!$H$4*ISNUMBER($F1959)+'01_指標庫'!$H$5*ISNUMBER($AA1959)+'01_指標庫'!$H$6*ISNUMBER($G1959)+'01_指標庫'!$H$7*ISNUMBER($H1959)+'01_指標庫'!$H$8*ISNUMBER($AF1959)+'01_指標庫'!$H$9*ISNUMBER($AG1959)+'01_指標庫'!$H$10*ISNUMBER($AB1959)+'01_指標庫'!$H$11*ISNUMBER($AC1959)+'01_指標庫'!$H$12*ISNUMBER($AD1959)+'01_指標庫'!$H$13*ISNUMBER($AE1959)+'01_指標庫'!$H$14*ISNUMBER($I1959)+'01_指標庫'!$H$15*ISNUMBER($AH1959)+'01_指標庫'!$H$16*ISNUMBER($K1959)+'01_指標庫'!$H$17*ISNUMBER($AI1959)+'01_指標庫'!$H$18*ISNUMBER($AJ1959)+'01_指標庫'!$H$19*ISNUMBER($AK1959)+'01_指標庫'!$H$20*ISNUMBER($BB1959)+'01_指標庫'!$H$21*ISNUMBER($BC1959)</f>
        <v>51</v>
      </c>
      <c r="AX1959">
        <f>IF(AW1959=0,50,ROUND(('01_指標庫'!$H$4*IF(ISNUMBER($F1959),L1959,0)+'01_指標庫'!$H$5*IF(ISNUMBER($AA1959),AL1959,0)+'01_指標庫'!$H$6*IF(ISNUMBER($G1959),M1959,0)+'01_指標庫'!$H$7*IF(ISNUMBER($H1959),N1959,0)+'01_指標庫'!$H$8*IF(ISNUMBER($AF1959),AQ1959,0)+'01_指標庫'!$H$9*IF(ISNUMBER($AG1959),AR1959,0)+'01_指標庫'!$H$10*IF(ISNUMBER($AB1959),AM1959,0)+'01_指標庫'!$H$11*IF(ISNUMBER($AC1959),AN1959,0)+'01_指標庫'!$H$12*IF(ISNUMBER($AD1959),AO1959,0)+'01_指標庫'!$H$13*IF(ISNUMBER($AE1959),AP1959,0)+'01_指標庫'!$H$14*IF(ISNUMBER($I1959),O1959,0)+'01_指標庫'!$H$15*IF(ISNUMBER($AH1959),AS1959,0)+'01_指標庫'!$H$16*IF(ISNUMBER($K1959),P1959,0)+'01_指標庫'!$H$17*IF(ISNUMBER($AI1959),AT1959,0)+'01_指標庫'!$H$18*IF(ISNUMBER($AJ1959),AU1959,0)+'01_指標庫'!$H$19*IF(ISNUMBER($AK1959),AV1959,0)+'01_指標庫'!$H$20*IF(ISNUMBER($BB1959),BB1959,0)+'01_指標庫'!$H$21*IF(ISNUMBER($BC1959),BC1959,0))/AW1959,1))</f>
        <v>89.2</v>
      </c>
      <c r="AY1959" s="67"/>
      <c r="AZ1959" s="67"/>
      <c r="BA1959" s="66">
        <f t="shared" si="707"/>
        <v>-9.3891950379587641E-4</v>
      </c>
      <c r="BB1959">
        <f t="shared" si="708"/>
        <v>50</v>
      </c>
      <c r="BC1959" t="str">
        <f t="shared" si="709"/>
        <v/>
      </c>
    </row>
    <row r="1960" spans="1:55" ht="15" customHeight="1">
      <c r="A1960" s="56">
        <v>1956</v>
      </c>
      <c r="B1960" s="57">
        <v>45398</v>
      </c>
      <c r="C1960" s="56">
        <v>2024</v>
      </c>
      <c r="D1960" s="58" t="s">
        <v>237</v>
      </c>
      <c r="E1960" s="59">
        <v>17713.66</v>
      </c>
      <c r="F1960" s="60">
        <v>9.1083999999999998E-2</v>
      </c>
      <c r="G1960" s="60">
        <v>-3.4122E-2</v>
      </c>
      <c r="H1960" s="61">
        <v>0.77549999999999997</v>
      </c>
      <c r="I1960" s="62">
        <v>336</v>
      </c>
      <c r="J1960" s="56" t="s">
        <v>235</v>
      </c>
      <c r="K1960" s="63">
        <v>18.399999999999999</v>
      </c>
      <c r="L1960" s="56">
        <f t="shared" si="687"/>
        <v>100</v>
      </c>
      <c r="M1960" s="56">
        <f t="shared" si="688"/>
        <v>100</v>
      </c>
      <c r="N1960" s="56">
        <f t="shared" si="689"/>
        <v>100</v>
      </c>
      <c r="O1960" s="56">
        <f t="shared" si="690"/>
        <v>100</v>
      </c>
      <c r="P1960" s="56">
        <f t="shared" si="691"/>
        <v>100</v>
      </c>
      <c r="Q1960" s="63"/>
      <c r="R1960" s="56"/>
      <c r="S1960" s="60">
        <f t="shared" si="704"/>
        <v>3.8572686358873121E-4</v>
      </c>
      <c r="T1960" s="64">
        <f t="shared" si="705"/>
        <v>-4.3161726469058803E-2</v>
      </c>
      <c r="V1960" s="65"/>
      <c r="W1960" s="65"/>
      <c r="Y1960" s="15" t="str">
        <f t="shared" si="692"/>
        <v>EASY</v>
      </c>
      <c r="AA1960" s="66">
        <f t="shared" si="706"/>
        <v>0.10827673684182537</v>
      </c>
      <c r="AB1960">
        <f>LOOKUP($B1960,'07_L1政策步階'!$A$4:$A$14,'07_L1政策步階'!$C$4:$C$14)</f>
        <v>0</v>
      </c>
      <c r="AC1960" s="65"/>
      <c r="AD1960" s="65"/>
      <c r="AE1960" s="65"/>
      <c r="AF1960" s="65"/>
      <c r="AG1960" s="65"/>
      <c r="AH1960" s="65"/>
      <c r="AI1960" s="65"/>
      <c r="AJ1960" s="65"/>
      <c r="AK1960" s="65"/>
      <c r="AL1960">
        <f t="shared" si="693"/>
        <v>100</v>
      </c>
      <c r="AM1960">
        <f t="shared" si="694"/>
        <v>50</v>
      </c>
      <c r="AN1960" t="str">
        <f t="shared" si="695"/>
        <v/>
      </c>
      <c r="AO1960" t="str">
        <f t="shared" si="696"/>
        <v/>
      </c>
      <c r="AP1960" t="str">
        <f t="shared" si="697"/>
        <v/>
      </c>
      <c r="AQ1960" t="str">
        <f t="shared" si="698"/>
        <v/>
      </c>
      <c r="AR1960" t="str">
        <f t="shared" si="699"/>
        <v/>
      </c>
      <c r="AS1960" t="str">
        <f t="shared" si="700"/>
        <v/>
      </c>
      <c r="AT1960" t="str">
        <f t="shared" si="701"/>
        <v/>
      </c>
      <c r="AU1960" t="str">
        <f t="shared" si="702"/>
        <v/>
      </c>
      <c r="AV1960" t="str">
        <f t="shared" si="703"/>
        <v/>
      </c>
      <c r="AW1960">
        <f>'01_指標庫'!$H$4*ISNUMBER($F1960)+'01_指標庫'!$H$5*ISNUMBER($AA1960)+'01_指標庫'!$H$6*ISNUMBER($G1960)+'01_指標庫'!$H$7*ISNUMBER($H1960)+'01_指標庫'!$H$8*ISNUMBER($AF1960)+'01_指標庫'!$H$9*ISNUMBER($AG1960)+'01_指標庫'!$H$10*ISNUMBER($AB1960)+'01_指標庫'!$H$11*ISNUMBER($AC1960)+'01_指標庫'!$H$12*ISNUMBER($AD1960)+'01_指標庫'!$H$13*ISNUMBER($AE1960)+'01_指標庫'!$H$14*ISNUMBER($I1960)+'01_指標庫'!$H$15*ISNUMBER($AH1960)+'01_指標庫'!$H$16*ISNUMBER($K1960)+'01_指標庫'!$H$17*ISNUMBER($AI1960)+'01_指標庫'!$H$18*ISNUMBER($AJ1960)+'01_指標庫'!$H$19*ISNUMBER($AK1960)+'01_指標庫'!$H$20*ISNUMBER($BB1960)+'01_指標庫'!$H$21*ISNUMBER($BC1960)</f>
        <v>51</v>
      </c>
      <c r="AX1960">
        <f>IF(AW1960=0,50,ROUND(('01_指標庫'!$H$4*IF(ISNUMBER($F1960),L1960,0)+'01_指標庫'!$H$5*IF(ISNUMBER($AA1960),AL1960,0)+'01_指標庫'!$H$6*IF(ISNUMBER($G1960),M1960,0)+'01_指標庫'!$H$7*IF(ISNUMBER($H1960),N1960,0)+'01_指標庫'!$H$8*IF(ISNUMBER($AF1960),AQ1960,0)+'01_指標庫'!$H$9*IF(ISNUMBER($AG1960),AR1960,0)+'01_指標庫'!$H$10*IF(ISNUMBER($AB1960),AM1960,0)+'01_指標庫'!$H$11*IF(ISNUMBER($AC1960),AN1960,0)+'01_指標庫'!$H$12*IF(ISNUMBER($AD1960),AO1960,0)+'01_指標庫'!$H$13*IF(ISNUMBER($AE1960),AP1960,0)+'01_指標庫'!$H$14*IF(ISNUMBER($I1960),O1960,0)+'01_指標庫'!$H$15*IF(ISNUMBER($AH1960),AS1960,0)+'01_指標庫'!$H$16*IF(ISNUMBER($K1960),P1960,0)+'01_指標庫'!$H$17*IF(ISNUMBER($AI1960),AT1960,0)+'01_指標庫'!$H$18*IF(ISNUMBER($AJ1960),AU1960,0)+'01_指標庫'!$H$19*IF(ISNUMBER($AK1960),AV1960,0)+'01_指標庫'!$H$20*IF(ISNUMBER($BB1960),BB1960,0)+'01_指標庫'!$H$21*IF(ISNUMBER($BC1960),BC1960,0))/AW1960,1))</f>
        <v>83.3</v>
      </c>
      <c r="AY1960" s="67"/>
      <c r="AZ1960" s="67"/>
      <c r="BA1960" s="66">
        <f t="shared" si="707"/>
        <v>-3.7405402741121918E-3</v>
      </c>
      <c r="BB1960">
        <f t="shared" si="708"/>
        <v>0</v>
      </c>
      <c r="BC1960" t="str">
        <f t="shared" si="709"/>
        <v/>
      </c>
    </row>
    <row r="1961" spans="1:55" ht="15" customHeight="1">
      <c r="A1961" s="56">
        <v>1957</v>
      </c>
      <c r="B1961" s="57">
        <v>45399</v>
      </c>
      <c r="C1961" s="56">
        <v>2024</v>
      </c>
      <c r="D1961" s="58" t="s">
        <v>238</v>
      </c>
      <c r="E1961" s="59">
        <v>17493.62</v>
      </c>
      <c r="F1961" s="60">
        <v>7.6762999999999998E-2</v>
      </c>
      <c r="G1961" s="60">
        <v>-4.6120000000000001E-2</v>
      </c>
      <c r="H1961" s="61">
        <v>0.77549999999999997</v>
      </c>
      <c r="I1961" s="62">
        <v>342</v>
      </c>
      <c r="J1961" s="56" t="s">
        <v>235</v>
      </c>
      <c r="K1961" s="63">
        <v>18.21</v>
      </c>
      <c r="L1961" s="56">
        <f t="shared" si="687"/>
        <v>100</v>
      </c>
      <c r="M1961" s="56">
        <f t="shared" si="688"/>
        <v>100</v>
      </c>
      <c r="N1961" s="56">
        <f t="shared" si="689"/>
        <v>100</v>
      </c>
      <c r="O1961" s="56">
        <f t="shared" si="690"/>
        <v>100</v>
      </c>
      <c r="P1961" s="56">
        <f t="shared" si="691"/>
        <v>100</v>
      </c>
      <c r="Q1961" s="63"/>
      <c r="R1961" s="56"/>
      <c r="S1961" s="60">
        <f t="shared" si="704"/>
        <v>-1.2422051682148161E-2</v>
      </c>
      <c r="T1961" s="64">
        <f t="shared" si="705"/>
        <v>-1.0326086956521596E-2</v>
      </c>
      <c r="V1961" s="65"/>
      <c r="W1961" s="65"/>
      <c r="Y1961" s="15" t="str">
        <f t="shared" si="692"/>
        <v>EASY</v>
      </c>
      <c r="AA1961" s="66">
        <f t="shared" si="706"/>
        <v>0.10734032303151664</v>
      </c>
      <c r="AB1961">
        <f>LOOKUP($B1961,'07_L1政策步階'!$A$4:$A$14,'07_L1政策步階'!$C$4:$C$14)</f>
        <v>0</v>
      </c>
      <c r="AC1961" s="65"/>
      <c r="AD1961" s="65"/>
      <c r="AE1961" s="65"/>
      <c r="AF1961" s="65"/>
      <c r="AG1961" s="65"/>
      <c r="AH1961" s="65"/>
      <c r="AI1961" s="65"/>
      <c r="AJ1961" s="65"/>
      <c r="AK1961" s="65"/>
      <c r="AL1961">
        <f t="shared" si="693"/>
        <v>100</v>
      </c>
      <c r="AM1961">
        <f t="shared" si="694"/>
        <v>50</v>
      </c>
      <c r="AN1961" t="str">
        <f t="shared" si="695"/>
        <v/>
      </c>
      <c r="AO1961" t="str">
        <f t="shared" si="696"/>
        <v/>
      </c>
      <c r="AP1961" t="str">
        <f t="shared" si="697"/>
        <v/>
      </c>
      <c r="AQ1961" t="str">
        <f t="shared" si="698"/>
        <v/>
      </c>
      <c r="AR1961" t="str">
        <f t="shared" si="699"/>
        <v/>
      </c>
      <c r="AS1961" t="str">
        <f t="shared" si="700"/>
        <v/>
      </c>
      <c r="AT1961" t="str">
        <f t="shared" si="701"/>
        <v/>
      </c>
      <c r="AU1961" t="str">
        <f t="shared" si="702"/>
        <v/>
      </c>
      <c r="AV1961" t="str">
        <f t="shared" si="703"/>
        <v/>
      </c>
      <c r="AW1961">
        <f>'01_指標庫'!$H$4*ISNUMBER($F1961)+'01_指標庫'!$H$5*ISNUMBER($AA1961)+'01_指標庫'!$H$6*ISNUMBER($G1961)+'01_指標庫'!$H$7*ISNUMBER($H1961)+'01_指標庫'!$H$8*ISNUMBER($AF1961)+'01_指標庫'!$H$9*ISNUMBER($AG1961)+'01_指標庫'!$H$10*ISNUMBER($AB1961)+'01_指標庫'!$H$11*ISNUMBER($AC1961)+'01_指標庫'!$H$12*ISNUMBER($AD1961)+'01_指標庫'!$H$13*ISNUMBER($AE1961)+'01_指標庫'!$H$14*ISNUMBER($I1961)+'01_指標庫'!$H$15*ISNUMBER($AH1961)+'01_指標庫'!$H$16*ISNUMBER($K1961)+'01_指標庫'!$H$17*ISNUMBER($AI1961)+'01_指標庫'!$H$18*ISNUMBER($AJ1961)+'01_指標庫'!$H$19*ISNUMBER($AK1961)+'01_指標庫'!$H$20*ISNUMBER($BB1961)+'01_指標庫'!$H$21*ISNUMBER($BC1961)</f>
        <v>51</v>
      </c>
      <c r="AX1961">
        <f>IF(AW1961=0,50,ROUND(('01_指標庫'!$H$4*IF(ISNUMBER($F1961),L1961,0)+'01_指標庫'!$H$5*IF(ISNUMBER($AA1961),AL1961,0)+'01_指標庫'!$H$6*IF(ISNUMBER($G1961),M1961,0)+'01_指標庫'!$H$7*IF(ISNUMBER($H1961),N1961,0)+'01_指標庫'!$H$8*IF(ISNUMBER($AF1961),AQ1961,0)+'01_指標庫'!$H$9*IF(ISNUMBER($AG1961),AR1961,0)+'01_指標庫'!$H$10*IF(ISNUMBER($AB1961),AM1961,0)+'01_指標庫'!$H$11*IF(ISNUMBER($AC1961),AN1961,0)+'01_指標庫'!$H$12*IF(ISNUMBER($AD1961),AO1961,0)+'01_指標庫'!$H$13*IF(ISNUMBER($AE1961),AP1961,0)+'01_指標庫'!$H$14*IF(ISNUMBER($I1961),O1961,0)+'01_指標庫'!$H$15*IF(ISNUMBER($AH1961),AS1961,0)+'01_指標庫'!$H$16*IF(ISNUMBER($K1961),P1961,0)+'01_指標庫'!$H$17*IF(ISNUMBER($AI1961),AT1961,0)+'01_指標庫'!$H$18*IF(ISNUMBER($AJ1961),AU1961,0)+'01_指標庫'!$H$19*IF(ISNUMBER($AK1961),AV1961,0)+'01_指標庫'!$H$20*IF(ISNUMBER($BB1961),BB1961,0)+'01_指標庫'!$H$21*IF(ISNUMBER($BC1961),BC1961,0))/AW1961,1))</f>
        <v>83.3</v>
      </c>
      <c r="AY1961" s="67"/>
      <c r="AZ1961" s="67"/>
      <c r="BA1961" s="66">
        <f t="shared" si="707"/>
        <v>-5.8130449294369058E-3</v>
      </c>
      <c r="BB1961">
        <f t="shared" si="708"/>
        <v>0</v>
      </c>
      <c r="BC1961" t="str">
        <f t="shared" si="709"/>
        <v/>
      </c>
    </row>
    <row r="1962" spans="1:55" ht="15" customHeight="1">
      <c r="A1962" s="56">
        <v>1958</v>
      </c>
      <c r="B1962" s="57">
        <v>45400</v>
      </c>
      <c r="C1962" s="56">
        <v>2024</v>
      </c>
      <c r="D1962" s="58" t="s">
        <v>239</v>
      </c>
      <c r="E1962" s="59">
        <v>17394.310000000001</v>
      </c>
      <c r="F1962" s="60">
        <v>6.9930999999999993E-2</v>
      </c>
      <c r="G1962" s="60">
        <v>-5.1534999999999997E-2</v>
      </c>
      <c r="H1962" s="61">
        <v>0.77549999999999997</v>
      </c>
      <c r="I1962" s="62">
        <v>339</v>
      </c>
      <c r="J1962" s="56" t="s">
        <v>235</v>
      </c>
      <c r="K1962" s="63">
        <v>18</v>
      </c>
      <c r="L1962" s="56">
        <f t="shared" si="687"/>
        <v>100</v>
      </c>
      <c r="M1962" s="56">
        <f t="shared" si="688"/>
        <v>100</v>
      </c>
      <c r="N1962" s="56">
        <f t="shared" si="689"/>
        <v>100</v>
      </c>
      <c r="O1962" s="56">
        <f t="shared" si="690"/>
        <v>100</v>
      </c>
      <c r="P1962" s="56">
        <f t="shared" si="691"/>
        <v>100</v>
      </c>
      <c r="Q1962" s="63"/>
      <c r="R1962" s="56"/>
      <c r="S1962" s="60">
        <f t="shared" si="704"/>
        <v>-5.6769267881661145E-3</v>
      </c>
      <c r="T1962" s="64">
        <f t="shared" si="705"/>
        <v>-1.1532125205930832E-2</v>
      </c>
      <c r="V1962" s="65"/>
      <c r="W1962" s="65"/>
      <c r="Y1962" s="15" t="str">
        <f t="shared" si="692"/>
        <v>EASY</v>
      </c>
      <c r="AA1962" s="66">
        <f t="shared" si="706"/>
        <v>0.10637648427241708</v>
      </c>
      <c r="AB1962">
        <f>LOOKUP($B1962,'07_L1政策步階'!$A$4:$A$14,'07_L1政策步階'!$C$4:$C$14)</f>
        <v>0</v>
      </c>
      <c r="AC1962" s="65"/>
      <c r="AD1962" s="65"/>
      <c r="AE1962" s="65"/>
      <c r="AF1962" s="65"/>
      <c r="AG1962" s="65"/>
      <c r="AH1962" s="65"/>
      <c r="AI1962" s="65"/>
      <c r="AJ1962" s="65"/>
      <c r="AK1962" s="65"/>
      <c r="AL1962">
        <f t="shared" si="693"/>
        <v>100</v>
      </c>
      <c r="AM1962">
        <f t="shared" si="694"/>
        <v>50</v>
      </c>
      <c r="AN1962" t="str">
        <f t="shared" si="695"/>
        <v/>
      </c>
      <c r="AO1962" t="str">
        <f t="shared" si="696"/>
        <v/>
      </c>
      <c r="AP1962" t="str">
        <f t="shared" si="697"/>
        <v/>
      </c>
      <c r="AQ1962" t="str">
        <f t="shared" si="698"/>
        <v/>
      </c>
      <c r="AR1962" t="str">
        <f t="shared" si="699"/>
        <v/>
      </c>
      <c r="AS1962" t="str">
        <f t="shared" si="700"/>
        <v/>
      </c>
      <c r="AT1962" t="str">
        <f t="shared" si="701"/>
        <v/>
      </c>
      <c r="AU1962" t="str">
        <f t="shared" si="702"/>
        <v/>
      </c>
      <c r="AV1962" t="str">
        <f t="shared" si="703"/>
        <v/>
      </c>
      <c r="AW1962">
        <f>'01_指標庫'!$H$4*ISNUMBER($F1962)+'01_指標庫'!$H$5*ISNUMBER($AA1962)+'01_指標庫'!$H$6*ISNUMBER($G1962)+'01_指標庫'!$H$7*ISNUMBER($H1962)+'01_指標庫'!$H$8*ISNUMBER($AF1962)+'01_指標庫'!$H$9*ISNUMBER($AG1962)+'01_指標庫'!$H$10*ISNUMBER($AB1962)+'01_指標庫'!$H$11*ISNUMBER($AC1962)+'01_指標庫'!$H$12*ISNUMBER($AD1962)+'01_指標庫'!$H$13*ISNUMBER($AE1962)+'01_指標庫'!$H$14*ISNUMBER($I1962)+'01_指標庫'!$H$15*ISNUMBER($AH1962)+'01_指標庫'!$H$16*ISNUMBER($K1962)+'01_指標庫'!$H$17*ISNUMBER($AI1962)+'01_指標庫'!$H$18*ISNUMBER($AJ1962)+'01_指標庫'!$H$19*ISNUMBER($AK1962)+'01_指標庫'!$H$20*ISNUMBER($BB1962)+'01_指標庫'!$H$21*ISNUMBER($BC1962)</f>
        <v>51</v>
      </c>
      <c r="AX1962">
        <f>IF(AW1962=0,50,ROUND(('01_指標庫'!$H$4*IF(ISNUMBER($F1962),L1962,0)+'01_指標庫'!$H$5*IF(ISNUMBER($AA1962),AL1962,0)+'01_指標庫'!$H$6*IF(ISNUMBER($G1962),M1962,0)+'01_指標庫'!$H$7*IF(ISNUMBER($H1962),N1962,0)+'01_指標庫'!$H$8*IF(ISNUMBER($AF1962),AQ1962,0)+'01_指標庫'!$H$9*IF(ISNUMBER($AG1962),AR1962,0)+'01_指標庫'!$H$10*IF(ISNUMBER($AB1962),AM1962,0)+'01_指標庫'!$H$11*IF(ISNUMBER($AC1962),AN1962,0)+'01_指標庫'!$H$12*IF(ISNUMBER($AD1962),AO1962,0)+'01_指標庫'!$H$13*IF(ISNUMBER($AE1962),AP1962,0)+'01_指標庫'!$H$14*IF(ISNUMBER($I1962),O1962,0)+'01_指標庫'!$H$15*IF(ISNUMBER($AH1962),AS1962,0)+'01_指標庫'!$H$16*IF(ISNUMBER($K1962),P1962,0)+'01_指標庫'!$H$17*IF(ISNUMBER($AI1962),AT1962,0)+'01_指標庫'!$H$18*IF(ISNUMBER($AJ1962),AU1962,0)+'01_指標庫'!$H$19*IF(ISNUMBER($AK1962),AV1962,0)+'01_指標庫'!$H$20*IF(ISNUMBER($BB1962),BB1962,0)+'01_指標庫'!$H$21*IF(ISNUMBER($BC1962),BC1962,0))/AW1962,1))</f>
        <v>83.3</v>
      </c>
      <c r="AY1962" s="67"/>
      <c r="AZ1962" s="67"/>
      <c r="BA1962" s="66">
        <f t="shared" si="707"/>
        <v>-1.3330421020936623E-2</v>
      </c>
      <c r="BB1962">
        <f t="shared" si="708"/>
        <v>0</v>
      </c>
      <c r="BC1962" t="str">
        <f t="shared" si="709"/>
        <v/>
      </c>
    </row>
    <row r="1963" spans="1:55" ht="15" customHeight="1">
      <c r="A1963" s="56">
        <v>1959</v>
      </c>
      <c r="B1963" s="57">
        <v>45401</v>
      </c>
      <c r="C1963" s="56">
        <v>2024</v>
      </c>
      <c r="D1963" s="58" t="s">
        <v>234</v>
      </c>
      <c r="E1963" s="59">
        <v>17037.650000000001</v>
      </c>
      <c r="F1963" s="60">
        <v>4.7402E-2</v>
      </c>
      <c r="G1963" s="60">
        <v>-7.0983000000000004E-2</v>
      </c>
      <c r="H1963" s="61">
        <v>0.77549999999999997</v>
      </c>
      <c r="I1963" s="62">
        <v>337</v>
      </c>
      <c r="J1963" s="56" t="s">
        <v>235</v>
      </c>
      <c r="K1963" s="63">
        <v>18.71</v>
      </c>
      <c r="L1963" s="56">
        <f t="shared" si="687"/>
        <v>100</v>
      </c>
      <c r="M1963" s="56">
        <f t="shared" si="688"/>
        <v>50</v>
      </c>
      <c r="N1963" s="56">
        <f t="shared" si="689"/>
        <v>100</v>
      </c>
      <c r="O1963" s="56">
        <f t="shared" si="690"/>
        <v>100</v>
      </c>
      <c r="P1963" s="56">
        <f t="shared" si="691"/>
        <v>100</v>
      </c>
      <c r="Q1963" s="63"/>
      <c r="R1963" s="56"/>
      <c r="S1963" s="60">
        <f t="shared" si="704"/>
        <v>-2.0504406325976721E-2</v>
      </c>
      <c r="T1963" s="64">
        <f t="shared" si="705"/>
        <v>3.9444444444444393E-2</v>
      </c>
      <c r="V1963" s="65"/>
      <c r="W1963" s="65"/>
      <c r="Y1963" s="15" t="str">
        <f t="shared" si="692"/>
        <v>EASY</v>
      </c>
      <c r="AA1963" s="66">
        <f t="shared" si="706"/>
        <v>0.10487074993265</v>
      </c>
      <c r="AB1963">
        <f>LOOKUP($B1963,'07_L1政策步階'!$A$4:$A$14,'07_L1政策步階'!$C$4:$C$14)</f>
        <v>0</v>
      </c>
      <c r="AC1963" s="65"/>
      <c r="AD1963" s="65"/>
      <c r="AE1963" s="65"/>
      <c r="AF1963" s="65"/>
      <c r="AG1963" s="65"/>
      <c r="AH1963" s="65"/>
      <c r="AI1963" s="65"/>
      <c r="AJ1963" s="65"/>
      <c r="AK1963" s="65"/>
      <c r="AL1963">
        <f t="shared" si="693"/>
        <v>100</v>
      </c>
      <c r="AM1963">
        <f t="shared" si="694"/>
        <v>50</v>
      </c>
      <c r="AN1963" t="str">
        <f t="shared" si="695"/>
        <v/>
      </c>
      <c r="AO1963" t="str">
        <f t="shared" si="696"/>
        <v/>
      </c>
      <c r="AP1963" t="str">
        <f t="shared" si="697"/>
        <v/>
      </c>
      <c r="AQ1963" t="str">
        <f t="shared" si="698"/>
        <v/>
      </c>
      <c r="AR1963" t="str">
        <f t="shared" si="699"/>
        <v/>
      </c>
      <c r="AS1963" t="str">
        <f t="shared" si="700"/>
        <v/>
      </c>
      <c r="AT1963" t="str">
        <f t="shared" si="701"/>
        <v/>
      </c>
      <c r="AU1963" t="str">
        <f t="shared" si="702"/>
        <v/>
      </c>
      <c r="AV1963" t="str">
        <f t="shared" si="703"/>
        <v/>
      </c>
      <c r="AW1963">
        <f>'01_指標庫'!$H$4*ISNUMBER($F1963)+'01_指標庫'!$H$5*ISNUMBER($AA1963)+'01_指標庫'!$H$6*ISNUMBER($G1963)+'01_指標庫'!$H$7*ISNUMBER($H1963)+'01_指標庫'!$H$8*ISNUMBER($AF1963)+'01_指標庫'!$H$9*ISNUMBER($AG1963)+'01_指標庫'!$H$10*ISNUMBER($AB1963)+'01_指標庫'!$H$11*ISNUMBER($AC1963)+'01_指標庫'!$H$12*ISNUMBER($AD1963)+'01_指標庫'!$H$13*ISNUMBER($AE1963)+'01_指標庫'!$H$14*ISNUMBER($I1963)+'01_指標庫'!$H$15*ISNUMBER($AH1963)+'01_指標庫'!$H$16*ISNUMBER($K1963)+'01_指標庫'!$H$17*ISNUMBER($AI1963)+'01_指標庫'!$H$18*ISNUMBER($AJ1963)+'01_指標庫'!$H$19*ISNUMBER($AK1963)+'01_指標庫'!$H$20*ISNUMBER($BB1963)+'01_指標庫'!$H$21*ISNUMBER($BC1963)</f>
        <v>51</v>
      </c>
      <c r="AX1963">
        <f>IF(AW1963=0,50,ROUND(('01_指標庫'!$H$4*IF(ISNUMBER($F1963),L1963,0)+'01_指標庫'!$H$5*IF(ISNUMBER($AA1963),AL1963,0)+'01_指標庫'!$H$6*IF(ISNUMBER($G1963),M1963,0)+'01_指標庫'!$H$7*IF(ISNUMBER($H1963),N1963,0)+'01_指標庫'!$H$8*IF(ISNUMBER($AF1963),AQ1963,0)+'01_指標庫'!$H$9*IF(ISNUMBER($AG1963),AR1963,0)+'01_指標庫'!$H$10*IF(ISNUMBER($AB1963),AM1963,0)+'01_指標庫'!$H$11*IF(ISNUMBER($AC1963),AN1963,0)+'01_指標庫'!$H$12*IF(ISNUMBER($AD1963),AO1963,0)+'01_指標庫'!$H$13*IF(ISNUMBER($AE1963),AP1963,0)+'01_指標庫'!$H$14*IF(ISNUMBER($I1963),O1963,0)+'01_指標庫'!$H$15*IF(ISNUMBER($AH1963),AS1963,0)+'01_指標庫'!$H$16*IF(ISNUMBER($K1963),P1963,0)+'01_指標庫'!$H$17*IF(ISNUMBER($AI1963),AT1963,0)+'01_指標庫'!$H$18*IF(ISNUMBER($AJ1963),AU1963,0)+'01_指標庫'!$H$19*IF(ISNUMBER($AK1963),AV1963,0)+'01_指標庫'!$H$20*IF(ISNUMBER($BB1963),BB1963,0)+'01_指標庫'!$H$21*IF(ISNUMBER($BC1963),BC1963,0))/AW1963,1))</f>
        <v>75.5</v>
      </c>
      <c r="AY1963" s="67"/>
      <c r="AZ1963" s="67"/>
      <c r="BA1963" s="66">
        <f t="shared" si="707"/>
        <v>-1.8248639746736073E-2</v>
      </c>
      <c r="BB1963">
        <f t="shared" si="708"/>
        <v>0</v>
      </c>
      <c r="BC1963" t="str">
        <f t="shared" si="709"/>
        <v/>
      </c>
    </row>
    <row r="1964" spans="1:55" ht="15" customHeight="1">
      <c r="A1964" s="56">
        <v>1960</v>
      </c>
      <c r="B1964" s="57">
        <v>45404</v>
      </c>
      <c r="C1964" s="56">
        <v>2024</v>
      </c>
      <c r="D1964" s="58" t="s">
        <v>236</v>
      </c>
      <c r="E1964" s="59">
        <v>17210.89</v>
      </c>
      <c r="F1964" s="60">
        <v>5.7362000000000003E-2</v>
      </c>
      <c r="G1964" s="60">
        <v>-6.1537000000000001E-2</v>
      </c>
      <c r="H1964" s="61">
        <v>0.81630000000000003</v>
      </c>
      <c r="I1964" s="62">
        <v>329</v>
      </c>
      <c r="J1964" s="56" t="s">
        <v>235</v>
      </c>
      <c r="K1964" s="63">
        <v>16.940000000000001</v>
      </c>
      <c r="L1964" s="56">
        <f t="shared" si="687"/>
        <v>100</v>
      </c>
      <c r="M1964" s="56">
        <f t="shared" si="688"/>
        <v>50</v>
      </c>
      <c r="N1964" s="56">
        <f t="shared" si="689"/>
        <v>100</v>
      </c>
      <c r="O1964" s="56">
        <f t="shared" si="690"/>
        <v>100</v>
      </c>
      <c r="P1964" s="56">
        <f t="shared" si="691"/>
        <v>100</v>
      </c>
      <c r="Q1964" s="63"/>
      <c r="R1964" s="56"/>
      <c r="S1964" s="60">
        <f t="shared" si="704"/>
        <v>1.0168068953171128E-2</v>
      </c>
      <c r="T1964" s="64">
        <f t="shared" si="705"/>
        <v>-9.4601817210048122E-2</v>
      </c>
      <c r="V1964" s="65"/>
      <c r="W1964" s="65"/>
      <c r="Y1964" s="15" t="str">
        <f t="shared" si="692"/>
        <v>EASY</v>
      </c>
      <c r="AA1964" s="66">
        <f t="shared" si="706"/>
        <v>0.10344758142722732</v>
      </c>
      <c r="AB1964">
        <f>LOOKUP($B1964,'07_L1政策步階'!$A$4:$A$14,'07_L1政策步階'!$C$4:$C$14)</f>
        <v>0</v>
      </c>
      <c r="AC1964" s="65"/>
      <c r="AD1964" s="65"/>
      <c r="AE1964" s="65"/>
      <c r="AF1964" s="65"/>
      <c r="AG1964" s="65"/>
      <c r="AH1964" s="65"/>
      <c r="AI1964" s="65"/>
      <c r="AJ1964" s="65"/>
      <c r="AK1964" s="65"/>
      <c r="AL1964">
        <f t="shared" si="693"/>
        <v>100</v>
      </c>
      <c r="AM1964">
        <f t="shared" si="694"/>
        <v>50</v>
      </c>
      <c r="AN1964" t="str">
        <f t="shared" si="695"/>
        <v/>
      </c>
      <c r="AO1964" t="str">
        <f t="shared" si="696"/>
        <v/>
      </c>
      <c r="AP1964" t="str">
        <f t="shared" si="697"/>
        <v/>
      </c>
      <c r="AQ1964" t="str">
        <f t="shared" si="698"/>
        <v/>
      </c>
      <c r="AR1964" t="str">
        <f t="shared" si="699"/>
        <v/>
      </c>
      <c r="AS1964" t="str">
        <f t="shared" si="700"/>
        <v/>
      </c>
      <c r="AT1964" t="str">
        <f t="shared" si="701"/>
        <v/>
      </c>
      <c r="AU1964" t="str">
        <f t="shared" si="702"/>
        <v/>
      </c>
      <c r="AV1964" t="str">
        <f t="shared" si="703"/>
        <v/>
      </c>
      <c r="AW1964">
        <f>'01_指標庫'!$H$4*ISNUMBER($F1964)+'01_指標庫'!$H$5*ISNUMBER($AA1964)+'01_指標庫'!$H$6*ISNUMBER($G1964)+'01_指標庫'!$H$7*ISNUMBER($H1964)+'01_指標庫'!$H$8*ISNUMBER($AF1964)+'01_指標庫'!$H$9*ISNUMBER($AG1964)+'01_指標庫'!$H$10*ISNUMBER($AB1964)+'01_指標庫'!$H$11*ISNUMBER($AC1964)+'01_指標庫'!$H$12*ISNUMBER($AD1964)+'01_指標庫'!$H$13*ISNUMBER($AE1964)+'01_指標庫'!$H$14*ISNUMBER($I1964)+'01_指標庫'!$H$15*ISNUMBER($AH1964)+'01_指標庫'!$H$16*ISNUMBER($K1964)+'01_指標庫'!$H$17*ISNUMBER($AI1964)+'01_指標庫'!$H$18*ISNUMBER($AJ1964)+'01_指標庫'!$H$19*ISNUMBER($AK1964)+'01_指標庫'!$H$20*ISNUMBER($BB1964)+'01_指標庫'!$H$21*ISNUMBER($BC1964)</f>
        <v>51</v>
      </c>
      <c r="AX1964">
        <f>IF(AW1964=0,50,ROUND(('01_指標庫'!$H$4*IF(ISNUMBER($F1964),L1964,0)+'01_指標庫'!$H$5*IF(ISNUMBER($AA1964),AL1964,0)+'01_指標庫'!$H$6*IF(ISNUMBER($G1964),M1964,0)+'01_指標庫'!$H$7*IF(ISNUMBER($H1964),N1964,0)+'01_指標庫'!$H$8*IF(ISNUMBER($AF1964),AQ1964,0)+'01_指標庫'!$H$9*IF(ISNUMBER($AG1964),AR1964,0)+'01_指標庫'!$H$10*IF(ISNUMBER($AB1964),AM1964,0)+'01_指標庫'!$H$11*IF(ISNUMBER($AC1964),AN1964,0)+'01_指標庫'!$H$12*IF(ISNUMBER($AD1964),AO1964,0)+'01_指標庫'!$H$13*IF(ISNUMBER($AE1964),AP1964,0)+'01_指標庫'!$H$14*IF(ISNUMBER($I1964),O1964,0)+'01_指標庫'!$H$15*IF(ISNUMBER($AH1964),AS1964,0)+'01_指標庫'!$H$16*IF(ISNUMBER($K1964),P1964,0)+'01_指標庫'!$H$17*IF(ISNUMBER($AI1964),AT1964,0)+'01_指標庫'!$H$18*IF(ISNUMBER($AJ1964),AU1964,0)+'01_指標庫'!$H$19*IF(ISNUMBER($AK1964),AV1964,0)+'01_指標庫'!$H$20*IF(ISNUMBER($BB1964),BB1964,0)+'01_指標庫'!$H$21*IF(ISNUMBER($BC1964),BC1964,0))/AW1964,1))</f>
        <v>75.5</v>
      </c>
      <c r="AY1964" s="67"/>
      <c r="AZ1964" s="67"/>
      <c r="BA1964" s="66">
        <f t="shared" si="707"/>
        <v>-1.8919684773775036E-2</v>
      </c>
      <c r="BB1964">
        <f t="shared" si="708"/>
        <v>0</v>
      </c>
      <c r="BC1964" t="str">
        <f t="shared" si="709"/>
        <v/>
      </c>
    </row>
    <row r="1965" spans="1:55" ht="15" customHeight="1">
      <c r="A1965" s="56">
        <v>1961</v>
      </c>
      <c r="B1965" s="57">
        <v>45405</v>
      </c>
      <c r="C1965" s="56">
        <v>2024</v>
      </c>
      <c r="D1965" s="58" t="s">
        <v>237</v>
      </c>
      <c r="E1965" s="59">
        <v>17471.47</v>
      </c>
      <c r="F1965" s="60">
        <v>7.2568999999999995E-2</v>
      </c>
      <c r="G1965" s="60">
        <v>-4.7328000000000002E-2</v>
      </c>
      <c r="H1965" s="61">
        <v>0.81630000000000003</v>
      </c>
      <c r="I1965" s="62">
        <v>320</v>
      </c>
      <c r="J1965" s="56" t="s">
        <v>235</v>
      </c>
      <c r="K1965" s="63">
        <v>15.69</v>
      </c>
      <c r="L1965" s="56">
        <f t="shared" si="687"/>
        <v>100</v>
      </c>
      <c r="M1965" s="56">
        <f t="shared" si="688"/>
        <v>100</v>
      </c>
      <c r="N1965" s="56">
        <f t="shared" si="689"/>
        <v>100</v>
      </c>
      <c r="O1965" s="56">
        <f t="shared" si="690"/>
        <v>100</v>
      </c>
      <c r="P1965" s="56">
        <f t="shared" si="691"/>
        <v>100</v>
      </c>
      <c r="Q1965" s="63"/>
      <c r="R1965" s="56"/>
      <c r="S1965" s="60">
        <f t="shared" si="704"/>
        <v>1.5140414005318847E-2</v>
      </c>
      <c r="T1965" s="64">
        <f t="shared" si="705"/>
        <v>-7.3789846517119395E-2</v>
      </c>
      <c r="V1965" s="65"/>
      <c r="W1965" s="65"/>
      <c r="Y1965" s="15" t="str">
        <f t="shared" si="692"/>
        <v>EASY</v>
      </c>
      <c r="AA1965" s="66">
        <f t="shared" si="706"/>
        <v>0.10202019738806567</v>
      </c>
      <c r="AB1965">
        <f>LOOKUP($B1965,'07_L1政策步階'!$A$4:$A$14,'07_L1政策步階'!$C$4:$C$14)</f>
        <v>0</v>
      </c>
      <c r="AC1965" s="65"/>
      <c r="AD1965" s="65"/>
      <c r="AE1965" s="65"/>
      <c r="AF1965" s="65"/>
      <c r="AG1965" s="65"/>
      <c r="AH1965" s="65"/>
      <c r="AI1965" s="65"/>
      <c r="AJ1965" s="65"/>
      <c r="AK1965" s="65"/>
      <c r="AL1965">
        <f t="shared" si="693"/>
        <v>100</v>
      </c>
      <c r="AM1965">
        <f t="shared" si="694"/>
        <v>50</v>
      </c>
      <c r="AN1965" t="str">
        <f t="shared" si="695"/>
        <v/>
      </c>
      <c r="AO1965" t="str">
        <f t="shared" si="696"/>
        <v/>
      </c>
      <c r="AP1965" t="str">
        <f t="shared" si="697"/>
        <v/>
      </c>
      <c r="AQ1965" t="str">
        <f t="shared" si="698"/>
        <v/>
      </c>
      <c r="AR1965" t="str">
        <f t="shared" si="699"/>
        <v/>
      </c>
      <c r="AS1965" t="str">
        <f t="shared" si="700"/>
        <v/>
      </c>
      <c r="AT1965" t="str">
        <f t="shared" si="701"/>
        <v/>
      </c>
      <c r="AU1965" t="str">
        <f t="shared" si="702"/>
        <v/>
      </c>
      <c r="AV1965" t="str">
        <f t="shared" si="703"/>
        <v/>
      </c>
      <c r="AW1965">
        <f>'01_指標庫'!$H$4*ISNUMBER($F1965)+'01_指標庫'!$H$5*ISNUMBER($AA1965)+'01_指標庫'!$H$6*ISNUMBER($G1965)+'01_指標庫'!$H$7*ISNUMBER($H1965)+'01_指標庫'!$H$8*ISNUMBER($AF1965)+'01_指標庫'!$H$9*ISNUMBER($AG1965)+'01_指標庫'!$H$10*ISNUMBER($AB1965)+'01_指標庫'!$H$11*ISNUMBER($AC1965)+'01_指標庫'!$H$12*ISNUMBER($AD1965)+'01_指標庫'!$H$13*ISNUMBER($AE1965)+'01_指標庫'!$H$14*ISNUMBER($I1965)+'01_指標庫'!$H$15*ISNUMBER($AH1965)+'01_指標庫'!$H$16*ISNUMBER($K1965)+'01_指標庫'!$H$17*ISNUMBER($AI1965)+'01_指標庫'!$H$18*ISNUMBER($AJ1965)+'01_指標庫'!$H$19*ISNUMBER($AK1965)+'01_指標庫'!$H$20*ISNUMBER($BB1965)+'01_指標庫'!$H$21*ISNUMBER($BC1965)</f>
        <v>51</v>
      </c>
      <c r="AX1965">
        <f>IF(AW1965=0,50,ROUND(('01_指標庫'!$H$4*IF(ISNUMBER($F1965),L1965,0)+'01_指標庫'!$H$5*IF(ISNUMBER($AA1965),AL1965,0)+'01_指標庫'!$H$6*IF(ISNUMBER($G1965),M1965,0)+'01_指標庫'!$H$7*IF(ISNUMBER($H1965),N1965,0)+'01_指標庫'!$H$8*IF(ISNUMBER($AF1965),AQ1965,0)+'01_指標庫'!$H$9*IF(ISNUMBER($AG1965),AR1965,0)+'01_指標庫'!$H$10*IF(ISNUMBER($AB1965),AM1965,0)+'01_指標庫'!$H$11*IF(ISNUMBER($AC1965),AN1965,0)+'01_指標庫'!$H$12*IF(ISNUMBER($AD1965),AO1965,0)+'01_指標庫'!$H$13*IF(ISNUMBER($AE1965),AP1965,0)+'01_指標庫'!$H$14*IF(ISNUMBER($I1965),O1965,0)+'01_指標庫'!$H$15*IF(ISNUMBER($AH1965),AS1965,0)+'01_指標庫'!$H$16*IF(ISNUMBER($K1965),P1965,0)+'01_指標庫'!$H$17*IF(ISNUMBER($AI1965),AT1965,0)+'01_指標庫'!$H$18*IF(ISNUMBER($AJ1965),AU1965,0)+'01_指標庫'!$H$19*IF(ISNUMBER($AK1965),AV1965,0)+'01_指標庫'!$H$20*IF(ISNUMBER($BB1965),BB1965,0)+'01_指標庫'!$H$21*IF(ISNUMBER($BC1965),BC1965,0))/AW1965,1))</f>
        <v>83.3</v>
      </c>
      <c r="AY1965" s="67"/>
      <c r="AZ1965" s="67"/>
      <c r="BA1965" s="66">
        <f t="shared" si="707"/>
        <v>-1.7780846395688443E-2</v>
      </c>
      <c r="BB1965">
        <f t="shared" si="708"/>
        <v>0</v>
      </c>
      <c r="BC1965" t="str">
        <f t="shared" si="709"/>
        <v/>
      </c>
    </row>
    <row r="1966" spans="1:55" ht="15" customHeight="1">
      <c r="A1966" s="56">
        <v>1962</v>
      </c>
      <c r="B1966" s="57">
        <v>45406</v>
      </c>
      <c r="C1966" s="56">
        <v>2024</v>
      </c>
      <c r="D1966" s="58" t="s">
        <v>238</v>
      </c>
      <c r="E1966" s="59">
        <v>17526.8</v>
      </c>
      <c r="F1966" s="60">
        <v>7.5147000000000005E-2</v>
      </c>
      <c r="G1966" s="60">
        <v>-4.4311000000000003E-2</v>
      </c>
      <c r="H1966" s="61">
        <v>0.79590000000000005</v>
      </c>
      <c r="I1966" s="62">
        <v>319</v>
      </c>
      <c r="J1966" s="56" t="s">
        <v>235</v>
      </c>
      <c r="K1966" s="63">
        <v>15.97</v>
      </c>
      <c r="L1966" s="56">
        <f t="shared" si="687"/>
        <v>100</v>
      </c>
      <c r="M1966" s="56">
        <f t="shared" si="688"/>
        <v>100</v>
      </c>
      <c r="N1966" s="56">
        <f t="shared" si="689"/>
        <v>100</v>
      </c>
      <c r="O1966" s="56">
        <f t="shared" si="690"/>
        <v>100</v>
      </c>
      <c r="P1966" s="56">
        <f t="shared" si="691"/>
        <v>100</v>
      </c>
      <c r="Q1966" s="63"/>
      <c r="R1966" s="56"/>
      <c r="S1966" s="60">
        <f t="shared" si="704"/>
        <v>3.1668772003727863E-3</v>
      </c>
      <c r="T1966" s="64">
        <f t="shared" si="705"/>
        <v>1.7845761631612556E-2</v>
      </c>
      <c r="V1966" s="65"/>
      <c r="W1966" s="65"/>
      <c r="Y1966" s="15" t="str">
        <f t="shared" si="692"/>
        <v>EASY</v>
      </c>
      <c r="AA1966" s="66">
        <f t="shared" si="706"/>
        <v>0.10074495900583047</v>
      </c>
      <c r="AB1966">
        <f>LOOKUP($B1966,'07_L1政策步階'!$A$4:$A$14,'07_L1政策步階'!$C$4:$C$14)</f>
        <v>0</v>
      </c>
      <c r="AC1966" s="65"/>
      <c r="AD1966" s="65"/>
      <c r="AE1966" s="65"/>
      <c r="AF1966" s="65"/>
      <c r="AG1966" s="65"/>
      <c r="AH1966" s="65"/>
      <c r="AI1966" s="65"/>
      <c r="AJ1966" s="65"/>
      <c r="AK1966" s="65"/>
      <c r="AL1966">
        <f t="shared" si="693"/>
        <v>100</v>
      </c>
      <c r="AM1966">
        <f t="shared" si="694"/>
        <v>50</v>
      </c>
      <c r="AN1966" t="str">
        <f t="shared" si="695"/>
        <v/>
      </c>
      <c r="AO1966" t="str">
        <f t="shared" si="696"/>
        <v/>
      </c>
      <c r="AP1966" t="str">
        <f t="shared" si="697"/>
        <v/>
      </c>
      <c r="AQ1966" t="str">
        <f t="shared" si="698"/>
        <v/>
      </c>
      <c r="AR1966" t="str">
        <f t="shared" si="699"/>
        <v/>
      </c>
      <c r="AS1966" t="str">
        <f t="shared" si="700"/>
        <v/>
      </c>
      <c r="AT1966" t="str">
        <f t="shared" si="701"/>
        <v/>
      </c>
      <c r="AU1966" t="str">
        <f t="shared" si="702"/>
        <v/>
      </c>
      <c r="AV1966" t="str">
        <f t="shared" si="703"/>
        <v/>
      </c>
      <c r="AW1966">
        <f>'01_指標庫'!$H$4*ISNUMBER($F1966)+'01_指標庫'!$H$5*ISNUMBER($AA1966)+'01_指標庫'!$H$6*ISNUMBER($G1966)+'01_指標庫'!$H$7*ISNUMBER($H1966)+'01_指標庫'!$H$8*ISNUMBER($AF1966)+'01_指標庫'!$H$9*ISNUMBER($AG1966)+'01_指標庫'!$H$10*ISNUMBER($AB1966)+'01_指標庫'!$H$11*ISNUMBER($AC1966)+'01_指標庫'!$H$12*ISNUMBER($AD1966)+'01_指標庫'!$H$13*ISNUMBER($AE1966)+'01_指標庫'!$H$14*ISNUMBER($I1966)+'01_指標庫'!$H$15*ISNUMBER($AH1966)+'01_指標庫'!$H$16*ISNUMBER($K1966)+'01_指標庫'!$H$17*ISNUMBER($AI1966)+'01_指標庫'!$H$18*ISNUMBER($AJ1966)+'01_指標庫'!$H$19*ISNUMBER($AK1966)+'01_指標庫'!$H$20*ISNUMBER($BB1966)+'01_指標庫'!$H$21*ISNUMBER($BC1966)</f>
        <v>51</v>
      </c>
      <c r="AX1966">
        <f>IF(AW1966=0,50,ROUND(('01_指標庫'!$H$4*IF(ISNUMBER($F1966),L1966,0)+'01_指標庫'!$H$5*IF(ISNUMBER($AA1966),AL1966,0)+'01_指標庫'!$H$6*IF(ISNUMBER($G1966),M1966,0)+'01_指標庫'!$H$7*IF(ISNUMBER($H1966),N1966,0)+'01_指標庫'!$H$8*IF(ISNUMBER($AF1966),AQ1966,0)+'01_指標庫'!$H$9*IF(ISNUMBER($AG1966),AR1966,0)+'01_指標庫'!$H$10*IF(ISNUMBER($AB1966),AM1966,0)+'01_指標庫'!$H$11*IF(ISNUMBER($AC1966),AN1966,0)+'01_指標庫'!$H$12*IF(ISNUMBER($AD1966),AO1966,0)+'01_指標庫'!$H$13*IF(ISNUMBER($AE1966),AP1966,0)+'01_指標庫'!$H$14*IF(ISNUMBER($I1966),O1966,0)+'01_指標庫'!$H$15*IF(ISNUMBER($AH1966),AS1966,0)+'01_指標庫'!$H$16*IF(ISNUMBER($K1966),P1966,0)+'01_指標庫'!$H$17*IF(ISNUMBER($AI1966),AT1966,0)+'01_指標庫'!$H$18*IF(ISNUMBER($AJ1966),AU1966,0)+'01_指標庫'!$H$19*IF(ISNUMBER($AK1966),AV1966,0)+'01_指標庫'!$H$20*IF(ISNUMBER($BB1966),BB1966,0)+'01_指標庫'!$H$21*IF(ISNUMBER($BC1966),BC1966,0))/AW1966,1))</f>
        <v>83.3</v>
      </c>
      <c r="AY1966" s="67"/>
      <c r="AZ1966" s="67"/>
      <c r="BA1966" s="66">
        <f t="shared" si="707"/>
        <v>-1.4695562036474041E-2</v>
      </c>
      <c r="BB1966">
        <f t="shared" si="708"/>
        <v>0</v>
      </c>
      <c r="BC1966" t="str">
        <f t="shared" si="709"/>
        <v/>
      </c>
    </row>
    <row r="1967" spans="1:55" ht="15" customHeight="1">
      <c r="A1967" s="56">
        <v>1963</v>
      </c>
      <c r="B1967" s="57">
        <v>45407</v>
      </c>
      <c r="C1967" s="56">
        <v>2024</v>
      </c>
      <c r="D1967" s="58" t="s">
        <v>239</v>
      </c>
      <c r="E1967" s="59">
        <v>17430.5</v>
      </c>
      <c r="F1967" s="60">
        <v>6.8482000000000001E-2</v>
      </c>
      <c r="G1967" s="60">
        <v>-4.9562000000000002E-2</v>
      </c>
      <c r="H1967" s="61">
        <v>0.77549999999999997</v>
      </c>
      <c r="I1967" s="62">
        <v>324</v>
      </c>
      <c r="J1967" s="56" t="s">
        <v>235</v>
      </c>
      <c r="K1967" s="63">
        <v>15.37</v>
      </c>
      <c r="L1967" s="56">
        <f t="shared" si="687"/>
        <v>100</v>
      </c>
      <c r="M1967" s="56">
        <f t="shared" si="688"/>
        <v>100</v>
      </c>
      <c r="N1967" s="56">
        <f t="shared" si="689"/>
        <v>100</v>
      </c>
      <c r="O1967" s="56">
        <f t="shared" si="690"/>
        <v>100</v>
      </c>
      <c r="P1967" s="56">
        <f t="shared" si="691"/>
        <v>100</v>
      </c>
      <c r="Q1967" s="63"/>
      <c r="R1967" s="56"/>
      <c r="S1967" s="60">
        <f t="shared" si="704"/>
        <v>-5.4944427961749476E-3</v>
      </c>
      <c r="T1967" s="64">
        <f t="shared" si="705"/>
        <v>-3.7570444583594376E-2</v>
      </c>
      <c r="V1967" s="65"/>
      <c r="W1967" s="65"/>
      <c r="Y1967" s="15" t="str">
        <f t="shared" si="692"/>
        <v>EASY</v>
      </c>
      <c r="AA1967" s="66">
        <f t="shared" si="706"/>
        <v>9.9756814163477481E-2</v>
      </c>
      <c r="AB1967">
        <f>LOOKUP($B1967,'07_L1政策步階'!$A$4:$A$14,'07_L1政策步階'!$C$4:$C$14)</f>
        <v>0</v>
      </c>
      <c r="AC1967" s="65"/>
      <c r="AD1967" s="65"/>
      <c r="AE1967" s="65"/>
      <c r="AF1967" s="65"/>
      <c r="AG1967" s="65"/>
      <c r="AH1967" s="65"/>
      <c r="AI1967" s="65"/>
      <c r="AJ1967" s="65"/>
      <c r="AK1967" s="65"/>
      <c r="AL1967">
        <f t="shared" si="693"/>
        <v>100</v>
      </c>
      <c r="AM1967">
        <f t="shared" si="694"/>
        <v>50</v>
      </c>
      <c r="AN1967" t="str">
        <f t="shared" si="695"/>
        <v/>
      </c>
      <c r="AO1967" t="str">
        <f t="shared" si="696"/>
        <v/>
      </c>
      <c r="AP1967" t="str">
        <f t="shared" si="697"/>
        <v/>
      </c>
      <c r="AQ1967" t="str">
        <f t="shared" si="698"/>
        <v/>
      </c>
      <c r="AR1967" t="str">
        <f t="shared" si="699"/>
        <v/>
      </c>
      <c r="AS1967" t="str">
        <f t="shared" si="700"/>
        <v/>
      </c>
      <c r="AT1967" t="str">
        <f t="shared" si="701"/>
        <v/>
      </c>
      <c r="AU1967" t="str">
        <f t="shared" si="702"/>
        <v/>
      </c>
      <c r="AV1967" t="str">
        <f t="shared" si="703"/>
        <v/>
      </c>
      <c r="AW1967">
        <f>'01_指標庫'!$H$4*ISNUMBER($F1967)+'01_指標庫'!$H$5*ISNUMBER($AA1967)+'01_指標庫'!$H$6*ISNUMBER($G1967)+'01_指標庫'!$H$7*ISNUMBER($H1967)+'01_指標庫'!$H$8*ISNUMBER($AF1967)+'01_指標庫'!$H$9*ISNUMBER($AG1967)+'01_指標庫'!$H$10*ISNUMBER($AB1967)+'01_指標庫'!$H$11*ISNUMBER($AC1967)+'01_指標庫'!$H$12*ISNUMBER($AD1967)+'01_指標庫'!$H$13*ISNUMBER($AE1967)+'01_指標庫'!$H$14*ISNUMBER($I1967)+'01_指標庫'!$H$15*ISNUMBER($AH1967)+'01_指標庫'!$H$16*ISNUMBER($K1967)+'01_指標庫'!$H$17*ISNUMBER($AI1967)+'01_指標庫'!$H$18*ISNUMBER($AJ1967)+'01_指標庫'!$H$19*ISNUMBER($AK1967)+'01_指標庫'!$H$20*ISNUMBER($BB1967)+'01_指標庫'!$H$21*ISNUMBER($BC1967)</f>
        <v>51</v>
      </c>
      <c r="AX1967">
        <f>IF(AW1967=0,50,ROUND(('01_指標庫'!$H$4*IF(ISNUMBER($F1967),L1967,0)+'01_指標庫'!$H$5*IF(ISNUMBER($AA1967),AL1967,0)+'01_指標庫'!$H$6*IF(ISNUMBER($G1967),M1967,0)+'01_指標庫'!$H$7*IF(ISNUMBER($H1967),N1967,0)+'01_指標庫'!$H$8*IF(ISNUMBER($AF1967),AQ1967,0)+'01_指標庫'!$H$9*IF(ISNUMBER($AG1967),AR1967,0)+'01_指標庫'!$H$10*IF(ISNUMBER($AB1967),AM1967,0)+'01_指標庫'!$H$11*IF(ISNUMBER($AC1967),AN1967,0)+'01_指標庫'!$H$12*IF(ISNUMBER($AD1967),AO1967,0)+'01_指標庫'!$H$13*IF(ISNUMBER($AE1967),AP1967,0)+'01_指標庫'!$H$14*IF(ISNUMBER($I1967),O1967,0)+'01_指標庫'!$H$15*IF(ISNUMBER($AH1967),AS1967,0)+'01_指標庫'!$H$16*IF(ISNUMBER($K1967),P1967,0)+'01_指標庫'!$H$17*IF(ISNUMBER($AI1967),AT1967,0)+'01_指標庫'!$H$18*IF(ISNUMBER($AJ1967),AU1967,0)+'01_指標庫'!$H$19*IF(ISNUMBER($AK1967),AV1967,0)+'01_指標庫'!$H$20*IF(ISNUMBER($BB1967),BB1967,0)+'01_指標庫'!$H$21*IF(ISNUMBER($BC1967),BC1967,0))/AW1967,1))</f>
        <v>83.3</v>
      </c>
      <c r="AY1967" s="67"/>
      <c r="AZ1967" s="67"/>
      <c r="BA1967" s="66">
        <f t="shared" si="707"/>
        <v>-9.3411468432169631E-3</v>
      </c>
      <c r="BB1967">
        <f t="shared" si="708"/>
        <v>0</v>
      </c>
      <c r="BC1967" t="str">
        <f t="shared" si="709"/>
        <v/>
      </c>
    </row>
    <row r="1968" spans="1:55" ht="15" customHeight="1">
      <c r="A1968" s="56">
        <v>1964</v>
      </c>
      <c r="B1968" s="57">
        <v>45408</v>
      </c>
      <c r="C1968" s="56">
        <v>2024</v>
      </c>
      <c r="D1968" s="58" t="s">
        <v>234</v>
      </c>
      <c r="E1968" s="59">
        <v>17718.3</v>
      </c>
      <c r="F1968" s="60">
        <v>8.5321999999999995E-2</v>
      </c>
      <c r="G1968" s="60">
        <v>-3.3869000000000003E-2</v>
      </c>
      <c r="H1968" s="61">
        <v>0.79590000000000005</v>
      </c>
      <c r="I1968" s="62">
        <v>316</v>
      </c>
      <c r="J1968" s="56" t="s">
        <v>235</v>
      </c>
      <c r="K1968" s="63">
        <v>15.03</v>
      </c>
      <c r="L1968" s="56">
        <f t="shared" si="687"/>
        <v>100</v>
      </c>
      <c r="M1968" s="56">
        <f t="shared" si="688"/>
        <v>100</v>
      </c>
      <c r="N1968" s="56">
        <f t="shared" si="689"/>
        <v>100</v>
      </c>
      <c r="O1968" s="56">
        <f t="shared" si="690"/>
        <v>100</v>
      </c>
      <c r="P1968" s="56">
        <f t="shared" si="691"/>
        <v>100</v>
      </c>
      <c r="Q1968" s="63"/>
      <c r="R1968" s="56"/>
      <c r="S1968" s="60">
        <f t="shared" si="704"/>
        <v>1.6511287685379017E-2</v>
      </c>
      <c r="T1968" s="64">
        <f t="shared" si="705"/>
        <v>-2.2121014964216035E-2</v>
      </c>
      <c r="V1968" s="65"/>
      <c r="W1968" s="65"/>
      <c r="Y1968" s="15" t="str">
        <f t="shared" si="692"/>
        <v>EASY</v>
      </c>
      <c r="AA1968" s="66">
        <f t="shared" si="706"/>
        <v>9.8835270443180967E-2</v>
      </c>
      <c r="AB1968">
        <f>LOOKUP($B1968,'07_L1政策步階'!$A$4:$A$14,'07_L1政策步階'!$C$4:$C$14)</f>
        <v>0</v>
      </c>
      <c r="AC1968" s="65"/>
      <c r="AD1968" s="65"/>
      <c r="AE1968" s="65"/>
      <c r="AF1968" s="65"/>
      <c r="AG1968" s="65"/>
      <c r="AH1968" s="65"/>
      <c r="AI1968" s="65"/>
      <c r="AJ1968" s="65"/>
      <c r="AK1968" s="65"/>
      <c r="AL1968">
        <f t="shared" si="693"/>
        <v>100</v>
      </c>
      <c r="AM1968">
        <f t="shared" si="694"/>
        <v>50</v>
      </c>
      <c r="AN1968" t="str">
        <f t="shared" si="695"/>
        <v/>
      </c>
      <c r="AO1968" t="str">
        <f t="shared" si="696"/>
        <v/>
      </c>
      <c r="AP1968" t="str">
        <f t="shared" si="697"/>
        <v/>
      </c>
      <c r="AQ1968" t="str">
        <f t="shared" si="698"/>
        <v/>
      </c>
      <c r="AR1968" t="str">
        <f t="shared" si="699"/>
        <v/>
      </c>
      <c r="AS1968" t="str">
        <f t="shared" si="700"/>
        <v/>
      </c>
      <c r="AT1968" t="str">
        <f t="shared" si="701"/>
        <v/>
      </c>
      <c r="AU1968" t="str">
        <f t="shared" si="702"/>
        <v/>
      </c>
      <c r="AV1968" t="str">
        <f t="shared" si="703"/>
        <v/>
      </c>
      <c r="AW1968">
        <f>'01_指標庫'!$H$4*ISNUMBER($F1968)+'01_指標庫'!$H$5*ISNUMBER($AA1968)+'01_指標庫'!$H$6*ISNUMBER($G1968)+'01_指標庫'!$H$7*ISNUMBER($H1968)+'01_指標庫'!$H$8*ISNUMBER($AF1968)+'01_指標庫'!$H$9*ISNUMBER($AG1968)+'01_指標庫'!$H$10*ISNUMBER($AB1968)+'01_指標庫'!$H$11*ISNUMBER($AC1968)+'01_指標庫'!$H$12*ISNUMBER($AD1968)+'01_指標庫'!$H$13*ISNUMBER($AE1968)+'01_指標庫'!$H$14*ISNUMBER($I1968)+'01_指標庫'!$H$15*ISNUMBER($AH1968)+'01_指標庫'!$H$16*ISNUMBER($K1968)+'01_指標庫'!$H$17*ISNUMBER($AI1968)+'01_指標庫'!$H$18*ISNUMBER($AJ1968)+'01_指標庫'!$H$19*ISNUMBER($AK1968)+'01_指標庫'!$H$20*ISNUMBER($BB1968)+'01_指標庫'!$H$21*ISNUMBER($BC1968)</f>
        <v>51</v>
      </c>
      <c r="AX1968">
        <f>IF(AW1968=0,50,ROUND(('01_指標庫'!$H$4*IF(ISNUMBER($F1968),L1968,0)+'01_指標庫'!$H$5*IF(ISNUMBER($AA1968),AL1968,0)+'01_指標庫'!$H$6*IF(ISNUMBER($G1968),M1968,0)+'01_指標庫'!$H$7*IF(ISNUMBER($H1968),N1968,0)+'01_指標庫'!$H$8*IF(ISNUMBER($AF1968),AQ1968,0)+'01_指標庫'!$H$9*IF(ISNUMBER($AG1968),AR1968,0)+'01_指標庫'!$H$10*IF(ISNUMBER($AB1968),AM1968,0)+'01_指標庫'!$H$11*IF(ISNUMBER($AC1968),AN1968,0)+'01_指標庫'!$H$12*IF(ISNUMBER($AD1968),AO1968,0)+'01_指標庫'!$H$13*IF(ISNUMBER($AE1968),AP1968,0)+'01_指標庫'!$H$14*IF(ISNUMBER($I1968),O1968,0)+'01_指標庫'!$H$15*IF(ISNUMBER($AH1968),AS1968,0)+'01_指標庫'!$H$16*IF(ISNUMBER($K1968),P1968,0)+'01_指標庫'!$H$17*IF(ISNUMBER($AI1968),AT1968,0)+'01_指標庫'!$H$18*IF(ISNUMBER($AJ1968),AU1968,0)+'01_指標庫'!$H$19*IF(ISNUMBER($AK1968),AV1968,0)+'01_指標庫'!$H$20*IF(ISNUMBER($BB1968),BB1968,0)+'01_指標庫'!$H$21*IF(ISNUMBER($BC1968),BC1968,0))/AW1968,1))</f>
        <v>89.2</v>
      </c>
      <c r="AY1968" s="67"/>
      <c r="AZ1968" s="67"/>
      <c r="BA1968" s="66">
        <f t="shared" si="707"/>
        <v>6.8057960655121263E-5</v>
      </c>
      <c r="BB1968">
        <f t="shared" si="708"/>
        <v>50</v>
      </c>
      <c r="BC1968" t="str">
        <f t="shared" si="709"/>
        <v/>
      </c>
    </row>
    <row r="1969" spans="1:55" ht="15" customHeight="1">
      <c r="A1969" s="56">
        <v>1965</v>
      </c>
      <c r="B1969" s="57">
        <v>45411</v>
      </c>
      <c r="C1969" s="56">
        <v>2024</v>
      </c>
      <c r="D1969" s="58" t="s">
        <v>236</v>
      </c>
      <c r="E1969" s="59">
        <v>17782.72</v>
      </c>
      <c r="F1969" s="60">
        <v>8.8530999999999999E-2</v>
      </c>
      <c r="G1969" s="60">
        <v>-3.0356000000000001E-2</v>
      </c>
      <c r="H1969" s="61">
        <v>0.79590000000000005</v>
      </c>
      <c r="I1969" s="62">
        <v>312</v>
      </c>
      <c r="J1969" s="56" t="s">
        <v>235</v>
      </c>
      <c r="K1969" s="63">
        <v>14.67</v>
      </c>
      <c r="L1969" s="56">
        <f t="shared" si="687"/>
        <v>100</v>
      </c>
      <c r="M1969" s="56">
        <f t="shared" si="688"/>
        <v>100</v>
      </c>
      <c r="N1969" s="56">
        <f t="shared" si="689"/>
        <v>100</v>
      </c>
      <c r="O1969" s="56">
        <f t="shared" si="690"/>
        <v>100</v>
      </c>
      <c r="P1969" s="56">
        <f t="shared" si="691"/>
        <v>100</v>
      </c>
      <c r="Q1969" s="63"/>
      <c r="R1969" s="56"/>
      <c r="S1969" s="60">
        <f t="shared" si="704"/>
        <v>3.6357889865281656E-3</v>
      </c>
      <c r="T1969" s="64">
        <f t="shared" si="705"/>
        <v>-2.39520958083832E-2</v>
      </c>
      <c r="V1969" s="65"/>
      <c r="W1969" s="65"/>
      <c r="Y1969" s="15" t="str">
        <f t="shared" si="692"/>
        <v>EASY</v>
      </c>
      <c r="AA1969" s="66">
        <f t="shared" si="706"/>
        <v>9.8014638841890322E-2</v>
      </c>
      <c r="AB1969">
        <f>LOOKUP($B1969,'07_L1政策步階'!$A$4:$A$14,'07_L1政策步階'!$C$4:$C$14)</f>
        <v>0</v>
      </c>
      <c r="AC1969" s="65"/>
      <c r="AD1969" s="65"/>
      <c r="AE1969" s="65"/>
      <c r="AF1969" s="65"/>
      <c r="AG1969" s="65"/>
      <c r="AH1969" s="65"/>
      <c r="AI1969" s="65"/>
      <c r="AJ1969" s="65"/>
      <c r="AK1969" s="65"/>
      <c r="AL1969">
        <f t="shared" si="693"/>
        <v>100</v>
      </c>
      <c r="AM1969">
        <f t="shared" si="694"/>
        <v>50</v>
      </c>
      <c r="AN1969" t="str">
        <f t="shared" si="695"/>
        <v/>
      </c>
      <c r="AO1969" t="str">
        <f t="shared" si="696"/>
        <v/>
      </c>
      <c r="AP1969" t="str">
        <f t="shared" si="697"/>
        <v/>
      </c>
      <c r="AQ1969" t="str">
        <f t="shared" si="698"/>
        <v/>
      </c>
      <c r="AR1969" t="str">
        <f t="shared" si="699"/>
        <v/>
      </c>
      <c r="AS1969" t="str">
        <f t="shared" si="700"/>
        <v/>
      </c>
      <c r="AT1969" t="str">
        <f t="shared" si="701"/>
        <v/>
      </c>
      <c r="AU1969" t="str">
        <f t="shared" si="702"/>
        <v/>
      </c>
      <c r="AV1969" t="str">
        <f t="shared" si="703"/>
        <v/>
      </c>
      <c r="AW1969">
        <f>'01_指標庫'!$H$4*ISNUMBER($F1969)+'01_指標庫'!$H$5*ISNUMBER($AA1969)+'01_指標庫'!$H$6*ISNUMBER($G1969)+'01_指標庫'!$H$7*ISNUMBER($H1969)+'01_指標庫'!$H$8*ISNUMBER($AF1969)+'01_指標庫'!$H$9*ISNUMBER($AG1969)+'01_指標庫'!$H$10*ISNUMBER($AB1969)+'01_指標庫'!$H$11*ISNUMBER($AC1969)+'01_指標庫'!$H$12*ISNUMBER($AD1969)+'01_指標庫'!$H$13*ISNUMBER($AE1969)+'01_指標庫'!$H$14*ISNUMBER($I1969)+'01_指標庫'!$H$15*ISNUMBER($AH1969)+'01_指標庫'!$H$16*ISNUMBER($K1969)+'01_指標庫'!$H$17*ISNUMBER($AI1969)+'01_指標庫'!$H$18*ISNUMBER($AJ1969)+'01_指標庫'!$H$19*ISNUMBER($AK1969)+'01_指標庫'!$H$20*ISNUMBER($BB1969)+'01_指標庫'!$H$21*ISNUMBER($BC1969)</f>
        <v>51</v>
      </c>
      <c r="AX1969">
        <f>IF(AW1969=0,50,ROUND(('01_指標庫'!$H$4*IF(ISNUMBER($F1969),L1969,0)+'01_指標庫'!$H$5*IF(ISNUMBER($AA1969),AL1969,0)+'01_指標庫'!$H$6*IF(ISNUMBER($G1969),M1969,0)+'01_指標庫'!$H$7*IF(ISNUMBER($H1969),N1969,0)+'01_指標庫'!$H$8*IF(ISNUMBER($AF1969),AQ1969,0)+'01_指標庫'!$H$9*IF(ISNUMBER($AG1969),AR1969,0)+'01_指標庫'!$H$10*IF(ISNUMBER($AB1969),AM1969,0)+'01_指標庫'!$H$11*IF(ISNUMBER($AC1969),AN1969,0)+'01_指標庫'!$H$12*IF(ISNUMBER($AD1969),AO1969,0)+'01_指標庫'!$H$13*IF(ISNUMBER($AE1969),AP1969,0)+'01_指標庫'!$H$14*IF(ISNUMBER($I1969),O1969,0)+'01_指標庫'!$H$15*IF(ISNUMBER($AH1969),AS1969,0)+'01_指標庫'!$H$16*IF(ISNUMBER($K1969),P1969,0)+'01_指標庫'!$H$17*IF(ISNUMBER($AI1969),AT1969,0)+'01_指標庫'!$H$18*IF(ISNUMBER($AJ1969),AU1969,0)+'01_指標庫'!$H$19*IF(ISNUMBER($AK1969),AV1969,0)+'01_指標庫'!$H$20*IF(ISNUMBER($BB1969),BB1969,0)+'01_指標庫'!$H$21*IF(ISNUMBER($BC1969),BC1969,0))/AW1969,1))</f>
        <v>89.2</v>
      </c>
      <c r="AY1969" s="67"/>
      <c r="AZ1969" s="67"/>
      <c r="BA1969" s="66">
        <f t="shared" si="707"/>
        <v>6.1772542292046762E-3</v>
      </c>
      <c r="BB1969">
        <f t="shared" si="708"/>
        <v>50</v>
      </c>
      <c r="BC1969" t="str">
        <f t="shared" si="709"/>
        <v/>
      </c>
    </row>
    <row r="1970" spans="1:55" ht="15" customHeight="1">
      <c r="A1970" s="56">
        <v>1966</v>
      </c>
      <c r="B1970" s="57">
        <v>45412</v>
      </c>
      <c r="C1970" s="56">
        <v>2024</v>
      </c>
      <c r="D1970" s="58" t="s">
        <v>237</v>
      </c>
      <c r="E1970" s="59">
        <v>17440.689999999999</v>
      </c>
      <c r="F1970" s="60">
        <v>6.6982E-2</v>
      </c>
      <c r="G1970" s="60">
        <v>-4.9006000000000001E-2</v>
      </c>
      <c r="H1970" s="61">
        <v>0.75509999999999999</v>
      </c>
      <c r="I1970" s="62">
        <v>318</v>
      </c>
      <c r="J1970" s="56" t="s">
        <v>235</v>
      </c>
      <c r="K1970" s="63">
        <v>15.65</v>
      </c>
      <c r="L1970" s="56">
        <f t="shared" si="687"/>
        <v>100</v>
      </c>
      <c r="M1970" s="56">
        <f t="shared" si="688"/>
        <v>100</v>
      </c>
      <c r="N1970" s="56">
        <f t="shared" si="689"/>
        <v>100</v>
      </c>
      <c r="O1970" s="56">
        <f t="shared" si="690"/>
        <v>100</v>
      </c>
      <c r="P1970" s="56">
        <f t="shared" si="691"/>
        <v>100</v>
      </c>
      <c r="Q1970" s="63"/>
      <c r="R1970" s="56"/>
      <c r="S1970" s="60">
        <f t="shared" si="704"/>
        <v>-1.9233840492343224E-2</v>
      </c>
      <c r="T1970" s="64">
        <f t="shared" si="705"/>
        <v>6.6802999318336775E-2</v>
      </c>
      <c r="V1970" s="65"/>
      <c r="W1970" s="65"/>
      <c r="Y1970" s="15" t="str">
        <f t="shared" si="692"/>
        <v>EASY</v>
      </c>
      <c r="AA1970" s="66">
        <f t="shared" si="706"/>
        <v>9.7084725902131686E-2</v>
      </c>
      <c r="AB1970">
        <f>LOOKUP($B1970,'07_L1政策步階'!$A$4:$A$14,'07_L1政策步階'!$C$4:$C$14)</f>
        <v>0</v>
      </c>
      <c r="AC1970" s="65"/>
      <c r="AD1970" s="65"/>
      <c r="AE1970" s="65"/>
      <c r="AF1970" s="65"/>
      <c r="AG1970" s="65"/>
      <c r="AH1970" s="65"/>
      <c r="AI1970" s="65"/>
      <c r="AJ1970" s="65"/>
      <c r="AK1970" s="65"/>
      <c r="AL1970">
        <f t="shared" si="693"/>
        <v>100</v>
      </c>
      <c r="AM1970">
        <f t="shared" si="694"/>
        <v>50</v>
      </c>
      <c r="AN1970" t="str">
        <f t="shared" si="695"/>
        <v/>
      </c>
      <c r="AO1970" t="str">
        <f t="shared" si="696"/>
        <v/>
      </c>
      <c r="AP1970" t="str">
        <f t="shared" si="697"/>
        <v/>
      </c>
      <c r="AQ1970" t="str">
        <f t="shared" si="698"/>
        <v/>
      </c>
      <c r="AR1970" t="str">
        <f t="shared" si="699"/>
        <v/>
      </c>
      <c r="AS1970" t="str">
        <f t="shared" si="700"/>
        <v/>
      </c>
      <c r="AT1970" t="str">
        <f t="shared" si="701"/>
        <v/>
      </c>
      <c r="AU1970" t="str">
        <f t="shared" si="702"/>
        <v/>
      </c>
      <c r="AV1970" t="str">
        <f t="shared" si="703"/>
        <v/>
      </c>
      <c r="AW1970">
        <f>'01_指標庫'!$H$4*ISNUMBER($F1970)+'01_指標庫'!$H$5*ISNUMBER($AA1970)+'01_指標庫'!$H$6*ISNUMBER($G1970)+'01_指標庫'!$H$7*ISNUMBER($H1970)+'01_指標庫'!$H$8*ISNUMBER($AF1970)+'01_指標庫'!$H$9*ISNUMBER($AG1970)+'01_指標庫'!$H$10*ISNUMBER($AB1970)+'01_指標庫'!$H$11*ISNUMBER($AC1970)+'01_指標庫'!$H$12*ISNUMBER($AD1970)+'01_指標庫'!$H$13*ISNUMBER($AE1970)+'01_指標庫'!$H$14*ISNUMBER($I1970)+'01_指標庫'!$H$15*ISNUMBER($AH1970)+'01_指標庫'!$H$16*ISNUMBER($K1970)+'01_指標庫'!$H$17*ISNUMBER($AI1970)+'01_指標庫'!$H$18*ISNUMBER($AJ1970)+'01_指標庫'!$H$19*ISNUMBER($AK1970)+'01_指標庫'!$H$20*ISNUMBER($BB1970)+'01_指標庫'!$H$21*ISNUMBER($BC1970)</f>
        <v>51</v>
      </c>
      <c r="AX1970">
        <f>IF(AW1970=0,50,ROUND(('01_指標庫'!$H$4*IF(ISNUMBER($F1970),L1970,0)+'01_指標庫'!$H$5*IF(ISNUMBER($AA1970),AL1970,0)+'01_指標庫'!$H$6*IF(ISNUMBER($G1970),M1970,0)+'01_指標庫'!$H$7*IF(ISNUMBER($H1970),N1970,0)+'01_指標庫'!$H$8*IF(ISNUMBER($AF1970),AQ1970,0)+'01_指標庫'!$H$9*IF(ISNUMBER($AG1970),AR1970,0)+'01_指標庫'!$H$10*IF(ISNUMBER($AB1970),AM1970,0)+'01_指標庫'!$H$11*IF(ISNUMBER($AC1970),AN1970,0)+'01_指標庫'!$H$12*IF(ISNUMBER($AD1970),AO1970,0)+'01_指標庫'!$H$13*IF(ISNUMBER($AE1970),AP1970,0)+'01_指標庫'!$H$14*IF(ISNUMBER($I1970),O1970,0)+'01_指標庫'!$H$15*IF(ISNUMBER($AH1970),AS1970,0)+'01_指標庫'!$H$16*IF(ISNUMBER($K1970),P1970,0)+'01_指標庫'!$H$17*IF(ISNUMBER($AI1970),AT1970,0)+'01_指標庫'!$H$18*IF(ISNUMBER($AJ1970),AU1970,0)+'01_指標庫'!$H$19*IF(ISNUMBER($AK1970),AV1970,0)+'01_指標庫'!$H$20*IF(ISNUMBER($BB1970),BB1970,0)+'01_指標庫'!$H$21*IF(ISNUMBER($BC1970),BC1970,0))/AW1970,1))</f>
        <v>89.2</v>
      </c>
      <c r="AY1970" s="67"/>
      <c r="AZ1970" s="67"/>
      <c r="BA1970" s="66">
        <f t="shared" si="707"/>
        <v>7.3983872848619736E-3</v>
      </c>
      <c r="BB1970">
        <f t="shared" si="708"/>
        <v>50</v>
      </c>
      <c r="BC1970" t="str">
        <f t="shared" si="709"/>
        <v/>
      </c>
    </row>
    <row r="1971" spans="1:55" ht="15" customHeight="1">
      <c r="A1971" s="56">
        <v>1967</v>
      </c>
      <c r="B1971" s="57">
        <v>45413</v>
      </c>
      <c r="C1971" s="56">
        <v>2024</v>
      </c>
      <c r="D1971" s="58" t="s">
        <v>238</v>
      </c>
      <c r="E1971" s="59">
        <v>17318.55</v>
      </c>
      <c r="F1971" s="60">
        <v>5.8990000000000001E-2</v>
      </c>
      <c r="G1971" s="60">
        <v>-5.5666E-2</v>
      </c>
      <c r="H1971" s="61">
        <v>0.77549999999999997</v>
      </c>
      <c r="I1971" s="62">
        <v>321</v>
      </c>
      <c r="J1971" s="56" t="s">
        <v>235</v>
      </c>
      <c r="K1971" s="63">
        <v>15.39</v>
      </c>
      <c r="L1971" s="56">
        <f t="shared" si="687"/>
        <v>100</v>
      </c>
      <c r="M1971" s="56">
        <f t="shared" si="688"/>
        <v>100</v>
      </c>
      <c r="N1971" s="56">
        <f t="shared" si="689"/>
        <v>100</v>
      </c>
      <c r="O1971" s="56">
        <f t="shared" si="690"/>
        <v>100</v>
      </c>
      <c r="P1971" s="56">
        <f t="shared" si="691"/>
        <v>100</v>
      </c>
      <c r="Q1971" s="63"/>
      <c r="R1971" s="56"/>
      <c r="S1971" s="60">
        <f t="shared" si="704"/>
        <v>-7.003163292278014E-3</v>
      </c>
      <c r="T1971" s="64">
        <f t="shared" si="705"/>
        <v>-1.6613418530351476E-2</v>
      </c>
      <c r="V1971" s="65"/>
      <c r="W1971" s="65"/>
      <c r="Y1971" s="15" t="str">
        <f t="shared" si="692"/>
        <v>EASY</v>
      </c>
      <c r="AA1971" s="66">
        <f t="shared" si="706"/>
        <v>9.6268001023404937E-2</v>
      </c>
      <c r="AB1971">
        <f>LOOKUP($B1971,'07_L1政策步階'!$A$4:$A$14,'07_L1政策步階'!$C$4:$C$14)</f>
        <v>0</v>
      </c>
      <c r="AC1971" s="65"/>
      <c r="AD1971" s="65"/>
      <c r="AE1971" s="65"/>
      <c r="AF1971" s="65"/>
      <c r="AG1971" s="65"/>
      <c r="AH1971" s="65"/>
      <c r="AI1971" s="65"/>
      <c r="AJ1971" s="65"/>
      <c r="AK1971" s="65"/>
      <c r="AL1971">
        <f t="shared" si="693"/>
        <v>100</v>
      </c>
      <c r="AM1971">
        <f t="shared" si="694"/>
        <v>50</v>
      </c>
      <c r="AN1971" t="str">
        <f t="shared" si="695"/>
        <v/>
      </c>
      <c r="AO1971" t="str">
        <f t="shared" si="696"/>
        <v/>
      </c>
      <c r="AP1971" t="str">
        <f t="shared" si="697"/>
        <v/>
      </c>
      <c r="AQ1971" t="str">
        <f t="shared" si="698"/>
        <v/>
      </c>
      <c r="AR1971" t="str">
        <f t="shared" si="699"/>
        <v/>
      </c>
      <c r="AS1971" t="str">
        <f t="shared" si="700"/>
        <v/>
      </c>
      <c r="AT1971" t="str">
        <f t="shared" si="701"/>
        <v/>
      </c>
      <c r="AU1971" t="str">
        <f t="shared" si="702"/>
        <v/>
      </c>
      <c r="AV1971" t="str">
        <f t="shared" si="703"/>
        <v/>
      </c>
      <c r="AW1971">
        <f>'01_指標庫'!$H$4*ISNUMBER($F1971)+'01_指標庫'!$H$5*ISNUMBER($AA1971)+'01_指標庫'!$H$6*ISNUMBER($G1971)+'01_指標庫'!$H$7*ISNUMBER($H1971)+'01_指標庫'!$H$8*ISNUMBER($AF1971)+'01_指標庫'!$H$9*ISNUMBER($AG1971)+'01_指標庫'!$H$10*ISNUMBER($AB1971)+'01_指標庫'!$H$11*ISNUMBER($AC1971)+'01_指標庫'!$H$12*ISNUMBER($AD1971)+'01_指標庫'!$H$13*ISNUMBER($AE1971)+'01_指標庫'!$H$14*ISNUMBER($I1971)+'01_指標庫'!$H$15*ISNUMBER($AH1971)+'01_指標庫'!$H$16*ISNUMBER($K1971)+'01_指標庫'!$H$17*ISNUMBER($AI1971)+'01_指標庫'!$H$18*ISNUMBER($AJ1971)+'01_指標庫'!$H$19*ISNUMBER($AK1971)+'01_指標庫'!$H$20*ISNUMBER($BB1971)+'01_指標庫'!$H$21*ISNUMBER($BC1971)</f>
        <v>51</v>
      </c>
      <c r="AX1971">
        <f>IF(AW1971=0,50,ROUND(('01_指標庫'!$H$4*IF(ISNUMBER($F1971),L1971,0)+'01_指標庫'!$H$5*IF(ISNUMBER($AA1971),AL1971,0)+'01_指標庫'!$H$6*IF(ISNUMBER($G1971),M1971,0)+'01_指標庫'!$H$7*IF(ISNUMBER($H1971),N1971,0)+'01_指標庫'!$H$8*IF(ISNUMBER($AF1971),AQ1971,0)+'01_指標庫'!$H$9*IF(ISNUMBER($AG1971),AR1971,0)+'01_指標庫'!$H$10*IF(ISNUMBER($AB1971),AM1971,0)+'01_指標庫'!$H$11*IF(ISNUMBER($AC1971),AN1971,0)+'01_指標庫'!$H$12*IF(ISNUMBER($AD1971),AO1971,0)+'01_指標庫'!$H$13*IF(ISNUMBER($AE1971),AP1971,0)+'01_指標庫'!$H$14*IF(ISNUMBER($I1971),O1971,0)+'01_指標庫'!$H$15*IF(ISNUMBER($AH1971),AS1971,0)+'01_指標庫'!$H$16*IF(ISNUMBER($K1971),P1971,0)+'01_指標庫'!$H$17*IF(ISNUMBER($AI1971),AT1971,0)+'01_指標庫'!$H$18*IF(ISNUMBER($AJ1971),AU1971,0)+'01_指標庫'!$H$19*IF(ISNUMBER($AK1971),AV1971,0)+'01_指標庫'!$H$20*IF(ISNUMBER($BB1971),BB1971,0)+'01_指標庫'!$H$21*IF(ISNUMBER($BC1971),BC1971,0))/AW1971,1))</f>
        <v>89.2</v>
      </c>
      <c r="AY1971" s="67"/>
      <c r="AZ1971" s="67"/>
      <c r="BA1971" s="66">
        <f t="shared" si="707"/>
        <v>6.0209297347106894E-3</v>
      </c>
      <c r="BB1971">
        <f t="shared" si="708"/>
        <v>50</v>
      </c>
      <c r="BC1971" t="str">
        <f t="shared" si="709"/>
        <v/>
      </c>
    </row>
    <row r="1972" spans="1:55" ht="15" customHeight="1">
      <c r="A1972" s="56">
        <v>1968</v>
      </c>
      <c r="B1972" s="57">
        <v>45414</v>
      </c>
      <c r="C1972" s="56">
        <v>2024</v>
      </c>
      <c r="D1972" s="58" t="s">
        <v>239</v>
      </c>
      <c r="E1972" s="59">
        <v>17541.54</v>
      </c>
      <c r="F1972" s="60">
        <v>7.2067999999999993E-2</v>
      </c>
      <c r="G1972" s="60">
        <v>-4.3506999999999997E-2</v>
      </c>
      <c r="H1972" s="61">
        <v>0.77549999999999997</v>
      </c>
      <c r="I1972" s="62">
        <v>316</v>
      </c>
      <c r="J1972" s="56" t="s">
        <v>235</v>
      </c>
      <c r="K1972" s="63">
        <v>14.68</v>
      </c>
      <c r="L1972" s="56">
        <f t="shared" si="687"/>
        <v>100</v>
      </c>
      <c r="M1972" s="56">
        <f t="shared" si="688"/>
        <v>100</v>
      </c>
      <c r="N1972" s="56">
        <f t="shared" si="689"/>
        <v>100</v>
      </c>
      <c r="O1972" s="56">
        <f t="shared" si="690"/>
        <v>100</v>
      </c>
      <c r="P1972" s="56">
        <f t="shared" si="691"/>
        <v>100</v>
      </c>
      <c r="Q1972" s="63"/>
      <c r="R1972" s="56"/>
      <c r="S1972" s="60">
        <f t="shared" si="704"/>
        <v>1.2875789254874093E-2</v>
      </c>
      <c r="T1972" s="64">
        <f t="shared" si="705"/>
        <v>-4.6133853151397064E-2</v>
      </c>
      <c r="V1972" s="65"/>
      <c r="W1972" s="65"/>
      <c r="Y1972" s="15" t="str">
        <f t="shared" si="692"/>
        <v>EASY</v>
      </c>
      <c r="AA1972" s="66">
        <f t="shared" si="706"/>
        <v>9.5774995731814139E-2</v>
      </c>
      <c r="AB1972">
        <f>LOOKUP($B1972,'07_L1政策步階'!$A$4:$A$14,'07_L1政策步階'!$C$4:$C$14)</f>
        <v>0</v>
      </c>
      <c r="AC1972" s="65"/>
      <c r="AD1972" s="65"/>
      <c r="AE1972" s="65"/>
      <c r="AF1972" s="65"/>
      <c r="AG1972" s="65"/>
      <c r="AH1972" s="65"/>
      <c r="AI1972" s="65"/>
      <c r="AJ1972" s="65"/>
      <c r="AK1972" s="65"/>
      <c r="AL1972">
        <f t="shared" si="693"/>
        <v>100</v>
      </c>
      <c r="AM1972">
        <f t="shared" si="694"/>
        <v>50</v>
      </c>
      <c r="AN1972" t="str">
        <f t="shared" si="695"/>
        <v/>
      </c>
      <c r="AO1972" t="str">
        <f t="shared" si="696"/>
        <v/>
      </c>
      <c r="AP1972" t="str">
        <f t="shared" si="697"/>
        <v/>
      </c>
      <c r="AQ1972" t="str">
        <f t="shared" si="698"/>
        <v/>
      </c>
      <c r="AR1972" t="str">
        <f t="shared" si="699"/>
        <v/>
      </c>
      <c r="AS1972" t="str">
        <f t="shared" si="700"/>
        <v/>
      </c>
      <c r="AT1972" t="str">
        <f t="shared" si="701"/>
        <v/>
      </c>
      <c r="AU1972" t="str">
        <f t="shared" si="702"/>
        <v/>
      </c>
      <c r="AV1972" t="str">
        <f t="shared" si="703"/>
        <v/>
      </c>
      <c r="AW1972">
        <f>'01_指標庫'!$H$4*ISNUMBER($F1972)+'01_指標庫'!$H$5*ISNUMBER($AA1972)+'01_指標庫'!$H$6*ISNUMBER($G1972)+'01_指標庫'!$H$7*ISNUMBER($H1972)+'01_指標庫'!$H$8*ISNUMBER($AF1972)+'01_指標庫'!$H$9*ISNUMBER($AG1972)+'01_指標庫'!$H$10*ISNUMBER($AB1972)+'01_指標庫'!$H$11*ISNUMBER($AC1972)+'01_指標庫'!$H$12*ISNUMBER($AD1972)+'01_指標庫'!$H$13*ISNUMBER($AE1972)+'01_指標庫'!$H$14*ISNUMBER($I1972)+'01_指標庫'!$H$15*ISNUMBER($AH1972)+'01_指標庫'!$H$16*ISNUMBER($K1972)+'01_指標庫'!$H$17*ISNUMBER($AI1972)+'01_指標庫'!$H$18*ISNUMBER($AJ1972)+'01_指標庫'!$H$19*ISNUMBER($AK1972)+'01_指標庫'!$H$20*ISNUMBER($BB1972)+'01_指標庫'!$H$21*ISNUMBER($BC1972)</f>
        <v>51</v>
      </c>
      <c r="AX1972">
        <f>IF(AW1972=0,50,ROUND(('01_指標庫'!$H$4*IF(ISNUMBER($F1972),L1972,0)+'01_指標庫'!$H$5*IF(ISNUMBER($AA1972),AL1972,0)+'01_指標庫'!$H$6*IF(ISNUMBER($G1972),M1972,0)+'01_指標庫'!$H$7*IF(ISNUMBER($H1972),N1972,0)+'01_指標庫'!$H$8*IF(ISNUMBER($AF1972),AQ1972,0)+'01_指標庫'!$H$9*IF(ISNUMBER($AG1972),AR1972,0)+'01_指標庫'!$H$10*IF(ISNUMBER($AB1972),AM1972,0)+'01_指標庫'!$H$11*IF(ISNUMBER($AC1972),AN1972,0)+'01_指標庫'!$H$12*IF(ISNUMBER($AD1972),AO1972,0)+'01_指標庫'!$H$13*IF(ISNUMBER($AE1972),AP1972,0)+'01_指標庫'!$H$14*IF(ISNUMBER($I1972),O1972,0)+'01_指標庫'!$H$15*IF(ISNUMBER($AH1972),AS1972,0)+'01_指標庫'!$H$16*IF(ISNUMBER($K1972),P1972,0)+'01_指標庫'!$H$17*IF(ISNUMBER($AI1972),AT1972,0)+'01_指標庫'!$H$18*IF(ISNUMBER($AJ1972),AU1972,0)+'01_指標庫'!$H$19*IF(ISNUMBER($AK1972),AV1972,0)+'01_指標庫'!$H$20*IF(ISNUMBER($BB1972),BB1972,0)+'01_指標庫'!$H$21*IF(ISNUMBER($BC1972),BC1972,0))/AW1972,1))</f>
        <v>89.2</v>
      </c>
      <c r="AY1972" s="67"/>
      <c r="AZ1972" s="67"/>
      <c r="BA1972" s="66">
        <f t="shared" si="707"/>
        <v>6.444840302085586E-3</v>
      </c>
      <c r="BB1972">
        <f t="shared" si="708"/>
        <v>50</v>
      </c>
      <c r="BC1972" t="str">
        <f t="shared" si="709"/>
        <v/>
      </c>
    </row>
    <row r="1973" spans="1:55" ht="15" customHeight="1">
      <c r="A1973" s="56">
        <v>1969</v>
      </c>
      <c r="B1973" s="57">
        <v>45415</v>
      </c>
      <c r="C1973" s="56">
        <v>2024</v>
      </c>
      <c r="D1973" s="58" t="s">
        <v>234</v>
      </c>
      <c r="E1973" s="59">
        <v>17890.8</v>
      </c>
      <c r="F1973" s="60">
        <v>9.2724000000000001E-2</v>
      </c>
      <c r="G1973" s="60">
        <v>-2.4462999999999999E-2</v>
      </c>
      <c r="H1973" s="61">
        <v>0.8367</v>
      </c>
      <c r="I1973" s="62">
        <v>308</v>
      </c>
      <c r="J1973" s="56" t="s">
        <v>235</v>
      </c>
      <c r="K1973" s="63">
        <v>13.49</v>
      </c>
      <c r="L1973" s="56">
        <f t="shared" si="687"/>
        <v>100</v>
      </c>
      <c r="M1973" s="56">
        <f t="shared" si="688"/>
        <v>100</v>
      </c>
      <c r="N1973" s="56">
        <f t="shared" si="689"/>
        <v>100</v>
      </c>
      <c r="O1973" s="56">
        <f t="shared" si="690"/>
        <v>100</v>
      </c>
      <c r="P1973" s="56">
        <f t="shared" si="691"/>
        <v>100</v>
      </c>
      <c r="Q1973" s="63"/>
      <c r="R1973" s="56"/>
      <c r="S1973" s="60">
        <f t="shared" si="704"/>
        <v>1.9910452560037317E-2</v>
      </c>
      <c r="T1973" s="64">
        <f t="shared" si="705"/>
        <v>-8.1062670299727468E-2</v>
      </c>
      <c r="V1973" s="65"/>
      <c r="W1973" s="65"/>
      <c r="Y1973" s="15" t="str">
        <f t="shared" si="692"/>
        <v>EASY</v>
      </c>
      <c r="AA1973" s="66">
        <f t="shared" si="706"/>
        <v>9.4945022909608934E-2</v>
      </c>
      <c r="AB1973">
        <f>LOOKUP($B1973,'07_L1政策步階'!$A$4:$A$14,'07_L1政策步階'!$C$4:$C$14)</f>
        <v>0</v>
      </c>
      <c r="AC1973" s="65"/>
      <c r="AD1973" s="65"/>
      <c r="AE1973" s="65"/>
      <c r="AF1973" s="65"/>
      <c r="AG1973" s="65"/>
      <c r="AH1973" s="65"/>
      <c r="AI1973" s="65"/>
      <c r="AJ1973" s="65"/>
      <c r="AK1973" s="65"/>
      <c r="AL1973">
        <f t="shared" si="693"/>
        <v>100</v>
      </c>
      <c r="AM1973">
        <f t="shared" si="694"/>
        <v>50</v>
      </c>
      <c r="AN1973" t="str">
        <f t="shared" si="695"/>
        <v/>
      </c>
      <c r="AO1973" t="str">
        <f t="shared" si="696"/>
        <v/>
      </c>
      <c r="AP1973" t="str">
        <f t="shared" si="697"/>
        <v/>
      </c>
      <c r="AQ1973" t="str">
        <f t="shared" si="698"/>
        <v/>
      </c>
      <c r="AR1973" t="str">
        <f t="shared" si="699"/>
        <v/>
      </c>
      <c r="AS1973" t="str">
        <f t="shared" si="700"/>
        <v/>
      </c>
      <c r="AT1973" t="str">
        <f t="shared" si="701"/>
        <v/>
      </c>
      <c r="AU1973" t="str">
        <f t="shared" si="702"/>
        <v/>
      </c>
      <c r="AV1973" t="str">
        <f t="shared" si="703"/>
        <v/>
      </c>
      <c r="AW1973">
        <f>'01_指標庫'!$H$4*ISNUMBER($F1973)+'01_指標庫'!$H$5*ISNUMBER($AA1973)+'01_指標庫'!$H$6*ISNUMBER($G1973)+'01_指標庫'!$H$7*ISNUMBER($H1973)+'01_指標庫'!$H$8*ISNUMBER($AF1973)+'01_指標庫'!$H$9*ISNUMBER($AG1973)+'01_指標庫'!$H$10*ISNUMBER($AB1973)+'01_指標庫'!$H$11*ISNUMBER($AC1973)+'01_指標庫'!$H$12*ISNUMBER($AD1973)+'01_指標庫'!$H$13*ISNUMBER($AE1973)+'01_指標庫'!$H$14*ISNUMBER($I1973)+'01_指標庫'!$H$15*ISNUMBER($AH1973)+'01_指標庫'!$H$16*ISNUMBER($K1973)+'01_指標庫'!$H$17*ISNUMBER($AI1973)+'01_指標庫'!$H$18*ISNUMBER($AJ1973)+'01_指標庫'!$H$19*ISNUMBER($AK1973)+'01_指標庫'!$H$20*ISNUMBER($BB1973)+'01_指標庫'!$H$21*ISNUMBER($BC1973)</f>
        <v>51</v>
      </c>
      <c r="AX1973">
        <f>IF(AW1973=0,50,ROUND(('01_指標庫'!$H$4*IF(ISNUMBER($F1973),L1973,0)+'01_指標庫'!$H$5*IF(ISNUMBER($AA1973),AL1973,0)+'01_指標庫'!$H$6*IF(ISNUMBER($G1973),M1973,0)+'01_指標庫'!$H$7*IF(ISNUMBER($H1973),N1973,0)+'01_指標庫'!$H$8*IF(ISNUMBER($AF1973),AQ1973,0)+'01_指標庫'!$H$9*IF(ISNUMBER($AG1973),AR1973,0)+'01_指標庫'!$H$10*IF(ISNUMBER($AB1973),AM1973,0)+'01_指標庫'!$H$11*IF(ISNUMBER($AC1973),AN1973,0)+'01_指標庫'!$H$12*IF(ISNUMBER($AD1973),AO1973,0)+'01_指標庫'!$H$13*IF(ISNUMBER($AE1973),AP1973,0)+'01_指標庫'!$H$14*IF(ISNUMBER($I1973),O1973,0)+'01_指標庫'!$H$15*IF(ISNUMBER($AH1973),AS1973,0)+'01_指標庫'!$H$16*IF(ISNUMBER($K1973),P1973,0)+'01_指標庫'!$H$17*IF(ISNUMBER($AI1973),AT1973,0)+'01_指標庫'!$H$18*IF(ISNUMBER($AJ1973),AU1973,0)+'01_指標庫'!$H$19*IF(ISNUMBER($AK1973),AV1973,0)+'01_指標庫'!$H$20*IF(ISNUMBER($BB1973),BB1973,0)+'01_指標庫'!$H$21*IF(ISNUMBER($BC1973),BC1973,0))/AW1973,1))</f>
        <v>89.2</v>
      </c>
      <c r="AY1973" s="67"/>
      <c r="AZ1973" s="67"/>
      <c r="BA1973" s="66">
        <f t="shared" si="707"/>
        <v>3.515268667614091E-3</v>
      </c>
      <c r="BB1973">
        <f t="shared" si="708"/>
        <v>50</v>
      </c>
      <c r="BC1973" t="str">
        <f t="shared" si="709"/>
        <v/>
      </c>
    </row>
    <row r="1974" spans="1:55" ht="15" customHeight="1">
      <c r="A1974" s="56">
        <v>1970</v>
      </c>
      <c r="B1974" s="57">
        <v>45418</v>
      </c>
      <c r="C1974" s="56">
        <v>2024</v>
      </c>
      <c r="D1974" s="58" t="s">
        <v>236</v>
      </c>
      <c r="E1974" s="59">
        <v>18093.57</v>
      </c>
      <c r="F1974" s="60">
        <v>0.104223</v>
      </c>
      <c r="G1974" s="60">
        <v>-1.3407000000000001E-2</v>
      </c>
      <c r="H1974" s="61">
        <v>0.8367</v>
      </c>
      <c r="I1974" s="62">
        <v>303</v>
      </c>
      <c r="J1974" s="56" t="s">
        <v>235</v>
      </c>
      <c r="K1974" s="63">
        <v>13.49</v>
      </c>
      <c r="L1974" s="56">
        <f t="shared" si="687"/>
        <v>100</v>
      </c>
      <c r="M1974" s="56">
        <f t="shared" si="688"/>
        <v>100</v>
      </c>
      <c r="N1974" s="56">
        <f t="shared" si="689"/>
        <v>100</v>
      </c>
      <c r="O1974" s="56">
        <f t="shared" si="690"/>
        <v>100</v>
      </c>
      <c r="P1974" s="56">
        <f t="shared" si="691"/>
        <v>100</v>
      </c>
      <c r="Q1974" s="63"/>
      <c r="R1974" s="56"/>
      <c r="S1974" s="60">
        <f t="shared" si="704"/>
        <v>1.1333758132671568E-2</v>
      </c>
      <c r="T1974" s="64">
        <f t="shared" si="705"/>
        <v>0</v>
      </c>
      <c r="V1974" s="65"/>
      <c r="W1974" s="65"/>
      <c r="Y1974" s="15" t="str">
        <f t="shared" si="692"/>
        <v>EASY</v>
      </c>
      <c r="AA1974" s="66">
        <f t="shared" si="706"/>
        <v>9.4257504935760572E-2</v>
      </c>
      <c r="AB1974">
        <f>LOOKUP($B1974,'07_L1政策步階'!$A$4:$A$14,'07_L1政策步階'!$C$4:$C$14)</f>
        <v>0</v>
      </c>
      <c r="AC1974" s="65"/>
      <c r="AD1974" s="65"/>
      <c r="AE1974" s="65"/>
      <c r="AF1974" s="65"/>
      <c r="AG1974" s="65"/>
      <c r="AH1974" s="65"/>
      <c r="AI1974" s="65"/>
      <c r="AJ1974" s="65"/>
      <c r="AK1974" s="65"/>
      <c r="AL1974">
        <f t="shared" si="693"/>
        <v>100</v>
      </c>
      <c r="AM1974">
        <f t="shared" si="694"/>
        <v>50</v>
      </c>
      <c r="AN1974" t="str">
        <f t="shared" si="695"/>
        <v/>
      </c>
      <c r="AO1974" t="str">
        <f t="shared" si="696"/>
        <v/>
      </c>
      <c r="AP1974" t="str">
        <f t="shared" si="697"/>
        <v/>
      </c>
      <c r="AQ1974" t="str">
        <f t="shared" si="698"/>
        <v/>
      </c>
      <c r="AR1974" t="str">
        <f t="shared" si="699"/>
        <v/>
      </c>
      <c r="AS1974" t="str">
        <f t="shared" si="700"/>
        <v/>
      </c>
      <c r="AT1974" t="str">
        <f t="shared" si="701"/>
        <v/>
      </c>
      <c r="AU1974" t="str">
        <f t="shared" si="702"/>
        <v/>
      </c>
      <c r="AV1974" t="str">
        <f t="shared" si="703"/>
        <v/>
      </c>
      <c r="AW1974">
        <f>'01_指標庫'!$H$4*ISNUMBER($F1974)+'01_指標庫'!$H$5*ISNUMBER($AA1974)+'01_指標庫'!$H$6*ISNUMBER($G1974)+'01_指標庫'!$H$7*ISNUMBER($H1974)+'01_指標庫'!$H$8*ISNUMBER($AF1974)+'01_指標庫'!$H$9*ISNUMBER($AG1974)+'01_指標庫'!$H$10*ISNUMBER($AB1974)+'01_指標庫'!$H$11*ISNUMBER($AC1974)+'01_指標庫'!$H$12*ISNUMBER($AD1974)+'01_指標庫'!$H$13*ISNUMBER($AE1974)+'01_指標庫'!$H$14*ISNUMBER($I1974)+'01_指標庫'!$H$15*ISNUMBER($AH1974)+'01_指標庫'!$H$16*ISNUMBER($K1974)+'01_指標庫'!$H$17*ISNUMBER($AI1974)+'01_指標庫'!$H$18*ISNUMBER($AJ1974)+'01_指標庫'!$H$19*ISNUMBER($AK1974)+'01_指標庫'!$H$20*ISNUMBER($BB1974)+'01_指標庫'!$H$21*ISNUMBER($BC1974)</f>
        <v>51</v>
      </c>
      <c r="AX1974">
        <f>IF(AW1974=0,50,ROUND(('01_指標庫'!$H$4*IF(ISNUMBER($F1974),L1974,0)+'01_指標庫'!$H$5*IF(ISNUMBER($AA1974),AL1974,0)+'01_指標庫'!$H$6*IF(ISNUMBER($G1974),M1974,0)+'01_指標庫'!$H$7*IF(ISNUMBER($H1974),N1974,0)+'01_指標庫'!$H$8*IF(ISNUMBER($AF1974),AQ1974,0)+'01_指標庫'!$H$9*IF(ISNUMBER($AG1974),AR1974,0)+'01_指標庫'!$H$10*IF(ISNUMBER($AB1974),AM1974,0)+'01_指標庫'!$H$11*IF(ISNUMBER($AC1974),AN1974,0)+'01_指標庫'!$H$12*IF(ISNUMBER($AD1974),AO1974,0)+'01_指標庫'!$H$13*IF(ISNUMBER($AE1974),AP1974,0)+'01_指標庫'!$H$14*IF(ISNUMBER($I1974),O1974,0)+'01_指標庫'!$H$15*IF(ISNUMBER($AH1974),AS1974,0)+'01_指標庫'!$H$16*IF(ISNUMBER($K1974),P1974,0)+'01_指標庫'!$H$17*IF(ISNUMBER($AI1974),AT1974,0)+'01_指標庫'!$H$18*IF(ISNUMBER($AJ1974),AU1974,0)+'01_指標庫'!$H$19*IF(ISNUMBER($AK1974),AV1974,0)+'01_指標庫'!$H$20*IF(ISNUMBER($BB1974),BB1974,0)+'01_指標庫'!$H$21*IF(ISNUMBER($BC1974),BC1974,0))/AW1974,1))</f>
        <v>89.2</v>
      </c>
      <c r="AY1974" s="67"/>
      <c r="AZ1974" s="67"/>
      <c r="BA1974" s="66">
        <f t="shared" si="707"/>
        <v>2.0166281020213006E-3</v>
      </c>
      <c r="BB1974">
        <f t="shared" si="708"/>
        <v>50</v>
      </c>
      <c r="BC1974" t="str">
        <f t="shared" si="709"/>
        <v/>
      </c>
    </row>
    <row r="1975" spans="1:55" ht="15" customHeight="1">
      <c r="A1975" s="56">
        <v>1971</v>
      </c>
      <c r="B1975" s="57">
        <v>45419</v>
      </c>
      <c r="C1975" s="56">
        <v>2024</v>
      </c>
      <c r="D1975" s="58" t="s">
        <v>237</v>
      </c>
      <c r="E1975" s="59">
        <v>18091.45</v>
      </c>
      <c r="F1975" s="60">
        <v>0.103196</v>
      </c>
      <c r="G1975" s="60">
        <v>-1.3521999999999999E-2</v>
      </c>
      <c r="H1975" s="61">
        <v>0.8367</v>
      </c>
      <c r="I1975" s="62">
        <v>306</v>
      </c>
      <c r="J1975" s="56" t="s">
        <v>235</v>
      </c>
      <c r="K1975" s="63">
        <v>13.23</v>
      </c>
      <c r="L1975" s="56">
        <f t="shared" si="687"/>
        <v>100</v>
      </c>
      <c r="M1975" s="56">
        <f t="shared" si="688"/>
        <v>100</v>
      </c>
      <c r="N1975" s="56">
        <f t="shared" si="689"/>
        <v>100</v>
      </c>
      <c r="O1975" s="56">
        <f t="shared" si="690"/>
        <v>100</v>
      </c>
      <c r="P1975" s="56">
        <f t="shared" si="691"/>
        <v>100</v>
      </c>
      <c r="Q1975" s="63"/>
      <c r="R1975" s="56"/>
      <c r="S1975" s="60">
        <f t="shared" si="704"/>
        <v>-1.1716869584055267E-4</v>
      </c>
      <c r="T1975" s="64">
        <f t="shared" si="705"/>
        <v>-1.927353595255743E-2</v>
      </c>
      <c r="V1975" s="65"/>
      <c r="W1975" s="65"/>
      <c r="Y1975" s="15" t="str">
        <f t="shared" si="692"/>
        <v>EASY</v>
      </c>
      <c r="AA1975" s="66">
        <f t="shared" si="706"/>
        <v>9.3560952684978771E-2</v>
      </c>
      <c r="AB1975">
        <f>LOOKUP($B1975,'07_L1政策步階'!$A$4:$A$14,'07_L1政策步階'!$C$4:$C$14)</f>
        <v>0</v>
      </c>
      <c r="AC1975" s="65"/>
      <c r="AD1975" s="65"/>
      <c r="AE1975" s="65"/>
      <c r="AF1975" s="65"/>
      <c r="AG1975" s="65"/>
      <c r="AH1975" s="65"/>
      <c r="AI1975" s="65"/>
      <c r="AJ1975" s="65"/>
      <c r="AK1975" s="65"/>
      <c r="AL1975">
        <f t="shared" si="693"/>
        <v>100</v>
      </c>
      <c r="AM1975">
        <f t="shared" si="694"/>
        <v>50</v>
      </c>
      <c r="AN1975" t="str">
        <f t="shared" si="695"/>
        <v/>
      </c>
      <c r="AO1975" t="str">
        <f t="shared" si="696"/>
        <v/>
      </c>
      <c r="AP1975" t="str">
        <f t="shared" si="697"/>
        <v/>
      </c>
      <c r="AQ1975" t="str">
        <f t="shared" si="698"/>
        <v/>
      </c>
      <c r="AR1975" t="str">
        <f t="shared" si="699"/>
        <v/>
      </c>
      <c r="AS1975" t="str">
        <f t="shared" si="700"/>
        <v/>
      </c>
      <c r="AT1975" t="str">
        <f t="shared" si="701"/>
        <v/>
      </c>
      <c r="AU1975" t="str">
        <f t="shared" si="702"/>
        <v/>
      </c>
      <c r="AV1975" t="str">
        <f t="shared" si="703"/>
        <v/>
      </c>
      <c r="AW1975">
        <f>'01_指標庫'!$H$4*ISNUMBER($F1975)+'01_指標庫'!$H$5*ISNUMBER($AA1975)+'01_指標庫'!$H$6*ISNUMBER($G1975)+'01_指標庫'!$H$7*ISNUMBER($H1975)+'01_指標庫'!$H$8*ISNUMBER($AF1975)+'01_指標庫'!$H$9*ISNUMBER($AG1975)+'01_指標庫'!$H$10*ISNUMBER($AB1975)+'01_指標庫'!$H$11*ISNUMBER($AC1975)+'01_指標庫'!$H$12*ISNUMBER($AD1975)+'01_指標庫'!$H$13*ISNUMBER($AE1975)+'01_指標庫'!$H$14*ISNUMBER($I1975)+'01_指標庫'!$H$15*ISNUMBER($AH1975)+'01_指標庫'!$H$16*ISNUMBER($K1975)+'01_指標庫'!$H$17*ISNUMBER($AI1975)+'01_指標庫'!$H$18*ISNUMBER($AJ1975)+'01_指標庫'!$H$19*ISNUMBER($AK1975)+'01_指標庫'!$H$20*ISNUMBER($BB1975)+'01_指標庫'!$H$21*ISNUMBER($BC1975)</f>
        <v>51</v>
      </c>
      <c r="AX1975">
        <f>IF(AW1975=0,50,ROUND(('01_指標庫'!$H$4*IF(ISNUMBER($F1975),L1975,0)+'01_指標庫'!$H$5*IF(ISNUMBER($AA1975),AL1975,0)+'01_指標庫'!$H$6*IF(ISNUMBER($G1975),M1975,0)+'01_指標庫'!$H$7*IF(ISNUMBER($H1975),N1975,0)+'01_指標庫'!$H$8*IF(ISNUMBER($AF1975),AQ1975,0)+'01_指標庫'!$H$9*IF(ISNUMBER($AG1975),AR1975,0)+'01_指標庫'!$H$10*IF(ISNUMBER($AB1975),AM1975,0)+'01_指標庫'!$H$11*IF(ISNUMBER($AC1975),AN1975,0)+'01_指標庫'!$H$12*IF(ISNUMBER($AD1975),AO1975,0)+'01_指標庫'!$H$13*IF(ISNUMBER($AE1975),AP1975,0)+'01_指標庫'!$H$14*IF(ISNUMBER($I1975),O1975,0)+'01_指標庫'!$H$15*IF(ISNUMBER($AH1975),AS1975,0)+'01_指標庫'!$H$16*IF(ISNUMBER($K1975),P1975,0)+'01_指標庫'!$H$17*IF(ISNUMBER($AI1975),AT1975,0)+'01_指標庫'!$H$18*IF(ISNUMBER($AJ1975),AU1975,0)+'01_指標庫'!$H$19*IF(ISNUMBER($AK1975),AV1975,0)+'01_指標庫'!$H$20*IF(ISNUMBER($BB1975),BB1975,0)+'01_指標庫'!$H$21*IF(ISNUMBER($BC1975),BC1975,0))/AW1975,1))</f>
        <v>89.2</v>
      </c>
      <c r="AY1975" s="67"/>
      <c r="AZ1975" s="67"/>
      <c r="BA1975" s="66">
        <f t="shared" si="707"/>
        <v>5.8636608651727595E-3</v>
      </c>
      <c r="BB1975">
        <f t="shared" si="708"/>
        <v>50</v>
      </c>
      <c r="BC1975" t="str">
        <f t="shared" si="709"/>
        <v/>
      </c>
    </row>
    <row r="1976" spans="1:55" ht="15" customHeight="1">
      <c r="A1976" s="56">
        <v>1972</v>
      </c>
      <c r="B1976" s="57">
        <v>45420</v>
      </c>
      <c r="C1976" s="56">
        <v>2024</v>
      </c>
      <c r="D1976" s="58" t="s">
        <v>238</v>
      </c>
      <c r="E1976" s="59">
        <v>18085.009999999998</v>
      </c>
      <c r="F1976" s="60">
        <v>0.10191699999999999</v>
      </c>
      <c r="G1976" s="60">
        <v>-1.3873E-2</v>
      </c>
      <c r="H1976" s="61">
        <v>0.8367</v>
      </c>
      <c r="I1976" s="62">
        <v>310</v>
      </c>
      <c r="J1976" s="56" t="s">
        <v>235</v>
      </c>
      <c r="K1976" s="63">
        <v>13</v>
      </c>
      <c r="L1976" s="56">
        <f t="shared" si="687"/>
        <v>100</v>
      </c>
      <c r="M1976" s="56">
        <f t="shared" si="688"/>
        <v>100</v>
      </c>
      <c r="N1976" s="56">
        <f t="shared" si="689"/>
        <v>100</v>
      </c>
      <c r="O1976" s="56">
        <f t="shared" si="690"/>
        <v>100</v>
      </c>
      <c r="P1976" s="56">
        <f t="shared" si="691"/>
        <v>100</v>
      </c>
      <c r="Q1976" s="63"/>
      <c r="R1976" s="56"/>
      <c r="S1976" s="60">
        <f t="shared" si="704"/>
        <v>-3.5596925619574282E-4</v>
      </c>
      <c r="T1976" s="64">
        <f t="shared" si="705"/>
        <v>-1.7384731670445963E-2</v>
      </c>
      <c r="V1976" s="65"/>
      <c r="W1976" s="65"/>
      <c r="Y1976" s="15" t="str">
        <f t="shared" si="692"/>
        <v>EASY</v>
      </c>
      <c r="AA1976" s="66">
        <f t="shared" si="706"/>
        <v>9.2821303908919184E-2</v>
      </c>
      <c r="AB1976">
        <f>LOOKUP($B1976,'07_L1政策步階'!$A$4:$A$14,'07_L1政策步階'!$C$4:$C$14)</f>
        <v>0</v>
      </c>
      <c r="AC1976" s="65"/>
      <c r="AD1976" s="65"/>
      <c r="AE1976" s="65"/>
      <c r="AF1976" s="65"/>
      <c r="AG1976" s="65"/>
      <c r="AH1976" s="65"/>
      <c r="AI1976" s="65"/>
      <c r="AJ1976" s="65"/>
      <c r="AK1976" s="65"/>
      <c r="AL1976">
        <f t="shared" si="693"/>
        <v>100</v>
      </c>
      <c r="AM1976">
        <f t="shared" si="694"/>
        <v>50</v>
      </c>
      <c r="AN1976" t="str">
        <f t="shared" si="695"/>
        <v/>
      </c>
      <c r="AO1976" t="str">
        <f t="shared" si="696"/>
        <v/>
      </c>
      <c r="AP1976" t="str">
        <f t="shared" si="697"/>
        <v/>
      </c>
      <c r="AQ1976" t="str">
        <f t="shared" si="698"/>
        <v/>
      </c>
      <c r="AR1976" t="str">
        <f t="shared" si="699"/>
        <v/>
      </c>
      <c r="AS1976" t="str">
        <f t="shared" si="700"/>
        <v/>
      </c>
      <c r="AT1976" t="str">
        <f t="shared" si="701"/>
        <v/>
      </c>
      <c r="AU1976" t="str">
        <f t="shared" si="702"/>
        <v/>
      </c>
      <c r="AV1976" t="str">
        <f t="shared" si="703"/>
        <v/>
      </c>
      <c r="AW1976">
        <f>'01_指標庫'!$H$4*ISNUMBER($F1976)+'01_指標庫'!$H$5*ISNUMBER($AA1976)+'01_指標庫'!$H$6*ISNUMBER($G1976)+'01_指標庫'!$H$7*ISNUMBER($H1976)+'01_指標庫'!$H$8*ISNUMBER($AF1976)+'01_指標庫'!$H$9*ISNUMBER($AG1976)+'01_指標庫'!$H$10*ISNUMBER($AB1976)+'01_指標庫'!$H$11*ISNUMBER($AC1976)+'01_指標庫'!$H$12*ISNUMBER($AD1976)+'01_指標庫'!$H$13*ISNUMBER($AE1976)+'01_指標庫'!$H$14*ISNUMBER($I1976)+'01_指標庫'!$H$15*ISNUMBER($AH1976)+'01_指標庫'!$H$16*ISNUMBER($K1976)+'01_指標庫'!$H$17*ISNUMBER($AI1976)+'01_指標庫'!$H$18*ISNUMBER($AJ1976)+'01_指標庫'!$H$19*ISNUMBER($AK1976)+'01_指標庫'!$H$20*ISNUMBER($BB1976)+'01_指標庫'!$H$21*ISNUMBER($BC1976)</f>
        <v>51</v>
      </c>
      <c r="AX1976">
        <f>IF(AW1976=0,50,ROUND(('01_指標庫'!$H$4*IF(ISNUMBER($F1976),L1976,0)+'01_指標庫'!$H$5*IF(ISNUMBER($AA1976),AL1976,0)+'01_指標庫'!$H$6*IF(ISNUMBER($G1976),M1976,0)+'01_指標庫'!$H$7*IF(ISNUMBER($H1976),N1976,0)+'01_指標庫'!$H$8*IF(ISNUMBER($AF1976),AQ1976,0)+'01_指標庫'!$H$9*IF(ISNUMBER($AG1976),AR1976,0)+'01_指標庫'!$H$10*IF(ISNUMBER($AB1976),AM1976,0)+'01_指標庫'!$H$11*IF(ISNUMBER($AC1976),AN1976,0)+'01_指標庫'!$H$12*IF(ISNUMBER($AD1976),AO1976,0)+'01_指標庫'!$H$13*IF(ISNUMBER($AE1976),AP1976,0)+'01_指標庫'!$H$14*IF(ISNUMBER($I1976),O1976,0)+'01_指標庫'!$H$15*IF(ISNUMBER($AH1976),AS1976,0)+'01_指標庫'!$H$16*IF(ISNUMBER($K1976),P1976,0)+'01_指標庫'!$H$17*IF(ISNUMBER($AI1976),AT1976,0)+'01_指標庫'!$H$18*IF(ISNUMBER($AJ1976),AU1976,0)+'01_指標庫'!$H$19*IF(ISNUMBER($AK1976),AV1976,0)+'01_指標庫'!$H$20*IF(ISNUMBER($BB1976),BB1976,0)+'01_指標庫'!$H$21*IF(ISNUMBER($BC1976),BC1976,0))/AW1976,1))</f>
        <v>95.1</v>
      </c>
      <c r="AY1976" s="67"/>
      <c r="AZ1976" s="67"/>
      <c r="BA1976" s="66">
        <f t="shared" si="707"/>
        <v>1.1339841627463043E-2</v>
      </c>
      <c r="BB1976">
        <f t="shared" si="708"/>
        <v>100</v>
      </c>
      <c r="BC1976" t="str">
        <f t="shared" si="709"/>
        <v/>
      </c>
    </row>
    <row r="1977" spans="1:55" ht="15" customHeight="1">
      <c r="A1977" s="56">
        <v>1973</v>
      </c>
      <c r="B1977" s="57">
        <v>45421</v>
      </c>
      <c r="C1977" s="56">
        <v>2024</v>
      </c>
      <c r="D1977" s="58" t="s">
        <v>239</v>
      </c>
      <c r="E1977" s="59">
        <v>18113.46</v>
      </c>
      <c r="F1977" s="60">
        <v>0.102793</v>
      </c>
      <c r="G1977" s="60">
        <v>-1.2322E-2</v>
      </c>
      <c r="H1977" s="61">
        <v>0.8367</v>
      </c>
      <c r="I1977" s="62">
        <v>314</v>
      </c>
      <c r="J1977" s="56" t="s">
        <v>235</v>
      </c>
      <c r="K1977" s="63">
        <v>12.69</v>
      </c>
      <c r="L1977" s="56">
        <f t="shared" si="687"/>
        <v>100</v>
      </c>
      <c r="M1977" s="56">
        <f t="shared" si="688"/>
        <v>100</v>
      </c>
      <c r="N1977" s="56">
        <f t="shared" si="689"/>
        <v>100</v>
      </c>
      <c r="O1977" s="56">
        <f t="shared" si="690"/>
        <v>100</v>
      </c>
      <c r="P1977" s="56">
        <f t="shared" si="691"/>
        <v>100</v>
      </c>
      <c r="Q1977" s="63"/>
      <c r="R1977" s="56"/>
      <c r="S1977" s="60">
        <f t="shared" si="704"/>
        <v>1.5731260308953221E-3</v>
      </c>
      <c r="T1977" s="64">
        <f t="shared" si="705"/>
        <v>-2.384615384615385E-2</v>
      </c>
      <c r="V1977" s="65"/>
      <c r="W1977" s="65"/>
      <c r="Y1977" s="15" t="str">
        <f t="shared" si="692"/>
        <v>EASY</v>
      </c>
      <c r="AA1977" s="66">
        <f t="shared" si="706"/>
        <v>9.2263290020728306E-2</v>
      </c>
      <c r="AB1977">
        <f>LOOKUP($B1977,'07_L1政策步階'!$A$4:$A$14,'07_L1政策步階'!$C$4:$C$14)</f>
        <v>0</v>
      </c>
      <c r="AC1977" s="65"/>
      <c r="AD1977" s="65"/>
      <c r="AE1977" s="65"/>
      <c r="AF1977" s="65"/>
      <c r="AG1977" s="65"/>
      <c r="AH1977" s="65"/>
      <c r="AI1977" s="65"/>
      <c r="AJ1977" s="65"/>
      <c r="AK1977" s="65"/>
      <c r="AL1977">
        <f t="shared" si="693"/>
        <v>100</v>
      </c>
      <c r="AM1977">
        <f t="shared" si="694"/>
        <v>50</v>
      </c>
      <c r="AN1977" t="str">
        <f t="shared" si="695"/>
        <v/>
      </c>
      <c r="AO1977" t="str">
        <f t="shared" si="696"/>
        <v/>
      </c>
      <c r="AP1977" t="str">
        <f t="shared" si="697"/>
        <v/>
      </c>
      <c r="AQ1977" t="str">
        <f t="shared" si="698"/>
        <v/>
      </c>
      <c r="AR1977" t="str">
        <f t="shared" si="699"/>
        <v/>
      </c>
      <c r="AS1977" t="str">
        <f t="shared" si="700"/>
        <v/>
      </c>
      <c r="AT1977" t="str">
        <f t="shared" si="701"/>
        <v/>
      </c>
      <c r="AU1977" t="str">
        <f t="shared" si="702"/>
        <v/>
      </c>
      <c r="AV1977" t="str">
        <f t="shared" si="703"/>
        <v/>
      </c>
      <c r="AW1977">
        <f>'01_指標庫'!$H$4*ISNUMBER($F1977)+'01_指標庫'!$H$5*ISNUMBER($AA1977)+'01_指標庫'!$H$6*ISNUMBER($G1977)+'01_指標庫'!$H$7*ISNUMBER($H1977)+'01_指標庫'!$H$8*ISNUMBER($AF1977)+'01_指標庫'!$H$9*ISNUMBER($AG1977)+'01_指標庫'!$H$10*ISNUMBER($AB1977)+'01_指標庫'!$H$11*ISNUMBER($AC1977)+'01_指標庫'!$H$12*ISNUMBER($AD1977)+'01_指標庫'!$H$13*ISNUMBER($AE1977)+'01_指標庫'!$H$14*ISNUMBER($I1977)+'01_指標庫'!$H$15*ISNUMBER($AH1977)+'01_指標庫'!$H$16*ISNUMBER($K1977)+'01_指標庫'!$H$17*ISNUMBER($AI1977)+'01_指標庫'!$H$18*ISNUMBER($AJ1977)+'01_指標庫'!$H$19*ISNUMBER($AK1977)+'01_指標庫'!$H$20*ISNUMBER($BB1977)+'01_指標庫'!$H$21*ISNUMBER($BC1977)</f>
        <v>51</v>
      </c>
      <c r="AX1977">
        <f>IF(AW1977=0,50,ROUND(('01_指標庫'!$H$4*IF(ISNUMBER($F1977),L1977,0)+'01_指標庫'!$H$5*IF(ISNUMBER($AA1977),AL1977,0)+'01_指標庫'!$H$6*IF(ISNUMBER($G1977),M1977,0)+'01_指標庫'!$H$7*IF(ISNUMBER($H1977),N1977,0)+'01_指標庫'!$H$8*IF(ISNUMBER($AF1977),AQ1977,0)+'01_指標庫'!$H$9*IF(ISNUMBER($AG1977),AR1977,0)+'01_指標庫'!$H$10*IF(ISNUMBER($AB1977),AM1977,0)+'01_指標庫'!$H$11*IF(ISNUMBER($AC1977),AN1977,0)+'01_指標庫'!$H$12*IF(ISNUMBER($AD1977),AO1977,0)+'01_指標庫'!$H$13*IF(ISNUMBER($AE1977),AP1977,0)+'01_指標庫'!$H$14*IF(ISNUMBER($I1977),O1977,0)+'01_指標庫'!$H$15*IF(ISNUMBER($AH1977),AS1977,0)+'01_指標庫'!$H$16*IF(ISNUMBER($K1977),P1977,0)+'01_指標庫'!$H$17*IF(ISNUMBER($AI1977),AT1977,0)+'01_指標庫'!$H$18*IF(ISNUMBER($AJ1977),AU1977,0)+'01_指標庫'!$H$19*IF(ISNUMBER($AK1977),AV1977,0)+'01_指標庫'!$H$20*IF(ISNUMBER($BB1977),BB1977,0)+'01_指標庫'!$H$21*IF(ISNUMBER($BC1977),BC1977,0))/AW1977,1))</f>
        <v>95.1</v>
      </c>
      <c r="AY1977" s="67"/>
      <c r="AZ1977" s="67"/>
      <c r="BA1977" s="66">
        <f t="shared" si="707"/>
        <v>1.388445804262628E-2</v>
      </c>
      <c r="BB1977">
        <f t="shared" si="708"/>
        <v>100</v>
      </c>
      <c r="BC1977" t="str">
        <f t="shared" si="709"/>
        <v/>
      </c>
    </row>
    <row r="1978" spans="1:55" ht="15" customHeight="1">
      <c r="A1978" s="56">
        <v>1974</v>
      </c>
      <c r="B1978" s="57">
        <v>45422</v>
      </c>
      <c r="C1978" s="56">
        <v>2024</v>
      </c>
      <c r="D1978" s="58" t="s">
        <v>234</v>
      </c>
      <c r="E1978" s="59">
        <v>18161.18</v>
      </c>
      <c r="F1978" s="60">
        <v>0.10480299999999999</v>
      </c>
      <c r="G1978" s="60">
        <v>-9.7199999999999995E-3</v>
      </c>
      <c r="H1978" s="61">
        <v>0.8367</v>
      </c>
      <c r="I1978" s="62">
        <v>312</v>
      </c>
      <c r="J1978" s="56" t="s">
        <v>235</v>
      </c>
      <c r="K1978" s="63">
        <v>12.55</v>
      </c>
      <c r="L1978" s="56">
        <f t="shared" si="687"/>
        <v>100</v>
      </c>
      <c r="M1978" s="56">
        <f t="shared" si="688"/>
        <v>100</v>
      </c>
      <c r="N1978" s="56">
        <f t="shared" si="689"/>
        <v>100</v>
      </c>
      <c r="O1978" s="56">
        <f t="shared" si="690"/>
        <v>100</v>
      </c>
      <c r="P1978" s="56">
        <f t="shared" si="691"/>
        <v>100</v>
      </c>
      <c r="Q1978" s="63"/>
      <c r="R1978" s="56"/>
      <c r="S1978" s="60">
        <f t="shared" si="704"/>
        <v>2.6345049482541238E-3</v>
      </c>
      <c r="T1978" s="64">
        <f t="shared" si="705"/>
        <v>-1.1032308904649235E-2</v>
      </c>
      <c r="V1978" s="65"/>
      <c r="W1978" s="65"/>
      <c r="Y1978" s="15" t="str">
        <f t="shared" si="692"/>
        <v>EASY</v>
      </c>
      <c r="AA1978" s="66">
        <f t="shared" si="706"/>
        <v>9.1521672771951668E-2</v>
      </c>
      <c r="AB1978">
        <f>LOOKUP($B1978,'07_L1政策步階'!$A$4:$A$14,'07_L1政策步階'!$C$4:$C$14)</f>
        <v>0</v>
      </c>
      <c r="AC1978" s="65"/>
      <c r="AD1978" s="65"/>
      <c r="AE1978" s="65"/>
      <c r="AF1978" s="65"/>
      <c r="AG1978" s="65"/>
      <c r="AH1978" s="65"/>
      <c r="AI1978" s="65"/>
      <c r="AJ1978" s="65"/>
      <c r="AK1978" s="65"/>
      <c r="AL1978">
        <f t="shared" si="693"/>
        <v>100</v>
      </c>
      <c r="AM1978">
        <f t="shared" si="694"/>
        <v>50</v>
      </c>
      <c r="AN1978" t="str">
        <f t="shared" si="695"/>
        <v/>
      </c>
      <c r="AO1978" t="str">
        <f t="shared" si="696"/>
        <v/>
      </c>
      <c r="AP1978" t="str">
        <f t="shared" si="697"/>
        <v/>
      </c>
      <c r="AQ1978" t="str">
        <f t="shared" si="698"/>
        <v/>
      </c>
      <c r="AR1978" t="str">
        <f t="shared" si="699"/>
        <v/>
      </c>
      <c r="AS1978" t="str">
        <f t="shared" si="700"/>
        <v/>
      </c>
      <c r="AT1978" t="str">
        <f t="shared" si="701"/>
        <v/>
      </c>
      <c r="AU1978" t="str">
        <f t="shared" si="702"/>
        <v/>
      </c>
      <c r="AV1978" t="str">
        <f t="shared" si="703"/>
        <v/>
      </c>
      <c r="AW1978">
        <f>'01_指標庫'!$H$4*ISNUMBER($F1978)+'01_指標庫'!$H$5*ISNUMBER($AA1978)+'01_指標庫'!$H$6*ISNUMBER($G1978)+'01_指標庫'!$H$7*ISNUMBER($H1978)+'01_指標庫'!$H$8*ISNUMBER($AF1978)+'01_指標庫'!$H$9*ISNUMBER($AG1978)+'01_指標庫'!$H$10*ISNUMBER($AB1978)+'01_指標庫'!$H$11*ISNUMBER($AC1978)+'01_指標庫'!$H$12*ISNUMBER($AD1978)+'01_指標庫'!$H$13*ISNUMBER($AE1978)+'01_指標庫'!$H$14*ISNUMBER($I1978)+'01_指標庫'!$H$15*ISNUMBER($AH1978)+'01_指標庫'!$H$16*ISNUMBER($K1978)+'01_指標庫'!$H$17*ISNUMBER($AI1978)+'01_指標庫'!$H$18*ISNUMBER($AJ1978)+'01_指標庫'!$H$19*ISNUMBER($AK1978)+'01_指標庫'!$H$20*ISNUMBER($BB1978)+'01_指標庫'!$H$21*ISNUMBER($BC1978)</f>
        <v>51</v>
      </c>
      <c r="AX1978">
        <f>IF(AW1978=0,50,ROUND(('01_指標庫'!$H$4*IF(ISNUMBER($F1978),L1978,0)+'01_指標庫'!$H$5*IF(ISNUMBER($AA1978),AL1978,0)+'01_指標庫'!$H$6*IF(ISNUMBER($G1978),M1978,0)+'01_指標庫'!$H$7*IF(ISNUMBER($H1978),N1978,0)+'01_指標庫'!$H$8*IF(ISNUMBER($AF1978),AQ1978,0)+'01_指標庫'!$H$9*IF(ISNUMBER($AG1978),AR1978,0)+'01_指標庫'!$H$10*IF(ISNUMBER($AB1978),AM1978,0)+'01_指標庫'!$H$11*IF(ISNUMBER($AC1978),AN1978,0)+'01_指標庫'!$H$12*IF(ISNUMBER($AD1978),AO1978,0)+'01_指標庫'!$H$13*IF(ISNUMBER($AE1978),AP1978,0)+'01_指標庫'!$H$14*IF(ISNUMBER($I1978),O1978,0)+'01_指標庫'!$H$15*IF(ISNUMBER($AH1978),AS1978,0)+'01_指標庫'!$H$16*IF(ISNUMBER($K1978),P1978,0)+'01_指標庫'!$H$17*IF(ISNUMBER($AI1978),AT1978,0)+'01_指標庫'!$H$18*IF(ISNUMBER($AJ1978),AU1978,0)+'01_指標庫'!$H$19*IF(ISNUMBER($AK1978),AV1978,0)+'01_指標庫'!$H$20*IF(ISNUMBER($BB1978),BB1978,0)+'01_指標庫'!$H$21*IF(ISNUMBER($BC1978),BC1978,0))/AW1978,1))</f>
        <v>95.1</v>
      </c>
      <c r="AY1978" s="67"/>
      <c r="AZ1978" s="67"/>
      <c r="BA1978" s="66">
        <f t="shared" si="707"/>
        <v>1.4398301760311538E-2</v>
      </c>
      <c r="BB1978">
        <f t="shared" si="708"/>
        <v>100</v>
      </c>
      <c r="BC1978" t="str">
        <f t="shared" si="709"/>
        <v/>
      </c>
    </row>
    <row r="1979" spans="1:55" ht="15" customHeight="1">
      <c r="A1979" s="56">
        <v>1975</v>
      </c>
      <c r="B1979" s="57">
        <v>45425</v>
      </c>
      <c r="C1979" s="56">
        <v>2024</v>
      </c>
      <c r="D1979" s="58" t="s">
        <v>236</v>
      </c>
      <c r="E1979" s="59">
        <v>18198.61</v>
      </c>
      <c r="F1979" s="60">
        <v>0.10616100000000001</v>
      </c>
      <c r="G1979" s="60">
        <v>-7.6790000000000001E-3</v>
      </c>
      <c r="H1979" s="61">
        <v>0.8367</v>
      </c>
      <c r="I1979" s="62">
        <v>314</v>
      </c>
      <c r="J1979" s="56" t="s">
        <v>235</v>
      </c>
      <c r="K1979" s="63">
        <v>13.6</v>
      </c>
      <c r="L1979" s="56">
        <f t="shared" si="687"/>
        <v>100</v>
      </c>
      <c r="M1979" s="56">
        <f t="shared" si="688"/>
        <v>100</v>
      </c>
      <c r="N1979" s="56">
        <f t="shared" si="689"/>
        <v>100</v>
      </c>
      <c r="O1979" s="56">
        <f t="shared" si="690"/>
        <v>100</v>
      </c>
      <c r="P1979" s="56">
        <f t="shared" si="691"/>
        <v>100</v>
      </c>
      <c r="Q1979" s="63"/>
      <c r="R1979" s="56"/>
      <c r="S1979" s="60">
        <f t="shared" si="704"/>
        <v>2.0609894291010455E-3</v>
      </c>
      <c r="T1979" s="64">
        <f t="shared" si="705"/>
        <v>8.3665338645418252E-2</v>
      </c>
      <c r="V1979" s="65"/>
      <c r="W1979" s="65"/>
      <c r="Y1979" s="15" t="str">
        <f t="shared" si="692"/>
        <v>EASY</v>
      </c>
      <c r="AA1979" s="66">
        <f t="shared" si="706"/>
        <v>9.048804142355471E-2</v>
      </c>
      <c r="AB1979">
        <f>LOOKUP($B1979,'07_L1政策步階'!$A$4:$A$14,'07_L1政策步階'!$C$4:$C$14)</f>
        <v>0</v>
      </c>
      <c r="AC1979" s="65"/>
      <c r="AD1979" s="65"/>
      <c r="AE1979" s="65"/>
      <c r="AF1979" s="65"/>
      <c r="AG1979" s="65"/>
      <c r="AH1979" s="65"/>
      <c r="AI1979" s="65"/>
      <c r="AJ1979" s="65"/>
      <c r="AK1979" s="65"/>
      <c r="AL1979">
        <f t="shared" si="693"/>
        <v>100</v>
      </c>
      <c r="AM1979">
        <f t="shared" si="694"/>
        <v>50</v>
      </c>
      <c r="AN1979" t="str">
        <f t="shared" si="695"/>
        <v/>
      </c>
      <c r="AO1979" t="str">
        <f t="shared" si="696"/>
        <v/>
      </c>
      <c r="AP1979" t="str">
        <f t="shared" si="697"/>
        <v/>
      </c>
      <c r="AQ1979" t="str">
        <f t="shared" si="698"/>
        <v/>
      </c>
      <c r="AR1979" t="str">
        <f t="shared" si="699"/>
        <v/>
      </c>
      <c r="AS1979" t="str">
        <f t="shared" si="700"/>
        <v/>
      </c>
      <c r="AT1979" t="str">
        <f t="shared" si="701"/>
        <v/>
      </c>
      <c r="AU1979" t="str">
        <f t="shared" si="702"/>
        <v/>
      </c>
      <c r="AV1979" t="str">
        <f t="shared" si="703"/>
        <v/>
      </c>
      <c r="AW1979">
        <f>'01_指標庫'!$H$4*ISNUMBER($F1979)+'01_指標庫'!$H$5*ISNUMBER($AA1979)+'01_指標庫'!$H$6*ISNUMBER($G1979)+'01_指標庫'!$H$7*ISNUMBER($H1979)+'01_指標庫'!$H$8*ISNUMBER($AF1979)+'01_指標庫'!$H$9*ISNUMBER($AG1979)+'01_指標庫'!$H$10*ISNUMBER($AB1979)+'01_指標庫'!$H$11*ISNUMBER($AC1979)+'01_指標庫'!$H$12*ISNUMBER($AD1979)+'01_指標庫'!$H$13*ISNUMBER($AE1979)+'01_指標庫'!$H$14*ISNUMBER($I1979)+'01_指標庫'!$H$15*ISNUMBER($AH1979)+'01_指標庫'!$H$16*ISNUMBER($K1979)+'01_指標庫'!$H$17*ISNUMBER($AI1979)+'01_指標庫'!$H$18*ISNUMBER($AJ1979)+'01_指標庫'!$H$19*ISNUMBER($AK1979)+'01_指標庫'!$H$20*ISNUMBER($BB1979)+'01_指標庫'!$H$21*ISNUMBER($BC1979)</f>
        <v>51</v>
      </c>
      <c r="AX1979">
        <f>IF(AW1979=0,50,ROUND(('01_指標庫'!$H$4*IF(ISNUMBER($F1979),L1979,0)+'01_指標庫'!$H$5*IF(ISNUMBER($AA1979),AL1979,0)+'01_指標庫'!$H$6*IF(ISNUMBER($G1979),M1979,0)+'01_指標庫'!$H$7*IF(ISNUMBER($H1979),N1979,0)+'01_指標庫'!$H$8*IF(ISNUMBER($AF1979),AQ1979,0)+'01_指標庫'!$H$9*IF(ISNUMBER($AG1979),AR1979,0)+'01_指標庫'!$H$10*IF(ISNUMBER($AB1979),AM1979,0)+'01_指標庫'!$H$11*IF(ISNUMBER($AC1979),AN1979,0)+'01_指標庫'!$H$12*IF(ISNUMBER($AD1979),AO1979,0)+'01_指標庫'!$H$13*IF(ISNUMBER($AE1979),AP1979,0)+'01_指標庫'!$H$14*IF(ISNUMBER($I1979),O1979,0)+'01_指標庫'!$H$15*IF(ISNUMBER($AH1979),AS1979,0)+'01_指標庫'!$H$16*IF(ISNUMBER($K1979),P1979,0)+'01_指標庫'!$H$17*IF(ISNUMBER($AI1979),AT1979,0)+'01_指標庫'!$H$18*IF(ISNUMBER($AJ1979),AU1979,0)+'01_指標庫'!$H$19*IF(ISNUMBER($AK1979),AV1979,0)+'01_指標庫'!$H$20*IF(ISNUMBER($BB1979),BB1979,0)+'01_指標庫'!$H$21*IF(ISNUMBER($BC1979),BC1979,0))/AW1979,1))</f>
        <v>95.1</v>
      </c>
      <c r="AY1979" s="67"/>
      <c r="AZ1979" s="67"/>
      <c r="BA1979" s="66">
        <f t="shared" si="707"/>
        <v>1.3214641350489442E-2</v>
      </c>
      <c r="BB1979">
        <f t="shared" si="708"/>
        <v>100</v>
      </c>
      <c r="BC1979" t="str">
        <f t="shared" si="709"/>
        <v/>
      </c>
    </row>
    <row r="1980" spans="1:55" ht="15" customHeight="1">
      <c r="A1980" s="56">
        <v>1976</v>
      </c>
      <c r="B1980" s="57">
        <v>45426</v>
      </c>
      <c r="C1980" s="56">
        <v>2024</v>
      </c>
      <c r="D1980" s="58" t="s">
        <v>237</v>
      </c>
      <c r="E1980" s="59">
        <v>18322.77</v>
      </c>
      <c r="F1980" s="60">
        <v>0.11283799999999999</v>
      </c>
      <c r="G1980" s="60">
        <v>-9.0899999999999998E-4</v>
      </c>
      <c r="H1980" s="61">
        <v>0.8367</v>
      </c>
      <c r="I1980" s="62">
        <v>314</v>
      </c>
      <c r="J1980" s="56" t="s">
        <v>235</v>
      </c>
      <c r="K1980" s="63">
        <v>13.42</v>
      </c>
      <c r="L1980" s="56">
        <f t="shared" si="687"/>
        <v>100</v>
      </c>
      <c r="M1980" s="56">
        <f t="shared" si="688"/>
        <v>100</v>
      </c>
      <c r="N1980" s="56">
        <f t="shared" si="689"/>
        <v>100</v>
      </c>
      <c r="O1980" s="56">
        <f t="shared" si="690"/>
        <v>100</v>
      </c>
      <c r="P1980" s="56">
        <f t="shared" si="691"/>
        <v>100</v>
      </c>
      <c r="Q1980" s="63"/>
      <c r="R1980" s="56"/>
      <c r="S1980" s="60">
        <f t="shared" si="704"/>
        <v>6.8224990809737651E-3</v>
      </c>
      <c r="T1980" s="64">
        <f t="shared" si="705"/>
        <v>-1.3235294117647012E-2</v>
      </c>
      <c r="V1980" s="65"/>
      <c r="W1980" s="65"/>
      <c r="Y1980" s="15" t="str">
        <f t="shared" si="692"/>
        <v>EASY</v>
      </c>
      <c r="AA1980" s="66">
        <f t="shared" si="706"/>
        <v>8.9753327157694685E-2</v>
      </c>
      <c r="AB1980">
        <f>LOOKUP($B1980,'07_L1政策步階'!$A$4:$A$14,'07_L1政策步階'!$C$4:$C$14)</f>
        <v>0</v>
      </c>
      <c r="AC1980" s="65"/>
      <c r="AD1980" s="65"/>
      <c r="AE1980" s="65"/>
      <c r="AF1980" s="65"/>
      <c r="AG1980" s="65"/>
      <c r="AH1980" s="65"/>
      <c r="AI1980" s="65"/>
      <c r="AJ1980" s="65"/>
      <c r="AK1980" s="65"/>
      <c r="AL1980">
        <f t="shared" si="693"/>
        <v>100</v>
      </c>
      <c r="AM1980">
        <f t="shared" si="694"/>
        <v>50</v>
      </c>
      <c r="AN1980" t="str">
        <f t="shared" si="695"/>
        <v/>
      </c>
      <c r="AO1980" t="str">
        <f t="shared" si="696"/>
        <v/>
      </c>
      <c r="AP1980" t="str">
        <f t="shared" si="697"/>
        <v/>
      </c>
      <c r="AQ1980" t="str">
        <f t="shared" si="698"/>
        <v/>
      </c>
      <c r="AR1980" t="str">
        <f t="shared" si="699"/>
        <v/>
      </c>
      <c r="AS1980" t="str">
        <f t="shared" si="700"/>
        <v/>
      </c>
      <c r="AT1980" t="str">
        <f t="shared" si="701"/>
        <v/>
      </c>
      <c r="AU1980" t="str">
        <f t="shared" si="702"/>
        <v/>
      </c>
      <c r="AV1980" t="str">
        <f t="shared" si="703"/>
        <v/>
      </c>
      <c r="AW1980">
        <f>'01_指標庫'!$H$4*ISNUMBER($F1980)+'01_指標庫'!$H$5*ISNUMBER($AA1980)+'01_指標庫'!$H$6*ISNUMBER($G1980)+'01_指標庫'!$H$7*ISNUMBER($H1980)+'01_指標庫'!$H$8*ISNUMBER($AF1980)+'01_指標庫'!$H$9*ISNUMBER($AG1980)+'01_指標庫'!$H$10*ISNUMBER($AB1980)+'01_指標庫'!$H$11*ISNUMBER($AC1980)+'01_指標庫'!$H$12*ISNUMBER($AD1980)+'01_指標庫'!$H$13*ISNUMBER($AE1980)+'01_指標庫'!$H$14*ISNUMBER($I1980)+'01_指標庫'!$H$15*ISNUMBER($AH1980)+'01_指標庫'!$H$16*ISNUMBER($K1980)+'01_指標庫'!$H$17*ISNUMBER($AI1980)+'01_指標庫'!$H$18*ISNUMBER($AJ1980)+'01_指標庫'!$H$19*ISNUMBER($AK1980)+'01_指標庫'!$H$20*ISNUMBER($BB1980)+'01_指標庫'!$H$21*ISNUMBER($BC1980)</f>
        <v>51</v>
      </c>
      <c r="AX1980">
        <f>IF(AW1980=0,50,ROUND(('01_指標庫'!$H$4*IF(ISNUMBER($F1980),L1980,0)+'01_指標庫'!$H$5*IF(ISNUMBER($AA1980),AL1980,0)+'01_指標庫'!$H$6*IF(ISNUMBER($G1980),M1980,0)+'01_指標庫'!$H$7*IF(ISNUMBER($H1980),N1980,0)+'01_指標庫'!$H$8*IF(ISNUMBER($AF1980),AQ1980,0)+'01_指標庫'!$H$9*IF(ISNUMBER($AG1980),AR1980,0)+'01_指標庫'!$H$10*IF(ISNUMBER($AB1980),AM1980,0)+'01_指標庫'!$H$11*IF(ISNUMBER($AC1980),AN1980,0)+'01_指標庫'!$H$12*IF(ISNUMBER($AD1980),AO1980,0)+'01_指標庫'!$H$13*IF(ISNUMBER($AE1980),AP1980,0)+'01_指標庫'!$H$14*IF(ISNUMBER($I1980),O1980,0)+'01_指標庫'!$H$15*IF(ISNUMBER($AH1980),AS1980,0)+'01_指標庫'!$H$16*IF(ISNUMBER($K1980),P1980,0)+'01_指標庫'!$H$17*IF(ISNUMBER($AI1980),AT1980,0)+'01_指標庫'!$H$18*IF(ISNUMBER($AJ1980),AU1980,0)+'01_指標庫'!$H$19*IF(ISNUMBER($AK1980),AV1980,0)+'01_指標庫'!$H$20*IF(ISNUMBER($BB1980),BB1980,0)+'01_指標庫'!$H$21*IF(ISNUMBER($BC1980),BC1980,0))/AW1980,1))</f>
        <v>95.1</v>
      </c>
      <c r="AY1980" s="67"/>
      <c r="AZ1980" s="67"/>
      <c r="BA1980" s="66">
        <f t="shared" si="707"/>
        <v>1.0817223338357662E-2</v>
      </c>
      <c r="BB1980">
        <f t="shared" si="708"/>
        <v>100</v>
      </c>
      <c r="BC1980" t="str">
        <f t="shared" si="709"/>
        <v/>
      </c>
    </row>
    <row r="1981" spans="1:55" ht="15" customHeight="1">
      <c r="A1981" s="56">
        <v>1977</v>
      </c>
      <c r="B1981" s="57">
        <v>45427</v>
      </c>
      <c r="C1981" s="56">
        <v>2024</v>
      </c>
      <c r="D1981" s="58" t="s">
        <v>238</v>
      </c>
      <c r="E1981" s="59">
        <v>18596.650000000001</v>
      </c>
      <c r="F1981" s="60">
        <v>0.128499</v>
      </c>
      <c r="G1981" s="60">
        <v>0</v>
      </c>
      <c r="H1981" s="61">
        <v>0.8367</v>
      </c>
      <c r="I1981" s="62">
        <v>313</v>
      </c>
      <c r="J1981" s="56" t="s">
        <v>235</v>
      </c>
      <c r="K1981" s="63">
        <v>12.45</v>
      </c>
      <c r="L1981" s="56">
        <f t="shared" si="687"/>
        <v>100</v>
      </c>
      <c r="M1981" s="56">
        <f t="shared" si="688"/>
        <v>100</v>
      </c>
      <c r="N1981" s="56">
        <f t="shared" si="689"/>
        <v>100</v>
      </c>
      <c r="O1981" s="56">
        <f t="shared" si="690"/>
        <v>100</v>
      </c>
      <c r="P1981" s="56">
        <f t="shared" si="691"/>
        <v>100</v>
      </c>
      <c r="Q1981" s="63"/>
      <c r="R1981" s="56"/>
      <c r="S1981" s="60">
        <f t="shared" si="704"/>
        <v>1.4947521581071044E-2</v>
      </c>
      <c r="T1981" s="64">
        <f t="shared" si="705"/>
        <v>-7.2280178837555886E-2</v>
      </c>
      <c r="V1981" s="65"/>
      <c r="W1981" s="65"/>
      <c r="Y1981" s="15" t="str">
        <f t="shared" si="692"/>
        <v>EASY</v>
      </c>
      <c r="AA1981" s="66">
        <f t="shared" si="706"/>
        <v>8.9662485456244223E-2</v>
      </c>
      <c r="AB1981">
        <f>LOOKUP($B1981,'07_L1政策步階'!$A$4:$A$14,'07_L1政策步階'!$C$4:$C$14)</f>
        <v>0</v>
      </c>
      <c r="AC1981" s="65"/>
      <c r="AD1981" s="65"/>
      <c r="AE1981" s="65"/>
      <c r="AF1981" s="65"/>
      <c r="AG1981" s="65"/>
      <c r="AH1981" s="65"/>
      <c r="AI1981" s="65"/>
      <c r="AJ1981" s="65"/>
      <c r="AK1981" s="65"/>
      <c r="AL1981">
        <f t="shared" si="693"/>
        <v>100</v>
      </c>
      <c r="AM1981">
        <f t="shared" si="694"/>
        <v>50</v>
      </c>
      <c r="AN1981" t="str">
        <f t="shared" si="695"/>
        <v/>
      </c>
      <c r="AO1981" t="str">
        <f t="shared" si="696"/>
        <v/>
      </c>
      <c r="AP1981" t="str">
        <f t="shared" si="697"/>
        <v/>
      </c>
      <c r="AQ1981" t="str">
        <f t="shared" si="698"/>
        <v/>
      </c>
      <c r="AR1981" t="str">
        <f t="shared" si="699"/>
        <v/>
      </c>
      <c r="AS1981" t="str">
        <f t="shared" si="700"/>
        <v/>
      </c>
      <c r="AT1981" t="str">
        <f t="shared" si="701"/>
        <v/>
      </c>
      <c r="AU1981" t="str">
        <f t="shared" si="702"/>
        <v/>
      </c>
      <c r="AV1981" t="str">
        <f t="shared" si="703"/>
        <v/>
      </c>
      <c r="AW1981">
        <f>'01_指標庫'!$H$4*ISNUMBER($F1981)+'01_指標庫'!$H$5*ISNUMBER($AA1981)+'01_指標庫'!$H$6*ISNUMBER($G1981)+'01_指標庫'!$H$7*ISNUMBER($H1981)+'01_指標庫'!$H$8*ISNUMBER($AF1981)+'01_指標庫'!$H$9*ISNUMBER($AG1981)+'01_指標庫'!$H$10*ISNUMBER($AB1981)+'01_指標庫'!$H$11*ISNUMBER($AC1981)+'01_指標庫'!$H$12*ISNUMBER($AD1981)+'01_指標庫'!$H$13*ISNUMBER($AE1981)+'01_指標庫'!$H$14*ISNUMBER($I1981)+'01_指標庫'!$H$15*ISNUMBER($AH1981)+'01_指標庫'!$H$16*ISNUMBER($K1981)+'01_指標庫'!$H$17*ISNUMBER($AI1981)+'01_指標庫'!$H$18*ISNUMBER($AJ1981)+'01_指標庫'!$H$19*ISNUMBER($AK1981)+'01_指標庫'!$H$20*ISNUMBER($BB1981)+'01_指標庫'!$H$21*ISNUMBER($BC1981)</f>
        <v>51</v>
      </c>
      <c r="AX1981">
        <f>IF(AW1981=0,50,ROUND(('01_指標庫'!$H$4*IF(ISNUMBER($F1981),L1981,0)+'01_指標庫'!$H$5*IF(ISNUMBER($AA1981),AL1981,0)+'01_指標庫'!$H$6*IF(ISNUMBER($G1981),M1981,0)+'01_指標庫'!$H$7*IF(ISNUMBER($H1981),N1981,0)+'01_指標庫'!$H$8*IF(ISNUMBER($AF1981),AQ1981,0)+'01_指標庫'!$H$9*IF(ISNUMBER($AG1981),AR1981,0)+'01_指標庫'!$H$10*IF(ISNUMBER($AB1981),AM1981,0)+'01_指標庫'!$H$11*IF(ISNUMBER($AC1981),AN1981,0)+'01_指標庫'!$H$12*IF(ISNUMBER($AD1981),AO1981,0)+'01_指標庫'!$H$13*IF(ISNUMBER($AE1981),AP1981,0)+'01_指標庫'!$H$14*IF(ISNUMBER($I1981),O1981,0)+'01_指標庫'!$H$15*IF(ISNUMBER($AH1981),AS1981,0)+'01_指標庫'!$H$16*IF(ISNUMBER($K1981),P1981,0)+'01_指標庫'!$H$17*IF(ISNUMBER($AI1981),AT1981,0)+'01_指標庫'!$H$18*IF(ISNUMBER($AJ1981),AU1981,0)+'01_指標庫'!$H$19*IF(ISNUMBER($AK1981),AV1981,0)+'01_指標庫'!$H$20*IF(ISNUMBER($BB1981),BB1981,0)+'01_指標庫'!$H$21*IF(ISNUMBER($BC1981),BC1981,0))/AW1981,1))</f>
        <v>89.2</v>
      </c>
      <c r="AY1981" s="67"/>
      <c r="AZ1981" s="67"/>
      <c r="BA1981" s="66">
        <f t="shared" si="707"/>
        <v>9.333773028792347E-3</v>
      </c>
      <c r="BB1981">
        <f t="shared" si="708"/>
        <v>50</v>
      </c>
      <c r="BC1981" t="str">
        <f t="shared" si="709"/>
        <v/>
      </c>
    </row>
    <row r="1982" spans="1:55" ht="15" customHeight="1">
      <c r="A1982" s="56">
        <v>1978</v>
      </c>
      <c r="B1982" s="57">
        <v>45428</v>
      </c>
      <c r="C1982" s="56">
        <v>2024</v>
      </c>
      <c r="D1982" s="58" t="s">
        <v>239</v>
      </c>
      <c r="E1982" s="59">
        <v>18557.96</v>
      </c>
      <c r="F1982" s="60">
        <v>0.12518099999999999</v>
      </c>
      <c r="G1982" s="60">
        <v>-2.0799999999999998E-3</v>
      </c>
      <c r="H1982" s="61">
        <v>0.8367</v>
      </c>
      <c r="I1982" s="62">
        <v>308</v>
      </c>
      <c r="J1982" s="56" t="s">
        <v>235</v>
      </c>
      <c r="K1982" s="63">
        <v>12.42</v>
      </c>
      <c r="L1982" s="56">
        <f t="shared" si="687"/>
        <v>100</v>
      </c>
      <c r="M1982" s="56">
        <f t="shared" si="688"/>
        <v>100</v>
      </c>
      <c r="N1982" s="56">
        <f t="shared" si="689"/>
        <v>100</v>
      </c>
      <c r="O1982" s="56">
        <f t="shared" si="690"/>
        <v>100</v>
      </c>
      <c r="P1982" s="56">
        <f t="shared" si="691"/>
        <v>100</v>
      </c>
      <c r="Q1982" s="63"/>
      <c r="R1982" s="56"/>
      <c r="S1982" s="60">
        <f t="shared" si="704"/>
        <v>-2.0804822373923226E-3</v>
      </c>
      <c r="T1982" s="64">
        <f t="shared" si="705"/>
        <v>-2.4096385542168308E-3</v>
      </c>
      <c r="V1982" s="65"/>
      <c r="W1982" s="65"/>
      <c r="Y1982" s="15" t="str">
        <f t="shared" si="692"/>
        <v>EASY</v>
      </c>
      <c r="AA1982" s="66">
        <f t="shared" si="706"/>
        <v>8.9379635281641612E-2</v>
      </c>
      <c r="AB1982">
        <f>LOOKUP($B1982,'07_L1政策步階'!$A$4:$A$14,'07_L1政策步階'!$C$4:$C$14)</f>
        <v>0</v>
      </c>
      <c r="AC1982" s="65"/>
      <c r="AD1982" s="65"/>
      <c r="AE1982" s="65"/>
      <c r="AF1982" s="65"/>
      <c r="AG1982" s="65"/>
      <c r="AH1982" s="65"/>
      <c r="AI1982" s="65"/>
      <c r="AJ1982" s="65"/>
      <c r="AK1982" s="65"/>
      <c r="AL1982">
        <f t="shared" si="693"/>
        <v>100</v>
      </c>
      <c r="AM1982">
        <f t="shared" si="694"/>
        <v>50</v>
      </c>
      <c r="AN1982" t="str">
        <f t="shared" si="695"/>
        <v/>
      </c>
      <c r="AO1982" t="str">
        <f t="shared" si="696"/>
        <v/>
      </c>
      <c r="AP1982" t="str">
        <f t="shared" si="697"/>
        <v/>
      </c>
      <c r="AQ1982" t="str">
        <f t="shared" si="698"/>
        <v/>
      </c>
      <c r="AR1982" t="str">
        <f t="shared" si="699"/>
        <v/>
      </c>
      <c r="AS1982" t="str">
        <f t="shared" si="700"/>
        <v/>
      </c>
      <c r="AT1982" t="str">
        <f t="shared" si="701"/>
        <v/>
      </c>
      <c r="AU1982" t="str">
        <f t="shared" si="702"/>
        <v/>
      </c>
      <c r="AV1982" t="str">
        <f t="shared" si="703"/>
        <v/>
      </c>
      <c r="AW1982">
        <f>'01_指標庫'!$H$4*ISNUMBER($F1982)+'01_指標庫'!$H$5*ISNUMBER($AA1982)+'01_指標庫'!$H$6*ISNUMBER($G1982)+'01_指標庫'!$H$7*ISNUMBER($H1982)+'01_指標庫'!$H$8*ISNUMBER($AF1982)+'01_指標庫'!$H$9*ISNUMBER($AG1982)+'01_指標庫'!$H$10*ISNUMBER($AB1982)+'01_指標庫'!$H$11*ISNUMBER($AC1982)+'01_指標庫'!$H$12*ISNUMBER($AD1982)+'01_指標庫'!$H$13*ISNUMBER($AE1982)+'01_指標庫'!$H$14*ISNUMBER($I1982)+'01_指標庫'!$H$15*ISNUMBER($AH1982)+'01_指標庫'!$H$16*ISNUMBER($K1982)+'01_指標庫'!$H$17*ISNUMBER($AI1982)+'01_指標庫'!$H$18*ISNUMBER($AJ1982)+'01_指標庫'!$H$19*ISNUMBER($AK1982)+'01_指標庫'!$H$20*ISNUMBER($BB1982)+'01_指標庫'!$H$21*ISNUMBER($BC1982)</f>
        <v>51</v>
      </c>
      <c r="AX1982">
        <f>IF(AW1982=0,50,ROUND(('01_指標庫'!$H$4*IF(ISNUMBER($F1982),L1982,0)+'01_指標庫'!$H$5*IF(ISNUMBER($AA1982),AL1982,0)+'01_指標庫'!$H$6*IF(ISNUMBER($G1982),M1982,0)+'01_指標庫'!$H$7*IF(ISNUMBER($H1982),N1982,0)+'01_指標庫'!$H$8*IF(ISNUMBER($AF1982),AQ1982,0)+'01_指標庫'!$H$9*IF(ISNUMBER($AG1982),AR1982,0)+'01_指標庫'!$H$10*IF(ISNUMBER($AB1982),AM1982,0)+'01_指標庫'!$H$11*IF(ISNUMBER($AC1982),AN1982,0)+'01_指標庫'!$H$12*IF(ISNUMBER($AD1982),AO1982,0)+'01_指標庫'!$H$13*IF(ISNUMBER($AE1982),AP1982,0)+'01_指標庫'!$H$14*IF(ISNUMBER($I1982),O1982,0)+'01_指標庫'!$H$15*IF(ISNUMBER($AH1982),AS1982,0)+'01_指標庫'!$H$16*IF(ISNUMBER($K1982),P1982,0)+'01_指標庫'!$H$17*IF(ISNUMBER($AI1982),AT1982,0)+'01_指標庫'!$H$18*IF(ISNUMBER($AJ1982),AU1982,0)+'01_指標庫'!$H$19*IF(ISNUMBER($AK1982),AV1982,0)+'01_指標庫'!$H$20*IF(ISNUMBER($BB1982),BB1982,0)+'01_指標庫'!$H$21*IF(ISNUMBER($BC1982),BC1982,0))/AW1982,1))</f>
        <v>89.2</v>
      </c>
      <c r="AY1982" s="67"/>
      <c r="AZ1982" s="67"/>
      <c r="BA1982" s="66">
        <f t="shared" si="707"/>
        <v>8.5819969814091568E-3</v>
      </c>
      <c r="BB1982">
        <f t="shared" si="708"/>
        <v>50</v>
      </c>
      <c r="BC1982" t="str">
        <f t="shared" si="709"/>
        <v/>
      </c>
    </row>
    <row r="1983" spans="1:55" ht="15" customHeight="1">
      <c r="A1983" s="56">
        <v>1979</v>
      </c>
      <c r="B1983" s="57">
        <v>45429</v>
      </c>
      <c r="C1983" s="56">
        <v>2024</v>
      </c>
      <c r="D1983" s="58" t="s">
        <v>234</v>
      </c>
      <c r="E1983" s="59">
        <v>18546.23</v>
      </c>
      <c r="F1983" s="60">
        <v>0.123389</v>
      </c>
      <c r="G1983" s="60">
        <v>-2.7109999999999999E-3</v>
      </c>
      <c r="H1983" s="61">
        <v>0.8367</v>
      </c>
      <c r="I1983" s="62">
        <v>309</v>
      </c>
      <c r="J1983" s="56" t="s">
        <v>235</v>
      </c>
      <c r="K1983" s="63">
        <v>11.99</v>
      </c>
      <c r="L1983" s="56">
        <f t="shared" si="687"/>
        <v>100</v>
      </c>
      <c r="M1983" s="56">
        <f t="shared" si="688"/>
        <v>100</v>
      </c>
      <c r="N1983" s="56">
        <f t="shared" si="689"/>
        <v>100</v>
      </c>
      <c r="O1983" s="56">
        <f t="shared" si="690"/>
        <v>100</v>
      </c>
      <c r="P1983" s="56">
        <f t="shared" si="691"/>
        <v>100</v>
      </c>
      <c r="Q1983" s="63"/>
      <c r="R1983" s="56"/>
      <c r="S1983" s="60">
        <f t="shared" si="704"/>
        <v>-6.3207378397189817E-4</v>
      </c>
      <c r="T1983" s="64">
        <f t="shared" si="705"/>
        <v>-3.4621578099838901E-2</v>
      </c>
      <c r="V1983" s="65"/>
      <c r="W1983" s="65"/>
      <c r="Y1983" s="15" t="str">
        <f t="shared" si="692"/>
        <v>EASY</v>
      </c>
      <c r="AA1983" s="66">
        <f t="shared" si="706"/>
        <v>8.8632671043113564E-2</v>
      </c>
      <c r="AB1983">
        <f>LOOKUP($B1983,'07_L1政策步階'!$A$4:$A$14,'07_L1政策步階'!$C$4:$C$14)</f>
        <v>0</v>
      </c>
      <c r="AC1983" s="65"/>
      <c r="AD1983" s="65"/>
      <c r="AE1983" s="65"/>
      <c r="AF1983" s="65"/>
      <c r="AG1983" s="65"/>
      <c r="AH1983" s="65"/>
      <c r="AI1983" s="65"/>
      <c r="AJ1983" s="65"/>
      <c r="AK1983" s="65"/>
      <c r="AL1983">
        <f t="shared" si="693"/>
        <v>100</v>
      </c>
      <c r="AM1983">
        <f t="shared" si="694"/>
        <v>50</v>
      </c>
      <c r="AN1983" t="str">
        <f t="shared" si="695"/>
        <v/>
      </c>
      <c r="AO1983" t="str">
        <f t="shared" si="696"/>
        <v/>
      </c>
      <c r="AP1983" t="str">
        <f t="shared" si="697"/>
        <v/>
      </c>
      <c r="AQ1983" t="str">
        <f t="shared" si="698"/>
        <v/>
      </c>
      <c r="AR1983" t="str">
        <f t="shared" si="699"/>
        <v/>
      </c>
      <c r="AS1983" t="str">
        <f t="shared" si="700"/>
        <v/>
      </c>
      <c r="AT1983" t="str">
        <f t="shared" si="701"/>
        <v/>
      </c>
      <c r="AU1983" t="str">
        <f t="shared" si="702"/>
        <v/>
      </c>
      <c r="AV1983" t="str">
        <f t="shared" si="703"/>
        <v/>
      </c>
      <c r="AW1983">
        <f>'01_指標庫'!$H$4*ISNUMBER($F1983)+'01_指標庫'!$H$5*ISNUMBER($AA1983)+'01_指標庫'!$H$6*ISNUMBER($G1983)+'01_指標庫'!$H$7*ISNUMBER($H1983)+'01_指標庫'!$H$8*ISNUMBER($AF1983)+'01_指標庫'!$H$9*ISNUMBER($AG1983)+'01_指標庫'!$H$10*ISNUMBER($AB1983)+'01_指標庫'!$H$11*ISNUMBER($AC1983)+'01_指標庫'!$H$12*ISNUMBER($AD1983)+'01_指標庫'!$H$13*ISNUMBER($AE1983)+'01_指標庫'!$H$14*ISNUMBER($I1983)+'01_指標庫'!$H$15*ISNUMBER($AH1983)+'01_指標庫'!$H$16*ISNUMBER($K1983)+'01_指標庫'!$H$17*ISNUMBER($AI1983)+'01_指標庫'!$H$18*ISNUMBER($AJ1983)+'01_指標庫'!$H$19*ISNUMBER($AK1983)+'01_指標庫'!$H$20*ISNUMBER($BB1983)+'01_指標庫'!$H$21*ISNUMBER($BC1983)</f>
        <v>51</v>
      </c>
      <c r="AX1983">
        <f>IF(AW1983=0,50,ROUND(('01_指標庫'!$H$4*IF(ISNUMBER($F1983),L1983,0)+'01_指標庫'!$H$5*IF(ISNUMBER($AA1983),AL1983,0)+'01_指標庫'!$H$6*IF(ISNUMBER($G1983),M1983,0)+'01_指標庫'!$H$7*IF(ISNUMBER($H1983),N1983,0)+'01_指標庫'!$H$8*IF(ISNUMBER($AF1983),AQ1983,0)+'01_指標庫'!$H$9*IF(ISNUMBER($AG1983),AR1983,0)+'01_指標庫'!$H$10*IF(ISNUMBER($AB1983),AM1983,0)+'01_指標庫'!$H$11*IF(ISNUMBER($AC1983),AN1983,0)+'01_指標庫'!$H$12*IF(ISNUMBER($AD1983),AO1983,0)+'01_指標庫'!$H$13*IF(ISNUMBER($AE1983),AP1983,0)+'01_指標庫'!$H$14*IF(ISNUMBER($I1983),O1983,0)+'01_指標庫'!$H$15*IF(ISNUMBER($AH1983),AS1983,0)+'01_指標庫'!$H$16*IF(ISNUMBER($K1983),P1983,0)+'01_指標庫'!$H$17*IF(ISNUMBER($AI1983),AT1983,0)+'01_指標庫'!$H$18*IF(ISNUMBER($AJ1983),AU1983,0)+'01_指標庫'!$H$19*IF(ISNUMBER($AK1983),AV1983,0)+'01_指標庫'!$H$20*IF(ISNUMBER($BB1983),BB1983,0)+'01_指標庫'!$H$21*IF(ISNUMBER($BC1983),BC1983,0))/AW1983,1))</f>
        <v>89.2</v>
      </c>
      <c r="AY1983" s="67"/>
      <c r="AZ1983" s="67"/>
      <c r="BA1983" s="66">
        <f t="shared" si="707"/>
        <v>9.17863186269674E-3</v>
      </c>
      <c r="BB1983">
        <f t="shared" si="708"/>
        <v>50</v>
      </c>
      <c r="BC1983" t="str">
        <f t="shared" si="709"/>
        <v/>
      </c>
    </row>
    <row r="1984" spans="1:55" ht="15" customHeight="1">
      <c r="A1984" s="56">
        <v>1980</v>
      </c>
      <c r="B1984" s="57">
        <v>45432</v>
      </c>
      <c r="C1984" s="56">
        <v>2024</v>
      </c>
      <c r="D1984" s="58" t="s">
        <v>236</v>
      </c>
      <c r="E1984" s="59">
        <v>18674.189999999999</v>
      </c>
      <c r="F1984" s="60">
        <v>0.13000300000000001</v>
      </c>
      <c r="G1984" s="60">
        <v>0</v>
      </c>
      <c r="H1984" s="61">
        <v>0.81630000000000003</v>
      </c>
      <c r="I1984" s="62">
        <v>307</v>
      </c>
      <c r="J1984" s="56" t="s">
        <v>235</v>
      </c>
      <c r="K1984" s="63">
        <v>12.15</v>
      </c>
      <c r="L1984" s="56">
        <f t="shared" si="687"/>
        <v>100</v>
      </c>
      <c r="M1984" s="56">
        <f t="shared" si="688"/>
        <v>100</v>
      </c>
      <c r="N1984" s="56">
        <f t="shared" si="689"/>
        <v>100</v>
      </c>
      <c r="O1984" s="56">
        <f t="shared" si="690"/>
        <v>100</v>
      </c>
      <c r="P1984" s="56">
        <f t="shared" si="691"/>
        <v>100</v>
      </c>
      <c r="Q1984" s="63"/>
      <c r="R1984" s="56"/>
      <c r="S1984" s="60">
        <f t="shared" si="704"/>
        <v>6.8995154271245251E-3</v>
      </c>
      <c r="T1984" s="64">
        <f t="shared" si="705"/>
        <v>1.334445371142623E-2</v>
      </c>
      <c r="V1984" s="65"/>
      <c r="W1984" s="65"/>
      <c r="Y1984" s="15" t="str">
        <f t="shared" si="692"/>
        <v>EASY</v>
      </c>
      <c r="AA1984" s="66">
        <f t="shared" si="706"/>
        <v>8.833253162673671E-2</v>
      </c>
      <c r="AB1984">
        <f>LOOKUP($B1984,'07_L1政策步階'!$A$4:$A$14,'07_L1政策步階'!$C$4:$C$14)</f>
        <v>0</v>
      </c>
      <c r="AC1984" s="65"/>
      <c r="AD1984" s="65"/>
      <c r="AE1984" s="65"/>
      <c r="AF1984" s="65"/>
      <c r="AG1984" s="65"/>
      <c r="AH1984" s="65"/>
      <c r="AI1984" s="65"/>
      <c r="AJ1984" s="65"/>
      <c r="AK1984" s="65"/>
      <c r="AL1984">
        <f t="shared" si="693"/>
        <v>100</v>
      </c>
      <c r="AM1984">
        <f t="shared" si="694"/>
        <v>50</v>
      </c>
      <c r="AN1984" t="str">
        <f t="shared" si="695"/>
        <v/>
      </c>
      <c r="AO1984" t="str">
        <f t="shared" si="696"/>
        <v/>
      </c>
      <c r="AP1984" t="str">
        <f t="shared" si="697"/>
        <v/>
      </c>
      <c r="AQ1984" t="str">
        <f t="shared" si="698"/>
        <v/>
      </c>
      <c r="AR1984" t="str">
        <f t="shared" si="699"/>
        <v/>
      </c>
      <c r="AS1984" t="str">
        <f t="shared" si="700"/>
        <v/>
      </c>
      <c r="AT1984" t="str">
        <f t="shared" si="701"/>
        <v/>
      </c>
      <c r="AU1984" t="str">
        <f t="shared" si="702"/>
        <v/>
      </c>
      <c r="AV1984" t="str">
        <f t="shared" si="703"/>
        <v/>
      </c>
      <c r="AW1984">
        <f>'01_指標庫'!$H$4*ISNUMBER($F1984)+'01_指標庫'!$H$5*ISNUMBER($AA1984)+'01_指標庫'!$H$6*ISNUMBER($G1984)+'01_指標庫'!$H$7*ISNUMBER($H1984)+'01_指標庫'!$H$8*ISNUMBER($AF1984)+'01_指標庫'!$H$9*ISNUMBER($AG1984)+'01_指標庫'!$H$10*ISNUMBER($AB1984)+'01_指標庫'!$H$11*ISNUMBER($AC1984)+'01_指標庫'!$H$12*ISNUMBER($AD1984)+'01_指標庫'!$H$13*ISNUMBER($AE1984)+'01_指標庫'!$H$14*ISNUMBER($I1984)+'01_指標庫'!$H$15*ISNUMBER($AH1984)+'01_指標庫'!$H$16*ISNUMBER($K1984)+'01_指標庫'!$H$17*ISNUMBER($AI1984)+'01_指標庫'!$H$18*ISNUMBER($AJ1984)+'01_指標庫'!$H$19*ISNUMBER($AK1984)+'01_指標庫'!$H$20*ISNUMBER($BB1984)+'01_指標庫'!$H$21*ISNUMBER($BC1984)</f>
        <v>51</v>
      </c>
      <c r="AX1984">
        <f>IF(AW1984=0,50,ROUND(('01_指標庫'!$H$4*IF(ISNUMBER($F1984),L1984,0)+'01_指標庫'!$H$5*IF(ISNUMBER($AA1984),AL1984,0)+'01_指標庫'!$H$6*IF(ISNUMBER($G1984),M1984,0)+'01_指標庫'!$H$7*IF(ISNUMBER($H1984),N1984,0)+'01_指標庫'!$H$8*IF(ISNUMBER($AF1984),AQ1984,0)+'01_指標庫'!$H$9*IF(ISNUMBER($AG1984),AR1984,0)+'01_指標庫'!$H$10*IF(ISNUMBER($AB1984),AM1984,0)+'01_指標庫'!$H$11*IF(ISNUMBER($AC1984),AN1984,0)+'01_指標庫'!$H$12*IF(ISNUMBER($AD1984),AO1984,0)+'01_指標庫'!$H$13*IF(ISNUMBER($AE1984),AP1984,0)+'01_指標庫'!$H$14*IF(ISNUMBER($I1984),O1984,0)+'01_指標庫'!$H$15*IF(ISNUMBER($AH1984),AS1984,0)+'01_指標庫'!$H$16*IF(ISNUMBER($K1984),P1984,0)+'01_指標庫'!$H$17*IF(ISNUMBER($AI1984),AT1984,0)+'01_指標庫'!$H$18*IF(ISNUMBER($AJ1984),AU1984,0)+'01_指標庫'!$H$19*IF(ISNUMBER($AK1984),AV1984,0)+'01_指標庫'!$H$20*IF(ISNUMBER($BB1984),BB1984,0)+'01_指標庫'!$H$21*IF(ISNUMBER($BC1984),BC1984,0))/AW1984,1))</f>
        <v>95.1</v>
      </c>
      <c r="AY1984" s="67"/>
      <c r="AZ1984" s="67"/>
      <c r="BA1984" s="66">
        <f t="shared" si="707"/>
        <v>1.1170536212899762E-2</v>
      </c>
      <c r="BB1984">
        <f t="shared" si="708"/>
        <v>100</v>
      </c>
      <c r="BC1984" t="str">
        <f t="shared" si="709"/>
        <v/>
      </c>
    </row>
    <row r="1985" spans="1:55" ht="15" customHeight="1">
      <c r="A1985" s="56">
        <v>1981</v>
      </c>
      <c r="B1985" s="57">
        <v>45433</v>
      </c>
      <c r="C1985" s="56">
        <v>2024</v>
      </c>
      <c r="D1985" s="58" t="s">
        <v>237</v>
      </c>
      <c r="E1985" s="59">
        <v>18713.8</v>
      </c>
      <c r="F1985" s="60">
        <v>0.13122300000000001</v>
      </c>
      <c r="G1985" s="60">
        <v>0</v>
      </c>
      <c r="H1985" s="61">
        <v>0.79590000000000005</v>
      </c>
      <c r="I1985" s="62">
        <v>307</v>
      </c>
      <c r="J1985" s="56" t="s">
        <v>235</v>
      </c>
      <c r="K1985" s="63">
        <v>11.86</v>
      </c>
      <c r="L1985" s="56">
        <f t="shared" si="687"/>
        <v>100</v>
      </c>
      <c r="M1985" s="56">
        <f t="shared" si="688"/>
        <v>100</v>
      </c>
      <c r="N1985" s="56">
        <f t="shared" si="689"/>
        <v>100</v>
      </c>
      <c r="O1985" s="56">
        <f t="shared" si="690"/>
        <v>100</v>
      </c>
      <c r="P1985" s="56">
        <f t="shared" si="691"/>
        <v>100</v>
      </c>
      <c r="Q1985" s="63"/>
      <c r="R1985" s="56"/>
      <c r="S1985" s="60">
        <f t="shared" si="704"/>
        <v>2.1211094028710242E-3</v>
      </c>
      <c r="T1985" s="64">
        <f t="shared" si="705"/>
        <v>-2.3868312757201693E-2</v>
      </c>
      <c r="V1985" s="65"/>
      <c r="W1985" s="65"/>
      <c r="Y1985" s="15" t="str">
        <f t="shared" si="692"/>
        <v>EASY</v>
      </c>
      <c r="AA1985" s="66">
        <f t="shared" si="706"/>
        <v>8.8122713059752389E-2</v>
      </c>
      <c r="AB1985">
        <f>LOOKUP($B1985,'07_L1政策步階'!$A$4:$A$14,'07_L1政策步階'!$C$4:$C$14)</f>
        <v>0</v>
      </c>
      <c r="AC1985" s="65"/>
      <c r="AD1985" s="65"/>
      <c r="AE1985" s="65"/>
      <c r="AF1985" s="65"/>
      <c r="AG1985" s="65"/>
      <c r="AH1985" s="65"/>
      <c r="AI1985" s="65"/>
      <c r="AJ1985" s="65"/>
      <c r="AK1985" s="65"/>
      <c r="AL1985">
        <f t="shared" si="693"/>
        <v>100</v>
      </c>
      <c r="AM1985">
        <f t="shared" si="694"/>
        <v>50</v>
      </c>
      <c r="AN1985" t="str">
        <f t="shared" si="695"/>
        <v/>
      </c>
      <c r="AO1985" t="str">
        <f t="shared" si="696"/>
        <v/>
      </c>
      <c r="AP1985" t="str">
        <f t="shared" si="697"/>
        <v/>
      </c>
      <c r="AQ1985" t="str">
        <f t="shared" si="698"/>
        <v/>
      </c>
      <c r="AR1985" t="str">
        <f t="shared" si="699"/>
        <v/>
      </c>
      <c r="AS1985" t="str">
        <f t="shared" si="700"/>
        <v/>
      </c>
      <c r="AT1985" t="str">
        <f t="shared" si="701"/>
        <v/>
      </c>
      <c r="AU1985" t="str">
        <f t="shared" si="702"/>
        <v/>
      </c>
      <c r="AV1985" t="str">
        <f t="shared" si="703"/>
        <v/>
      </c>
      <c r="AW1985">
        <f>'01_指標庫'!$H$4*ISNUMBER($F1985)+'01_指標庫'!$H$5*ISNUMBER($AA1985)+'01_指標庫'!$H$6*ISNUMBER($G1985)+'01_指標庫'!$H$7*ISNUMBER($H1985)+'01_指標庫'!$H$8*ISNUMBER($AF1985)+'01_指標庫'!$H$9*ISNUMBER($AG1985)+'01_指標庫'!$H$10*ISNUMBER($AB1985)+'01_指標庫'!$H$11*ISNUMBER($AC1985)+'01_指標庫'!$H$12*ISNUMBER($AD1985)+'01_指標庫'!$H$13*ISNUMBER($AE1985)+'01_指標庫'!$H$14*ISNUMBER($I1985)+'01_指標庫'!$H$15*ISNUMBER($AH1985)+'01_指標庫'!$H$16*ISNUMBER($K1985)+'01_指標庫'!$H$17*ISNUMBER($AI1985)+'01_指標庫'!$H$18*ISNUMBER($AJ1985)+'01_指標庫'!$H$19*ISNUMBER($AK1985)+'01_指標庫'!$H$20*ISNUMBER($BB1985)+'01_指標庫'!$H$21*ISNUMBER($BC1985)</f>
        <v>51</v>
      </c>
      <c r="AX1985">
        <f>IF(AW1985=0,50,ROUND(('01_指標庫'!$H$4*IF(ISNUMBER($F1985),L1985,0)+'01_指標庫'!$H$5*IF(ISNUMBER($AA1985),AL1985,0)+'01_指標庫'!$H$6*IF(ISNUMBER($G1985),M1985,0)+'01_指標庫'!$H$7*IF(ISNUMBER($H1985),N1985,0)+'01_指標庫'!$H$8*IF(ISNUMBER($AF1985),AQ1985,0)+'01_指標庫'!$H$9*IF(ISNUMBER($AG1985),AR1985,0)+'01_指標庫'!$H$10*IF(ISNUMBER($AB1985),AM1985,0)+'01_指標庫'!$H$11*IF(ISNUMBER($AC1985),AN1985,0)+'01_指標庫'!$H$12*IF(ISNUMBER($AD1985),AO1985,0)+'01_指標庫'!$H$13*IF(ISNUMBER($AE1985),AP1985,0)+'01_指標庫'!$H$14*IF(ISNUMBER($I1985),O1985,0)+'01_指標庫'!$H$15*IF(ISNUMBER($AH1985),AS1985,0)+'01_指標庫'!$H$16*IF(ISNUMBER($K1985),P1985,0)+'01_指標庫'!$H$17*IF(ISNUMBER($AI1985),AT1985,0)+'01_指標庫'!$H$18*IF(ISNUMBER($AJ1985),AU1985,0)+'01_指標庫'!$H$19*IF(ISNUMBER($AK1985),AV1985,0)+'01_指標庫'!$H$20*IF(ISNUMBER($BB1985),BB1985,0)+'01_指標庫'!$H$21*IF(ISNUMBER($BC1985),BC1985,0))/AW1985,1))</f>
        <v>95.1</v>
      </c>
      <c r="AY1985" s="67"/>
      <c r="AZ1985" s="67"/>
      <c r="BA1985" s="66">
        <f t="shared" si="707"/>
        <v>1.2000878839609763E-2</v>
      </c>
      <c r="BB1985">
        <f t="shared" si="708"/>
        <v>100</v>
      </c>
      <c r="BC1985" t="str">
        <f t="shared" si="709"/>
        <v/>
      </c>
    </row>
    <row r="1986" spans="1:55" ht="15" customHeight="1">
      <c r="A1986" s="56">
        <v>1982</v>
      </c>
      <c r="B1986" s="57">
        <v>45434</v>
      </c>
      <c r="C1986" s="56">
        <v>2024</v>
      </c>
      <c r="D1986" s="58" t="s">
        <v>238</v>
      </c>
      <c r="E1986" s="59">
        <v>18705.2</v>
      </c>
      <c r="F1986" s="60">
        <v>0.129577</v>
      </c>
      <c r="G1986" s="60">
        <v>-4.6000000000000001E-4</v>
      </c>
      <c r="H1986" s="61">
        <v>0.81630000000000003</v>
      </c>
      <c r="I1986" s="62">
        <v>311</v>
      </c>
      <c r="J1986" s="56" t="s">
        <v>235</v>
      </c>
      <c r="K1986" s="63">
        <v>12.29</v>
      </c>
      <c r="L1986" s="56">
        <f t="shared" si="687"/>
        <v>100</v>
      </c>
      <c r="M1986" s="56">
        <f t="shared" si="688"/>
        <v>100</v>
      </c>
      <c r="N1986" s="56">
        <f t="shared" si="689"/>
        <v>100</v>
      </c>
      <c r="O1986" s="56">
        <f t="shared" si="690"/>
        <v>100</v>
      </c>
      <c r="P1986" s="56">
        <f t="shared" si="691"/>
        <v>100</v>
      </c>
      <c r="Q1986" s="63"/>
      <c r="R1986" s="56"/>
      <c r="S1986" s="60">
        <f t="shared" si="704"/>
        <v>-4.5955391208618579E-4</v>
      </c>
      <c r="T1986" s="64">
        <f t="shared" si="705"/>
        <v>3.6256323777402955E-2</v>
      </c>
      <c r="V1986" s="65"/>
      <c r="W1986" s="65"/>
      <c r="Y1986" s="15" t="str">
        <f t="shared" si="692"/>
        <v>EASY</v>
      </c>
      <c r="AA1986" s="66">
        <f t="shared" si="706"/>
        <v>8.7626452762065377E-2</v>
      </c>
      <c r="AB1986">
        <f>LOOKUP($B1986,'07_L1政策步階'!$A$4:$A$14,'07_L1政策步階'!$C$4:$C$14)</f>
        <v>0</v>
      </c>
      <c r="AC1986" s="65"/>
      <c r="AD1986" s="65"/>
      <c r="AE1986" s="65"/>
      <c r="AF1986" s="65"/>
      <c r="AG1986" s="65"/>
      <c r="AH1986" s="65"/>
      <c r="AI1986" s="65"/>
      <c r="AJ1986" s="65"/>
      <c r="AK1986" s="65"/>
      <c r="AL1986">
        <f t="shared" si="693"/>
        <v>100</v>
      </c>
      <c r="AM1986">
        <f t="shared" si="694"/>
        <v>50</v>
      </c>
      <c r="AN1986" t="str">
        <f t="shared" si="695"/>
        <v/>
      </c>
      <c r="AO1986" t="str">
        <f t="shared" si="696"/>
        <v/>
      </c>
      <c r="AP1986" t="str">
        <f t="shared" si="697"/>
        <v/>
      </c>
      <c r="AQ1986" t="str">
        <f t="shared" si="698"/>
        <v/>
      </c>
      <c r="AR1986" t="str">
        <f t="shared" si="699"/>
        <v/>
      </c>
      <c r="AS1986" t="str">
        <f t="shared" si="700"/>
        <v/>
      </c>
      <c r="AT1986" t="str">
        <f t="shared" si="701"/>
        <v/>
      </c>
      <c r="AU1986" t="str">
        <f t="shared" si="702"/>
        <v/>
      </c>
      <c r="AV1986" t="str">
        <f t="shared" si="703"/>
        <v/>
      </c>
      <c r="AW1986">
        <f>'01_指標庫'!$H$4*ISNUMBER($F1986)+'01_指標庫'!$H$5*ISNUMBER($AA1986)+'01_指標庫'!$H$6*ISNUMBER($G1986)+'01_指標庫'!$H$7*ISNUMBER($H1986)+'01_指標庫'!$H$8*ISNUMBER($AF1986)+'01_指標庫'!$H$9*ISNUMBER($AG1986)+'01_指標庫'!$H$10*ISNUMBER($AB1986)+'01_指標庫'!$H$11*ISNUMBER($AC1986)+'01_指標庫'!$H$12*ISNUMBER($AD1986)+'01_指標庫'!$H$13*ISNUMBER($AE1986)+'01_指標庫'!$H$14*ISNUMBER($I1986)+'01_指標庫'!$H$15*ISNUMBER($AH1986)+'01_指標庫'!$H$16*ISNUMBER($K1986)+'01_指標庫'!$H$17*ISNUMBER($AI1986)+'01_指標庫'!$H$18*ISNUMBER($AJ1986)+'01_指標庫'!$H$19*ISNUMBER($AK1986)+'01_指標庫'!$H$20*ISNUMBER($BB1986)+'01_指標庫'!$H$21*ISNUMBER($BC1986)</f>
        <v>51</v>
      </c>
      <c r="AX1986">
        <f>IF(AW1986=0,50,ROUND(('01_指標庫'!$H$4*IF(ISNUMBER($F1986),L1986,0)+'01_指標庫'!$H$5*IF(ISNUMBER($AA1986),AL1986,0)+'01_指標庫'!$H$6*IF(ISNUMBER($G1986),M1986,0)+'01_指標庫'!$H$7*IF(ISNUMBER($H1986),N1986,0)+'01_指標庫'!$H$8*IF(ISNUMBER($AF1986),AQ1986,0)+'01_指標庫'!$H$9*IF(ISNUMBER($AG1986),AR1986,0)+'01_指標庫'!$H$10*IF(ISNUMBER($AB1986),AM1986,0)+'01_指標庫'!$H$11*IF(ISNUMBER($AC1986),AN1986,0)+'01_指標庫'!$H$12*IF(ISNUMBER($AD1986),AO1986,0)+'01_指標庫'!$H$13*IF(ISNUMBER($AE1986),AP1986,0)+'01_指標庫'!$H$14*IF(ISNUMBER($I1986),O1986,0)+'01_指標庫'!$H$15*IF(ISNUMBER($AH1986),AS1986,0)+'01_指標庫'!$H$16*IF(ISNUMBER($K1986),P1986,0)+'01_指標庫'!$H$17*IF(ISNUMBER($AI1986),AT1986,0)+'01_指標庫'!$H$18*IF(ISNUMBER($AJ1986),AU1986,0)+'01_指標庫'!$H$19*IF(ISNUMBER($AK1986),AV1986,0)+'01_指標庫'!$H$20*IF(ISNUMBER($BB1986),BB1986,0)+'01_指標庫'!$H$21*IF(ISNUMBER($BC1986),BC1986,0))/AW1986,1))</f>
        <v>89.2</v>
      </c>
      <c r="AY1986" s="67"/>
      <c r="AZ1986" s="67"/>
      <c r="BA1986" s="66">
        <f t="shared" si="707"/>
        <v>9.7768541695506528E-3</v>
      </c>
      <c r="BB1986">
        <f t="shared" si="708"/>
        <v>50</v>
      </c>
      <c r="BC1986" t="str">
        <f t="shared" si="709"/>
        <v/>
      </c>
    </row>
    <row r="1987" spans="1:55" ht="15" customHeight="1">
      <c r="A1987" s="56">
        <v>1983</v>
      </c>
      <c r="B1987" s="57">
        <v>45435</v>
      </c>
      <c r="C1987" s="56">
        <v>2024</v>
      </c>
      <c r="D1987" s="58" t="s">
        <v>239</v>
      </c>
      <c r="E1987" s="59">
        <v>18623.39</v>
      </c>
      <c r="F1987" s="60">
        <v>0.1235</v>
      </c>
      <c r="G1987" s="60">
        <v>-4.8310000000000002E-3</v>
      </c>
      <c r="H1987" s="61">
        <v>0.81630000000000003</v>
      </c>
      <c r="I1987" s="62">
        <v>310</v>
      </c>
      <c r="J1987" s="56" t="s">
        <v>235</v>
      </c>
      <c r="K1987" s="63">
        <v>12.77</v>
      </c>
      <c r="L1987" s="56">
        <f t="shared" si="687"/>
        <v>100</v>
      </c>
      <c r="M1987" s="56">
        <f t="shared" si="688"/>
        <v>100</v>
      </c>
      <c r="N1987" s="56">
        <f t="shared" si="689"/>
        <v>100</v>
      </c>
      <c r="O1987" s="56">
        <f t="shared" si="690"/>
        <v>100</v>
      </c>
      <c r="P1987" s="56">
        <f t="shared" si="691"/>
        <v>100</v>
      </c>
      <c r="Q1987" s="63"/>
      <c r="R1987" s="56"/>
      <c r="S1987" s="60">
        <f t="shared" si="704"/>
        <v>-4.3736501079914003E-3</v>
      </c>
      <c r="T1987" s="64">
        <f t="shared" si="705"/>
        <v>3.9056143205858485E-2</v>
      </c>
      <c r="V1987" s="65"/>
      <c r="W1987" s="65"/>
      <c r="Y1987" s="15" t="str">
        <f t="shared" si="692"/>
        <v>EASY</v>
      </c>
      <c r="AA1987" s="66">
        <f t="shared" si="706"/>
        <v>8.7196849894788375E-2</v>
      </c>
      <c r="AB1987">
        <f>LOOKUP($B1987,'07_L1政策步階'!$A$4:$A$14,'07_L1政策步階'!$C$4:$C$14)</f>
        <v>0</v>
      </c>
      <c r="AC1987" s="65"/>
      <c r="AD1987" s="65"/>
      <c r="AE1987" s="65"/>
      <c r="AF1987" s="65"/>
      <c r="AG1987" s="65"/>
      <c r="AH1987" s="65"/>
      <c r="AI1987" s="65"/>
      <c r="AJ1987" s="65"/>
      <c r="AK1987" s="65"/>
      <c r="AL1987">
        <f t="shared" si="693"/>
        <v>100</v>
      </c>
      <c r="AM1987">
        <f t="shared" si="694"/>
        <v>50</v>
      </c>
      <c r="AN1987" t="str">
        <f t="shared" si="695"/>
        <v/>
      </c>
      <c r="AO1987" t="str">
        <f t="shared" si="696"/>
        <v/>
      </c>
      <c r="AP1987" t="str">
        <f t="shared" si="697"/>
        <v/>
      </c>
      <c r="AQ1987" t="str">
        <f t="shared" si="698"/>
        <v/>
      </c>
      <c r="AR1987" t="str">
        <f t="shared" si="699"/>
        <v/>
      </c>
      <c r="AS1987" t="str">
        <f t="shared" si="700"/>
        <v/>
      </c>
      <c r="AT1987" t="str">
        <f t="shared" si="701"/>
        <v/>
      </c>
      <c r="AU1987" t="str">
        <f t="shared" si="702"/>
        <v/>
      </c>
      <c r="AV1987" t="str">
        <f t="shared" si="703"/>
        <v/>
      </c>
      <c r="AW1987">
        <f>'01_指標庫'!$H$4*ISNUMBER($F1987)+'01_指標庫'!$H$5*ISNUMBER($AA1987)+'01_指標庫'!$H$6*ISNUMBER($G1987)+'01_指標庫'!$H$7*ISNUMBER($H1987)+'01_指標庫'!$H$8*ISNUMBER($AF1987)+'01_指標庫'!$H$9*ISNUMBER($AG1987)+'01_指標庫'!$H$10*ISNUMBER($AB1987)+'01_指標庫'!$H$11*ISNUMBER($AC1987)+'01_指標庫'!$H$12*ISNUMBER($AD1987)+'01_指標庫'!$H$13*ISNUMBER($AE1987)+'01_指標庫'!$H$14*ISNUMBER($I1987)+'01_指標庫'!$H$15*ISNUMBER($AH1987)+'01_指標庫'!$H$16*ISNUMBER($K1987)+'01_指標庫'!$H$17*ISNUMBER($AI1987)+'01_指標庫'!$H$18*ISNUMBER($AJ1987)+'01_指標庫'!$H$19*ISNUMBER($AK1987)+'01_指標庫'!$H$20*ISNUMBER($BB1987)+'01_指標庫'!$H$21*ISNUMBER($BC1987)</f>
        <v>51</v>
      </c>
      <c r="AX1987">
        <f>IF(AW1987=0,50,ROUND(('01_指標庫'!$H$4*IF(ISNUMBER($F1987),L1987,0)+'01_指標庫'!$H$5*IF(ISNUMBER($AA1987),AL1987,0)+'01_指標庫'!$H$6*IF(ISNUMBER($G1987),M1987,0)+'01_指標庫'!$H$7*IF(ISNUMBER($H1987),N1987,0)+'01_指標庫'!$H$8*IF(ISNUMBER($AF1987),AQ1987,0)+'01_指標庫'!$H$9*IF(ISNUMBER($AG1987),AR1987,0)+'01_指標庫'!$H$10*IF(ISNUMBER($AB1987),AM1987,0)+'01_指標庫'!$H$11*IF(ISNUMBER($AC1987),AN1987,0)+'01_指標庫'!$H$12*IF(ISNUMBER($AD1987),AO1987,0)+'01_指標庫'!$H$13*IF(ISNUMBER($AE1987),AP1987,0)+'01_指標庫'!$H$14*IF(ISNUMBER($I1987),O1987,0)+'01_指標庫'!$H$15*IF(ISNUMBER($AH1987),AS1987,0)+'01_指標庫'!$H$16*IF(ISNUMBER($K1987),P1987,0)+'01_指標庫'!$H$17*IF(ISNUMBER($AI1987),AT1987,0)+'01_指標庫'!$H$18*IF(ISNUMBER($AJ1987),AU1987,0)+'01_指標庫'!$H$19*IF(ISNUMBER($AK1987),AV1987,0)+'01_指標庫'!$H$20*IF(ISNUMBER($BB1987),BB1987,0)+'01_指標庫'!$H$21*IF(ISNUMBER($BC1987),BC1987,0))/AW1987,1))</f>
        <v>89.2</v>
      </c>
      <c r="AY1987" s="67"/>
      <c r="AZ1987" s="67"/>
      <c r="BA1987" s="66">
        <f t="shared" si="707"/>
        <v>7.7019997517016048E-3</v>
      </c>
      <c r="BB1987">
        <f t="shared" si="708"/>
        <v>50</v>
      </c>
      <c r="BC1987" t="str">
        <f t="shared" si="709"/>
        <v/>
      </c>
    </row>
    <row r="1988" spans="1:55" ht="15" customHeight="1">
      <c r="A1988" s="56">
        <v>1984</v>
      </c>
      <c r="B1988" s="57">
        <v>45436</v>
      </c>
      <c r="C1988" s="56">
        <v>2024</v>
      </c>
      <c r="D1988" s="58" t="s">
        <v>234</v>
      </c>
      <c r="E1988" s="59">
        <v>18808.349999999999</v>
      </c>
      <c r="F1988" s="60">
        <v>0.13339100000000001</v>
      </c>
      <c r="G1988" s="60">
        <v>0</v>
      </c>
      <c r="H1988" s="61">
        <v>0.81630000000000003</v>
      </c>
      <c r="I1988" s="62">
        <v>311</v>
      </c>
      <c r="J1988" s="56" t="s">
        <v>235</v>
      </c>
      <c r="K1988" s="63">
        <v>11.93</v>
      </c>
      <c r="L1988" s="56">
        <f t="shared" si="687"/>
        <v>100</v>
      </c>
      <c r="M1988" s="56">
        <f t="shared" si="688"/>
        <v>100</v>
      </c>
      <c r="N1988" s="56">
        <f t="shared" si="689"/>
        <v>100</v>
      </c>
      <c r="O1988" s="56">
        <f t="shared" si="690"/>
        <v>100</v>
      </c>
      <c r="P1988" s="56">
        <f t="shared" si="691"/>
        <v>100</v>
      </c>
      <c r="Q1988" s="63"/>
      <c r="R1988" s="56"/>
      <c r="S1988" s="60">
        <f t="shared" si="704"/>
        <v>9.9315967715867259E-3</v>
      </c>
      <c r="T1988" s="64">
        <f t="shared" si="705"/>
        <v>-6.5779169929522263E-2</v>
      </c>
      <c r="V1988" s="65"/>
      <c r="W1988" s="65"/>
      <c r="Y1988" s="15" t="str">
        <f t="shared" si="692"/>
        <v>EASY</v>
      </c>
      <c r="AA1988" s="66">
        <f t="shared" si="706"/>
        <v>8.6939031272120326E-2</v>
      </c>
      <c r="AB1988">
        <f>LOOKUP($B1988,'07_L1政策步階'!$A$4:$A$14,'07_L1政策步階'!$C$4:$C$14)</f>
        <v>0</v>
      </c>
      <c r="AC1988" s="65"/>
      <c r="AD1988" s="65"/>
      <c r="AE1988" s="65"/>
      <c r="AF1988" s="65"/>
      <c r="AG1988" s="65"/>
      <c r="AH1988" s="65"/>
      <c r="AI1988" s="65"/>
      <c r="AJ1988" s="65"/>
      <c r="AK1988" s="65"/>
      <c r="AL1988">
        <f t="shared" si="693"/>
        <v>100</v>
      </c>
      <c r="AM1988">
        <f t="shared" si="694"/>
        <v>50</v>
      </c>
      <c r="AN1988" t="str">
        <f t="shared" si="695"/>
        <v/>
      </c>
      <c r="AO1988" t="str">
        <f t="shared" si="696"/>
        <v/>
      </c>
      <c r="AP1988" t="str">
        <f t="shared" si="697"/>
        <v/>
      </c>
      <c r="AQ1988" t="str">
        <f t="shared" si="698"/>
        <v/>
      </c>
      <c r="AR1988" t="str">
        <f t="shared" si="699"/>
        <v/>
      </c>
      <c r="AS1988" t="str">
        <f t="shared" si="700"/>
        <v/>
      </c>
      <c r="AT1988" t="str">
        <f t="shared" si="701"/>
        <v/>
      </c>
      <c r="AU1988" t="str">
        <f t="shared" si="702"/>
        <v/>
      </c>
      <c r="AV1988" t="str">
        <f t="shared" si="703"/>
        <v/>
      </c>
      <c r="AW1988">
        <f>'01_指標庫'!$H$4*ISNUMBER($F1988)+'01_指標庫'!$H$5*ISNUMBER($AA1988)+'01_指標庫'!$H$6*ISNUMBER($G1988)+'01_指標庫'!$H$7*ISNUMBER($H1988)+'01_指標庫'!$H$8*ISNUMBER($AF1988)+'01_指標庫'!$H$9*ISNUMBER($AG1988)+'01_指標庫'!$H$10*ISNUMBER($AB1988)+'01_指標庫'!$H$11*ISNUMBER($AC1988)+'01_指標庫'!$H$12*ISNUMBER($AD1988)+'01_指標庫'!$H$13*ISNUMBER($AE1988)+'01_指標庫'!$H$14*ISNUMBER($I1988)+'01_指標庫'!$H$15*ISNUMBER($AH1988)+'01_指標庫'!$H$16*ISNUMBER($K1988)+'01_指標庫'!$H$17*ISNUMBER($AI1988)+'01_指標庫'!$H$18*ISNUMBER($AJ1988)+'01_指標庫'!$H$19*ISNUMBER($AK1988)+'01_指標庫'!$H$20*ISNUMBER($BB1988)+'01_指標庫'!$H$21*ISNUMBER($BC1988)</f>
        <v>51</v>
      </c>
      <c r="AX1988">
        <f>IF(AW1988=0,50,ROUND(('01_指標庫'!$H$4*IF(ISNUMBER($F1988),L1988,0)+'01_指標庫'!$H$5*IF(ISNUMBER($AA1988),AL1988,0)+'01_指標庫'!$H$6*IF(ISNUMBER($G1988),M1988,0)+'01_指標庫'!$H$7*IF(ISNUMBER($H1988),N1988,0)+'01_指標庫'!$H$8*IF(ISNUMBER($AF1988),AQ1988,0)+'01_指標庫'!$H$9*IF(ISNUMBER($AG1988),AR1988,0)+'01_指標庫'!$H$10*IF(ISNUMBER($AB1988),AM1988,0)+'01_指標庫'!$H$11*IF(ISNUMBER($AC1988),AN1988,0)+'01_指標庫'!$H$12*IF(ISNUMBER($AD1988),AO1988,0)+'01_指標庫'!$H$13*IF(ISNUMBER($AE1988),AP1988,0)+'01_指標庫'!$H$14*IF(ISNUMBER($I1988),O1988,0)+'01_指標庫'!$H$15*IF(ISNUMBER($AH1988),AS1988,0)+'01_指標庫'!$H$16*IF(ISNUMBER($K1988),P1988,0)+'01_指標庫'!$H$17*IF(ISNUMBER($AI1988),AT1988,0)+'01_指標庫'!$H$18*IF(ISNUMBER($AJ1988),AU1988,0)+'01_指標庫'!$H$19*IF(ISNUMBER($AK1988),AV1988,0)+'01_指標庫'!$H$20*IF(ISNUMBER($BB1988),BB1988,0)+'01_指標庫'!$H$21*IF(ISNUMBER($BC1988),BC1988,0))/AW1988,1))</f>
        <v>89.2</v>
      </c>
      <c r="AY1988" s="67"/>
      <c r="AZ1988" s="67"/>
      <c r="BA1988" s="66">
        <f t="shared" si="707"/>
        <v>7.0133512142716015E-3</v>
      </c>
      <c r="BB1988">
        <f t="shared" si="708"/>
        <v>50</v>
      </c>
      <c r="BC1988" t="str">
        <f t="shared" si="709"/>
        <v/>
      </c>
    </row>
    <row r="1989" spans="1:55" ht="15" customHeight="1">
      <c r="A1989" s="56">
        <v>1985</v>
      </c>
      <c r="B1989" s="57">
        <v>45440</v>
      </c>
      <c r="C1989" s="56">
        <v>2024</v>
      </c>
      <c r="D1989" s="58" t="s">
        <v>237</v>
      </c>
      <c r="E1989" s="59">
        <v>18869.439999999999</v>
      </c>
      <c r="F1989" s="60">
        <v>0.135792</v>
      </c>
      <c r="G1989" s="60">
        <v>0</v>
      </c>
      <c r="H1989" s="61">
        <v>0.81630000000000003</v>
      </c>
      <c r="I1989" s="62">
        <v>309</v>
      </c>
      <c r="J1989" s="56" t="s">
        <v>235</v>
      </c>
      <c r="K1989" s="63">
        <v>12.92</v>
      </c>
      <c r="L1989" s="56">
        <f t="shared" ref="L1989:L2052" si="710">IF(COUNT(F1989)=0,50,IF(F1989&gt;=0,100,IF(F1989&gt;=-0.02,50,0)))</f>
        <v>100</v>
      </c>
      <c r="M1989" s="56">
        <f t="shared" ref="M1989:M2052" si="711">IF(COUNT(G1989)=0,50,IF(G1989&gt;-0.06,100,IF(G1989&gt;-0.15,50,0)))</f>
        <v>100</v>
      </c>
      <c r="N1989" s="56">
        <f t="shared" ref="N1989:N2052" si="712">IF(COUNT(H1989)=0,50,IF(H1989&gt;=0.6,100,IF(H1989&gt;=0.4,50,0)))</f>
        <v>100</v>
      </c>
      <c r="O1989" s="56">
        <f t="shared" ref="O1989:O2052" si="713">IF(COUNT(I1989)=0,50,IF(J1989="proxy_vix",50,IF(I1989&lt;350,100,IF(I1989&lt;=450,50,0))))</f>
        <v>100</v>
      </c>
      <c r="P1989" s="56">
        <f t="shared" ref="P1989:P2052" si="714">IF(COUNT(K1989)=0,50,IF(K1989&lt;20,100,IF(K1989&lt;=25,50,0)))</f>
        <v>100</v>
      </c>
      <c r="Q1989" s="63"/>
      <c r="R1989" s="56"/>
      <c r="S1989" s="60">
        <f t="shared" si="704"/>
        <v>3.2480254780455908E-3</v>
      </c>
      <c r="T1989" s="64">
        <f t="shared" si="705"/>
        <v>8.2984073763621158E-2</v>
      </c>
      <c r="V1989" s="65"/>
      <c r="W1989" s="65"/>
      <c r="Y1989" s="15" t="str">
        <f t="shared" ref="Y1989:Y2052" si="715">IF(AX1989&gt;=70,"EASY",IF(AX1989&gt;40,"UNCERTAIN","HARD"))</f>
        <v>EASY</v>
      </c>
      <c r="AA1989" s="66">
        <f t="shared" si="706"/>
        <v>8.6992889977749011E-2</v>
      </c>
      <c r="AB1989">
        <f>LOOKUP($B1989,'07_L1政策步階'!$A$4:$A$14,'07_L1政策步階'!$C$4:$C$14)</f>
        <v>0</v>
      </c>
      <c r="AC1989" s="65"/>
      <c r="AD1989" s="65"/>
      <c r="AE1989" s="65"/>
      <c r="AF1989" s="65"/>
      <c r="AG1989" s="65"/>
      <c r="AH1989" s="65"/>
      <c r="AI1989" s="65"/>
      <c r="AJ1989" s="65"/>
      <c r="AK1989" s="65"/>
      <c r="AL1989">
        <f t="shared" ref="AL1989:AL2052" si="716">IF(ISNUMBER($AA1989),IF($AA1989&gt;=0.005,100,IF($AA1989&gt;=-0.015,50,0)),"")</f>
        <v>100</v>
      </c>
      <c r="AM1989">
        <f t="shared" ref="AM1989:AM2052" si="717">IF(ISNUMBER($AB1989),IF($AB1989=1,100,IF($AB1989=0,50,0)),"")</f>
        <v>50</v>
      </c>
      <c r="AN1989" t="str">
        <f t="shared" ref="AN1989:AN2052" si="718">IF(ISNUMBER($AC1989),IF($AC1989&gt;=0.001,100,IF($AC1989&gt;=-0.003,50,0)),"")</f>
        <v/>
      </c>
      <c r="AO1989" t="str">
        <f t="shared" ref="AO1989:AO2052" si="719">IF(ISNUMBER($AD1989),IF($AD1989&gt;=0.04,100,IF($AD1989&gt;=0,50,0)),"")</f>
        <v/>
      </c>
      <c r="AP1989" t="str">
        <f t="shared" ref="AP1989:AP2052" si="720">IF(ISNUMBER($AE1989),IF($AE1989&gt;=25,100,IF($AE1989&gt;=-75,50,0)),"")</f>
        <v/>
      </c>
      <c r="AQ1989" t="str">
        <f t="shared" ref="AQ1989:AQ2052" si="721">IF(ISNUMBER($AF1989),IF($AF1989&gt;0,100,IF($AF1989&gt;=-50,50,0)),"")</f>
        <v/>
      </c>
      <c r="AR1989" t="str">
        <f t="shared" ref="AR1989:AR2052" si="722">IF(ISNUMBER($AG1989),IF($AG1989=1,100,IF($AG1989=0,50,0)),"")</f>
        <v/>
      </c>
      <c r="AS1989" t="str">
        <f t="shared" ref="AS1989:AS2052" si="723">IF(ISNUMBER($AH1989),IF($AH1989&lt;0,100,IF($AH1989&lt;=20,50,0)),"")</f>
        <v/>
      </c>
      <c r="AT1989" t="str">
        <f t="shared" ref="AT1989:AT2052" si="724">IF(ISNUMBER($AI1989),IF($AI1989&lt;0.95,100,IF($AI1989&lt;=1,50,0)),"")</f>
        <v/>
      </c>
      <c r="AU1989" t="str">
        <f t="shared" ref="AU1989:AU2052" si="725">IF(ISNUMBER($AJ1989),IF($AJ1989&lt;30,0,IF($AJ1989&lt;40,50,IF($AJ1989&lt;=90,100,50))),"")</f>
        <v/>
      </c>
      <c r="AV1989" t="str">
        <f t="shared" ref="AV1989:AV2052" si="726">IF(ISNUMBER($AK1989),IF($AK1989&gt;-0.2,100,IF($AK1989&gt;=-0.4,50,0)),"")</f>
        <v/>
      </c>
      <c r="AW1989">
        <f>'01_指標庫'!$H$4*ISNUMBER($F1989)+'01_指標庫'!$H$5*ISNUMBER($AA1989)+'01_指標庫'!$H$6*ISNUMBER($G1989)+'01_指標庫'!$H$7*ISNUMBER($H1989)+'01_指標庫'!$H$8*ISNUMBER($AF1989)+'01_指標庫'!$H$9*ISNUMBER($AG1989)+'01_指標庫'!$H$10*ISNUMBER($AB1989)+'01_指標庫'!$H$11*ISNUMBER($AC1989)+'01_指標庫'!$H$12*ISNUMBER($AD1989)+'01_指標庫'!$H$13*ISNUMBER($AE1989)+'01_指標庫'!$H$14*ISNUMBER($I1989)+'01_指標庫'!$H$15*ISNUMBER($AH1989)+'01_指標庫'!$H$16*ISNUMBER($K1989)+'01_指標庫'!$H$17*ISNUMBER($AI1989)+'01_指標庫'!$H$18*ISNUMBER($AJ1989)+'01_指標庫'!$H$19*ISNUMBER($AK1989)+'01_指標庫'!$H$20*ISNUMBER($BB1989)+'01_指標庫'!$H$21*ISNUMBER($BC1989)</f>
        <v>51</v>
      </c>
      <c r="AX1989">
        <f>IF(AW1989=0,50,ROUND(('01_指標庫'!$H$4*IF(ISNUMBER($F1989),L1989,0)+'01_指標庫'!$H$5*IF(ISNUMBER($AA1989),AL1989,0)+'01_指標庫'!$H$6*IF(ISNUMBER($G1989),M1989,0)+'01_指標庫'!$H$7*IF(ISNUMBER($H1989),N1989,0)+'01_指標庫'!$H$8*IF(ISNUMBER($AF1989),AQ1989,0)+'01_指標庫'!$H$9*IF(ISNUMBER($AG1989),AR1989,0)+'01_指標庫'!$H$10*IF(ISNUMBER($AB1989),AM1989,0)+'01_指標庫'!$H$11*IF(ISNUMBER($AC1989),AN1989,0)+'01_指標庫'!$H$12*IF(ISNUMBER($AD1989),AO1989,0)+'01_指標庫'!$H$13*IF(ISNUMBER($AE1989),AP1989,0)+'01_指標庫'!$H$14*IF(ISNUMBER($I1989),O1989,0)+'01_指標庫'!$H$15*IF(ISNUMBER($AH1989),AS1989,0)+'01_指標庫'!$H$16*IF(ISNUMBER($K1989),P1989,0)+'01_指標庫'!$H$17*IF(ISNUMBER($AI1989),AT1989,0)+'01_指標庫'!$H$18*IF(ISNUMBER($AJ1989),AU1989,0)+'01_指標庫'!$H$19*IF(ISNUMBER($AK1989),AV1989,0)+'01_指標庫'!$H$20*IF(ISNUMBER($BB1989),BB1989,0)+'01_指標庫'!$H$21*IF(ISNUMBER($BC1989),BC1989,0))/AW1989,1))</f>
        <v>89.2</v>
      </c>
      <c r="AY1989" s="67"/>
      <c r="AZ1989" s="67"/>
      <c r="BA1989" s="66">
        <f t="shared" si="707"/>
        <v>5.4843422292205624E-3</v>
      </c>
      <c r="BB1989">
        <f t="shared" si="708"/>
        <v>50</v>
      </c>
      <c r="BC1989" t="str">
        <f t="shared" si="709"/>
        <v/>
      </c>
    </row>
    <row r="1990" spans="1:55" ht="15" customHeight="1">
      <c r="A1990" s="56">
        <v>1986</v>
      </c>
      <c r="B1990" s="57">
        <v>45441</v>
      </c>
      <c r="C1990" s="56">
        <v>2024</v>
      </c>
      <c r="D1990" s="58" t="s">
        <v>238</v>
      </c>
      <c r="E1990" s="59">
        <v>18736.75</v>
      </c>
      <c r="F1990" s="60">
        <v>0.12654799999999999</v>
      </c>
      <c r="G1990" s="60">
        <v>-7.0320000000000001E-3</v>
      </c>
      <c r="H1990" s="61">
        <v>0.79590000000000005</v>
      </c>
      <c r="I1990" s="62">
        <v>315</v>
      </c>
      <c r="J1990" s="56" t="s">
        <v>235</v>
      </c>
      <c r="K1990" s="63">
        <v>14.28</v>
      </c>
      <c r="L1990" s="56">
        <f t="shared" si="710"/>
        <v>100</v>
      </c>
      <c r="M1990" s="56">
        <f t="shared" si="711"/>
        <v>100</v>
      </c>
      <c r="N1990" s="56">
        <f t="shared" si="712"/>
        <v>100</v>
      </c>
      <c r="O1990" s="56">
        <f t="shared" si="713"/>
        <v>100</v>
      </c>
      <c r="P1990" s="56">
        <f t="shared" si="714"/>
        <v>100</v>
      </c>
      <c r="Q1990" s="63"/>
      <c r="R1990" s="56"/>
      <c r="S1990" s="60">
        <f t="shared" ref="S1990:S2053" si="727">$E1990/$E1989-1</f>
        <v>-7.0320051893431046E-3</v>
      </c>
      <c r="T1990" s="64">
        <f t="shared" ref="T1990:T2053" si="728">$K1990/$K1989-1</f>
        <v>0.10526315789473673</v>
      </c>
      <c r="V1990" s="65"/>
      <c r="W1990" s="65"/>
      <c r="Y1990" s="15" t="str">
        <f t="shared" si="715"/>
        <v>EASY</v>
      </c>
      <c r="AA1990" s="66">
        <f t="shared" si="706"/>
        <v>8.6684944824631849E-2</v>
      </c>
      <c r="AB1990">
        <f>LOOKUP($B1990,'07_L1政策步階'!$A$4:$A$14,'07_L1政策步階'!$C$4:$C$14)</f>
        <v>0</v>
      </c>
      <c r="AC1990" s="65"/>
      <c r="AD1990" s="65"/>
      <c r="AE1990" s="65"/>
      <c r="AF1990" s="65"/>
      <c r="AG1990" s="65"/>
      <c r="AH1990" s="65"/>
      <c r="AI1990" s="65"/>
      <c r="AJ1990" s="65"/>
      <c r="AK1990" s="65"/>
      <c r="AL1990">
        <f t="shared" si="716"/>
        <v>100</v>
      </c>
      <c r="AM1990">
        <f t="shared" si="717"/>
        <v>50</v>
      </c>
      <c r="AN1990" t="str">
        <f t="shared" si="718"/>
        <v/>
      </c>
      <c r="AO1990" t="str">
        <f t="shared" si="719"/>
        <v/>
      </c>
      <c r="AP1990" t="str">
        <f t="shared" si="720"/>
        <v/>
      </c>
      <c r="AQ1990" t="str">
        <f t="shared" si="721"/>
        <v/>
      </c>
      <c r="AR1990" t="str">
        <f t="shared" si="722"/>
        <v/>
      </c>
      <c r="AS1990" t="str">
        <f t="shared" si="723"/>
        <v/>
      </c>
      <c r="AT1990" t="str">
        <f t="shared" si="724"/>
        <v/>
      </c>
      <c r="AU1990" t="str">
        <f t="shared" si="725"/>
        <v/>
      </c>
      <c r="AV1990" t="str">
        <f t="shared" si="726"/>
        <v/>
      </c>
      <c r="AW1990">
        <f>'01_指標庫'!$H$4*ISNUMBER($F1990)+'01_指標庫'!$H$5*ISNUMBER($AA1990)+'01_指標庫'!$H$6*ISNUMBER($G1990)+'01_指標庫'!$H$7*ISNUMBER($H1990)+'01_指標庫'!$H$8*ISNUMBER($AF1990)+'01_指標庫'!$H$9*ISNUMBER($AG1990)+'01_指標庫'!$H$10*ISNUMBER($AB1990)+'01_指標庫'!$H$11*ISNUMBER($AC1990)+'01_指標庫'!$H$12*ISNUMBER($AD1990)+'01_指標庫'!$H$13*ISNUMBER($AE1990)+'01_指標庫'!$H$14*ISNUMBER($I1990)+'01_指標庫'!$H$15*ISNUMBER($AH1990)+'01_指標庫'!$H$16*ISNUMBER($K1990)+'01_指標庫'!$H$17*ISNUMBER($AI1990)+'01_指標庫'!$H$18*ISNUMBER($AJ1990)+'01_指標庫'!$H$19*ISNUMBER($AK1990)+'01_指標庫'!$H$20*ISNUMBER($BB1990)+'01_指標庫'!$H$21*ISNUMBER($BC1990)</f>
        <v>51</v>
      </c>
      <c r="AX1990">
        <f>IF(AW1990=0,50,ROUND(('01_指標庫'!$H$4*IF(ISNUMBER($F1990),L1990,0)+'01_指標庫'!$H$5*IF(ISNUMBER($AA1990),AL1990,0)+'01_指標庫'!$H$6*IF(ISNUMBER($G1990),M1990,0)+'01_指標庫'!$H$7*IF(ISNUMBER($H1990),N1990,0)+'01_指標庫'!$H$8*IF(ISNUMBER($AF1990),AQ1990,0)+'01_指標庫'!$H$9*IF(ISNUMBER($AG1990),AR1990,0)+'01_指標庫'!$H$10*IF(ISNUMBER($AB1990),AM1990,0)+'01_指標庫'!$H$11*IF(ISNUMBER($AC1990),AN1990,0)+'01_指標庫'!$H$12*IF(ISNUMBER($AD1990),AO1990,0)+'01_指標庫'!$H$13*IF(ISNUMBER($AE1990),AP1990,0)+'01_指標庫'!$H$14*IF(ISNUMBER($I1990),O1990,0)+'01_指標庫'!$H$15*IF(ISNUMBER($AH1990),AS1990,0)+'01_指標庫'!$H$16*IF(ISNUMBER($K1990),P1990,0)+'01_指標庫'!$H$17*IF(ISNUMBER($AI1990),AT1990,0)+'01_指標庫'!$H$18*IF(ISNUMBER($AJ1990),AU1990,0)+'01_指標庫'!$H$19*IF(ISNUMBER($AK1990),AV1990,0)+'01_指標庫'!$H$20*IF(ISNUMBER($BB1990),BB1990,0)+'01_指標庫'!$H$21*IF(ISNUMBER($BC1990),BC1990,0))/AW1990,1))</f>
        <v>89.2</v>
      </c>
      <c r="AY1990" s="67"/>
      <c r="AZ1990" s="67"/>
      <c r="BA1990" s="66">
        <f t="shared" si="707"/>
        <v>3.5020774818181888E-3</v>
      </c>
      <c r="BB1990">
        <f t="shared" si="708"/>
        <v>50</v>
      </c>
      <c r="BC1990" t="str">
        <f t="shared" si="709"/>
        <v/>
      </c>
    </row>
    <row r="1991" spans="1:55" ht="15" customHeight="1">
      <c r="A1991" s="56">
        <v>1987</v>
      </c>
      <c r="B1991" s="57">
        <v>45442</v>
      </c>
      <c r="C1991" s="56">
        <v>2024</v>
      </c>
      <c r="D1991" s="58" t="s">
        <v>239</v>
      </c>
      <c r="E1991" s="59">
        <v>18538.66</v>
      </c>
      <c r="F1991" s="60">
        <v>0.113522</v>
      </c>
      <c r="G1991" s="60">
        <v>-1.753E-2</v>
      </c>
      <c r="H1991" s="61">
        <v>0.75509999999999999</v>
      </c>
      <c r="I1991" s="62">
        <v>319</v>
      </c>
      <c r="J1991" s="56" t="s">
        <v>235</v>
      </c>
      <c r="K1991" s="63">
        <v>14.47</v>
      </c>
      <c r="L1991" s="56">
        <f t="shared" si="710"/>
        <v>100</v>
      </c>
      <c r="M1991" s="56">
        <f t="shared" si="711"/>
        <v>100</v>
      </c>
      <c r="N1991" s="56">
        <f t="shared" si="712"/>
        <v>100</v>
      </c>
      <c r="O1991" s="56">
        <f t="shared" si="713"/>
        <v>100</v>
      </c>
      <c r="P1991" s="56">
        <f t="shared" si="714"/>
        <v>100</v>
      </c>
      <c r="Q1991" s="63"/>
      <c r="R1991" s="56"/>
      <c r="S1991" s="60">
        <f t="shared" si="727"/>
        <v>-1.0572271071557227E-2</v>
      </c>
      <c r="T1991" s="64">
        <f t="shared" si="728"/>
        <v>1.3305322128851715E-2</v>
      </c>
      <c r="V1991" s="65"/>
      <c r="W1991" s="65"/>
      <c r="Y1991" s="15" t="str">
        <f t="shared" si="715"/>
        <v>EASY</v>
      </c>
      <c r="AA1991" s="66">
        <f t="shared" si="706"/>
        <v>8.6205579991847747E-2</v>
      </c>
      <c r="AB1991">
        <f>LOOKUP($B1991,'07_L1政策步階'!$A$4:$A$14,'07_L1政策步階'!$C$4:$C$14)</f>
        <v>0</v>
      </c>
      <c r="AC1991" s="65"/>
      <c r="AD1991" s="65"/>
      <c r="AE1991" s="65"/>
      <c r="AF1991" s="65"/>
      <c r="AG1991" s="65"/>
      <c r="AH1991" s="65"/>
      <c r="AI1991" s="65"/>
      <c r="AJ1991" s="65"/>
      <c r="AK1991" s="65"/>
      <c r="AL1991">
        <f t="shared" si="716"/>
        <v>100</v>
      </c>
      <c r="AM1991">
        <f t="shared" si="717"/>
        <v>50</v>
      </c>
      <c r="AN1991" t="str">
        <f t="shared" si="718"/>
        <v/>
      </c>
      <c r="AO1991" t="str">
        <f t="shared" si="719"/>
        <v/>
      </c>
      <c r="AP1991" t="str">
        <f t="shared" si="720"/>
        <v/>
      </c>
      <c r="AQ1991" t="str">
        <f t="shared" si="721"/>
        <v/>
      </c>
      <c r="AR1991" t="str">
        <f t="shared" si="722"/>
        <v/>
      </c>
      <c r="AS1991" t="str">
        <f t="shared" si="723"/>
        <v/>
      </c>
      <c r="AT1991" t="str">
        <f t="shared" si="724"/>
        <v/>
      </c>
      <c r="AU1991" t="str">
        <f t="shared" si="725"/>
        <v/>
      </c>
      <c r="AV1991" t="str">
        <f t="shared" si="726"/>
        <v/>
      </c>
      <c r="AW1991">
        <f>'01_指標庫'!$H$4*ISNUMBER($F1991)+'01_指標庫'!$H$5*ISNUMBER($AA1991)+'01_指標庫'!$H$6*ISNUMBER($G1991)+'01_指標庫'!$H$7*ISNUMBER($H1991)+'01_指標庫'!$H$8*ISNUMBER($AF1991)+'01_指標庫'!$H$9*ISNUMBER($AG1991)+'01_指標庫'!$H$10*ISNUMBER($AB1991)+'01_指標庫'!$H$11*ISNUMBER($AC1991)+'01_指標庫'!$H$12*ISNUMBER($AD1991)+'01_指標庫'!$H$13*ISNUMBER($AE1991)+'01_指標庫'!$H$14*ISNUMBER($I1991)+'01_指標庫'!$H$15*ISNUMBER($AH1991)+'01_指標庫'!$H$16*ISNUMBER($K1991)+'01_指標庫'!$H$17*ISNUMBER($AI1991)+'01_指標庫'!$H$18*ISNUMBER($AJ1991)+'01_指標庫'!$H$19*ISNUMBER($AK1991)+'01_指標庫'!$H$20*ISNUMBER($BB1991)+'01_指標庫'!$H$21*ISNUMBER($BC1991)</f>
        <v>51</v>
      </c>
      <c r="AX1991">
        <f>IF(AW1991=0,50,ROUND(('01_指標庫'!$H$4*IF(ISNUMBER($F1991),L1991,0)+'01_指標庫'!$H$5*IF(ISNUMBER($AA1991),AL1991,0)+'01_指標庫'!$H$6*IF(ISNUMBER($G1991),M1991,0)+'01_指標庫'!$H$7*IF(ISNUMBER($H1991),N1991,0)+'01_指標庫'!$H$8*IF(ISNUMBER($AF1991),AQ1991,0)+'01_指標庫'!$H$9*IF(ISNUMBER($AG1991),AR1991,0)+'01_指標庫'!$H$10*IF(ISNUMBER($AB1991),AM1991,0)+'01_指標庫'!$H$11*IF(ISNUMBER($AC1991),AN1991,0)+'01_指標庫'!$H$12*IF(ISNUMBER($AD1991),AO1991,0)+'01_指標庫'!$H$13*IF(ISNUMBER($AE1991),AP1991,0)+'01_指標庫'!$H$14*IF(ISNUMBER($I1991),O1991,0)+'01_指標庫'!$H$15*IF(ISNUMBER($AH1991),AS1991,0)+'01_指標庫'!$H$16*IF(ISNUMBER($K1991),P1991,0)+'01_指標庫'!$H$17*IF(ISNUMBER($AI1991),AT1991,0)+'01_指標庫'!$H$18*IF(ISNUMBER($AJ1991),AU1991,0)+'01_指標庫'!$H$19*IF(ISNUMBER($AK1991),AV1991,0)+'01_指標庫'!$H$20*IF(ISNUMBER($BB1991),BB1991,0)+'01_指標庫'!$H$21*IF(ISNUMBER($BC1991),BC1991,0))/AW1991,1))</f>
        <v>89.2</v>
      </c>
      <c r="AY1991" s="67"/>
      <c r="AZ1991" s="67"/>
      <c r="BA1991" s="66">
        <f t="shared" si="707"/>
        <v>2.030315038010766E-3</v>
      </c>
      <c r="BB1991">
        <f t="shared" si="708"/>
        <v>50</v>
      </c>
      <c r="BC1991" t="str">
        <f t="shared" si="709"/>
        <v/>
      </c>
    </row>
    <row r="1992" spans="1:55" ht="15" customHeight="1">
      <c r="A1992" s="56">
        <v>1988</v>
      </c>
      <c r="B1992" s="57">
        <v>45443</v>
      </c>
      <c r="C1992" s="56">
        <v>2024</v>
      </c>
      <c r="D1992" s="58" t="s">
        <v>234</v>
      </c>
      <c r="E1992" s="59">
        <v>18536.650000000001</v>
      </c>
      <c r="F1992" s="60">
        <v>0.112233</v>
      </c>
      <c r="G1992" s="60">
        <v>-1.7635999999999999E-2</v>
      </c>
      <c r="H1992" s="61">
        <v>0.79590000000000005</v>
      </c>
      <c r="I1992" s="62">
        <v>320</v>
      </c>
      <c r="J1992" s="56" t="s">
        <v>235</v>
      </c>
      <c r="K1992" s="63">
        <v>12.92</v>
      </c>
      <c r="L1992" s="56">
        <f t="shared" si="710"/>
        <v>100</v>
      </c>
      <c r="M1992" s="56">
        <f t="shared" si="711"/>
        <v>100</v>
      </c>
      <c r="N1992" s="56">
        <f t="shared" si="712"/>
        <v>100</v>
      </c>
      <c r="O1992" s="56">
        <f t="shared" si="713"/>
        <v>100</v>
      </c>
      <c r="P1992" s="56">
        <f t="shared" si="714"/>
        <v>100</v>
      </c>
      <c r="Q1992" s="63"/>
      <c r="R1992" s="56"/>
      <c r="S1992" s="60">
        <f t="shared" si="727"/>
        <v>-1.0842207581340801E-4</v>
      </c>
      <c r="T1992" s="64">
        <f t="shared" si="728"/>
        <v>-0.10711817553559089</v>
      </c>
      <c r="V1992" s="65"/>
      <c r="W1992" s="65"/>
      <c r="Y1992" s="15" t="str">
        <f t="shared" si="715"/>
        <v>EASY</v>
      </c>
      <c r="AA1992" s="66">
        <f t="shared" si="706"/>
        <v>8.5421214192165973E-2</v>
      </c>
      <c r="AB1992">
        <f>LOOKUP($B1992,'07_L1政策步階'!$A$4:$A$14,'07_L1政策步階'!$C$4:$C$14)</f>
        <v>0</v>
      </c>
      <c r="AC1992" s="65"/>
      <c r="AD1992" s="65"/>
      <c r="AE1992" s="65"/>
      <c r="AF1992" s="65"/>
      <c r="AG1992" s="65"/>
      <c r="AH1992" s="65"/>
      <c r="AI1992" s="65"/>
      <c r="AJ1992" s="65"/>
      <c r="AK1992" s="65"/>
      <c r="AL1992">
        <f t="shared" si="716"/>
        <v>100</v>
      </c>
      <c r="AM1992">
        <f t="shared" si="717"/>
        <v>50</v>
      </c>
      <c r="AN1992" t="str">
        <f t="shared" si="718"/>
        <v/>
      </c>
      <c r="AO1992" t="str">
        <f t="shared" si="719"/>
        <v/>
      </c>
      <c r="AP1992" t="str">
        <f t="shared" si="720"/>
        <v/>
      </c>
      <c r="AQ1992" t="str">
        <f t="shared" si="721"/>
        <v/>
      </c>
      <c r="AR1992" t="str">
        <f t="shared" si="722"/>
        <v/>
      </c>
      <c r="AS1992" t="str">
        <f t="shared" si="723"/>
        <v/>
      </c>
      <c r="AT1992" t="str">
        <f t="shared" si="724"/>
        <v/>
      </c>
      <c r="AU1992" t="str">
        <f t="shared" si="725"/>
        <v/>
      </c>
      <c r="AV1992" t="str">
        <f t="shared" si="726"/>
        <v/>
      </c>
      <c r="AW1992">
        <f>'01_指標庫'!$H$4*ISNUMBER($F1992)+'01_指標庫'!$H$5*ISNUMBER($AA1992)+'01_指標庫'!$H$6*ISNUMBER($G1992)+'01_指標庫'!$H$7*ISNUMBER($H1992)+'01_指標庫'!$H$8*ISNUMBER($AF1992)+'01_指標庫'!$H$9*ISNUMBER($AG1992)+'01_指標庫'!$H$10*ISNUMBER($AB1992)+'01_指標庫'!$H$11*ISNUMBER($AC1992)+'01_指標庫'!$H$12*ISNUMBER($AD1992)+'01_指標庫'!$H$13*ISNUMBER($AE1992)+'01_指標庫'!$H$14*ISNUMBER($I1992)+'01_指標庫'!$H$15*ISNUMBER($AH1992)+'01_指標庫'!$H$16*ISNUMBER($K1992)+'01_指標庫'!$H$17*ISNUMBER($AI1992)+'01_指標庫'!$H$18*ISNUMBER($AJ1992)+'01_指標庫'!$H$19*ISNUMBER($AK1992)+'01_指標庫'!$H$20*ISNUMBER($BB1992)+'01_指標庫'!$H$21*ISNUMBER($BC1992)</f>
        <v>51</v>
      </c>
      <c r="AX1992">
        <f>IF(AW1992=0,50,ROUND(('01_指標庫'!$H$4*IF(ISNUMBER($F1992),L1992,0)+'01_指標庫'!$H$5*IF(ISNUMBER($AA1992),AL1992,0)+'01_指標庫'!$H$6*IF(ISNUMBER($G1992),M1992,0)+'01_指標庫'!$H$7*IF(ISNUMBER($H1992),N1992,0)+'01_指標庫'!$H$8*IF(ISNUMBER($AF1992),AQ1992,0)+'01_指標庫'!$H$9*IF(ISNUMBER($AG1992),AR1992,0)+'01_指標庫'!$H$10*IF(ISNUMBER($AB1992),AM1992,0)+'01_指標庫'!$H$11*IF(ISNUMBER($AC1992),AN1992,0)+'01_指標庫'!$H$12*IF(ISNUMBER($AD1992),AO1992,0)+'01_指標庫'!$H$13*IF(ISNUMBER($AE1992),AP1992,0)+'01_指標庫'!$H$14*IF(ISNUMBER($I1992),O1992,0)+'01_指標庫'!$H$15*IF(ISNUMBER($AH1992),AS1992,0)+'01_指標庫'!$H$16*IF(ISNUMBER($K1992),P1992,0)+'01_指標庫'!$H$17*IF(ISNUMBER($AI1992),AT1992,0)+'01_指標庫'!$H$18*IF(ISNUMBER($AJ1992),AU1992,0)+'01_指標庫'!$H$19*IF(ISNUMBER($AK1992),AV1992,0)+'01_指標庫'!$H$20*IF(ISNUMBER($BB1992),BB1992,0)+'01_指標庫'!$H$21*IF(ISNUMBER($BC1992),BC1992,0))/AW1992,1))</f>
        <v>89.2</v>
      </c>
      <c r="AY1992" s="67"/>
      <c r="AZ1992" s="67"/>
      <c r="BA1992" s="66">
        <f t="shared" si="707"/>
        <v>1.215725655527633E-3</v>
      </c>
      <c r="BB1992">
        <f t="shared" si="708"/>
        <v>50</v>
      </c>
      <c r="BC1992" t="str">
        <f t="shared" si="709"/>
        <v/>
      </c>
    </row>
    <row r="1993" spans="1:55" ht="15" customHeight="1">
      <c r="A1993" s="56">
        <v>1989</v>
      </c>
      <c r="B1993" s="57">
        <v>45446</v>
      </c>
      <c r="C1993" s="56">
        <v>2024</v>
      </c>
      <c r="D1993" s="58" t="s">
        <v>236</v>
      </c>
      <c r="E1993" s="59">
        <v>18600.97</v>
      </c>
      <c r="F1993" s="60">
        <v>0.114846</v>
      </c>
      <c r="G1993" s="60">
        <v>-1.4227999999999999E-2</v>
      </c>
      <c r="H1993" s="61">
        <v>0.77549999999999997</v>
      </c>
      <c r="I1993" s="62">
        <v>317</v>
      </c>
      <c r="J1993" s="56" t="s">
        <v>235</v>
      </c>
      <c r="K1993" s="63">
        <v>13.11</v>
      </c>
      <c r="L1993" s="56">
        <f t="shared" si="710"/>
        <v>100</v>
      </c>
      <c r="M1993" s="56">
        <f t="shared" si="711"/>
        <v>100</v>
      </c>
      <c r="N1993" s="56">
        <f t="shared" si="712"/>
        <v>100</v>
      </c>
      <c r="O1993" s="56">
        <f t="shared" si="713"/>
        <v>100</v>
      </c>
      <c r="P1993" s="56">
        <f t="shared" si="714"/>
        <v>100</v>
      </c>
      <c r="Q1993" s="63"/>
      <c r="R1993" s="56"/>
      <c r="S1993" s="60">
        <f t="shared" si="727"/>
        <v>3.4698826379091496E-3</v>
      </c>
      <c r="T1993" s="64">
        <f t="shared" si="728"/>
        <v>1.4705882352941124E-2</v>
      </c>
      <c r="V1993" s="65"/>
      <c r="W1993" s="65"/>
      <c r="Y1993" s="15" t="str">
        <f t="shared" si="715"/>
        <v>EASY</v>
      </c>
      <c r="AA1993" s="66">
        <f t="shared" si="706"/>
        <v>8.454607807494785E-2</v>
      </c>
      <c r="AB1993">
        <f>LOOKUP($B1993,'07_L1政策步階'!$A$4:$A$14,'07_L1政策步階'!$C$4:$C$14)</f>
        <v>0</v>
      </c>
      <c r="AC1993" s="65"/>
      <c r="AD1993" s="65"/>
      <c r="AE1993" s="65"/>
      <c r="AF1993" s="65"/>
      <c r="AG1993" s="65"/>
      <c r="AH1993" s="65"/>
      <c r="AI1993" s="65"/>
      <c r="AJ1993" s="65"/>
      <c r="AK1993" s="65"/>
      <c r="AL1993">
        <f t="shared" si="716"/>
        <v>100</v>
      </c>
      <c r="AM1993">
        <f t="shared" si="717"/>
        <v>50</v>
      </c>
      <c r="AN1993" t="str">
        <f t="shared" si="718"/>
        <v/>
      </c>
      <c r="AO1993" t="str">
        <f t="shared" si="719"/>
        <v/>
      </c>
      <c r="AP1993" t="str">
        <f t="shared" si="720"/>
        <v/>
      </c>
      <c r="AQ1993" t="str">
        <f t="shared" si="721"/>
        <v/>
      </c>
      <c r="AR1993" t="str">
        <f t="shared" si="722"/>
        <v/>
      </c>
      <c r="AS1993" t="str">
        <f t="shared" si="723"/>
        <v/>
      </c>
      <c r="AT1993" t="str">
        <f t="shared" si="724"/>
        <v/>
      </c>
      <c r="AU1993" t="str">
        <f t="shared" si="725"/>
        <v/>
      </c>
      <c r="AV1993" t="str">
        <f t="shared" si="726"/>
        <v/>
      </c>
      <c r="AW1993">
        <f>'01_指標庫'!$H$4*ISNUMBER($F1993)+'01_指標庫'!$H$5*ISNUMBER($AA1993)+'01_指標庫'!$H$6*ISNUMBER($G1993)+'01_指標庫'!$H$7*ISNUMBER($H1993)+'01_指標庫'!$H$8*ISNUMBER($AF1993)+'01_指標庫'!$H$9*ISNUMBER($AG1993)+'01_指標庫'!$H$10*ISNUMBER($AB1993)+'01_指標庫'!$H$11*ISNUMBER($AC1993)+'01_指標庫'!$H$12*ISNUMBER($AD1993)+'01_指標庫'!$H$13*ISNUMBER($AE1993)+'01_指標庫'!$H$14*ISNUMBER($I1993)+'01_指標庫'!$H$15*ISNUMBER($AH1993)+'01_指標庫'!$H$16*ISNUMBER($K1993)+'01_指標庫'!$H$17*ISNUMBER($AI1993)+'01_指標庫'!$H$18*ISNUMBER($AJ1993)+'01_指標庫'!$H$19*ISNUMBER($AK1993)+'01_指標庫'!$H$20*ISNUMBER($BB1993)+'01_指標庫'!$H$21*ISNUMBER($BC1993)</f>
        <v>51</v>
      </c>
      <c r="AX1993">
        <f>IF(AW1993=0,50,ROUND(('01_指標庫'!$H$4*IF(ISNUMBER($F1993),L1993,0)+'01_指標庫'!$H$5*IF(ISNUMBER($AA1993),AL1993,0)+'01_指標庫'!$H$6*IF(ISNUMBER($G1993),M1993,0)+'01_指標庫'!$H$7*IF(ISNUMBER($H1993),N1993,0)+'01_指標庫'!$H$8*IF(ISNUMBER($AF1993),AQ1993,0)+'01_指標庫'!$H$9*IF(ISNUMBER($AG1993),AR1993,0)+'01_指標庫'!$H$10*IF(ISNUMBER($AB1993),AM1993,0)+'01_指標庫'!$H$11*IF(ISNUMBER($AC1993),AN1993,0)+'01_指標庫'!$H$12*IF(ISNUMBER($AD1993),AO1993,0)+'01_指標庫'!$H$13*IF(ISNUMBER($AE1993),AP1993,0)+'01_指標庫'!$H$14*IF(ISNUMBER($I1993),O1993,0)+'01_指標庫'!$H$15*IF(ISNUMBER($AH1993),AS1993,0)+'01_指標庫'!$H$16*IF(ISNUMBER($K1993),P1993,0)+'01_指標庫'!$H$17*IF(ISNUMBER($AI1993),AT1993,0)+'01_指標庫'!$H$18*IF(ISNUMBER($AJ1993),AU1993,0)+'01_指標庫'!$H$19*IF(ISNUMBER($AK1993),AV1993,0)+'01_指標庫'!$H$20*IF(ISNUMBER($BB1993),BB1993,0)+'01_指標庫'!$H$21*IF(ISNUMBER($BC1993),BC1993,0))/AW1993,1))</f>
        <v>89.2</v>
      </c>
      <c r="AY1993" s="67"/>
      <c r="AZ1993" s="67"/>
      <c r="BA1993" s="66">
        <f t="shared" si="707"/>
        <v>-1.2979143224518541E-3</v>
      </c>
      <c r="BB1993">
        <f t="shared" si="708"/>
        <v>50</v>
      </c>
      <c r="BC1993" t="str">
        <f t="shared" si="709"/>
        <v/>
      </c>
    </row>
    <row r="1994" spans="1:55" ht="15" customHeight="1">
      <c r="A1994" s="56">
        <v>1990</v>
      </c>
      <c r="B1994" s="57">
        <v>45447</v>
      </c>
      <c r="C1994" s="56">
        <v>2024</v>
      </c>
      <c r="D1994" s="58" t="s">
        <v>237</v>
      </c>
      <c r="E1994" s="59">
        <v>18654.84</v>
      </c>
      <c r="F1994" s="60">
        <v>0.116757</v>
      </c>
      <c r="G1994" s="60">
        <v>-1.1372999999999999E-2</v>
      </c>
      <c r="H1994" s="61">
        <v>0.77549999999999997</v>
      </c>
      <c r="I1994" s="62">
        <v>322</v>
      </c>
      <c r="J1994" s="56" t="s">
        <v>235</v>
      </c>
      <c r="K1994" s="63">
        <v>13.16</v>
      </c>
      <c r="L1994" s="56">
        <f t="shared" si="710"/>
        <v>100</v>
      </c>
      <c r="M1994" s="56">
        <f t="shared" si="711"/>
        <v>100</v>
      </c>
      <c r="N1994" s="56">
        <f t="shared" si="712"/>
        <v>100</v>
      </c>
      <c r="O1994" s="56">
        <f t="shared" si="713"/>
        <v>100</v>
      </c>
      <c r="P1994" s="56">
        <f t="shared" si="714"/>
        <v>100</v>
      </c>
      <c r="Q1994" s="63"/>
      <c r="R1994" s="56"/>
      <c r="S1994" s="60">
        <f t="shared" si="727"/>
        <v>2.8960855267223806E-3</v>
      </c>
      <c r="T1994" s="64">
        <f t="shared" si="728"/>
        <v>3.8138825324181003E-3</v>
      </c>
      <c r="V1994" s="65"/>
      <c r="W1994" s="65"/>
      <c r="Y1994" s="15" t="str">
        <f t="shared" si="715"/>
        <v>EASY</v>
      </c>
      <c r="AA1994" s="66">
        <f t="shared" si="706"/>
        <v>8.3644984536197731E-2</v>
      </c>
      <c r="AB1994">
        <f>LOOKUP($B1994,'07_L1政策步階'!$A$4:$A$14,'07_L1政策步階'!$C$4:$C$14)</f>
        <v>0</v>
      </c>
      <c r="AC1994" s="65"/>
      <c r="AD1994" s="65"/>
      <c r="AE1994" s="65"/>
      <c r="AF1994" s="65"/>
      <c r="AG1994" s="65"/>
      <c r="AH1994" s="65"/>
      <c r="AI1994" s="65"/>
      <c r="AJ1994" s="65"/>
      <c r="AK1994" s="65"/>
      <c r="AL1994">
        <f t="shared" si="716"/>
        <v>100</v>
      </c>
      <c r="AM1994">
        <f t="shared" si="717"/>
        <v>50</v>
      </c>
      <c r="AN1994" t="str">
        <f t="shared" si="718"/>
        <v/>
      </c>
      <c r="AO1994" t="str">
        <f t="shared" si="719"/>
        <v/>
      </c>
      <c r="AP1994" t="str">
        <f t="shared" si="720"/>
        <v/>
      </c>
      <c r="AQ1994" t="str">
        <f t="shared" si="721"/>
        <v/>
      </c>
      <c r="AR1994" t="str">
        <f t="shared" si="722"/>
        <v/>
      </c>
      <c r="AS1994" t="str">
        <f t="shared" si="723"/>
        <v/>
      </c>
      <c r="AT1994" t="str">
        <f t="shared" si="724"/>
        <v/>
      </c>
      <c r="AU1994" t="str">
        <f t="shared" si="725"/>
        <v/>
      </c>
      <c r="AV1994" t="str">
        <f t="shared" si="726"/>
        <v/>
      </c>
      <c r="AW1994">
        <f>'01_指標庫'!$H$4*ISNUMBER($F1994)+'01_指標庫'!$H$5*ISNUMBER($AA1994)+'01_指標庫'!$H$6*ISNUMBER($G1994)+'01_指標庫'!$H$7*ISNUMBER($H1994)+'01_指標庫'!$H$8*ISNUMBER($AF1994)+'01_指標庫'!$H$9*ISNUMBER($AG1994)+'01_指標庫'!$H$10*ISNUMBER($AB1994)+'01_指標庫'!$H$11*ISNUMBER($AC1994)+'01_指標庫'!$H$12*ISNUMBER($AD1994)+'01_指標庫'!$H$13*ISNUMBER($AE1994)+'01_指標庫'!$H$14*ISNUMBER($I1994)+'01_指標庫'!$H$15*ISNUMBER($AH1994)+'01_指標庫'!$H$16*ISNUMBER($K1994)+'01_指標庫'!$H$17*ISNUMBER($AI1994)+'01_指標庫'!$H$18*ISNUMBER($AJ1994)+'01_指標庫'!$H$19*ISNUMBER($AK1994)+'01_指標庫'!$H$20*ISNUMBER($BB1994)+'01_指標庫'!$H$21*ISNUMBER($BC1994)</f>
        <v>51</v>
      </c>
      <c r="AX1994">
        <f>IF(AW1994=0,50,ROUND(('01_指標庫'!$H$4*IF(ISNUMBER($F1994),L1994,0)+'01_指標庫'!$H$5*IF(ISNUMBER($AA1994),AL1994,0)+'01_指標庫'!$H$6*IF(ISNUMBER($G1994),M1994,0)+'01_指標庫'!$H$7*IF(ISNUMBER($H1994),N1994,0)+'01_指標庫'!$H$8*IF(ISNUMBER($AF1994),AQ1994,0)+'01_指標庫'!$H$9*IF(ISNUMBER($AG1994),AR1994,0)+'01_指標庫'!$H$10*IF(ISNUMBER($AB1994),AM1994,0)+'01_指標庫'!$H$11*IF(ISNUMBER($AC1994),AN1994,0)+'01_指標庫'!$H$12*IF(ISNUMBER($AD1994),AO1994,0)+'01_指標庫'!$H$13*IF(ISNUMBER($AE1994),AP1994,0)+'01_指標庫'!$H$14*IF(ISNUMBER($I1994),O1994,0)+'01_指標庫'!$H$15*IF(ISNUMBER($AH1994),AS1994,0)+'01_指標庫'!$H$16*IF(ISNUMBER($K1994),P1994,0)+'01_指標庫'!$H$17*IF(ISNUMBER($AI1994),AT1994,0)+'01_指標庫'!$H$18*IF(ISNUMBER($AJ1994),AU1994,0)+'01_指標庫'!$H$19*IF(ISNUMBER($AK1994),AV1994,0)+'01_指標庫'!$H$20*IF(ISNUMBER($BB1994),BB1994,0)+'01_指標庫'!$H$21*IF(ISNUMBER($BC1994),BC1994,0))/AW1994,1))</f>
        <v>83.3</v>
      </c>
      <c r="AY1994" s="67"/>
      <c r="AZ1994" s="67"/>
      <c r="BA1994" s="66">
        <f t="shared" si="707"/>
        <v>-3.4922469611947671E-3</v>
      </c>
      <c r="BB1994">
        <f t="shared" si="708"/>
        <v>0</v>
      </c>
      <c r="BC1994" t="str">
        <f t="shared" si="709"/>
        <v/>
      </c>
    </row>
    <row r="1995" spans="1:55" ht="15" customHeight="1">
      <c r="A1995" s="56">
        <v>1991</v>
      </c>
      <c r="B1995" s="57">
        <v>45448</v>
      </c>
      <c r="C1995" s="56">
        <v>2024</v>
      </c>
      <c r="D1995" s="58" t="s">
        <v>238</v>
      </c>
      <c r="E1995" s="59">
        <v>19035.05</v>
      </c>
      <c r="F1995" s="60">
        <v>0.138039</v>
      </c>
      <c r="G1995" s="60">
        <v>0</v>
      </c>
      <c r="H1995" s="61">
        <v>0.77549999999999997</v>
      </c>
      <c r="I1995" s="62">
        <v>320</v>
      </c>
      <c r="J1995" s="56" t="s">
        <v>235</v>
      </c>
      <c r="K1995" s="63">
        <v>12.63</v>
      </c>
      <c r="L1995" s="56">
        <f t="shared" si="710"/>
        <v>100</v>
      </c>
      <c r="M1995" s="56">
        <f t="shared" si="711"/>
        <v>100</v>
      </c>
      <c r="N1995" s="56">
        <f t="shared" si="712"/>
        <v>100</v>
      </c>
      <c r="O1995" s="56">
        <f t="shared" si="713"/>
        <v>100</v>
      </c>
      <c r="P1995" s="56">
        <f t="shared" si="714"/>
        <v>100</v>
      </c>
      <c r="Q1995" s="63"/>
      <c r="R1995" s="56"/>
      <c r="S1995" s="60">
        <f t="shared" si="727"/>
        <v>2.0381305870219135E-2</v>
      </c>
      <c r="T1995" s="64">
        <f t="shared" si="728"/>
        <v>-4.0273556231003038E-2</v>
      </c>
      <c r="V1995" s="65"/>
      <c r="W1995" s="65"/>
      <c r="Y1995" s="15" t="str">
        <f t="shared" si="715"/>
        <v>EASY</v>
      </c>
      <c r="AA1995" s="66">
        <f t="shared" si="706"/>
        <v>8.3145382463787554E-2</v>
      </c>
      <c r="AB1995">
        <f>LOOKUP($B1995,'07_L1政策步階'!$A$4:$A$14,'07_L1政策步階'!$C$4:$C$14)</f>
        <v>0</v>
      </c>
      <c r="AC1995" s="65"/>
      <c r="AD1995" s="65"/>
      <c r="AE1995" s="65"/>
      <c r="AF1995" s="65"/>
      <c r="AG1995" s="65"/>
      <c r="AH1995" s="65"/>
      <c r="AI1995" s="65"/>
      <c r="AJ1995" s="65"/>
      <c r="AK1995" s="65"/>
      <c r="AL1995">
        <f t="shared" si="716"/>
        <v>100</v>
      </c>
      <c r="AM1995">
        <f t="shared" si="717"/>
        <v>50</v>
      </c>
      <c r="AN1995" t="str">
        <f t="shared" si="718"/>
        <v/>
      </c>
      <c r="AO1995" t="str">
        <f t="shared" si="719"/>
        <v/>
      </c>
      <c r="AP1995" t="str">
        <f t="shared" si="720"/>
        <v/>
      </c>
      <c r="AQ1995" t="str">
        <f t="shared" si="721"/>
        <v/>
      </c>
      <c r="AR1995" t="str">
        <f t="shared" si="722"/>
        <v/>
      </c>
      <c r="AS1995" t="str">
        <f t="shared" si="723"/>
        <v/>
      </c>
      <c r="AT1995" t="str">
        <f t="shared" si="724"/>
        <v/>
      </c>
      <c r="AU1995" t="str">
        <f t="shared" si="725"/>
        <v/>
      </c>
      <c r="AV1995" t="str">
        <f t="shared" si="726"/>
        <v/>
      </c>
      <c r="AW1995">
        <f>'01_指標庫'!$H$4*ISNUMBER($F1995)+'01_指標庫'!$H$5*ISNUMBER($AA1995)+'01_指標庫'!$H$6*ISNUMBER($G1995)+'01_指標庫'!$H$7*ISNUMBER($H1995)+'01_指標庫'!$H$8*ISNUMBER($AF1995)+'01_指標庫'!$H$9*ISNUMBER($AG1995)+'01_指標庫'!$H$10*ISNUMBER($AB1995)+'01_指標庫'!$H$11*ISNUMBER($AC1995)+'01_指標庫'!$H$12*ISNUMBER($AD1995)+'01_指標庫'!$H$13*ISNUMBER($AE1995)+'01_指標庫'!$H$14*ISNUMBER($I1995)+'01_指標庫'!$H$15*ISNUMBER($AH1995)+'01_指標庫'!$H$16*ISNUMBER($K1995)+'01_指標庫'!$H$17*ISNUMBER($AI1995)+'01_指標庫'!$H$18*ISNUMBER($AJ1995)+'01_指標庫'!$H$19*ISNUMBER($AK1995)+'01_指標庫'!$H$20*ISNUMBER($BB1995)+'01_指標庫'!$H$21*ISNUMBER($BC1995)</f>
        <v>51</v>
      </c>
      <c r="AX1995">
        <f>IF(AW1995=0,50,ROUND(('01_指標庫'!$H$4*IF(ISNUMBER($F1995),L1995,0)+'01_指標庫'!$H$5*IF(ISNUMBER($AA1995),AL1995,0)+'01_指標庫'!$H$6*IF(ISNUMBER($G1995),M1995,0)+'01_指標庫'!$H$7*IF(ISNUMBER($H1995),N1995,0)+'01_指標庫'!$H$8*IF(ISNUMBER($AF1995),AQ1995,0)+'01_指標庫'!$H$9*IF(ISNUMBER($AG1995),AR1995,0)+'01_指標庫'!$H$10*IF(ISNUMBER($AB1995),AM1995,0)+'01_指標庫'!$H$11*IF(ISNUMBER($AC1995),AN1995,0)+'01_指標庫'!$H$12*IF(ISNUMBER($AD1995),AO1995,0)+'01_指標庫'!$H$13*IF(ISNUMBER($AE1995),AP1995,0)+'01_指標庫'!$H$14*IF(ISNUMBER($I1995),O1995,0)+'01_指標庫'!$H$15*IF(ISNUMBER($AH1995),AS1995,0)+'01_指標庫'!$H$16*IF(ISNUMBER($K1995),P1995,0)+'01_指標庫'!$H$17*IF(ISNUMBER($AI1995),AT1995,0)+'01_指標庫'!$H$18*IF(ISNUMBER($AJ1995),AU1995,0)+'01_指標庫'!$H$19*IF(ISNUMBER($AK1995),AV1995,0)+'01_指標庫'!$H$20*IF(ISNUMBER($BB1995),BB1995,0)+'01_指標庫'!$H$21*IF(ISNUMBER($BC1995),BC1995,0))/AW1995,1))</f>
        <v>89.2</v>
      </c>
      <c r="AY1995" s="67"/>
      <c r="AZ1995" s="67"/>
      <c r="BA1995" s="66">
        <f t="shared" si="707"/>
        <v>-2.014651329463546E-3</v>
      </c>
      <c r="BB1995">
        <f t="shared" si="708"/>
        <v>50</v>
      </c>
      <c r="BC1995" t="str">
        <f t="shared" si="709"/>
        <v/>
      </c>
    </row>
    <row r="1996" spans="1:55" ht="15" customHeight="1">
      <c r="A1996" s="56">
        <v>1992</v>
      </c>
      <c r="B1996" s="57">
        <v>45449</v>
      </c>
      <c r="C1996" s="56">
        <v>2024</v>
      </c>
      <c r="D1996" s="58" t="s">
        <v>239</v>
      </c>
      <c r="E1996" s="59">
        <v>19021.189999999999</v>
      </c>
      <c r="F1996" s="60">
        <v>0.135824</v>
      </c>
      <c r="G1996" s="60">
        <v>-7.2800000000000002E-4</v>
      </c>
      <c r="H1996" s="61">
        <v>0.77549999999999997</v>
      </c>
      <c r="I1996" s="62">
        <v>320</v>
      </c>
      <c r="J1996" s="56" t="s">
        <v>235</v>
      </c>
      <c r="K1996" s="63">
        <v>12.58</v>
      </c>
      <c r="L1996" s="56">
        <f t="shared" si="710"/>
        <v>100</v>
      </c>
      <c r="M1996" s="56">
        <f t="shared" si="711"/>
        <v>100</v>
      </c>
      <c r="N1996" s="56">
        <f t="shared" si="712"/>
        <v>100</v>
      </c>
      <c r="O1996" s="56">
        <f t="shared" si="713"/>
        <v>100</v>
      </c>
      <c r="P1996" s="56">
        <f t="shared" si="714"/>
        <v>100</v>
      </c>
      <c r="Q1996" s="63"/>
      <c r="R1996" s="56"/>
      <c r="S1996" s="60">
        <f t="shared" si="727"/>
        <v>-7.2813047509723283E-4</v>
      </c>
      <c r="T1996" s="64">
        <f t="shared" si="728"/>
        <v>-3.9588281868567776E-3</v>
      </c>
      <c r="V1996" s="65"/>
      <c r="W1996" s="65"/>
      <c r="Y1996" s="15" t="str">
        <f t="shared" si="715"/>
        <v>EASY</v>
      </c>
      <c r="AA1996" s="66">
        <f t="shared" ref="AA1996:AA2059" si="729">IF($A1996&lt;200,"",AVERAGE($E1947:$E1996)/AVERAGE($E1797:$E1996)-1)</f>
        <v>8.2792622152286999E-2</v>
      </c>
      <c r="AB1996">
        <f>LOOKUP($B1996,'07_L1政策步階'!$A$4:$A$14,'07_L1政策步階'!$C$4:$C$14)</f>
        <v>0</v>
      </c>
      <c r="AC1996" s="65"/>
      <c r="AD1996" s="65"/>
      <c r="AE1996" s="65"/>
      <c r="AF1996" s="65"/>
      <c r="AG1996" s="65"/>
      <c r="AH1996" s="65"/>
      <c r="AI1996" s="65"/>
      <c r="AJ1996" s="65"/>
      <c r="AK1996" s="65"/>
      <c r="AL1996">
        <f t="shared" si="716"/>
        <v>100</v>
      </c>
      <c r="AM1996">
        <f t="shared" si="717"/>
        <v>50</v>
      </c>
      <c r="AN1996" t="str">
        <f t="shared" si="718"/>
        <v/>
      </c>
      <c r="AO1996" t="str">
        <f t="shared" si="719"/>
        <v/>
      </c>
      <c r="AP1996" t="str">
        <f t="shared" si="720"/>
        <v/>
      </c>
      <c r="AQ1996" t="str">
        <f t="shared" si="721"/>
        <v/>
      </c>
      <c r="AR1996" t="str">
        <f t="shared" si="722"/>
        <v/>
      </c>
      <c r="AS1996" t="str">
        <f t="shared" si="723"/>
        <v/>
      </c>
      <c r="AT1996" t="str">
        <f t="shared" si="724"/>
        <v/>
      </c>
      <c r="AU1996" t="str">
        <f t="shared" si="725"/>
        <v/>
      </c>
      <c r="AV1996" t="str">
        <f t="shared" si="726"/>
        <v/>
      </c>
      <c r="AW1996">
        <f>'01_指標庫'!$H$4*ISNUMBER($F1996)+'01_指標庫'!$H$5*ISNUMBER($AA1996)+'01_指標庫'!$H$6*ISNUMBER($G1996)+'01_指標庫'!$H$7*ISNUMBER($H1996)+'01_指標庫'!$H$8*ISNUMBER($AF1996)+'01_指標庫'!$H$9*ISNUMBER($AG1996)+'01_指標庫'!$H$10*ISNUMBER($AB1996)+'01_指標庫'!$H$11*ISNUMBER($AC1996)+'01_指標庫'!$H$12*ISNUMBER($AD1996)+'01_指標庫'!$H$13*ISNUMBER($AE1996)+'01_指標庫'!$H$14*ISNUMBER($I1996)+'01_指標庫'!$H$15*ISNUMBER($AH1996)+'01_指標庫'!$H$16*ISNUMBER($K1996)+'01_指標庫'!$H$17*ISNUMBER($AI1996)+'01_指標庫'!$H$18*ISNUMBER($AJ1996)+'01_指標庫'!$H$19*ISNUMBER($AK1996)+'01_指標庫'!$H$20*ISNUMBER($BB1996)+'01_指標庫'!$H$21*ISNUMBER($BC1996)</f>
        <v>51</v>
      </c>
      <c r="AX1996">
        <f>IF(AW1996=0,50,ROUND(('01_指標庫'!$H$4*IF(ISNUMBER($F1996),L1996,0)+'01_指標庫'!$H$5*IF(ISNUMBER($AA1996),AL1996,0)+'01_指標庫'!$H$6*IF(ISNUMBER($G1996),M1996,0)+'01_指標庫'!$H$7*IF(ISNUMBER($H1996),N1996,0)+'01_指標庫'!$H$8*IF(ISNUMBER($AF1996),AQ1996,0)+'01_指標庫'!$H$9*IF(ISNUMBER($AG1996),AR1996,0)+'01_指標庫'!$H$10*IF(ISNUMBER($AB1996),AM1996,0)+'01_指標庫'!$H$11*IF(ISNUMBER($AC1996),AN1996,0)+'01_指標庫'!$H$12*IF(ISNUMBER($AD1996),AO1996,0)+'01_指標庫'!$H$13*IF(ISNUMBER($AE1996),AP1996,0)+'01_指標庫'!$H$14*IF(ISNUMBER($I1996),O1996,0)+'01_指標庫'!$H$15*IF(ISNUMBER($AH1996),AS1996,0)+'01_指標庫'!$H$16*IF(ISNUMBER($K1996),P1996,0)+'01_指標庫'!$H$17*IF(ISNUMBER($AI1996),AT1996,0)+'01_指標庫'!$H$18*IF(ISNUMBER($AJ1996),AU1996,0)+'01_指標庫'!$H$19*IF(ISNUMBER($AK1996),AV1996,0)+'01_指標庫'!$H$20*IF(ISNUMBER($BB1996),BB1996,0)+'01_指標庫'!$H$21*IF(ISNUMBER($BC1996),BC1996,0))/AW1996,1))</f>
        <v>89.2</v>
      </c>
      <c r="AY1996" s="67"/>
      <c r="AZ1996" s="67"/>
      <c r="BA1996" s="66">
        <f t="shared" si="707"/>
        <v>1.4518318205618552E-3</v>
      </c>
      <c r="BB1996">
        <f t="shared" si="708"/>
        <v>50</v>
      </c>
      <c r="BC1996" t="str">
        <f t="shared" si="709"/>
        <v/>
      </c>
    </row>
    <row r="1997" spans="1:55" ht="15" customHeight="1">
      <c r="A1997" s="56">
        <v>1993</v>
      </c>
      <c r="B1997" s="57">
        <v>45450</v>
      </c>
      <c r="C1997" s="56">
        <v>2024</v>
      </c>
      <c r="D1997" s="58" t="s">
        <v>234</v>
      </c>
      <c r="E1997" s="59">
        <v>19000.95</v>
      </c>
      <c r="F1997" s="60">
        <v>0.13323099999999999</v>
      </c>
      <c r="G1997" s="60">
        <v>-1.792E-3</v>
      </c>
      <c r="H1997" s="61">
        <v>0.77549999999999997</v>
      </c>
      <c r="I1997" s="62">
        <v>315</v>
      </c>
      <c r="J1997" s="56" t="s">
        <v>235</v>
      </c>
      <c r="K1997" s="63">
        <v>12.22</v>
      </c>
      <c r="L1997" s="56">
        <f t="shared" si="710"/>
        <v>100</v>
      </c>
      <c r="M1997" s="56">
        <f t="shared" si="711"/>
        <v>100</v>
      </c>
      <c r="N1997" s="56">
        <f t="shared" si="712"/>
        <v>100</v>
      </c>
      <c r="O1997" s="56">
        <f t="shared" si="713"/>
        <v>100</v>
      </c>
      <c r="P1997" s="56">
        <f t="shared" si="714"/>
        <v>100</v>
      </c>
      <c r="Q1997" s="63"/>
      <c r="R1997" s="56"/>
      <c r="S1997" s="60">
        <f t="shared" si="727"/>
        <v>-1.0640764326521612E-3</v>
      </c>
      <c r="T1997" s="64">
        <f t="shared" si="728"/>
        <v>-2.861685214626386E-2</v>
      </c>
      <c r="V1997" s="65"/>
      <c r="W1997" s="65"/>
      <c r="Y1997" s="15" t="str">
        <f t="shared" si="715"/>
        <v>EASY</v>
      </c>
      <c r="AA1997" s="66">
        <f t="shared" si="729"/>
        <v>8.2330306041898504E-2</v>
      </c>
      <c r="AB1997">
        <f>LOOKUP($B1997,'07_L1政策步階'!$A$4:$A$14,'07_L1政策步階'!$C$4:$C$14)</f>
        <v>0</v>
      </c>
      <c r="AC1997" s="65"/>
      <c r="AD1997" s="65"/>
      <c r="AE1997" s="65"/>
      <c r="AF1997" s="65"/>
      <c r="AG1997" s="65"/>
      <c r="AH1997" s="65"/>
      <c r="AI1997" s="65"/>
      <c r="AJ1997" s="65"/>
      <c r="AK1997" s="65"/>
      <c r="AL1997">
        <f t="shared" si="716"/>
        <v>100</v>
      </c>
      <c r="AM1997">
        <f t="shared" si="717"/>
        <v>50</v>
      </c>
      <c r="AN1997" t="str">
        <f t="shared" si="718"/>
        <v/>
      </c>
      <c r="AO1997" t="str">
        <f t="shared" si="719"/>
        <v/>
      </c>
      <c r="AP1997" t="str">
        <f t="shared" si="720"/>
        <v/>
      </c>
      <c r="AQ1997" t="str">
        <f t="shared" si="721"/>
        <v/>
      </c>
      <c r="AR1997" t="str">
        <f t="shared" si="722"/>
        <v/>
      </c>
      <c r="AS1997" t="str">
        <f t="shared" si="723"/>
        <v/>
      </c>
      <c r="AT1997" t="str">
        <f t="shared" si="724"/>
        <v/>
      </c>
      <c r="AU1997" t="str">
        <f t="shared" si="725"/>
        <v/>
      </c>
      <c r="AV1997" t="str">
        <f t="shared" si="726"/>
        <v/>
      </c>
      <c r="AW1997">
        <f>'01_指標庫'!$H$4*ISNUMBER($F1997)+'01_指標庫'!$H$5*ISNUMBER($AA1997)+'01_指標庫'!$H$6*ISNUMBER($G1997)+'01_指標庫'!$H$7*ISNUMBER($H1997)+'01_指標庫'!$H$8*ISNUMBER($AF1997)+'01_指標庫'!$H$9*ISNUMBER($AG1997)+'01_指標庫'!$H$10*ISNUMBER($AB1997)+'01_指標庫'!$H$11*ISNUMBER($AC1997)+'01_指標庫'!$H$12*ISNUMBER($AD1997)+'01_指標庫'!$H$13*ISNUMBER($AE1997)+'01_指標庫'!$H$14*ISNUMBER($I1997)+'01_指標庫'!$H$15*ISNUMBER($AH1997)+'01_指標庫'!$H$16*ISNUMBER($K1997)+'01_指標庫'!$H$17*ISNUMBER($AI1997)+'01_指標庫'!$H$18*ISNUMBER($AJ1997)+'01_指標庫'!$H$19*ISNUMBER($AK1997)+'01_指標庫'!$H$20*ISNUMBER($BB1997)+'01_指標庫'!$H$21*ISNUMBER($BC1997)</f>
        <v>51</v>
      </c>
      <c r="AX1997">
        <f>IF(AW1997=0,50,ROUND(('01_指標庫'!$H$4*IF(ISNUMBER($F1997),L1997,0)+'01_指標庫'!$H$5*IF(ISNUMBER($AA1997),AL1997,0)+'01_指標庫'!$H$6*IF(ISNUMBER($G1997),M1997,0)+'01_指標庫'!$H$7*IF(ISNUMBER($H1997),N1997,0)+'01_指標庫'!$H$8*IF(ISNUMBER($AF1997),AQ1997,0)+'01_指標庫'!$H$9*IF(ISNUMBER($AG1997),AR1997,0)+'01_指標庫'!$H$10*IF(ISNUMBER($AB1997),AM1997,0)+'01_指標庫'!$H$11*IF(ISNUMBER($AC1997),AN1997,0)+'01_指標庫'!$H$12*IF(ISNUMBER($AD1997),AO1997,0)+'01_指標庫'!$H$13*IF(ISNUMBER($AE1997),AP1997,0)+'01_指標庫'!$H$14*IF(ISNUMBER($I1997),O1997,0)+'01_指標庫'!$H$15*IF(ISNUMBER($AH1997),AS1997,0)+'01_指標庫'!$H$16*IF(ISNUMBER($K1997),P1997,0)+'01_指標庫'!$H$17*IF(ISNUMBER($AI1997),AT1997,0)+'01_指標庫'!$H$18*IF(ISNUMBER($AJ1997),AU1997,0)+'01_指標庫'!$H$19*IF(ISNUMBER($AK1997),AV1997,0)+'01_指標庫'!$H$20*IF(ISNUMBER($BB1997),BB1997,0)+'01_指標庫'!$H$21*IF(ISNUMBER($BC1997),BC1997,0))/AW1997,1))</f>
        <v>89.2</v>
      </c>
      <c r="AY1997" s="67"/>
      <c r="AZ1997" s="67"/>
      <c r="BA1997" s="66">
        <f t="shared" si="707"/>
        <v>4.3830538247955353E-3</v>
      </c>
      <c r="BB1997">
        <f t="shared" si="708"/>
        <v>50</v>
      </c>
      <c r="BC1997" t="str">
        <f t="shared" si="709"/>
        <v/>
      </c>
    </row>
    <row r="1998" spans="1:55" ht="15" customHeight="1">
      <c r="A1998" s="56">
        <v>1994</v>
      </c>
      <c r="B1998" s="57">
        <v>45453</v>
      </c>
      <c r="C1998" s="56">
        <v>2024</v>
      </c>
      <c r="D1998" s="58" t="s">
        <v>236</v>
      </c>
      <c r="E1998" s="59">
        <v>19074.669999999998</v>
      </c>
      <c r="F1998" s="60">
        <v>0.136297</v>
      </c>
      <c r="G1998" s="60">
        <v>0</v>
      </c>
      <c r="H1998" s="61">
        <v>0.75509999999999999</v>
      </c>
      <c r="I1998" s="62">
        <v>315</v>
      </c>
      <c r="J1998" s="56" t="s">
        <v>235</v>
      </c>
      <c r="K1998" s="63">
        <v>12.74</v>
      </c>
      <c r="L1998" s="56">
        <f t="shared" si="710"/>
        <v>100</v>
      </c>
      <c r="M1998" s="56">
        <f t="shared" si="711"/>
        <v>100</v>
      </c>
      <c r="N1998" s="56">
        <f t="shared" si="712"/>
        <v>100</v>
      </c>
      <c r="O1998" s="56">
        <f t="shared" si="713"/>
        <v>100</v>
      </c>
      <c r="P1998" s="56">
        <f t="shared" si="714"/>
        <v>100</v>
      </c>
      <c r="Q1998" s="63"/>
      <c r="R1998" s="56"/>
      <c r="S1998" s="60">
        <f t="shared" si="727"/>
        <v>3.8798060096993936E-3</v>
      </c>
      <c r="T1998" s="64">
        <f t="shared" si="728"/>
        <v>4.2553191489361764E-2</v>
      </c>
      <c r="V1998" s="65"/>
      <c r="W1998" s="65"/>
      <c r="Y1998" s="15" t="str">
        <f t="shared" si="715"/>
        <v>EASY</v>
      </c>
      <c r="AA1998" s="66">
        <f t="shared" si="729"/>
        <v>8.2041395986277355E-2</v>
      </c>
      <c r="AB1998">
        <f>LOOKUP($B1998,'07_L1政策步階'!$A$4:$A$14,'07_L1政策步階'!$C$4:$C$14)</f>
        <v>0</v>
      </c>
      <c r="AC1998" s="65"/>
      <c r="AD1998" s="65"/>
      <c r="AE1998" s="65"/>
      <c r="AF1998" s="65"/>
      <c r="AG1998" s="65"/>
      <c r="AH1998" s="65"/>
      <c r="AI1998" s="65"/>
      <c r="AJ1998" s="65"/>
      <c r="AK1998" s="65"/>
      <c r="AL1998">
        <f t="shared" si="716"/>
        <v>100</v>
      </c>
      <c r="AM1998">
        <f t="shared" si="717"/>
        <v>50</v>
      </c>
      <c r="AN1998" t="str">
        <f t="shared" si="718"/>
        <v/>
      </c>
      <c r="AO1998" t="str">
        <f t="shared" si="719"/>
        <v/>
      </c>
      <c r="AP1998" t="str">
        <f t="shared" si="720"/>
        <v/>
      </c>
      <c r="AQ1998" t="str">
        <f t="shared" si="721"/>
        <v/>
      </c>
      <c r="AR1998" t="str">
        <f t="shared" si="722"/>
        <v/>
      </c>
      <c r="AS1998" t="str">
        <f t="shared" si="723"/>
        <v/>
      </c>
      <c r="AT1998" t="str">
        <f t="shared" si="724"/>
        <v/>
      </c>
      <c r="AU1998" t="str">
        <f t="shared" si="725"/>
        <v/>
      </c>
      <c r="AV1998" t="str">
        <f t="shared" si="726"/>
        <v/>
      </c>
      <c r="AW1998">
        <f>'01_指標庫'!$H$4*ISNUMBER($F1998)+'01_指標庫'!$H$5*ISNUMBER($AA1998)+'01_指標庫'!$H$6*ISNUMBER($G1998)+'01_指標庫'!$H$7*ISNUMBER($H1998)+'01_指標庫'!$H$8*ISNUMBER($AF1998)+'01_指標庫'!$H$9*ISNUMBER($AG1998)+'01_指標庫'!$H$10*ISNUMBER($AB1998)+'01_指標庫'!$H$11*ISNUMBER($AC1998)+'01_指標庫'!$H$12*ISNUMBER($AD1998)+'01_指標庫'!$H$13*ISNUMBER($AE1998)+'01_指標庫'!$H$14*ISNUMBER($I1998)+'01_指標庫'!$H$15*ISNUMBER($AH1998)+'01_指標庫'!$H$16*ISNUMBER($K1998)+'01_指標庫'!$H$17*ISNUMBER($AI1998)+'01_指標庫'!$H$18*ISNUMBER($AJ1998)+'01_指標庫'!$H$19*ISNUMBER($AK1998)+'01_指標庫'!$H$20*ISNUMBER($BB1998)+'01_指標庫'!$H$21*ISNUMBER($BC1998)</f>
        <v>51</v>
      </c>
      <c r="AX1998">
        <f>IF(AW1998=0,50,ROUND(('01_指標庫'!$H$4*IF(ISNUMBER($F1998),L1998,0)+'01_指標庫'!$H$5*IF(ISNUMBER($AA1998),AL1998,0)+'01_指標庫'!$H$6*IF(ISNUMBER($G1998),M1998,0)+'01_指標庫'!$H$7*IF(ISNUMBER($H1998),N1998,0)+'01_指標庫'!$H$8*IF(ISNUMBER($AF1998),AQ1998,0)+'01_指標庫'!$H$9*IF(ISNUMBER($AG1998),AR1998,0)+'01_指標庫'!$H$10*IF(ISNUMBER($AB1998),AM1998,0)+'01_指標庫'!$H$11*IF(ISNUMBER($AC1998),AN1998,0)+'01_指標庫'!$H$12*IF(ISNUMBER($AD1998),AO1998,0)+'01_指標庫'!$H$13*IF(ISNUMBER($AE1998),AP1998,0)+'01_指標庫'!$H$14*IF(ISNUMBER($I1998),O1998,0)+'01_指標庫'!$H$15*IF(ISNUMBER($AH1998),AS1998,0)+'01_指標庫'!$H$16*IF(ISNUMBER($K1998),P1998,0)+'01_指標庫'!$H$17*IF(ISNUMBER($AI1998),AT1998,0)+'01_指標庫'!$H$18*IF(ISNUMBER($AJ1998),AU1998,0)+'01_指標庫'!$H$19*IF(ISNUMBER($AK1998),AV1998,0)+'01_指標庫'!$H$20*IF(ISNUMBER($BB1998),BB1998,0)+'01_指標庫'!$H$21*IF(ISNUMBER($BC1998),BC1998,0))/AW1998,1))</f>
        <v>89.2</v>
      </c>
      <c r="AY1998" s="67"/>
      <c r="AZ1998" s="67"/>
      <c r="BA1998" s="66">
        <f t="shared" ref="BA1998:BA2061" si="730">AVERAGE($E1994:$E1998)/AVERAGE($E1989:$E1998)-1</f>
        <v>7.9982806325993305E-3</v>
      </c>
      <c r="BB1998">
        <f t="shared" ref="BB1998:BB2061" si="731">IF(ISNUMBER($BA1998),IF(OR($S1998&lt;=-0.03,$BA1998&lt;-0.003),0,IF(OR($S1998&lt;=-0.02,$BA1998&lt;0.01),50,100)),"")</f>
        <v>50</v>
      </c>
      <c r="BC1998" t="str">
        <f t="shared" ref="BC1998:BC2061" si="732">IF(OR(COUNT($AZ1998)=0,COUNT($AZ1997)=0),"",IF(OR($AY1998/$AZ1997-1&lt;=-0.03,$AZ1998/$AZ1997-1&lt;=-0.045,IF(COUNT($AZ1989:$AZ1998)=10,AVERAGE($AZ1994:$AZ1998)/AVERAGE($AZ1989:$AZ1998)-1&lt;-0.01,FALSE())),0,IF(OR($AZ1998/$AZ1997-1&lt;=-0.02,IF(COUNT($AZ1989:$AZ1998)=10,AVERAGE($AZ1994:$AZ1998)/AVERAGE($AZ1989:$AZ1998)-1&lt;0.005,FALSE())),50,100)))</f>
        <v/>
      </c>
    </row>
    <row r="1999" spans="1:55" ht="15" customHeight="1">
      <c r="A1999" s="56">
        <v>1995</v>
      </c>
      <c r="B1999" s="57">
        <v>45454</v>
      </c>
      <c r="C1999" s="56">
        <v>2024</v>
      </c>
      <c r="D1999" s="58" t="s">
        <v>237</v>
      </c>
      <c r="E1999" s="59">
        <v>19210.18</v>
      </c>
      <c r="F1999" s="60">
        <v>0.142874</v>
      </c>
      <c r="G1999" s="60">
        <v>0</v>
      </c>
      <c r="H1999" s="61">
        <v>0.77549999999999997</v>
      </c>
      <c r="I1999" s="62">
        <v>319</v>
      </c>
      <c r="J1999" s="56" t="s">
        <v>235</v>
      </c>
      <c r="K1999" s="63">
        <v>12.85</v>
      </c>
      <c r="L1999" s="56">
        <f t="shared" si="710"/>
        <v>100</v>
      </c>
      <c r="M1999" s="56">
        <f t="shared" si="711"/>
        <v>100</v>
      </c>
      <c r="N1999" s="56">
        <f t="shared" si="712"/>
        <v>100</v>
      </c>
      <c r="O1999" s="56">
        <f t="shared" si="713"/>
        <v>100</v>
      </c>
      <c r="P1999" s="56">
        <f t="shared" si="714"/>
        <v>100</v>
      </c>
      <c r="Q1999" s="63"/>
      <c r="R1999" s="56"/>
      <c r="S1999" s="60">
        <f t="shared" si="727"/>
        <v>7.1041858129132773E-3</v>
      </c>
      <c r="T1999" s="64">
        <f t="shared" si="728"/>
        <v>8.6342229199372067E-3</v>
      </c>
      <c r="V1999" s="65"/>
      <c r="W1999" s="65"/>
      <c r="Y1999" s="15" t="str">
        <f t="shared" si="715"/>
        <v>EASY</v>
      </c>
      <c r="AA1999" s="66">
        <f t="shared" si="729"/>
        <v>8.171826245938707E-2</v>
      </c>
      <c r="AB1999">
        <f>LOOKUP($B1999,'07_L1政策步階'!$A$4:$A$14,'07_L1政策步階'!$C$4:$C$14)</f>
        <v>0</v>
      </c>
      <c r="AC1999" s="65"/>
      <c r="AD1999" s="65"/>
      <c r="AE1999" s="65"/>
      <c r="AF1999" s="65"/>
      <c r="AG1999" s="65"/>
      <c r="AH1999" s="65"/>
      <c r="AI1999" s="65"/>
      <c r="AJ1999" s="65"/>
      <c r="AK1999" s="65"/>
      <c r="AL1999">
        <f t="shared" si="716"/>
        <v>100</v>
      </c>
      <c r="AM1999">
        <f t="shared" si="717"/>
        <v>50</v>
      </c>
      <c r="AN1999" t="str">
        <f t="shared" si="718"/>
        <v/>
      </c>
      <c r="AO1999" t="str">
        <f t="shared" si="719"/>
        <v/>
      </c>
      <c r="AP1999" t="str">
        <f t="shared" si="720"/>
        <v/>
      </c>
      <c r="AQ1999" t="str">
        <f t="shared" si="721"/>
        <v/>
      </c>
      <c r="AR1999" t="str">
        <f t="shared" si="722"/>
        <v/>
      </c>
      <c r="AS1999" t="str">
        <f t="shared" si="723"/>
        <v/>
      </c>
      <c r="AT1999" t="str">
        <f t="shared" si="724"/>
        <v/>
      </c>
      <c r="AU1999" t="str">
        <f t="shared" si="725"/>
        <v/>
      </c>
      <c r="AV1999" t="str">
        <f t="shared" si="726"/>
        <v/>
      </c>
      <c r="AW1999">
        <f>'01_指標庫'!$H$4*ISNUMBER($F1999)+'01_指標庫'!$H$5*ISNUMBER($AA1999)+'01_指標庫'!$H$6*ISNUMBER($G1999)+'01_指標庫'!$H$7*ISNUMBER($H1999)+'01_指標庫'!$H$8*ISNUMBER($AF1999)+'01_指標庫'!$H$9*ISNUMBER($AG1999)+'01_指標庫'!$H$10*ISNUMBER($AB1999)+'01_指標庫'!$H$11*ISNUMBER($AC1999)+'01_指標庫'!$H$12*ISNUMBER($AD1999)+'01_指標庫'!$H$13*ISNUMBER($AE1999)+'01_指標庫'!$H$14*ISNUMBER($I1999)+'01_指標庫'!$H$15*ISNUMBER($AH1999)+'01_指標庫'!$H$16*ISNUMBER($K1999)+'01_指標庫'!$H$17*ISNUMBER($AI1999)+'01_指標庫'!$H$18*ISNUMBER($AJ1999)+'01_指標庫'!$H$19*ISNUMBER($AK1999)+'01_指標庫'!$H$20*ISNUMBER($BB1999)+'01_指標庫'!$H$21*ISNUMBER($BC1999)</f>
        <v>51</v>
      </c>
      <c r="AX1999">
        <f>IF(AW1999=0,50,ROUND(('01_指標庫'!$H$4*IF(ISNUMBER($F1999),L1999,0)+'01_指標庫'!$H$5*IF(ISNUMBER($AA1999),AL1999,0)+'01_指標庫'!$H$6*IF(ISNUMBER($G1999),M1999,0)+'01_指標庫'!$H$7*IF(ISNUMBER($H1999),N1999,0)+'01_指標庫'!$H$8*IF(ISNUMBER($AF1999),AQ1999,0)+'01_指標庫'!$H$9*IF(ISNUMBER($AG1999),AR1999,0)+'01_指標庫'!$H$10*IF(ISNUMBER($AB1999),AM1999,0)+'01_指標庫'!$H$11*IF(ISNUMBER($AC1999),AN1999,0)+'01_指標庫'!$H$12*IF(ISNUMBER($AD1999),AO1999,0)+'01_指標庫'!$H$13*IF(ISNUMBER($AE1999),AP1999,0)+'01_指標庫'!$H$14*IF(ISNUMBER($I1999),O1999,0)+'01_指標庫'!$H$15*IF(ISNUMBER($AH1999),AS1999,0)+'01_指標庫'!$H$16*IF(ISNUMBER($K1999),P1999,0)+'01_指標庫'!$H$17*IF(ISNUMBER($AI1999),AT1999,0)+'01_指標庫'!$H$18*IF(ISNUMBER($AJ1999),AU1999,0)+'01_指標庫'!$H$19*IF(ISNUMBER($AK1999),AV1999,0)+'01_指標庫'!$H$20*IF(ISNUMBER($BB1999),BB1999,0)+'01_指標庫'!$H$21*IF(ISNUMBER($BC1999),BC1999,0))/AW1999,1))</f>
        <v>95.1</v>
      </c>
      <c r="AY1999" s="67"/>
      <c r="AZ1999" s="67"/>
      <c r="BA1999" s="66">
        <f t="shared" si="730"/>
        <v>1.207033112005651E-2</v>
      </c>
      <c r="BB1999">
        <f t="shared" si="731"/>
        <v>100</v>
      </c>
      <c r="BC1999" t="str">
        <f t="shared" si="732"/>
        <v/>
      </c>
    </row>
    <row r="2000" spans="1:55" ht="15" customHeight="1">
      <c r="A2000" s="56">
        <v>1996</v>
      </c>
      <c r="B2000" s="57">
        <v>45455</v>
      </c>
      <c r="C2000" s="56">
        <v>2024</v>
      </c>
      <c r="D2000" s="58" t="s">
        <v>238</v>
      </c>
      <c r="E2000" s="59">
        <v>19465.18</v>
      </c>
      <c r="F2000" s="60">
        <v>0.15648799999999999</v>
      </c>
      <c r="G2000" s="60">
        <v>0</v>
      </c>
      <c r="H2000" s="61">
        <v>0.77549999999999997</v>
      </c>
      <c r="I2000" s="62">
        <v>309</v>
      </c>
      <c r="J2000" s="56" t="s">
        <v>235</v>
      </c>
      <c r="K2000" s="63">
        <v>12.04</v>
      </c>
      <c r="L2000" s="56">
        <f t="shared" si="710"/>
        <v>100</v>
      </c>
      <c r="M2000" s="56">
        <f t="shared" si="711"/>
        <v>100</v>
      </c>
      <c r="N2000" s="56">
        <f t="shared" si="712"/>
        <v>100</v>
      </c>
      <c r="O2000" s="56">
        <f t="shared" si="713"/>
        <v>100</v>
      </c>
      <c r="P2000" s="56">
        <f t="shared" si="714"/>
        <v>100</v>
      </c>
      <c r="Q2000" s="63"/>
      <c r="R2000" s="56"/>
      <c r="S2000" s="60">
        <f t="shared" si="727"/>
        <v>1.3274211902231103E-2</v>
      </c>
      <c r="T2000" s="64">
        <f t="shared" si="728"/>
        <v>-6.3035019455252916E-2</v>
      </c>
      <c r="V2000" s="65"/>
      <c r="W2000" s="65"/>
      <c r="Y2000" s="15" t="str">
        <f t="shared" si="715"/>
        <v>EASY</v>
      </c>
      <c r="AA2000" s="66">
        <f t="shared" si="729"/>
        <v>8.1861035225866852E-2</v>
      </c>
      <c r="AB2000">
        <f>LOOKUP($B2000,'07_L1政策步階'!$A$4:$A$14,'07_L1政策步階'!$C$4:$C$14)</f>
        <v>0</v>
      </c>
      <c r="AC2000" s="65"/>
      <c r="AD2000" s="65"/>
      <c r="AE2000" s="65"/>
      <c r="AF2000" s="65"/>
      <c r="AG2000" s="65"/>
      <c r="AH2000" s="65"/>
      <c r="AI2000" s="65"/>
      <c r="AJ2000" s="65"/>
      <c r="AK2000" s="65"/>
      <c r="AL2000">
        <f t="shared" si="716"/>
        <v>100</v>
      </c>
      <c r="AM2000">
        <f t="shared" si="717"/>
        <v>50</v>
      </c>
      <c r="AN2000" t="str">
        <f t="shared" si="718"/>
        <v/>
      </c>
      <c r="AO2000" t="str">
        <f t="shared" si="719"/>
        <v/>
      </c>
      <c r="AP2000" t="str">
        <f t="shared" si="720"/>
        <v/>
      </c>
      <c r="AQ2000" t="str">
        <f t="shared" si="721"/>
        <v/>
      </c>
      <c r="AR2000" t="str">
        <f t="shared" si="722"/>
        <v/>
      </c>
      <c r="AS2000" t="str">
        <f t="shared" si="723"/>
        <v/>
      </c>
      <c r="AT2000" t="str">
        <f t="shared" si="724"/>
        <v/>
      </c>
      <c r="AU2000" t="str">
        <f t="shared" si="725"/>
        <v/>
      </c>
      <c r="AV2000" t="str">
        <f t="shared" si="726"/>
        <v/>
      </c>
      <c r="AW2000">
        <f>'01_指標庫'!$H$4*ISNUMBER($F2000)+'01_指標庫'!$H$5*ISNUMBER($AA2000)+'01_指標庫'!$H$6*ISNUMBER($G2000)+'01_指標庫'!$H$7*ISNUMBER($H2000)+'01_指標庫'!$H$8*ISNUMBER($AF2000)+'01_指標庫'!$H$9*ISNUMBER($AG2000)+'01_指標庫'!$H$10*ISNUMBER($AB2000)+'01_指標庫'!$H$11*ISNUMBER($AC2000)+'01_指標庫'!$H$12*ISNUMBER($AD2000)+'01_指標庫'!$H$13*ISNUMBER($AE2000)+'01_指標庫'!$H$14*ISNUMBER($I2000)+'01_指標庫'!$H$15*ISNUMBER($AH2000)+'01_指標庫'!$H$16*ISNUMBER($K2000)+'01_指標庫'!$H$17*ISNUMBER($AI2000)+'01_指標庫'!$H$18*ISNUMBER($AJ2000)+'01_指標庫'!$H$19*ISNUMBER($AK2000)+'01_指標庫'!$H$20*ISNUMBER($BB2000)+'01_指標庫'!$H$21*ISNUMBER($BC2000)</f>
        <v>51</v>
      </c>
      <c r="AX2000">
        <f>IF(AW2000=0,50,ROUND(('01_指標庫'!$H$4*IF(ISNUMBER($F2000),L2000,0)+'01_指標庫'!$H$5*IF(ISNUMBER($AA2000),AL2000,0)+'01_指標庫'!$H$6*IF(ISNUMBER($G2000),M2000,0)+'01_指標庫'!$H$7*IF(ISNUMBER($H2000),N2000,0)+'01_指標庫'!$H$8*IF(ISNUMBER($AF2000),AQ2000,0)+'01_指標庫'!$H$9*IF(ISNUMBER($AG2000),AR2000,0)+'01_指標庫'!$H$10*IF(ISNUMBER($AB2000),AM2000,0)+'01_指標庫'!$H$11*IF(ISNUMBER($AC2000),AN2000,0)+'01_指標庫'!$H$12*IF(ISNUMBER($AD2000),AO2000,0)+'01_指標庫'!$H$13*IF(ISNUMBER($AE2000),AP2000,0)+'01_指標庫'!$H$14*IF(ISNUMBER($I2000),O2000,0)+'01_指標庫'!$H$15*IF(ISNUMBER($AH2000),AS2000,0)+'01_指標庫'!$H$16*IF(ISNUMBER($K2000),P2000,0)+'01_指標庫'!$H$17*IF(ISNUMBER($AI2000),AT2000,0)+'01_指標庫'!$H$18*IF(ISNUMBER($AJ2000),AU2000,0)+'01_指標庫'!$H$19*IF(ISNUMBER($AK2000),AV2000,0)+'01_指標庫'!$H$20*IF(ISNUMBER($BB2000),BB2000,0)+'01_指標庫'!$H$21*IF(ISNUMBER($BC2000),BC2000,0))/AW2000,1))</f>
        <v>95.1</v>
      </c>
      <c r="AY2000" s="67"/>
      <c r="AZ2000" s="67"/>
      <c r="BA2000" s="66">
        <f t="shared" si="730"/>
        <v>1.272084760815817E-2</v>
      </c>
      <c r="BB2000">
        <f t="shared" si="731"/>
        <v>100</v>
      </c>
      <c r="BC2000" t="str">
        <f t="shared" si="732"/>
        <v/>
      </c>
    </row>
    <row r="2001" spans="1:55" ht="15" customHeight="1">
      <c r="A2001" s="56">
        <v>1997</v>
      </c>
      <c r="B2001" s="57">
        <v>45456</v>
      </c>
      <c r="C2001" s="56">
        <v>2024</v>
      </c>
      <c r="D2001" s="58" t="s">
        <v>239</v>
      </c>
      <c r="E2001" s="59">
        <v>19576.919999999998</v>
      </c>
      <c r="F2001" s="60">
        <v>0.16156599999999999</v>
      </c>
      <c r="G2001" s="60">
        <v>0</v>
      </c>
      <c r="H2001" s="61">
        <v>0.77549999999999997</v>
      </c>
      <c r="I2001" s="62">
        <v>320</v>
      </c>
      <c r="J2001" s="56" t="s">
        <v>235</v>
      </c>
      <c r="K2001" s="63">
        <v>11.94</v>
      </c>
      <c r="L2001" s="56">
        <f t="shared" si="710"/>
        <v>100</v>
      </c>
      <c r="M2001" s="56">
        <f t="shared" si="711"/>
        <v>100</v>
      </c>
      <c r="N2001" s="56">
        <f t="shared" si="712"/>
        <v>100</v>
      </c>
      <c r="O2001" s="56">
        <f t="shared" si="713"/>
        <v>100</v>
      </c>
      <c r="P2001" s="56">
        <f t="shared" si="714"/>
        <v>100</v>
      </c>
      <c r="Q2001" s="63"/>
      <c r="R2001" s="56"/>
      <c r="S2001" s="60">
        <f t="shared" si="727"/>
        <v>5.7405068948757076E-3</v>
      </c>
      <c r="T2001" s="64">
        <f t="shared" si="728"/>
        <v>-8.3056478405315604E-3</v>
      </c>
      <c r="V2001" s="65"/>
      <c r="W2001" s="65"/>
      <c r="Y2001" s="15" t="str">
        <f t="shared" si="715"/>
        <v>EASY</v>
      </c>
      <c r="AA2001" s="66">
        <f t="shared" si="729"/>
        <v>8.2090086926067674E-2</v>
      </c>
      <c r="AB2001">
        <f>LOOKUP($B2001,'07_L1政策步階'!$A$4:$A$14,'07_L1政策步階'!$C$4:$C$14)</f>
        <v>0</v>
      </c>
      <c r="AC2001" s="65"/>
      <c r="AD2001" s="65"/>
      <c r="AE2001" s="65"/>
      <c r="AF2001" s="65"/>
      <c r="AG2001" s="65"/>
      <c r="AH2001" s="65"/>
      <c r="AI2001" s="65"/>
      <c r="AJ2001" s="65"/>
      <c r="AK2001" s="65"/>
      <c r="AL2001">
        <f t="shared" si="716"/>
        <v>100</v>
      </c>
      <c r="AM2001">
        <f t="shared" si="717"/>
        <v>50</v>
      </c>
      <c r="AN2001" t="str">
        <f t="shared" si="718"/>
        <v/>
      </c>
      <c r="AO2001" t="str">
        <f t="shared" si="719"/>
        <v/>
      </c>
      <c r="AP2001" t="str">
        <f t="shared" si="720"/>
        <v/>
      </c>
      <c r="AQ2001" t="str">
        <f t="shared" si="721"/>
        <v/>
      </c>
      <c r="AR2001" t="str">
        <f t="shared" si="722"/>
        <v/>
      </c>
      <c r="AS2001" t="str">
        <f t="shared" si="723"/>
        <v/>
      </c>
      <c r="AT2001" t="str">
        <f t="shared" si="724"/>
        <v/>
      </c>
      <c r="AU2001" t="str">
        <f t="shared" si="725"/>
        <v/>
      </c>
      <c r="AV2001" t="str">
        <f t="shared" si="726"/>
        <v/>
      </c>
      <c r="AW2001">
        <f>'01_指標庫'!$H$4*ISNUMBER($F2001)+'01_指標庫'!$H$5*ISNUMBER($AA2001)+'01_指標庫'!$H$6*ISNUMBER($G2001)+'01_指標庫'!$H$7*ISNUMBER($H2001)+'01_指標庫'!$H$8*ISNUMBER($AF2001)+'01_指標庫'!$H$9*ISNUMBER($AG2001)+'01_指標庫'!$H$10*ISNUMBER($AB2001)+'01_指標庫'!$H$11*ISNUMBER($AC2001)+'01_指標庫'!$H$12*ISNUMBER($AD2001)+'01_指標庫'!$H$13*ISNUMBER($AE2001)+'01_指標庫'!$H$14*ISNUMBER($I2001)+'01_指標庫'!$H$15*ISNUMBER($AH2001)+'01_指標庫'!$H$16*ISNUMBER($K2001)+'01_指標庫'!$H$17*ISNUMBER($AI2001)+'01_指標庫'!$H$18*ISNUMBER($AJ2001)+'01_指標庫'!$H$19*ISNUMBER($AK2001)+'01_指標庫'!$H$20*ISNUMBER($BB2001)+'01_指標庫'!$H$21*ISNUMBER($BC2001)</f>
        <v>51</v>
      </c>
      <c r="AX2001">
        <f>IF(AW2001=0,50,ROUND(('01_指標庫'!$H$4*IF(ISNUMBER($F2001),L2001,0)+'01_指標庫'!$H$5*IF(ISNUMBER($AA2001),AL2001,0)+'01_指標庫'!$H$6*IF(ISNUMBER($G2001),M2001,0)+'01_指標庫'!$H$7*IF(ISNUMBER($H2001),N2001,0)+'01_指標庫'!$H$8*IF(ISNUMBER($AF2001),AQ2001,0)+'01_指標庫'!$H$9*IF(ISNUMBER($AG2001),AR2001,0)+'01_指標庫'!$H$10*IF(ISNUMBER($AB2001),AM2001,0)+'01_指標庫'!$H$11*IF(ISNUMBER($AC2001),AN2001,0)+'01_指標庫'!$H$12*IF(ISNUMBER($AD2001),AO2001,0)+'01_指標庫'!$H$13*IF(ISNUMBER($AE2001),AP2001,0)+'01_指標庫'!$H$14*IF(ISNUMBER($I2001),O2001,0)+'01_指標庫'!$H$15*IF(ISNUMBER($AH2001),AS2001,0)+'01_指標庫'!$H$16*IF(ISNUMBER($K2001),P2001,0)+'01_指標庫'!$H$17*IF(ISNUMBER($AI2001),AT2001,0)+'01_指標庫'!$H$18*IF(ISNUMBER($AJ2001),AU2001,0)+'01_指標庫'!$H$19*IF(ISNUMBER($AK2001),AV2001,0)+'01_指標庫'!$H$20*IF(ISNUMBER($BB2001),BB2001,0)+'01_指標庫'!$H$21*IF(ISNUMBER($BC2001),BC2001,0))/AW2001,1))</f>
        <v>95.1</v>
      </c>
      <c r="AY2001" s="67"/>
      <c r="AZ2001" s="67"/>
      <c r="BA2001" s="66">
        <f t="shared" si="730"/>
        <v>1.3036304150984002E-2</v>
      </c>
      <c r="BB2001">
        <f t="shared" si="731"/>
        <v>100</v>
      </c>
      <c r="BC2001" t="str">
        <f t="shared" si="732"/>
        <v/>
      </c>
    </row>
    <row r="2002" spans="1:55" ht="15" customHeight="1">
      <c r="A2002" s="56">
        <v>1998</v>
      </c>
      <c r="B2002" s="57">
        <v>45457</v>
      </c>
      <c r="C2002" s="56">
        <v>2024</v>
      </c>
      <c r="D2002" s="58" t="s">
        <v>234</v>
      </c>
      <c r="E2002" s="59">
        <v>19659.8</v>
      </c>
      <c r="F2002" s="60">
        <v>0.16500300000000001</v>
      </c>
      <c r="G2002" s="60">
        <v>0</v>
      </c>
      <c r="H2002" s="61">
        <v>0.79590000000000005</v>
      </c>
      <c r="I2002" s="62">
        <v>329</v>
      </c>
      <c r="J2002" s="56" t="s">
        <v>235</v>
      </c>
      <c r="K2002" s="63">
        <v>12.66</v>
      </c>
      <c r="L2002" s="56">
        <f t="shared" si="710"/>
        <v>100</v>
      </c>
      <c r="M2002" s="56">
        <f t="shared" si="711"/>
        <v>100</v>
      </c>
      <c r="N2002" s="56">
        <f t="shared" si="712"/>
        <v>100</v>
      </c>
      <c r="O2002" s="56">
        <f t="shared" si="713"/>
        <v>100</v>
      </c>
      <c r="P2002" s="56">
        <f t="shared" si="714"/>
        <v>100</v>
      </c>
      <c r="Q2002" s="63"/>
      <c r="R2002" s="56"/>
      <c r="S2002" s="60">
        <f t="shared" si="727"/>
        <v>4.2335566575335548E-3</v>
      </c>
      <c r="T2002" s="64">
        <f t="shared" si="728"/>
        <v>6.0301507537688481E-2</v>
      </c>
      <c r="V2002" s="65"/>
      <c r="W2002" s="65"/>
      <c r="Y2002" s="15" t="str">
        <f t="shared" si="715"/>
        <v>EASY</v>
      </c>
      <c r="AA2002" s="66">
        <f t="shared" si="729"/>
        <v>8.28276189455881E-2</v>
      </c>
      <c r="AB2002">
        <f>LOOKUP($B2002,'07_L1政策步階'!$A$4:$A$14,'07_L1政策步階'!$C$4:$C$14)</f>
        <v>0</v>
      </c>
      <c r="AC2002" s="65"/>
      <c r="AD2002" s="65"/>
      <c r="AE2002" s="65"/>
      <c r="AF2002" s="65"/>
      <c r="AG2002" s="65"/>
      <c r="AH2002" s="65"/>
      <c r="AI2002" s="65"/>
      <c r="AJ2002" s="65"/>
      <c r="AK2002" s="65"/>
      <c r="AL2002">
        <f t="shared" si="716"/>
        <v>100</v>
      </c>
      <c r="AM2002">
        <f t="shared" si="717"/>
        <v>50</v>
      </c>
      <c r="AN2002" t="str">
        <f t="shared" si="718"/>
        <v/>
      </c>
      <c r="AO2002" t="str">
        <f t="shared" si="719"/>
        <v/>
      </c>
      <c r="AP2002" t="str">
        <f t="shared" si="720"/>
        <v/>
      </c>
      <c r="AQ2002" t="str">
        <f t="shared" si="721"/>
        <v/>
      </c>
      <c r="AR2002" t="str">
        <f t="shared" si="722"/>
        <v/>
      </c>
      <c r="AS2002" t="str">
        <f t="shared" si="723"/>
        <v/>
      </c>
      <c r="AT2002" t="str">
        <f t="shared" si="724"/>
        <v/>
      </c>
      <c r="AU2002" t="str">
        <f t="shared" si="725"/>
        <v/>
      </c>
      <c r="AV2002" t="str">
        <f t="shared" si="726"/>
        <v/>
      </c>
      <c r="AW2002">
        <f>'01_指標庫'!$H$4*ISNUMBER($F2002)+'01_指標庫'!$H$5*ISNUMBER($AA2002)+'01_指標庫'!$H$6*ISNUMBER($G2002)+'01_指標庫'!$H$7*ISNUMBER($H2002)+'01_指標庫'!$H$8*ISNUMBER($AF2002)+'01_指標庫'!$H$9*ISNUMBER($AG2002)+'01_指標庫'!$H$10*ISNUMBER($AB2002)+'01_指標庫'!$H$11*ISNUMBER($AC2002)+'01_指標庫'!$H$12*ISNUMBER($AD2002)+'01_指標庫'!$H$13*ISNUMBER($AE2002)+'01_指標庫'!$H$14*ISNUMBER($I2002)+'01_指標庫'!$H$15*ISNUMBER($AH2002)+'01_指標庫'!$H$16*ISNUMBER($K2002)+'01_指標庫'!$H$17*ISNUMBER($AI2002)+'01_指標庫'!$H$18*ISNUMBER($AJ2002)+'01_指標庫'!$H$19*ISNUMBER($AK2002)+'01_指標庫'!$H$20*ISNUMBER($BB2002)+'01_指標庫'!$H$21*ISNUMBER($BC2002)</f>
        <v>51</v>
      </c>
      <c r="AX2002">
        <f>IF(AW2002=0,50,ROUND(('01_指標庫'!$H$4*IF(ISNUMBER($F2002),L2002,0)+'01_指標庫'!$H$5*IF(ISNUMBER($AA2002),AL2002,0)+'01_指標庫'!$H$6*IF(ISNUMBER($G2002),M2002,0)+'01_指標庫'!$H$7*IF(ISNUMBER($H2002),N2002,0)+'01_指標庫'!$H$8*IF(ISNUMBER($AF2002),AQ2002,0)+'01_指標庫'!$H$9*IF(ISNUMBER($AG2002),AR2002,0)+'01_指標庫'!$H$10*IF(ISNUMBER($AB2002),AM2002,0)+'01_指標庫'!$H$11*IF(ISNUMBER($AC2002),AN2002,0)+'01_指標庫'!$H$12*IF(ISNUMBER($AD2002),AO2002,0)+'01_指標庫'!$H$13*IF(ISNUMBER($AE2002),AP2002,0)+'01_指標庫'!$H$14*IF(ISNUMBER($I2002),O2002,0)+'01_指標庫'!$H$15*IF(ISNUMBER($AH2002),AS2002,0)+'01_指標庫'!$H$16*IF(ISNUMBER($K2002),P2002,0)+'01_指標庫'!$H$17*IF(ISNUMBER($AI2002),AT2002,0)+'01_指標庫'!$H$18*IF(ISNUMBER($AJ2002),AU2002,0)+'01_指標庫'!$H$19*IF(ISNUMBER($AK2002),AV2002,0)+'01_指標庫'!$H$20*IF(ISNUMBER($BB2002),BB2002,0)+'01_指標庫'!$H$21*IF(ISNUMBER($BC2002),BC2002,0))/AW2002,1))</f>
        <v>95.1</v>
      </c>
      <c r="AY2002" s="67"/>
      <c r="AZ2002" s="67"/>
      <c r="BA2002" s="66">
        <f t="shared" si="730"/>
        <v>1.3976756373178745E-2</v>
      </c>
      <c r="BB2002">
        <f t="shared" si="731"/>
        <v>100</v>
      </c>
      <c r="BC2002" t="str">
        <f t="shared" si="732"/>
        <v/>
      </c>
    </row>
    <row r="2003" spans="1:55" ht="15" customHeight="1">
      <c r="A2003" s="56">
        <v>1999</v>
      </c>
      <c r="B2003" s="57">
        <v>45460</v>
      </c>
      <c r="C2003" s="56">
        <v>2024</v>
      </c>
      <c r="D2003" s="58" t="s">
        <v>236</v>
      </c>
      <c r="E2003" s="59">
        <v>19902.75</v>
      </c>
      <c r="F2003" s="60">
        <v>0.17785000000000001</v>
      </c>
      <c r="G2003" s="60">
        <v>0</v>
      </c>
      <c r="H2003" s="61">
        <v>0.79590000000000005</v>
      </c>
      <c r="I2003" s="62">
        <v>326</v>
      </c>
      <c r="J2003" s="56" t="s">
        <v>235</v>
      </c>
      <c r="K2003" s="63">
        <v>12.75</v>
      </c>
      <c r="L2003" s="56">
        <f t="shared" si="710"/>
        <v>100</v>
      </c>
      <c r="M2003" s="56">
        <f t="shared" si="711"/>
        <v>100</v>
      </c>
      <c r="N2003" s="56">
        <f t="shared" si="712"/>
        <v>100</v>
      </c>
      <c r="O2003" s="56">
        <f t="shared" si="713"/>
        <v>100</v>
      </c>
      <c r="P2003" s="56">
        <f t="shared" si="714"/>
        <v>100</v>
      </c>
      <c r="Q2003" s="63"/>
      <c r="R2003" s="56"/>
      <c r="S2003" s="60">
        <f t="shared" si="727"/>
        <v>1.2357704554471605E-2</v>
      </c>
      <c r="T2003" s="64">
        <f t="shared" si="728"/>
        <v>7.1090047393365108E-3</v>
      </c>
      <c r="V2003" s="65"/>
      <c r="W2003" s="65"/>
      <c r="Y2003" s="15" t="str">
        <f t="shared" si="715"/>
        <v>EASY</v>
      </c>
      <c r="AA2003" s="66">
        <f t="shared" si="729"/>
        <v>8.3528626776590009E-2</v>
      </c>
      <c r="AB2003">
        <f>LOOKUP($B2003,'07_L1政策步階'!$A$4:$A$14,'07_L1政策步階'!$C$4:$C$14)</f>
        <v>0</v>
      </c>
      <c r="AC2003" s="65"/>
      <c r="AD2003" s="65"/>
      <c r="AE2003" s="65"/>
      <c r="AF2003" s="65"/>
      <c r="AG2003" s="65"/>
      <c r="AH2003" s="65"/>
      <c r="AI2003" s="65"/>
      <c r="AJ2003" s="65"/>
      <c r="AK2003" s="65"/>
      <c r="AL2003">
        <f t="shared" si="716"/>
        <v>100</v>
      </c>
      <c r="AM2003">
        <f t="shared" si="717"/>
        <v>50</v>
      </c>
      <c r="AN2003" t="str">
        <f t="shared" si="718"/>
        <v/>
      </c>
      <c r="AO2003" t="str">
        <f t="shared" si="719"/>
        <v/>
      </c>
      <c r="AP2003" t="str">
        <f t="shared" si="720"/>
        <v/>
      </c>
      <c r="AQ2003" t="str">
        <f t="shared" si="721"/>
        <v/>
      </c>
      <c r="AR2003" t="str">
        <f t="shared" si="722"/>
        <v/>
      </c>
      <c r="AS2003" t="str">
        <f t="shared" si="723"/>
        <v/>
      </c>
      <c r="AT2003" t="str">
        <f t="shared" si="724"/>
        <v/>
      </c>
      <c r="AU2003" t="str">
        <f t="shared" si="725"/>
        <v/>
      </c>
      <c r="AV2003" t="str">
        <f t="shared" si="726"/>
        <v/>
      </c>
      <c r="AW2003">
        <f>'01_指標庫'!$H$4*ISNUMBER($F2003)+'01_指標庫'!$H$5*ISNUMBER($AA2003)+'01_指標庫'!$H$6*ISNUMBER($G2003)+'01_指標庫'!$H$7*ISNUMBER($H2003)+'01_指標庫'!$H$8*ISNUMBER($AF2003)+'01_指標庫'!$H$9*ISNUMBER($AG2003)+'01_指標庫'!$H$10*ISNUMBER($AB2003)+'01_指標庫'!$H$11*ISNUMBER($AC2003)+'01_指標庫'!$H$12*ISNUMBER($AD2003)+'01_指標庫'!$H$13*ISNUMBER($AE2003)+'01_指標庫'!$H$14*ISNUMBER($I2003)+'01_指標庫'!$H$15*ISNUMBER($AH2003)+'01_指標庫'!$H$16*ISNUMBER($K2003)+'01_指標庫'!$H$17*ISNUMBER($AI2003)+'01_指標庫'!$H$18*ISNUMBER($AJ2003)+'01_指標庫'!$H$19*ISNUMBER($AK2003)+'01_指標庫'!$H$20*ISNUMBER($BB2003)+'01_指標庫'!$H$21*ISNUMBER($BC2003)</f>
        <v>51</v>
      </c>
      <c r="AX2003">
        <f>IF(AW2003=0,50,ROUND(('01_指標庫'!$H$4*IF(ISNUMBER($F2003),L2003,0)+'01_指標庫'!$H$5*IF(ISNUMBER($AA2003),AL2003,0)+'01_指標庫'!$H$6*IF(ISNUMBER($G2003),M2003,0)+'01_指標庫'!$H$7*IF(ISNUMBER($H2003),N2003,0)+'01_指標庫'!$H$8*IF(ISNUMBER($AF2003),AQ2003,0)+'01_指標庫'!$H$9*IF(ISNUMBER($AG2003),AR2003,0)+'01_指標庫'!$H$10*IF(ISNUMBER($AB2003),AM2003,0)+'01_指標庫'!$H$11*IF(ISNUMBER($AC2003),AN2003,0)+'01_指標庫'!$H$12*IF(ISNUMBER($AD2003),AO2003,0)+'01_指標庫'!$H$13*IF(ISNUMBER($AE2003),AP2003,0)+'01_指標庫'!$H$14*IF(ISNUMBER($I2003),O2003,0)+'01_指標庫'!$H$15*IF(ISNUMBER($AH2003),AS2003,0)+'01_指標庫'!$H$16*IF(ISNUMBER($K2003),P2003,0)+'01_指標庫'!$H$17*IF(ISNUMBER($AI2003),AT2003,0)+'01_指標庫'!$H$18*IF(ISNUMBER($AJ2003),AU2003,0)+'01_指標庫'!$H$19*IF(ISNUMBER($AK2003),AV2003,0)+'01_指標庫'!$H$20*IF(ISNUMBER($BB2003),BB2003,0)+'01_指標庫'!$H$21*IF(ISNUMBER($BC2003),BC2003,0))/AW2003,1))</f>
        <v>95.1</v>
      </c>
      <c r="AY2003" s="67"/>
      <c r="AZ2003" s="67"/>
      <c r="BA2003" s="66">
        <f t="shared" si="730"/>
        <v>1.5722253089059057E-2</v>
      </c>
      <c r="BB2003">
        <f t="shared" si="731"/>
        <v>100</v>
      </c>
      <c r="BC2003" t="str">
        <f t="shared" si="732"/>
        <v/>
      </c>
    </row>
    <row r="2004" spans="1:55" ht="15" customHeight="1">
      <c r="A2004" s="56">
        <v>2000</v>
      </c>
      <c r="B2004" s="57">
        <v>45461</v>
      </c>
      <c r="C2004" s="56">
        <v>2024</v>
      </c>
      <c r="D2004" s="58" t="s">
        <v>237</v>
      </c>
      <c r="E2004" s="59">
        <v>19908.86</v>
      </c>
      <c r="F2004" s="60">
        <v>0.176677</v>
      </c>
      <c r="G2004" s="60">
        <v>0</v>
      </c>
      <c r="H2004" s="61">
        <v>0.79590000000000005</v>
      </c>
      <c r="I2004" s="62">
        <v>324</v>
      </c>
      <c r="J2004" s="56" t="s">
        <v>235</v>
      </c>
      <c r="K2004" s="63">
        <v>12.3</v>
      </c>
      <c r="L2004" s="56">
        <f t="shared" si="710"/>
        <v>100</v>
      </c>
      <c r="M2004" s="56">
        <f t="shared" si="711"/>
        <v>100</v>
      </c>
      <c r="N2004" s="56">
        <f t="shared" si="712"/>
        <v>100</v>
      </c>
      <c r="O2004" s="56">
        <f t="shared" si="713"/>
        <v>100</v>
      </c>
      <c r="P2004" s="56">
        <f t="shared" si="714"/>
        <v>100</v>
      </c>
      <c r="Q2004" s="63"/>
      <c r="R2004" s="56"/>
      <c r="S2004" s="60">
        <f t="shared" si="727"/>
        <v>3.0699275225787304E-4</v>
      </c>
      <c r="T2004" s="64">
        <f t="shared" si="728"/>
        <v>-3.5294117647058809E-2</v>
      </c>
      <c r="V2004" s="65"/>
      <c r="W2004" s="65"/>
      <c r="Y2004" s="15" t="str">
        <f t="shared" si="715"/>
        <v>EASY</v>
      </c>
      <c r="AA2004" s="66">
        <f t="shared" si="729"/>
        <v>8.4255215826494867E-2</v>
      </c>
      <c r="AB2004">
        <f>LOOKUP($B2004,'07_L1政策步階'!$A$4:$A$14,'07_L1政策步階'!$C$4:$C$14)</f>
        <v>0</v>
      </c>
      <c r="AC2004" s="65"/>
      <c r="AD2004" s="65"/>
      <c r="AE2004" s="65"/>
      <c r="AF2004" s="65"/>
      <c r="AG2004" s="65"/>
      <c r="AH2004" s="65"/>
      <c r="AI2004" s="65"/>
      <c r="AJ2004" s="65"/>
      <c r="AK2004" s="65"/>
      <c r="AL2004">
        <f t="shared" si="716"/>
        <v>100</v>
      </c>
      <c r="AM2004">
        <f t="shared" si="717"/>
        <v>50</v>
      </c>
      <c r="AN2004" t="str">
        <f t="shared" si="718"/>
        <v/>
      </c>
      <c r="AO2004" t="str">
        <f t="shared" si="719"/>
        <v/>
      </c>
      <c r="AP2004" t="str">
        <f t="shared" si="720"/>
        <v/>
      </c>
      <c r="AQ2004" t="str">
        <f t="shared" si="721"/>
        <v/>
      </c>
      <c r="AR2004" t="str">
        <f t="shared" si="722"/>
        <v/>
      </c>
      <c r="AS2004" t="str">
        <f t="shared" si="723"/>
        <v/>
      </c>
      <c r="AT2004" t="str">
        <f t="shared" si="724"/>
        <v/>
      </c>
      <c r="AU2004" t="str">
        <f t="shared" si="725"/>
        <v/>
      </c>
      <c r="AV2004" t="str">
        <f t="shared" si="726"/>
        <v/>
      </c>
      <c r="AW2004">
        <f>'01_指標庫'!$H$4*ISNUMBER($F2004)+'01_指標庫'!$H$5*ISNUMBER($AA2004)+'01_指標庫'!$H$6*ISNUMBER($G2004)+'01_指標庫'!$H$7*ISNUMBER($H2004)+'01_指標庫'!$H$8*ISNUMBER($AF2004)+'01_指標庫'!$H$9*ISNUMBER($AG2004)+'01_指標庫'!$H$10*ISNUMBER($AB2004)+'01_指標庫'!$H$11*ISNUMBER($AC2004)+'01_指標庫'!$H$12*ISNUMBER($AD2004)+'01_指標庫'!$H$13*ISNUMBER($AE2004)+'01_指標庫'!$H$14*ISNUMBER($I2004)+'01_指標庫'!$H$15*ISNUMBER($AH2004)+'01_指標庫'!$H$16*ISNUMBER($K2004)+'01_指標庫'!$H$17*ISNUMBER($AI2004)+'01_指標庫'!$H$18*ISNUMBER($AJ2004)+'01_指標庫'!$H$19*ISNUMBER($AK2004)+'01_指標庫'!$H$20*ISNUMBER($BB2004)+'01_指標庫'!$H$21*ISNUMBER($BC2004)</f>
        <v>51</v>
      </c>
      <c r="AX2004">
        <f>IF(AW2004=0,50,ROUND(('01_指標庫'!$H$4*IF(ISNUMBER($F2004),L2004,0)+'01_指標庫'!$H$5*IF(ISNUMBER($AA2004),AL2004,0)+'01_指標庫'!$H$6*IF(ISNUMBER($G2004),M2004,0)+'01_指標庫'!$H$7*IF(ISNUMBER($H2004),N2004,0)+'01_指標庫'!$H$8*IF(ISNUMBER($AF2004),AQ2004,0)+'01_指標庫'!$H$9*IF(ISNUMBER($AG2004),AR2004,0)+'01_指標庫'!$H$10*IF(ISNUMBER($AB2004),AM2004,0)+'01_指標庫'!$H$11*IF(ISNUMBER($AC2004),AN2004,0)+'01_指標庫'!$H$12*IF(ISNUMBER($AD2004),AO2004,0)+'01_指標庫'!$H$13*IF(ISNUMBER($AE2004),AP2004,0)+'01_指標庫'!$H$14*IF(ISNUMBER($I2004),O2004,0)+'01_指標庫'!$H$15*IF(ISNUMBER($AH2004),AS2004,0)+'01_指標庫'!$H$16*IF(ISNUMBER($K2004),P2004,0)+'01_指標庫'!$H$17*IF(ISNUMBER($AI2004),AT2004,0)+'01_指標庫'!$H$18*IF(ISNUMBER($AJ2004),AU2004,0)+'01_指標庫'!$H$19*IF(ISNUMBER($AK2004),AV2004,0)+'01_指標庫'!$H$20*IF(ISNUMBER($BB2004),BB2004,0)+'01_指標庫'!$H$21*IF(ISNUMBER($BC2004),BC2004,0))/AW2004,1))</f>
        <v>95.1</v>
      </c>
      <c r="AY2004" s="67"/>
      <c r="AZ2004" s="67"/>
      <c r="BA2004" s="66">
        <f t="shared" si="730"/>
        <v>1.6359964932652016E-2</v>
      </c>
      <c r="BB2004">
        <f t="shared" si="731"/>
        <v>100</v>
      </c>
      <c r="BC2004" t="str">
        <f t="shared" si="732"/>
        <v/>
      </c>
    </row>
    <row r="2005" spans="1:55" ht="15" customHeight="1">
      <c r="A2005" s="56">
        <v>2001</v>
      </c>
      <c r="B2005" s="57">
        <v>45463</v>
      </c>
      <c r="C2005" s="56">
        <v>2024</v>
      </c>
      <c r="D2005" s="58" t="s">
        <v>239</v>
      </c>
      <c r="E2005" s="59">
        <v>19752.3</v>
      </c>
      <c r="F2005" s="60">
        <v>0.16595599999999999</v>
      </c>
      <c r="G2005" s="60">
        <v>-7.8639999999999995E-3</v>
      </c>
      <c r="H2005" s="61">
        <v>0.79590000000000005</v>
      </c>
      <c r="I2005" s="62">
        <v>323</v>
      </c>
      <c r="J2005" s="56" t="s">
        <v>235</v>
      </c>
      <c r="K2005" s="63">
        <v>13.28</v>
      </c>
      <c r="L2005" s="56">
        <f t="shared" si="710"/>
        <v>100</v>
      </c>
      <c r="M2005" s="56">
        <f t="shared" si="711"/>
        <v>100</v>
      </c>
      <c r="N2005" s="56">
        <f t="shared" si="712"/>
        <v>100</v>
      </c>
      <c r="O2005" s="56">
        <f t="shared" si="713"/>
        <v>100</v>
      </c>
      <c r="P2005" s="56">
        <f t="shared" si="714"/>
        <v>100</v>
      </c>
      <c r="Q2005" s="63"/>
      <c r="R2005" s="56"/>
      <c r="S2005" s="60">
        <f t="shared" si="727"/>
        <v>-7.8638354983661118E-3</v>
      </c>
      <c r="T2005" s="64">
        <f t="shared" si="728"/>
        <v>7.9674796747967402E-2</v>
      </c>
      <c r="V2005" s="65"/>
      <c r="W2005" s="65"/>
      <c r="Y2005" s="15" t="str">
        <f t="shared" si="715"/>
        <v>EASY</v>
      </c>
      <c r="AA2005" s="66">
        <f t="shared" si="729"/>
        <v>8.4759650300894274E-2</v>
      </c>
      <c r="AB2005">
        <f>LOOKUP($B2005,'07_L1政策步階'!$A$4:$A$14,'07_L1政策步階'!$C$4:$C$14)</f>
        <v>0</v>
      </c>
      <c r="AC2005" s="65"/>
      <c r="AD2005" s="65"/>
      <c r="AE2005" s="65"/>
      <c r="AF2005" s="65"/>
      <c r="AG2005" s="65"/>
      <c r="AH2005" s="65"/>
      <c r="AI2005" s="65"/>
      <c r="AJ2005" s="65"/>
      <c r="AK2005" s="65"/>
      <c r="AL2005">
        <f t="shared" si="716"/>
        <v>100</v>
      </c>
      <c r="AM2005">
        <f t="shared" si="717"/>
        <v>50</v>
      </c>
      <c r="AN2005" t="str">
        <f t="shared" si="718"/>
        <v/>
      </c>
      <c r="AO2005" t="str">
        <f t="shared" si="719"/>
        <v/>
      </c>
      <c r="AP2005" t="str">
        <f t="shared" si="720"/>
        <v/>
      </c>
      <c r="AQ2005" t="str">
        <f t="shared" si="721"/>
        <v/>
      </c>
      <c r="AR2005" t="str">
        <f t="shared" si="722"/>
        <v/>
      </c>
      <c r="AS2005" t="str">
        <f t="shared" si="723"/>
        <v/>
      </c>
      <c r="AT2005" t="str">
        <f t="shared" si="724"/>
        <v/>
      </c>
      <c r="AU2005" t="str">
        <f t="shared" si="725"/>
        <v/>
      </c>
      <c r="AV2005" t="str">
        <f t="shared" si="726"/>
        <v/>
      </c>
      <c r="AW2005">
        <f>'01_指標庫'!$H$4*ISNUMBER($F2005)+'01_指標庫'!$H$5*ISNUMBER($AA2005)+'01_指標庫'!$H$6*ISNUMBER($G2005)+'01_指標庫'!$H$7*ISNUMBER($H2005)+'01_指標庫'!$H$8*ISNUMBER($AF2005)+'01_指標庫'!$H$9*ISNUMBER($AG2005)+'01_指標庫'!$H$10*ISNUMBER($AB2005)+'01_指標庫'!$H$11*ISNUMBER($AC2005)+'01_指標庫'!$H$12*ISNUMBER($AD2005)+'01_指標庫'!$H$13*ISNUMBER($AE2005)+'01_指標庫'!$H$14*ISNUMBER($I2005)+'01_指標庫'!$H$15*ISNUMBER($AH2005)+'01_指標庫'!$H$16*ISNUMBER($K2005)+'01_指標庫'!$H$17*ISNUMBER($AI2005)+'01_指標庫'!$H$18*ISNUMBER($AJ2005)+'01_指標庫'!$H$19*ISNUMBER($AK2005)+'01_指標庫'!$H$20*ISNUMBER($BB2005)+'01_指標庫'!$H$21*ISNUMBER($BC2005)</f>
        <v>51</v>
      </c>
      <c r="AX2005">
        <f>IF(AW2005=0,50,ROUND(('01_指標庫'!$H$4*IF(ISNUMBER($F2005),L2005,0)+'01_指標庫'!$H$5*IF(ISNUMBER($AA2005),AL2005,0)+'01_指標庫'!$H$6*IF(ISNUMBER($G2005),M2005,0)+'01_指標庫'!$H$7*IF(ISNUMBER($H2005),N2005,0)+'01_指標庫'!$H$8*IF(ISNUMBER($AF2005),AQ2005,0)+'01_指標庫'!$H$9*IF(ISNUMBER($AG2005),AR2005,0)+'01_指標庫'!$H$10*IF(ISNUMBER($AB2005),AM2005,0)+'01_指標庫'!$H$11*IF(ISNUMBER($AC2005),AN2005,0)+'01_指標庫'!$H$12*IF(ISNUMBER($AD2005),AO2005,0)+'01_指標庫'!$H$13*IF(ISNUMBER($AE2005),AP2005,0)+'01_指標庫'!$H$14*IF(ISNUMBER($I2005),O2005,0)+'01_指標庫'!$H$15*IF(ISNUMBER($AH2005),AS2005,0)+'01_指標庫'!$H$16*IF(ISNUMBER($K2005),P2005,0)+'01_指標庫'!$H$17*IF(ISNUMBER($AI2005),AT2005,0)+'01_指標庫'!$H$18*IF(ISNUMBER($AJ2005),AU2005,0)+'01_指標庫'!$H$19*IF(ISNUMBER($AK2005),AV2005,0)+'01_指標庫'!$H$20*IF(ISNUMBER($BB2005),BB2005,0)+'01_指標庫'!$H$21*IF(ISNUMBER($BC2005),BC2005,0))/AW2005,1))</f>
        <v>95.1</v>
      </c>
      <c r="AY2005" s="67"/>
      <c r="AZ2005" s="67"/>
      <c r="BA2005" s="66">
        <f t="shared" si="730"/>
        <v>1.5564662686665454E-2</v>
      </c>
      <c r="BB2005">
        <f t="shared" si="731"/>
        <v>100</v>
      </c>
      <c r="BC2005" t="str">
        <f t="shared" si="732"/>
        <v/>
      </c>
    </row>
    <row r="2006" spans="1:55" ht="15" customHeight="1">
      <c r="A2006" s="56">
        <v>2002</v>
      </c>
      <c r="B2006" s="57">
        <v>45464</v>
      </c>
      <c r="C2006" s="56">
        <v>2024</v>
      </c>
      <c r="D2006" s="58" t="s">
        <v>234</v>
      </c>
      <c r="E2006" s="59">
        <v>19700.43</v>
      </c>
      <c r="F2006" s="60">
        <v>0.16145699999999999</v>
      </c>
      <c r="G2006" s="60">
        <v>-1.0468999999999999E-2</v>
      </c>
      <c r="H2006" s="61">
        <v>0.81630000000000003</v>
      </c>
      <c r="I2006" s="62">
        <v>321</v>
      </c>
      <c r="J2006" s="56" t="s">
        <v>235</v>
      </c>
      <c r="K2006" s="63">
        <v>13.2</v>
      </c>
      <c r="L2006" s="56">
        <f t="shared" si="710"/>
        <v>100</v>
      </c>
      <c r="M2006" s="56">
        <f t="shared" si="711"/>
        <v>100</v>
      </c>
      <c r="N2006" s="56">
        <f t="shared" si="712"/>
        <v>100</v>
      </c>
      <c r="O2006" s="56">
        <f t="shared" si="713"/>
        <v>100</v>
      </c>
      <c r="P2006" s="56">
        <f t="shared" si="714"/>
        <v>100</v>
      </c>
      <c r="Q2006" s="63"/>
      <c r="R2006" s="56"/>
      <c r="S2006" s="60">
        <f t="shared" si="727"/>
        <v>-2.6260232985525489E-3</v>
      </c>
      <c r="T2006" s="64">
        <f t="shared" si="728"/>
        <v>-6.0240963855421326E-3</v>
      </c>
      <c r="V2006" s="65"/>
      <c r="W2006" s="65"/>
      <c r="Y2006" s="15" t="str">
        <f t="shared" si="715"/>
        <v>EASY</v>
      </c>
      <c r="AA2006" s="66">
        <f t="shared" si="729"/>
        <v>8.5410394273664814E-2</v>
      </c>
      <c r="AB2006">
        <f>LOOKUP($B2006,'07_L1政策步階'!$A$4:$A$14,'07_L1政策步階'!$C$4:$C$14)</f>
        <v>0</v>
      </c>
      <c r="AC2006" s="65"/>
      <c r="AD2006" s="65"/>
      <c r="AE2006" s="65"/>
      <c r="AF2006" s="65"/>
      <c r="AG2006" s="65"/>
      <c r="AH2006" s="65"/>
      <c r="AI2006" s="65"/>
      <c r="AJ2006" s="65"/>
      <c r="AK2006" s="65"/>
      <c r="AL2006">
        <f t="shared" si="716"/>
        <v>100</v>
      </c>
      <c r="AM2006">
        <f t="shared" si="717"/>
        <v>50</v>
      </c>
      <c r="AN2006" t="str">
        <f t="shared" si="718"/>
        <v/>
      </c>
      <c r="AO2006" t="str">
        <f t="shared" si="719"/>
        <v/>
      </c>
      <c r="AP2006" t="str">
        <f t="shared" si="720"/>
        <v/>
      </c>
      <c r="AQ2006" t="str">
        <f t="shared" si="721"/>
        <v/>
      </c>
      <c r="AR2006" t="str">
        <f t="shared" si="722"/>
        <v/>
      </c>
      <c r="AS2006" t="str">
        <f t="shared" si="723"/>
        <v/>
      </c>
      <c r="AT2006" t="str">
        <f t="shared" si="724"/>
        <v/>
      </c>
      <c r="AU2006" t="str">
        <f t="shared" si="725"/>
        <v/>
      </c>
      <c r="AV2006" t="str">
        <f t="shared" si="726"/>
        <v/>
      </c>
      <c r="AW2006">
        <f>'01_指標庫'!$H$4*ISNUMBER($F2006)+'01_指標庫'!$H$5*ISNUMBER($AA2006)+'01_指標庫'!$H$6*ISNUMBER($G2006)+'01_指標庫'!$H$7*ISNUMBER($H2006)+'01_指標庫'!$H$8*ISNUMBER($AF2006)+'01_指標庫'!$H$9*ISNUMBER($AG2006)+'01_指標庫'!$H$10*ISNUMBER($AB2006)+'01_指標庫'!$H$11*ISNUMBER($AC2006)+'01_指標庫'!$H$12*ISNUMBER($AD2006)+'01_指標庫'!$H$13*ISNUMBER($AE2006)+'01_指標庫'!$H$14*ISNUMBER($I2006)+'01_指標庫'!$H$15*ISNUMBER($AH2006)+'01_指標庫'!$H$16*ISNUMBER($K2006)+'01_指標庫'!$H$17*ISNUMBER($AI2006)+'01_指標庫'!$H$18*ISNUMBER($AJ2006)+'01_指標庫'!$H$19*ISNUMBER($AK2006)+'01_指標庫'!$H$20*ISNUMBER($BB2006)+'01_指標庫'!$H$21*ISNUMBER($BC2006)</f>
        <v>51</v>
      </c>
      <c r="AX2006">
        <f>IF(AW2006=0,50,ROUND(('01_指標庫'!$H$4*IF(ISNUMBER($F2006),L2006,0)+'01_指標庫'!$H$5*IF(ISNUMBER($AA2006),AL2006,0)+'01_指標庫'!$H$6*IF(ISNUMBER($G2006),M2006,0)+'01_指標庫'!$H$7*IF(ISNUMBER($H2006),N2006,0)+'01_指標庫'!$H$8*IF(ISNUMBER($AF2006),AQ2006,0)+'01_指標庫'!$H$9*IF(ISNUMBER($AG2006),AR2006,0)+'01_指標庫'!$H$10*IF(ISNUMBER($AB2006),AM2006,0)+'01_指標庫'!$H$11*IF(ISNUMBER($AC2006),AN2006,0)+'01_指標庫'!$H$12*IF(ISNUMBER($AD2006),AO2006,0)+'01_指標庫'!$H$13*IF(ISNUMBER($AE2006),AP2006,0)+'01_指標庫'!$H$14*IF(ISNUMBER($I2006),O2006,0)+'01_指標庫'!$H$15*IF(ISNUMBER($AH2006),AS2006,0)+'01_指標庫'!$H$16*IF(ISNUMBER($K2006),P2006,0)+'01_指標庫'!$H$17*IF(ISNUMBER($AI2006),AT2006,0)+'01_指標庫'!$H$18*IF(ISNUMBER($AJ2006),AU2006,0)+'01_指標庫'!$H$19*IF(ISNUMBER($AK2006),AV2006,0)+'01_指標庫'!$H$20*IF(ISNUMBER($BB2006),BB2006,0)+'01_指標庫'!$H$21*IF(ISNUMBER($BC2006),BC2006,0))/AW2006,1))</f>
        <v>95.1</v>
      </c>
      <c r="AY2006" s="67"/>
      <c r="AZ2006" s="67"/>
      <c r="BA2006" s="66">
        <f t="shared" si="730"/>
        <v>1.3296864913677986E-2</v>
      </c>
      <c r="BB2006">
        <f t="shared" si="731"/>
        <v>100</v>
      </c>
      <c r="BC2006" t="str">
        <f t="shared" si="732"/>
        <v/>
      </c>
    </row>
    <row r="2007" spans="1:55" ht="15" customHeight="1">
      <c r="A2007" s="56">
        <v>2003</v>
      </c>
      <c r="B2007" s="57">
        <v>45467</v>
      </c>
      <c r="C2007" s="56">
        <v>2024</v>
      </c>
      <c r="D2007" s="58" t="s">
        <v>236</v>
      </c>
      <c r="E2007" s="59">
        <v>19474.62</v>
      </c>
      <c r="F2007" s="60">
        <v>0.146757</v>
      </c>
      <c r="G2007" s="60">
        <v>-2.1811000000000001E-2</v>
      </c>
      <c r="H2007" s="61">
        <v>0.81630000000000003</v>
      </c>
      <c r="I2007" s="62">
        <v>319</v>
      </c>
      <c r="J2007" s="56" t="s">
        <v>235</v>
      </c>
      <c r="K2007" s="63">
        <v>13.33</v>
      </c>
      <c r="L2007" s="56">
        <f t="shared" si="710"/>
        <v>100</v>
      </c>
      <c r="M2007" s="56">
        <f t="shared" si="711"/>
        <v>100</v>
      </c>
      <c r="N2007" s="56">
        <f t="shared" si="712"/>
        <v>100</v>
      </c>
      <c r="O2007" s="56">
        <f t="shared" si="713"/>
        <v>100</v>
      </c>
      <c r="P2007" s="56">
        <f t="shared" si="714"/>
        <v>100</v>
      </c>
      <c r="Q2007" s="63"/>
      <c r="R2007" s="56"/>
      <c r="S2007" s="60">
        <f t="shared" si="727"/>
        <v>-1.1462186358368931E-2</v>
      </c>
      <c r="T2007" s="64">
        <f t="shared" si="728"/>
        <v>9.8484848484849952E-3</v>
      </c>
      <c r="V2007" s="65"/>
      <c r="W2007" s="65"/>
      <c r="Y2007" s="15" t="str">
        <f t="shared" si="715"/>
        <v>EASY</v>
      </c>
      <c r="AA2007" s="66">
        <f t="shared" si="729"/>
        <v>8.5473084613168382E-2</v>
      </c>
      <c r="AB2007">
        <f>LOOKUP($B2007,'07_L1政策步階'!$A$4:$A$14,'07_L1政策步階'!$C$4:$C$14)</f>
        <v>0</v>
      </c>
      <c r="AC2007" s="65"/>
      <c r="AD2007" s="65"/>
      <c r="AE2007" s="65"/>
      <c r="AF2007" s="65"/>
      <c r="AG2007" s="65"/>
      <c r="AH2007" s="65"/>
      <c r="AI2007" s="65"/>
      <c r="AJ2007" s="65"/>
      <c r="AK2007" s="65"/>
      <c r="AL2007">
        <f t="shared" si="716"/>
        <v>100</v>
      </c>
      <c r="AM2007">
        <f t="shared" si="717"/>
        <v>50</v>
      </c>
      <c r="AN2007" t="str">
        <f t="shared" si="718"/>
        <v/>
      </c>
      <c r="AO2007" t="str">
        <f t="shared" si="719"/>
        <v/>
      </c>
      <c r="AP2007" t="str">
        <f t="shared" si="720"/>
        <v/>
      </c>
      <c r="AQ2007" t="str">
        <f t="shared" si="721"/>
        <v/>
      </c>
      <c r="AR2007" t="str">
        <f t="shared" si="722"/>
        <v/>
      </c>
      <c r="AS2007" t="str">
        <f t="shared" si="723"/>
        <v/>
      </c>
      <c r="AT2007" t="str">
        <f t="shared" si="724"/>
        <v/>
      </c>
      <c r="AU2007" t="str">
        <f t="shared" si="725"/>
        <v/>
      </c>
      <c r="AV2007" t="str">
        <f t="shared" si="726"/>
        <v/>
      </c>
      <c r="AW2007">
        <f>'01_指標庫'!$H$4*ISNUMBER($F2007)+'01_指標庫'!$H$5*ISNUMBER($AA2007)+'01_指標庫'!$H$6*ISNUMBER($G2007)+'01_指標庫'!$H$7*ISNUMBER($H2007)+'01_指標庫'!$H$8*ISNUMBER($AF2007)+'01_指標庫'!$H$9*ISNUMBER($AG2007)+'01_指標庫'!$H$10*ISNUMBER($AB2007)+'01_指標庫'!$H$11*ISNUMBER($AC2007)+'01_指標庫'!$H$12*ISNUMBER($AD2007)+'01_指標庫'!$H$13*ISNUMBER($AE2007)+'01_指標庫'!$H$14*ISNUMBER($I2007)+'01_指標庫'!$H$15*ISNUMBER($AH2007)+'01_指標庫'!$H$16*ISNUMBER($K2007)+'01_指標庫'!$H$17*ISNUMBER($AI2007)+'01_指標庫'!$H$18*ISNUMBER($AJ2007)+'01_指標庫'!$H$19*ISNUMBER($AK2007)+'01_指標庫'!$H$20*ISNUMBER($BB2007)+'01_指標庫'!$H$21*ISNUMBER($BC2007)</f>
        <v>51</v>
      </c>
      <c r="AX2007">
        <f>IF(AW2007=0,50,ROUND(('01_指標庫'!$H$4*IF(ISNUMBER($F2007),L2007,0)+'01_指標庫'!$H$5*IF(ISNUMBER($AA2007),AL2007,0)+'01_指標庫'!$H$6*IF(ISNUMBER($G2007),M2007,0)+'01_指標庫'!$H$7*IF(ISNUMBER($H2007),N2007,0)+'01_指標庫'!$H$8*IF(ISNUMBER($AF2007),AQ2007,0)+'01_指標庫'!$H$9*IF(ISNUMBER($AG2007),AR2007,0)+'01_指標庫'!$H$10*IF(ISNUMBER($AB2007),AM2007,0)+'01_指標庫'!$H$11*IF(ISNUMBER($AC2007),AN2007,0)+'01_指標庫'!$H$12*IF(ISNUMBER($AD2007),AO2007,0)+'01_指標庫'!$H$13*IF(ISNUMBER($AE2007),AP2007,0)+'01_指標庫'!$H$14*IF(ISNUMBER($I2007),O2007,0)+'01_指標庫'!$H$15*IF(ISNUMBER($AH2007),AS2007,0)+'01_指標庫'!$H$16*IF(ISNUMBER($K2007),P2007,0)+'01_指標庫'!$H$17*IF(ISNUMBER($AI2007),AT2007,0)+'01_指標庫'!$H$18*IF(ISNUMBER($AJ2007),AU2007,0)+'01_指標庫'!$H$19*IF(ISNUMBER($AK2007),AV2007,0)+'01_指標庫'!$H$20*IF(ISNUMBER($BB2007),BB2007,0)+'01_指標庫'!$H$21*IF(ISNUMBER($BC2007),BC2007,0))/AW2007,1))</f>
        <v>89.2</v>
      </c>
      <c r="AY2007" s="67"/>
      <c r="AZ2007" s="67"/>
      <c r="BA2007" s="66">
        <f t="shared" si="730"/>
        <v>8.9523752398190659E-3</v>
      </c>
      <c r="BB2007">
        <f t="shared" si="731"/>
        <v>50</v>
      </c>
      <c r="BC2007" t="str">
        <f t="shared" si="732"/>
        <v/>
      </c>
    </row>
    <row r="2008" spans="1:55" ht="15" customHeight="1">
      <c r="A2008" s="56">
        <v>2004</v>
      </c>
      <c r="B2008" s="57">
        <v>45468</v>
      </c>
      <c r="C2008" s="56">
        <v>2024</v>
      </c>
      <c r="D2008" s="58" t="s">
        <v>237</v>
      </c>
      <c r="E2008" s="59">
        <v>19701.13</v>
      </c>
      <c r="F2008" s="60">
        <v>0.158579</v>
      </c>
      <c r="G2008" s="60">
        <v>-1.0434000000000001E-2</v>
      </c>
      <c r="H2008" s="61">
        <v>0.81630000000000003</v>
      </c>
      <c r="I2008" s="62">
        <v>319</v>
      </c>
      <c r="J2008" s="56" t="s">
        <v>235</v>
      </c>
      <c r="K2008" s="63">
        <v>12.84</v>
      </c>
      <c r="L2008" s="56">
        <f t="shared" si="710"/>
        <v>100</v>
      </c>
      <c r="M2008" s="56">
        <f t="shared" si="711"/>
        <v>100</v>
      </c>
      <c r="N2008" s="56">
        <f t="shared" si="712"/>
        <v>100</v>
      </c>
      <c r="O2008" s="56">
        <f t="shared" si="713"/>
        <v>100</v>
      </c>
      <c r="P2008" s="56">
        <f t="shared" si="714"/>
        <v>100</v>
      </c>
      <c r="Q2008" s="63"/>
      <c r="R2008" s="56"/>
      <c r="S2008" s="60">
        <f t="shared" si="727"/>
        <v>1.1631035676177515E-2</v>
      </c>
      <c r="T2008" s="64">
        <f t="shared" si="728"/>
        <v>-3.675918979744941E-2</v>
      </c>
      <c r="V2008" s="65"/>
      <c r="W2008" s="65"/>
      <c r="Y2008" s="15" t="str">
        <f t="shared" si="715"/>
        <v>EASY</v>
      </c>
      <c r="AA2008" s="66">
        <f t="shared" si="729"/>
        <v>8.6051819610059255E-2</v>
      </c>
      <c r="AB2008">
        <f>LOOKUP($B2008,'07_L1政策步階'!$A$4:$A$14,'07_L1政策步階'!$C$4:$C$14)</f>
        <v>0</v>
      </c>
      <c r="AC2008" s="65"/>
      <c r="AD2008" s="65"/>
      <c r="AE2008" s="65"/>
      <c r="AF2008" s="65"/>
      <c r="AG2008" s="65"/>
      <c r="AH2008" s="65"/>
      <c r="AI2008" s="65"/>
      <c r="AJ2008" s="65"/>
      <c r="AK2008" s="65"/>
      <c r="AL2008">
        <f t="shared" si="716"/>
        <v>100</v>
      </c>
      <c r="AM2008">
        <f t="shared" si="717"/>
        <v>50</v>
      </c>
      <c r="AN2008" t="str">
        <f t="shared" si="718"/>
        <v/>
      </c>
      <c r="AO2008" t="str">
        <f t="shared" si="719"/>
        <v/>
      </c>
      <c r="AP2008" t="str">
        <f t="shared" si="720"/>
        <v/>
      </c>
      <c r="AQ2008" t="str">
        <f t="shared" si="721"/>
        <v/>
      </c>
      <c r="AR2008" t="str">
        <f t="shared" si="722"/>
        <v/>
      </c>
      <c r="AS2008" t="str">
        <f t="shared" si="723"/>
        <v/>
      </c>
      <c r="AT2008" t="str">
        <f t="shared" si="724"/>
        <v/>
      </c>
      <c r="AU2008" t="str">
        <f t="shared" si="725"/>
        <v/>
      </c>
      <c r="AV2008" t="str">
        <f t="shared" si="726"/>
        <v/>
      </c>
      <c r="AW2008">
        <f>'01_指標庫'!$H$4*ISNUMBER($F2008)+'01_指標庫'!$H$5*ISNUMBER($AA2008)+'01_指標庫'!$H$6*ISNUMBER($G2008)+'01_指標庫'!$H$7*ISNUMBER($H2008)+'01_指標庫'!$H$8*ISNUMBER($AF2008)+'01_指標庫'!$H$9*ISNUMBER($AG2008)+'01_指標庫'!$H$10*ISNUMBER($AB2008)+'01_指標庫'!$H$11*ISNUMBER($AC2008)+'01_指標庫'!$H$12*ISNUMBER($AD2008)+'01_指標庫'!$H$13*ISNUMBER($AE2008)+'01_指標庫'!$H$14*ISNUMBER($I2008)+'01_指標庫'!$H$15*ISNUMBER($AH2008)+'01_指標庫'!$H$16*ISNUMBER($K2008)+'01_指標庫'!$H$17*ISNUMBER($AI2008)+'01_指標庫'!$H$18*ISNUMBER($AJ2008)+'01_指標庫'!$H$19*ISNUMBER($AK2008)+'01_指標庫'!$H$20*ISNUMBER($BB2008)+'01_指標庫'!$H$21*ISNUMBER($BC2008)</f>
        <v>51</v>
      </c>
      <c r="AX2008">
        <f>IF(AW2008=0,50,ROUND(('01_指標庫'!$H$4*IF(ISNUMBER($F2008),L2008,0)+'01_指標庫'!$H$5*IF(ISNUMBER($AA2008),AL2008,0)+'01_指標庫'!$H$6*IF(ISNUMBER($G2008),M2008,0)+'01_指標庫'!$H$7*IF(ISNUMBER($H2008),N2008,0)+'01_指標庫'!$H$8*IF(ISNUMBER($AF2008),AQ2008,0)+'01_指標庫'!$H$9*IF(ISNUMBER($AG2008),AR2008,0)+'01_指標庫'!$H$10*IF(ISNUMBER($AB2008),AM2008,0)+'01_指標庫'!$H$11*IF(ISNUMBER($AC2008),AN2008,0)+'01_指標庫'!$H$12*IF(ISNUMBER($AD2008),AO2008,0)+'01_指標庫'!$H$13*IF(ISNUMBER($AE2008),AP2008,0)+'01_指標庫'!$H$14*IF(ISNUMBER($I2008),O2008,0)+'01_指標庫'!$H$15*IF(ISNUMBER($AH2008),AS2008,0)+'01_指標庫'!$H$16*IF(ISNUMBER($K2008),P2008,0)+'01_指標庫'!$H$17*IF(ISNUMBER($AI2008),AT2008,0)+'01_指標庫'!$H$18*IF(ISNUMBER($AJ2008),AU2008,0)+'01_指標庫'!$H$19*IF(ISNUMBER($AK2008),AV2008,0)+'01_指標庫'!$H$20*IF(ISNUMBER($BB2008),BB2008,0)+'01_指標庫'!$H$21*IF(ISNUMBER($BC2008),BC2008,0))/AW2008,1))</f>
        <v>89.2</v>
      </c>
      <c r="AY2008" s="67"/>
      <c r="AZ2008" s="67"/>
      <c r="BA2008" s="66">
        <f t="shared" si="730"/>
        <v>3.6796639425988875E-3</v>
      </c>
      <c r="BB2008">
        <f t="shared" si="731"/>
        <v>50</v>
      </c>
      <c r="BC2008" t="str">
        <f t="shared" si="732"/>
        <v/>
      </c>
    </row>
    <row r="2009" spans="1:55" ht="15" customHeight="1">
      <c r="A2009" s="56">
        <v>2005</v>
      </c>
      <c r="B2009" s="57">
        <v>45469</v>
      </c>
      <c r="C2009" s="56">
        <v>2024</v>
      </c>
      <c r="D2009" s="58" t="s">
        <v>238</v>
      </c>
      <c r="E2009" s="59">
        <v>19751.05</v>
      </c>
      <c r="F2009" s="60">
        <v>0.15998999999999999</v>
      </c>
      <c r="G2009" s="60">
        <v>-7.927E-3</v>
      </c>
      <c r="H2009" s="61">
        <v>0.75509999999999999</v>
      </c>
      <c r="I2009" s="62">
        <v>318</v>
      </c>
      <c r="J2009" s="56" t="s">
        <v>235</v>
      </c>
      <c r="K2009" s="63">
        <v>12.55</v>
      </c>
      <c r="L2009" s="56">
        <f t="shared" si="710"/>
        <v>100</v>
      </c>
      <c r="M2009" s="56">
        <f t="shared" si="711"/>
        <v>100</v>
      </c>
      <c r="N2009" s="56">
        <f t="shared" si="712"/>
        <v>100</v>
      </c>
      <c r="O2009" s="56">
        <f t="shared" si="713"/>
        <v>100</v>
      </c>
      <c r="P2009" s="56">
        <f t="shared" si="714"/>
        <v>100</v>
      </c>
      <c r="Q2009" s="63"/>
      <c r="R2009" s="56"/>
      <c r="S2009" s="60">
        <f t="shared" si="727"/>
        <v>2.5338648087698257E-3</v>
      </c>
      <c r="T2009" s="64">
        <f t="shared" si="728"/>
        <v>-2.2585669781931439E-2</v>
      </c>
      <c r="V2009" s="65"/>
      <c r="W2009" s="65"/>
      <c r="Y2009" s="15" t="str">
        <f t="shared" si="715"/>
        <v>EASY</v>
      </c>
      <c r="AA2009" s="66">
        <f t="shared" si="729"/>
        <v>8.7027139746844506E-2</v>
      </c>
      <c r="AB2009">
        <f>LOOKUP($B2009,'07_L1政策步階'!$A$4:$A$14,'07_L1政策步階'!$C$4:$C$14)</f>
        <v>0</v>
      </c>
      <c r="AC2009" s="65"/>
      <c r="AD2009" s="65"/>
      <c r="AE2009" s="65"/>
      <c r="AF2009" s="65"/>
      <c r="AG2009" s="65"/>
      <c r="AH2009" s="65"/>
      <c r="AI2009" s="65"/>
      <c r="AJ2009" s="65"/>
      <c r="AK2009" s="65"/>
      <c r="AL2009">
        <f t="shared" si="716"/>
        <v>100</v>
      </c>
      <c r="AM2009">
        <f t="shared" si="717"/>
        <v>50</v>
      </c>
      <c r="AN2009" t="str">
        <f t="shared" si="718"/>
        <v/>
      </c>
      <c r="AO2009" t="str">
        <f t="shared" si="719"/>
        <v/>
      </c>
      <c r="AP2009" t="str">
        <f t="shared" si="720"/>
        <v/>
      </c>
      <c r="AQ2009" t="str">
        <f t="shared" si="721"/>
        <v/>
      </c>
      <c r="AR2009" t="str">
        <f t="shared" si="722"/>
        <v/>
      </c>
      <c r="AS2009" t="str">
        <f t="shared" si="723"/>
        <v/>
      </c>
      <c r="AT2009" t="str">
        <f t="shared" si="724"/>
        <v/>
      </c>
      <c r="AU2009" t="str">
        <f t="shared" si="725"/>
        <v/>
      </c>
      <c r="AV2009" t="str">
        <f t="shared" si="726"/>
        <v/>
      </c>
      <c r="AW2009">
        <f>'01_指標庫'!$H$4*ISNUMBER($F2009)+'01_指標庫'!$H$5*ISNUMBER($AA2009)+'01_指標庫'!$H$6*ISNUMBER($G2009)+'01_指標庫'!$H$7*ISNUMBER($H2009)+'01_指標庫'!$H$8*ISNUMBER($AF2009)+'01_指標庫'!$H$9*ISNUMBER($AG2009)+'01_指標庫'!$H$10*ISNUMBER($AB2009)+'01_指標庫'!$H$11*ISNUMBER($AC2009)+'01_指標庫'!$H$12*ISNUMBER($AD2009)+'01_指標庫'!$H$13*ISNUMBER($AE2009)+'01_指標庫'!$H$14*ISNUMBER($I2009)+'01_指標庫'!$H$15*ISNUMBER($AH2009)+'01_指標庫'!$H$16*ISNUMBER($K2009)+'01_指標庫'!$H$17*ISNUMBER($AI2009)+'01_指標庫'!$H$18*ISNUMBER($AJ2009)+'01_指標庫'!$H$19*ISNUMBER($AK2009)+'01_指標庫'!$H$20*ISNUMBER($BB2009)+'01_指標庫'!$H$21*ISNUMBER($BC2009)</f>
        <v>51</v>
      </c>
      <c r="AX2009">
        <f>IF(AW2009=0,50,ROUND(('01_指標庫'!$H$4*IF(ISNUMBER($F2009),L2009,0)+'01_指標庫'!$H$5*IF(ISNUMBER($AA2009),AL2009,0)+'01_指標庫'!$H$6*IF(ISNUMBER($G2009),M2009,0)+'01_指標庫'!$H$7*IF(ISNUMBER($H2009),N2009,0)+'01_指標庫'!$H$8*IF(ISNUMBER($AF2009),AQ2009,0)+'01_指標庫'!$H$9*IF(ISNUMBER($AG2009),AR2009,0)+'01_指標庫'!$H$10*IF(ISNUMBER($AB2009),AM2009,0)+'01_指標庫'!$H$11*IF(ISNUMBER($AC2009),AN2009,0)+'01_指標庫'!$H$12*IF(ISNUMBER($AD2009),AO2009,0)+'01_指標庫'!$H$13*IF(ISNUMBER($AE2009),AP2009,0)+'01_指標庫'!$H$14*IF(ISNUMBER($I2009),O2009,0)+'01_指標庫'!$H$15*IF(ISNUMBER($AH2009),AS2009,0)+'01_指標庫'!$H$16*IF(ISNUMBER($K2009),P2009,0)+'01_指標庫'!$H$17*IF(ISNUMBER($AI2009),AT2009,0)+'01_指標庫'!$H$18*IF(ISNUMBER($AJ2009),AU2009,0)+'01_指標庫'!$H$19*IF(ISNUMBER($AK2009),AV2009,0)+'01_指標庫'!$H$20*IF(ISNUMBER($BB2009),BB2009,0)+'01_指標庫'!$H$21*IF(ISNUMBER($BC2009),BC2009,0))/AW2009,1))</f>
        <v>89.2</v>
      </c>
      <c r="AY2009" s="67"/>
      <c r="AZ2009" s="67"/>
      <c r="BA2009" s="66">
        <f t="shared" si="730"/>
        <v>-6.804709805890985E-4</v>
      </c>
      <c r="BB2009">
        <f t="shared" si="731"/>
        <v>50</v>
      </c>
      <c r="BC2009" t="str">
        <f t="shared" si="732"/>
        <v/>
      </c>
    </row>
    <row r="2010" spans="1:55" ht="15" customHeight="1">
      <c r="A2010" s="56">
        <v>2006</v>
      </c>
      <c r="B2010" s="57">
        <v>45470</v>
      </c>
      <c r="C2010" s="56">
        <v>2024</v>
      </c>
      <c r="D2010" s="58" t="s">
        <v>239</v>
      </c>
      <c r="E2010" s="59">
        <v>19789.03</v>
      </c>
      <c r="F2010" s="60">
        <v>0.160746</v>
      </c>
      <c r="G2010" s="60">
        <v>-6.019E-3</v>
      </c>
      <c r="H2010" s="61">
        <v>0.77549999999999997</v>
      </c>
      <c r="I2010" s="62">
        <v>321</v>
      </c>
      <c r="J2010" s="56" t="s">
        <v>235</v>
      </c>
      <c r="K2010" s="63">
        <v>12.24</v>
      </c>
      <c r="L2010" s="56">
        <f t="shared" si="710"/>
        <v>100</v>
      </c>
      <c r="M2010" s="56">
        <f t="shared" si="711"/>
        <v>100</v>
      </c>
      <c r="N2010" s="56">
        <f t="shared" si="712"/>
        <v>100</v>
      </c>
      <c r="O2010" s="56">
        <f t="shared" si="713"/>
        <v>100</v>
      </c>
      <c r="P2010" s="56">
        <f t="shared" si="714"/>
        <v>100</v>
      </c>
      <c r="Q2010" s="63"/>
      <c r="R2010" s="56"/>
      <c r="S2010" s="60">
        <f t="shared" si="727"/>
        <v>1.9229357426566729E-3</v>
      </c>
      <c r="T2010" s="64">
        <f t="shared" si="728"/>
        <v>-2.4701195219123506E-2</v>
      </c>
      <c r="V2010" s="65"/>
      <c r="W2010" s="65"/>
      <c r="Y2010" s="15" t="str">
        <f t="shared" si="715"/>
        <v>EASY</v>
      </c>
      <c r="AA2010" s="66">
        <f t="shared" si="729"/>
        <v>8.808228530142892E-2</v>
      </c>
      <c r="AB2010">
        <f>LOOKUP($B2010,'07_L1政策步階'!$A$4:$A$14,'07_L1政策步階'!$C$4:$C$14)</f>
        <v>0</v>
      </c>
      <c r="AC2010" s="65"/>
      <c r="AD2010" s="65"/>
      <c r="AE2010" s="65"/>
      <c r="AF2010" s="65"/>
      <c r="AG2010" s="65"/>
      <c r="AH2010" s="65"/>
      <c r="AI2010" s="65"/>
      <c r="AJ2010" s="65"/>
      <c r="AK2010" s="65"/>
      <c r="AL2010">
        <f t="shared" si="716"/>
        <v>100</v>
      </c>
      <c r="AM2010">
        <f t="shared" si="717"/>
        <v>50</v>
      </c>
      <c r="AN2010" t="str">
        <f t="shared" si="718"/>
        <v/>
      </c>
      <c r="AO2010" t="str">
        <f t="shared" si="719"/>
        <v/>
      </c>
      <c r="AP2010" t="str">
        <f t="shared" si="720"/>
        <v/>
      </c>
      <c r="AQ2010" t="str">
        <f t="shared" si="721"/>
        <v/>
      </c>
      <c r="AR2010" t="str">
        <f t="shared" si="722"/>
        <v/>
      </c>
      <c r="AS2010" t="str">
        <f t="shared" si="723"/>
        <v/>
      </c>
      <c r="AT2010" t="str">
        <f t="shared" si="724"/>
        <v/>
      </c>
      <c r="AU2010" t="str">
        <f t="shared" si="725"/>
        <v/>
      </c>
      <c r="AV2010" t="str">
        <f t="shared" si="726"/>
        <v/>
      </c>
      <c r="AW2010">
        <f>'01_指標庫'!$H$4*ISNUMBER($F2010)+'01_指標庫'!$H$5*ISNUMBER($AA2010)+'01_指標庫'!$H$6*ISNUMBER($G2010)+'01_指標庫'!$H$7*ISNUMBER($H2010)+'01_指標庫'!$H$8*ISNUMBER($AF2010)+'01_指標庫'!$H$9*ISNUMBER($AG2010)+'01_指標庫'!$H$10*ISNUMBER($AB2010)+'01_指標庫'!$H$11*ISNUMBER($AC2010)+'01_指標庫'!$H$12*ISNUMBER($AD2010)+'01_指標庫'!$H$13*ISNUMBER($AE2010)+'01_指標庫'!$H$14*ISNUMBER($I2010)+'01_指標庫'!$H$15*ISNUMBER($AH2010)+'01_指標庫'!$H$16*ISNUMBER($K2010)+'01_指標庫'!$H$17*ISNUMBER($AI2010)+'01_指標庫'!$H$18*ISNUMBER($AJ2010)+'01_指標庫'!$H$19*ISNUMBER($AK2010)+'01_指標庫'!$H$20*ISNUMBER($BB2010)+'01_指標庫'!$H$21*ISNUMBER($BC2010)</f>
        <v>51</v>
      </c>
      <c r="AX2010">
        <f>IF(AW2010=0,50,ROUND(('01_指標庫'!$H$4*IF(ISNUMBER($F2010),L2010,0)+'01_指標庫'!$H$5*IF(ISNUMBER($AA2010),AL2010,0)+'01_指標庫'!$H$6*IF(ISNUMBER($G2010),M2010,0)+'01_指標庫'!$H$7*IF(ISNUMBER($H2010),N2010,0)+'01_指標庫'!$H$8*IF(ISNUMBER($AF2010),AQ2010,0)+'01_指標庫'!$H$9*IF(ISNUMBER($AG2010),AR2010,0)+'01_指標庫'!$H$10*IF(ISNUMBER($AB2010),AM2010,0)+'01_指標庫'!$H$11*IF(ISNUMBER($AC2010),AN2010,0)+'01_指標庫'!$H$12*IF(ISNUMBER($AD2010),AO2010,0)+'01_指標庫'!$H$13*IF(ISNUMBER($AE2010),AP2010,0)+'01_指標庫'!$H$14*IF(ISNUMBER($I2010),O2010,0)+'01_指標庫'!$H$15*IF(ISNUMBER($AH2010),AS2010,0)+'01_指標庫'!$H$16*IF(ISNUMBER($K2010),P2010,0)+'01_指標庫'!$H$17*IF(ISNUMBER($AI2010),AT2010,0)+'01_指標庫'!$H$18*IF(ISNUMBER($AJ2010),AU2010,0)+'01_指標庫'!$H$19*IF(ISNUMBER($AK2010),AV2010,0)+'01_指標庫'!$H$20*IF(ISNUMBER($BB2010),BB2010,0)+'01_指標庫'!$H$21*IF(ISNUMBER($BC2010),BC2010,0))/AW2010,1))</f>
        <v>89.2</v>
      </c>
      <c r="AY2010" s="67"/>
      <c r="AZ2010" s="67"/>
      <c r="BA2010" s="66">
        <f t="shared" si="730"/>
        <v>-1.948971003446931E-3</v>
      </c>
      <c r="BB2010">
        <f t="shared" si="731"/>
        <v>50</v>
      </c>
      <c r="BC2010" t="str">
        <f t="shared" si="732"/>
        <v/>
      </c>
    </row>
    <row r="2011" spans="1:55" ht="15" customHeight="1">
      <c r="A2011" s="56">
        <v>2007</v>
      </c>
      <c r="B2011" s="57">
        <v>45471</v>
      </c>
      <c r="C2011" s="56">
        <v>2024</v>
      </c>
      <c r="D2011" s="58" t="s">
        <v>234</v>
      </c>
      <c r="E2011" s="59">
        <v>19682.87</v>
      </c>
      <c r="F2011" s="60">
        <v>0.153033</v>
      </c>
      <c r="G2011" s="60">
        <v>-1.1351E-2</v>
      </c>
      <c r="H2011" s="61">
        <v>0.79590000000000005</v>
      </c>
      <c r="I2011" s="62">
        <v>318</v>
      </c>
      <c r="J2011" s="56" t="s">
        <v>235</v>
      </c>
      <c r="K2011" s="63">
        <v>12.44</v>
      </c>
      <c r="L2011" s="56">
        <f t="shared" si="710"/>
        <v>100</v>
      </c>
      <c r="M2011" s="56">
        <f t="shared" si="711"/>
        <v>100</v>
      </c>
      <c r="N2011" s="56">
        <f t="shared" si="712"/>
        <v>100</v>
      </c>
      <c r="O2011" s="56">
        <f t="shared" si="713"/>
        <v>100</v>
      </c>
      <c r="P2011" s="56">
        <f t="shared" si="714"/>
        <v>100</v>
      </c>
      <c r="Q2011" s="63"/>
      <c r="R2011" s="56"/>
      <c r="S2011" s="60">
        <f t="shared" si="727"/>
        <v>-5.3645883603188338E-3</v>
      </c>
      <c r="T2011" s="64">
        <f t="shared" si="728"/>
        <v>1.6339869281045694E-2</v>
      </c>
      <c r="V2011" s="65"/>
      <c r="W2011" s="65"/>
      <c r="Y2011" s="15" t="str">
        <f t="shared" si="715"/>
        <v>EASY</v>
      </c>
      <c r="AA2011" s="66">
        <f t="shared" si="729"/>
        <v>8.9247134076932078E-2</v>
      </c>
      <c r="AB2011">
        <f>LOOKUP($B2011,'07_L1政策步階'!$A$4:$A$14,'07_L1政策步階'!$C$4:$C$14)</f>
        <v>0</v>
      </c>
      <c r="AC2011" s="65"/>
      <c r="AD2011" s="65"/>
      <c r="AE2011" s="65"/>
      <c r="AF2011" s="65"/>
      <c r="AG2011" s="65"/>
      <c r="AH2011" s="65"/>
      <c r="AI2011" s="65"/>
      <c r="AJ2011" s="65"/>
      <c r="AK2011" s="65"/>
      <c r="AL2011">
        <f t="shared" si="716"/>
        <v>100</v>
      </c>
      <c r="AM2011">
        <f t="shared" si="717"/>
        <v>50</v>
      </c>
      <c r="AN2011" t="str">
        <f t="shared" si="718"/>
        <v/>
      </c>
      <c r="AO2011" t="str">
        <f t="shared" si="719"/>
        <v/>
      </c>
      <c r="AP2011" t="str">
        <f t="shared" si="720"/>
        <v/>
      </c>
      <c r="AQ2011" t="str">
        <f t="shared" si="721"/>
        <v/>
      </c>
      <c r="AR2011" t="str">
        <f t="shared" si="722"/>
        <v/>
      </c>
      <c r="AS2011" t="str">
        <f t="shared" si="723"/>
        <v/>
      </c>
      <c r="AT2011" t="str">
        <f t="shared" si="724"/>
        <v/>
      </c>
      <c r="AU2011" t="str">
        <f t="shared" si="725"/>
        <v/>
      </c>
      <c r="AV2011" t="str">
        <f t="shared" si="726"/>
        <v/>
      </c>
      <c r="AW2011">
        <f>'01_指標庫'!$H$4*ISNUMBER($F2011)+'01_指標庫'!$H$5*ISNUMBER($AA2011)+'01_指標庫'!$H$6*ISNUMBER($G2011)+'01_指標庫'!$H$7*ISNUMBER($H2011)+'01_指標庫'!$H$8*ISNUMBER($AF2011)+'01_指標庫'!$H$9*ISNUMBER($AG2011)+'01_指標庫'!$H$10*ISNUMBER($AB2011)+'01_指標庫'!$H$11*ISNUMBER($AC2011)+'01_指標庫'!$H$12*ISNUMBER($AD2011)+'01_指標庫'!$H$13*ISNUMBER($AE2011)+'01_指標庫'!$H$14*ISNUMBER($I2011)+'01_指標庫'!$H$15*ISNUMBER($AH2011)+'01_指標庫'!$H$16*ISNUMBER($K2011)+'01_指標庫'!$H$17*ISNUMBER($AI2011)+'01_指標庫'!$H$18*ISNUMBER($AJ2011)+'01_指標庫'!$H$19*ISNUMBER($AK2011)+'01_指標庫'!$H$20*ISNUMBER($BB2011)+'01_指標庫'!$H$21*ISNUMBER($BC2011)</f>
        <v>51</v>
      </c>
      <c r="AX2011">
        <f>IF(AW2011=0,50,ROUND(('01_指標庫'!$H$4*IF(ISNUMBER($F2011),L2011,0)+'01_指標庫'!$H$5*IF(ISNUMBER($AA2011),AL2011,0)+'01_指標庫'!$H$6*IF(ISNUMBER($G2011),M2011,0)+'01_指標庫'!$H$7*IF(ISNUMBER($H2011),N2011,0)+'01_指標庫'!$H$8*IF(ISNUMBER($AF2011),AQ2011,0)+'01_指標庫'!$H$9*IF(ISNUMBER($AG2011),AR2011,0)+'01_指標庫'!$H$10*IF(ISNUMBER($AB2011),AM2011,0)+'01_指標庫'!$H$11*IF(ISNUMBER($AC2011),AN2011,0)+'01_指標庫'!$H$12*IF(ISNUMBER($AD2011),AO2011,0)+'01_指標庫'!$H$13*IF(ISNUMBER($AE2011),AP2011,0)+'01_指標庫'!$H$14*IF(ISNUMBER($I2011),O2011,0)+'01_指標庫'!$H$15*IF(ISNUMBER($AH2011),AS2011,0)+'01_指標庫'!$H$16*IF(ISNUMBER($K2011),P2011,0)+'01_指標庫'!$H$17*IF(ISNUMBER($AI2011),AT2011,0)+'01_指標庫'!$H$18*IF(ISNUMBER($AJ2011),AU2011,0)+'01_指標庫'!$H$19*IF(ISNUMBER($AK2011),AV2011,0)+'01_指標庫'!$H$20*IF(ISNUMBER($BB2011),BB2011,0)+'01_指標庫'!$H$21*IF(ISNUMBER($BC2011),BC2011,0))/AW2011,1))</f>
        <v>89.2</v>
      </c>
      <c r="AY2011" s="67"/>
      <c r="AZ2011" s="67"/>
      <c r="BA2011" s="66">
        <f t="shared" si="730"/>
        <v>-2.6628443012477465E-3</v>
      </c>
      <c r="BB2011">
        <f t="shared" si="731"/>
        <v>50</v>
      </c>
      <c r="BC2011" t="str">
        <f t="shared" si="732"/>
        <v/>
      </c>
    </row>
    <row r="2012" spans="1:55" ht="15" customHeight="1">
      <c r="A2012" s="56">
        <v>2008</v>
      </c>
      <c r="B2012" s="57">
        <v>45474</v>
      </c>
      <c r="C2012" s="56">
        <v>2024</v>
      </c>
      <c r="D2012" s="58" t="s">
        <v>236</v>
      </c>
      <c r="E2012" s="59">
        <v>19812.22</v>
      </c>
      <c r="F2012" s="60">
        <v>0.15909499999999999</v>
      </c>
      <c r="G2012" s="60">
        <v>-4.8539999999999998E-3</v>
      </c>
      <c r="H2012" s="61">
        <v>0.79590000000000005</v>
      </c>
      <c r="I2012" s="62">
        <v>321</v>
      </c>
      <c r="J2012" s="56" t="s">
        <v>235</v>
      </c>
      <c r="K2012" s="63">
        <v>12.22</v>
      </c>
      <c r="L2012" s="56">
        <f t="shared" si="710"/>
        <v>100</v>
      </c>
      <c r="M2012" s="56">
        <f t="shared" si="711"/>
        <v>100</v>
      </c>
      <c r="N2012" s="56">
        <f t="shared" si="712"/>
        <v>100</v>
      </c>
      <c r="O2012" s="56">
        <f t="shared" si="713"/>
        <v>100</v>
      </c>
      <c r="P2012" s="56">
        <f t="shared" si="714"/>
        <v>100</v>
      </c>
      <c r="Q2012" s="63"/>
      <c r="R2012" s="56"/>
      <c r="S2012" s="60">
        <f t="shared" si="727"/>
        <v>6.5717042280928339E-3</v>
      </c>
      <c r="T2012" s="64">
        <f t="shared" si="728"/>
        <v>-1.7684887459807008E-2</v>
      </c>
      <c r="V2012" s="65"/>
      <c r="W2012" s="65"/>
      <c r="Y2012" s="15" t="str">
        <f t="shared" si="715"/>
        <v>EASY</v>
      </c>
      <c r="AA2012" s="66">
        <f t="shared" si="729"/>
        <v>9.0654033416905699E-2</v>
      </c>
      <c r="AB2012">
        <f>LOOKUP($B2012,'07_L1政策步階'!$A$4:$A$14,'07_L1政策步階'!$C$4:$C$14)</f>
        <v>0</v>
      </c>
      <c r="AC2012" s="65"/>
      <c r="AD2012" s="65"/>
      <c r="AE2012" s="65"/>
      <c r="AF2012" s="65"/>
      <c r="AG2012" s="65"/>
      <c r="AH2012" s="65"/>
      <c r="AI2012" s="65"/>
      <c r="AJ2012" s="65"/>
      <c r="AK2012" s="65"/>
      <c r="AL2012">
        <f t="shared" si="716"/>
        <v>100</v>
      </c>
      <c r="AM2012">
        <f t="shared" si="717"/>
        <v>50</v>
      </c>
      <c r="AN2012" t="str">
        <f t="shared" si="718"/>
        <v/>
      </c>
      <c r="AO2012" t="str">
        <f t="shared" si="719"/>
        <v/>
      </c>
      <c r="AP2012" t="str">
        <f t="shared" si="720"/>
        <v/>
      </c>
      <c r="AQ2012" t="str">
        <f t="shared" si="721"/>
        <v/>
      </c>
      <c r="AR2012" t="str">
        <f t="shared" si="722"/>
        <v/>
      </c>
      <c r="AS2012" t="str">
        <f t="shared" si="723"/>
        <v/>
      </c>
      <c r="AT2012" t="str">
        <f t="shared" si="724"/>
        <v/>
      </c>
      <c r="AU2012" t="str">
        <f t="shared" si="725"/>
        <v/>
      </c>
      <c r="AV2012" t="str">
        <f t="shared" si="726"/>
        <v/>
      </c>
      <c r="AW2012">
        <f>'01_指標庫'!$H$4*ISNUMBER($F2012)+'01_指標庫'!$H$5*ISNUMBER($AA2012)+'01_指標庫'!$H$6*ISNUMBER($G2012)+'01_指標庫'!$H$7*ISNUMBER($H2012)+'01_指標庫'!$H$8*ISNUMBER($AF2012)+'01_指標庫'!$H$9*ISNUMBER($AG2012)+'01_指標庫'!$H$10*ISNUMBER($AB2012)+'01_指標庫'!$H$11*ISNUMBER($AC2012)+'01_指標庫'!$H$12*ISNUMBER($AD2012)+'01_指標庫'!$H$13*ISNUMBER($AE2012)+'01_指標庫'!$H$14*ISNUMBER($I2012)+'01_指標庫'!$H$15*ISNUMBER($AH2012)+'01_指標庫'!$H$16*ISNUMBER($K2012)+'01_指標庫'!$H$17*ISNUMBER($AI2012)+'01_指標庫'!$H$18*ISNUMBER($AJ2012)+'01_指標庫'!$H$19*ISNUMBER($AK2012)+'01_指標庫'!$H$20*ISNUMBER($BB2012)+'01_指標庫'!$H$21*ISNUMBER($BC2012)</f>
        <v>51</v>
      </c>
      <c r="AX2012">
        <f>IF(AW2012=0,50,ROUND(('01_指標庫'!$H$4*IF(ISNUMBER($F2012),L2012,0)+'01_指標庫'!$H$5*IF(ISNUMBER($AA2012),AL2012,0)+'01_指標庫'!$H$6*IF(ISNUMBER($G2012),M2012,0)+'01_指標庫'!$H$7*IF(ISNUMBER($H2012),N2012,0)+'01_指標庫'!$H$8*IF(ISNUMBER($AF2012),AQ2012,0)+'01_指標庫'!$H$9*IF(ISNUMBER($AG2012),AR2012,0)+'01_指標庫'!$H$10*IF(ISNUMBER($AB2012),AM2012,0)+'01_指標庫'!$H$11*IF(ISNUMBER($AC2012),AN2012,0)+'01_指標庫'!$H$12*IF(ISNUMBER($AD2012),AO2012,0)+'01_指標庫'!$H$13*IF(ISNUMBER($AE2012),AP2012,0)+'01_指標庫'!$H$14*IF(ISNUMBER($I2012),O2012,0)+'01_指標庫'!$H$15*IF(ISNUMBER($AH2012),AS2012,0)+'01_指標庫'!$H$16*IF(ISNUMBER($K2012),P2012,0)+'01_指標庫'!$H$17*IF(ISNUMBER($AI2012),AT2012,0)+'01_指標庫'!$H$18*IF(ISNUMBER($AJ2012),AU2012,0)+'01_指標庫'!$H$19*IF(ISNUMBER($AK2012),AV2012,0)+'01_指標庫'!$H$20*IF(ISNUMBER($BB2012),BB2012,0)+'01_指標庫'!$H$21*IF(ISNUMBER($BC2012),BC2012,0))/AW2012,1))</f>
        <v>89.2</v>
      </c>
      <c r="AY2012" s="67"/>
      <c r="AZ2012" s="67"/>
      <c r="BA2012" s="66">
        <f t="shared" si="730"/>
        <v>-1.3470041765994978E-5</v>
      </c>
      <c r="BB2012">
        <f t="shared" si="731"/>
        <v>50</v>
      </c>
      <c r="BC2012" t="str">
        <f t="shared" si="732"/>
        <v/>
      </c>
    </row>
    <row r="2013" spans="1:55" ht="15" customHeight="1">
      <c r="A2013" s="56">
        <v>2009</v>
      </c>
      <c r="B2013" s="57">
        <v>45475</v>
      </c>
      <c r="C2013" s="56">
        <v>2024</v>
      </c>
      <c r="D2013" s="58" t="s">
        <v>237</v>
      </c>
      <c r="E2013" s="59">
        <v>20011.89</v>
      </c>
      <c r="F2013" s="60">
        <v>0.16922499999999999</v>
      </c>
      <c r="G2013" s="60">
        <v>0</v>
      </c>
      <c r="H2013" s="61">
        <v>0.81630000000000003</v>
      </c>
      <c r="I2013" s="62">
        <v>323</v>
      </c>
      <c r="J2013" s="56" t="s">
        <v>235</v>
      </c>
      <c r="K2013" s="63">
        <v>12.03</v>
      </c>
      <c r="L2013" s="56">
        <f t="shared" si="710"/>
        <v>100</v>
      </c>
      <c r="M2013" s="56">
        <f t="shared" si="711"/>
        <v>100</v>
      </c>
      <c r="N2013" s="56">
        <f t="shared" si="712"/>
        <v>100</v>
      </c>
      <c r="O2013" s="56">
        <f t="shared" si="713"/>
        <v>100</v>
      </c>
      <c r="P2013" s="56">
        <f t="shared" si="714"/>
        <v>100</v>
      </c>
      <c r="Q2013" s="63"/>
      <c r="R2013" s="56"/>
      <c r="S2013" s="60">
        <f t="shared" si="727"/>
        <v>1.0078123501556124E-2</v>
      </c>
      <c r="T2013" s="64">
        <f t="shared" si="728"/>
        <v>-1.5548281505728401E-2</v>
      </c>
      <c r="V2013" s="65"/>
      <c r="W2013" s="65"/>
      <c r="Y2013" s="15" t="str">
        <f t="shared" si="715"/>
        <v>EASY</v>
      </c>
      <c r="AA2013" s="66">
        <f t="shared" si="729"/>
        <v>9.2683645047727081E-2</v>
      </c>
      <c r="AB2013">
        <f>LOOKUP($B2013,'07_L1政策步階'!$A$4:$A$14,'07_L1政策步階'!$C$4:$C$14)</f>
        <v>0</v>
      </c>
      <c r="AC2013" s="65"/>
      <c r="AD2013" s="65"/>
      <c r="AE2013" s="65"/>
      <c r="AF2013" s="65"/>
      <c r="AG2013" s="65"/>
      <c r="AH2013" s="65"/>
      <c r="AI2013" s="65"/>
      <c r="AJ2013" s="65"/>
      <c r="AK2013" s="65"/>
      <c r="AL2013">
        <f t="shared" si="716"/>
        <v>100</v>
      </c>
      <c r="AM2013">
        <f t="shared" si="717"/>
        <v>50</v>
      </c>
      <c r="AN2013" t="str">
        <f t="shared" si="718"/>
        <v/>
      </c>
      <c r="AO2013" t="str">
        <f t="shared" si="719"/>
        <v/>
      </c>
      <c r="AP2013" t="str">
        <f t="shared" si="720"/>
        <v/>
      </c>
      <c r="AQ2013" t="str">
        <f t="shared" si="721"/>
        <v/>
      </c>
      <c r="AR2013" t="str">
        <f t="shared" si="722"/>
        <v/>
      </c>
      <c r="AS2013" t="str">
        <f t="shared" si="723"/>
        <v/>
      </c>
      <c r="AT2013" t="str">
        <f t="shared" si="724"/>
        <v/>
      </c>
      <c r="AU2013" t="str">
        <f t="shared" si="725"/>
        <v/>
      </c>
      <c r="AV2013" t="str">
        <f t="shared" si="726"/>
        <v/>
      </c>
      <c r="AW2013">
        <f>'01_指標庫'!$H$4*ISNUMBER($F2013)+'01_指標庫'!$H$5*ISNUMBER($AA2013)+'01_指標庫'!$H$6*ISNUMBER($G2013)+'01_指標庫'!$H$7*ISNUMBER($H2013)+'01_指標庫'!$H$8*ISNUMBER($AF2013)+'01_指標庫'!$H$9*ISNUMBER($AG2013)+'01_指標庫'!$H$10*ISNUMBER($AB2013)+'01_指標庫'!$H$11*ISNUMBER($AC2013)+'01_指標庫'!$H$12*ISNUMBER($AD2013)+'01_指標庫'!$H$13*ISNUMBER($AE2013)+'01_指標庫'!$H$14*ISNUMBER($I2013)+'01_指標庫'!$H$15*ISNUMBER($AH2013)+'01_指標庫'!$H$16*ISNUMBER($K2013)+'01_指標庫'!$H$17*ISNUMBER($AI2013)+'01_指標庫'!$H$18*ISNUMBER($AJ2013)+'01_指標庫'!$H$19*ISNUMBER($AK2013)+'01_指標庫'!$H$20*ISNUMBER($BB2013)+'01_指標庫'!$H$21*ISNUMBER($BC2013)</f>
        <v>51</v>
      </c>
      <c r="AX2013">
        <f>IF(AW2013=0,50,ROUND(('01_指標庫'!$H$4*IF(ISNUMBER($F2013),L2013,0)+'01_指標庫'!$H$5*IF(ISNUMBER($AA2013),AL2013,0)+'01_指標庫'!$H$6*IF(ISNUMBER($G2013),M2013,0)+'01_指標庫'!$H$7*IF(ISNUMBER($H2013),N2013,0)+'01_指標庫'!$H$8*IF(ISNUMBER($AF2013),AQ2013,0)+'01_指標庫'!$H$9*IF(ISNUMBER($AG2013),AR2013,0)+'01_指標庫'!$H$10*IF(ISNUMBER($AB2013),AM2013,0)+'01_指標庫'!$H$11*IF(ISNUMBER($AC2013),AN2013,0)+'01_指標庫'!$H$12*IF(ISNUMBER($AD2013),AO2013,0)+'01_指標庫'!$H$13*IF(ISNUMBER($AE2013),AP2013,0)+'01_指標庫'!$H$14*IF(ISNUMBER($I2013),O2013,0)+'01_指標庫'!$H$15*IF(ISNUMBER($AH2013),AS2013,0)+'01_指標庫'!$H$16*IF(ISNUMBER($K2013),P2013,0)+'01_指標庫'!$H$17*IF(ISNUMBER($AI2013),AT2013,0)+'01_指標庫'!$H$18*IF(ISNUMBER($AJ2013),AU2013,0)+'01_指標庫'!$H$19*IF(ISNUMBER($AK2013),AV2013,0)+'01_指標庫'!$H$20*IF(ISNUMBER($BB2013),BB2013,0)+'01_指標庫'!$H$21*IF(ISNUMBER($BC2013),BC2013,0))/AW2013,1))</f>
        <v>89.2</v>
      </c>
      <c r="AY2013" s="67"/>
      <c r="AZ2013" s="67"/>
      <c r="BA2013" s="66">
        <f t="shared" si="730"/>
        <v>2.5797583210009911E-3</v>
      </c>
      <c r="BB2013">
        <f t="shared" si="731"/>
        <v>50</v>
      </c>
      <c r="BC2013" t="str">
        <f t="shared" si="732"/>
        <v/>
      </c>
    </row>
    <row r="2014" spans="1:55" ht="15" customHeight="1">
      <c r="A2014" s="56">
        <v>2010</v>
      </c>
      <c r="B2014" s="57">
        <v>45476</v>
      </c>
      <c r="C2014" s="56">
        <v>2024</v>
      </c>
      <c r="D2014" s="58" t="s">
        <v>238</v>
      </c>
      <c r="E2014" s="59">
        <v>20186.63</v>
      </c>
      <c r="F2014" s="60">
        <v>0.17771899999999999</v>
      </c>
      <c r="G2014" s="60">
        <v>0</v>
      </c>
      <c r="H2014" s="61">
        <v>0.79590000000000005</v>
      </c>
      <c r="I2014" s="62">
        <v>325</v>
      </c>
      <c r="J2014" s="56" t="s">
        <v>235</v>
      </c>
      <c r="K2014" s="63">
        <v>12.09</v>
      </c>
      <c r="L2014" s="56">
        <f t="shared" si="710"/>
        <v>100</v>
      </c>
      <c r="M2014" s="56">
        <f t="shared" si="711"/>
        <v>100</v>
      </c>
      <c r="N2014" s="56">
        <f t="shared" si="712"/>
        <v>100</v>
      </c>
      <c r="O2014" s="56">
        <f t="shared" si="713"/>
        <v>100</v>
      </c>
      <c r="P2014" s="56">
        <f t="shared" si="714"/>
        <v>100</v>
      </c>
      <c r="Q2014" s="63"/>
      <c r="R2014" s="56"/>
      <c r="S2014" s="60">
        <f t="shared" si="727"/>
        <v>8.7318089395855836E-3</v>
      </c>
      <c r="T2014" s="64">
        <f t="shared" si="728"/>
        <v>4.9875311720699589E-3</v>
      </c>
      <c r="V2014" s="65"/>
      <c r="W2014" s="65"/>
      <c r="Y2014" s="15" t="str">
        <f t="shared" si="715"/>
        <v>EASY</v>
      </c>
      <c r="AA2014" s="66">
        <f t="shared" si="729"/>
        <v>9.4567135984983786E-2</v>
      </c>
      <c r="AB2014">
        <f>LOOKUP($B2014,'07_L1政策步階'!$A$4:$A$14,'07_L1政策步階'!$C$4:$C$14)</f>
        <v>0</v>
      </c>
      <c r="AC2014" s="65"/>
      <c r="AD2014" s="65"/>
      <c r="AE2014" s="65"/>
      <c r="AF2014" s="65"/>
      <c r="AG2014" s="65"/>
      <c r="AH2014" s="65"/>
      <c r="AI2014" s="65"/>
      <c r="AJ2014" s="65"/>
      <c r="AK2014" s="65"/>
      <c r="AL2014">
        <f t="shared" si="716"/>
        <v>100</v>
      </c>
      <c r="AM2014">
        <f t="shared" si="717"/>
        <v>50</v>
      </c>
      <c r="AN2014" t="str">
        <f t="shared" si="718"/>
        <v/>
      </c>
      <c r="AO2014" t="str">
        <f t="shared" si="719"/>
        <v/>
      </c>
      <c r="AP2014" t="str">
        <f t="shared" si="720"/>
        <v/>
      </c>
      <c r="AQ2014" t="str">
        <f t="shared" si="721"/>
        <v/>
      </c>
      <c r="AR2014" t="str">
        <f t="shared" si="722"/>
        <v/>
      </c>
      <c r="AS2014" t="str">
        <f t="shared" si="723"/>
        <v/>
      </c>
      <c r="AT2014" t="str">
        <f t="shared" si="724"/>
        <v/>
      </c>
      <c r="AU2014" t="str">
        <f t="shared" si="725"/>
        <v/>
      </c>
      <c r="AV2014" t="str">
        <f t="shared" si="726"/>
        <v/>
      </c>
      <c r="AW2014">
        <f>'01_指標庫'!$H$4*ISNUMBER($F2014)+'01_指標庫'!$H$5*ISNUMBER($AA2014)+'01_指標庫'!$H$6*ISNUMBER($G2014)+'01_指標庫'!$H$7*ISNUMBER($H2014)+'01_指標庫'!$H$8*ISNUMBER($AF2014)+'01_指標庫'!$H$9*ISNUMBER($AG2014)+'01_指標庫'!$H$10*ISNUMBER($AB2014)+'01_指標庫'!$H$11*ISNUMBER($AC2014)+'01_指標庫'!$H$12*ISNUMBER($AD2014)+'01_指標庫'!$H$13*ISNUMBER($AE2014)+'01_指標庫'!$H$14*ISNUMBER($I2014)+'01_指標庫'!$H$15*ISNUMBER($AH2014)+'01_指標庫'!$H$16*ISNUMBER($K2014)+'01_指標庫'!$H$17*ISNUMBER($AI2014)+'01_指標庫'!$H$18*ISNUMBER($AJ2014)+'01_指標庫'!$H$19*ISNUMBER($AK2014)+'01_指標庫'!$H$20*ISNUMBER($BB2014)+'01_指標庫'!$H$21*ISNUMBER($BC2014)</f>
        <v>51</v>
      </c>
      <c r="AX2014">
        <f>IF(AW2014=0,50,ROUND(('01_指標庫'!$H$4*IF(ISNUMBER($F2014),L2014,0)+'01_指標庫'!$H$5*IF(ISNUMBER($AA2014),AL2014,0)+'01_指標庫'!$H$6*IF(ISNUMBER($G2014),M2014,0)+'01_指標庫'!$H$7*IF(ISNUMBER($H2014),N2014,0)+'01_指標庫'!$H$8*IF(ISNUMBER($AF2014),AQ2014,0)+'01_指標庫'!$H$9*IF(ISNUMBER($AG2014),AR2014,0)+'01_指標庫'!$H$10*IF(ISNUMBER($AB2014),AM2014,0)+'01_指標庫'!$H$11*IF(ISNUMBER($AC2014),AN2014,0)+'01_指標庫'!$H$12*IF(ISNUMBER($AD2014),AO2014,0)+'01_指標庫'!$H$13*IF(ISNUMBER($AE2014),AP2014,0)+'01_指標庫'!$H$14*IF(ISNUMBER($I2014),O2014,0)+'01_指標庫'!$H$15*IF(ISNUMBER($AH2014),AS2014,0)+'01_指標庫'!$H$16*IF(ISNUMBER($K2014),P2014,0)+'01_指標庫'!$H$17*IF(ISNUMBER($AI2014),AT2014,0)+'01_指標庫'!$H$18*IF(ISNUMBER($AJ2014),AU2014,0)+'01_指標庫'!$H$19*IF(ISNUMBER($AK2014),AV2014,0)+'01_指標庫'!$H$20*IF(ISNUMBER($BB2014),BB2014,0)+'01_指標庫'!$H$21*IF(ISNUMBER($BC2014),BC2014,0))/AW2014,1))</f>
        <v>89.2</v>
      </c>
      <c r="AY2014" s="67"/>
      <c r="AZ2014" s="67"/>
      <c r="BA2014" s="66">
        <f t="shared" si="730"/>
        <v>5.5751435456308229E-3</v>
      </c>
      <c r="BB2014">
        <f t="shared" si="731"/>
        <v>50</v>
      </c>
      <c r="BC2014" t="str">
        <f t="shared" si="732"/>
        <v/>
      </c>
    </row>
    <row r="2015" spans="1:55" ht="15" customHeight="1">
      <c r="A2015" s="56">
        <v>2011</v>
      </c>
      <c r="B2015" s="57">
        <v>45478</v>
      </c>
      <c r="C2015" s="56">
        <v>2024</v>
      </c>
      <c r="D2015" s="58" t="s">
        <v>234</v>
      </c>
      <c r="E2015" s="59">
        <v>20391.97</v>
      </c>
      <c r="F2015" s="60">
        <v>0.18790899999999999</v>
      </c>
      <c r="G2015" s="60">
        <v>0</v>
      </c>
      <c r="H2015" s="61">
        <v>0.77549999999999997</v>
      </c>
      <c r="I2015" s="62">
        <v>327</v>
      </c>
      <c r="J2015" s="56" t="s">
        <v>235</v>
      </c>
      <c r="K2015" s="63">
        <v>12.48</v>
      </c>
      <c r="L2015" s="56">
        <f t="shared" si="710"/>
        <v>100</v>
      </c>
      <c r="M2015" s="56">
        <f t="shared" si="711"/>
        <v>100</v>
      </c>
      <c r="N2015" s="56">
        <f t="shared" si="712"/>
        <v>100</v>
      </c>
      <c r="O2015" s="56">
        <f t="shared" si="713"/>
        <v>100</v>
      </c>
      <c r="P2015" s="56">
        <f t="shared" si="714"/>
        <v>100</v>
      </c>
      <c r="Q2015" s="63"/>
      <c r="R2015" s="56"/>
      <c r="S2015" s="60">
        <f t="shared" si="727"/>
        <v>1.0172079242548149E-2</v>
      </c>
      <c r="T2015" s="64">
        <f t="shared" si="728"/>
        <v>3.2258064516129004E-2</v>
      </c>
      <c r="V2015" s="65"/>
      <c r="W2015" s="65"/>
      <c r="Y2015" s="15" t="str">
        <f t="shared" si="715"/>
        <v>EASY</v>
      </c>
      <c r="AA2015" s="66">
        <f t="shared" si="729"/>
        <v>9.6322557434985967E-2</v>
      </c>
      <c r="AB2015">
        <f>LOOKUP($B2015,'07_L1政策步階'!$A$4:$A$14,'07_L1政策步階'!$C$4:$C$14)</f>
        <v>0</v>
      </c>
      <c r="AC2015" s="65"/>
      <c r="AD2015" s="65"/>
      <c r="AE2015" s="65"/>
      <c r="AF2015" s="65"/>
      <c r="AG2015" s="65"/>
      <c r="AH2015" s="65"/>
      <c r="AI2015" s="65"/>
      <c r="AJ2015" s="65"/>
      <c r="AK2015" s="65"/>
      <c r="AL2015">
        <f t="shared" si="716"/>
        <v>100</v>
      </c>
      <c r="AM2015">
        <f t="shared" si="717"/>
        <v>50</v>
      </c>
      <c r="AN2015" t="str">
        <f t="shared" si="718"/>
        <v/>
      </c>
      <c r="AO2015" t="str">
        <f t="shared" si="719"/>
        <v/>
      </c>
      <c r="AP2015" t="str">
        <f t="shared" si="720"/>
        <v/>
      </c>
      <c r="AQ2015" t="str">
        <f t="shared" si="721"/>
        <v/>
      </c>
      <c r="AR2015" t="str">
        <f t="shared" si="722"/>
        <v/>
      </c>
      <c r="AS2015" t="str">
        <f t="shared" si="723"/>
        <v/>
      </c>
      <c r="AT2015" t="str">
        <f t="shared" si="724"/>
        <v/>
      </c>
      <c r="AU2015" t="str">
        <f t="shared" si="725"/>
        <v/>
      </c>
      <c r="AV2015" t="str">
        <f t="shared" si="726"/>
        <v/>
      </c>
      <c r="AW2015">
        <f>'01_指標庫'!$H$4*ISNUMBER($F2015)+'01_指標庫'!$H$5*ISNUMBER($AA2015)+'01_指標庫'!$H$6*ISNUMBER($G2015)+'01_指標庫'!$H$7*ISNUMBER($H2015)+'01_指標庫'!$H$8*ISNUMBER($AF2015)+'01_指標庫'!$H$9*ISNUMBER($AG2015)+'01_指標庫'!$H$10*ISNUMBER($AB2015)+'01_指標庫'!$H$11*ISNUMBER($AC2015)+'01_指標庫'!$H$12*ISNUMBER($AD2015)+'01_指標庫'!$H$13*ISNUMBER($AE2015)+'01_指標庫'!$H$14*ISNUMBER($I2015)+'01_指標庫'!$H$15*ISNUMBER($AH2015)+'01_指標庫'!$H$16*ISNUMBER($K2015)+'01_指標庫'!$H$17*ISNUMBER($AI2015)+'01_指標庫'!$H$18*ISNUMBER($AJ2015)+'01_指標庫'!$H$19*ISNUMBER($AK2015)+'01_指標庫'!$H$20*ISNUMBER($BB2015)+'01_指標庫'!$H$21*ISNUMBER($BC2015)</f>
        <v>51</v>
      </c>
      <c r="AX2015">
        <f>IF(AW2015=0,50,ROUND(('01_指標庫'!$H$4*IF(ISNUMBER($F2015),L2015,0)+'01_指標庫'!$H$5*IF(ISNUMBER($AA2015),AL2015,0)+'01_指標庫'!$H$6*IF(ISNUMBER($G2015),M2015,0)+'01_指標庫'!$H$7*IF(ISNUMBER($H2015),N2015,0)+'01_指標庫'!$H$8*IF(ISNUMBER($AF2015),AQ2015,0)+'01_指標庫'!$H$9*IF(ISNUMBER($AG2015),AR2015,0)+'01_指標庫'!$H$10*IF(ISNUMBER($AB2015),AM2015,0)+'01_指標庫'!$H$11*IF(ISNUMBER($AC2015),AN2015,0)+'01_指標庫'!$H$12*IF(ISNUMBER($AD2015),AO2015,0)+'01_指標庫'!$H$13*IF(ISNUMBER($AE2015),AP2015,0)+'01_指標庫'!$H$14*IF(ISNUMBER($I2015),O2015,0)+'01_指標庫'!$H$15*IF(ISNUMBER($AH2015),AS2015,0)+'01_指標庫'!$H$16*IF(ISNUMBER($K2015),P2015,0)+'01_指標庫'!$H$17*IF(ISNUMBER($AI2015),AT2015,0)+'01_指標庫'!$H$18*IF(ISNUMBER($AJ2015),AU2015,0)+'01_指標庫'!$H$19*IF(ISNUMBER($AK2015),AV2015,0)+'01_指標庫'!$H$20*IF(ISNUMBER($BB2015),BB2015,0)+'01_指標庫'!$H$21*IF(ISNUMBER($BC2015),BC2015,0))/AW2015,1))</f>
        <v>89.2</v>
      </c>
      <c r="AY2015" s="67"/>
      <c r="AZ2015" s="67"/>
      <c r="BA2015" s="66">
        <f t="shared" si="730"/>
        <v>8.4095945911635273E-3</v>
      </c>
      <c r="BB2015">
        <f t="shared" si="731"/>
        <v>50</v>
      </c>
      <c r="BC2015" t="str">
        <f t="shared" si="732"/>
        <v/>
      </c>
    </row>
    <row r="2016" spans="1:55" ht="15" customHeight="1">
      <c r="A2016" s="56">
        <v>2012</v>
      </c>
      <c r="B2016" s="57">
        <v>45481</v>
      </c>
      <c r="C2016" s="56">
        <v>2024</v>
      </c>
      <c r="D2016" s="58" t="s">
        <v>236</v>
      </c>
      <c r="E2016" s="59">
        <v>20439.54</v>
      </c>
      <c r="F2016" s="60">
        <v>0.188863</v>
      </c>
      <c r="G2016" s="60">
        <v>0</v>
      </c>
      <c r="H2016" s="61">
        <v>0.79590000000000005</v>
      </c>
      <c r="I2016" s="62">
        <v>320</v>
      </c>
      <c r="J2016" s="56" t="s">
        <v>235</v>
      </c>
      <c r="K2016" s="63">
        <v>12.37</v>
      </c>
      <c r="L2016" s="56">
        <f t="shared" si="710"/>
        <v>100</v>
      </c>
      <c r="M2016" s="56">
        <f t="shared" si="711"/>
        <v>100</v>
      </c>
      <c r="N2016" s="56">
        <f t="shared" si="712"/>
        <v>100</v>
      </c>
      <c r="O2016" s="56">
        <f t="shared" si="713"/>
        <v>100</v>
      </c>
      <c r="P2016" s="56">
        <f t="shared" si="714"/>
        <v>100</v>
      </c>
      <c r="Q2016" s="63"/>
      <c r="R2016" s="56"/>
      <c r="S2016" s="60">
        <f t="shared" si="727"/>
        <v>2.3327809917335074E-3</v>
      </c>
      <c r="T2016" s="64">
        <f t="shared" si="728"/>
        <v>-8.8141025641026438E-3</v>
      </c>
      <c r="V2016" s="65"/>
      <c r="W2016" s="65"/>
      <c r="Y2016" s="15" t="str">
        <f t="shared" si="715"/>
        <v>EASY</v>
      </c>
      <c r="AA2016" s="66">
        <f t="shared" si="729"/>
        <v>9.8037582508755161E-2</v>
      </c>
      <c r="AB2016">
        <f>LOOKUP($B2016,'07_L1政策步階'!$A$4:$A$14,'07_L1政策步階'!$C$4:$C$14)</f>
        <v>0</v>
      </c>
      <c r="AC2016" s="65"/>
      <c r="AD2016" s="65"/>
      <c r="AE2016" s="65"/>
      <c r="AF2016" s="65"/>
      <c r="AG2016" s="65"/>
      <c r="AH2016" s="65"/>
      <c r="AI2016" s="65"/>
      <c r="AJ2016" s="65"/>
      <c r="AK2016" s="65"/>
      <c r="AL2016">
        <f t="shared" si="716"/>
        <v>100</v>
      </c>
      <c r="AM2016">
        <f t="shared" si="717"/>
        <v>50</v>
      </c>
      <c r="AN2016" t="str">
        <f t="shared" si="718"/>
        <v/>
      </c>
      <c r="AO2016" t="str">
        <f t="shared" si="719"/>
        <v/>
      </c>
      <c r="AP2016" t="str">
        <f t="shared" si="720"/>
        <v/>
      </c>
      <c r="AQ2016" t="str">
        <f t="shared" si="721"/>
        <v/>
      </c>
      <c r="AR2016" t="str">
        <f t="shared" si="722"/>
        <v/>
      </c>
      <c r="AS2016" t="str">
        <f t="shared" si="723"/>
        <v/>
      </c>
      <c r="AT2016" t="str">
        <f t="shared" si="724"/>
        <v/>
      </c>
      <c r="AU2016" t="str">
        <f t="shared" si="725"/>
        <v/>
      </c>
      <c r="AV2016" t="str">
        <f t="shared" si="726"/>
        <v/>
      </c>
      <c r="AW2016">
        <f>'01_指標庫'!$H$4*ISNUMBER($F2016)+'01_指標庫'!$H$5*ISNUMBER($AA2016)+'01_指標庫'!$H$6*ISNUMBER($G2016)+'01_指標庫'!$H$7*ISNUMBER($H2016)+'01_指標庫'!$H$8*ISNUMBER($AF2016)+'01_指標庫'!$H$9*ISNUMBER($AG2016)+'01_指標庫'!$H$10*ISNUMBER($AB2016)+'01_指標庫'!$H$11*ISNUMBER($AC2016)+'01_指標庫'!$H$12*ISNUMBER($AD2016)+'01_指標庫'!$H$13*ISNUMBER($AE2016)+'01_指標庫'!$H$14*ISNUMBER($I2016)+'01_指標庫'!$H$15*ISNUMBER($AH2016)+'01_指標庫'!$H$16*ISNUMBER($K2016)+'01_指標庫'!$H$17*ISNUMBER($AI2016)+'01_指標庫'!$H$18*ISNUMBER($AJ2016)+'01_指標庫'!$H$19*ISNUMBER($AK2016)+'01_指標庫'!$H$20*ISNUMBER($BB2016)+'01_指標庫'!$H$21*ISNUMBER($BC2016)</f>
        <v>51</v>
      </c>
      <c r="AX2016">
        <f>IF(AW2016=0,50,ROUND(('01_指標庫'!$H$4*IF(ISNUMBER($F2016),L2016,0)+'01_指標庫'!$H$5*IF(ISNUMBER($AA2016),AL2016,0)+'01_指標庫'!$H$6*IF(ISNUMBER($G2016),M2016,0)+'01_指標庫'!$H$7*IF(ISNUMBER($H2016),N2016,0)+'01_指標庫'!$H$8*IF(ISNUMBER($AF2016),AQ2016,0)+'01_指標庫'!$H$9*IF(ISNUMBER($AG2016),AR2016,0)+'01_指標庫'!$H$10*IF(ISNUMBER($AB2016),AM2016,0)+'01_指標庫'!$H$11*IF(ISNUMBER($AC2016),AN2016,0)+'01_指標庫'!$H$12*IF(ISNUMBER($AD2016),AO2016,0)+'01_指標庫'!$H$13*IF(ISNUMBER($AE2016),AP2016,0)+'01_指標庫'!$H$14*IF(ISNUMBER($I2016),O2016,0)+'01_指標庫'!$H$15*IF(ISNUMBER($AH2016),AS2016,0)+'01_指標庫'!$H$16*IF(ISNUMBER($K2016),P2016,0)+'01_指標庫'!$H$17*IF(ISNUMBER($AI2016),AT2016,0)+'01_指標庫'!$H$18*IF(ISNUMBER($AJ2016),AU2016,0)+'01_指標庫'!$H$19*IF(ISNUMBER($AK2016),AV2016,0)+'01_指標庫'!$H$20*IF(ISNUMBER($BB2016),BB2016,0)+'01_指標庫'!$H$21*IF(ISNUMBER($BC2016),BC2016,0))/AW2016,1))</f>
        <v>95.1</v>
      </c>
      <c r="AY2016" s="67"/>
      <c r="AZ2016" s="67"/>
      <c r="BA2016" s="66">
        <f t="shared" si="730"/>
        <v>1.2264296069658398E-2</v>
      </c>
      <c r="BB2016">
        <f t="shared" si="731"/>
        <v>100</v>
      </c>
      <c r="BC2016" t="str">
        <f t="shared" si="732"/>
        <v/>
      </c>
    </row>
    <row r="2017" spans="1:55" ht="15" customHeight="1">
      <c r="A2017" s="56">
        <v>2013</v>
      </c>
      <c r="B2017" s="57">
        <v>45482</v>
      </c>
      <c r="C2017" s="56">
        <v>2024</v>
      </c>
      <c r="D2017" s="58" t="s">
        <v>237</v>
      </c>
      <c r="E2017" s="59">
        <v>20453.02</v>
      </c>
      <c r="F2017" s="60">
        <v>0.187753</v>
      </c>
      <c r="G2017" s="60">
        <v>0</v>
      </c>
      <c r="H2017" s="61">
        <v>0.79590000000000005</v>
      </c>
      <c r="I2017" s="62">
        <v>321</v>
      </c>
      <c r="J2017" s="56" t="s">
        <v>235</v>
      </c>
      <c r="K2017" s="63">
        <v>12.51</v>
      </c>
      <c r="L2017" s="56">
        <f t="shared" si="710"/>
        <v>100</v>
      </c>
      <c r="M2017" s="56">
        <f t="shared" si="711"/>
        <v>100</v>
      </c>
      <c r="N2017" s="56">
        <f t="shared" si="712"/>
        <v>100</v>
      </c>
      <c r="O2017" s="56">
        <f t="shared" si="713"/>
        <v>100</v>
      </c>
      <c r="P2017" s="56">
        <f t="shared" si="714"/>
        <v>100</v>
      </c>
      <c r="Q2017" s="63"/>
      <c r="R2017" s="56"/>
      <c r="S2017" s="60">
        <f t="shared" si="727"/>
        <v>6.5950603585007705E-4</v>
      </c>
      <c r="T2017" s="64">
        <f t="shared" si="728"/>
        <v>1.1317704122878025E-2</v>
      </c>
      <c r="V2017" s="65"/>
      <c r="W2017" s="65"/>
      <c r="Y2017" s="15" t="str">
        <f t="shared" si="715"/>
        <v>EASY</v>
      </c>
      <c r="AA2017" s="66">
        <f t="shared" si="729"/>
        <v>9.9799909488028637E-2</v>
      </c>
      <c r="AB2017">
        <f>LOOKUP($B2017,'07_L1政策步階'!$A$4:$A$14,'07_L1政策步階'!$C$4:$C$14)</f>
        <v>0</v>
      </c>
      <c r="AC2017" s="65"/>
      <c r="AD2017" s="65"/>
      <c r="AE2017" s="65"/>
      <c r="AF2017" s="65"/>
      <c r="AG2017" s="65"/>
      <c r="AH2017" s="65"/>
      <c r="AI2017" s="65"/>
      <c r="AJ2017" s="65"/>
      <c r="AK2017" s="65"/>
      <c r="AL2017">
        <f t="shared" si="716"/>
        <v>100</v>
      </c>
      <c r="AM2017">
        <f t="shared" si="717"/>
        <v>50</v>
      </c>
      <c r="AN2017" t="str">
        <f t="shared" si="718"/>
        <v/>
      </c>
      <c r="AO2017" t="str">
        <f t="shared" si="719"/>
        <v/>
      </c>
      <c r="AP2017" t="str">
        <f t="shared" si="720"/>
        <v/>
      </c>
      <c r="AQ2017" t="str">
        <f t="shared" si="721"/>
        <v/>
      </c>
      <c r="AR2017" t="str">
        <f t="shared" si="722"/>
        <v/>
      </c>
      <c r="AS2017" t="str">
        <f t="shared" si="723"/>
        <v/>
      </c>
      <c r="AT2017" t="str">
        <f t="shared" si="724"/>
        <v/>
      </c>
      <c r="AU2017" t="str">
        <f t="shared" si="725"/>
        <v/>
      </c>
      <c r="AV2017" t="str">
        <f t="shared" si="726"/>
        <v/>
      </c>
      <c r="AW2017">
        <f>'01_指標庫'!$H$4*ISNUMBER($F2017)+'01_指標庫'!$H$5*ISNUMBER($AA2017)+'01_指標庫'!$H$6*ISNUMBER($G2017)+'01_指標庫'!$H$7*ISNUMBER($H2017)+'01_指標庫'!$H$8*ISNUMBER($AF2017)+'01_指標庫'!$H$9*ISNUMBER($AG2017)+'01_指標庫'!$H$10*ISNUMBER($AB2017)+'01_指標庫'!$H$11*ISNUMBER($AC2017)+'01_指標庫'!$H$12*ISNUMBER($AD2017)+'01_指標庫'!$H$13*ISNUMBER($AE2017)+'01_指標庫'!$H$14*ISNUMBER($I2017)+'01_指標庫'!$H$15*ISNUMBER($AH2017)+'01_指標庫'!$H$16*ISNUMBER($K2017)+'01_指標庫'!$H$17*ISNUMBER($AI2017)+'01_指標庫'!$H$18*ISNUMBER($AJ2017)+'01_指標庫'!$H$19*ISNUMBER($AK2017)+'01_指標庫'!$H$20*ISNUMBER($BB2017)+'01_指標庫'!$H$21*ISNUMBER($BC2017)</f>
        <v>51</v>
      </c>
      <c r="AX2017">
        <f>IF(AW2017=0,50,ROUND(('01_指標庫'!$H$4*IF(ISNUMBER($F2017),L2017,0)+'01_指標庫'!$H$5*IF(ISNUMBER($AA2017),AL2017,0)+'01_指標庫'!$H$6*IF(ISNUMBER($G2017),M2017,0)+'01_指標庫'!$H$7*IF(ISNUMBER($H2017),N2017,0)+'01_指標庫'!$H$8*IF(ISNUMBER($AF2017),AQ2017,0)+'01_指標庫'!$H$9*IF(ISNUMBER($AG2017),AR2017,0)+'01_指標庫'!$H$10*IF(ISNUMBER($AB2017),AM2017,0)+'01_指標庫'!$H$11*IF(ISNUMBER($AC2017),AN2017,0)+'01_指標庫'!$H$12*IF(ISNUMBER($AD2017),AO2017,0)+'01_指標庫'!$H$13*IF(ISNUMBER($AE2017),AP2017,0)+'01_指標庫'!$H$14*IF(ISNUMBER($I2017),O2017,0)+'01_指標庫'!$H$15*IF(ISNUMBER($AH2017),AS2017,0)+'01_指標庫'!$H$16*IF(ISNUMBER($K2017),P2017,0)+'01_指標庫'!$H$17*IF(ISNUMBER($AI2017),AT2017,0)+'01_指標庫'!$H$18*IF(ISNUMBER($AJ2017),AU2017,0)+'01_指標庫'!$H$19*IF(ISNUMBER($AK2017),AV2017,0)+'01_指標庫'!$H$20*IF(ISNUMBER($BB2017),BB2017,0)+'01_指標庫'!$H$21*IF(ISNUMBER($BC2017),BC2017,0))/AW2017,1))</f>
        <v>95.1</v>
      </c>
      <c r="AY2017" s="67"/>
      <c r="AZ2017" s="67"/>
      <c r="BA2017" s="66">
        <f t="shared" si="730"/>
        <v>1.3718704011375538E-2</v>
      </c>
      <c r="BB2017">
        <f t="shared" si="731"/>
        <v>100</v>
      </c>
      <c r="BC2017" t="str">
        <f t="shared" si="732"/>
        <v/>
      </c>
    </row>
    <row r="2018" spans="1:55" ht="15" customHeight="1">
      <c r="A2018" s="56">
        <v>2014</v>
      </c>
      <c r="B2018" s="57">
        <v>45483</v>
      </c>
      <c r="C2018" s="56">
        <v>2024</v>
      </c>
      <c r="D2018" s="58" t="s">
        <v>238</v>
      </c>
      <c r="E2018" s="59">
        <v>20675.38</v>
      </c>
      <c r="F2018" s="60">
        <v>0.19858400000000001</v>
      </c>
      <c r="G2018" s="60">
        <v>0</v>
      </c>
      <c r="H2018" s="61">
        <v>0.79590000000000005</v>
      </c>
      <c r="I2018" s="62">
        <v>317</v>
      </c>
      <c r="J2018" s="56" t="s">
        <v>235</v>
      </c>
      <c r="K2018" s="63">
        <v>12.85</v>
      </c>
      <c r="L2018" s="56">
        <f t="shared" si="710"/>
        <v>100</v>
      </c>
      <c r="M2018" s="56">
        <f t="shared" si="711"/>
        <v>100</v>
      </c>
      <c r="N2018" s="56">
        <f t="shared" si="712"/>
        <v>100</v>
      </c>
      <c r="O2018" s="56">
        <f t="shared" si="713"/>
        <v>100</v>
      </c>
      <c r="P2018" s="56">
        <f t="shared" si="714"/>
        <v>100</v>
      </c>
      <c r="Q2018" s="63"/>
      <c r="R2018" s="56"/>
      <c r="S2018" s="60">
        <f t="shared" si="727"/>
        <v>1.0871744123850613E-2</v>
      </c>
      <c r="T2018" s="64">
        <f t="shared" si="728"/>
        <v>2.7178257394084637E-2</v>
      </c>
      <c r="V2018" s="65"/>
      <c r="W2018" s="65"/>
      <c r="Y2018" s="15" t="str">
        <f t="shared" si="715"/>
        <v>EASY</v>
      </c>
      <c r="AA2018" s="66">
        <f t="shared" si="729"/>
        <v>0.10132173910633946</v>
      </c>
      <c r="AB2018">
        <f>LOOKUP($B2018,'07_L1政策步階'!$A$4:$A$14,'07_L1政策步階'!$C$4:$C$14)</f>
        <v>0</v>
      </c>
      <c r="AC2018" s="65"/>
      <c r="AD2018" s="65"/>
      <c r="AE2018" s="65"/>
      <c r="AF2018" s="65"/>
      <c r="AG2018" s="65"/>
      <c r="AH2018" s="65"/>
      <c r="AI2018" s="65"/>
      <c r="AJ2018" s="65"/>
      <c r="AK2018" s="65"/>
      <c r="AL2018">
        <f t="shared" si="716"/>
        <v>100</v>
      </c>
      <c r="AM2018">
        <f t="shared" si="717"/>
        <v>50</v>
      </c>
      <c r="AN2018" t="str">
        <f t="shared" si="718"/>
        <v/>
      </c>
      <c r="AO2018" t="str">
        <f t="shared" si="719"/>
        <v/>
      </c>
      <c r="AP2018" t="str">
        <f t="shared" si="720"/>
        <v/>
      </c>
      <c r="AQ2018" t="str">
        <f t="shared" si="721"/>
        <v/>
      </c>
      <c r="AR2018" t="str">
        <f t="shared" si="722"/>
        <v/>
      </c>
      <c r="AS2018" t="str">
        <f t="shared" si="723"/>
        <v/>
      </c>
      <c r="AT2018" t="str">
        <f t="shared" si="724"/>
        <v/>
      </c>
      <c r="AU2018" t="str">
        <f t="shared" si="725"/>
        <v/>
      </c>
      <c r="AV2018" t="str">
        <f t="shared" si="726"/>
        <v/>
      </c>
      <c r="AW2018">
        <f>'01_指標庫'!$H$4*ISNUMBER($F2018)+'01_指標庫'!$H$5*ISNUMBER($AA2018)+'01_指標庫'!$H$6*ISNUMBER($G2018)+'01_指標庫'!$H$7*ISNUMBER($H2018)+'01_指標庫'!$H$8*ISNUMBER($AF2018)+'01_指標庫'!$H$9*ISNUMBER($AG2018)+'01_指標庫'!$H$10*ISNUMBER($AB2018)+'01_指標庫'!$H$11*ISNUMBER($AC2018)+'01_指標庫'!$H$12*ISNUMBER($AD2018)+'01_指標庫'!$H$13*ISNUMBER($AE2018)+'01_指標庫'!$H$14*ISNUMBER($I2018)+'01_指標庫'!$H$15*ISNUMBER($AH2018)+'01_指標庫'!$H$16*ISNUMBER($K2018)+'01_指標庫'!$H$17*ISNUMBER($AI2018)+'01_指標庫'!$H$18*ISNUMBER($AJ2018)+'01_指標庫'!$H$19*ISNUMBER($AK2018)+'01_指標庫'!$H$20*ISNUMBER($BB2018)+'01_指標庫'!$H$21*ISNUMBER($BC2018)</f>
        <v>51</v>
      </c>
      <c r="AX2018">
        <f>IF(AW2018=0,50,ROUND(('01_指標庫'!$H$4*IF(ISNUMBER($F2018),L2018,0)+'01_指標庫'!$H$5*IF(ISNUMBER($AA2018),AL2018,0)+'01_指標庫'!$H$6*IF(ISNUMBER($G2018),M2018,0)+'01_指標庫'!$H$7*IF(ISNUMBER($H2018),N2018,0)+'01_指標庫'!$H$8*IF(ISNUMBER($AF2018),AQ2018,0)+'01_指標庫'!$H$9*IF(ISNUMBER($AG2018),AR2018,0)+'01_指標庫'!$H$10*IF(ISNUMBER($AB2018),AM2018,0)+'01_指標庫'!$H$11*IF(ISNUMBER($AC2018),AN2018,0)+'01_指標庫'!$H$12*IF(ISNUMBER($AD2018),AO2018,0)+'01_指標庫'!$H$13*IF(ISNUMBER($AE2018),AP2018,0)+'01_指標庫'!$H$14*IF(ISNUMBER($I2018),O2018,0)+'01_指標庫'!$H$15*IF(ISNUMBER($AH2018),AS2018,0)+'01_指標庫'!$H$16*IF(ISNUMBER($K2018),P2018,0)+'01_指標庫'!$H$17*IF(ISNUMBER($AI2018),AT2018,0)+'01_指標庫'!$H$18*IF(ISNUMBER($AJ2018),AU2018,0)+'01_指標庫'!$H$19*IF(ISNUMBER($AK2018),AV2018,0)+'01_指標庫'!$H$20*IF(ISNUMBER($BB2018),BB2018,0)+'01_指標庫'!$H$21*IF(ISNUMBER($BC2018),BC2018,0))/AW2018,1))</f>
        <v>95.1</v>
      </c>
      <c r="AY2018" s="67"/>
      <c r="AZ2018" s="67"/>
      <c r="BA2018" s="66">
        <f t="shared" si="730"/>
        <v>1.5405460213446132E-2</v>
      </c>
      <c r="BB2018">
        <f t="shared" si="731"/>
        <v>100</v>
      </c>
      <c r="BC2018" t="str">
        <f t="shared" si="732"/>
        <v/>
      </c>
    </row>
    <row r="2019" spans="1:55" ht="15" customHeight="1">
      <c r="A2019" s="56">
        <v>2015</v>
      </c>
      <c r="B2019" s="57">
        <v>45484</v>
      </c>
      <c r="C2019" s="56">
        <v>2024</v>
      </c>
      <c r="D2019" s="58" t="s">
        <v>239</v>
      </c>
      <c r="E2019" s="59">
        <v>20211.36</v>
      </c>
      <c r="F2019" s="60">
        <v>0.16981599999999999</v>
      </c>
      <c r="G2019" s="60">
        <v>-2.2443000000000001E-2</v>
      </c>
      <c r="H2019" s="61">
        <v>0.79590000000000005</v>
      </c>
      <c r="I2019" s="62">
        <v>318</v>
      </c>
      <c r="J2019" s="56" t="s">
        <v>235</v>
      </c>
      <c r="K2019" s="63">
        <v>12.92</v>
      </c>
      <c r="L2019" s="56">
        <f t="shared" si="710"/>
        <v>100</v>
      </c>
      <c r="M2019" s="56">
        <f t="shared" si="711"/>
        <v>100</v>
      </c>
      <c r="N2019" s="56">
        <f t="shared" si="712"/>
        <v>100</v>
      </c>
      <c r="O2019" s="56">
        <f t="shared" si="713"/>
        <v>100</v>
      </c>
      <c r="P2019" s="56">
        <f t="shared" si="714"/>
        <v>100</v>
      </c>
      <c r="Q2019" s="63"/>
      <c r="R2019" s="56"/>
      <c r="S2019" s="60">
        <f t="shared" si="727"/>
        <v>-2.244311833688184E-2</v>
      </c>
      <c r="T2019" s="64">
        <f t="shared" si="728"/>
        <v>5.4474708171206032E-3</v>
      </c>
      <c r="V2019" s="65"/>
      <c r="W2019" s="65"/>
      <c r="Y2019" s="15" t="str">
        <f t="shared" si="715"/>
        <v>EASY</v>
      </c>
      <c r="AA2019" s="66">
        <f t="shared" si="729"/>
        <v>0.10237687275078744</v>
      </c>
      <c r="AB2019">
        <f>LOOKUP($B2019,'07_L1政策步階'!$A$4:$A$14,'07_L1政策步階'!$C$4:$C$14)</f>
        <v>0</v>
      </c>
      <c r="AC2019" s="65"/>
      <c r="AD2019" s="65"/>
      <c r="AE2019" s="65"/>
      <c r="AF2019" s="65"/>
      <c r="AG2019" s="65"/>
      <c r="AH2019" s="65"/>
      <c r="AI2019" s="65"/>
      <c r="AJ2019" s="65"/>
      <c r="AK2019" s="65"/>
      <c r="AL2019">
        <f t="shared" si="716"/>
        <v>100</v>
      </c>
      <c r="AM2019">
        <f t="shared" si="717"/>
        <v>50</v>
      </c>
      <c r="AN2019" t="str">
        <f t="shared" si="718"/>
        <v/>
      </c>
      <c r="AO2019" t="str">
        <f t="shared" si="719"/>
        <v/>
      </c>
      <c r="AP2019" t="str">
        <f t="shared" si="720"/>
        <v/>
      </c>
      <c r="AQ2019" t="str">
        <f t="shared" si="721"/>
        <v/>
      </c>
      <c r="AR2019" t="str">
        <f t="shared" si="722"/>
        <v/>
      </c>
      <c r="AS2019" t="str">
        <f t="shared" si="723"/>
        <v/>
      </c>
      <c r="AT2019" t="str">
        <f t="shared" si="724"/>
        <v/>
      </c>
      <c r="AU2019" t="str">
        <f t="shared" si="725"/>
        <v/>
      </c>
      <c r="AV2019" t="str">
        <f t="shared" si="726"/>
        <v/>
      </c>
      <c r="AW2019">
        <f>'01_指標庫'!$H$4*ISNUMBER($F2019)+'01_指標庫'!$H$5*ISNUMBER($AA2019)+'01_指標庫'!$H$6*ISNUMBER($G2019)+'01_指標庫'!$H$7*ISNUMBER($H2019)+'01_指標庫'!$H$8*ISNUMBER($AF2019)+'01_指標庫'!$H$9*ISNUMBER($AG2019)+'01_指標庫'!$H$10*ISNUMBER($AB2019)+'01_指標庫'!$H$11*ISNUMBER($AC2019)+'01_指標庫'!$H$12*ISNUMBER($AD2019)+'01_指標庫'!$H$13*ISNUMBER($AE2019)+'01_指標庫'!$H$14*ISNUMBER($I2019)+'01_指標庫'!$H$15*ISNUMBER($AH2019)+'01_指標庫'!$H$16*ISNUMBER($K2019)+'01_指標庫'!$H$17*ISNUMBER($AI2019)+'01_指標庫'!$H$18*ISNUMBER($AJ2019)+'01_指標庫'!$H$19*ISNUMBER($AK2019)+'01_指標庫'!$H$20*ISNUMBER($BB2019)+'01_指標庫'!$H$21*ISNUMBER($BC2019)</f>
        <v>51</v>
      </c>
      <c r="AX2019">
        <f>IF(AW2019=0,50,ROUND(('01_指標庫'!$H$4*IF(ISNUMBER($F2019),L2019,0)+'01_指標庫'!$H$5*IF(ISNUMBER($AA2019),AL2019,0)+'01_指標庫'!$H$6*IF(ISNUMBER($G2019),M2019,0)+'01_指標庫'!$H$7*IF(ISNUMBER($H2019),N2019,0)+'01_指標庫'!$H$8*IF(ISNUMBER($AF2019),AQ2019,0)+'01_指標庫'!$H$9*IF(ISNUMBER($AG2019),AR2019,0)+'01_指標庫'!$H$10*IF(ISNUMBER($AB2019),AM2019,0)+'01_指標庫'!$H$11*IF(ISNUMBER($AC2019),AN2019,0)+'01_指標庫'!$H$12*IF(ISNUMBER($AD2019),AO2019,0)+'01_指標庫'!$H$13*IF(ISNUMBER($AE2019),AP2019,0)+'01_指標庫'!$H$14*IF(ISNUMBER($I2019),O2019,0)+'01_指標庫'!$H$15*IF(ISNUMBER($AH2019),AS2019,0)+'01_指標庫'!$H$16*IF(ISNUMBER($K2019),P2019,0)+'01_指標庫'!$H$17*IF(ISNUMBER($AI2019),AT2019,0)+'01_指標庫'!$H$18*IF(ISNUMBER($AJ2019),AU2019,0)+'01_指標庫'!$H$19*IF(ISNUMBER($AK2019),AV2019,0)+'01_指標庫'!$H$20*IF(ISNUMBER($BB2019),BB2019,0)+'01_指標庫'!$H$21*IF(ISNUMBER($BC2019),BC2019,0))/AW2019,1))</f>
        <v>89.2</v>
      </c>
      <c r="AY2019" s="67"/>
      <c r="AZ2019" s="67"/>
      <c r="BA2019" s="66">
        <f t="shared" si="730"/>
        <v>1.3332892974899702E-2</v>
      </c>
      <c r="BB2019">
        <f t="shared" si="731"/>
        <v>50</v>
      </c>
      <c r="BC2019" t="str">
        <f t="shared" si="732"/>
        <v/>
      </c>
    </row>
    <row r="2020" spans="1:55" ht="15" customHeight="1">
      <c r="A2020" s="56">
        <v>2016</v>
      </c>
      <c r="B2020" s="57">
        <v>45485</v>
      </c>
      <c r="C2020" s="56">
        <v>2024</v>
      </c>
      <c r="D2020" s="58" t="s">
        <v>234</v>
      </c>
      <c r="E2020" s="59">
        <v>20331.490000000002</v>
      </c>
      <c r="F2020" s="60">
        <v>0.174877</v>
      </c>
      <c r="G2020" s="60">
        <v>-1.6632999999999998E-2</v>
      </c>
      <c r="H2020" s="61">
        <v>0.79590000000000005</v>
      </c>
      <c r="I2020" s="62">
        <v>319</v>
      </c>
      <c r="J2020" s="56" t="s">
        <v>235</v>
      </c>
      <c r="K2020" s="63">
        <v>12.46</v>
      </c>
      <c r="L2020" s="56">
        <f t="shared" si="710"/>
        <v>100</v>
      </c>
      <c r="M2020" s="56">
        <f t="shared" si="711"/>
        <v>100</v>
      </c>
      <c r="N2020" s="56">
        <f t="shared" si="712"/>
        <v>100</v>
      </c>
      <c r="O2020" s="56">
        <f t="shared" si="713"/>
        <v>100</v>
      </c>
      <c r="P2020" s="56">
        <f t="shared" si="714"/>
        <v>100</v>
      </c>
      <c r="Q2020" s="63"/>
      <c r="R2020" s="56"/>
      <c r="S2020" s="60">
        <f t="shared" si="727"/>
        <v>5.9436871145732706E-3</v>
      </c>
      <c r="T2020" s="64">
        <f t="shared" si="728"/>
        <v>-3.5603715170278605E-2</v>
      </c>
      <c r="V2020" s="65"/>
      <c r="W2020" s="65"/>
      <c r="Y2020" s="15" t="str">
        <f t="shared" si="715"/>
        <v>EASY</v>
      </c>
      <c r="AA2020" s="66">
        <f t="shared" si="729"/>
        <v>0.10394609149287093</v>
      </c>
      <c r="AB2020">
        <f>LOOKUP($B2020,'07_L1政策步階'!$A$4:$A$14,'07_L1政策步階'!$C$4:$C$14)</f>
        <v>0</v>
      </c>
      <c r="AC2020" s="65"/>
      <c r="AD2020" s="65"/>
      <c r="AE2020" s="65"/>
      <c r="AF2020" s="65"/>
      <c r="AG2020" s="65"/>
      <c r="AH2020" s="65"/>
      <c r="AI2020" s="65"/>
      <c r="AJ2020" s="65"/>
      <c r="AK2020" s="65"/>
      <c r="AL2020">
        <f t="shared" si="716"/>
        <v>100</v>
      </c>
      <c r="AM2020">
        <f t="shared" si="717"/>
        <v>50</v>
      </c>
      <c r="AN2020" t="str">
        <f t="shared" si="718"/>
        <v/>
      </c>
      <c r="AO2020" t="str">
        <f t="shared" si="719"/>
        <v/>
      </c>
      <c r="AP2020" t="str">
        <f t="shared" si="720"/>
        <v/>
      </c>
      <c r="AQ2020" t="str">
        <f t="shared" si="721"/>
        <v/>
      </c>
      <c r="AR2020" t="str">
        <f t="shared" si="722"/>
        <v/>
      </c>
      <c r="AS2020" t="str">
        <f t="shared" si="723"/>
        <v/>
      </c>
      <c r="AT2020" t="str">
        <f t="shared" si="724"/>
        <v/>
      </c>
      <c r="AU2020" t="str">
        <f t="shared" si="725"/>
        <v/>
      </c>
      <c r="AV2020" t="str">
        <f t="shared" si="726"/>
        <v/>
      </c>
      <c r="AW2020">
        <f>'01_指標庫'!$H$4*ISNUMBER($F2020)+'01_指標庫'!$H$5*ISNUMBER($AA2020)+'01_指標庫'!$H$6*ISNUMBER($G2020)+'01_指標庫'!$H$7*ISNUMBER($H2020)+'01_指標庫'!$H$8*ISNUMBER($AF2020)+'01_指標庫'!$H$9*ISNUMBER($AG2020)+'01_指標庫'!$H$10*ISNUMBER($AB2020)+'01_指標庫'!$H$11*ISNUMBER($AC2020)+'01_指標庫'!$H$12*ISNUMBER($AD2020)+'01_指標庫'!$H$13*ISNUMBER($AE2020)+'01_指標庫'!$H$14*ISNUMBER($I2020)+'01_指標庫'!$H$15*ISNUMBER($AH2020)+'01_指標庫'!$H$16*ISNUMBER($K2020)+'01_指標庫'!$H$17*ISNUMBER($AI2020)+'01_指標庫'!$H$18*ISNUMBER($AJ2020)+'01_指標庫'!$H$19*ISNUMBER($AK2020)+'01_指標庫'!$H$20*ISNUMBER($BB2020)+'01_指標庫'!$H$21*ISNUMBER($BC2020)</f>
        <v>51</v>
      </c>
      <c r="AX2020">
        <f>IF(AW2020=0,50,ROUND(('01_指標庫'!$H$4*IF(ISNUMBER($F2020),L2020,0)+'01_指標庫'!$H$5*IF(ISNUMBER($AA2020),AL2020,0)+'01_指標庫'!$H$6*IF(ISNUMBER($G2020),M2020,0)+'01_指標庫'!$H$7*IF(ISNUMBER($H2020),N2020,0)+'01_指標庫'!$H$8*IF(ISNUMBER($AF2020),AQ2020,0)+'01_指標庫'!$H$9*IF(ISNUMBER($AG2020),AR2020,0)+'01_指標庫'!$H$10*IF(ISNUMBER($AB2020),AM2020,0)+'01_指標庫'!$H$11*IF(ISNUMBER($AC2020),AN2020,0)+'01_指標庫'!$H$12*IF(ISNUMBER($AD2020),AO2020,0)+'01_指標庫'!$H$13*IF(ISNUMBER($AE2020),AP2020,0)+'01_指標庫'!$H$14*IF(ISNUMBER($I2020),O2020,0)+'01_指標庫'!$H$15*IF(ISNUMBER($AH2020),AS2020,0)+'01_指標庫'!$H$16*IF(ISNUMBER($K2020),P2020,0)+'01_指標庫'!$H$17*IF(ISNUMBER($AI2020),AT2020,0)+'01_指標庫'!$H$18*IF(ISNUMBER($AJ2020),AU2020,0)+'01_指標庫'!$H$19*IF(ISNUMBER($AK2020),AV2020,0)+'01_指標庫'!$H$20*IF(ISNUMBER($BB2020),BB2020,0)+'01_指標庫'!$H$21*IF(ISNUMBER($BC2020),BC2020,0))/AW2020,1))</f>
        <v>95.1</v>
      </c>
      <c r="AY2020" s="67"/>
      <c r="AZ2020" s="67"/>
      <c r="BA2020" s="66">
        <f t="shared" si="730"/>
        <v>1.0016055184373762E-2</v>
      </c>
      <c r="BB2020">
        <f t="shared" si="731"/>
        <v>100</v>
      </c>
      <c r="BC2020" t="str">
        <f t="shared" si="732"/>
        <v/>
      </c>
    </row>
    <row r="2021" spans="1:55" ht="15" customHeight="1">
      <c r="A2021" s="56">
        <v>2017</v>
      </c>
      <c r="B2021" s="57">
        <v>45488</v>
      </c>
      <c r="C2021" s="56">
        <v>2024</v>
      </c>
      <c r="D2021" s="58" t="s">
        <v>236</v>
      </c>
      <c r="E2021" s="59">
        <v>20386.88</v>
      </c>
      <c r="F2021" s="60">
        <v>0.176093</v>
      </c>
      <c r="G2021" s="60">
        <v>-1.3953999999999999E-2</v>
      </c>
      <c r="H2021" s="61">
        <v>0.85709999999999997</v>
      </c>
      <c r="I2021" s="62">
        <v>313</v>
      </c>
      <c r="J2021" s="56" t="s">
        <v>235</v>
      </c>
      <c r="K2021" s="63">
        <v>13.12</v>
      </c>
      <c r="L2021" s="56">
        <f t="shared" si="710"/>
        <v>100</v>
      </c>
      <c r="M2021" s="56">
        <f t="shared" si="711"/>
        <v>100</v>
      </c>
      <c r="N2021" s="56">
        <f t="shared" si="712"/>
        <v>100</v>
      </c>
      <c r="O2021" s="56">
        <f t="shared" si="713"/>
        <v>100</v>
      </c>
      <c r="P2021" s="56">
        <f t="shared" si="714"/>
        <v>100</v>
      </c>
      <c r="Q2021" s="63"/>
      <c r="R2021" s="56"/>
      <c r="S2021" s="60">
        <f t="shared" si="727"/>
        <v>2.7243453381922134E-3</v>
      </c>
      <c r="T2021" s="64">
        <f t="shared" si="728"/>
        <v>5.2969502407704594E-2</v>
      </c>
      <c r="V2021" s="65"/>
      <c r="W2021" s="65"/>
      <c r="Y2021" s="15" t="str">
        <f t="shared" si="715"/>
        <v>EASY</v>
      </c>
      <c r="AA2021" s="66">
        <f t="shared" si="729"/>
        <v>0.10562630923319505</v>
      </c>
      <c r="AB2021">
        <f>LOOKUP($B2021,'07_L1政策步階'!$A$4:$A$14,'07_L1政策步階'!$C$4:$C$14)</f>
        <v>0</v>
      </c>
      <c r="AC2021" s="65"/>
      <c r="AD2021" s="65"/>
      <c r="AE2021" s="65"/>
      <c r="AF2021" s="65"/>
      <c r="AG2021" s="65"/>
      <c r="AH2021" s="65"/>
      <c r="AI2021" s="65"/>
      <c r="AJ2021" s="65"/>
      <c r="AK2021" s="65"/>
      <c r="AL2021">
        <f t="shared" si="716"/>
        <v>100</v>
      </c>
      <c r="AM2021">
        <f t="shared" si="717"/>
        <v>50</v>
      </c>
      <c r="AN2021" t="str">
        <f t="shared" si="718"/>
        <v/>
      </c>
      <c r="AO2021" t="str">
        <f t="shared" si="719"/>
        <v/>
      </c>
      <c r="AP2021" t="str">
        <f t="shared" si="720"/>
        <v/>
      </c>
      <c r="AQ2021" t="str">
        <f t="shared" si="721"/>
        <v/>
      </c>
      <c r="AR2021" t="str">
        <f t="shared" si="722"/>
        <v/>
      </c>
      <c r="AS2021" t="str">
        <f t="shared" si="723"/>
        <v/>
      </c>
      <c r="AT2021" t="str">
        <f t="shared" si="724"/>
        <v/>
      </c>
      <c r="AU2021" t="str">
        <f t="shared" si="725"/>
        <v/>
      </c>
      <c r="AV2021" t="str">
        <f t="shared" si="726"/>
        <v/>
      </c>
      <c r="AW2021">
        <f>'01_指標庫'!$H$4*ISNUMBER($F2021)+'01_指標庫'!$H$5*ISNUMBER($AA2021)+'01_指標庫'!$H$6*ISNUMBER($G2021)+'01_指標庫'!$H$7*ISNUMBER($H2021)+'01_指標庫'!$H$8*ISNUMBER($AF2021)+'01_指標庫'!$H$9*ISNUMBER($AG2021)+'01_指標庫'!$H$10*ISNUMBER($AB2021)+'01_指標庫'!$H$11*ISNUMBER($AC2021)+'01_指標庫'!$H$12*ISNUMBER($AD2021)+'01_指標庫'!$H$13*ISNUMBER($AE2021)+'01_指標庫'!$H$14*ISNUMBER($I2021)+'01_指標庫'!$H$15*ISNUMBER($AH2021)+'01_指標庫'!$H$16*ISNUMBER($K2021)+'01_指標庫'!$H$17*ISNUMBER($AI2021)+'01_指標庫'!$H$18*ISNUMBER($AJ2021)+'01_指標庫'!$H$19*ISNUMBER($AK2021)+'01_指標庫'!$H$20*ISNUMBER($BB2021)+'01_指標庫'!$H$21*ISNUMBER($BC2021)</f>
        <v>51</v>
      </c>
      <c r="AX2021">
        <f>IF(AW2021=0,50,ROUND(('01_指標庫'!$H$4*IF(ISNUMBER($F2021),L2021,0)+'01_指標庫'!$H$5*IF(ISNUMBER($AA2021),AL2021,0)+'01_指標庫'!$H$6*IF(ISNUMBER($G2021),M2021,0)+'01_指標庫'!$H$7*IF(ISNUMBER($H2021),N2021,0)+'01_指標庫'!$H$8*IF(ISNUMBER($AF2021),AQ2021,0)+'01_指標庫'!$H$9*IF(ISNUMBER($AG2021),AR2021,0)+'01_指標庫'!$H$10*IF(ISNUMBER($AB2021),AM2021,0)+'01_指標庫'!$H$11*IF(ISNUMBER($AC2021),AN2021,0)+'01_指標庫'!$H$12*IF(ISNUMBER($AD2021),AO2021,0)+'01_指標庫'!$H$13*IF(ISNUMBER($AE2021),AP2021,0)+'01_指標庫'!$H$14*IF(ISNUMBER($I2021),O2021,0)+'01_指標庫'!$H$15*IF(ISNUMBER($AH2021),AS2021,0)+'01_指標庫'!$H$16*IF(ISNUMBER($K2021),P2021,0)+'01_指標庫'!$H$17*IF(ISNUMBER($AI2021),AT2021,0)+'01_指標庫'!$H$18*IF(ISNUMBER($AJ2021),AU2021,0)+'01_指標庫'!$H$19*IF(ISNUMBER($AK2021),AV2021,0)+'01_指標庫'!$H$20*IF(ISNUMBER($BB2021),BB2021,0)+'01_指標庫'!$H$21*IF(ISNUMBER($BC2021),BC2021,0))/AW2021,1))</f>
        <v>89.2</v>
      </c>
      <c r="AY2021" s="67"/>
      <c r="AZ2021" s="67"/>
      <c r="BA2021" s="66">
        <f t="shared" si="730"/>
        <v>5.9924974019269772E-3</v>
      </c>
      <c r="BB2021">
        <f t="shared" si="731"/>
        <v>50</v>
      </c>
      <c r="BC2021" t="str">
        <f t="shared" si="732"/>
        <v/>
      </c>
    </row>
    <row r="2022" spans="1:55" ht="15" customHeight="1">
      <c r="A2022" s="56">
        <v>2018</v>
      </c>
      <c r="B2022" s="57">
        <v>45489</v>
      </c>
      <c r="C2022" s="56">
        <v>2024</v>
      </c>
      <c r="D2022" s="58" t="s">
        <v>237</v>
      </c>
      <c r="E2022" s="59">
        <v>20398.62</v>
      </c>
      <c r="F2022" s="60">
        <v>0.17479900000000001</v>
      </c>
      <c r="G2022" s="60">
        <v>-1.3386E-2</v>
      </c>
      <c r="H2022" s="61">
        <v>0.87760000000000005</v>
      </c>
      <c r="I2022" s="62">
        <v>308</v>
      </c>
      <c r="J2022" s="56" t="s">
        <v>235</v>
      </c>
      <c r="K2022" s="63">
        <v>13.19</v>
      </c>
      <c r="L2022" s="56">
        <f t="shared" si="710"/>
        <v>100</v>
      </c>
      <c r="M2022" s="56">
        <f t="shared" si="711"/>
        <v>100</v>
      </c>
      <c r="N2022" s="56">
        <f t="shared" si="712"/>
        <v>100</v>
      </c>
      <c r="O2022" s="56">
        <f t="shared" si="713"/>
        <v>100</v>
      </c>
      <c r="P2022" s="56">
        <f t="shared" si="714"/>
        <v>100</v>
      </c>
      <c r="Q2022" s="63"/>
      <c r="R2022" s="56"/>
      <c r="S2022" s="60">
        <f t="shared" si="727"/>
        <v>5.7586055345382192E-4</v>
      </c>
      <c r="T2022" s="64">
        <f t="shared" si="728"/>
        <v>5.3353658536585691E-3</v>
      </c>
      <c r="V2022" s="65"/>
      <c r="W2022" s="65"/>
      <c r="Y2022" s="15" t="str">
        <f t="shared" si="715"/>
        <v>EASY</v>
      </c>
      <c r="AA2022" s="66">
        <f t="shared" si="729"/>
        <v>0.1070647512820353</v>
      </c>
      <c r="AB2022">
        <f>LOOKUP($B2022,'07_L1政策步階'!$A$4:$A$14,'07_L1政策步階'!$C$4:$C$14)</f>
        <v>0</v>
      </c>
      <c r="AC2022" s="65"/>
      <c r="AD2022" s="65"/>
      <c r="AE2022" s="65"/>
      <c r="AF2022" s="65"/>
      <c r="AG2022" s="65"/>
      <c r="AH2022" s="65"/>
      <c r="AI2022" s="65"/>
      <c r="AJ2022" s="65"/>
      <c r="AK2022" s="65"/>
      <c r="AL2022">
        <f t="shared" si="716"/>
        <v>100</v>
      </c>
      <c r="AM2022">
        <f t="shared" si="717"/>
        <v>50</v>
      </c>
      <c r="AN2022" t="str">
        <f t="shared" si="718"/>
        <v/>
      </c>
      <c r="AO2022" t="str">
        <f t="shared" si="719"/>
        <v/>
      </c>
      <c r="AP2022" t="str">
        <f t="shared" si="720"/>
        <v/>
      </c>
      <c r="AQ2022" t="str">
        <f t="shared" si="721"/>
        <v/>
      </c>
      <c r="AR2022" t="str">
        <f t="shared" si="722"/>
        <v/>
      </c>
      <c r="AS2022" t="str">
        <f t="shared" si="723"/>
        <v/>
      </c>
      <c r="AT2022" t="str">
        <f t="shared" si="724"/>
        <v/>
      </c>
      <c r="AU2022" t="str">
        <f t="shared" si="725"/>
        <v/>
      </c>
      <c r="AV2022" t="str">
        <f t="shared" si="726"/>
        <v/>
      </c>
      <c r="AW2022">
        <f>'01_指標庫'!$H$4*ISNUMBER($F2022)+'01_指標庫'!$H$5*ISNUMBER($AA2022)+'01_指標庫'!$H$6*ISNUMBER($G2022)+'01_指標庫'!$H$7*ISNUMBER($H2022)+'01_指標庫'!$H$8*ISNUMBER($AF2022)+'01_指標庫'!$H$9*ISNUMBER($AG2022)+'01_指標庫'!$H$10*ISNUMBER($AB2022)+'01_指標庫'!$H$11*ISNUMBER($AC2022)+'01_指標庫'!$H$12*ISNUMBER($AD2022)+'01_指標庫'!$H$13*ISNUMBER($AE2022)+'01_指標庫'!$H$14*ISNUMBER($I2022)+'01_指標庫'!$H$15*ISNUMBER($AH2022)+'01_指標庫'!$H$16*ISNUMBER($K2022)+'01_指標庫'!$H$17*ISNUMBER($AI2022)+'01_指標庫'!$H$18*ISNUMBER($AJ2022)+'01_指標庫'!$H$19*ISNUMBER($AK2022)+'01_指標庫'!$H$20*ISNUMBER($BB2022)+'01_指標庫'!$H$21*ISNUMBER($BC2022)</f>
        <v>51</v>
      </c>
      <c r="AX2022">
        <f>IF(AW2022=0,50,ROUND(('01_指標庫'!$H$4*IF(ISNUMBER($F2022),L2022,0)+'01_指標庫'!$H$5*IF(ISNUMBER($AA2022),AL2022,0)+'01_指標庫'!$H$6*IF(ISNUMBER($G2022),M2022,0)+'01_指標庫'!$H$7*IF(ISNUMBER($H2022),N2022,0)+'01_指標庫'!$H$8*IF(ISNUMBER($AF2022),AQ2022,0)+'01_指標庫'!$H$9*IF(ISNUMBER($AG2022),AR2022,0)+'01_指標庫'!$H$10*IF(ISNUMBER($AB2022),AM2022,0)+'01_指標庫'!$H$11*IF(ISNUMBER($AC2022),AN2022,0)+'01_指標庫'!$H$12*IF(ISNUMBER($AD2022),AO2022,0)+'01_指標庫'!$H$13*IF(ISNUMBER($AE2022),AP2022,0)+'01_指標庫'!$H$14*IF(ISNUMBER($I2022),O2022,0)+'01_指標庫'!$H$15*IF(ISNUMBER($AH2022),AS2022,0)+'01_指標庫'!$H$16*IF(ISNUMBER($K2022),P2022,0)+'01_指標庫'!$H$17*IF(ISNUMBER($AI2022),AT2022,0)+'01_指標庫'!$H$18*IF(ISNUMBER($AJ2022),AU2022,0)+'01_指標庫'!$H$19*IF(ISNUMBER($AK2022),AV2022,0)+'01_指標庫'!$H$20*IF(ISNUMBER($BB2022),BB2022,0)+'01_指標庫'!$H$21*IF(ISNUMBER($BC2022),BC2022,0))/AW2022,1))</f>
        <v>89.2</v>
      </c>
      <c r="AY2022" s="67"/>
      <c r="AZ2022" s="67"/>
      <c r="BA2022" s="66">
        <f t="shared" si="730"/>
        <v>2.5587903056898398E-3</v>
      </c>
      <c r="BB2022">
        <f t="shared" si="731"/>
        <v>50</v>
      </c>
      <c r="BC2022" t="str">
        <f t="shared" si="732"/>
        <v/>
      </c>
    </row>
    <row r="2023" spans="1:55" ht="15" customHeight="1">
      <c r="A2023" s="56">
        <v>2019</v>
      </c>
      <c r="B2023" s="57">
        <v>45490</v>
      </c>
      <c r="C2023" s="56">
        <v>2024</v>
      </c>
      <c r="D2023" s="58" t="s">
        <v>238</v>
      </c>
      <c r="E2023" s="59">
        <v>19799.14</v>
      </c>
      <c r="F2023" s="60">
        <v>0.138603</v>
      </c>
      <c r="G2023" s="60">
        <v>-4.2381000000000002E-2</v>
      </c>
      <c r="H2023" s="61">
        <v>0.91839999999999999</v>
      </c>
      <c r="I2023" s="62">
        <v>309</v>
      </c>
      <c r="J2023" s="56" t="s">
        <v>235</v>
      </c>
      <c r="K2023" s="63">
        <v>14.48</v>
      </c>
      <c r="L2023" s="56">
        <f t="shared" si="710"/>
        <v>100</v>
      </c>
      <c r="M2023" s="56">
        <f t="shared" si="711"/>
        <v>100</v>
      </c>
      <c r="N2023" s="56">
        <f t="shared" si="712"/>
        <v>100</v>
      </c>
      <c r="O2023" s="56">
        <f t="shared" si="713"/>
        <v>100</v>
      </c>
      <c r="P2023" s="56">
        <f t="shared" si="714"/>
        <v>100</v>
      </c>
      <c r="Q2023" s="63"/>
      <c r="R2023" s="56"/>
      <c r="S2023" s="60">
        <f t="shared" si="727"/>
        <v>-2.938826253932858E-2</v>
      </c>
      <c r="T2023" s="64">
        <f t="shared" si="728"/>
        <v>9.7801364670204727E-2</v>
      </c>
      <c r="V2023" s="65"/>
      <c r="W2023" s="65"/>
      <c r="Y2023" s="15" t="str">
        <f t="shared" si="715"/>
        <v>EASY</v>
      </c>
      <c r="AA2023" s="66">
        <f t="shared" si="729"/>
        <v>0.107637340434658</v>
      </c>
      <c r="AB2023">
        <f>LOOKUP($B2023,'07_L1政策步階'!$A$4:$A$14,'07_L1政策步階'!$C$4:$C$14)</f>
        <v>0</v>
      </c>
      <c r="AC2023" s="65"/>
      <c r="AD2023" s="65"/>
      <c r="AE2023" s="65"/>
      <c r="AF2023" s="65"/>
      <c r="AG2023" s="65"/>
      <c r="AH2023" s="65"/>
      <c r="AI2023" s="65"/>
      <c r="AJ2023" s="65"/>
      <c r="AK2023" s="65"/>
      <c r="AL2023">
        <f t="shared" si="716"/>
        <v>100</v>
      </c>
      <c r="AM2023">
        <f t="shared" si="717"/>
        <v>50</v>
      </c>
      <c r="AN2023" t="str">
        <f t="shared" si="718"/>
        <v/>
      </c>
      <c r="AO2023" t="str">
        <f t="shared" si="719"/>
        <v/>
      </c>
      <c r="AP2023" t="str">
        <f t="shared" si="720"/>
        <v/>
      </c>
      <c r="AQ2023" t="str">
        <f t="shared" si="721"/>
        <v/>
      </c>
      <c r="AR2023" t="str">
        <f t="shared" si="722"/>
        <v/>
      </c>
      <c r="AS2023" t="str">
        <f t="shared" si="723"/>
        <v/>
      </c>
      <c r="AT2023" t="str">
        <f t="shared" si="724"/>
        <v/>
      </c>
      <c r="AU2023" t="str">
        <f t="shared" si="725"/>
        <v/>
      </c>
      <c r="AV2023" t="str">
        <f t="shared" si="726"/>
        <v/>
      </c>
      <c r="AW2023">
        <f>'01_指標庫'!$H$4*ISNUMBER($F2023)+'01_指標庫'!$H$5*ISNUMBER($AA2023)+'01_指標庫'!$H$6*ISNUMBER($G2023)+'01_指標庫'!$H$7*ISNUMBER($H2023)+'01_指標庫'!$H$8*ISNUMBER($AF2023)+'01_指標庫'!$H$9*ISNUMBER($AG2023)+'01_指標庫'!$H$10*ISNUMBER($AB2023)+'01_指標庫'!$H$11*ISNUMBER($AC2023)+'01_指標庫'!$H$12*ISNUMBER($AD2023)+'01_指標庫'!$H$13*ISNUMBER($AE2023)+'01_指標庫'!$H$14*ISNUMBER($I2023)+'01_指標庫'!$H$15*ISNUMBER($AH2023)+'01_指標庫'!$H$16*ISNUMBER($K2023)+'01_指標庫'!$H$17*ISNUMBER($AI2023)+'01_指標庫'!$H$18*ISNUMBER($AJ2023)+'01_指標庫'!$H$19*ISNUMBER($AK2023)+'01_指標庫'!$H$20*ISNUMBER($BB2023)+'01_指標庫'!$H$21*ISNUMBER($BC2023)</f>
        <v>51</v>
      </c>
      <c r="AX2023">
        <f>IF(AW2023=0,50,ROUND(('01_指標庫'!$H$4*IF(ISNUMBER($F2023),L2023,0)+'01_指標庫'!$H$5*IF(ISNUMBER($AA2023),AL2023,0)+'01_指標庫'!$H$6*IF(ISNUMBER($G2023),M2023,0)+'01_指標庫'!$H$7*IF(ISNUMBER($H2023),N2023,0)+'01_指標庫'!$H$8*IF(ISNUMBER($AF2023),AQ2023,0)+'01_指標庫'!$H$9*IF(ISNUMBER($AG2023),AR2023,0)+'01_指標庫'!$H$10*IF(ISNUMBER($AB2023),AM2023,0)+'01_指標庫'!$H$11*IF(ISNUMBER($AC2023),AN2023,0)+'01_指標庫'!$H$12*IF(ISNUMBER($AD2023),AO2023,0)+'01_指標庫'!$H$13*IF(ISNUMBER($AE2023),AP2023,0)+'01_指標庫'!$H$14*IF(ISNUMBER($I2023),O2023,0)+'01_指標庫'!$H$15*IF(ISNUMBER($AH2023),AS2023,0)+'01_指標庫'!$H$16*IF(ISNUMBER($K2023),P2023,0)+'01_指標庫'!$H$17*IF(ISNUMBER($AI2023),AT2023,0)+'01_指標庫'!$H$18*IF(ISNUMBER($AJ2023),AU2023,0)+'01_指標庫'!$H$19*IF(ISNUMBER($AK2023),AV2023,0)+'01_指標庫'!$H$20*IF(ISNUMBER($BB2023),BB2023,0)+'01_指標庫'!$H$21*IF(ISNUMBER($BC2023),BC2023,0))/AW2023,1))</f>
        <v>83.3</v>
      </c>
      <c r="AY2023" s="67"/>
      <c r="AZ2023" s="67"/>
      <c r="BA2023" s="66">
        <f t="shared" si="730"/>
        <v>-5.0131834351885285E-3</v>
      </c>
      <c r="BB2023">
        <f t="shared" si="731"/>
        <v>0</v>
      </c>
      <c r="BC2023" t="str">
        <f t="shared" si="732"/>
        <v/>
      </c>
    </row>
    <row r="2024" spans="1:55" ht="15" customHeight="1">
      <c r="A2024" s="56">
        <v>2020</v>
      </c>
      <c r="B2024" s="57">
        <v>45491</v>
      </c>
      <c r="C2024" s="56">
        <v>2024</v>
      </c>
      <c r="D2024" s="58" t="s">
        <v>239</v>
      </c>
      <c r="E2024" s="59">
        <v>19705.09</v>
      </c>
      <c r="F2024" s="60">
        <v>0.13156999999999999</v>
      </c>
      <c r="G2024" s="60">
        <v>-4.6929999999999999E-2</v>
      </c>
      <c r="H2024" s="61">
        <v>0.87760000000000005</v>
      </c>
      <c r="I2024" s="62">
        <v>309</v>
      </c>
      <c r="J2024" s="56" t="s">
        <v>235</v>
      </c>
      <c r="K2024" s="63">
        <v>15.93</v>
      </c>
      <c r="L2024" s="56">
        <f t="shared" si="710"/>
        <v>100</v>
      </c>
      <c r="M2024" s="56">
        <f t="shared" si="711"/>
        <v>100</v>
      </c>
      <c r="N2024" s="56">
        <f t="shared" si="712"/>
        <v>100</v>
      </c>
      <c r="O2024" s="56">
        <f t="shared" si="713"/>
        <v>100</v>
      </c>
      <c r="P2024" s="56">
        <f t="shared" si="714"/>
        <v>100</v>
      </c>
      <c r="Q2024" s="63"/>
      <c r="R2024" s="56"/>
      <c r="S2024" s="60">
        <f t="shared" si="727"/>
        <v>-4.7502063220927759E-3</v>
      </c>
      <c r="T2024" s="64">
        <f t="shared" si="728"/>
        <v>0.10013812154696122</v>
      </c>
      <c r="V2024" s="65"/>
      <c r="W2024" s="65"/>
      <c r="Y2024" s="15" t="str">
        <f t="shared" si="715"/>
        <v>EASY</v>
      </c>
      <c r="AA2024" s="66">
        <f t="shared" si="729"/>
        <v>0.10790124863567918</v>
      </c>
      <c r="AB2024">
        <f>LOOKUP($B2024,'07_L1政策步階'!$A$4:$A$14,'07_L1政策步階'!$C$4:$C$14)</f>
        <v>0</v>
      </c>
      <c r="AC2024" s="65"/>
      <c r="AD2024" s="65"/>
      <c r="AE2024" s="65"/>
      <c r="AF2024" s="65"/>
      <c r="AG2024" s="65"/>
      <c r="AH2024" s="65"/>
      <c r="AI2024" s="65"/>
      <c r="AJ2024" s="65"/>
      <c r="AK2024" s="65"/>
      <c r="AL2024">
        <f t="shared" si="716"/>
        <v>100</v>
      </c>
      <c r="AM2024">
        <f t="shared" si="717"/>
        <v>50</v>
      </c>
      <c r="AN2024" t="str">
        <f t="shared" si="718"/>
        <v/>
      </c>
      <c r="AO2024" t="str">
        <f t="shared" si="719"/>
        <v/>
      </c>
      <c r="AP2024" t="str">
        <f t="shared" si="720"/>
        <v/>
      </c>
      <c r="AQ2024" t="str">
        <f t="shared" si="721"/>
        <v/>
      </c>
      <c r="AR2024" t="str">
        <f t="shared" si="722"/>
        <v/>
      </c>
      <c r="AS2024" t="str">
        <f t="shared" si="723"/>
        <v/>
      </c>
      <c r="AT2024" t="str">
        <f t="shared" si="724"/>
        <v/>
      </c>
      <c r="AU2024" t="str">
        <f t="shared" si="725"/>
        <v/>
      </c>
      <c r="AV2024" t="str">
        <f t="shared" si="726"/>
        <v/>
      </c>
      <c r="AW2024">
        <f>'01_指標庫'!$H$4*ISNUMBER($F2024)+'01_指標庫'!$H$5*ISNUMBER($AA2024)+'01_指標庫'!$H$6*ISNUMBER($G2024)+'01_指標庫'!$H$7*ISNUMBER($H2024)+'01_指標庫'!$H$8*ISNUMBER($AF2024)+'01_指標庫'!$H$9*ISNUMBER($AG2024)+'01_指標庫'!$H$10*ISNUMBER($AB2024)+'01_指標庫'!$H$11*ISNUMBER($AC2024)+'01_指標庫'!$H$12*ISNUMBER($AD2024)+'01_指標庫'!$H$13*ISNUMBER($AE2024)+'01_指標庫'!$H$14*ISNUMBER($I2024)+'01_指標庫'!$H$15*ISNUMBER($AH2024)+'01_指標庫'!$H$16*ISNUMBER($K2024)+'01_指標庫'!$H$17*ISNUMBER($AI2024)+'01_指標庫'!$H$18*ISNUMBER($AJ2024)+'01_指標庫'!$H$19*ISNUMBER($AK2024)+'01_指標庫'!$H$20*ISNUMBER($BB2024)+'01_指標庫'!$H$21*ISNUMBER($BC2024)</f>
        <v>51</v>
      </c>
      <c r="AX2024">
        <f>IF(AW2024=0,50,ROUND(('01_指標庫'!$H$4*IF(ISNUMBER($F2024),L2024,0)+'01_指標庫'!$H$5*IF(ISNUMBER($AA2024),AL2024,0)+'01_指標庫'!$H$6*IF(ISNUMBER($G2024),M2024,0)+'01_指標庫'!$H$7*IF(ISNUMBER($H2024),N2024,0)+'01_指標庫'!$H$8*IF(ISNUMBER($AF2024),AQ2024,0)+'01_指標庫'!$H$9*IF(ISNUMBER($AG2024),AR2024,0)+'01_指標庫'!$H$10*IF(ISNUMBER($AB2024),AM2024,0)+'01_指標庫'!$H$11*IF(ISNUMBER($AC2024),AN2024,0)+'01_指標庫'!$H$12*IF(ISNUMBER($AD2024),AO2024,0)+'01_指標庫'!$H$13*IF(ISNUMBER($AE2024),AP2024,0)+'01_指標庫'!$H$14*IF(ISNUMBER($I2024),O2024,0)+'01_指標庫'!$H$15*IF(ISNUMBER($AH2024),AS2024,0)+'01_指標庫'!$H$16*IF(ISNUMBER($K2024),P2024,0)+'01_指標庫'!$H$17*IF(ISNUMBER($AI2024),AT2024,0)+'01_指標庫'!$H$18*IF(ISNUMBER($AJ2024),AU2024,0)+'01_指標庫'!$H$19*IF(ISNUMBER($AK2024),AV2024,0)+'01_指標庫'!$H$20*IF(ISNUMBER($BB2024),BB2024,0)+'01_指標庫'!$H$21*IF(ISNUMBER($BC2024),BC2024,0))/AW2024,1))</f>
        <v>83.3</v>
      </c>
      <c r="AY2024" s="67"/>
      <c r="AZ2024" s="67"/>
      <c r="BA2024" s="66">
        <f t="shared" si="730"/>
        <v>-7.6435276276751729E-3</v>
      </c>
      <c r="BB2024">
        <f t="shared" si="731"/>
        <v>0</v>
      </c>
      <c r="BC2024" t="str">
        <f t="shared" si="732"/>
        <v/>
      </c>
    </row>
    <row r="2025" spans="1:55" ht="15" customHeight="1">
      <c r="A2025" s="56">
        <v>2021</v>
      </c>
      <c r="B2025" s="57">
        <v>45492</v>
      </c>
      <c r="C2025" s="56">
        <v>2024</v>
      </c>
      <c r="D2025" s="58" t="s">
        <v>234</v>
      </c>
      <c r="E2025" s="59">
        <v>19522.62</v>
      </c>
      <c r="F2025" s="60">
        <v>0.119586</v>
      </c>
      <c r="G2025" s="60">
        <v>-5.5754999999999999E-2</v>
      </c>
      <c r="H2025" s="61">
        <v>0.85709999999999997</v>
      </c>
      <c r="I2025" s="62">
        <v>309</v>
      </c>
      <c r="J2025" s="56" t="s">
        <v>235</v>
      </c>
      <c r="K2025" s="63">
        <v>16.52</v>
      </c>
      <c r="L2025" s="56">
        <f t="shared" si="710"/>
        <v>100</v>
      </c>
      <c r="M2025" s="56">
        <f t="shared" si="711"/>
        <v>100</v>
      </c>
      <c r="N2025" s="56">
        <f t="shared" si="712"/>
        <v>100</v>
      </c>
      <c r="O2025" s="56">
        <f t="shared" si="713"/>
        <v>100</v>
      </c>
      <c r="P2025" s="56">
        <f t="shared" si="714"/>
        <v>100</v>
      </c>
      <c r="Q2025" s="63"/>
      <c r="R2025" s="56"/>
      <c r="S2025" s="60">
        <f t="shared" si="727"/>
        <v>-9.2600439784847888E-3</v>
      </c>
      <c r="T2025" s="64">
        <f t="shared" si="728"/>
        <v>3.7037037037036979E-2</v>
      </c>
      <c r="V2025" s="65"/>
      <c r="W2025" s="65"/>
      <c r="Y2025" s="15" t="str">
        <f t="shared" si="715"/>
        <v>EASY</v>
      </c>
      <c r="AA2025" s="66">
        <f t="shared" si="729"/>
        <v>0.10805439893587554</v>
      </c>
      <c r="AB2025">
        <f>LOOKUP($B2025,'07_L1政策步階'!$A$4:$A$14,'07_L1政策步階'!$C$4:$C$14)</f>
        <v>0</v>
      </c>
      <c r="AC2025" s="65"/>
      <c r="AD2025" s="65"/>
      <c r="AE2025" s="65"/>
      <c r="AF2025" s="65"/>
      <c r="AG2025" s="65"/>
      <c r="AH2025" s="65"/>
      <c r="AI2025" s="65"/>
      <c r="AJ2025" s="65"/>
      <c r="AK2025" s="65"/>
      <c r="AL2025">
        <f t="shared" si="716"/>
        <v>100</v>
      </c>
      <c r="AM2025">
        <f t="shared" si="717"/>
        <v>50</v>
      </c>
      <c r="AN2025" t="str">
        <f t="shared" si="718"/>
        <v/>
      </c>
      <c r="AO2025" t="str">
        <f t="shared" si="719"/>
        <v/>
      </c>
      <c r="AP2025" t="str">
        <f t="shared" si="720"/>
        <v/>
      </c>
      <c r="AQ2025" t="str">
        <f t="shared" si="721"/>
        <v/>
      </c>
      <c r="AR2025" t="str">
        <f t="shared" si="722"/>
        <v/>
      </c>
      <c r="AS2025" t="str">
        <f t="shared" si="723"/>
        <v/>
      </c>
      <c r="AT2025" t="str">
        <f t="shared" si="724"/>
        <v/>
      </c>
      <c r="AU2025" t="str">
        <f t="shared" si="725"/>
        <v/>
      </c>
      <c r="AV2025" t="str">
        <f t="shared" si="726"/>
        <v/>
      </c>
      <c r="AW2025">
        <f>'01_指標庫'!$H$4*ISNUMBER($F2025)+'01_指標庫'!$H$5*ISNUMBER($AA2025)+'01_指標庫'!$H$6*ISNUMBER($G2025)+'01_指標庫'!$H$7*ISNUMBER($H2025)+'01_指標庫'!$H$8*ISNUMBER($AF2025)+'01_指標庫'!$H$9*ISNUMBER($AG2025)+'01_指標庫'!$H$10*ISNUMBER($AB2025)+'01_指標庫'!$H$11*ISNUMBER($AC2025)+'01_指標庫'!$H$12*ISNUMBER($AD2025)+'01_指標庫'!$H$13*ISNUMBER($AE2025)+'01_指標庫'!$H$14*ISNUMBER($I2025)+'01_指標庫'!$H$15*ISNUMBER($AH2025)+'01_指標庫'!$H$16*ISNUMBER($K2025)+'01_指標庫'!$H$17*ISNUMBER($AI2025)+'01_指標庫'!$H$18*ISNUMBER($AJ2025)+'01_指標庫'!$H$19*ISNUMBER($AK2025)+'01_指標庫'!$H$20*ISNUMBER($BB2025)+'01_指標庫'!$H$21*ISNUMBER($BC2025)</f>
        <v>51</v>
      </c>
      <c r="AX2025">
        <f>IF(AW2025=0,50,ROUND(('01_指標庫'!$H$4*IF(ISNUMBER($F2025),L2025,0)+'01_指標庫'!$H$5*IF(ISNUMBER($AA2025),AL2025,0)+'01_指標庫'!$H$6*IF(ISNUMBER($G2025),M2025,0)+'01_指標庫'!$H$7*IF(ISNUMBER($H2025),N2025,0)+'01_指標庫'!$H$8*IF(ISNUMBER($AF2025),AQ2025,0)+'01_指標庫'!$H$9*IF(ISNUMBER($AG2025),AR2025,0)+'01_指標庫'!$H$10*IF(ISNUMBER($AB2025),AM2025,0)+'01_指標庫'!$H$11*IF(ISNUMBER($AC2025),AN2025,0)+'01_指標庫'!$H$12*IF(ISNUMBER($AD2025),AO2025,0)+'01_指標庫'!$H$13*IF(ISNUMBER($AE2025),AP2025,0)+'01_指標庫'!$H$14*IF(ISNUMBER($I2025),O2025,0)+'01_指標庫'!$H$15*IF(ISNUMBER($AH2025),AS2025,0)+'01_指標庫'!$H$16*IF(ISNUMBER($K2025),P2025,0)+'01_指標庫'!$H$17*IF(ISNUMBER($AI2025),AT2025,0)+'01_指標庫'!$H$18*IF(ISNUMBER($AJ2025),AU2025,0)+'01_指標庫'!$H$19*IF(ISNUMBER($AK2025),AV2025,0)+'01_指標庫'!$H$20*IF(ISNUMBER($BB2025),BB2025,0)+'01_指標庫'!$H$21*IF(ISNUMBER($BC2025),BC2025,0))/AW2025,1))</f>
        <v>83.3</v>
      </c>
      <c r="AY2025" s="67"/>
      <c r="AZ2025" s="67"/>
      <c r="BA2025" s="66">
        <f t="shared" si="730"/>
        <v>-1.138274692043717E-2</v>
      </c>
      <c r="BB2025">
        <f t="shared" si="731"/>
        <v>0</v>
      </c>
      <c r="BC2025" t="str">
        <f t="shared" si="732"/>
        <v/>
      </c>
    </row>
    <row r="2026" spans="1:55" ht="15" customHeight="1">
      <c r="A2026" s="56">
        <v>2022</v>
      </c>
      <c r="B2026" s="57">
        <v>45495</v>
      </c>
      <c r="C2026" s="56">
        <v>2024</v>
      </c>
      <c r="D2026" s="58" t="s">
        <v>236</v>
      </c>
      <c r="E2026" s="59">
        <v>19822.87</v>
      </c>
      <c r="F2026" s="60">
        <v>0.13509399999999999</v>
      </c>
      <c r="G2026" s="60">
        <v>-4.1232999999999999E-2</v>
      </c>
      <c r="H2026" s="61">
        <v>0.89800000000000002</v>
      </c>
      <c r="I2026" s="62">
        <v>305</v>
      </c>
      <c r="J2026" s="56" t="s">
        <v>235</v>
      </c>
      <c r="K2026" s="63">
        <v>14.91</v>
      </c>
      <c r="L2026" s="56">
        <f t="shared" si="710"/>
        <v>100</v>
      </c>
      <c r="M2026" s="56">
        <f t="shared" si="711"/>
        <v>100</v>
      </c>
      <c r="N2026" s="56">
        <f t="shared" si="712"/>
        <v>100</v>
      </c>
      <c r="O2026" s="56">
        <f t="shared" si="713"/>
        <v>100</v>
      </c>
      <c r="P2026" s="56">
        <f t="shared" si="714"/>
        <v>100</v>
      </c>
      <c r="Q2026" s="63"/>
      <c r="R2026" s="56"/>
      <c r="S2026" s="60">
        <f t="shared" si="727"/>
        <v>1.5379595566578752E-2</v>
      </c>
      <c r="T2026" s="64">
        <f t="shared" si="728"/>
        <v>-9.745762711864403E-2</v>
      </c>
      <c r="V2026" s="65"/>
      <c r="W2026" s="65"/>
      <c r="Y2026" s="15" t="str">
        <f t="shared" si="715"/>
        <v>EASY</v>
      </c>
      <c r="AA2026" s="66">
        <f t="shared" si="729"/>
        <v>0.10837681765242113</v>
      </c>
      <c r="AB2026">
        <f>LOOKUP($B2026,'07_L1政策步階'!$A$4:$A$14,'07_L1政策步階'!$C$4:$C$14)</f>
        <v>0</v>
      </c>
      <c r="AC2026" s="65"/>
      <c r="AD2026" s="65"/>
      <c r="AE2026" s="65"/>
      <c r="AF2026" s="65"/>
      <c r="AG2026" s="65"/>
      <c r="AH2026" s="65"/>
      <c r="AI2026" s="65"/>
      <c r="AJ2026" s="65"/>
      <c r="AK2026" s="65"/>
      <c r="AL2026">
        <f t="shared" si="716"/>
        <v>100</v>
      </c>
      <c r="AM2026">
        <f t="shared" si="717"/>
        <v>50</v>
      </c>
      <c r="AN2026" t="str">
        <f t="shared" si="718"/>
        <v/>
      </c>
      <c r="AO2026" t="str">
        <f t="shared" si="719"/>
        <v/>
      </c>
      <c r="AP2026" t="str">
        <f t="shared" si="720"/>
        <v/>
      </c>
      <c r="AQ2026" t="str">
        <f t="shared" si="721"/>
        <v/>
      </c>
      <c r="AR2026" t="str">
        <f t="shared" si="722"/>
        <v/>
      </c>
      <c r="AS2026" t="str">
        <f t="shared" si="723"/>
        <v/>
      </c>
      <c r="AT2026" t="str">
        <f t="shared" si="724"/>
        <v/>
      </c>
      <c r="AU2026" t="str">
        <f t="shared" si="725"/>
        <v/>
      </c>
      <c r="AV2026" t="str">
        <f t="shared" si="726"/>
        <v/>
      </c>
      <c r="AW2026">
        <f>'01_指標庫'!$H$4*ISNUMBER($F2026)+'01_指標庫'!$H$5*ISNUMBER($AA2026)+'01_指標庫'!$H$6*ISNUMBER($G2026)+'01_指標庫'!$H$7*ISNUMBER($H2026)+'01_指標庫'!$H$8*ISNUMBER($AF2026)+'01_指標庫'!$H$9*ISNUMBER($AG2026)+'01_指標庫'!$H$10*ISNUMBER($AB2026)+'01_指標庫'!$H$11*ISNUMBER($AC2026)+'01_指標庫'!$H$12*ISNUMBER($AD2026)+'01_指標庫'!$H$13*ISNUMBER($AE2026)+'01_指標庫'!$H$14*ISNUMBER($I2026)+'01_指標庫'!$H$15*ISNUMBER($AH2026)+'01_指標庫'!$H$16*ISNUMBER($K2026)+'01_指標庫'!$H$17*ISNUMBER($AI2026)+'01_指標庫'!$H$18*ISNUMBER($AJ2026)+'01_指標庫'!$H$19*ISNUMBER($AK2026)+'01_指標庫'!$H$20*ISNUMBER($BB2026)+'01_指標庫'!$H$21*ISNUMBER($BC2026)</f>
        <v>51</v>
      </c>
      <c r="AX2026">
        <f>IF(AW2026=0,50,ROUND(('01_指標庫'!$H$4*IF(ISNUMBER($F2026),L2026,0)+'01_指標庫'!$H$5*IF(ISNUMBER($AA2026),AL2026,0)+'01_指標庫'!$H$6*IF(ISNUMBER($G2026),M2026,0)+'01_指標庫'!$H$7*IF(ISNUMBER($H2026),N2026,0)+'01_指標庫'!$H$8*IF(ISNUMBER($AF2026),AQ2026,0)+'01_指標庫'!$H$9*IF(ISNUMBER($AG2026),AR2026,0)+'01_指標庫'!$H$10*IF(ISNUMBER($AB2026),AM2026,0)+'01_指標庫'!$H$11*IF(ISNUMBER($AC2026),AN2026,0)+'01_指標庫'!$H$12*IF(ISNUMBER($AD2026),AO2026,0)+'01_指標庫'!$H$13*IF(ISNUMBER($AE2026),AP2026,0)+'01_指標庫'!$H$14*IF(ISNUMBER($I2026),O2026,0)+'01_指標庫'!$H$15*IF(ISNUMBER($AH2026),AS2026,0)+'01_指標庫'!$H$16*IF(ISNUMBER($K2026),P2026,0)+'01_指標庫'!$H$17*IF(ISNUMBER($AI2026),AT2026,0)+'01_指標庫'!$H$18*IF(ISNUMBER($AJ2026),AU2026,0)+'01_指標庫'!$H$19*IF(ISNUMBER($AK2026),AV2026,0)+'01_指標庫'!$H$20*IF(ISNUMBER($BB2026),BB2026,0)+'01_指標庫'!$H$21*IF(ISNUMBER($BC2026),BC2026,0))/AW2026,1))</f>
        <v>83.3</v>
      </c>
      <c r="AY2026" s="67"/>
      <c r="AZ2026" s="67"/>
      <c r="BA2026" s="66">
        <f t="shared" si="730"/>
        <v>-1.3957772941923019E-2</v>
      </c>
      <c r="BB2026">
        <f t="shared" si="731"/>
        <v>0</v>
      </c>
      <c r="BC2026" t="str">
        <f t="shared" si="732"/>
        <v/>
      </c>
    </row>
    <row r="2027" spans="1:55" ht="15" customHeight="1">
      <c r="A2027" s="56">
        <v>2023</v>
      </c>
      <c r="B2027" s="57">
        <v>45496</v>
      </c>
      <c r="C2027" s="56">
        <v>2024</v>
      </c>
      <c r="D2027" s="58" t="s">
        <v>237</v>
      </c>
      <c r="E2027" s="59">
        <v>19754.34</v>
      </c>
      <c r="F2027" s="60">
        <v>0.12956000000000001</v>
      </c>
      <c r="G2027" s="60">
        <v>-4.4547999999999997E-2</v>
      </c>
      <c r="H2027" s="61">
        <v>0.77549999999999997</v>
      </c>
      <c r="I2027" s="62">
        <v>302</v>
      </c>
      <c r="J2027" s="56" t="s">
        <v>235</v>
      </c>
      <c r="K2027" s="63">
        <v>14.72</v>
      </c>
      <c r="L2027" s="56">
        <f t="shared" si="710"/>
        <v>100</v>
      </c>
      <c r="M2027" s="56">
        <f t="shared" si="711"/>
        <v>100</v>
      </c>
      <c r="N2027" s="56">
        <f t="shared" si="712"/>
        <v>100</v>
      </c>
      <c r="O2027" s="56">
        <f t="shared" si="713"/>
        <v>100</v>
      </c>
      <c r="P2027" s="56">
        <f t="shared" si="714"/>
        <v>100</v>
      </c>
      <c r="Q2027" s="63"/>
      <c r="R2027" s="56"/>
      <c r="S2027" s="60">
        <f t="shared" si="727"/>
        <v>-3.457117965259271E-3</v>
      </c>
      <c r="T2027" s="64">
        <f t="shared" si="728"/>
        <v>-1.2743125419181767E-2</v>
      </c>
      <c r="V2027" s="65"/>
      <c r="W2027" s="65"/>
      <c r="Y2027" s="15" t="str">
        <f t="shared" si="715"/>
        <v>EASY</v>
      </c>
      <c r="AA2027" s="66">
        <f t="shared" si="729"/>
        <v>0.10867584801640762</v>
      </c>
      <c r="AB2027">
        <f>LOOKUP($B2027,'07_L1政策步階'!$A$4:$A$14,'07_L1政策步階'!$C$4:$C$14)</f>
        <v>0</v>
      </c>
      <c r="AC2027" s="65"/>
      <c r="AD2027" s="65"/>
      <c r="AE2027" s="65"/>
      <c r="AF2027" s="65"/>
      <c r="AG2027" s="65"/>
      <c r="AH2027" s="65"/>
      <c r="AI2027" s="65"/>
      <c r="AJ2027" s="65"/>
      <c r="AK2027" s="65"/>
      <c r="AL2027">
        <f t="shared" si="716"/>
        <v>100</v>
      </c>
      <c r="AM2027">
        <f t="shared" si="717"/>
        <v>50</v>
      </c>
      <c r="AN2027" t="str">
        <f t="shared" si="718"/>
        <v/>
      </c>
      <c r="AO2027" t="str">
        <f t="shared" si="719"/>
        <v/>
      </c>
      <c r="AP2027" t="str">
        <f t="shared" si="720"/>
        <v/>
      </c>
      <c r="AQ2027" t="str">
        <f t="shared" si="721"/>
        <v/>
      </c>
      <c r="AR2027" t="str">
        <f t="shared" si="722"/>
        <v/>
      </c>
      <c r="AS2027" t="str">
        <f t="shared" si="723"/>
        <v/>
      </c>
      <c r="AT2027" t="str">
        <f t="shared" si="724"/>
        <v/>
      </c>
      <c r="AU2027" t="str">
        <f t="shared" si="725"/>
        <v/>
      </c>
      <c r="AV2027" t="str">
        <f t="shared" si="726"/>
        <v/>
      </c>
      <c r="AW2027">
        <f>'01_指標庫'!$H$4*ISNUMBER($F2027)+'01_指標庫'!$H$5*ISNUMBER($AA2027)+'01_指標庫'!$H$6*ISNUMBER($G2027)+'01_指標庫'!$H$7*ISNUMBER($H2027)+'01_指標庫'!$H$8*ISNUMBER($AF2027)+'01_指標庫'!$H$9*ISNUMBER($AG2027)+'01_指標庫'!$H$10*ISNUMBER($AB2027)+'01_指標庫'!$H$11*ISNUMBER($AC2027)+'01_指標庫'!$H$12*ISNUMBER($AD2027)+'01_指標庫'!$H$13*ISNUMBER($AE2027)+'01_指標庫'!$H$14*ISNUMBER($I2027)+'01_指標庫'!$H$15*ISNUMBER($AH2027)+'01_指標庫'!$H$16*ISNUMBER($K2027)+'01_指標庫'!$H$17*ISNUMBER($AI2027)+'01_指標庫'!$H$18*ISNUMBER($AJ2027)+'01_指標庫'!$H$19*ISNUMBER($AK2027)+'01_指標庫'!$H$20*ISNUMBER($BB2027)+'01_指標庫'!$H$21*ISNUMBER($BC2027)</f>
        <v>51</v>
      </c>
      <c r="AX2027">
        <f>IF(AW2027=0,50,ROUND(('01_指標庫'!$H$4*IF(ISNUMBER($F2027),L2027,0)+'01_指標庫'!$H$5*IF(ISNUMBER($AA2027),AL2027,0)+'01_指標庫'!$H$6*IF(ISNUMBER($G2027),M2027,0)+'01_指標庫'!$H$7*IF(ISNUMBER($H2027),N2027,0)+'01_指標庫'!$H$8*IF(ISNUMBER($AF2027),AQ2027,0)+'01_指標庫'!$H$9*IF(ISNUMBER($AG2027),AR2027,0)+'01_指標庫'!$H$10*IF(ISNUMBER($AB2027),AM2027,0)+'01_指標庫'!$H$11*IF(ISNUMBER($AC2027),AN2027,0)+'01_指標庫'!$H$12*IF(ISNUMBER($AD2027),AO2027,0)+'01_指標庫'!$H$13*IF(ISNUMBER($AE2027),AP2027,0)+'01_指標庫'!$H$14*IF(ISNUMBER($I2027),O2027,0)+'01_指標庫'!$H$15*IF(ISNUMBER($AH2027),AS2027,0)+'01_指標庫'!$H$16*IF(ISNUMBER($K2027),P2027,0)+'01_指標庫'!$H$17*IF(ISNUMBER($AI2027),AT2027,0)+'01_指標庫'!$H$18*IF(ISNUMBER($AJ2027),AU2027,0)+'01_指標庫'!$H$19*IF(ISNUMBER($AK2027),AV2027,0)+'01_指標庫'!$H$20*IF(ISNUMBER($BB2027),BB2027,0)+'01_指標庫'!$H$21*IF(ISNUMBER($BC2027),BC2027,0))/AW2027,1))</f>
        <v>83.3</v>
      </c>
      <c r="AY2027" s="67"/>
      <c r="AZ2027" s="67"/>
      <c r="BA2027" s="66">
        <f t="shared" si="730"/>
        <v>-1.6946849372100892E-2</v>
      </c>
      <c r="BB2027">
        <f t="shared" si="731"/>
        <v>0</v>
      </c>
      <c r="BC2027" t="str">
        <f t="shared" si="732"/>
        <v/>
      </c>
    </row>
    <row r="2028" spans="1:55" ht="15" customHeight="1">
      <c r="A2028" s="56">
        <v>2024</v>
      </c>
      <c r="B2028" s="57">
        <v>45497</v>
      </c>
      <c r="C2028" s="56">
        <v>2024</v>
      </c>
      <c r="D2028" s="58" t="s">
        <v>238</v>
      </c>
      <c r="E2028" s="59">
        <v>19032.39</v>
      </c>
      <c r="F2028" s="60">
        <v>8.6939000000000002E-2</v>
      </c>
      <c r="G2028" s="60">
        <v>-7.9465999999999995E-2</v>
      </c>
      <c r="H2028" s="61">
        <v>0.79590000000000005</v>
      </c>
      <c r="I2028" s="62">
        <v>310</v>
      </c>
      <c r="J2028" s="56" t="s">
        <v>235</v>
      </c>
      <c r="K2028" s="63">
        <v>18.04</v>
      </c>
      <c r="L2028" s="56">
        <f t="shared" si="710"/>
        <v>100</v>
      </c>
      <c r="M2028" s="56">
        <f t="shared" si="711"/>
        <v>50</v>
      </c>
      <c r="N2028" s="56">
        <f t="shared" si="712"/>
        <v>100</v>
      </c>
      <c r="O2028" s="56">
        <f t="shared" si="713"/>
        <v>100</v>
      </c>
      <c r="P2028" s="56">
        <f t="shared" si="714"/>
        <v>100</v>
      </c>
      <c r="Q2028" s="63"/>
      <c r="R2028" s="56"/>
      <c r="S2028" s="60">
        <f t="shared" si="727"/>
        <v>-3.654639942412663E-2</v>
      </c>
      <c r="T2028" s="64">
        <f t="shared" si="728"/>
        <v>0.2255434782608694</v>
      </c>
      <c r="V2028" s="65"/>
      <c r="W2028" s="65"/>
      <c r="Y2028" s="15" t="str">
        <f t="shared" si="715"/>
        <v>EASY</v>
      </c>
      <c r="AA2028" s="66">
        <f t="shared" si="729"/>
        <v>0.10830673695986071</v>
      </c>
      <c r="AB2028">
        <f>LOOKUP($B2028,'07_L1政策步階'!$A$4:$A$14,'07_L1政策步階'!$C$4:$C$14)</f>
        <v>0</v>
      </c>
      <c r="AC2028" s="65"/>
      <c r="AD2028" s="65"/>
      <c r="AE2028" s="65"/>
      <c r="AF2028" s="65"/>
      <c r="AG2028" s="65"/>
      <c r="AH2028" s="65"/>
      <c r="AI2028" s="65"/>
      <c r="AJ2028" s="65"/>
      <c r="AK2028" s="65"/>
      <c r="AL2028">
        <f t="shared" si="716"/>
        <v>100</v>
      </c>
      <c r="AM2028">
        <f t="shared" si="717"/>
        <v>50</v>
      </c>
      <c r="AN2028" t="str">
        <f t="shared" si="718"/>
        <v/>
      </c>
      <c r="AO2028" t="str">
        <f t="shared" si="719"/>
        <v/>
      </c>
      <c r="AP2028" t="str">
        <f t="shared" si="720"/>
        <v/>
      </c>
      <c r="AQ2028" t="str">
        <f t="shared" si="721"/>
        <v/>
      </c>
      <c r="AR2028" t="str">
        <f t="shared" si="722"/>
        <v/>
      </c>
      <c r="AS2028" t="str">
        <f t="shared" si="723"/>
        <v/>
      </c>
      <c r="AT2028" t="str">
        <f t="shared" si="724"/>
        <v/>
      </c>
      <c r="AU2028" t="str">
        <f t="shared" si="725"/>
        <v/>
      </c>
      <c r="AV2028" t="str">
        <f t="shared" si="726"/>
        <v/>
      </c>
      <c r="AW2028">
        <f>'01_指標庫'!$H$4*ISNUMBER($F2028)+'01_指標庫'!$H$5*ISNUMBER($AA2028)+'01_指標庫'!$H$6*ISNUMBER($G2028)+'01_指標庫'!$H$7*ISNUMBER($H2028)+'01_指標庫'!$H$8*ISNUMBER($AF2028)+'01_指標庫'!$H$9*ISNUMBER($AG2028)+'01_指標庫'!$H$10*ISNUMBER($AB2028)+'01_指標庫'!$H$11*ISNUMBER($AC2028)+'01_指標庫'!$H$12*ISNUMBER($AD2028)+'01_指標庫'!$H$13*ISNUMBER($AE2028)+'01_指標庫'!$H$14*ISNUMBER($I2028)+'01_指標庫'!$H$15*ISNUMBER($AH2028)+'01_指標庫'!$H$16*ISNUMBER($K2028)+'01_指標庫'!$H$17*ISNUMBER($AI2028)+'01_指標庫'!$H$18*ISNUMBER($AJ2028)+'01_指標庫'!$H$19*ISNUMBER($AK2028)+'01_指標庫'!$H$20*ISNUMBER($BB2028)+'01_指標庫'!$H$21*ISNUMBER($BC2028)</f>
        <v>51</v>
      </c>
      <c r="AX2028">
        <f>IF(AW2028=0,50,ROUND(('01_指標庫'!$H$4*IF(ISNUMBER($F2028),L2028,0)+'01_指標庫'!$H$5*IF(ISNUMBER($AA2028),AL2028,0)+'01_指標庫'!$H$6*IF(ISNUMBER($G2028),M2028,0)+'01_指標庫'!$H$7*IF(ISNUMBER($H2028),N2028,0)+'01_指標庫'!$H$8*IF(ISNUMBER($AF2028),AQ2028,0)+'01_指標庫'!$H$9*IF(ISNUMBER($AG2028),AR2028,0)+'01_指標庫'!$H$10*IF(ISNUMBER($AB2028),AM2028,0)+'01_指標庫'!$H$11*IF(ISNUMBER($AC2028),AN2028,0)+'01_指標庫'!$H$12*IF(ISNUMBER($AD2028),AO2028,0)+'01_指標庫'!$H$13*IF(ISNUMBER($AE2028),AP2028,0)+'01_指標庫'!$H$14*IF(ISNUMBER($I2028),O2028,0)+'01_指標庫'!$H$15*IF(ISNUMBER($AH2028),AS2028,0)+'01_指標庫'!$H$16*IF(ISNUMBER($K2028),P2028,0)+'01_指標庫'!$H$17*IF(ISNUMBER($AI2028),AT2028,0)+'01_指標庫'!$H$18*IF(ISNUMBER($AJ2028),AU2028,0)+'01_指標庫'!$H$19*IF(ISNUMBER($AK2028),AV2028,0)+'01_指標庫'!$H$20*IF(ISNUMBER($BB2028),BB2028,0)+'01_指標庫'!$H$21*IF(ISNUMBER($BC2028),BC2028,0))/AW2028,1))</f>
        <v>75.5</v>
      </c>
      <c r="AY2028" s="67"/>
      <c r="AZ2028" s="67"/>
      <c r="BA2028" s="66">
        <f t="shared" si="730"/>
        <v>-1.6536492887184062E-2</v>
      </c>
      <c r="BB2028">
        <f t="shared" si="731"/>
        <v>0</v>
      </c>
      <c r="BC2028" t="str">
        <f t="shared" si="732"/>
        <v/>
      </c>
    </row>
    <row r="2029" spans="1:55" ht="15" customHeight="1">
      <c r="A2029" s="56">
        <v>2025</v>
      </c>
      <c r="B2029" s="57">
        <v>45498</v>
      </c>
      <c r="C2029" s="56">
        <v>2024</v>
      </c>
      <c r="D2029" s="58" t="s">
        <v>239</v>
      </c>
      <c r="E2029" s="59">
        <v>18830.580000000002</v>
      </c>
      <c r="F2029" s="60">
        <v>7.4231000000000005E-2</v>
      </c>
      <c r="G2029" s="60">
        <v>-8.9227000000000001E-2</v>
      </c>
      <c r="H2029" s="61">
        <v>0.79590000000000005</v>
      </c>
      <c r="I2029" s="62">
        <v>308</v>
      </c>
      <c r="J2029" s="56" t="s">
        <v>235</v>
      </c>
      <c r="K2029" s="63">
        <v>18.46</v>
      </c>
      <c r="L2029" s="56">
        <f t="shared" si="710"/>
        <v>100</v>
      </c>
      <c r="M2029" s="56">
        <f t="shared" si="711"/>
        <v>50</v>
      </c>
      <c r="N2029" s="56">
        <f t="shared" si="712"/>
        <v>100</v>
      </c>
      <c r="O2029" s="56">
        <f t="shared" si="713"/>
        <v>100</v>
      </c>
      <c r="P2029" s="56">
        <f t="shared" si="714"/>
        <v>100</v>
      </c>
      <c r="Q2029" s="63"/>
      <c r="R2029" s="56"/>
      <c r="S2029" s="60">
        <f t="shared" si="727"/>
        <v>-1.0603502765548556E-2</v>
      </c>
      <c r="T2029" s="64">
        <f t="shared" si="728"/>
        <v>2.3281596452328301E-2</v>
      </c>
      <c r="V2029" s="65"/>
      <c r="W2029" s="65"/>
      <c r="Y2029" s="15" t="str">
        <f t="shared" si="715"/>
        <v>EASY</v>
      </c>
      <c r="AA2029" s="66">
        <f t="shared" si="729"/>
        <v>0.10780836297319274</v>
      </c>
      <c r="AB2029">
        <f>LOOKUP($B2029,'07_L1政策步階'!$A$4:$A$14,'07_L1政策步階'!$C$4:$C$14)</f>
        <v>0</v>
      </c>
      <c r="AC2029" s="65"/>
      <c r="AD2029" s="65"/>
      <c r="AE2029" s="65"/>
      <c r="AF2029" s="65"/>
      <c r="AG2029" s="65"/>
      <c r="AH2029" s="65"/>
      <c r="AI2029" s="65"/>
      <c r="AJ2029" s="65"/>
      <c r="AK2029" s="65"/>
      <c r="AL2029">
        <f t="shared" si="716"/>
        <v>100</v>
      </c>
      <c r="AM2029">
        <f t="shared" si="717"/>
        <v>50</v>
      </c>
      <c r="AN2029" t="str">
        <f t="shared" si="718"/>
        <v/>
      </c>
      <c r="AO2029" t="str">
        <f t="shared" si="719"/>
        <v/>
      </c>
      <c r="AP2029" t="str">
        <f t="shared" si="720"/>
        <v/>
      </c>
      <c r="AQ2029" t="str">
        <f t="shared" si="721"/>
        <v/>
      </c>
      <c r="AR2029" t="str">
        <f t="shared" si="722"/>
        <v/>
      </c>
      <c r="AS2029" t="str">
        <f t="shared" si="723"/>
        <v/>
      </c>
      <c r="AT2029" t="str">
        <f t="shared" si="724"/>
        <v/>
      </c>
      <c r="AU2029" t="str">
        <f t="shared" si="725"/>
        <v/>
      </c>
      <c r="AV2029" t="str">
        <f t="shared" si="726"/>
        <v/>
      </c>
      <c r="AW2029">
        <f>'01_指標庫'!$H$4*ISNUMBER($F2029)+'01_指標庫'!$H$5*ISNUMBER($AA2029)+'01_指標庫'!$H$6*ISNUMBER($G2029)+'01_指標庫'!$H$7*ISNUMBER($H2029)+'01_指標庫'!$H$8*ISNUMBER($AF2029)+'01_指標庫'!$H$9*ISNUMBER($AG2029)+'01_指標庫'!$H$10*ISNUMBER($AB2029)+'01_指標庫'!$H$11*ISNUMBER($AC2029)+'01_指標庫'!$H$12*ISNUMBER($AD2029)+'01_指標庫'!$H$13*ISNUMBER($AE2029)+'01_指標庫'!$H$14*ISNUMBER($I2029)+'01_指標庫'!$H$15*ISNUMBER($AH2029)+'01_指標庫'!$H$16*ISNUMBER($K2029)+'01_指標庫'!$H$17*ISNUMBER($AI2029)+'01_指標庫'!$H$18*ISNUMBER($AJ2029)+'01_指標庫'!$H$19*ISNUMBER($AK2029)+'01_指標庫'!$H$20*ISNUMBER($BB2029)+'01_指標庫'!$H$21*ISNUMBER($BC2029)</f>
        <v>51</v>
      </c>
      <c r="AX2029">
        <f>IF(AW2029=0,50,ROUND(('01_指標庫'!$H$4*IF(ISNUMBER($F2029),L2029,0)+'01_指標庫'!$H$5*IF(ISNUMBER($AA2029),AL2029,0)+'01_指標庫'!$H$6*IF(ISNUMBER($G2029),M2029,0)+'01_指標庫'!$H$7*IF(ISNUMBER($H2029),N2029,0)+'01_指標庫'!$H$8*IF(ISNUMBER($AF2029),AQ2029,0)+'01_指標庫'!$H$9*IF(ISNUMBER($AG2029),AR2029,0)+'01_指標庫'!$H$10*IF(ISNUMBER($AB2029),AM2029,0)+'01_指標庫'!$H$11*IF(ISNUMBER($AC2029),AN2029,0)+'01_指標庫'!$H$12*IF(ISNUMBER($AD2029),AO2029,0)+'01_指標庫'!$H$13*IF(ISNUMBER($AE2029),AP2029,0)+'01_指標庫'!$H$14*IF(ISNUMBER($I2029),O2029,0)+'01_指標庫'!$H$15*IF(ISNUMBER($AH2029),AS2029,0)+'01_指標庫'!$H$16*IF(ISNUMBER($K2029),P2029,0)+'01_指標庫'!$H$17*IF(ISNUMBER($AI2029),AT2029,0)+'01_指標庫'!$H$18*IF(ISNUMBER($AJ2029),AU2029,0)+'01_指標庫'!$H$19*IF(ISNUMBER($AK2029),AV2029,0)+'01_指標庫'!$H$20*IF(ISNUMBER($BB2029),BB2029,0)+'01_指標庫'!$H$21*IF(ISNUMBER($BC2029),BC2029,0))/AW2029,1))</f>
        <v>75.5</v>
      </c>
      <c r="AY2029" s="67"/>
      <c r="AZ2029" s="67"/>
      <c r="BA2029" s="66">
        <f t="shared" si="730"/>
        <v>-1.8515768633516005E-2</v>
      </c>
      <c r="BB2029">
        <f t="shared" si="731"/>
        <v>0</v>
      </c>
      <c r="BC2029" t="str">
        <f t="shared" si="732"/>
        <v/>
      </c>
    </row>
    <row r="2030" spans="1:55" ht="15" customHeight="1">
      <c r="A2030" s="56">
        <v>2026</v>
      </c>
      <c r="B2030" s="57">
        <v>45499</v>
      </c>
      <c r="C2030" s="56">
        <v>2024</v>
      </c>
      <c r="D2030" s="58" t="s">
        <v>234</v>
      </c>
      <c r="E2030" s="59">
        <v>19023.66</v>
      </c>
      <c r="F2030" s="60">
        <v>8.4015999999999993E-2</v>
      </c>
      <c r="G2030" s="60">
        <v>-7.9888000000000001E-2</v>
      </c>
      <c r="H2030" s="61">
        <v>0.81630000000000003</v>
      </c>
      <c r="I2030" s="62">
        <v>310</v>
      </c>
      <c r="J2030" s="56" t="s">
        <v>235</v>
      </c>
      <c r="K2030" s="63">
        <v>16.39</v>
      </c>
      <c r="L2030" s="56">
        <f t="shared" si="710"/>
        <v>100</v>
      </c>
      <c r="M2030" s="56">
        <f t="shared" si="711"/>
        <v>50</v>
      </c>
      <c r="N2030" s="56">
        <f t="shared" si="712"/>
        <v>100</v>
      </c>
      <c r="O2030" s="56">
        <f t="shared" si="713"/>
        <v>100</v>
      </c>
      <c r="P2030" s="56">
        <f t="shared" si="714"/>
        <v>100</v>
      </c>
      <c r="Q2030" s="63"/>
      <c r="R2030" s="56"/>
      <c r="S2030" s="60">
        <f t="shared" si="727"/>
        <v>1.025353441051724E-2</v>
      </c>
      <c r="T2030" s="64">
        <f t="shared" si="728"/>
        <v>-0.11213434452871074</v>
      </c>
      <c r="V2030" s="65"/>
      <c r="W2030" s="65"/>
      <c r="Y2030" s="15" t="str">
        <f t="shared" si="715"/>
        <v>EASY</v>
      </c>
      <c r="AA2030" s="66">
        <f t="shared" si="729"/>
        <v>0.10735203257374959</v>
      </c>
      <c r="AB2030">
        <f>LOOKUP($B2030,'07_L1政策步階'!$A$4:$A$14,'07_L1政策步階'!$C$4:$C$14)</f>
        <v>0</v>
      </c>
      <c r="AC2030" s="65"/>
      <c r="AD2030" s="65"/>
      <c r="AE2030" s="65"/>
      <c r="AF2030" s="65"/>
      <c r="AG2030" s="65"/>
      <c r="AH2030" s="65"/>
      <c r="AI2030" s="65"/>
      <c r="AJ2030" s="65"/>
      <c r="AK2030" s="65"/>
      <c r="AL2030">
        <f t="shared" si="716"/>
        <v>100</v>
      </c>
      <c r="AM2030">
        <f t="shared" si="717"/>
        <v>50</v>
      </c>
      <c r="AN2030" t="str">
        <f t="shared" si="718"/>
        <v/>
      </c>
      <c r="AO2030" t="str">
        <f t="shared" si="719"/>
        <v/>
      </c>
      <c r="AP2030" t="str">
        <f t="shared" si="720"/>
        <v/>
      </c>
      <c r="AQ2030" t="str">
        <f t="shared" si="721"/>
        <v/>
      </c>
      <c r="AR2030" t="str">
        <f t="shared" si="722"/>
        <v/>
      </c>
      <c r="AS2030" t="str">
        <f t="shared" si="723"/>
        <v/>
      </c>
      <c r="AT2030" t="str">
        <f t="shared" si="724"/>
        <v/>
      </c>
      <c r="AU2030" t="str">
        <f t="shared" si="725"/>
        <v/>
      </c>
      <c r="AV2030" t="str">
        <f t="shared" si="726"/>
        <v/>
      </c>
      <c r="AW2030">
        <f>'01_指標庫'!$H$4*ISNUMBER($F2030)+'01_指標庫'!$H$5*ISNUMBER($AA2030)+'01_指標庫'!$H$6*ISNUMBER($G2030)+'01_指標庫'!$H$7*ISNUMBER($H2030)+'01_指標庫'!$H$8*ISNUMBER($AF2030)+'01_指標庫'!$H$9*ISNUMBER($AG2030)+'01_指標庫'!$H$10*ISNUMBER($AB2030)+'01_指標庫'!$H$11*ISNUMBER($AC2030)+'01_指標庫'!$H$12*ISNUMBER($AD2030)+'01_指標庫'!$H$13*ISNUMBER($AE2030)+'01_指標庫'!$H$14*ISNUMBER($I2030)+'01_指標庫'!$H$15*ISNUMBER($AH2030)+'01_指標庫'!$H$16*ISNUMBER($K2030)+'01_指標庫'!$H$17*ISNUMBER($AI2030)+'01_指標庫'!$H$18*ISNUMBER($AJ2030)+'01_指標庫'!$H$19*ISNUMBER($AK2030)+'01_指標庫'!$H$20*ISNUMBER($BB2030)+'01_指標庫'!$H$21*ISNUMBER($BC2030)</f>
        <v>51</v>
      </c>
      <c r="AX2030">
        <f>IF(AW2030=0,50,ROUND(('01_指標庫'!$H$4*IF(ISNUMBER($F2030),L2030,0)+'01_指標庫'!$H$5*IF(ISNUMBER($AA2030),AL2030,0)+'01_指標庫'!$H$6*IF(ISNUMBER($G2030),M2030,0)+'01_指標庫'!$H$7*IF(ISNUMBER($H2030),N2030,0)+'01_指標庫'!$H$8*IF(ISNUMBER($AF2030),AQ2030,0)+'01_指標庫'!$H$9*IF(ISNUMBER($AG2030),AR2030,0)+'01_指標庫'!$H$10*IF(ISNUMBER($AB2030),AM2030,0)+'01_指標庫'!$H$11*IF(ISNUMBER($AC2030),AN2030,0)+'01_指標庫'!$H$12*IF(ISNUMBER($AD2030),AO2030,0)+'01_指標庫'!$H$13*IF(ISNUMBER($AE2030),AP2030,0)+'01_指標庫'!$H$14*IF(ISNUMBER($I2030),O2030,0)+'01_指標庫'!$H$15*IF(ISNUMBER($AH2030),AS2030,0)+'01_指標庫'!$H$16*IF(ISNUMBER($K2030),P2030,0)+'01_指標庫'!$H$17*IF(ISNUMBER($AI2030),AT2030,0)+'01_指標庫'!$H$18*IF(ISNUMBER($AJ2030),AU2030,0)+'01_指標庫'!$H$19*IF(ISNUMBER($AK2030),AV2030,0)+'01_指標庫'!$H$20*IF(ISNUMBER($BB2030),BB2030,0)+'01_指標庫'!$H$21*IF(ISNUMBER($BC2030),BC2030,0))/AW2030,1))</f>
        <v>75.5</v>
      </c>
      <c r="AY2030" s="67"/>
      <c r="AZ2030" s="67"/>
      <c r="BA2030" s="66">
        <f t="shared" si="730"/>
        <v>-1.7060194616575819E-2</v>
      </c>
      <c r="BB2030">
        <f t="shared" si="731"/>
        <v>0</v>
      </c>
      <c r="BC2030" t="str">
        <f t="shared" si="732"/>
        <v/>
      </c>
    </row>
    <row r="2031" spans="1:55" ht="15" customHeight="1">
      <c r="A2031" s="56">
        <v>2027</v>
      </c>
      <c r="B2031" s="57">
        <v>45502</v>
      </c>
      <c r="C2031" s="56">
        <v>2024</v>
      </c>
      <c r="D2031" s="58" t="s">
        <v>236</v>
      </c>
      <c r="E2031" s="59">
        <v>19059.490000000002</v>
      </c>
      <c r="F2031" s="60">
        <v>8.4843000000000002E-2</v>
      </c>
      <c r="G2031" s="60">
        <v>-7.8155000000000002E-2</v>
      </c>
      <c r="H2031" s="61">
        <v>0.81630000000000003</v>
      </c>
      <c r="I2031" s="62">
        <v>313</v>
      </c>
      <c r="J2031" s="56" t="s">
        <v>235</v>
      </c>
      <c r="K2031" s="63">
        <v>16.600000000000001</v>
      </c>
      <c r="L2031" s="56">
        <f t="shared" si="710"/>
        <v>100</v>
      </c>
      <c r="M2031" s="56">
        <f t="shared" si="711"/>
        <v>50</v>
      </c>
      <c r="N2031" s="56">
        <f t="shared" si="712"/>
        <v>100</v>
      </c>
      <c r="O2031" s="56">
        <f t="shared" si="713"/>
        <v>100</v>
      </c>
      <c r="P2031" s="56">
        <f t="shared" si="714"/>
        <v>100</v>
      </c>
      <c r="Q2031" s="63"/>
      <c r="R2031" s="56"/>
      <c r="S2031" s="60">
        <f t="shared" si="727"/>
        <v>1.8834440901489558E-3</v>
      </c>
      <c r="T2031" s="64">
        <f t="shared" si="728"/>
        <v>1.281269066503965E-2</v>
      </c>
      <c r="V2031" s="65"/>
      <c r="W2031" s="65"/>
      <c r="Y2031" s="15" t="str">
        <f t="shared" si="715"/>
        <v>EASY</v>
      </c>
      <c r="AA2031" s="66">
        <f t="shared" si="729"/>
        <v>0.10664103548571569</v>
      </c>
      <c r="AB2031">
        <f>LOOKUP($B2031,'07_L1政策步階'!$A$4:$A$14,'07_L1政策步階'!$C$4:$C$14)</f>
        <v>0</v>
      </c>
      <c r="AC2031" s="65"/>
      <c r="AD2031" s="65"/>
      <c r="AE2031" s="65"/>
      <c r="AF2031" s="65"/>
      <c r="AG2031" s="65"/>
      <c r="AH2031" s="65"/>
      <c r="AI2031" s="65"/>
      <c r="AJ2031" s="65"/>
      <c r="AK2031" s="65"/>
      <c r="AL2031">
        <f t="shared" si="716"/>
        <v>100</v>
      </c>
      <c r="AM2031">
        <f t="shared" si="717"/>
        <v>50</v>
      </c>
      <c r="AN2031" t="str">
        <f t="shared" si="718"/>
        <v/>
      </c>
      <c r="AO2031" t="str">
        <f t="shared" si="719"/>
        <v/>
      </c>
      <c r="AP2031" t="str">
        <f t="shared" si="720"/>
        <v/>
      </c>
      <c r="AQ2031" t="str">
        <f t="shared" si="721"/>
        <v/>
      </c>
      <c r="AR2031" t="str">
        <f t="shared" si="722"/>
        <v/>
      </c>
      <c r="AS2031" t="str">
        <f t="shared" si="723"/>
        <v/>
      </c>
      <c r="AT2031" t="str">
        <f t="shared" si="724"/>
        <v/>
      </c>
      <c r="AU2031" t="str">
        <f t="shared" si="725"/>
        <v/>
      </c>
      <c r="AV2031" t="str">
        <f t="shared" si="726"/>
        <v/>
      </c>
      <c r="AW2031">
        <f>'01_指標庫'!$H$4*ISNUMBER($F2031)+'01_指標庫'!$H$5*ISNUMBER($AA2031)+'01_指標庫'!$H$6*ISNUMBER($G2031)+'01_指標庫'!$H$7*ISNUMBER($H2031)+'01_指標庫'!$H$8*ISNUMBER($AF2031)+'01_指標庫'!$H$9*ISNUMBER($AG2031)+'01_指標庫'!$H$10*ISNUMBER($AB2031)+'01_指標庫'!$H$11*ISNUMBER($AC2031)+'01_指標庫'!$H$12*ISNUMBER($AD2031)+'01_指標庫'!$H$13*ISNUMBER($AE2031)+'01_指標庫'!$H$14*ISNUMBER($I2031)+'01_指標庫'!$H$15*ISNUMBER($AH2031)+'01_指標庫'!$H$16*ISNUMBER($K2031)+'01_指標庫'!$H$17*ISNUMBER($AI2031)+'01_指標庫'!$H$18*ISNUMBER($AJ2031)+'01_指標庫'!$H$19*ISNUMBER($AK2031)+'01_指標庫'!$H$20*ISNUMBER($BB2031)+'01_指標庫'!$H$21*ISNUMBER($BC2031)</f>
        <v>51</v>
      </c>
      <c r="AX2031">
        <f>IF(AW2031=0,50,ROUND(('01_指標庫'!$H$4*IF(ISNUMBER($F2031),L2031,0)+'01_指標庫'!$H$5*IF(ISNUMBER($AA2031),AL2031,0)+'01_指標庫'!$H$6*IF(ISNUMBER($G2031),M2031,0)+'01_指標庫'!$H$7*IF(ISNUMBER($H2031),N2031,0)+'01_指標庫'!$H$8*IF(ISNUMBER($AF2031),AQ2031,0)+'01_指標庫'!$H$9*IF(ISNUMBER($AG2031),AR2031,0)+'01_指標庫'!$H$10*IF(ISNUMBER($AB2031),AM2031,0)+'01_指標庫'!$H$11*IF(ISNUMBER($AC2031),AN2031,0)+'01_指標庫'!$H$12*IF(ISNUMBER($AD2031),AO2031,0)+'01_指標庫'!$H$13*IF(ISNUMBER($AE2031),AP2031,0)+'01_指標庫'!$H$14*IF(ISNUMBER($I2031),O2031,0)+'01_指標庫'!$H$15*IF(ISNUMBER($AH2031),AS2031,0)+'01_指標庫'!$H$16*IF(ISNUMBER($K2031),P2031,0)+'01_指標庫'!$H$17*IF(ISNUMBER($AI2031),AT2031,0)+'01_指標庫'!$H$18*IF(ISNUMBER($AJ2031),AU2031,0)+'01_指標庫'!$H$19*IF(ISNUMBER($AK2031),AV2031,0)+'01_指標庫'!$H$20*IF(ISNUMBER($BB2031),BB2031,0)+'01_指標庫'!$H$21*IF(ISNUMBER($BC2031),BC2031,0))/AW2031,1))</f>
        <v>75.5</v>
      </c>
      <c r="AY2031" s="67"/>
      <c r="AZ2031" s="67"/>
      <c r="BA2031" s="66">
        <f t="shared" si="730"/>
        <v>-1.8199034823502269E-2</v>
      </c>
      <c r="BB2031">
        <f t="shared" si="731"/>
        <v>0</v>
      </c>
      <c r="BC2031" t="str">
        <f t="shared" si="732"/>
        <v/>
      </c>
    </row>
    <row r="2032" spans="1:55" ht="15" customHeight="1">
      <c r="A2032" s="56">
        <v>2028</v>
      </c>
      <c r="B2032" s="57">
        <v>45503</v>
      </c>
      <c r="C2032" s="56">
        <v>2024</v>
      </c>
      <c r="D2032" s="58" t="s">
        <v>237</v>
      </c>
      <c r="E2032" s="59">
        <v>18796.27</v>
      </c>
      <c r="F2032" s="60">
        <v>6.8779999999999994E-2</v>
      </c>
      <c r="G2032" s="60">
        <v>-9.0885999999999995E-2</v>
      </c>
      <c r="H2032" s="61">
        <v>0.81630000000000003</v>
      </c>
      <c r="I2032" s="62">
        <v>320</v>
      </c>
      <c r="J2032" s="56" t="s">
        <v>235</v>
      </c>
      <c r="K2032" s="63">
        <v>17.690000000000001</v>
      </c>
      <c r="L2032" s="56">
        <f t="shared" si="710"/>
        <v>100</v>
      </c>
      <c r="M2032" s="56">
        <f t="shared" si="711"/>
        <v>50</v>
      </c>
      <c r="N2032" s="56">
        <f t="shared" si="712"/>
        <v>100</v>
      </c>
      <c r="O2032" s="56">
        <f t="shared" si="713"/>
        <v>100</v>
      </c>
      <c r="P2032" s="56">
        <f t="shared" si="714"/>
        <v>100</v>
      </c>
      <c r="Q2032" s="63"/>
      <c r="R2032" s="56"/>
      <c r="S2032" s="60">
        <f t="shared" si="727"/>
        <v>-1.3810442986669669E-2</v>
      </c>
      <c r="T2032" s="64">
        <f t="shared" si="728"/>
        <v>6.5662650602409611E-2</v>
      </c>
      <c r="V2032" s="65"/>
      <c r="W2032" s="65"/>
      <c r="Y2032" s="15" t="str">
        <f t="shared" si="715"/>
        <v>EASY</v>
      </c>
      <c r="AA2032" s="66">
        <f t="shared" si="729"/>
        <v>0.10579350834443679</v>
      </c>
      <c r="AB2032">
        <f>LOOKUP($B2032,'07_L1政策步階'!$A$4:$A$14,'07_L1政策步階'!$C$4:$C$14)</f>
        <v>0</v>
      </c>
      <c r="AC2032" s="65"/>
      <c r="AD2032" s="65"/>
      <c r="AE2032" s="65"/>
      <c r="AF2032" s="65"/>
      <c r="AG2032" s="65"/>
      <c r="AH2032" s="65"/>
      <c r="AI2032" s="65"/>
      <c r="AJ2032" s="65"/>
      <c r="AK2032" s="65"/>
      <c r="AL2032">
        <f t="shared" si="716"/>
        <v>100</v>
      </c>
      <c r="AM2032">
        <f t="shared" si="717"/>
        <v>50</v>
      </c>
      <c r="AN2032" t="str">
        <f t="shared" si="718"/>
        <v/>
      </c>
      <c r="AO2032" t="str">
        <f t="shared" si="719"/>
        <v/>
      </c>
      <c r="AP2032" t="str">
        <f t="shared" si="720"/>
        <v/>
      </c>
      <c r="AQ2032" t="str">
        <f t="shared" si="721"/>
        <v/>
      </c>
      <c r="AR2032" t="str">
        <f t="shared" si="722"/>
        <v/>
      </c>
      <c r="AS2032" t="str">
        <f t="shared" si="723"/>
        <v/>
      </c>
      <c r="AT2032" t="str">
        <f t="shared" si="724"/>
        <v/>
      </c>
      <c r="AU2032" t="str">
        <f t="shared" si="725"/>
        <v/>
      </c>
      <c r="AV2032" t="str">
        <f t="shared" si="726"/>
        <v/>
      </c>
      <c r="AW2032">
        <f>'01_指標庫'!$H$4*ISNUMBER($F2032)+'01_指標庫'!$H$5*ISNUMBER($AA2032)+'01_指標庫'!$H$6*ISNUMBER($G2032)+'01_指標庫'!$H$7*ISNUMBER($H2032)+'01_指標庫'!$H$8*ISNUMBER($AF2032)+'01_指標庫'!$H$9*ISNUMBER($AG2032)+'01_指標庫'!$H$10*ISNUMBER($AB2032)+'01_指標庫'!$H$11*ISNUMBER($AC2032)+'01_指標庫'!$H$12*ISNUMBER($AD2032)+'01_指標庫'!$H$13*ISNUMBER($AE2032)+'01_指標庫'!$H$14*ISNUMBER($I2032)+'01_指標庫'!$H$15*ISNUMBER($AH2032)+'01_指標庫'!$H$16*ISNUMBER($K2032)+'01_指標庫'!$H$17*ISNUMBER($AI2032)+'01_指標庫'!$H$18*ISNUMBER($AJ2032)+'01_指標庫'!$H$19*ISNUMBER($AK2032)+'01_指標庫'!$H$20*ISNUMBER($BB2032)+'01_指標庫'!$H$21*ISNUMBER($BC2032)</f>
        <v>51</v>
      </c>
      <c r="AX2032">
        <f>IF(AW2032=0,50,ROUND(('01_指標庫'!$H$4*IF(ISNUMBER($F2032),L2032,0)+'01_指標庫'!$H$5*IF(ISNUMBER($AA2032),AL2032,0)+'01_指標庫'!$H$6*IF(ISNUMBER($G2032),M2032,0)+'01_指標庫'!$H$7*IF(ISNUMBER($H2032),N2032,0)+'01_指標庫'!$H$8*IF(ISNUMBER($AF2032),AQ2032,0)+'01_指標庫'!$H$9*IF(ISNUMBER($AG2032),AR2032,0)+'01_指標庫'!$H$10*IF(ISNUMBER($AB2032),AM2032,0)+'01_指標庫'!$H$11*IF(ISNUMBER($AC2032),AN2032,0)+'01_指標庫'!$H$12*IF(ISNUMBER($AD2032),AO2032,0)+'01_指標庫'!$H$13*IF(ISNUMBER($AE2032),AP2032,0)+'01_指標庫'!$H$14*IF(ISNUMBER($I2032),O2032,0)+'01_指標庫'!$H$15*IF(ISNUMBER($AH2032),AS2032,0)+'01_指標庫'!$H$16*IF(ISNUMBER($K2032),P2032,0)+'01_指標庫'!$H$17*IF(ISNUMBER($AI2032),AT2032,0)+'01_指標庫'!$H$18*IF(ISNUMBER($AJ2032),AU2032,0)+'01_指標庫'!$H$19*IF(ISNUMBER($AK2032),AV2032,0)+'01_指標庫'!$H$20*IF(ISNUMBER($BB2032),BB2032,0)+'01_指標庫'!$H$21*IF(ISNUMBER($BC2032),BC2032,0))/AW2032,1))</f>
        <v>75.5</v>
      </c>
      <c r="AY2032" s="67"/>
      <c r="AZ2032" s="67"/>
      <c r="BA2032" s="66">
        <f t="shared" si="730"/>
        <v>-1.9972800121232814E-2</v>
      </c>
      <c r="BB2032">
        <f t="shared" si="731"/>
        <v>0</v>
      </c>
      <c r="BC2032" t="str">
        <f t="shared" si="732"/>
        <v/>
      </c>
    </row>
    <row r="2033" spans="1:55" ht="15" customHeight="1">
      <c r="A2033" s="56">
        <v>2029</v>
      </c>
      <c r="B2033" s="57">
        <v>45504</v>
      </c>
      <c r="C2033" s="56">
        <v>2024</v>
      </c>
      <c r="D2033" s="58" t="s">
        <v>238</v>
      </c>
      <c r="E2033" s="59">
        <v>19362.43</v>
      </c>
      <c r="F2033" s="60">
        <v>9.9666000000000005E-2</v>
      </c>
      <c r="G2033" s="60">
        <v>-6.3503000000000004E-2</v>
      </c>
      <c r="H2033" s="61">
        <v>0.87760000000000005</v>
      </c>
      <c r="I2033" s="62">
        <v>325</v>
      </c>
      <c r="J2033" s="56" t="s">
        <v>235</v>
      </c>
      <c r="K2033" s="63">
        <v>16.36</v>
      </c>
      <c r="L2033" s="56">
        <f t="shared" si="710"/>
        <v>100</v>
      </c>
      <c r="M2033" s="56">
        <f t="shared" si="711"/>
        <v>50</v>
      </c>
      <c r="N2033" s="56">
        <f t="shared" si="712"/>
        <v>100</v>
      </c>
      <c r="O2033" s="56">
        <f t="shared" si="713"/>
        <v>100</v>
      </c>
      <c r="P2033" s="56">
        <f t="shared" si="714"/>
        <v>100</v>
      </c>
      <c r="Q2033" s="63"/>
      <c r="R2033" s="56"/>
      <c r="S2033" s="60">
        <f t="shared" si="727"/>
        <v>3.0120869725748678E-2</v>
      </c>
      <c r="T2033" s="64">
        <f t="shared" si="728"/>
        <v>-7.5183719615602107E-2</v>
      </c>
      <c r="V2033" s="65"/>
      <c r="W2033" s="65"/>
      <c r="Y2033" s="15" t="str">
        <f t="shared" si="715"/>
        <v>EASY</v>
      </c>
      <c r="AA2033" s="66">
        <f t="shared" si="729"/>
        <v>0.10540856841346136</v>
      </c>
      <c r="AB2033">
        <f>LOOKUP($B2033,'07_L1政策步階'!$A$4:$A$14,'07_L1政策步階'!$C$4:$C$14)</f>
        <v>0</v>
      </c>
      <c r="AC2033" s="65"/>
      <c r="AD2033" s="65"/>
      <c r="AE2033" s="65"/>
      <c r="AF2033" s="65"/>
      <c r="AG2033" s="65"/>
      <c r="AH2033" s="65"/>
      <c r="AI2033" s="65"/>
      <c r="AJ2033" s="65"/>
      <c r="AK2033" s="65"/>
      <c r="AL2033">
        <f t="shared" si="716"/>
        <v>100</v>
      </c>
      <c r="AM2033">
        <f t="shared" si="717"/>
        <v>50</v>
      </c>
      <c r="AN2033" t="str">
        <f t="shared" si="718"/>
        <v/>
      </c>
      <c r="AO2033" t="str">
        <f t="shared" si="719"/>
        <v/>
      </c>
      <c r="AP2033" t="str">
        <f t="shared" si="720"/>
        <v/>
      </c>
      <c r="AQ2033" t="str">
        <f t="shared" si="721"/>
        <v/>
      </c>
      <c r="AR2033" t="str">
        <f t="shared" si="722"/>
        <v/>
      </c>
      <c r="AS2033" t="str">
        <f t="shared" si="723"/>
        <v/>
      </c>
      <c r="AT2033" t="str">
        <f t="shared" si="724"/>
        <v/>
      </c>
      <c r="AU2033" t="str">
        <f t="shared" si="725"/>
        <v/>
      </c>
      <c r="AV2033" t="str">
        <f t="shared" si="726"/>
        <v/>
      </c>
      <c r="AW2033">
        <f>'01_指標庫'!$H$4*ISNUMBER($F2033)+'01_指標庫'!$H$5*ISNUMBER($AA2033)+'01_指標庫'!$H$6*ISNUMBER($G2033)+'01_指標庫'!$H$7*ISNUMBER($H2033)+'01_指標庫'!$H$8*ISNUMBER($AF2033)+'01_指標庫'!$H$9*ISNUMBER($AG2033)+'01_指標庫'!$H$10*ISNUMBER($AB2033)+'01_指標庫'!$H$11*ISNUMBER($AC2033)+'01_指標庫'!$H$12*ISNUMBER($AD2033)+'01_指標庫'!$H$13*ISNUMBER($AE2033)+'01_指標庫'!$H$14*ISNUMBER($I2033)+'01_指標庫'!$H$15*ISNUMBER($AH2033)+'01_指標庫'!$H$16*ISNUMBER($K2033)+'01_指標庫'!$H$17*ISNUMBER($AI2033)+'01_指標庫'!$H$18*ISNUMBER($AJ2033)+'01_指標庫'!$H$19*ISNUMBER($AK2033)+'01_指標庫'!$H$20*ISNUMBER($BB2033)+'01_指標庫'!$H$21*ISNUMBER($BC2033)</f>
        <v>51</v>
      </c>
      <c r="AX2033">
        <f>IF(AW2033=0,50,ROUND(('01_指標庫'!$H$4*IF(ISNUMBER($F2033),L2033,0)+'01_指標庫'!$H$5*IF(ISNUMBER($AA2033),AL2033,0)+'01_指標庫'!$H$6*IF(ISNUMBER($G2033),M2033,0)+'01_指標庫'!$H$7*IF(ISNUMBER($H2033),N2033,0)+'01_指標庫'!$H$8*IF(ISNUMBER($AF2033),AQ2033,0)+'01_指標庫'!$H$9*IF(ISNUMBER($AG2033),AR2033,0)+'01_指標庫'!$H$10*IF(ISNUMBER($AB2033),AM2033,0)+'01_指標庫'!$H$11*IF(ISNUMBER($AC2033),AN2033,0)+'01_指標庫'!$H$12*IF(ISNUMBER($AD2033),AO2033,0)+'01_指標庫'!$H$13*IF(ISNUMBER($AE2033),AP2033,0)+'01_指標庫'!$H$14*IF(ISNUMBER($I2033),O2033,0)+'01_指標庫'!$H$15*IF(ISNUMBER($AH2033),AS2033,0)+'01_指標庫'!$H$16*IF(ISNUMBER($K2033),P2033,0)+'01_指標庫'!$H$17*IF(ISNUMBER($AI2033),AT2033,0)+'01_指標庫'!$H$18*IF(ISNUMBER($AJ2033),AU2033,0)+'01_指標庫'!$H$19*IF(ISNUMBER($AK2033),AV2033,0)+'01_指標庫'!$H$20*IF(ISNUMBER($BB2033),BB2033,0)+'01_指標庫'!$H$21*IF(ISNUMBER($BC2033),BC2033,0))/AW2033,1))</f>
        <v>75.5</v>
      </c>
      <c r="AY2033" s="67"/>
      <c r="AZ2033" s="67"/>
      <c r="BA2033" s="66">
        <f t="shared" si="730"/>
        <v>-1.433250596885316E-2</v>
      </c>
      <c r="BB2033">
        <f t="shared" si="731"/>
        <v>0</v>
      </c>
      <c r="BC2033" t="str">
        <f t="shared" si="732"/>
        <v/>
      </c>
    </row>
    <row r="2034" spans="1:55" ht="15" customHeight="1">
      <c r="A2034" s="56">
        <v>2030</v>
      </c>
      <c r="B2034" s="57">
        <v>45505</v>
      </c>
      <c r="C2034" s="56">
        <v>2024</v>
      </c>
      <c r="D2034" s="58" t="s">
        <v>239</v>
      </c>
      <c r="E2034" s="59">
        <v>18890.39</v>
      </c>
      <c r="F2034" s="60">
        <v>7.1672E-2</v>
      </c>
      <c r="G2034" s="60">
        <v>-8.6333999999999994E-2</v>
      </c>
      <c r="H2034" s="61">
        <v>0.79590000000000005</v>
      </c>
      <c r="I2034" s="62">
        <v>335</v>
      </c>
      <c r="J2034" s="56" t="s">
        <v>235</v>
      </c>
      <c r="K2034" s="63">
        <v>18.59</v>
      </c>
      <c r="L2034" s="56">
        <f t="shared" si="710"/>
        <v>100</v>
      </c>
      <c r="M2034" s="56">
        <f t="shared" si="711"/>
        <v>50</v>
      </c>
      <c r="N2034" s="56">
        <f t="shared" si="712"/>
        <v>100</v>
      </c>
      <c r="O2034" s="56">
        <f t="shared" si="713"/>
        <v>100</v>
      </c>
      <c r="P2034" s="56">
        <f t="shared" si="714"/>
        <v>100</v>
      </c>
      <c r="Q2034" s="63"/>
      <c r="R2034" s="56"/>
      <c r="S2034" s="60">
        <f t="shared" si="727"/>
        <v>-2.4379171415984557E-2</v>
      </c>
      <c r="T2034" s="64">
        <f t="shared" si="728"/>
        <v>0.13630806845965782</v>
      </c>
      <c r="V2034" s="65"/>
      <c r="W2034" s="65"/>
      <c r="Y2034" s="15" t="str">
        <f t="shared" si="715"/>
        <v>EASY</v>
      </c>
      <c r="AA2034" s="66">
        <f t="shared" si="729"/>
        <v>0.10443249229626361</v>
      </c>
      <c r="AB2034">
        <f>LOOKUP($B2034,'07_L1政策步階'!$A$4:$A$14,'07_L1政策步階'!$C$4:$C$14)</f>
        <v>0</v>
      </c>
      <c r="AC2034" s="65"/>
      <c r="AD2034" s="65"/>
      <c r="AE2034" s="65"/>
      <c r="AF2034" s="65"/>
      <c r="AG2034" s="65"/>
      <c r="AH2034" s="65"/>
      <c r="AI2034" s="65"/>
      <c r="AJ2034" s="65"/>
      <c r="AK2034" s="65"/>
      <c r="AL2034">
        <f t="shared" si="716"/>
        <v>100</v>
      </c>
      <c r="AM2034">
        <f t="shared" si="717"/>
        <v>50</v>
      </c>
      <c r="AN2034" t="str">
        <f t="shared" si="718"/>
        <v/>
      </c>
      <c r="AO2034" t="str">
        <f t="shared" si="719"/>
        <v/>
      </c>
      <c r="AP2034" t="str">
        <f t="shared" si="720"/>
        <v/>
      </c>
      <c r="AQ2034" t="str">
        <f t="shared" si="721"/>
        <v/>
      </c>
      <c r="AR2034" t="str">
        <f t="shared" si="722"/>
        <v/>
      </c>
      <c r="AS2034" t="str">
        <f t="shared" si="723"/>
        <v/>
      </c>
      <c r="AT2034" t="str">
        <f t="shared" si="724"/>
        <v/>
      </c>
      <c r="AU2034" t="str">
        <f t="shared" si="725"/>
        <v/>
      </c>
      <c r="AV2034" t="str">
        <f t="shared" si="726"/>
        <v/>
      </c>
      <c r="AW2034">
        <f>'01_指標庫'!$H$4*ISNUMBER($F2034)+'01_指標庫'!$H$5*ISNUMBER($AA2034)+'01_指標庫'!$H$6*ISNUMBER($G2034)+'01_指標庫'!$H$7*ISNUMBER($H2034)+'01_指標庫'!$H$8*ISNUMBER($AF2034)+'01_指標庫'!$H$9*ISNUMBER($AG2034)+'01_指標庫'!$H$10*ISNUMBER($AB2034)+'01_指標庫'!$H$11*ISNUMBER($AC2034)+'01_指標庫'!$H$12*ISNUMBER($AD2034)+'01_指標庫'!$H$13*ISNUMBER($AE2034)+'01_指標庫'!$H$14*ISNUMBER($I2034)+'01_指標庫'!$H$15*ISNUMBER($AH2034)+'01_指標庫'!$H$16*ISNUMBER($K2034)+'01_指標庫'!$H$17*ISNUMBER($AI2034)+'01_指標庫'!$H$18*ISNUMBER($AJ2034)+'01_指標庫'!$H$19*ISNUMBER($AK2034)+'01_指標庫'!$H$20*ISNUMBER($BB2034)+'01_指標庫'!$H$21*ISNUMBER($BC2034)</f>
        <v>51</v>
      </c>
      <c r="AX2034">
        <f>IF(AW2034=0,50,ROUND(('01_指標庫'!$H$4*IF(ISNUMBER($F2034),L2034,0)+'01_指標庫'!$H$5*IF(ISNUMBER($AA2034),AL2034,0)+'01_指標庫'!$H$6*IF(ISNUMBER($G2034),M2034,0)+'01_指標庫'!$H$7*IF(ISNUMBER($H2034),N2034,0)+'01_指標庫'!$H$8*IF(ISNUMBER($AF2034),AQ2034,0)+'01_指標庫'!$H$9*IF(ISNUMBER($AG2034),AR2034,0)+'01_指標庫'!$H$10*IF(ISNUMBER($AB2034),AM2034,0)+'01_指標庫'!$H$11*IF(ISNUMBER($AC2034),AN2034,0)+'01_指標庫'!$H$12*IF(ISNUMBER($AD2034),AO2034,0)+'01_指標庫'!$H$13*IF(ISNUMBER($AE2034),AP2034,0)+'01_指標庫'!$H$14*IF(ISNUMBER($I2034),O2034,0)+'01_指標庫'!$H$15*IF(ISNUMBER($AH2034),AS2034,0)+'01_指標庫'!$H$16*IF(ISNUMBER($K2034),P2034,0)+'01_指標庫'!$H$17*IF(ISNUMBER($AI2034),AT2034,0)+'01_指標庫'!$H$18*IF(ISNUMBER($AJ2034),AU2034,0)+'01_指標庫'!$H$19*IF(ISNUMBER($AK2034),AV2034,0)+'01_指標庫'!$H$20*IF(ISNUMBER($BB2034),BB2034,0)+'01_指標庫'!$H$21*IF(ISNUMBER($BC2034),BC2034,0))/AW2034,1))</f>
        <v>75.5</v>
      </c>
      <c r="AY2034" s="67"/>
      <c r="AZ2034" s="67"/>
      <c r="BA2034" s="66">
        <f t="shared" si="730"/>
        <v>-9.5294495891199427E-3</v>
      </c>
      <c r="BB2034">
        <f t="shared" si="731"/>
        <v>0</v>
      </c>
      <c r="BC2034" t="str">
        <f t="shared" si="732"/>
        <v/>
      </c>
    </row>
    <row r="2035" spans="1:55" ht="15" customHeight="1">
      <c r="A2035" s="56">
        <v>2031</v>
      </c>
      <c r="B2035" s="57">
        <v>45506</v>
      </c>
      <c r="C2035" s="56">
        <v>2024</v>
      </c>
      <c r="D2035" s="58" t="s">
        <v>234</v>
      </c>
      <c r="E2035" s="59">
        <v>18440.849999999999</v>
      </c>
      <c r="F2035" s="60">
        <v>4.5199999999999997E-2</v>
      </c>
      <c r="G2035" s="60">
        <v>-0.10807700000000001</v>
      </c>
      <c r="H2035" s="61">
        <v>0.61219999999999997</v>
      </c>
      <c r="I2035" s="62">
        <v>372</v>
      </c>
      <c r="J2035" s="56" t="s">
        <v>235</v>
      </c>
      <c r="K2035" s="63">
        <v>23.39</v>
      </c>
      <c r="L2035" s="56">
        <f t="shared" si="710"/>
        <v>100</v>
      </c>
      <c r="M2035" s="56">
        <f t="shared" si="711"/>
        <v>50</v>
      </c>
      <c r="N2035" s="56">
        <f t="shared" si="712"/>
        <v>100</v>
      </c>
      <c r="O2035" s="56">
        <f t="shared" si="713"/>
        <v>50</v>
      </c>
      <c r="P2035" s="56">
        <f t="shared" si="714"/>
        <v>50</v>
      </c>
      <c r="Q2035" s="63"/>
      <c r="R2035" s="56"/>
      <c r="S2035" s="60">
        <f t="shared" si="727"/>
        <v>-2.3797285286328185E-2</v>
      </c>
      <c r="T2035" s="64">
        <f t="shared" si="728"/>
        <v>0.25820333512641214</v>
      </c>
      <c r="V2035" s="65"/>
      <c r="W2035" s="65"/>
      <c r="Y2035" s="15" t="str">
        <f t="shared" si="715"/>
        <v>UNCERTAIN</v>
      </c>
      <c r="AA2035" s="66">
        <f t="shared" si="729"/>
        <v>0.10310020219604477</v>
      </c>
      <c r="AB2035">
        <f>LOOKUP($B2035,'07_L1政策步階'!$A$4:$A$14,'07_L1政策步階'!$C$4:$C$14)</f>
        <v>0</v>
      </c>
      <c r="AC2035" s="65"/>
      <c r="AD2035" s="65"/>
      <c r="AE2035" s="65"/>
      <c r="AF2035" s="65"/>
      <c r="AG2035" s="65"/>
      <c r="AH2035" s="65"/>
      <c r="AI2035" s="65"/>
      <c r="AJ2035" s="65"/>
      <c r="AK2035" s="65"/>
      <c r="AL2035">
        <f t="shared" si="716"/>
        <v>100</v>
      </c>
      <c r="AM2035">
        <f t="shared" si="717"/>
        <v>50</v>
      </c>
      <c r="AN2035" t="str">
        <f t="shared" si="718"/>
        <v/>
      </c>
      <c r="AO2035" t="str">
        <f t="shared" si="719"/>
        <v/>
      </c>
      <c r="AP2035" t="str">
        <f t="shared" si="720"/>
        <v/>
      </c>
      <c r="AQ2035" t="str">
        <f t="shared" si="721"/>
        <v/>
      </c>
      <c r="AR2035" t="str">
        <f t="shared" si="722"/>
        <v/>
      </c>
      <c r="AS2035" t="str">
        <f t="shared" si="723"/>
        <v/>
      </c>
      <c r="AT2035" t="str">
        <f t="shared" si="724"/>
        <v/>
      </c>
      <c r="AU2035" t="str">
        <f t="shared" si="725"/>
        <v/>
      </c>
      <c r="AV2035" t="str">
        <f t="shared" si="726"/>
        <v/>
      </c>
      <c r="AW2035">
        <f>'01_指標庫'!$H$4*ISNUMBER($F2035)+'01_指標庫'!$H$5*ISNUMBER($AA2035)+'01_指標庫'!$H$6*ISNUMBER($G2035)+'01_指標庫'!$H$7*ISNUMBER($H2035)+'01_指標庫'!$H$8*ISNUMBER($AF2035)+'01_指標庫'!$H$9*ISNUMBER($AG2035)+'01_指標庫'!$H$10*ISNUMBER($AB2035)+'01_指標庫'!$H$11*ISNUMBER($AC2035)+'01_指標庫'!$H$12*ISNUMBER($AD2035)+'01_指標庫'!$H$13*ISNUMBER($AE2035)+'01_指標庫'!$H$14*ISNUMBER($I2035)+'01_指標庫'!$H$15*ISNUMBER($AH2035)+'01_指標庫'!$H$16*ISNUMBER($K2035)+'01_指標庫'!$H$17*ISNUMBER($AI2035)+'01_指標庫'!$H$18*ISNUMBER($AJ2035)+'01_指標庫'!$H$19*ISNUMBER($AK2035)+'01_指標庫'!$H$20*ISNUMBER($BB2035)+'01_指標庫'!$H$21*ISNUMBER($BC2035)</f>
        <v>51</v>
      </c>
      <c r="AX2035">
        <f>IF(AW2035=0,50,ROUND(('01_指標庫'!$H$4*IF(ISNUMBER($F2035),L2035,0)+'01_指標庫'!$H$5*IF(ISNUMBER($AA2035),AL2035,0)+'01_指標庫'!$H$6*IF(ISNUMBER($G2035),M2035,0)+'01_指標庫'!$H$7*IF(ISNUMBER($H2035),N2035,0)+'01_指標庫'!$H$8*IF(ISNUMBER($AF2035),AQ2035,0)+'01_指標庫'!$H$9*IF(ISNUMBER($AG2035),AR2035,0)+'01_指標庫'!$H$10*IF(ISNUMBER($AB2035),AM2035,0)+'01_指標庫'!$H$11*IF(ISNUMBER($AC2035),AN2035,0)+'01_指標庫'!$H$12*IF(ISNUMBER($AD2035),AO2035,0)+'01_指標庫'!$H$13*IF(ISNUMBER($AE2035),AP2035,0)+'01_指標庫'!$H$14*IF(ISNUMBER($I2035),O2035,0)+'01_指標庫'!$H$15*IF(ISNUMBER($AH2035),AS2035,0)+'01_指標庫'!$H$16*IF(ISNUMBER($K2035),P2035,0)+'01_指標庫'!$H$17*IF(ISNUMBER($AI2035),AT2035,0)+'01_指標庫'!$H$18*IF(ISNUMBER($AJ2035),AU2035,0)+'01_指標庫'!$H$19*IF(ISNUMBER($AK2035),AV2035,0)+'01_指標庫'!$H$20*IF(ISNUMBER($BB2035),BB2035,0)+'01_指標庫'!$H$21*IF(ISNUMBER($BC2035),BC2035,0))/AW2035,1))</f>
        <v>61.8</v>
      </c>
      <c r="AY2035" s="67"/>
      <c r="AZ2035" s="67"/>
      <c r="BA2035" s="66">
        <f t="shared" si="730"/>
        <v>-1.0022392685073656E-2</v>
      </c>
      <c r="BB2035">
        <f t="shared" si="731"/>
        <v>0</v>
      </c>
      <c r="BC2035" t="str">
        <f t="shared" si="732"/>
        <v/>
      </c>
    </row>
    <row r="2036" spans="1:55" ht="15" customHeight="1">
      <c r="A2036" s="56">
        <v>2032</v>
      </c>
      <c r="B2036" s="57">
        <v>45509</v>
      </c>
      <c r="C2036" s="56">
        <v>2024</v>
      </c>
      <c r="D2036" s="58" t="s">
        <v>236</v>
      </c>
      <c r="E2036" s="59">
        <v>17895.16</v>
      </c>
      <c r="F2036" s="60">
        <v>1.3475000000000001E-2</v>
      </c>
      <c r="G2036" s="60">
        <v>-0.13447000000000001</v>
      </c>
      <c r="H2036" s="61">
        <v>0.51019999999999999</v>
      </c>
      <c r="I2036" s="62">
        <v>393</v>
      </c>
      <c r="J2036" s="56" t="s">
        <v>235</v>
      </c>
      <c r="K2036" s="63">
        <v>38.57</v>
      </c>
      <c r="L2036" s="56">
        <f t="shared" si="710"/>
        <v>100</v>
      </c>
      <c r="M2036" s="56">
        <f t="shared" si="711"/>
        <v>50</v>
      </c>
      <c r="N2036" s="56">
        <f t="shared" si="712"/>
        <v>50</v>
      </c>
      <c r="O2036" s="56">
        <f t="shared" si="713"/>
        <v>50</v>
      </c>
      <c r="P2036" s="56">
        <f t="shared" si="714"/>
        <v>0</v>
      </c>
      <c r="Q2036" s="63"/>
      <c r="R2036" s="56"/>
      <c r="S2036" s="60">
        <f t="shared" si="727"/>
        <v>-2.9591369161399705E-2</v>
      </c>
      <c r="T2036" s="64">
        <f t="shared" si="728"/>
        <v>0.64899529713552795</v>
      </c>
      <c r="V2036" s="65"/>
      <c r="W2036" s="65"/>
      <c r="Y2036" s="15" t="str">
        <f t="shared" si="715"/>
        <v>UNCERTAIN</v>
      </c>
      <c r="AA2036" s="66">
        <f t="shared" si="729"/>
        <v>0.10131645139474266</v>
      </c>
      <c r="AB2036">
        <f>LOOKUP($B2036,'07_L1政策步階'!$A$4:$A$14,'07_L1政策步階'!$C$4:$C$14)</f>
        <v>0</v>
      </c>
      <c r="AC2036" s="65"/>
      <c r="AD2036" s="65"/>
      <c r="AE2036" s="65"/>
      <c r="AF2036" s="65"/>
      <c r="AG2036" s="65"/>
      <c r="AH2036" s="65"/>
      <c r="AI2036" s="65"/>
      <c r="AJ2036" s="65"/>
      <c r="AK2036" s="65"/>
      <c r="AL2036">
        <f t="shared" si="716"/>
        <v>100</v>
      </c>
      <c r="AM2036">
        <f t="shared" si="717"/>
        <v>50</v>
      </c>
      <c r="AN2036" t="str">
        <f t="shared" si="718"/>
        <v/>
      </c>
      <c r="AO2036" t="str">
        <f t="shared" si="719"/>
        <v/>
      </c>
      <c r="AP2036" t="str">
        <f t="shared" si="720"/>
        <v/>
      </c>
      <c r="AQ2036" t="str">
        <f t="shared" si="721"/>
        <v/>
      </c>
      <c r="AR2036" t="str">
        <f t="shared" si="722"/>
        <v/>
      </c>
      <c r="AS2036" t="str">
        <f t="shared" si="723"/>
        <v/>
      </c>
      <c r="AT2036" t="str">
        <f t="shared" si="724"/>
        <v/>
      </c>
      <c r="AU2036" t="str">
        <f t="shared" si="725"/>
        <v/>
      </c>
      <c r="AV2036" t="str">
        <f t="shared" si="726"/>
        <v/>
      </c>
      <c r="AW2036">
        <f>'01_指標庫'!$H$4*ISNUMBER($F2036)+'01_指標庫'!$H$5*ISNUMBER($AA2036)+'01_指標庫'!$H$6*ISNUMBER($G2036)+'01_指標庫'!$H$7*ISNUMBER($H2036)+'01_指標庫'!$H$8*ISNUMBER($AF2036)+'01_指標庫'!$H$9*ISNUMBER($AG2036)+'01_指標庫'!$H$10*ISNUMBER($AB2036)+'01_指標庫'!$H$11*ISNUMBER($AC2036)+'01_指標庫'!$H$12*ISNUMBER($AD2036)+'01_指標庫'!$H$13*ISNUMBER($AE2036)+'01_指標庫'!$H$14*ISNUMBER($I2036)+'01_指標庫'!$H$15*ISNUMBER($AH2036)+'01_指標庫'!$H$16*ISNUMBER($K2036)+'01_指標庫'!$H$17*ISNUMBER($AI2036)+'01_指標庫'!$H$18*ISNUMBER($AJ2036)+'01_指標庫'!$H$19*ISNUMBER($AK2036)+'01_指標庫'!$H$20*ISNUMBER($BB2036)+'01_指標庫'!$H$21*ISNUMBER($BC2036)</f>
        <v>51</v>
      </c>
      <c r="AX2036">
        <f>IF(AW2036=0,50,ROUND(('01_指標庫'!$H$4*IF(ISNUMBER($F2036),L2036,0)+'01_指標庫'!$H$5*IF(ISNUMBER($AA2036),AL2036,0)+'01_指標庫'!$H$6*IF(ISNUMBER($G2036),M2036,0)+'01_指標庫'!$H$7*IF(ISNUMBER($H2036),N2036,0)+'01_指標庫'!$H$8*IF(ISNUMBER($AF2036),AQ2036,0)+'01_指標庫'!$H$9*IF(ISNUMBER($AG2036),AR2036,0)+'01_指標庫'!$H$10*IF(ISNUMBER($AB2036),AM2036,0)+'01_指標庫'!$H$11*IF(ISNUMBER($AC2036),AN2036,0)+'01_指標庫'!$H$12*IF(ISNUMBER($AD2036),AO2036,0)+'01_指標庫'!$H$13*IF(ISNUMBER($AE2036),AP2036,0)+'01_指標庫'!$H$14*IF(ISNUMBER($I2036),O2036,0)+'01_指標庫'!$H$15*IF(ISNUMBER($AH2036),AS2036,0)+'01_指標庫'!$H$16*IF(ISNUMBER($K2036),P2036,0)+'01_指標庫'!$H$17*IF(ISNUMBER($AI2036),AT2036,0)+'01_指標庫'!$H$18*IF(ISNUMBER($AJ2036),AU2036,0)+'01_指標庫'!$H$19*IF(ISNUMBER($AK2036),AV2036,0)+'01_指標庫'!$H$20*IF(ISNUMBER($BB2036),BB2036,0)+'01_指標庫'!$H$21*IF(ISNUMBER($BC2036),BC2036,0))/AW2036,1))</f>
        <v>48</v>
      </c>
      <c r="AY2036" s="67"/>
      <c r="AZ2036" s="67"/>
      <c r="BA2036" s="66">
        <f t="shared" si="730"/>
        <v>-1.2245038700998689E-2</v>
      </c>
      <c r="BB2036">
        <f t="shared" si="731"/>
        <v>0</v>
      </c>
      <c r="BC2036" t="str">
        <f t="shared" si="732"/>
        <v/>
      </c>
    </row>
    <row r="2037" spans="1:55" ht="15" customHeight="1">
      <c r="A2037" s="56">
        <v>2033</v>
      </c>
      <c r="B2037" s="57">
        <v>45510</v>
      </c>
      <c r="C2037" s="56">
        <v>2024</v>
      </c>
      <c r="D2037" s="58" t="s">
        <v>237</v>
      </c>
      <c r="E2037" s="59">
        <v>18077.919999999998</v>
      </c>
      <c r="F2037" s="60">
        <v>2.2907E-2</v>
      </c>
      <c r="G2037" s="60">
        <v>-0.12563099999999999</v>
      </c>
      <c r="H2037" s="61">
        <v>0.55100000000000005</v>
      </c>
      <c r="I2037" s="62">
        <v>367</v>
      </c>
      <c r="J2037" s="56" t="s">
        <v>235</v>
      </c>
      <c r="K2037" s="63">
        <v>27.71</v>
      </c>
      <c r="L2037" s="56">
        <f t="shared" si="710"/>
        <v>100</v>
      </c>
      <c r="M2037" s="56">
        <f t="shared" si="711"/>
        <v>50</v>
      </c>
      <c r="N2037" s="56">
        <f t="shared" si="712"/>
        <v>50</v>
      </c>
      <c r="O2037" s="56">
        <f t="shared" si="713"/>
        <v>50</v>
      </c>
      <c r="P2037" s="56">
        <f t="shared" si="714"/>
        <v>0</v>
      </c>
      <c r="Q2037" s="63"/>
      <c r="R2037" s="56"/>
      <c r="S2037" s="60">
        <f t="shared" si="727"/>
        <v>1.021281732043744E-2</v>
      </c>
      <c r="T2037" s="64">
        <f t="shared" si="728"/>
        <v>-0.2815659839253305</v>
      </c>
      <c r="V2037" s="65"/>
      <c r="W2037" s="65"/>
      <c r="Y2037" s="15" t="str">
        <f t="shared" si="715"/>
        <v>UNCERTAIN</v>
      </c>
      <c r="AA2037" s="66">
        <f t="shared" si="729"/>
        <v>9.9711870553684578E-2</v>
      </c>
      <c r="AB2037">
        <f>LOOKUP($B2037,'07_L1政策步階'!$A$4:$A$14,'07_L1政策步階'!$C$4:$C$14)</f>
        <v>0</v>
      </c>
      <c r="AC2037" s="65"/>
      <c r="AD2037" s="65"/>
      <c r="AE2037" s="65"/>
      <c r="AF2037" s="65"/>
      <c r="AG2037" s="65"/>
      <c r="AH2037" s="65"/>
      <c r="AI2037" s="65"/>
      <c r="AJ2037" s="65"/>
      <c r="AK2037" s="65"/>
      <c r="AL2037">
        <f t="shared" si="716"/>
        <v>100</v>
      </c>
      <c r="AM2037">
        <f t="shared" si="717"/>
        <v>50</v>
      </c>
      <c r="AN2037" t="str">
        <f t="shared" si="718"/>
        <v/>
      </c>
      <c r="AO2037" t="str">
        <f t="shared" si="719"/>
        <v/>
      </c>
      <c r="AP2037" t="str">
        <f t="shared" si="720"/>
        <v/>
      </c>
      <c r="AQ2037" t="str">
        <f t="shared" si="721"/>
        <v/>
      </c>
      <c r="AR2037" t="str">
        <f t="shared" si="722"/>
        <v/>
      </c>
      <c r="AS2037" t="str">
        <f t="shared" si="723"/>
        <v/>
      </c>
      <c r="AT2037" t="str">
        <f t="shared" si="724"/>
        <v/>
      </c>
      <c r="AU2037" t="str">
        <f t="shared" si="725"/>
        <v/>
      </c>
      <c r="AV2037" t="str">
        <f t="shared" si="726"/>
        <v/>
      </c>
      <c r="AW2037">
        <f>'01_指標庫'!$H$4*ISNUMBER($F2037)+'01_指標庫'!$H$5*ISNUMBER($AA2037)+'01_指標庫'!$H$6*ISNUMBER($G2037)+'01_指標庫'!$H$7*ISNUMBER($H2037)+'01_指標庫'!$H$8*ISNUMBER($AF2037)+'01_指標庫'!$H$9*ISNUMBER($AG2037)+'01_指標庫'!$H$10*ISNUMBER($AB2037)+'01_指標庫'!$H$11*ISNUMBER($AC2037)+'01_指標庫'!$H$12*ISNUMBER($AD2037)+'01_指標庫'!$H$13*ISNUMBER($AE2037)+'01_指標庫'!$H$14*ISNUMBER($I2037)+'01_指標庫'!$H$15*ISNUMBER($AH2037)+'01_指標庫'!$H$16*ISNUMBER($K2037)+'01_指標庫'!$H$17*ISNUMBER($AI2037)+'01_指標庫'!$H$18*ISNUMBER($AJ2037)+'01_指標庫'!$H$19*ISNUMBER($AK2037)+'01_指標庫'!$H$20*ISNUMBER($BB2037)+'01_指標庫'!$H$21*ISNUMBER($BC2037)</f>
        <v>51</v>
      </c>
      <c r="AX2037">
        <f>IF(AW2037=0,50,ROUND(('01_指標庫'!$H$4*IF(ISNUMBER($F2037),L2037,0)+'01_指標庫'!$H$5*IF(ISNUMBER($AA2037),AL2037,0)+'01_指標庫'!$H$6*IF(ISNUMBER($G2037),M2037,0)+'01_指標庫'!$H$7*IF(ISNUMBER($H2037),N2037,0)+'01_指標庫'!$H$8*IF(ISNUMBER($AF2037),AQ2037,0)+'01_指標庫'!$H$9*IF(ISNUMBER($AG2037),AR2037,0)+'01_指標庫'!$H$10*IF(ISNUMBER($AB2037),AM2037,0)+'01_指標庫'!$H$11*IF(ISNUMBER($AC2037),AN2037,0)+'01_指標庫'!$H$12*IF(ISNUMBER($AD2037),AO2037,0)+'01_指標庫'!$H$13*IF(ISNUMBER($AE2037),AP2037,0)+'01_指標庫'!$H$14*IF(ISNUMBER($I2037),O2037,0)+'01_指標庫'!$H$15*IF(ISNUMBER($AH2037),AS2037,0)+'01_指標庫'!$H$16*IF(ISNUMBER($K2037),P2037,0)+'01_指標庫'!$H$17*IF(ISNUMBER($AI2037),AT2037,0)+'01_指標庫'!$H$18*IF(ISNUMBER($AJ2037),AU2037,0)+'01_指標庫'!$H$19*IF(ISNUMBER($AK2037),AV2037,0)+'01_指標庫'!$H$20*IF(ISNUMBER($BB2037),BB2037,0)+'01_指標庫'!$H$21*IF(ISNUMBER($BC2037),BC2037,0))/AW2037,1))</f>
        <v>48</v>
      </c>
      <c r="AY2037" s="67"/>
      <c r="AZ2037" s="67"/>
      <c r="BA2037" s="66">
        <f t="shared" si="730"/>
        <v>-1.1075447013950468E-2</v>
      </c>
      <c r="BB2037">
        <f t="shared" si="731"/>
        <v>0</v>
      </c>
      <c r="BC2037" t="str">
        <f t="shared" si="732"/>
        <v/>
      </c>
    </row>
    <row r="2038" spans="1:55" ht="15" customHeight="1">
      <c r="A2038" s="56">
        <v>2034</v>
      </c>
      <c r="B2038" s="57">
        <v>45511</v>
      </c>
      <c r="C2038" s="56">
        <v>2024</v>
      </c>
      <c r="D2038" s="58" t="s">
        <v>238</v>
      </c>
      <c r="E2038" s="59">
        <v>17867.37</v>
      </c>
      <c r="F2038" s="60">
        <v>1.0111999999999999E-2</v>
      </c>
      <c r="G2038" s="60">
        <v>-0.13581399999999999</v>
      </c>
      <c r="H2038" s="61">
        <v>0.48980000000000001</v>
      </c>
      <c r="I2038" s="62">
        <v>357</v>
      </c>
      <c r="J2038" s="56" t="s">
        <v>235</v>
      </c>
      <c r="K2038" s="63">
        <v>27.85</v>
      </c>
      <c r="L2038" s="56">
        <f t="shared" si="710"/>
        <v>100</v>
      </c>
      <c r="M2038" s="56">
        <f t="shared" si="711"/>
        <v>50</v>
      </c>
      <c r="N2038" s="56">
        <f t="shared" si="712"/>
        <v>50</v>
      </c>
      <c r="O2038" s="56">
        <f t="shared" si="713"/>
        <v>50</v>
      </c>
      <c r="P2038" s="56">
        <f t="shared" si="714"/>
        <v>0</v>
      </c>
      <c r="Q2038" s="63"/>
      <c r="R2038" s="56"/>
      <c r="S2038" s="60">
        <f t="shared" si="727"/>
        <v>-1.1646804499632624E-2</v>
      </c>
      <c r="T2038" s="64">
        <f t="shared" si="728"/>
        <v>5.0523276795380045E-3</v>
      </c>
      <c r="V2038" s="65"/>
      <c r="W2038" s="65"/>
      <c r="Y2038" s="15" t="str">
        <f t="shared" si="715"/>
        <v>UNCERTAIN</v>
      </c>
      <c r="AA2038" s="66">
        <f t="shared" si="729"/>
        <v>9.7689173742103508E-2</v>
      </c>
      <c r="AB2038">
        <f>LOOKUP($B2038,'07_L1政策步階'!$A$4:$A$14,'07_L1政策步階'!$C$4:$C$14)</f>
        <v>0</v>
      </c>
      <c r="AC2038" s="65"/>
      <c r="AD2038" s="65"/>
      <c r="AE2038" s="65"/>
      <c r="AF2038" s="65"/>
      <c r="AG2038" s="65"/>
      <c r="AH2038" s="65"/>
      <c r="AI2038" s="65"/>
      <c r="AJ2038" s="65"/>
      <c r="AK2038" s="65"/>
      <c r="AL2038">
        <f t="shared" si="716"/>
        <v>100</v>
      </c>
      <c r="AM2038">
        <f t="shared" si="717"/>
        <v>50</v>
      </c>
      <c r="AN2038" t="str">
        <f t="shared" si="718"/>
        <v/>
      </c>
      <c r="AO2038" t="str">
        <f t="shared" si="719"/>
        <v/>
      </c>
      <c r="AP2038" t="str">
        <f t="shared" si="720"/>
        <v/>
      </c>
      <c r="AQ2038" t="str">
        <f t="shared" si="721"/>
        <v/>
      </c>
      <c r="AR2038" t="str">
        <f t="shared" si="722"/>
        <v/>
      </c>
      <c r="AS2038" t="str">
        <f t="shared" si="723"/>
        <v/>
      </c>
      <c r="AT2038" t="str">
        <f t="shared" si="724"/>
        <v/>
      </c>
      <c r="AU2038" t="str">
        <f t="shared" si="725"/>
        <v/>
      </c>
      <c r="AV2038" t="str">
        <f t="shared" si="726"/>
        <v/>
      </c>
      <c r="AW2038">
        <f>'01_指標庫'!$H$4*ISNUMBER($F2038)+'01_指標庫'!$H$5*ISNUMBER($AA2038)+'01_指標庫'!$H$6*ISNUMBER($G2038)+'01_指標庫'!$H$7*ISNUMBER($H2038)+'01_指標庫'!$H$8*ISNUMBER($AF2038)+'01_指標庫'!$H$9*ISNUMBER($AG2038)+'01_指標庫'!$H$10*ISNUMBER($AB2038)+'01_指標庫'!$H$11*ISNUMBER($AC2038)+'01_指標庫'!$H$12*ISNUMBER($AD2038)+'01_指標庫'!$H$13*ISNUMBER($AE2038)+'01_指標庫'!$H$14*ISNUMBER($I2038)+'01_指標庫'!$H$15*ISNUMBER($AH2038)+'01_指標庫'!$H$16*ISNUMBER($K2038)+'01_指標庫'!$H$17*ISNUMBER($AI2038)+'01_指標庫'!$H$18*ISNUMBER($AJ2038)+'01_指標庫'!$H$19*ISNUMBER($AK2038)+'01_指標庫'!$H$20*ISNUMBER($BB2038)+'01_指標庫'!$H$21*ISNUMBER($BC2038)</f>
        <v>51</v>
      </c>
      <c r="AX2038">
        <f>IF(AW2038=0,50,ROUND(('01_指標庫'!$H$4*IF(ISNUMBER($F2038),L2038,0)+'01_指標庫'!$H$5*IF(ISNUMBER($AA2038),AL2038,0)+'01_指標庫'!$H$6*IF(ISNUMBER($G2038),M2038,0)+'01_指標庫'!$H$7*IF(ISNUMBER($H2038),N2038,0)+'01_指標庫'!$H$8*IF(ISNUMBER($AF2038),AQ2038,0)+'01_指標庫'!$H$9*IF(ISNUMBER($AG2038),AR2038,0)+'01_指標庫'!$H$10*IF(ISNUMBER($AB2038),AM2038,0)+'01_指標庫'!$H$11*IF(ISNUMBER($AC2038),AN2038,0)+'01_指標庫'!$H$12*IF(ISNUMBER($AD2038),AO2038,0)+'01_指標庫'!$H$13*IF(ISNUMBER($AE2038),AP2038,0)+'01_指標庫'!$H$14*IF(ISNUMBER($I2038),O2038,0)+'01_指標庫'!$H$15*IF(ISNUMBER($AH2038),AS2038,0)+'01_指標庫'!$H$16*IF(ISNUMBER($K2038),P2038,0)+'01_指標庫'!$H$17*IF(ISNUMBER($AI2038),AT2038,0)+'01_指標庫'!$H$18*IF(ISNUMBER($AJ2038),AU2038,0)+'01_指標庫'!$H$19*IF(ISNUMBER($AK2038),AV2038,0)+'01_指標庫'!$H$20*IF(ISNUMBER($BB2038),BB2038,0)+'01_指標庫'!$H$21*IF(ISNUMBER($BC2038),BC2038,0))/AW2038,1))</f>
        <v>48</v>
      </c>
      <c r="AY2038" s="67"/>
      <c r="AZ2038" s="67"/>
      <c r="BA2038" s="66">
        <f t="shared" si="730"/>
        <v>-2.0944231689032922E-2</v>
      </c>
      <c r="BB2038">
        <f t="shared" si="731"/>
        <v>0</v>
      </c>
      <c r="BC2038" t="str">
        <f t="shared" si="732"/>
        <v/>
      </c>
    </row>
    <row r="2039" spans="1:55" ht="15" customHeight="1">
      <c r="A2039" s="56">
        <v>2035</v>
      </c>
      <c r="B2039" s="57">
        <v>45512</v>
      </c>
      <c r="C2039" s="56">
        <v>2024</v>
      </c>
      <c r="D2039" s="58" t="s">
        <v>239</v>
      </c>
      <c r="E2039" s="59">
        <v>18413.82</v>
      </c>
      <c r="F2039" s="60">
        <v>3.9872999999999999E-2</v>
      </c>
      <c r="G2039" s="60">
        <v>-0.109384</v>
      </c>
      <c r="H2039" s="61">
        <v>0.65310000000000001</v>
      </c>
      <c r="I2039" s="62">
        <v>348</v>
      </c>
      <c r="J2039" s="56" t="s">
        <v>235</v>
      </c>
      <c r="K2039" s="63">
        <v>23.79</v>
      </c>
      <c r="L2039" s="56">
        <f t="shared" si="710"/>
        <v>100</v>
      </c>
      <c r="M2039" s="56">
        <f t="shared" si="711"/>
        <v>50</v>
      </c>
      <c r="N2039" s="56">
        <f t="shared" si="712"/>
        <v>100</v>
      </c>
      <c r="O2039" s="56">
        <f t="shared" si="713"/>
        <v>100</v>
      </c>
      <c r="P2039" s="56">
        <f t="shared" si="714"/>
        <v>50</v>
      </c>
      <c r="Q2039" s="63"/>
      <c r="R2039" s="56"/>
      <c r="S2039" s="60">
        <f t="shared" si="727"/>
        <v>3.0583684112435172E-2</v>
      </c>
      <c r="T2039" s="64">
        <f t="shared" si="728"/>
        <v>-0.14578096947935371</v>
      </c>
      <c r="V2039" s="65"/>
      <c r="W2039" s="65"/>
      <c r="Y2039" s="15" t="str">
        <f t="shared" si="715"/>
        <v>UNCERTAIN</v>
      </c>
      <c r="AA2039" s="66">
        <f t="shared" si="729"/>
        <v>9.5980372567308292E-2</v>
      </c>
      <c r="AB2039">
        <f>LOOKUP($B2039,'07_L1政策步階'!$A$4:$A$14,'07_L1政策步階'!$C$4:$C$14)</f>
        <v>0</v>
      </c>
      <c r="AC2039" s="65"/>
      <c r="AD2039" s="65"/>
      <c r="AE2039" s="65"/>
      <c r="AF2039" s="65"/>
      <c r="AG2039" s="65"/>
      <c r="AH2039" s="65"/>
      <c r="AI2039" s="65"/>
      <c r="AJ2039" s="65"/>
      <c r="AK2039" s="65"/>
      <c r="AL2039">
        <f t="shared" si="716"/>
        <v>100</v>
      </c>
      <c r="AM2039">
        <f t="shared" si="717"/>
        <v>50</v>
      </c>
      <c r="AN2039" t="str">
        <f t="shared" si="718"/>
        <v/>
      </c>
      <c r="AO2039" t="str">
        <f t="shared" si="719"/>
        <v/>
      </c>
      <c r="AP2039" t="str">
        <f t="shared" si="720"/>
        <v/>
      </c>
      <c r="AQ2039" t="str">
        <f t="shared" si="721"/>
        <v/>
      </c>
      <c r="AR2039" t="str">
        <f t="shared" si="722"/>
        <v/>
      </c>
      <c r="AS2039" t="str">
        <f t="shared" si="723"/>
        <v/>
      </c>
      <c r="AT2039" t="str">
        <f t="shared" si="724"/>
        <v/>
      </c>
      <c r="AU2039" t="str">
        <f t="shared" si="725"/>
        <v/>
      </c>
      <c r="AV2039" t="str">
        <f t="shared" si="726"/>
        <v/>
      </c>
      <c r="AW2039">
        <f>'01_指標庫'!$H$4*ISNUMBER($F2039)+'01_指標庫'!$H$5*ISNUMBER($AA2039)+'01_指標庫'!$H$6*ISNUMBER($G2039)+'01_指標庫'!$H$7*ISNUMBER($H2039)+'01_指標庫'!$H$8*ISNUMBER($AF2039)+'01_指標庫'!$H$9*ISNUMBER($AG2039)+'01_指標庫'!$H$10*ISNUMBER($AB2039)+'01_指標庫'!$H$11*ISNUMBER($AC2039)+'01_指標庫'!$H$12*ISNUMBER($AD2039)+'01_指標庫'!$H$13*ISNUMBER($AE2039)+'01_指標庫'!$H$14*ISNUMBER($I2039)+'01_指標庫'!$H$15*ISNUMBER($AH2039)+'01_指標庫'!$H$16*ISNUMBER($K2039)+'01_指標庫'!$H$17*ISNUMBER($AI2039)+'01_指標庫'!$H$18*ISNUMBER($AJ2039)+'01_指標庫'!$H$19*ISNUMBER($AK2039)+'01_指標庫'!$H$20*ISNUMBER($BB2039)+'01_指標庫'!$H$21*ISNUMBER($BC2039)</f>
        <v>51</v>
      </c>
      <c r="AX2039">
        <f>IF(AW2039=0,50,ROUND(('01_指標庫'!$H$4*IF(ISNUMBER($F2039),L2039,0)+'01_指標庫'!$H$5*IF(ISNUMBER($AA2039),AL2039,0)+'01_指標庫'!$H$6*IF(ISNUMBER($G2039),M2039,0)+'01_指標庫'!$H$7*IF(ISNUMBER($H2039),N2039,0)+'01_指標庫'!$H$8*IF(ISNUMBER($AF2039),AQ2039,0)+'01_指標庫'!$H$9*IF(ISNUMBER($AG2039),AR2039,0)+'01_指標庫'!$H$10*IF(ISNUMBER($AB2039),AM2039,0)+'01_指標庫'!$H$11*IF(ISNUMBER($AC2039),AN2039,0)+'01_指標庫'!$H$12*IF(ISNUMBER($AD2039),AO2039,0)+'01_指標庫'!$H$13*IF(ISNUMBER($AE2039),AP2039,0)+'01_指標庫'!$H$14*IF(ISNUMBER($I2039),O2039,0)+'01_指標庫'!$H$15*IF(ISNUMBER($AH2039),AS2039,0)+'01_指標庫'!$H$16*IF(ISNUMBER($K2039),P2039,0)+'01_指標庫'!$H$17*IF(ISNUMBER($AI2039),AT2039,0)+'01_指標庫'!$H$18*IF(ISNUMBER($AJ2039),AU2039,0)+'01_指標庫'!$H$19*IF(ISNUMBER($AK2039),AV2039,0)+'01_指標庫'!$H$20*IF(ISNUMBER($BB2039),BB2039,0)+'01_指標庫'!$H$21*IF(ISNUMBER($BC2039),BC2039,0))/AW2039,1))</f>
        <v>69.599999999999994</v>
      </c>
      <c r="AY2039" s="67"/>
      <c r="AZ2039" s="67"/>
      <c r="BA2039" s="66">
        <f t="shared" si="730"/>
        <v>-2.3877646434841471E-2</v>
      </c>
      <c r="BB2039">
        <f t="shared" si="731"/>
        <v>0</v>
      </c>
      <c r="BC2039" t="str">
        <f t="shared" si="732"/>
        <v/>
      </c>
    </row>
    <row r="2040" spans="1:55" ht="15" customHeight="1">
      <c r="A2040" s="56">
        <v>2036</v>
      </c>
      <c r="B2040" s="57">
        <v>45513</v>
      </c>
      <c r="C2040" s="56">
        <v>2024</v>
      </c>
      <c r="D2040" s="58" t="s">
        <v>234</v>
      </c>
      <c r="E2040" s="59">
        <v>18513.099999999999</v>
      </c>
      <c r="F2040" s="60">
        <v>4.4326999999999998E-2</v>
      </c>
      <c r="G2040" s="60">
        <v>-0.10458199999999999</v>
      </c>
      <c r="H2040" s="61">
        <v>0.61219999999999997</v>
      </c>
      <c r="I2040" s="62">
        <v>349</v>
      </c>
      <c r="J2040" s="56" t="s">
        <v>235</v>
      </c>
      <c r="K2040" s="63">
        <v>20.37</v>
      </c>
      <c r="L2040" s="56">
        <f t="shared" si="710"/>
        <v>100</v>
      </c>
      <c r="M2040" s="56">
        <f t="shared" si="711"/>
        <v>50</v>
      </c>
      <c r="N2040" s="56">
        <f t="shared" si="712"/>
        <v>100</v>
      </c>
      <c r="O2040" s="56">
        <f t="shared" si="713"/>
        <v>100</v>
      </c>
      <c r="P2040" s="56">
        <f t="shared" si="714"/>
        <v>50</v>
      </c>
      <c r="Q2040" s="63"/>
      <c r="R2040" s="56"/>
      <c r="S2040" s="60">
        <f t="shared" si="727"/>
        <v>5.3916026115168325E-3</v>
      </c>
      <c r="T2040" s="64">
        <f t="shared" si="728"/>
        <v>-0.14375788146279944</v>
      </c>
      <c r="V2040" s="65"/>
      <c r="W2040" s="65"/>
      <c r="Y2040" s="15" t="str">
        <f t="shared" si="715"/>
        <v>UNCERTAIN</v>
      </c>
      <c r="AA2040" s="66">
        <f t="shared" si="729"/>
        <v>9.4519923724459165E-2</v>
      </c>
      <c r="AB2040">
        <f>LOOKUP($B2040,'07_L1政策步階'!$A$4:$A$14,'07_L1政策步階'!$C$4:$C$14)</f>
        <v>0</v>
      </c>
      <c r="AC2040" s="65"/>
      <c r="AD2040" s="65"/>
      <c r="AE2040" s="65"/>
      <c r="AF2040" s="65"/>
      <c r="AG2040" s="65"/>
      <c r="AH2040" s="65"/>
      <c r="AI2040" s="65"/>
      <c r="AJ2040" s="65"/>
      <c r="AK2040" s="65"/>
      <c r="AL2040">
        <f t="shared" si="716"/>
        <v>100</v>
      </c>
      <c r="AM2040">
        <f t="shared" si="717"/>
        <v>50</v>
      </c>
      <c r="AN2040" t="str">
        <f t="shared" si="718"/>
        <v/>
      </c>
      <c r="AO2040" t="str">
        <f t="shared" si="719"/>
        <v/>
      </c>
      <c r="AP2040" t="str">
        <f t="shared" si="720"/>
        <v/>
      </c>
      <c r="AQ2040" t="str">
        <f t="shared" si="721"/>
        <v/>
      </c>
      <c r="AR2040" t="str">
        <f t="shared" si="722"/>
        <v/>
      </c>
      <c r="AS2040" t="str">
        <f t="shared" si="723"/>
        <v/>
      </c>
      <c r="AT2040" t="str">
        <f t="shared" si="724"/>
        <v/>
      </c>
      <c r="AU2040" t="str">
        <f t="shared" si="725"/>
        <v/>
      </c>
      <c r="AV2040" t="str">
        <f t="shared" si="726"/>
        <v/>
      </c>
      <c r="AW2040">
        <f>'01_指標庫'!$H$4*ISNUMBER($F2040)+'01_指標庫'!$H$5*ISNUMBER($AA2040)+'01_指標庫'!$H$6*ISNUMBER($G2040)+'01_指標庫'!$H$7*ISNUMBER($H2040)+'01_指標庫'!$H$8*ISNUMBER($AF2040)+'01_指標庫'!$H$9*ISNUMBER($AG2040)+'01_指標庫'!$H$10*ISNUMBER($AB2040)+'01_指標庫'!$H$11*ISNUMBER($AC2040)+'01_指標庫'!$H$12*ISNUMBER($AD2040)+'01_指標庫'!$H$13*ISNUMBER($AE2040)+'01_指標庫'!$H$14*ISNUMBER($I2040)+'01_指標庫'!$H$15*ISNUMBER($AH2040)+'01_指標庫'!$H$16*ISNUMBER($K2040)+'01_指標庫'!$H$17*ISNUMBER($AI2040)+'01_指標庫'!$H$18*ISNUMBER($AJ2040)+'01_指標庫'!$H$19*ISNUMBER($AK2040)+'01_指標庫'!$H$20*ISNUMBER($BB2040)+'01_指標庫'!$H$21*ISNUMBER($BC2040)</f>
        <v>51</v>
      </c>
      <c r="AX2040">
        <f>IF(AW2040=0,50,ROUND(('01_指標庫'!$H$4*IF(ISNUMBER($F2040),L2040,0)+'01_指標庫'!$H$5*IF(ISNUMBER($AA2040),AL2040,0)+'01_指標庫'!$H$6*IF(ISNUMBER($G2040),M2040,0)+'01_指標庫'!$H$7*IF(ISNUMBER($H2040),N2040,0)+'01_指標庫'!$H$8*IF(ISNUMBER($AF2040),AQ2040,0)+'01_指標庫'!$H$9*IF(ISNUMBER($AG2040),AR2040,0)+'01_指標庫'!$H$10*IF(ISNUMBER($AB2040),AM2040,0)+'01_指標庫'!$H$11*IF(ISNUMBER($AC2040),AN2040,0)+'01_指標庫'!$H$12*IF(ISNUMBER($AD2040),AO2040,0)+'01_指標庫'!$H$13*IF(ISNUMBER($AE2040),AP2040,0)+'01_指標庫'!$H$14*IF(ISNUMBER($I2040),O2040,0)+'01_指標庫'!$H$15*IF(ISNUMBER($AH2040),AS2040,0)+'01_指標庫'!$H$16*IF(ISNUMBER($K2040),P2040,0)+'01_指標庫'!$H$17*IF(ISNUMBER($AI2040),AT2040,0)+'01_指標庫'!$H$18*IF(ISNUMBER($AJ2040),AU2040,0)+'01_指標庫'!$H$19*IF(ISNUMBER($AK2040),AV2040,0)+'01_指標庫'!$H$20*IF(ISNUMBER($BB2040),BB2040,0)+'01_指標庫'!$H$21*IF(ISNUMBER($BC2040),BC2040,0))/AW2040,1))</f>
        <v>69.599999999999994</v>
      </c>
      <c r="AY2040" s="67"/>
      <c r="AZ2040" s="67"/>
      <c r="BA2040" s="66">
        <f t="shared" si="730"/>
        <v>-2.0408619186172094E-2</v>
      </c>
      <c r="BB2040">
        <f t="shared" si="731"/>
        <v>0</v>
      </c>
      <c r="BC2040" t="str">
        <f t="shared" si="732"/>
        <v/>
      </c>
    </row>
    <row r="2041" spans="1:55" ht="15" customHeight="1">
      <c r="A2041" s="56">
        <v>2037</v>
      </c>
      <c r="B2041" s="57">
        <v>45516</v>
      </c>
      <c r="C2041" s="56">
        <v>2024</v>
      </c>
      <c r="D2041" s="58" t="s">
        <v>236</v>
      </c>
      <c r="E2041" s="59">
        <v>18542.03</v>
      </c>
      <c r="F2041" s="60">
        <v>4.4839999999999998E-2</v>
      </c>
      <c r="G2041" s="60">
        <v>-0.103183</v>
      </c>
      <c r="H2041" s="61">
        <v>0.59179999999999999</v>
      </c>
      <c r="I2041" s="62">
        <v>352</v>
      </c>
      <c r="J2041" s="56" t="s">
        <v>235</v>
      </c>
      <c r="K2041" s="63">
        <v>20.71</v>
      </c>
      <c r="L2041" s="56">
        <f t="shared" si="710"/>
        <v>100</v>
      </c>
      <c r="M2041" s="56">
        <f t="shared" si="711"/>
        <v>50</v>
      </c>
      <c r="N2041" s="56">
        <f t="shared" si="712"/>
        <v>50</v>
      </c>
      <c r="O2041" s="56">
        <f t="shared" si="713"/>
        <v>50</v>
      </c>
      <c r="P2041" s="56">
        <f t="shared" si="714"/>
        <v>50</v>
      </c>
      <c r="Q2041" s="63"/>
      <c r="R2041" s="56"/>
      <c r="S2041" s="60">
        <f t="shared" si="727"/>
        <v>1.5626772393602106E-3</v>
      </c>
      <c r="T2041" s="64">
        <f t="shared" si="728"/>
        <v>1.6691212567501168E-2</v>
      </c>
      <c r="V2041" s="65"/>
      <c r="W2041" s="65"/>
      <c r="Y2041" s="15" t="str">
        <f t="shared" si="715"/>
        <v>UNCERTAIN</v>
      </c>
      <c r="AA2041" s="66">
        <f t="shared" si="729"/>
        <v>9.3353058997458938E-2</v>
      </c>
      <c r="AB2041">
        <f>LOOKUP($B2041,'07_L1政策步階'!$A$4:$A$14,'07_L1政策步階'!$C$4:$C$14)</f>
        <v>0</v>
      </c>
      <c r="AC2041" s="65"/>
      <c r="AD2041" s="65"/>
      <c r="AE2041" s="65"/>
      <c r="AF2041" s="65"/>
      <c r="AG2041" s="65"/>
      <c r="AH2041" s="65"/>
      <c r="AI2041" s="65"/>
      <c r="AJ2041" s="65"/>
      <c r="AK2041" s="65"/>
      <c r="AL2041">
        <f t="shared" si="716"/>
        <v>100</v>
      </c>
      <c r="AM2041">
        <f t="shared" si="717"/>
        <v>50</v>
      </c>
      <c r="AN2041" t="str">
        <f t="shared" si="718"/>
        <v/>
      </c>
      <c r="AO2041" t="str">
        <f t="shared" si="719"/>
        <v/>
      </c>
      <c r="AP2041" t="str">
        <f t="shared" si="720"/>
        <v/>
      </c>
      <c r="AQ2041" t="str">
        <f t="shared" si="721"/>
        <v/>
      </c>
      <c r="AR2041" t="str">
        <f t="shared" si="722"/>
        <v/>
      </c>
      <c r="AS2041" t="str">
        <f t="shared" si="723"/>
        <v/>
      </c>
      <c r="AT2041" t="str">
        <f t="shared" si="724"/>
        <v/>
      </c>
      <c r="AU2041" t="str">
        <f t="shared" si="725"/>
        <v/>
      </c>
      <c r="AV2041" t="str">
        <f t="shared" si="726"/>
        <v/>
      </c>
      <c r="AW2041">
        <f>'01_指標庫'!$H$4*ISNUMBER($F2041)+'01_指標庫'!$H$5*ISNUMBER($AA2041)+'01_指標庫'!$H$6*ISNUMBER($G2041)+'01_指標庫'!$H$7*ISNUMBER($H2041)+'01_指標庫'!$H$8*ISNUMBER($AF2041)+'01_指標庫'!$H$9*ISNUMBER($AG2041)+'01_指標庫'!$H$10*ISNUMBER($AB2041)+'01_指標庫'!$H$11*ISNUMBER($AC2041)+'01_指標庫'!$H$12*ISNUMBER($AD2041)+'01_指標庫'!$H$13*ISNUMBER($AE2041)+'01_指標庫'!$H$14*ISNUMBER($I2041)+'01_指標庫'!$H$15*ISNUMBER($AH2041)+'01_指標庫'!$H$16*ISNUMBER($K2041)+'01_指標庫'!$H$17*ISNUMBER($AI2041)+'01_指標庫'!$H$18*ISNUMBER($AJ2041)+'01_指標庫'!$H$19*ISNUMBER($AK2041)+'01_指標庫'!$H$20*ISNUMBER($BB2041)+'01_指標庫'!$H$21*ISNUMBER($BC2041)</f>
        <v>51</v>
      </c>
      <c r="AX2041">
        <f>IF(AW2041=0,50,ROUND(('01_指標庫'!$H$4*IF(ISNUMBER($F2041),L2041,0)+'01_指標庫'!$H$5*IF(ISNUMBER($AA2041),AL2041,0)+'01_指標庫'!$H$6*IF(ISNUMBER($G2041),M2041,0)+'01_指標庫'!$H$7*IF(ISNUMBER($H2041),N2041,0)+'01_指標庫'!$H$8*IF(ISNUMBER($AF2041),AQ2041,0)+'01_指標庫'!$H$9*IF(ISNUMBER($AG2041),AR2041,0)+'01_指標庫'!$H$10*IF(ISNUMBER($AB2041),AM2041,0)+'01_指標庫'!$H$11*IF(ISNUMBER($AC2041),AN2041,0)+'01_指標庫'!$H$12*IF(ISNUMBER($AD2041),AO2041,0)+'01_指標庫'!$H$13*IF(ISNUMBER($AE2041),AP2041,0)+'01_指標庫'!$H$14*IF(ISNUMBER($I2041),O2041,0)+'01_指標庫'!$H$15*IF(ISNUMBER($AH2041),AS2041,0)+'01_指標庫'!$H$16*IF(ISNUMBER($K2041),P2041,0)+'01_指標庫'!$H$17*IF(ISNUMBER($AI2041),AT2041,0)+'01_指標庫'!$H$18*IF(ISNUMBER($AJ2041),AU2041,0)+'01_指標庫'!$H$19*IF(ISNUMBER($AK2041),AV2041,0)+'01_指標庫'!$H$20*IF(ISNUMBER($BB2041),BB2041,0)+'01_指標庫'!$H$21*IF(ISNUMBER($BC2041),BC2041,0))/AW2041,1))</f>
        <v>53.9</v>
      </c>
      <c r="AY2041" s="67"/>
      <c r="AZ2041" s="67"/>
      <c r="BA2041" s="66">
        <f t="shared" si="730"/>
        <v>-1.066486492863028E-2</v>
      </c>
      <c r="BB2041">
        <f t="shared" si="731"/>
        <v>0</v>
      </c>
      <c r="BC2041" t="str">
        <f t="shared" si="732"/>
        <v/>
      </c>
    </row>
    <row r="2042" spans="1:55" ht="15" customHeight="1">
      <c r="A2042" s="56">
        <v>2038</v>
      </c>
      <c r="B2042" s="57">
        <v>45517</v>
      </c>
      <c r="C2042" s="56">
        <v>2024</v>
      </c>
      <c r="D2042" s="58" t="s">
        <v>237</v>
      </c>
      <c r="E2042" s="59">
        <v>19006.43</v>
      </c>
      <c r="F2042" s="60">
        <v>6.9614999999999996E-2</v>
      </c>
      <c r="G2042" s="60">
        <v>-8.0722000000000002E-2</v>
      </c>
      <c r="H2042" s="61">
        <v>0.69389999999999996</v>
      </c>
      <c r="I2042" s="62">
        <v>354</v>
      </c>
      <c r="J2042" s="56" t="s">
        <v>235</v>
      </c>
      <c r="K2042" s="63">
        <v>18.12</v>
      </c>
      <c r="L2042" s="56">
        <f t="shared" si="710"/>
        <v>100</v>
      </c>
      <c r="M2042" s="56">
        <f t="shared" si="711"/>
        <v>50</v>
      </c>
      <c r="N2042" s="56">
        <f t="shared" si="712"/>
        <v>100</v>
      </c>
      <c r="O2042" s="56">
        <f t="shared" si="713"/>
        <v>50</v>
      </c>
      <c r="P2042" s="56">
        <f t="shared" si="714"/>
        <v>100</v>
      </c>
      <c r="Q2042" s="63"/>
      <c r="R2042" s="56"/>
      <c r="S2042" s="60">
        <f t="shared" si="727"/>
        <v>2.5045801349690588E-2</v>
      </c>
      <c r="T2042" s="64">
        <f t="shared" si="728"/>
        <v>-0.12506035731530663</v>
      </c>
      <c r="V2042" s="65"/>
      <c r="W2042" s="65"/>
      <c r="Y2042" s="15" t="str">
        <f t="shared" si="715"/>
        <v>EASY</v>
      </c>
      <c r="AA2042" s="66">
        <f t="shared" si="729"/>
        <v>9.2458992229613735E-2</v>
      </c>
      <c r="AB2042">
        <f>LOOKUP($B2042,'07_L1政策步階'!$A$4:$A$14,'07_L1政策步階'!$C$4:$C$14)</f>
        <v>0</v>
      </c>
      <c r="AC2042" s="65"/>
      <c r="AD2042" s="65"/>
      <c r="AE2042" s="65"/>
      <c r="AF2042" s="65"/>
      <c r="AG2042" s="65"/>
      <c r="AH2042" s="65"/>
      <c r="AI2042" s="65"/>
      <c r="AJ2042" s="65"/>
      <c r="AK2042" s="65"/>
      <c r="AL2042">
        <f t="shared" si="716"/>
        <v>100</v>
      </c>
      <c r="AM2042">
        <f t="shared" si="717"/>
        <v>50</v>
      </c>
      <c r="AN2042" t="str">
        <f t="shared" si="718"/>
        <v/>
      </c>
      <c r="AO2042" t="str">
        <f t="shared" si="719"/>
        <v/>
      </c>
      <c r="AP2042" t="str">
        <f t="shared" si="720"/>
        <v/>
      </c>
      <c r="AQ2042" t="str">
        <f t="shared" si="721"/>
        <v/>
      </c>
      <c r="AR2042" t="str">
        <f t="shared" si="722"/>
        <v/>
      </c>
      <c r="AS2042" t="str">
        <f t="shared" si="723"/>
        <v/>
      </c>
      <c r="AT2042" t="str">
        <f t="shared" si="724"/>
        <v/>
      </c>
      <c r="AU2042" t="str">
        <f t="shared" si="725"/>
        <v/>
      </c>
      <c r="AV2042" t="str">
        <f t="shared" si="726"/>
        <v/>
      </c>
      <c r="AW2042">
        <f>'01_指標庫'!$H$4*ISNUMBER($F2042)+'01_指標庫'!$H$5*ISNUMBER($AA2042)+'01_指標庫'!$H$6*ISNUMBER($G2042)+'01_指標庫'!$H$7*ISNUMBER($H2042)+'01_指標庫'!$H$8*ISNUMBER($AF2042)+'01_指標庫'!$H$9*ISNUMBER($AG2042)+'01_指標庫'!$H$10*ISNUMBER($AB2042)+'01_指標庫'!$H$11*ISNUMBER($AC2042)+'01_指標庫'!$H$12*ISNUMBER($AD2042)+'01_指標庫'!$H$13*ISNUMBER($AE2042)+'01_指標庫'!$H$14*ISNUMBER($I2042)+'01_指標庫'!$H$15*ISNUMBER($AH2042)+'01_指標庫'!$H$16*ISNUMBER($K2042)+'01_指標庫'!$H$17*ISNUMBER($AI2042)+'01_指標庫'!$H$18*ISNUMBER($AJ2042)+'01_指標庫'!$H$19*ISNUMBER($AK2042)+'01_指標庫'!$H$20*ISNUMBER($BB2042)+'01_指標庫'!$H$21*ISNUMBER($BC2042)</f>
        <v>51</v>
      </c>
      <c r="AX2042">
        <f>IF(AW2042=0,50,ROUND(('01_指標庫'!$H$4*IF(ISNUMBER($F2042),L2042,0)+'01_指標庫'!$H$5*IF(ISNUMBER($AA2042),AL2042,0)+'01_指標庫'!$H$6*IF(ISNUMBER($G2042),M2042,0)+'01_指標庫'!$H$7*IF(ISNUMBER($H2042),N2042,0)+'01_指標庫'!$H$8*IF(ISNUMBER($AF2042),AQ2042,0)+'01_指標庫'!$H$9*IF(ISNUMBER($AG2042),AR2042,0)+'01_指標庫'!$H$10*IF(ISNUMBER($AB2042),AM2042,0)+'01_指標庫'!$H$11*IF(ISNUMBER($AC2042),AN2042,0)+'01_指標庫'!$H$12*IF(ISNUMBER($AD2042),AO2042,0)+'01_指標庫'!$H$13*IF(ISNUMBER($AE2042),AP2042,0)+'01_指標庫'!$H$14*IF(ISNUMBER($I2042),O2042,0)+'01_指標庫'!$H$15*IF(ISNUMBER($AH2042),AS2042,0)+'01_指標庫'!$H$16*IF(ISNUMBER($K2042),P2042,0)+'01_指標庫'!$H$17*IF(ISNUMBER($AI2042),AT2042,0)+'01_指標庫'!$H$18*IF(ISNUMBER($AJ2042),AU2042,0)+'01_指標庫'!$H$19*IF(ISNUMBER($AK2042),AV2042,0)+'01_指標庫'!$H$20*IF(ISNUMBER($BB2042),BB2042,0)+'01_指標庫'!$H$21*IF(ISNUMBER($BC2042),BC2042,0))/AW2042,1))</f>
        <v>73.5</v>
      </c>
      <c r="AY2042" s="67"/>
      <c r="AZ2042" s="67"/>
      <c r="BA2042" s="66">
        <f t="shared" si="730"/>
        <v>-1.7512614217108924E-3</v>
      </c>
      <c r="BB2042">
        <f t="shared" si="731"/>
        <v>50</v>
      </c>
      <c r="BC2042" t="str">
        <f t="shared" si="732"/>
        <v/>
      </c>
    </row>
    <row r="2043" spans="1:55" ht="15" customHeight="1">
      <c r="A2043" s="56">
        <v>2039</v>
      </c>
      <c r="B2043" s="57">
        <v>45518</v>
      </c>
      <c r="C2043" s="56">
        <v>2024</v>
      </c>
      <c r="D2043" s="58" t="s">
        <v>238</v>
      </c>
      <c r="E2043" s="59">
        <v>19022.68</v>
      </c>
      <c r="F2043" s="60">
        <v>6.9052000000000002E-2</v>
      </c>
      <c r="G2043" s="60">
        <v>-7.9935999999999993E-2</v>
      </c>
      <c r="H2043" s="61">
        <v>0.67349999999999999</v>
      </c>
      <c r="I2043" s="62">
        <v>346</v>
      </c>
      <c r="J2043" s="56" t="s">
        <v>235</v>
      </c>
      <c r="K2043" s="63">
        <v>16.190000000000001</v>
      </c>
      <c r="L2043" s="56">
        <f t="shared" si="710"/>
        <v>100</v>
      </c>
      <c r="M2043" s="56">
        <f t="shared" si="711"/>
        <v>50</v>
      </c>
      <c r="N2043" s="56">
        <f t="shared" si="712"/>
        <v>100</v>
      </c>
      <c r="O2043" s="56">
        <f t="shared" si="713"/>
        <v>100</v>
      </c>
      <c r="P2043" s="56">
        <f t="shared" si="714"/>
        <v>100</v>
      </c>
      <c r="Q2043" s="63"/>
      <c r="R2043" s="56"/>
      <c r="S2043" s="60">
        <f t="shared" si="727"/>
        <v>8.549738167555887E-4</v>
      </c>
      <c r="T2043" s="64">
        <f t="shared" si="728"/>
        <v>-0.10651214128035313</v>
      </c>
      <c r="V2043" s="65"/>
      <c r="W2043" s="65"/>
      <c r="Y2043" s="15" t="str">
        <f t="shared" si="715"/>
        <v>EASY</v>
      </c>
      <c r="AA2043" s="66">
        <f t="shared" si="729"/>
        <v>9.1424785284174526E-2</v>
      </c>
      <c r="AB2043">
        <f>LOOKUP($B2043,'07_L1政策步階'!$A$4:$A$14,'07_L1政策步階'!$C$4:$C$14)</f>
        <v>0</v>
      </c>
      <c r="AC2043" s="65"/>
      <c r="AD2043" s="65"/>
      <c r="AE2043" s="65"/>
      <c r="AF2043" s="65"/>
      <c r="AG2043" s="65"/>
      <c r="AH2043" s="65"/>
      <c r="AI2043" s="65"/>
      <c r="AJ2043" s="65"/>
      <c r="AK2043" s="65"/>
      <c r="AL2043">
        <f t="shared" si="716"/>
        <v>100</v>
      </c>
      <c r="AM2043">
        <f t="shared" si="717"/>
        <v>50</v>
      </c>
      <c r="AN2043" t="str">
        <f t="shared" si="718"/>
        <v/>
      </c>
      <c r="AO2043" t="str">
        <f t="shared" si="719"/>
        <v/>
      </c>
      <c r="AP2043" t="str">
        <f t="shared" si="720"/>
        <v/>
      </c>
      <c r="AQ2043" t="str">
        <f t="shared" si="721"/>
        <v/>
      </c>
      <c r="AR2043" t="str">
        <f t="shared" si="722"/>
        <v/>
      </c>
      <c r="AS2043" t="str">
        <f t="shared" si="723"/>
        <v/>
      </c>
      <c r="AT2043" t="str">
        <f t="shared" si="724"/>
        <v/>
      </c>
      <c r="AU2043" t="str">
        <f t="shared" si="725"/>
        <v/>
      </c>
      <c r="AV2043" t="str">
        <f t="shared" si="726"/>
        <v/>
      </c>
      <c r="AW2043">
        <f>'01_指標庫'!$H$4*ISNUMBER($F2043)+'01_指標庫'!$H$5*ISNUMBER($AA2043)+'01_指標庫'!$H$6*ISNUMBER($G2043)+'01_指標庫'!$H$7*ISNUMBER($H2043)+'01_指標庫'!$H$8*ISNUMBER($AF2043)+'01_指標庫'!$H$9*ISNUMBER($AG2043)+'01_指標庫'!$H$10*ISNUMBER($AB2043)+'01_指標庫'!$H$11*ISNUMBER($AC2043)+'01_指標庫'!$H$12*ISNUMBER($AD2043)+'01_指標庫'!$H$13*ISNUMBER($AE2043)+'01_指標庫'!$H$14*ISNUMBER($I2043)+'01_指標庫'!$H$15*ISNUMBER($AH2043)+'01_指標庫'!$H$16*ISNUMBER($K2043)+'01_指標庫'!$H$17*ISNUMBER($AI2043)+'01_指標庫'!$H$18*ISNUMBER($AJ2043)+'01_指標庫'!$H$19*ISNUMBER($AK2043)+'01_指標庫'!$H$20*ISNUMBER($BB2043)+'01_指標庫'!$H$21*ISNUMBER($BC2043)</f>
        <v>51</v>
      </c>
      <c r="AX2043">
        <f>IF(AW2043=0,50,ROUND(('01_指標庫'!$H$4*IF(ISNUMBER($F2043),L2043,0)+'01_指標庫'!$H$5*IF(ISNUMBER($AA2043),AL2043,0)+'01_指標庫'!$H$6*IF(ISNUMBER($G2043),M2043,0)+'01_指標庫'!$H$7*IF(ISNUMBER($H2043),N2043,0)+'01_指標庫'!$H$8*IF(ISNUMBER($AF2043),AQ2043,0)+'01_指標庫'!$H$9*IF(ISNUMBER($AG2043),AR2043,0)+'01_指標庫'!$H$10*IF(ISNUMBER($AB2043),AM2043,0)+'01_指標庫'!$H$11*IF(ISNUMBER($AC2043),AN2043,0)+'01_指標庫'!$H$12*IF(ISNUMBER($AD2043),AO2043,0)+'01_指標庫'!$H$13*IF(ISNUMBER($AE2043),AP2043,0)+'01_指標庫'!$H$14*IF(ISNUMBER($I2043),O2043,0)+'01_指標庫'!$H$15*IF(ISNUMBER($AH2043),AS2043,0)+'01_指標庫'!$H$16*IF(ISNUMBER($K2043),P2043,0)+'01_指標庫'!$H$17*IF(ISNUMBER($AI2043),AT2043,0)+'01_指標庫'!$H$18*IF(ISNUMBER($AJ2043),AU2043,0)+'01_指標庫'!$H$19*IF(ISNUMBER($AK2043),AV2043,0)+'01_指標庫'!$H$20*IF(ISNUMBER($BB2043),BB2043,0)+'01_指標庫'!$H$21*IF(ISNUMBER($BC2043),BC2043,0))/AW2043,1))</f>
        <v>87.3</v>
      </c>
      <c r="AY2043" s="67"/>
      <c r="AZ2043" s="67"/>
      <c r="BA2043" s="66">
        <f t="shared" si="730"/>
        <v>1.259746114347382E-2</v>
      </c>
      <c r="BB2043">
        <f t="shared" si="731"/>
        <v>100</v>
      </c>
      <c r="BC2043" t="str">
        <f t="shared" si="732"/>
        <v/>
      </c>
    </row>
    <row r="2044" spans="1:55" ht="15" customHeight="1">
      <c r="A2044" s="56">
        <v>2040</v>
      </c>
      <c r="B2044" s="57">
        <v>45519</v>
      </c>
      <c r="C2044" s="56">
        <v>2024</v>
      </c>
      <c r="D2044" s="58" t="s">
        <v>239</v>
      </c>
      <c r="E2044" s="59">
        <v>19490.150000000001</v>
      </c>
      <c r="F2044" s="60">
        <v>9.3690999999999997E-2</v>
      </c>
      <c r="G2044" s="60">
        <v>-5.7326000000000002E-2</v>
      </c>
      <c r="H2044" s="61">
        <v>0.81630000000000003</v>
      </c>
      <c r="I2044" s="62">
        <v>331</v>
      </c>
      <c r="J2044" s="56" t="s">
        <v>235</v>
      </c>
      <c r="K2044" s="63">
        <v>15.23</v>
      </c>
      <c r="L2044" s="56">
        <f t="shared" si="710"/>
        <v>100</v>
      </c>
      <c r="M2044" s="56">
        <f t="shared" si="711"/>
        <v>100</v>
      </c>
      <c r="N2044" s="56">
        <f t="shared" si="712"/>
        <v>100</v>
      </c>
      <c r="O2044" s="56">
        <f t="shared" si="713"/>
        <v>100</v>
      </c>
      <c r="P2044" s="56">
        <f t="shared" si="714"/>
        <v>100</v>
      </c>
      <c r="Q2044" s="63"/>
      <c r="R2044" s="56"/>
      <c r="S2044" s="60">
        <f t="shared" si="727"/>
        <v>2.4574350196712613E-2</v>
      </c>
      <c r="T2044" s="64">
        <f t="shared" si="728"/>
        <v>-5.92958616429895E-2</v>
      </c>
      <c r="V2044" s="65"/>
      <c r="W2044" s="65"/>
      <c r="Y2044" s="15" t="str">
        <f t="shared" si="715"/>
        <v>EASY</v>
      </c>
      <c r="AA2044" s="66">
        <f t="shared" si="729"/>
        <v>9.0736272838620291E-2</v>
      </c>
      <c r="AB2044">
        <f>LOOKUP($B2044,'07_L1政策步階'!$A$4:$A$14,'07_L1政策步階'!$C$4:$C$14)</f>
        <v>0</v>
      </c>
      <c r="AC2044" s="65"/>
      <c r="AD2044" s="65"/>
      <c r="AE2044" s="65"/>
      <c r="AF2044" s="65"/>
      <c r="AG2044" s="65"/>
      <c r="AH2044" s="65"/>
      <c r="AI2044" s="65"/>
      <c r="AJ2044" s="65"/>
      <c r="AK2044" s="65"/>
      <c r="AL2044">
        <f t="shared" si="716"/>
        <v>100</v>
      </c>
      <c r="AM2044">
        <f t="shared" si="717"/>
        <v>50</v>
      </c>
      <c r="AN2044" t="str">
        <f t="shared" si="718"/>
        <v/>
      </c>
      <c r="AO2044" t="str">
        <f t="shared" si="719"/>
        <v/>
      </c>
      <c r="AP2044" t="str">
        <f t="shared" si="720"/>
        <v/>
      </c>
      <c r="AQ2044" t="str">
        <f t="shared" si="721"/>
        <v/>
      </c>
      <c r="AR2044" t="str">
        <f t="shared" si="722"/>
        <v/>
      </c>
      <c r="AS2044" t="str">
        <f t="shared" si="723"/>
        <v/>
      </c>
      <c r="AT2044" t="str">
        <f t="shared" si="724"/>
        <v/>
      </c>
      <c r="AU2044" t="str">
        <f t="shared" si="725"/>
        <v/>
      </c>
      <c r="AV2044" t="str">
        <f t="shared" si="726"/>
        <v/>
      </c>
      <c r="AW2044">
        <f>'01_指標庫'!$H$4*ISNUMBER($F2044)+'01_指標庫'!$H$5*ISNUMBER($AA2044)+'01_指標庫'!$H$6*ISNUMBER($G2044)+'01_指標庫'!$H$7*ISNUMBER($H2044)+'01_指標庫'!$H$8*ISNUMBER($AF2044)+'01_指標庫'!$H$9*ISNUMBER($AG2044)+'01_指標庫'!$H$10*ISNUMBER($AB2044)+'01_指標庫'!$H$11*ISNUMBER($AC2044)+'01_指標庫'!$H$12*ISNUMBER($AD2044)+'01_指標庫'!$H$13*ISNUMBER($AE2044)+'01_指標庫'!$H$14*ISNUMBER($I2044)+'01_指標庫'!$H$15*ISNUMBER($AH2044)+'01_指標庫'!$H$16*ISNUMBER($K2044)+'01_指標庫'!$H$17*ISNUMBER($AI2044)+'01_指標庫'!$H$18*ISNUMBER($AJ2044)+'01_指標庫'!$H$19*ISNUMBER($AK2044)+'01_指標庫'!$H$20*ISNUMBER($BB2044)+'01_指標庫'!$H$21*ISNUMBER($BC2044)</f>
        <v>51</v>
      </c>
      <c r="AX2044">
        <f>IF(AW2044=0,50,ROUND(('01_指標庫'!$H$4*IF(ISNUMBER($F2044),L2044,0)+'01_指標庫'!$H$5*IF(ISNUMBER($AA2044),AL2044,0)+'01_指標庫'!$H$6*IF(ISNUMBER($G2044),M2044,0)+'01_指標庫'!$H$7*IF(ISNUMBER($H2044),N2044,0)+'01_指標庫'!$H$8*IF(ISNUMBER($AF2044),AQ2044,0)+'01_指標庫'!$H$9*IF(ISNUMBER($AG2044),AR2044,0)+'01_指標庫'!$H$10*IF(ISNUMBER($AB2044),AM2044,0)+'01_指標庫'!$H$11*IF(ISNUMBER($AC2044),AN2044,0)+'01_指標庫'!$H$12*IF(ISNUMBER($AD2044),AO2044,0)+'01_指標庫'!$H$13*IF(ISNUMBER($AE2044),AP2044,0)+'01_指標庫'!$H$14*IF(ISNUMBER($I2044),O2044,0)+'01_指標庫'!$H$15*IF(ISNUMBER($AH2044),AS2044,0)+'01_指標庫'!$H$16*IF(ISNUMBER($K2044),P2044,0)+'01_指標庫'!$H$17*IF(ISNUMBER($AI2044),AT2044,0)+'01_指標庫'!$H$18*IF(ISNUMBER($AJ2044),AU2044,0)+'01_指標庫'!$H$19*IF(ISNUMBER($AK2044),AV2044,0)+'01_指標庫'!$H$20*IF(ISNUMBER($BB2044),BB2044,0)+'01_指標庫'!$H$21*IF(ISNUMBER($BC2044),BC2044,0))/AW2044,1))</f>
        <v>95.1</v>
      </c>
      <c r="AY2044" s="67"/>
      <c r="AZ2044" s="67"/>
      <c r="BA2044" s="66">
        <f t="shared" si="730"/>
        <v>2.0938523559542954E-2</v>
      </c>
      <c r="BB2044">
        <f t="shared" si="731"/>
        <v>100</v>
      </c>
      <c r="BC2044" t="str">
        <f t="shared" si="732"/>
        <v/>
      </c>
    </row>
    <row r="2045" spans="1:55" ht="15" customHeight="1">
      <c r="A2045" s="56">
        <v>2041</v>
      </c>
      <c r="B2045" s="57">
        <v>45520</v>
      </c>
      <c r="C2045" s="56">
        <v>2024</v>
      </c>
      <c r="D2045" s="58" t="s">
        <v>234</v>
      </c>
      <c r="E2045" s="59">
        <v>19508.52</v>
      </c>
      <c r="F2045" s="60">
        <v>9.3134999999999996E-2</v>
      </c>
      <c r="G2045" s="60">
        <v>-5.6437000000000001E-2</v>
      </c>
      <c r="H2045" s="61">
        <v>0.79590000000000005</v>
      </c>
      <c r="I2045" s="62">
        <v>329</v>
      </c>
      <c r="J2045" s="56" t="s">
        <v>235</v>
      </c>
      <c r="K2045" s="63">
        <v>14.8</v>
      </c>
      <c r="L2045" s="56">
        <f t="shared" si="710"/>
        <v>100</v>
      </c>
      <c r="M2045" s="56">
        <f t="shared" si="711"/>
        <v>100</v>
      </c>
      <c r="N2045" s="56">
        <f t="shared" si="712"/>
        <v>100</v>
      </c>
      <c r="O2045" s="56">
        <f t="shared" si="713"/>
        <v>100</v>
      </c>
      <c r="P2045" s="56">
        <f t="shared" si="714"/>
        <v>100</v>
      </c>
      <c r="Q2045" s="63"/>
      <c r="R2045" s="56"/>
      <c r="S2045" s="60">
        <f t="shared" si="727"/>
        <v>9.4252737921451946E-4</v>
      </c>
      <c r="T2045" s="64">
        <f t="shared" si="728"/>
        <v>-2.8233749179251477E-2</v>
      </c>
      <c r="V2045" s="65"/>
      <c r="W2045" s="65"/>
      <c r="Y2045" s="15" t="str">
        <f t="shared" si="715"/>
        <v>EASY</v>
      </c>
      <c r="AA2045" s="66">
        <f t="shared" si="729"/>
        <v>8.9686057860641988E-2</v>
      </c>
      <c r="AB2045">
        <f>LOOKUP($B2045,'07_L1政策步階'!$A$4:$A$14,'07_L1政策步階'!$C$4:$C$14)</f>
        <v>0</v>
      </c>
      <c r="AC2045" s="65"/>
      <c r="AD2045" s="65"/>
      <c r="AE2045" s="65"/>
      <c r="AF2045" s="65"/>
      <c r="AG2045" s="65"/>
      <c r="AH2045" s="65"/>
      <c r="AI2045" s="65"/>
      <c r="AJ2045" s="65"/>
      <c r="AK2045" s="65"/>
      <c r="AL2045">
        <f t="shared" si="716"/>
        <v>100</v>
      </c>
      <c r="AM2045">
        <f t="shared" si="717"/>
        <v>50</v>
      </c>
      <c r="AN2045" t="str">
        <f t="shared" si="718"/>
        <v/>
      </c>
      <c r="AO2045" t="str">
        <f t="shared" si="719"/>
        <v/>
      </c>
      <c r="AP2045" t="str">
        <f t="shared" si="720"/>
        <v/>
      </c>
      <c r="AQ2045" t="str">
        <f t="shared" si="721"/>
        <v/>
      </c>
      <c r="AR2045" t="str">
        <f t="shared" si="722"/>
        <v/>
      </c>
      <c r="AS2045" t="str">
        <f t="shared" si="723"/>
        <v/>
      </c>
      <c r="AT2045" t="str">
        <f t="shared" si="724"/>
        <v/>
      </c>
      <c r="AU2045" t="str">
        <f t="shared" si="725"/>
        <v/>
      </c>
      <c r="AV2045" t="str">
        <f t="shared" si="726"/>
        <v/>
      </c>
      <c r="AW2045">
        <f>'01_指標庫'!$H$4*ISNUMBER($F2045)+'01_指標庫'!$H$5*ISNUMBER($AA2045)+'01_指標庫'!$H$6*ISNUMBER($G2045)+'01_指標庫'!$H$7*ISNUMBER($H2045)+'01_指標庫'!$H$8*ISNUMBER($AF2045)+'01_指標庫'!$H$9*ISNUMBER($AG2045)+'01_指標庫'!$H$10*ISNUMBER($AB2045)+'01_指標庫'!$H$11*ISNUMBER($AC2045)+'01_指標庫'!$H$12*ISNUMBER($AD2045)+'01_指標庫'!$H$13*ISNUMBER($AE2045)+'01_指標庫'!$H$14*ISNUMBER($I2045)+'01_指標庫'!$H$15*ISNUMBER($AH2045)+'01_指標庫'!$H$16*ISNUMBER($K2045)+'01_指標庫'!$H$17*ISNUMBER($AI2045)+'01_指標庫'!$H$18*ISNUMBER($AJ2045)+'01_指標庫'!$H$19*ISNUMBER($AK2045)+'01_指標庫'!$H$20*ISNUMBER($BB2045)+'01_指標庫'!$H$21*ISNUMBER($BC2045)</f>
        <v>51</v>
      </c>
      <c r="AX2045">
        <f>IF(AW2045=0,50,ROUND(('01_指標庫'!$H$4*IF(ISNUMBER($F2045),L2045,0)+'01_指標庫'!$H$5*IF(ISNUMBER($AA2045),AL2045,0)+'01_指標庫'!$H$6*IF(ISNUMBER($G2045),M2045,0)+'01_指標庫'!$H$7*IF(ISNUMBER($H2045),N2045,0)+'01_指標庫'!$H$8*IF(ISNUMBER($AF2045),AQ2045,0)+'01_指標庫'!$H$9*IF(ISNUMBER($AG2045),AR2045,0)+'01_指標庫'!$H$10*IF(ISNUMBER($AB2045),AM2045,0)+'01_指標庫'!$H$11*IF(ISNUMBER($AC2045),AN2045,0)+'01_指標庫'!$H$12*IF(ISNUMBER($AD2045),AO2045,0)+'01_指標庫'!$H$13*IF(ISNUMBER($AE2045),AP2045,0)+'01_指標庫'!$H$14*IF(ISNUMBER($I2045),O2045,0)+'01_指標庫'!$H$15*IF(ISNUMBER($AH2045),AS2045,0)+'01_指標庫'!$H$16*IF(ISNUMBER($K2045),P2045,0)+'01_指標庫'!$H$17*IF(ISNUMBER($AI2045),AT2045,0)+'01_指標庫'!$H$18*IF(ISNUMBER($AJ2045),AU2045,0)+'01_指標庫'!$H$19*IF(ISNUMBER($AK2045),AV2045,0)+'01_指標庫'!$H$20*IF(ISNUMBER($BB2045),BB2045,0)+'01_指標庫'!$H$21*IF(ISNUMBER($BC2045),BC2045,0))/AW2045,1))</f>
        <v>95.1</v>
      </c>
      <c r="AY2045" s="67"/>
      <c r="AZ2045" s="67"/>
      <c r="BA2045" s="66">
        <f t="shared" si="730"/>
        <v>2.5772848982688501E-2</v>
      </c>
      <c r="BB2045">
        <f t="shared" si="731"/>
        <v>100</v>
      </c>
      <c r="BC2045" t="str">
        <f t="shared" si="732"/>
        <v/>
      </c>
    </row>
    <row r="2046" spans="1:55" ht="15" customHeight="1">
      <c r="A2046" s="56">
        <v>2042</v>
      </c>
      <c r="B2046" s="57">
        <v>45523</v>
      </c>
      <c r="C2046" s="56">
        <v>2024</v>
      </c>
      <c r="D2046" s="58" t="s">
        <v>236</v>
      </c>
      <c r="E2046" s="59">
        <v>19766.490000000002</v>
      </c>
      <c r="F2046" s="60">
        <v>0.105931</v>
      </c>
      <c r="G2046" s="60">
        <v>-4.3959999999999999E-2</v>
      </c>
      <c r="H2046" s="61">
        <v>0.85709999999999997</v>
      </c>
      <c r="I2046" s="62">
        <v>321</v>
      </c>
      <c r="J2046" s="56" t="s">
        <v>235</v>
      </c>
      <c r="K2046" s="63">
        <v>14.65</v>
      </c>
      <c r="L2046" s="56">
        <f t="shared" si="710"/>
        <v>100</v>
      </c>
      <c r="M2046" s="56">
        <f t="shared" si="711"/>
        <v>100</v>
      </c>
      <c r="N2046" s="56">
        <f t="shared" si="712"/>
        <v>100</v>
      </c>
      <c r="O2046" s="56">
        <f t="shared" si="713"/>
        <v>100</v>
      </c>
      <c r="P2046" s="56">
        <f t="shared" si="714"/>
        <v>100</v>
      </c>
      <c r="Q2046" s="63"/>
      <c r="R2046" s="56"/>
      <c r="S2046" s="60">
        <f t="shared" si="727"/>
        <v>1.3223453137398478E-2</v>
      </c>
      <c r="T2046" s="64">
        <f t="shared" si="728"/>
        <v>-1.0135135135135198E-2</v>
      </c>
      <c r="V2046" s="65"/>
      <c r="W2046" s="65"/>
      <c r="Y2046" s="15" t="str">
        <f t="shared" si="715"/>
        <v>EASY</v>
      </c>
      <c r="AA2046" s="66">
        <f t="shared" si="729"/>
        <v>8.8887114162297998E-2</v>
      </c>
      <c r="AB2046">
        <f>LOOKUP($B2046,'07_L1政策步階'!$A$4:$A$14,'07_L1政策步階'!$C$4:$C$14)</f>
        <v>0</v>
      </c>
      <c r="AC2046" s="65"/>
      <c r="AD2046" s="65"/>
      <c r="AE2046" s="65"/>
      <c r="AF2046" s="65"/>
      <c r="AG2046" s="65"/>
      <c r="AH2046" s="65"/>
      <c r="AI2046" s="65"/>
      <c r="AJ2046" s="65"/>
      <c r="AK2046" s="65"/>
      <c r="AL2046">
        <f t="shared" si="716"/>
        <v>100</v>
      </c>
      <c r="AM2046">
        <f t="shared" si="717"/>
        <v>50</v>
      </c>
      <c r="AN2046" t="str">
        <f t="shared" si="718"/>
        <v/>
      </c>
      <c r="AO2046" t="str">
        <f t="shared" si="719"/>
        <v/>
      </c>
      <c r="AP2046" t="str">
        <f t="shared" si="720"/>
        <v/>
      </c>
      <c r="AQ2046" t="str">
        <f t="shared" si="721"/>
        <v/>
      </c>
      <c r="AR2046" t="str">
        <f t="shared" si="722"/>
        <v/>
      </c>
      <c r="AS2046" t="str">
        <f t="shared" si="723"/>
        <v/>
      </c>
      <c r="AT2046" t="str">
        <f t="shared" si="724"/>
        <v/>
      </c>
      <c r="AU2046" t="str">
        <f t="shared" si="725"/>
        <v/>
      </c>
      <c r="AV2046" t="str">
        <f t="shared" si="726"/>
        <v/>
      </c>
      <c r="AW2046">
        <f>'01_指標庫'!$H$4*ISNUMBER($F2046)+'01_指標庫'!$H$5*ISNUMBER($AA2046)+'01_指標庫'!$H$6*ISNUMBER($G2046)+'01_指標庫'!$H$7*ISNUMBER($H2046)+'01_指標庫'!$H$8*ISNUMBER($AF2046)+'01_指標庫'!$H$9*ISNUMBER($AG2046)+'01_指標庫'!$H$10*ISNUMBER($AB2046)+'01_指標庫'!$H$11*ISNUMBER($AC2046)+'01_指標庫'!$H$12*ISNUMBER($AD2046)+'01_指標庫'!$H$13*ISNUMBER($AE2046)+'01_指標庫'!$H$14*ISNUMBER($I2046)+'01_指標庫'!$H$15*ISNUMBER($AH2046)+'01_指標庫'!$H$16*ISNUMBER($K2046)+'01_指標庫'!$H$17*ISNUMBER($AI2046)+'01_指標庫'!$H$18*ISNUMBER($AJ2046)+'01_指標庫'!$H$19*ISNUMBER($AK2046)+'01_指標庫'!$H$20*ISNUMBER($BB2046)+'01_指標庫'!$H$21*ISNUMBER($BC2046)</f>
        <v>51</v>
      </c>
      <c r="AX2046">
        <f>IF(AW2046=0,50,ROUND(('01_指標庫'!$H$4*IF(ISNUMBER($F2046),L2046,0)+'01_指標庫'!$H$5*IF(ISNUMBER($AA2046),AL2046,0)+'01_指標庫'!$H$6*IF(ISNUMBER($G2046),M2046,0)+'01_指標庫'!$H$7*IF(ISNUMBER($H2046),N2046,0)+'01_指標庫'!$H$8*IF(ISNUMBER($AF2046),AQ2046,0)+'01_指標庫'!$H$9*IF(ISNUMBER($AG2046),AR2046,0)+'01_指標庫'!$H$10*IF(ISNUMBER($AB2046),AM2046,0)+'01_指標庫'!$H$11*IF(ISNUMBER($AC2046),AN2046,0)+'01_指標庫'!$H$12*IF(ISNUMBER($AD2046),AO2046,0)+'01_指標庫'!$H$13*IF(ISNUMBER($AE2046),AP2046,0)+'01_指標庫'!$H$14*IF(ISNUMBER($I2046),O2046,0)+'01_指標庫'!$H$15*IF(ISNUMBER($AH2046),AS2046,0)+'01_指標庫'!$H$16*IF(ISNUMBER($K2046),P2046,0)+'01_指標庫'!$H$17*IF(ISNUMBER($AI2046),AT2046,0)+'01_指標庫'!$H$18*IF(ISNUMBER($AJ2046),AU2046,0)+'01_指標庫'!$H$19*IF(ISNUMBER($AK2046),AV2046,0)+'01_指標庫'!$H$20*IF(ISNUMBER($BB2046),BB2046,0)+'01_指標庫'!$H$21*IF(ISNUMBER($BC2046),BC2046,0))/AW2046,1))</f>
        <v>95.1</v>
      </c>
      <c r="AY2046" s="67"/>
      <c r="AZ2046" s="67"/>
      <c r="BA2046" s="66">
        <f t="shared" si="730"/>
        <v>2.8585476820362832E-2</v>
      </c>
      <c r="BB2046">
        <f t="shared" si="731"/>
        <v>100</v>
      </c>
      <c r="BC2046" t="str">
        <f t="shared" si="732"/>
        <v/>
      </c>
    </row>
    <row r="2047" spans="1:55" ht="15" customHeight="1">
      <c r="A2047" s="56">
        <v>2043</v>
      </c>
      <c r="B2047" s="57">
        <v>45524</v>
      </c>
      <c r="C2047" s="56">
        <v>2024</v>
      </c>
      <c r="D2047" s="58" t="s">
        <v>237</v>
      </c>
      <c r="E2047" s="59">
        <v>19719.82</v>
      </c>
      <c r="F2047" s="60">
        <v>0.101761</v>
      </c>
      <c r="G2047" s="60">
        <v>-4.6217000000000001E-2</v>
      </c>
      <c r="H2047" s="61">
        <v>0.8367</v>
      </c>
      <c r="I2047" s="62">
        <v>325</v>
      </c>
      <c r="J2047" s="56" t="s">
        <v>235</v>
      </c>
      <c r="K2047" s="63">
        <v>15.88</v>
      </c>
      <c r="L2047" s="56">
        <f t="shared" si="710"/>
        <v>100</v>
      </c>
      <c r="M2047" s="56">
        <f t="shared" si="711"/>
        <v>100</v>
      </c>
      <c r="N2047" s="56">
        <f t="shared" si="712"/>
        <v>100</v>
      </c>
      <c r="O2047" s="56">
        <f t="shared" si="713"/>
        <v>100</v>
      </c>
      <c r="P2047" s="56">
        <f t="shared" si="714"/>
        <v>100</v>
      </c>
      <c r="Q2047" s="63"/>
      <c r="R2047" s="56"/>
      <c r="S2047" s="60">
        <f t="shared" si="727"/>
        <v>-2.3610666334792363E-3</v>
      </c>
      <c r="T2047" s="64">
        <f t="shared" si="728"/>
        <v>8.3959044368600688E-2</v>
      </c>
      <c r="V2047" s="65"/>
      <c r="W2047" s="65"/>
      <c r="Y2047" s="15" t="str">
        <f t="shared" si="715"/>
        <v>EASY</v>
      </c>
      <c r="AA2047" s="66">
        <f t="shared" si="729"/>
        <v>8.815276388609572E-2</v>
      </c>
      <c r="AB2047">
        <f>LOOKUP($B2047,'07_L1政策步階'!$A$4:$A$14,'07_L1政策步階'!$C$4:$C$14)</f>
        <v>0</v>
      </c>
      <c r="AC2047" s="65"/>
      <c r="AD2047" s="65"/>
      <c r="AE2047" s="65"/>
      <c r="AF2047" s="65"/>
      <c r="AG2047" s="65"/>
      <c r="AH2047" s="65"/>
      <c r="AI2047" s="65"/>
      <c r="AJ2047" s="65"/>
      <c r="AK2047" s="65"/>
      <c r="AL2047">
        <f t="shared" si="716"/>
        <v>100</v>
      </c>
      <c r="AM2047">
        <f t="shared" si="717"/>
        <v>50</v>
      </c>
      <c r="AN2047" t="str">
        <f t="shared" si="718"/>
        <v/>
      </c>
      <c r="AO2047" t="str">
        <f t="shared" si="719"/>
        <v/>
      </c>
      <c r="AP2047" t="str">
        <f t="shared" si="720"/>
        <v/>
      </c>
      <c r="AQ2047" t="str">
        <f t="shared" si="721"/>
        <v/>
      </c>
      <c r="AR2047" t="str">
        <f t="shared" si="722"/>
        <v/>
      </c>
      <c r="AS2047" t="str">
        <f t="shared" si="723"/>
        <v/>
      </c>
      <c r="AT2047" t="str">
        <f t="shared" si="724"/>
        <v/>
      </c>
      <c r="AU2047" t="str">
        <f t="shared" si="725"/>
        <v/>
      </c>
      <c r="AV2047" t="str">
        <f t="shared" si="726"/>
        <v/>
      </c>
      <c r="AW2047">
        <f>'01_指標庫'!$H$4*ISNUMBER($F2047)+'01_指標庫'!$H$5*ISNUMBER($AA2047)+'01_指標庫'!$H$6*ISNUMBER($G2047)+'01_指標庫'!$H$7*ISNUMBER($H2047)+'01_指標庫'!$H$8*ISNUMBER($AF2047)+'01_指標庫'!$H$9*ISNUMBER($AG2047)+'01_指標庫'!$H$10*ISNUMBER($AB2047)+'01_指標庫'!$H$11*ISNUMBER($AC2047)+'01_指標庫'!$H$12*ISNUMBER($AD2047)+'01_指標庫'!$H$13*ISNUMBER($AE2047)+'01_指標庫'!$H$14*ISNUMBER($I2047)+'01_指標庫'!$H$15*ISNUMBER($AH2047)+'01_指標庫'!$H$16*ISNUMBER($K2047)+'01_指標庫'!$H$17*ISNUMBER($AI2047)+'01_指標庫'!$H$18*ISNUMBER($AJ2047)+'01_指標庫'!$H$19*ISNUMBER($AK2047)+'01_指標庫'!$H$20*ISNUMBER($BB2047)+'01_指標庫'!$H$21*ISNUMBER($BC2047)</f>
        <v>51</v>
      </c>
      <c r="AX2047">
        <f>IF(AW2047=0,50,ROUND(('01_指標庫'!$H$4*IF(ISNUMBER($F2047),L2047,0)+'01_指標庫'!$H$5*IF(ISNUMBER($AA2047),AL2047,0)+'01_指標庫'!$H$6*IF(ISNUMBER($G2047),M2047,0)+'01_指標庫'!$H$7*IF(ISNUMBER($H2047),N2047,0)+'01_指標庫'!$H$8*IF(ISNUMBER($AF2047),AQ2047,0)+'01_指標庫'!$H$9*IF(ISNUMBER($AG2047),AR2047,0)+'01_指標庫'!$H$10*IF(ISNUMBER($AB2047),AM2047,0)+'01_指標庫'!$H$11*IF(ISNUMBER($AC2047),AN2047,0)+'01_指標庫'!$H$12*IF(ISNUMBER($AD2047),AO2047,0)+'01_指標庫'!$H$13*IF(ISNUMBER($AE2047),AP2047,0)+'01_指標庫'!$H$14*IF(ISNUMBER($I2047),O2047,0)+'01_指標庫'!$H$15*IF(ISNUMBER($AH2047),AS2047,0)+'01_指標庫'!$H$16*IF(ISNUMBER($K2047),P2047,0)+'01_指標庫'!$H$17*IF(ISNUMBER($AI2047),AT2047,0)+'01_指標庫'!$H$18*IF(ISNUMBER($AJ2047),AU2047,0)+'01_指標庫'!$H$19*IF(ISNUMBER($AK2047),AV2047,0)+'01_指標庫'!$H$20*IF(ISNUMBER($BB2047),BB2047,0)+'01_指標庫'!$H$21*IF(ISNUMBER($BC2047),BC2047,0))/AW2047,1))</f>
        <v>95.1</v>
      </c>
      <c r="AY2047" s="67"/>
      <c r="AZ2047" s="67"/>
      <c r="BA2047" s="66">
        <f t="shared" si="730"/>
        <v>2.7205155890893451E-2</v>
      </c>
      <c r="BB2047">
        <f t="shared" si="731"/>
        <v>100</v>
      </c>
      <c r="BC2047" t="str">
        <f t="shared" si="732"/>
        <v/>
      </c>
    </row>
    <row r="2048" spans="1:55" ht="15" customHeight="1">
      <c r="A2048" s="56">
        <v>2044</v>
      </c>
      <c r="B2048" s="57">
        <v>45525</v>
      </c>
      <c r="C2048" s="56">
        <v>2024</v>
      </c>
      <c r="D2048" s="58" t="s">
        <v>238</v>
      </c>
      <c r="E2048" s="59">
        <v>19824.84</v>
      </c>
      <c r="F2048" s="60">
        <v>0.106113</v>
      </c>
      <c r="G2048" s="60">
        <v>-4.1138000000000001E-2</v>
      </c>
      <c r="H2048" s="61">
        <v>0.85709999999999997</v>
      </c>
      <c r="I2048" s="62">
        <v>327</v>
      </c>
      <c r="J2048" s="56" t="s">
        <v>235</v>
      </c>
      <c r="K2048" s="63">
        <v>16.27</v>
      </c>
      <c r="L2048" s="56">
        <f t="shared" si="710"/>
        <v>100</v>
      </c>
      <c r="M2048" s="56">
        <f t="shared" si="711"/>
        <v>100</v>
      </c>
      <c r="N2048" s="56">
        <f t="shared" si="712"/>
        <v>100</v>
      </c>
      <c r="O2048" s="56">
        <f t="shared" si="713"/>
        <v>100</v>
      </c>
      <c r="P2048" s="56">
        <f t="shared" si="714"/>
        <v>100</v>
      </c>
      <c r="Q2048" s="63"/>
      <c r="R2048" s="56"/>
      <c r="S2048" s="60">
        <f t="shared" si="727"/>
        <v>5.3256064203426323E-3</v>
      </c>
      <c r="T2048" s="64">
        <f t="shared" si="728"/>
        <v>2.4559193954659886E-2</v>
      </c>
      <c r="V2048" s="65"/>
      <c r="W2048" s="65"/>
      <c r="Y2048" s="15" t="str">
        <f t="shared" si="715"/>
        <v>EASY</v>
      </c>
      <c r="AA2048" s="66">
        <f t="shared" si="729"/>
        <v>8.7500800508772514E-2</v>
      </c>
      <c r="AB2048">
        <f>LOOKUP($B2048,'07_L1政策步階'!$A$4:$A$14,'07_L1政策步階'!$C$4:$C$14)</f>
        <v>0</v>
      </c>
      <c r="AC2048" s="65"/>
      <c r="AD2048" s="65"/>
      <c r="AE2048" s="65"/>
      <c r="AF2048" s="65"/>
      <c r="AG2048" s="65"/>
      <c r="AH2048" s="65"/>
      <c r="AI2048" s="65"/>
      <c r="AJ2048" s="65"/>
      <c r="AK2048" s="65"/>
      <c r="AL2048">
        <f t="shared" si="716"/>
        <v>100</v>
      </c>
      <c r="AM2048">
        <f t="shared" si="717"/>
        <v>50</v>
      </c>
      <c r="AN2048" t="str">
        <f t="shared" si="718"/>
        <v/>
      </c>
      <c r="AO2048" t="str">
        <f t="shared" si="719"/>
        <v/>
      </c>
      <c r="AP2048" t="str">
        <f t="shared" si="720"/>
        <v/>
      </c>
      <c r="AQ2048" t="str">
        <f t="shared" si="721"/>
        <v/>
      </c>
      <c r="AR2048" t="str">
        <f t="shared" si="722"/>
        <v/>
      </c>
      <c r="AS2048" t="str">
        <f t="shared" si="723"/>
        <v/>
      </c>
      <c r="AT2048" t="str">
        <f t="shared" si="724"/>
        <v/>
      </c>
      <c r="AU2048" t="str">
        <f t="shared" si="725"/>
        <v/>
      </c>
      <c r="AV2048" t="str">
        <f t="shared" si="726"/>
        <v/>
      </c>
      <c r="AW2048">
        <f>'01_指標庫'!$H$4*ISNUMBER($F2048)+'01_指標庫'!$H$5*ISNUMBER($AA2048)+'01_指標庫'!$H$6*ISNUMBER($G2048)+'01_指標庫'!$H$7*ISNUMBER($H2048)+'01_指標庫'!$H$8*ISNUMBER($AF2048)+'01_指標庫'!$H$9*ISNUMBER($AG2048)+'01_指標庫'!$H$10*ISNUMBER($AB2048)+'01_指標庫'!$H$11*ISNUMBER($AC2048)+'01_指標庫'!$H$12*ISNUMBER($AD2048)+'01_指標庫'!$H$13*ISNUMBER($AE2048)+'01_指標庫'!$H$14*ISNUMBER($I2048)+'01_指標庫'!$H$15*ISNUMBER($AH2048)+'01_指標庫'!$H$16*ISNUMBER($K2048)+'01_指標庫'!$H$17*ISNUMBER($AI2048)+'01_指標庫'!$H$18*ISNUMBER($AJ2048)+'01_指標庫'!$H$19*ISNUMBER($AK2048)+'01_指標庫'!$H$20*ISNUMBER($BB2048)+'01_指標庫'!$H$21*ISNUMBER($BC2048)</f>
        <v>51</v>
      </c>
      <c r="AX2048">
        <f>IF(AW2048=0,50,ROUND(('01_指標庫'!$H$4*IF(ISNUMBER($F2048),L2048,0)+'01_指標庫'!$H$5*IF(ISNUMBER($AA2048),AL2048,0)+'01_指標庫'!$H$6*IF(ISNUMBER($G2048),M2048,0)+'01_指標庫'!$H$7*IF(ISNUMBER($H2048),N2048,0)+'01_指標庫'!$H$8*IF(ISNUMBER($AF2048),AQ2048,0)+'01_指標庫'!$H$9*IF(ISNUMBER($AG2048),AR2048,0)+'01_指標庫'!$H$10*IF(ISNUMBER($AB2048),AM2048,0)+'01_指標庫'!$H$11*IF(ISNUMBER($AC2048),AN2048,0)+'01_指標庫'!$H$12*IF(ISNUMBER($AD2048),AO2048,0)+'01_指標庫'!$H$13*IF(ISNUMBER($AE2048),AP2048,0)+'01_指標庫'!$H$14*IF(ISNUMBER($I2048),O2048,0)+'01_指標庫'!$H$15*IF(ISNUMBER($AH2048),AS2048,0)+'01_指標庫'!$H$16*IF(ISNUMBER($K2048),P2048,0)+'01_指標庫'!$H$17*IF(ISNUMBER($AI2048),AT2048,0)+'01_指標庫'!$H$18*IF(ISNUMBER($AJ2048),AU2048,0)+'01_指標庫'!$H$19*IF(ISNUMBER($AK2048),AV2048,0)+'01_指標庫'!$H$20*IF(ISNUMBER($BB2048),BB2048,0)+'01_指標庫'!$H$21*IF(ISNUMBER($BC2048),BC2048,0))/AW2048,1))</f>
        <v>95.1</v>
      </c>
      <c r="AY2048" s="67"/>
      <c r="AZ2048" s="67"/>
      <c r="BA2048" s="66">
        <f t="shared" si="730"/>
        <v>2.508635203100118E-2</v>
      </c>
      <c r="BB2048">
        <f t="shared" si="731"/>
        <v>100</v>
      </c>
      <c r="BC2048" t="str">
        <f t="shared" si="732"/>
        <v/>
      </c>
    </row>
    <row r="2049" spans="1:55" ht="15" customHeight="1">
      <c r="A2049" s="56">
        <v>2045</v>
      </c>
      <c r="B2049" s="57">
        <v>45526</v>
      </c>
      <c r="C2049" s="56">
        <v>2024</v>
      </c>
      <c r="D2049" s="58" t="s">
        <v>239</v>
      </c>
      <c r="E2049" s="59">
        <v>19491.84</v>
      </c>
      <c r="F2049" s="60">
        <v>8.6203000000000002E-2</v>
      </c>
      <c r="G2049" s="60">
        <v>-5.7244000000000003E-2</v>
      </c>
      <c r="H2049" s="61">
        <v>0.81630000000000003</v>
      </c>
      <c r="I2049" s="62">
        <v>321</v>
      </c>
      <c r="J2049" s="56" t="s">
        <v>235</v>
      </c>
      <c r="K2049" s="63">
        <v>17.55</v>
      </c>
      <c r="L2049" s="56">
        <f t="shared" si="710"/>
        <v>100</v>
      </c>
      <c r="M2049" s="56">
        <f t="shared" si="711"/>
        <v>100</v>
      </c>
      <c r="N2049" s="56">
        <f t="shared" si="712"/>
        <v>100</v>
      </c>
      <c r="O2049" s="56">
        <f t="shared" si="713"/>
        <v>100</v>
      </c>
      <c r="P2049" s="56">
        <f t="shared" si="714"/>
        <v>100</v>
      </c>
      <c r="Q2049" s="63"/>
      <c r="R2049" s="56"/>
      <c r="S2049" s="60">
        <f t="shared" si="727"/>
        <v>-1.679710908133436E-2</v>
      </c>
      <c r="T2049" s="64">
        <f t="shared" si="728"/>
        <v>7.8672403196066387E-2</v>
      </c>
      <c r="V2049" s="65"/>
      <c r="W2049" s="65"/>
      <c r="Y2049" s="15" t="str">
        <f t="shared" si="715"/>
        <v>EASY</v>
      </c>
      <c r="AA2049" s="66">
        <f t="shared" si="729"/>
        <v>8.648378833800785E-2</v>
      </c>
      <c r="AB2049">
        <f>LOOKUP($B2049,'07_L1政策步階'!$A$4:$A$14,'07_L1政策步階'!$C$4:$C$14)</f>
        <v>0</v>
      </c>
      <c r="AC2049" s="65"/>
      <c r="AD2049" s="65"/>
      <c r="AE2049" s="65"/>
      <c r="AF2049" s="65"/>
      <c r="AG2049" s="65"/>
      <c r="AH2049" s="65"/>
      <c r="AI2049" s="65"/>
      <c r="AJ2049" s="65"/>
      <c r="AK2049" s="65"/>
      <c r="AL2049">
        <f t="shared" si="716"/>
        <v>100</v>
      </c>
      <c r="AM2049">
        <f t="shared" si="717"/>
        <v>50</v>
      </c>
      <c r="AN2049" t="str">
        <f t="shared" si="718"/>
        <v/>
      </c>
      <c r="AO2049" t="str">
        <f t="shared" si="719"/>
        <v/>
      </c>
      <c r="AP2049" t="str">
        <f t="shared" si="720"/>
        <v/>
      </c>
      <c r="AQ2049" t="str">
        <f t="shared" si="721"/>
        <v/>
      </c>
      <c r="AR2049" t="str">
        <f t="shared" si="722"/>
        <v/>
      </c>
      <c r="AS2049" t="str">
        <f t="shared" si="723"/>
        <v/>
      </c>
      <c r="AT2049" t="str">
        <f t="shared" si="724"/>
        <v/>
      </c>
      <c r="AU2049" t="str">
        <f t="shared" si="725"/>
        <v/>
      </c>
      <c r="AV2049" t="str">
        <f t="shared" si="726"/>
        <v/>
      </c>
      <c r="AW2049">
        <f>'01_指標庫'!$H$4*ISNUMBER($F2049)+'01_指標庫'!$H$5*ISNUMBER($AA2049)+'01_指標庫'!$H$6*ISNUMBER($G2049)+'01_指標庫'!$H$7*ISNUMBER($H2049)+'01_指標庫'!$H$8*ISNUMBER($AF2049)+'01_指標庫'!$H$9*ISNUMBER($AG2049)+'01_指標庫'!$H$10*ISNUMBER($AB2049)+'01_指標庫'!$H$11*ISNUMBER($AC2049)+'01_指標庫'!$H$12*ISNUMBER($AD2049)+'01_指標庫'!$H$13*ISNUMBER($AE2049)+'01_指標庫'!$H$14*ISNUMBER($I2049)+'01_指標庫'!$H$15*ISNUMBER($AH2049)+'01_指標庫'!$H$16*ISNUMBER($K2049)+'01_指標庫'!$H$17*ISNUMBER($AI2049)+'01_指標庫'!$H$18*ISNUMBER($AJ2049)+'01_指標庫'!$H$19*ISNUMBER($AK2049)+'01_指標庫'!$H$20*ISNUMBER($BB2049)+'01_指標庫'!$H$21*ISNUMBER($BC2049)</f>
        <v>51</v>
      </c>
      <c r="AX2049">
        <f>IF(AW2049=0,50,ROUND(('01_指標庫'!$H$4*IF(ISNUMBER($F2049),L2049,0)+'01_指標庫'!$H$5*IF(ISNUMBER($AA2049),AL2049,0)+'01_指標庫'!$H$6*IF(ISNUMBER($G2049),M2049,0)+'01_指標庫'!$H$7*IF(ISNUMBER($H2049),N2049,0)+'01_指標庫'!$H$8*IF(ISNUMBER($AF2049),AQ2049,0)+'01_指標庫'!$H$9*IF(ISNUMBER($AG2049),AR2049,0)+'01_指標庫'!$H$10*IF(ISNUMBER($AB2049),AM2049,0)+'01_指標庫'!$H$11*IF(ISNUMBER($AC2049),AN2049,0)+'01_指標庫'!$H$12*IF(ISNUMBER($AD2049),AO2049,0)+'01_指標庫'!$H$13*IF(ISNUMBER($AE2049),AP2049,0)+'01_指標庫'!$H$14*IF(ISNUMBER($I2049),O2049,0)+'01_指標庫'!$H$15*IF(ISNUMBER($AH2049),AS2049,0)+'01_指標庫'!$H$16*IF(ISNUMBER($K2049),P2049,0)+'01_指標庫'!$H$17*IF(ISNUMBER($AI2049),AT2049,0)+'01_指標庫'!$H$18*IF(ISNUMBER($AJ2049),AU2049,0)+'01_指標庫'!$H$19*IF(ISNUMBER($AK2049),AV2049,0)+'01_指標庫'!$H$20*IF(ISNUMBER($BB2049),BB2049,0)+'01_指標庫'!$H$21*IF(ISNUMBER($BC2049),BC2049,0))/AW2049,1))</f>
        <v>95.1</v>
      </c>
      <c r="AY2049" s="67"/>
      <c r="AZ2049" s="67"/>
      <c r="BA2049" s="66">
        <f t="shared" si="730"/>
        <v>1.9374770265737418E-2</v>
      </c>
      <c r="BB2049">
        <f t="shared" si="731"/>
        <v>100</v>
      </c>
      <c r="BC2049" t="str">
        <f t="shared" si="732"/>
        <v/>
      </c>
    </row>
    <row r="2050" spans="1:55" ht="15" customHeight="1">
      <c r="A2050" s="56">
        <v>2046</v>
      </c>
      <c r="B2050" s="57">
        <v>45527</v>
      </c>
      <c r="C2050" s="56">
        <v>2024</v>
      </c>
      <c r="D2050" s="58" t="s">
        <v>234</v>
      </c>
      <c r="E2050" s="59">
        <v>19720.87</v>
      </c>
      <c r="F2050" s="60">
        <v>9.7569000000000003E-2</v>
      </c>
      <c r="G2050" s="60">
        <v>-4.6167E-2</v>
      </c>
      <c r="H2050" s="61">
        <v>0.77549999999999997</v>
      </c>
      <c r="I2050" s="62">
        <v>319</v>
      </c>
      <c r="J2050" s="56" t="s">
        <v>235</v>
      </c>
      <c r="K2050" s="63">
        <v>15.86</v>
      </c>
      <c r="L2050" s="56">
        <f t="shared" si="710"/>
        <v>100</v>
      </c>
      <c r="M2050" s="56">
        <f t="shared" si="711"/>
        <v>100</v>
      </c>
      <c r="N2050" s="56">
        <f t="shared" si="712"/>
        <v>100</v>
      </c>
      <c r="O2050" s="56">
        <f t="shared" si="713"/>
        <v>100</v>
      </c>
      <c r="P2050" s="56">
        <f t="shared" si="714"/>
        <v>100</v>
      </c>
      <c r="Q2050" s="63"/>
      <c r="R2050" s="56"/>
      <c r="S2050" s="60">
        <f t="shared" si="727"/>
        <v>1.1750045147097321E-2</v>
      </c>
      <c r="T2050" s="64">
        <f t="shared" si="728"/>
        <v>-9.6296296296296324E-2</v>
      </c>
      <c r="V2050" s="65"/>
      <c r="W2050" s="65"/>
      <c r="Y2050" s="15" t="str">
        <f t="shared" si="715"/>
        <v>EASY</v>
      </c>
      <c r="AA2050" s="66">
        <f t="shared" si="729"/>
        <v>8.5387920510249238E-2</v>
      </c>
      <c r="AB2050">
        <f>LOOKUP($B2050,'07_L1政策步階'!$A$4:$A$14,'07_L1政策步階'!$C$4:$C$14)</f>
        <v>0</v>
      </c>
      <c r="AC2050" s="65"/>
      <c r="AD2050" s="65"/>
      <c r="AE2050" s="65"/>
      <c r="AF2050" s="65"/>
      <c r="AG2050" s="65"/>
      <c r="AH2050" s="65"/>
      <c r="AI2050" s="65"/>
      <c r="AJ2050" s="65"/>
      <c r="AK2050" s="65"/>
      <c r="AL2050">
        <f t="shared" si="716"/>
        <v>100</v>
      </c>
      <c r="AM2050">
        <f t="shared" si="717"/>
        <v>50</v>
      </c>
      <c r="AN2050" t="str">
        <f t="shared" si="718"/>
        <v/>
      </c>
      <c r="AO2050" t="str">
        <f t="shared" si="719"/>
        <v/>
      </c>
      <c r="AP2050" t="str">
        <f t="shared" si="720"/>
        <v/>
      </c>
      <c r="AQ2050" t="str">
        <f t="shared" si="721"/>
        <v/>
      </c>
      <c r="AR2050" t="str">
        <f t="shared" si="722"/>
        <v/>
      </c>
      <c r="AS2050" t="str">
        <f t="shared" si="723"/>
        <v/>
      </c>
      <c r="AT2050" t="str">
        <f t="shared" si="724"/>
        <v/>
      </c>
      <c r="AU2050" t="str">
        <f t="shared" si="725"/>
        <v/>
      </c>
      <c r="AV2050" t="str">
        <f t="shared" si="726"/>
        <v/>
      </c>
      <c r="AW2050">
        <f>'01_指標庫'!$H$4*ISNUMBER($F2050)+'01_指標庫'!$H$5*ISNUMBER($AA2050)+'01_指標庫'!$H$6*ISNUMBER($G2050)+'01_指標庫'!$H$7*ISNUMBER($H2050)+'01_指標庫'!$H$8*ISNUMBER($AF2050)+'01_指標庫'!$H$9*ISNUMBER($AG2050)+'01_指標庫'!$H$10*ISNUMBER($AB2050)+'01_指標庫'!$H$11*ISNUMBER($AC2050)+'01_指標庫'!$H$12*ISNUMBER($AD2050)+'01_指標庫'!$H$13*ISNUMBER($AE2050)+'01_指標庫'!$H$14*ISNUMBER($I2050)+'01_指標庫'!$H$15*ISNUMBER($AH2050)+'01_指標庫'!$H$16*ISNUMBER($K2050)+'01_指標庫'!$H$17*ISNUMBER($AI2050)+'01_指標庫'!$H$18*ISNUMBER($AJ2050)+'01_指標庫'!$H$19*ISNUMBER($AK2050)+'01_指標庫'!$H$20*ISNUMBER($BB2050)+'01_指標庫'!$H$21*ISNUMBER($BC2050)</f>
        <v>51</v>
      </c>
      <c r="AX2050">
        <f>IF(AW2050=0,50,ROUND(('01_指標庫'!$H$4*IF(ISNUMBER($F2050),L2050,0)+'01_指標庫'!$H$5*IF(ISNUMBER($AA2050),AL2050,0)+'01_指標庫'!$H$6*IF(ISNUMBER($G2050),M2050,0)+'01_指標庫'!$H$7*IF(ISNUMBER($H2050),N2050,0)+'01_指標庫'!$H$8*IF(ISNUMBER($AF2050),AQ2050,0)+'01_指標庫'!$H$9*IF(ISNUMBER($AG2050),AR2050,0)+'01_指標庫'!$H$10*IF(ISNUMBER($AB2050),AM2050,0)+'01_指標庫'!$H$11*IF(ISNUMBER($AC2050),AN2050,0)+'01_指標庫'!$H$12*IF(ISNUMBER($AD2050),AO2050,0)+'01_指標庫'!$H$13*IF(ISNUMBER($AE2050),AP2050,0)+'01_指標庫'!$H$14*IF(ISNUMBER($I2050),O2050,0)+'01_指標庫'!$H$15*IF(ISNUMBER($AH2050),AS2050,0)+'01_指標庫'!$H$16*IF(ISNUMBER($K2050),P2050,0)+'01_指標庫'!$H$17*IF(ISNUMBER($AI2050),AT2050,0)+'01_指標庫'!$H$18*IF(ISNUMBER($AJ2050),AU2050,0)+'01_指標庫'!$H$19*IF(ISNUMBER($AK2050),AV2050,0)+'01_指標庫'!$H$20*IF(ISNUMBER($BB2050),BB2050,0)+'01_指標庫'!$H$21*IF(ISNUMBER($BC2050),BC2050,0))/AW2050,1))</f>
        <v>95.1</v>
      </c>
      <c r="AY2050" s="67"/>
      <c r="AZ2050" s="67"/>
      <c r="BA2050" s="66">
        <f t="shared" si="730"/>
        <v>1.5219713244640776E-2</v>
      </c>
      <c r="BB2050">
        <f t="shared" si="731"/>
        <v>100</v>
      </c>
      <c r="BC2050" t="str">
        <f t="shared" si="732"/>
        <v/>
      </c>
    </row>
    <row r="2051" spans="1:55" ht="15" customHeight="1">
      <c r="A2051" s="56">
        <v>2047</v>
      </c>
      <c r="B2051" s="57">
        <v>45530</v>
      </c>
      <c r="C2051" s="56">
        <v>2024</v>
      </c>
      <c r="D2051" s="58" t="s">
        <v>236</v>
      </c>
      <c r="E2051" s="59">
        <v>19516.439999999999</v>
      </c>
      <c r="F2051" s="60">
        <v>8.4917000000000006E-2</v>
      </c>
      <c r="G2051" s="60">
        <v>-5.6054E-2</v>
      </c>
      <c r="H2051" s="61">
        <v>0.75509999999999999</v>
      </c>
      <c r="I2051" s="62">
        <v>315</v>
      </c>
      <c r="J2051" s="56" t="s">
        <v>235</v>
      </c>
      <c r="K2051" s="63">
        <v>16.149999999999999</v>
      </c>
      <c r="L2051" s="56">
        <f t="shared" si="710"/>
        <v>100</v>
      </c>
      <c r="M2051" s="56">
        <f t="shared" si="711"/>
        <v>100</v>
      </c>
      <c r="N2051" s="56">
        <f t="shared" si="712"/>
        <v>100</v>
      </c>
      <c r="O2051" s="56">
        <f t="shared" si="713"/>
        <v>100</v>
      </c>
      <c r="P2051" s="56">
        <f t="shared" si="714"/>
        <v>100</v>
      </c>
      <c r="Q2051" s="63"/>
      <c r="R2051" s="56"/>
      <c r="S2051" s="60">
        <f t="shared" si="727"/>
        <v>-1.0366175528767285E-2</v>
      </c>
      <c r="T2051" s="64">
        <f t="shared" si="728"/>
        <v>1.8284993694829721E-2</v>
      </c>
      <c r="V2051" s="65"/>
      <c r="W2051" s="65"/>
      <c r="Y2051" s="15" t="str">
        <f t="shared" si="715"/>
        <v>EASY</v>
      </c>
      <c r="AA2051" s="66">
        <f t="shared" si="729"/>
        <v>8.4047449194578849E-2</v>
      </c>
      <c r="AB2051">
        <f>LOOKUP($B2051,'07_L1政策步階'!$A$4:$A$14,'07_L1政策步階'!$C$4:$C$14)</f>
        <v>0</v>
      </c>
      <c r="AC2051" s="65"/>
      <c r="AD2051" s="65"/>
      <c r="AE2051" s="65"/>
      <c r="AF2051" s="65"/>
      <c r="AG2051" s="65"/>
      <c r="AH2051" s="65"/>
      <c r="AI2051" s="65"/>
      <c r="AJ2051" s="65"/>
      <c r="AK2051" s="65"/>
      <c r="AL2051">
        <f t="shared" si="716"/>
        <v>100</v>
      </c>
      <c r="AM2051">
        <f t="shared" si="717"/>
        <v>50</v>
      </c>
      <c r="AN2051" t="str">
        <f t="shared" si="718"/>
        <v/>
      </c>
      <c r="AO2051" t="str">
        <f t="shared" si="719"/>
        <v/>
      </c>
      <c r="AP2051" t="str">
        <f t="shared" si="720"/>
        <v/>
      </c>
      <c r="AQ2051" t="str">
        <f t="shared" si="721"/>
        <v/>
      </c>
      <c r="AR2051" t="str">
        <f t="shared" si="722"/>
        <v/>
      </c>
      <c r="AS2051" t="str">
        <f t="shared" si="723"/>
        <v/>
      </c>
      <c r="AT2051" t="str">
        <f t="shared" si="724"/>
        <v/>
      </c>
      <c r="AU2051" t="str">
        <f t="shared" si="725"/>
        <v/>
      </c>
      <c r="AV2051" t="str">
        <f t="shared" si="726"/>
        <v/>
      </c>
      <c r="AW2051">
        <f>'01_指標庫'!$H$4*ISNUMBER($F2051)+'01_指標庫'!$H$5*ISNUMBER($AA2051)+'01_指標庫'!$H$6*ISNUMBER($G2051)+'01_指標庫'!$H$7*ISNUMBER($H2051)+'01_指標庫'!$H$8*ISNUMBER($AF2051)+'01_指標庫'!$H$9*ISNUMBER($AG2051)+'01_指標庫'!$H$10*ISNUMBER($AB2051)+'01_指標庫'!$H$11*ISNUMBER($AC2051)+'01_指標庫'!$H$12*ISNUMBER($AD2051)+'01_指標庫'!$H$13*ISNUMBER($AE2051)+'01_指標庫'!$H$14*ISNUMBER($I2051)+'01_指標庫'!$H$15*ISNUMBER($AH2051)+'01_指標庫'!$H$16*ISNUMBER($K2051)+'01_指標庫'!$H$17*ISNUMBER($AI2051)+'01_指標庫'!$H$18*ISNUMBER($AJ2051)+'01_指標庫'!$H$19*ISNUMBER($AK2051)+'01_指標庫'!$H$20*ISNUMBER($BB2051)+'01_指標庫'!$H$21*ISNUMBER($BC2051)</f>
        <v>51</v>
      </c>
      <c r="AX2051">
        <f>IF(AW2051=0,50,ROUND(('01_指標庫'!$H$4*IF(ISNUMBER($F2051),L2051,0)+'01_指標庫'!$H$5*IF(ISNUMBER($AA2051),AL2051,0)+'01_指標庫'!$H$6*IF(ISNUMBER($G2051),M2051,0)+'01_指標庫'!$H$7*IF(ISNUMBER($H2051),N2051,0)+'01_指標庫'!$H$8*IF(ISNUMBER($AF2051),AQ2051,0)+'01_指標庫'!$H$9*IF(ISNUMBER($AG2051),AR2051,0)+'01_指標庫'!$H$10*IF(ISNUMBER($AB2051),AM2051,0)+'01_指標庫'!$H$11*IF(ISNUMBER($AC2051),AN2051,0)+'01_指標庫'!$H$12*IF(ISNUMBER($AD2051),AO2051,0)+'01_指標庫'!$H$13*IF(ISNUMBER($AE2051),AP2051,0)+'01_指標庫'!$H$14*IF(ISNUMBER($I2051),O2051,0)+'01_指標庫'!$H$15*IF(ISNUMBER($AH2051),AS2051,0)+'01_指標庫'!$H$16*IF(ISNUMBER($K2051),P2051,0)+'01_指標庫'!$H$17*IF(ISNUMBER($AI2051),AT2051,0)+'01_指標庫'!$H$18*IF(ISNUMBER($AJ2051),AU2051,0)+'01_指標庫'!$H$19*IF(ISNUMBER($AK2051),AV2051,0)+'01_指標庫'!$H$20*IF(ISNUMBER($BB2051),BB2051,0)+'01_指標庫'!$H$21*IF(ISNUMBER($BC2051),BC2051,0))/AW2051,1))</f>
        <v>89.2</v>
      </c>
      <c r="AY2051" s="67"/>
      <c r="AZ2051" s="67"/>
      <c r="BA2051" s="66">
        <f t="shared" si="730"/>
        <v>7.5847365699197589E-3</v>
      </c>
      <c r="BB2051">
        <f t="shared" si="731"/>
        <v>50</v>
      </c>
      <c r="BC2051" t="str">
        <f t="shared" si="732"/>
        <v/>
      </c>
    </row>
    <row r="2052" spans="1:55" ht="15" customHeight="1">
      <c r="A2052" s="56">
        <v>2048</v>
      </c>
      <c r="B2052" s="57">
        <v>45531</v>
      </c>
      <c r="C2052" s="56">
        <v>2024</v>
      </c>
      <c r="D2052" s="58" t="s">
        <v>237</v>
      </c>
      <c r="E2052" s="59">
        <v>19581.52</v>
      </c>
      <c r="F2052" s="60">
        <v>8.7245000000000003E-2</v>
      </c>
      <c r="G2052" s="60">
        <v>-5.2906000000000002E-2</v>
      </c>
      <c r="H2052" s="61">
        <v>0.77549999999999997</v>
      </c>
      <c r="I2052" s="62">
        <v>317</v>
      </c>
      <c r="J2052" s="56" t="s">
        <v>235</v>
      </c>
      <c r="K2052" s="63">
        <v>15.43</v>
      </c>
      <c r="L2052" s="56">
        <f t="shared" si="710"/>
        <v>100</v>
      </c>
      <c r="M2052" s="56">
        <f t="shared" si="711"/>
        <v>100</v>
      </c>
      <c r="N2052" s="56">
        <f t="shared" si="712"/>
        <v>100</v>
      </c>
      <c r="O2052" s="56">
        <f t="shared" si="713"/>
        <v>100</v>
      </c>
      <c r="P2052" s="56">
        <f t="shared" si="714"/>
        <v>100</v>
      </c>
      <c r="Q2052" s="63"/>
      <c r="R2052" s="56"/>
      <c r="S2052" s="60">
        <f t="shared" si="727"/>
        <v>3.3346245524286111E-3</v>
      </c>
      <c r="T2052" s="64">
        <f t="shared" si="728"/>
        <v>-4.4582043343653233E-2</v>
      </c>
      <c r="V2052" s="65"/>
      <c r="W2052" s="65"/>
      <c r="Y2052" s="15" t="str">
        <f t="shared" si="715"/>
        <v>EASY</v>
      </c>
      <c r="AA2052" s="66">
        <f t="shared" si="729"/>
        <v>8.2675966679580659E-2</v>
      </c>
      <c r="AB2052">
        <f>LOOKUP($B2052,'07_L1政策步階'!$A$4:$A$14,'07_L1政策步階'!$C$4:$C$14)</f>
        <v>0</v>
      </c>
      <c r="AC2052" s="65"/>
      <c r="AD2052" s="65"/>
      <c r="AE2052" s="65"/>
      <c r="AF2052" s="65"/>
      <c r="AG2052" s="65"/>
      <c r="AH2052" s="65"/>
      <c r="AI2052" s="65"/>
      <c r="AJ2052" s="65"/>
      <c r="AK2052" s="65"/>
      <c r="AL2052">
        <f t="shared" si="716"/>
        <v>100</v>
      </c>
      <c r="AM2052">
        <f t="shared" si="717"/>
        <v>50</v>
      </c>
      <c r="AN2052" t="str">
        <f t="shared" si="718"/>
        <v/>
      </c>
      <c r="AO2052" t="str">
        <f t="shared" si="719"/>
        <v/>
      </c>
      <c r="AP2052" t="str">
        <f t="shared" si="720"/>
        <v/>
      </c>
      <c r="AQ2052" t="str">
        <f t="shared" si="721"/>
        <v/>
      </c>
      <c r="AR2052" t="str">
        <f t="shared" si="722"/>
        <v/>
      </c>
      <c r="AS2052" t="str">
        <f t="shared" si="723"/>
        <v/>
      </c>
      <c r="AT2052" t="str">
        <f t="shared" si="724"/>
        <v/>
      </c>
      <c r="AU2052" t="str">
        <f t="shared" si="725"/>
        <v/>
      </c>
      <c r="AV2052" t="str">
        <f t="shared" si="726"/>
        <v/>
      </c>
      <c r="AW2052">
        <f>'01_指標庫'!$H$4*ISNUMBER($F2052)+'01_指標庫'!$H$5*ISNUMBER($AA2052)+'01_指標庫'!$H$6*ISNUMBER($G2052)+'01_指標庫'!$H$7*ISNUMBER($H2052)+'01_指標庫'!$H$8*ISNUMBER($AF2052)+'01_指標庫'!$H$9*ISNUMBER($AG2052)+'01_指標庫'!$H$10*ISNUMBER($AB2052)+'01_指標庫'!$H$11*ISNUMBER($AC2052)+'01_指標庫'!$H$12*ISNUMBER($AD2052)+'01_指標庫'!$H$13*ISNUMBER($AE2052)+'01_指標庫'!$H$14*ISNUMBER($I2052)+'01_指標庫'!$H$15*ISNUMBER($AH2052)+'01_指標庫'!$H$16*ISNUMBER($K2052)+'01_指標庫'!$H$17*ISNUMBER($AI2052)+'01_指標庫'!$H$18*ISNUMBER($AJ2052)+'01_指標庫'!$H$19*ISNUMBER($AK2052)+'01_指標庫'!$H$20*ISNUMBER($BB2052)+'01_指標庫'!$H$21*ISNUMBER($BC2052)</f>
        <v>51</v>
      </c>
      <c r="AX2052">
        <f>IF(AW2052=0,50,ROUND(('01_指標庫'!$H$4*IF(ISNUMBER($F2052),L2052,0)+'01_指標庫'!$H$5*IF(ISNUMBER($AA2052),AL2052,0)+'01_指標庫'!$H$6*IF(ISNUMBER($G2052),M2052,0)+'01_指標庫'!$H$7*IF(ISNUMBER($H2052),N2052,0)+'01_指標庫'!$H$8*IF(ISNUMBER($AF2052),AQ2052,0)+'01_指標庫'!$H$9*IF(ISNUMBER($AG2052),AR2052,0)+'01_指標庫'!$H$10*IF(ISNUMBER($AB2052),AM2052,0)+'01_指標庫'!$H$11*IF(ISNUMBER($AC2052),AN2052,0)+'01_指標庫'!$H$12*IF(ISNUMBER($AD2052),AO2052,0)+'01_指標庫'!$H$13*IF(ISNUMBER($AE2052),AP2052,0)+'01_指標庫'!$H$14*IF(ISNUMBER($I2052),O2052,0)+'01_指標庫'!$H$15*IF(ISNUMBER($AH2052),AS2052,0)+'01_指標庫'!$H$16*IF(ISNUMBER($K2052),P2052,0)+'01_指標庫'!$H$17*IF(ISNUMBER($AI2052),AT2052,0)+'01_指標庫'!$H$18*IF(ISNUMBER($AJ2052),AU2052,0)+'01_指標庫'!$H$19*IF(ISNUMBER($AK2052),AV2052,0)+'01_指標庫'!$H$20*IF(ISNUMBER($BB2052),BB2052,0)+'01_指標庫'!$H$21*IF(ISNUMBER($BC2052),BC2052,0))/AW2052,1))</f>
        <v>89.2</v>
      </c>
      <c r="AY2052" s="67"/>
      <c r="AZ2052" s="67"/>
      <c r="BA2052" s="66">
        <f t="shared" si="730"/>
        <v>3.2091587965989987E-3</v>
      </c>
      <c r="BB2052">
        <f t="shared" si="731"/>
        <v>50</v>
      </c>
      <c r="BC2052" t="str">
        <f t="shared" si="732"/>
        <v/>
      </c>
    </row>
    <row r="2053" spans="1:55" ht="15" customHeight="1">
      <c r="A2053" s="56">
        <v>2049</v>
      </c>
      <c r="B2053" s="57">
        <v>45532</v>
      </c>
      <c r="C2053" s="56">
        <v>2024</v>
      </c>
      <c r="D2053" s="58" t="s">
        <v>238</v>
      </c>
      <c r="E2053" s="59">
        <v>19350.78</v>
      </c>
      <c r="F2053" s="60">
        <v>7.3192999999999994E-2</v>
      </c>
      <c r="G2053" s="60">
        <v>-6.4066999999999999E-2</v>
      </c>
      <c r="H2053" s="61">
        <v>0.71430000000000005</v>
      </c>
      <c r="I2053" s="62">
        <v>319</v>
      </c>
      <c r="J2053" s="56" t="s">
        <v>235</v>
      </c>
      <c r="K2053" s="63">
        <v>17.11</v>
      </c>
      <c r="L2053" s="56">
        <f t="shared" ref="L2053:L2116" si="733">IF(COUNT(F2053)=0,50,IF(F2053&gt;=0,100,IF(F2053&gt;=-0.02,50,0)))</f>
        <v>100</v>
      </c>
      <c r="M2053" s="56">
        <f t="shared" ref="M2053:M2116" si="734">IF(COUNT(G2053)=0,50,IF(G2053&gt;-0.06,100,IF(G2053&gt;-0.15,50,0)))</f>
        <v>50</v>
      </c>
      <c r="N2053" s="56">
        <f t="shared" ref="N2053:N2116" si="735">IF(COUNT(H2053)=0,50,IF(H2053&gt;=0.6,100,IF(H2053&gt;=0.4,50,0)))</f>
        <v>100</v>
      </c>
      <c r="O2053" s="56">
        <f t="shared" ref="O2053:O2116" si="736">IF(COUNT(I2053)=0,50,IF(J2053="proxy_vix",50,IF(I2053&lt;350,100,IF(I2053&lt;=450,50,0))))</f>
        <v>100</v>
      </c>
      <c r="P2053" s="56">
        <f t="shared" ref="P2053:P2116" si="737">IF(COUNT(K2053)=0,50,IF(K2053&lt;20,100,IF(K2053&lt;=25,50,0)))</f>
        <v>100</v>
      </c>
      <c r="Q2053" s="63"/>
      <c r="R2053" s="56"/>
      <c r="S2053" s="60">
        <f t="shared" si="727"/>
        <v>-1.1783559192544923E-2</v>
      </c>
      <c r="T2053" s="64">
        <f t="shared" si="728"/>
        <v>0.10887880751782242</v>
      </c>
      <c r="V2053" s="65"/>
      <c r="W2053" s="65"/>
      <c r="Y2053" s="15" t="str">
        <f t="shared" ref="Y2053:Y2116" si="738">IF(AX2053&gt;=70,"EASY",IF(AX2053&gt;40,"UNCERTAIN","HARD"))</f>
        <v>EASY</v>
      </c>
      <c r="AA2053" s="66">
        <f t="shared" si="729"/>
        <v>8.0813917856959128E-2</v>
      </c>
      <c r="AB2053">
        <f>LOOKUP($B2053,'07_L1政策步階'!$A$4:$A$14,'07_L1政策步階'!$C$4:$C$14)</f>
        <v>0</v>
      </c>
      <c r="AC2053" s="65"/>
      <c r="AD2053" s="65"/>
      <c r="AE2053" s="65"/>
      <c r="AF2053" s="65"/>
      <c r="AG2053" s="65"/>
      <c r="AH2053" s="65"/>
      <c r="AI2053" s="65"/>
      <c r="AJ2053" s="65"/>
      <c r="AK2053" s="65"/>
      <c r="AL2053">
        <f t="shared" ref="AL2053:AL2116" si="739">IF(ISNUMBER($AA2053),IF($AA2053&gt;=0.005,100,IF($AA2053&gt;=-0.015,50,0)),"")</f>
        <v>100</v>
      </c>
      <c r="AM2053">
        <f t="shared" ref="AM2053:AM2116" si="740">IF(ISNUMBER($AB2053),IF($AB2053=1,100,IF($AB2053=0,50,0)),"")</f>
        <v>50</v>
      </c>
      <c r="AN2053" t="str">
        <f t="shared" ref="AN2053:AN2116" si="741">IF(ISNUMBER($AC2053),IF($AC2053&gt;=0.001,100,IF($AC2053&gt;=-0.003,50,0)),"")</f>
        <v/>
      </c>
      <c r="AO2053" t="str">
        <f t="shared" ref="AO2053:AO2116" si="742">IF(ISNUMBER($AD2053),IF($AD2053&gt;=0.04,100,IF($AD2053&gt;=0,50,0)),"")</f>
        <v/>
      </c>
      <c r="AP2053" t="str">
        <f t="shared" ref="AP2053:AP2116" si="743">IF(ISNUMBER($AE2053),IF($AE2053&gt;=25,100,IF($AE2053&gt;=-75,50,0)),"")</f>
        <v/>
      </c>
      <c r="AQ2053" t="str">
        <f t="shared" ref="AQ2053:AQ2116" si="744">IF(ISNUMBER($AF2053),IF($AF2053&gt;0,100,IF($AF2053&gt;=-50,50,0)),"")</f>
        <v/>
      </c>
      <c r="AR2053" t="str">
        <f t="shared" ref="AR2053:AR2116" si="745">IF(ISNUMBER($AG2053),IF($AG2053=1,100,IF($AG2053=0,50,0)),"")</f>
        <v/>
      </c>
      <c r="AS2053" t="str">
        <f t="shared" ref="AS2053:AS2116" si="746">IF(ISNUMBER($AH2053),IF($AH2053&lt;0,100,IF($AH2053&lt;=20,50,0)),"")</f>
        <v/>
      </c>
      <c r="AT2053" t="str">
        <f t="shared" ref="AT2053:AT2116" si="747">IF(ISNUMBER($AI2053),IF($AI2053&lt;0.95,100,IF($AI2053&lt;=1,50,0)),"")</f>
        <v/>
      </c>
      <c r="AU2053" t="str">
        <f t="shared" ref="AU2053:AU2116" si="748">IF(ISNUMBER($AJ2053),IF($AJ2053&lt;30,0,IF($AJ2053&lt;40,50,IF($AJ2053&lt;=90,100,50))),"")</f>
        <v/>
      </c>
      <c r="AV2053" t="str">
        <f t="shared" ref="AV2053:AV2116" si="749">IF(ISNUMBER($AK2053),IF($AK2053&gt;-0.2,100,IF($AK2053&gt;=-0.4,50,0)),"")</f>
        <v/>
      </c>
      <c r="AW2053">
        <f>'01_指標庫'!$H$4*ISNUMBER($F2053)+'01_指標庫'!$H$5*ISNUMBER($AA2053)+'01_指標庫'!$H$6*ISNUMBER($G2053)+'01_指標庫'!$H$7*ISNUMBER($H2053)+'01_指標庫'!$H$8*ISNUMBER($AF2053)+'01_指標庫'!$H$9*ISNUMBER($AG2053)+'01_指標庫'!$H$10*ISNUMBER($AB2053)+'01_指標庫'!$H$11*ISNUMBER($AC2053)+'01_指標庫'!$H$12*ISNUMBER($AD2053)+'01_指標庫'!$H$13*ISNUMBER($AE2053)+'01_指標庫'!$H$14*ISNUMBER($I2053)+'01_指標庫'!$H$15*ISNUMBER($AH2053)+'01_指標庫'!$H$16*ISNUMBER($K2053)+'01_指標庫'!$H$17*ISNUMBER($AI2053)+'01_指標庫'!$H$18*ISNUMBER($AJ2053)+'01_指標庫'!$H$19*ISNUMBER($AK2053)+'01_指標庫'!$H$20*ISNUMBER($BB2053)+'01_指標庫'!$H$21*ISNUMBER($BC2053)</f>
        <v>51</v>
      </c>
      <c r="AX2053">
        <f>IF(AW2053=0,50,ROUND(('01_指標庫'!$H$4*IF(ISNUMBER($F2053),L2053,0)+'01_指標庫'!$H$5*IF(ISNUMBER($AA2053),AL2053,0)+'01_指標庫'!$H$6*IF(ISNUMBER($G2053),M2053,0)+'01_指標庫'!$H$7*IF(ISNUMBER($H2053),N2053,0)+'01_指標庫'!$H$8*IF(ISNUMBER($AF2053),AQ2053,0)+'01_指標庫'!$H$9*IF(ISNUMBER($AG2053),AR2053,0)+'01_指標庫'!$H$10*IF(ISNUMBER($AB2053),AM2053,0)+'01_指標庫'!$H$11*IF(ISNUMBER($AC2053),AN2053,0)+'01_指標庫'!$H$12*IF(ISNUMBER($AD2053),AO2053,0)+'01_指標庫'!$H$13*IF(ISNUMBER($AE2053),AP2053,0)+'01_指標庫'!$H$14*IF(ISNUMBER($I2053),O2053,0)+'01_指標庫'!$H$15*IF(ISNUMBER($AH2053),AS2053,0)+'01_指標庫'!$H$16*IF(ISNUMBER($K2053),P2053,0)+'01_指標庫'!$H$17*IF(ISNUMBER($AI2053),AT2053,0)+'01_指標庫'!$H$18*IF(ISNUMBER($AJ2053),AU2053,0)+'01_指標庫'!$H$19*IF(ISNUMBER($AK2053),AV2053,0)+'01_指標庫'!$H$20*IF(ISNUMBER($BB2053),BB2053,0)+'01_指標庫'!$H$21*IF(ISNUMBER($BC2053),BC2053,0))/AW2053,1))</f>
        <v>75.5</v>
      </c>
      <c r="AY2053" s="67"/>
      <c r="AZ2053" s="67"/>
      <c r="BA2053" s="66">
        <f t="shared" si="730"/>
        <v>-3.3084951687050168E-3</v>
      </c>
      <c r="BB2053">
        <f t="shared" si="731"/>
        <v>0</v>
      </c>
      <c r="BC2053" t="str">
        <f t="shared" si="732"/>
        <v/>
      </c>
    </row>
    <row r="2054" spans="1:55" ht="15" customHeight="1">
      <c r="A2054" s="56">
        <v>2050</v>
      </c>
      <c r="B2054" s="57">
        <v>45533</v>
      </c>
      <c r="C2054" s="56">
        <v>2024</v>
      </c>
      <c r="D2054" s="58" t="s">
        <v>239</v>
      </c>
      <c r="E2054" s="59">
        <v>19325.45</v>
      </c>
      <c r="F2054" s="60">
        <v>7.0662000000000003E-2</v>
      </c>
      <c r="G2054" s="60">
        <v>-6.5292000000000003E-2</v>
      </c>
      <c r="H2054" s="61">
        <v>0.69389999999999996</v>
      </c>
      <c r="I2054" s="62">
        <v>315</v>
      </c>
      <c r="J2054" s="56" t="s">
        <v>235</v>
      </c>
      <c r="K2054" s="63">
        <v>15.65</v>
      </c>
      <c r="L2054" s="56">
        <f t="shared" si="733"/>
        <v>100</v>
      </c>
      <c r="M2054" s="56">
        <f t="shared" si="734"/>
        <v>50</v>
      </c>
      <c r="N2054" s="56">
        <f t="shared" si="735"/>
        <v>100</v>
      </c>
      <c r="O2054" s="56">
        <f t="shared" si="736"/>
        <v>100</v>
      </c>
      <c r="P2054" s="56">
        <f t="shared" si="737"/>
        <v>100</v>
      </c>
      <c r="Q2054" s="63"/>
      <c r="R2054" s="56"/>
      <c r="S2054" s="60">
        <f t="shared" ref="S2054:S2117" si="750">$E2054/$E2053-1</f>
        <v>-1.3089911621132488E-3</v>
      </c>
      <c r="T2054" s="64">
        <f t="shared" ref="T2054:T2117" si="751">$K2054/$K2053-1</f>
        <v>-8.5330216247808233E-2</v>
      </c>
      <c r="V2054" s="65"/>
      <c r="W2054" s="65"/>
      <c r="Y2054" s="15" t="str">
        <f t="shared" si="738"/>
        <v>EASY</v>
      </c>
      <c r="AA2054" s="66">
        <f t="shared" si="729"/>
        <v>7.9030880851263197E-2</v>
      </c>
      <c r="AB2054">
        <f>LOOKUP($B2054,'07_L1政策步階'!$A$4:$A$14,'07_L1政策步階'!$C$4:$C$14)</f>
        <v>0</v>
      </c>
      <c r="AC2054" s="65"/>
      <c r="AD2054" s="65"/>
      <c r="AE2054" s="65"/>
      <c r="AF2054" s="65"/>
      <c r="AG2054" s="65"/>
      <c r="AH2054" s="65"/>
      <c r="AI2054" s="65"/>
      <c r="AJ2054" s="65"/>
      <c r="AK2054" s="65"/>
      <c r="AL2054">
        <f t="shared" si="739"/>
        <v>100</v>
      </c>
      <c r="AM2054">
        <f t="shared" si="740"/>
        <v>50</v>
      </c>
      <c r="AN2054" t="str">
        <f t="shared" si="741"/>
        <v/>
      </c>
      <c r="AO2054" t="str">
        <f t="shared" si="742"/>
        <v/>
      </c>
      <c r="AP2054" t="str">
        <f t="shared" si="743"/>
        <v/>
      </c>
      <c r="AQ2054" t="str">
        <f t="shared" si="744"/>
        <v/>
      </c>
      <c r="AR2054" t="str">
        <f t="shared" si="745"/>
        <v/>
      </c>
      <c r="AS2054" t="str">
        <f t="shared" si="746"/>
        <v/>
      </c>
      <c r="AT2054" t="str">
        <f t="shared" si="747"/>
        <v/>
      </c>
      <c r="AU2054" t="str">
        <f t="shared" si="748"/>
        <v/>
      </c>
      <c r="AV2054" t="str">
        <f t="shared" si="749"/>
        <v/>
      </c>
      <c r="AW2054">
        <f>'01_指標庫'!$H$4*ISNUMBER($F2054)+'01_指標庫'!$H$5*ISNUMBER($AA2054)+'01_指標庫'!$H$6*ISNUMBER($G2054)+'01_指標庫'!$H$7*ISNUMBER($H2054)+'01_指標庫'!$H$8*ISNUMBER($AF2054)+'01_指標庫'!$H$9*ISNUMBER($AG2054)+'01_指標庫'!$H$10*ISNUMBER($AB2054)+'01_指標庫'!$H$11*ISNUMBER($AC2054)+'01_指標庫'!$H$12*ISNUMBER($AD2054)+'01_指標庫'!$H$13*ISNUMBER($AE2054)+'01_指標庫'!$H$14*ISNUMBER($I2054)+'01_指標庫'!$H$15*ISNUMBER($AH2054)+'01_指標庫'!$H$16*ISNUMBER($K2054)+'01_指標庫'!$H$17*ISNUMBER($AI2054)+'01_指標庫'!$H$18*ISNUMBER($AJ2054)+'01_指標庫'!$H$19*ISNUMBER($AK2054)+'01_指標庫'!$H$20*ISNUMBER($BB2054)+'01_指標庫'!$H$21*ISNUMBER($BC2054)</f>
        <v>51</v>
      </c>
      <c r="AX2054">
        <f>IF(AW2054=0,50,ROUND(('01_指標庫'!$H$4*IF(ISNUMBER($F2054),L2054,0)+'01_指標庫'!$H$5*IF(ISNUMBER($AA2054),AL2054,0)+'01_指標庫'!$H$6*IF(ISNUMBER($G2054),M2054,0)+'01_指標庫'!$H$7*IF(ISNUMBER($H2054),N2054,0)+'01_指標庫'!$H$8*IF(ISNUMBER($AF2054),AQ2054,0)+'01_指標庫'!$H$9*IF(ISNUMBER($AG2054),AR2054,0)+'01_指標庫'!$H$10*IF(ISNUMBER($AB2054),AM2054,0)+'01_指標庫'!$H$11*IF(ISNUMBER($AC2054),AN2054,0)+'01_指標庫'!$H$12*IF(ISNUMBER($AD2054),AO2054,0)+'01_指標庫'!$H$13*IF(ISNUMBER($AE2054),AP2054,0)+'01_指標庫'!$H$14*IF(ISNUMBER($I2054),O2054,0)+'01_指標庫'!$H$15*IF(ISNUMBER($AH2054),AS2054,0)+'01_指標庫'!$H$16*IF(ISNUMBER($K2054),P2054,0)+'01_指標庫'!$H$17*IF(ISNUMBER($AI2054),AT2054,0)+'01_指標庫'!$H$18*IF(ISNUMBER($AJ2054),AU2054,0)+'01_指標庫'!$H$19*IF(ISNUMBER($AK2054),AV2054,0)+'01_指標庫'!$H$20*IF(ISNUMBER($BB2054),BB2054,0)+'01_指標庫'!$H$21*IF(ISNUMBER($BC2054),BC2054,0))/AW2054,1))</f>
        <v>75.5</v>
      </c>
      <c r="AY2054" s="67"/>
      <c r="AZ2054" s="67"/>
      <c r="BA2054" s="66">
        <f t="shared" si="730"/>
        <v>-4.169676226900898E-3</v>
      </c>
      <c r="BB2054">
        <f t="shared" si="731"/>
        <v>0</v>
      </c>
      <c r="BC2054" t="str">
        <f t="shared" si="732"/>
        <v/>
      </c>
    </row>
    <row r="2055" spans="1:55" ht="15" customHeight="1">
      <c r="A2055" s="56">
        <v>2051</v>
      </c>
      <c r="B2055" s="57">
        <v>45534</v>
      </c>
      <c r="C2055" s="56">
        <v>2024</v>
      </c>
      <c r="D2055" s="58" t="s">
        <v>234</v>
      </c>
      <c r="E2055" s="59">
        <v>19574.64</v>
      </c>
      <c r="F2055" s="60">
        <v>8.3238999999999994E-2</v>
      </c>
      <c r="G2055" s="60">
        <v>-5.3239000000000002E-2</v>
      </c>
      <c r="H2055" s="61">
        <v>0.79590000000000005</v>
      </c>
      <c r="I2055" s="62">
        <v>313</v>
      </c>
      <c r="J2055" s="56" t="s">
        <v>235</v>
      </c>
      <c r="K2055" s="63">
        <v>15</v>
      </c>
      <c r="L2055" s="56">
        <f t="shared" si="733"/>
        <v>100</v>
      </c>
      <c r="M2055" s="56">
        <f t="shared" si="734"/>
        <v>100</v>
      </c>
      <c r="N2055" s="56">
        <f t="shared" si="735"/>
        <v>100</v>
      </c>
      <c r="O2055" s="56">
        <f t="shared" si="736"/>
        <v>100</v>
      </c>
      <c r="P2055" s="56">
        <f t="shared" si="737"/>
        <v>100</v>
      </c>
      <c r="Q2055" s="63"/>
      <c r="R2055" s="56"/>
      <c r="S2055" s="60">
        <f t="shared" si="750"/>
        <v>1.2894395732052644E-2</v>
      </c>
      <c r="T2055" s="64">
        <f t="shared" si="751"/>
        <v>-4.1533546325878579E-2</v>
      </c>
      <c r="V2055" s="65"/>
      <c r="W2055" s="65"/>
      <c r="Y2055" s="15" t="str">
        <f t="shared" si="738"/>
        <v>EASY</v>
      </c>
      <c r="AA2055" s="66">
        <f t="shared" si="729"/>
        <v>7.7612579776819457E-2</v>
      </c>
      <c r="AB2055">
        <f>LOOKUP($B2055,'07_L1政策步階'!$A$4:$A$14,'07_L1政策步階'!$C$4:$C$14)</f>
        <v>0</v>
      </c>
      <c r="AC2055" s="65"/>
      <c r="AD2055" s="65"/>
      <c r="AE2055" s="65"/>
      <c r="AF2055" s="65"/>
      <c r="AG2055" s="65"/>
      <c r="AH2055" s="65"/>
      <c r="AI2055" s="65"/>
      <c r="AJ2055" s="65"/>
      <c r="AK2055" s="65"/>
      <c r="AL2055">
        <f t="shared" si="739"/>
        <v>100</v>
      </c>
      <c r="AM2055">
        <f t="shared" si="740"/>
        <v>50</v>
      </c>
      <c r="AN2055" t="str">
        <f t="shared" si="741"/>
        <v/>
      </c>
      <c r="AO2055" t="str">
        <f t="shared" si="742"/>
        <v/>
      </c>
      <c r="AP2055" t="str">
        <f t="shared" si="743"/>
        <v/>
      </c>
      <c r="AQ2055" t="str">
        <f t="shared" si="744"/>
        <v/>
      </c>
      <c r="AR2055" t="str">
        <f t="shared" si="745"/>
        <v/>
      </c>
      <c r="AS2055" t="str">
        <f t="shared" si="746"/>
        <v/>
      </c>
      <c r="AT2055" t="str">
        <f t="shared" si="747"/>
        <v/>
      </c>
      <c r="AU2055" t="str">
        <f t="shared" si="748"/>
        <v/>
      </c>
      <c r="AV2055" t="str">
        <f t="shared" si="749"/>
        <v/>
      </c>
      <c r="AW2055">
        <f>'01_指標庫'!$H$4*ISNUMBER($F2055)+'01_指標庫'!$H$5*ISNUMBER($AA2055)+'01_指標庫'!$H$6*ISNUMBER($G2055)+'01_指標庫'!$H$7*ISNUMBER($H2055)+'01_指標庫'!$H$8*ISNUMBER($AF2055)+'01_指標庫'!$H$9*ISNUMBER($AG2055)+'01_指標庫'!$H$10*ISNUMBER($AB2055)+'01_指標庫'!$H$11*ISNUMBER($AC2055)+'01_指標庫'!$H$12*ISNUMBER($AD2055)+'01_指標庫'!$H$13*ISNUMBER($AE2055)+'01_指標庫'!$H$14*ISNUMBER($I2055)+'01_指標庫'!$H$15*ISNUMBER($AH2055)+'01_指標庫'!$H$16*ISNUMBER($K2055)+'01_指標庫'!$H$17*ISNUMBER($AI2055)+'01_指標庫'!$H$18*ISNUMBER($AJ2055)+'01_指標庫'!$H$19*ISNUMBER($AK2055)+'01_指標庫'!$H$20*ISNUMBER($BB2055)+'01_指標庫'!$H$21*ISNUMBER($BC2055)</f>
        <v>51</v>
      </c>
      <c r="AX2055">
        <f>IF(AW2055=0,50,ROUND(('01_指標庫'!$H$4*IF(ISNUMBER($F2055),L2055,0)+'01_指標庫'!$H$5*IF(ISNUMBER($AA2055),AL2055,0)+'01_指標庫'!$H$6*IF(ISNUMBER($G2055),M2055,0)+'01_指標庫'!$H$7*IF(ISNUMBER($H2055),N2055,0)+'01_指標庫'!$H$8*IF(ISNUMBER($AF2055),AQ2055,0)+'01_指標庫'!$H$9*IF(ISNUMBER($AG2055),AR2055,0)+'01_指標庫'!$H$10*IF(ISNUMBER($AB2055),AM2055,0)+'01_指標庫'!$H$11*IF(ISNUMBER($AC2055),AN2055,0)+'01_指標庫'!$H$12*IF(ISNUMBER($AD2055),AO2055,0)+'01_指標庫'!$H$13*IF(ISNUMBER($AE2055),AP2055,0)+'01_指標庫'!$H$14*IF(ISNUMBER($I2055),O2055,0)+'01_指標庫'!$H$15*IF(ISNUMBER($AH2055),AS2055,0)+'01_指標庫'!$H$16*IF(ISNUMBER($K2055),P2055,0)+'01_指標庫'!$H$17*IF(ISNUMBER($AI2055),AT2055,0)+'01_指標庫'!$H$18*IF(ISNUMBER($AJ2055),AU2055,0)+'01_指標庫'!$H$19*IF(ISNUMBER($AK2055),AV2055,0)+'01_指標庫'!$H$20*IF(ISNUMBER($BB2055),BB2055,0)+'01_指標庫'!$H$21*IF(ISNUMBER($BC2055),BC2055,0))/AW2055,1))</f>
        <v>83.3</v>
      </c>
      <c r="AY2055" s="67"/>
      <c r="AZ2055" s="67"/>
      <c r="BA2055" s="66">
        <f t="shared" si="730"/>
        <v>-5.9989475817174842E-3</v>
      </c>
      <c r="BB2055">
        <f t="shared" si="731"/>
        <v>0</v>
      </c>
      <c r="BC2055" t="str">
        <f t="shared" si="732"/>
        <v/>
      </c>
    </row>
    <row r="2056" spans="1:55" ht="15" customHeight="1">
      <c r="A2056" s="56">
        <v>2052</v>
      </c>
      <c r="B2056" s="57">
        <v>45538</v>
      </c>
      <c r="C2056" s="56">
        <v>2024</v>
      </c>
      <c r="D2056" s="58" t="s">
        <v>237</v>
      </c>
      <c r="E2056" s="59">
        <v>18958.740000000002</v>
      </c>
      <c r="F2056" s="60">
        <v>4.8244000000000002E-2</v>
      </c>
      <c r="G2056" s="60">
        <v>-8.3028000000000005E-2</v>
      </c>
      <c r="H2056" s="61">
        <v>0.69389999999999996</v>
      </c>
      <c r="I2056" s="62">
        <v>331</v>
      </c>
      <c r="J2056" s="56" t="s">
        <v>235</v>
      </c>
      <c r="K2056" s="63">
        <v>20.72</v>
      </c>
      <c r="L2056" s="56">
        <f t="shared" si="733"/>
        <v>100</v>
      </c>
      <c r="M2056" s="56">
        <f t="shared" si="734"/>
        <v>50</v>
      </c>
      <c r="N2056" s="56">
        <f t="shared" si="735"/>
        <v>100</v>
      </c>
      <c r="O2056" s="56">
        <f t="shared" si="736"/>
        <v>100</v>
      </c>
      <c r="P2056" s="56">
        <f t="shared" si="737"/>
        <v>50</v>
      </c>
      <c r="Q2056" s="63"/>
      <c r="R2056" s="56"/>
      <c r="S2056" s="60">
        <f t="shared" si="750"/>
        <v>-3.1464180184156532E-2</v>
      </c>
      <c r="T2056" s="64">
        <f t="shared" si="751"/>
        <v>0.3813333333333333</v>
      </c>
      <c r="V2056" s="65"/>
      <c r="W2056" s="65"/>
      <c r="Y2056" s="15" t="str">
        <f t="shared" si="738"/>
        <v>UNCERTAIN</v>
      </c>
      <c r="AA2056" s="66">
        <f t="shared" si="729"/>
        <v>7.5855101488382148E-2</v>
      </c>
      <c r="AB2056">
        <f>LOOKUP($B2056,'07_L1政策步階'!$A$4:$A$14,'07_L1政策步階'!$C$4:$C$14)</f>
        <v>0</v>
      </c>
      <c r="AC2056" s="65"/>
      <c r="AD2056" s="65"/>
      <c r="AE2056" s="65"/>
      <c r="AF2056" s="65"/>
      <c r="AG2056" s="65"/>
      <c r="AH2056" s="65"/>
      <c r="AI2056" s="65"/>
      <c r="AJ2056" s="65"/>
      <c r="AK2056" s="65"/>
      <c r="AL2056">
        <f t="shared" si="739"/>
        <v>100</v>
      </c>
      <c r="AM2056">
        <f t="shared" si="740"/>
        <v>50</v>
      </c>
      <c r="AN2056" t="str">
        <f t="shared" si="741"/>
        <v/>
      </c>
      <c r="AO2056" t="str">
        <f t="shared" si="742"/>
        <v/>
      </c>
      <c r="AP2056" t="str">
        <f t="shared" si="743"/>
        <v/>
      </c>
      <c r="AQ2056" t="str">
        <f t="shared" si="744"/>
        <v/>
      </c>
      <c r="AR2056" t="str">
        <f t="shared" si="745"/>
        <v/>
      </c>
      <c r="AS2056" t="str">
        <f t="shared" si="746"/>
        <v/>
      </c>
      <c r="AT2056" t="str">
        <f t="shared" si="747"/>
        <v/>
      </c>
      <c r="AU2056" t="str">
        <f t="shared" si="748"/>
        <v/>
      </c>
      <c r="AV2056" t="str">
        <f t="shared" si="749"/>
        <v/>
      </c>
      <c r="AW2056">
        <f>'01_指標庫'!$H$4*ISNUMBER($F2056)+'01_指標庫'!$H$5*ISNUMBER($AA2056)+'01_指標庫'!$H$6*ISNUMBER($G2056)+'01_指標庫'!$H$7*ISNUMBER($H2056)+'01_指標庫'!$H$8*ISNUMBER($AF2056)+'01_指標庫'!$H$9*ISNUMBER($AG2056)+'01_指標庫'!$H$10*ISNUMBER($AB2056)+'01_指標庫'!$H$11*ISNUMBER($AC2056)+'01_指標庫'!$H$12*ISNUMBER($AD2056)+'01_指標庫'!$H$13*ISNUMBER($AE2056)+'01_指標庫'!$H$14*ISNUMBER($I2056)+'01_指標庫'!$H$15*ISNUMBER($AH2056)+'01_指標庫'!$H$16*ISNUMBER($K2056)+'01_指標庫'!$H$17*ISNUMBER($AI2056)+'01_指標庫'!$H$18*ISNUMBER($AJ2056)+'01_指標庫'!$H$19*ISNUMBER($AK2056)+'01_指標庫'!$H$20*ISNUMBER($BB2056)+'01_指標庫'!$H$21*ISNUMBER($BC2056)</f>
        <v>51</v>
      </c>
      <c r="AX2056">
        <f>IF(AW2056=0,50,ROUND(('01_指標庫'!$H$4*IF(ISNUMBER($F2056),L2056,0)+'01_指標庫'!$H$5*IF(ISNUMBER($AA2056),AL2056,0)+'01_指標庫'!$H$6*IF(ISNUMBER($G2056),M2056,0)+'01_指標庫'!$H$7*IF(ISNUMBER($H2056),N2056,0)+'01_指標庫'!$H$8*IF(ISNUMBER($AF2056),AQ2056,0)+'01_指標庫'!$H$9*IF(ISNUMBER($AG2056),AR2056,0)+'01_指標庫'!$H$10*IF(ISNUMBER($AB2056),AM2056,0)+'01_指標庫'!$H$11*IF(ISNUMBER($AC2056),AN2056,0)+'01_指標庫'!$H$12*IF(ISNUMBER($AD2056),AO2056,0)+'01_指標庫'!$H$13*IF(ISNUMBER($AE2056),AP2056,0)+'01_指標庫'!$H$14*IF(ISNUMBER($I2056),O2056,0)+'01_指標庫'!$H$15*IF(ISNUMBER($AH2056),AS2056,0)+'01_指標庫'!$H$16*IF(ISNUMBER($K2056),P2056,0)+'01_指標庫'!$H$17*IF(ISNUMBER($AI2056),AT2056,0)+'01_指標庫'!$H$18*IF(ISNUMBER($AJ2056),AU2056,0)+'01_指標庫'!$H$19*IF(ISNUMBER($AK2056),AV2056,0)+'01_指標庫'!$H$20*IF(ISNUMBER($BB2056),BB2056,0)+'01_指標庫'!$H$21*IF(ISNUMBER($BC2056),BC2056,0))/AW2056,1))</f>
        <v>69.599999999999994</v>
      </c>
      <c r="AY2056" s="67"/>
      <c r="AZ2056" s="67"/>
      <c r="BA2056" s="66">
        <f t="shared" si="730"/>
        <v>-7.6009558662871735E-3</v>
      </c>
      <c r="BB2056">
        <f t="shared" si="731"/>
        <v>0</v>
      </c>
      <c r="BC2056" t="str">
        <f t="shared" si="732"/>
        <v/>
      </c>
    </row>
    <row r="2057" spans="1:55" ht="15" customHeight="1">
      <c r="A2057" s="56">
        <v>2053</v>
      </c>
      <c r="B2057" s="57">
        <v>45539</v>
      </c>
      <c r="C2057" s="56">
        <v>2024</v>
      </c>
      <c r="D2057" s="58" t="s">
        <v>238</v>
      </c>
      <c r="E2057" s="59">
        <v>18921.400000000001</v>
      </c>
      <c r="F2057" s="60">
        <v>4.5282000000000003E-2</v>
      </c>
      <c r="G2057" s="60">
        <v>-8.4834000000000007E-2</v>
      </c>
      <c r="H2057" s="61">
        <v>0.65310000000000001</v>
      </c>
      <c r="I2057" s="62">
        <v>335</v>
      </c>
      <c r="J2057" s="56" t="s">
        <v>235</v>
      </c>
      <c r="K2057" s="63">
        <v>21.32</v>
      </c>
      <c r="L2057" s="56">
        <f t="shared" si="733"/>
        <v>100</v>
      </c>
      <c r="M2057" s="56">
        <f t="shared" si="734"/>
        <v>50</v>
      </c>
      <c r="N2057" s="56">
        <f t="shared" si="735"/>
        <v>100</v>
      </c>
      <c r="O2057" s="56">
        <f t="shared" si="736"/>
        <v>100</v>
      </c>
      <c r="P2057" s="56">
        <f t="shared" si="737"/>
        <v>50</v>
      </c>
      <c r="Q2057" s="63"/>
      <c r="R2057" s="56"/>
      <c r="S2057" s="60">
        <f t="shared" si="750"/>
        <v>-1.969540169863615E-3</v>
      </c>
      <c r="T2057" s="64">
        <f t="shared" si="751"/>
        <v>2.8957528957529011E-2</v>
      </c>
      <c r="V2057" s="65"/>
      <c r="W2057" s="65"/>
      <c r="Y2057" s="15" t="str">
        <f t="shared" si="738"/>
        <v>UNCERTAIN</v>
      </c>
      <c r="AA2057" s="66">
        <f t="shared" si="729"/>
        <v>7.4321387803201189E-2</v>
      </c>
      <c r="AB2057">
        <f>LOOKUP($B2057,'07_L1政策步階'!$A$4:$A$14,'07_L1政策步階'!$C$4:$C$14)</f>
        <v>0</v>
      </c>
      <c r="AC2057" s="65"/>
      <c r="AD2057" s="65"/>
      <c r="AE2057" s="65"/>
      <c r="AF2057" s="65"/>
      <c r="AG2057" s="65"/>
      <c r="AH2057" s="65"/>
      <c r="AI2057" s="65"/>
      <c r="AJ2057" s="65"/>
      <c r="AK2057" s="65"/>
      <c r="AL2057">
        <f t="shared" si="739"/>
        <v>100</v>
      </c>
      <c r="AM2057">
        <f t="shared" si="740"/>
        <v>50</v>
      </c>
      <c r="AN2057" t="str">
        <f t="shared" si="741"/>
        <v/>
      </c>
      <c r="AO2057" t="str">
        <f t="shared" si="742"/>
        <v/>
      </c>
      <c r="AP2057" t="str">
        <f t="shared" si="743"/>
        <v/>
      </c>
      <c r="AQ2057" t="str">
        <f t="shared" si="744"/>
        <v/>
      </c>
      <c r="AR2057" t="str">
        <f t="shared" si="745"/>
        <v/>
      </c>
      <c r="AS2057" t="str">
        <f t="shared" si="746"/>
        <v/>
      </c>
      <c r="AT2057" t="str">
        <f t="shared" si="747"/>
        <v/>
      </c>
      <c r="AU2057" t="str">
        <f t="shared" si="748"/>
        <v/>
      </c>
      <c r="AV2057" t="str">
        <f t="shared" si="749"/>
        <v/>
      </c>
      <c r="AW2057">
        <f>'01_指標庫'!$H$4*ISNUMBER($F2057)+'01_指標庫'!$H$5*ISNUMBER($AA2057)+'01_指標庫'!$H$6*ISNUMBER($G2057)+'01_指標庫'!$H$7*ISNUMBER($H2057)+'01_指標庫'!$H$8*ISNUMBER($AF2057)+'01_指標庫'!$H$9*ISNUMBER($AG2057)+'01_指標庫'!$H$10*ISNUMBER($AB2057)+'01_指標庫'!$H$11*ISNUMBER($AC2057)+'01_指標庫'!$H$12*ISNUMBER($AD2057)+'01_指標庫'!$H$13*ISNUMBER($AE2057)+'01_指標庫'!$H$14*ISNUMBER($I2057)+'01_指標庫'!$H$15*ISNUMBER($AH2057)+'01_指標庫'!$H$16*ISNUMBER($K2057)+'01_指標庫'!$H$17*ISNUMBER($AI2057)+'01_指標庫'!$H$18*ISNUMBER($AJ2057)+'01_指標庫'!$H$19*ISNUMBER($AK2057)+'01_指標庫'!$H$20*ISNUMBER($BB2057)+'01_指標庫'!$H$21*ISNUMBER($BC2057)</f>
        <v>51</v>
      </c>
      <c r="AX2057">
        <f>IF(AW2057=0,50,ROUND(('01_指標庫'!$H$4*IF(ISNUMBER($F2057),L2057,0)+'01_指標庫'!$H$5*IF(ISNUMBER($AA2057),AL2057,0)+'01_指標庫'!$H$6*IF(ISNUMBER($G2057),M2057,0)+'01_指標庫'!$H$7*IF(ISNUMBER($H2057),N2057,0)+'01_指標庫'!$H$8*IF(ISNUMBER($AF2057),AQ2057,0)+'01_指標庫'!$H$9*IF(ISNUMBER($AG2057),AR2057,0)+'01_指標庫'!$H$10*IF(ISNUMBER($AB2057),AM2057,0)+'01_指標庫'!$H$11*IF(ISNUMBER($AC2057),AN2057,0)+'01_指標庫'!$H$12*IF(ISNUMBER($AD2057),AO2057,0)+'01_指標庫'!$H$13*IF(ISNUMBER($AE2057),AP2057,0)+'01_指標庫'!$H$14*IF(ISNUMBER($I2057),O2057,0)+'01_指標庫'!$H$15*IF(ISNUMBER($AH2057),AS2057,0)+'01_指標庫'!$H$16*IF(ISNUMBER($K2057),P2057,0)+'01_指標庫'!$H$17*IF(ISNUMBER($AI2057),AT2057,0)+'01_指標庫'!$H$18*IF(ISNUMBER($AJ2057),AU2057,0)+'01_指標庫'!$H$19*IF(ISNUMBER($AK2057),AV2057,0)+'01_指標庫'!$H$20*IF(ISNUMBER($BB2057),BB2057,0)+'01_指標庫'!$H$21*IF(ISNUMBER($BC2057),BC2057,0))/AW2057,1))</f>
        <v>69.599999999999994</v>
      </c>
      <c r="AY2057" s="67"/>
      <c r="AZ2057" s="67"/>
      <c r="BA2057" s="66">
        <f t="shared" si="730"/>
        <v>-1.0318298798990044E-2</v>
      </c>
      <c r="BB2057">
        <f t="shared" si="731"/>
        <v>0</v>
      </c>
      <c r="BC2057" t="str">
        <f t="shared" si="732"/>
        <v/>
      </c>
    </row>
    <row r="2058" spans="1:55" ht="15" customHeight="1">
      <c r="A2058" s="56">
        <v>2054</v>
      </c>
      <c r="B2058" s="57">
        <v>45540</v>
      </c>
      <c r="C2058" s="56">
        <v>2024</v>
      </c>
      <c r="D2058" s="58" t="s">
        <v>239</v>
      </c>
      <c r="E2058" s="59">
        <v>18930.330000000002</v>
      </c>
      <c r="F2058" s="60">
        <v>4.4880999999999997E-2</v>
      </c>
      <c r="G2058" s="60">
        <v>-8.4402000000000005E-2</v>
      </c>
      <c r="H2058" s="61">
        <v>0.65310000000000001</v>
      </c>
      <c r="I2058" s="62">
        <v>329</v>
      </c>
      <c r="J2058" s="56" t="s">
        <v>235</v>
      </c>
      <c r="K2058" s="63">
        <v>19.899999999999999</v>
      </c>
      <c r="L2058" s="56">
        <f t="shared" si="733"/>
        <v>100</v>
      </c>
      <c r="M2058" s="56">
        <f t="shared" si="734"/>
        <v>50</v>
      </c>
      <c r="N2058" s="56">
        <f t="shared" si="735"/>
        <v>100</v>
      </c>
      <c r="O2058" s="56">
        <f t="shared" si="736"/>
        <v>100</v>
      </c>
      <c r="P2058" s="56">
        <f t="shared" si="737"/>
        <v>100</v>
      </c>
      <c r="Q2058" s="63"/>
      <c r="R2058" s="56"/>
      <c r="S2058" s="60">
        <f t="shared" si="750"/>
        <v>4.7195239252917354E-4</v>
      </c>
      <c r="T2058" s="64">
        <f t="shared" si="751"/>
        <v>-6.6604127579737438E-2</v>
      </c>
      <c r="V2058" s="65"/>
      <c r="W2058" s="65"/>
      <c r="Y2058" s="15" t="str">
        <f t="shared" si="738"/>
        <v>EASY</v>
      </c>
      <c r="AA2058" s="66">
        <f t="shared" si="729"/>
        <v>7.2552200670289446E-2</v>
      </c>
      <c r="AB2058">
        <f>LOOKUP($B2058,'07_L1政策步階'!$A$4:$A$14,'07_L1政策步階'!$C$4:$C$14)</f>
        <v>0</v>
      </c>
      <c r="AC2058" s="65"/>
      <c r="AD2058" s="65"/>
      <c r="AE2058" s="65"/>
      <c r="AF2058" s="65"/>
      <c r="AG2058" s="65"/>
      <c r="AH2058" s="65"/>
      <c r="AI2058" s="65"/>
      <c r="AJ2058" s="65"/>
      <c r="AK2058" s="65"/>
      <c r="AL2058">
        <f t="shared" si="739"/>
        <v>100</v>
      </c>
      <c r="AM2058">
        <f t="shared" si="740"/>
        <v>50</v>
      </c>
      <c r="AN2058" t="str">
        <f t="shared" si="741"/>
        <v/>
      </c>
      <c r="AO2058" t="str">
        <f t="shared" si="742"/>
        <v/>
      </c>
      <c r="AP2058" t="str">
        <f t="shared" si="743"/>
        <v/>
      </c>
      <c r="AQ2058" t="str">
        <f t="shared" si="744"/>
        <v/>
      </c>
      <c r="AR2058" t="str">
        <f t="shared" si="745"/>
        <v/>
      </c>
      <c r="AS2058" t="str">
        <f t="shared" si="746"/>
        <v/>
      </c>
      <c r="AT2058" t="str">
        <f t="shared" si="747"/>
        <v/>
      </c>
      <c r="AU2058" t="str">
        <f t="shared" si="748"/>
        <v/>
      </c>
      <c r="AV2058" t="str">
        <f t="shared" si="749"/>
        <v/>
      </c>
      <c r="AW2058">
        <f>'01_指標庫'!$H$4*ISNUMBER($F2058)+'01_指標庫'!$H$5*ISNUMBER($AA2058)+'01_指標庫'!$H$6*ISNUMBER($G2058)+'01_指標庫'!$H$7*ISNUMBER($H2058)+'01_指標庫'!$H$8*ISNUMBER($AF2058)+'01_指標庫'!$H$9*ISNUMBER($AG2058)+'01_指標庫'!$H$10*ISNUMBER($AB2058)+'01_指標庫'!$H$11*ISNUMBER($AC2058)+'01_指標庫'!$H$12*ISNUMBER($AD2058)+'01_指標庫'!$H$13*ISNUMBER($AE2058)+'01_指標庫'!$H$14*ISNUMBER($I2058)+'01_指標庫'!$H$15*ISNUMBER($AH2058)+'01_指標庫'!$H$16*ISNUMBER($K2058)+'01_指標庫'!$H$17*ISNUMBER($AI2058)+'01_指標庫'!$H$18*ISNUMBER($AJ2058)+'01_指標庫'!$H$19*ISNUMBER($AK2058)+'01_指標庫'!$H$20*ISNUMBER($BB2058)+'01_指標庫'!$H$21*ISNUMBER($BC2058)</f>
        <v>51</v>
      </c>
      <c r="AX2058">
        <f>IF(AW2058=0,50,ROUND(('01_指標庫'!$H$4*IF(ISNUMBER($F2058),L2058,0)+'01_指標庫'!$H$5*IF(ISNUMBER($AA2058),AL2058,0)+'01_指標庫'!$H$6*IF(ISNUMBER($G2058),M2058,0)+'01_指標庫'!$H$7*IF(ISNUMBER($H2058),N2058,0)+'01_指標庫'!$H$8*IF(ISNUMBER($AF2058),AQ2058,0)+'01_指標庫'!$H$9*IF(ISNUMBER($AG2058),AR2058,0)+'01_指標庫'!$H$10*IF(ISNUMBER($AB2058),AM2058,0)+'01_指標庫'!$H$11*IF(ISNUMBER($AC2058),AN2058,0)+'01_指標庫'!$H$12*IF(ISNUMBER($AD2058),AO2058,0)+'01_指標庫'!$H$13*IF(ISNUMBER($AE2058),AP2058,0)+'01_指標庫'!$H$14*IF(ISNUMBER($I2058),O2058,0)+'01_指標庫'!$H$15*IF(ISNUMBER($AH2058),AS2058,0)+'01_指標庫'!$H$16*IF(ISNUMBER($K2058),P2058,0)+'01_指標庫'!$H$17*IF(ISNUMBER($AI2058),AT2058,0)+'01_指標庫'!$H$18*IF(ISNUMBER($AJ2058),AU2058,0)+'01_指標庫'!$H$19*IF(ISNUMBER($AK2058),AV2058,0)+'01_指標庫'!$H$20*IF(ISNUMBER($BB2058),BB2058,0)+'01_指標庫'!$H$21*IF(ISNUMBER($BC2058),BC2058,0))/AW2058,1))</f>
        <v>75.5</v>
      </c>
      <c r="AY2058" s="67"/>
      <c r="AZ2058" s="67"/>
      <c r="BA2058" s="66">
        <f t="shared" si="730"/>
        <v>-1.0088792064580243E-2</v>
      </c>
      <c r="BB2058">
        <f t="shared" si="731"/>
        <v>0</v>
      </c>
      <c r="BC2058" t="str">
        <f t="shared" si="732"/>
        <v/>
      </c>
    </row>
    <row r="2059" spans="1:55" ht="15" customHeight="1">
      <c r="A2059" s="56">
        <v>2055</v>
      </c>
      <c r="B2059" s="57">
        <v>45541</v>
      </c>
      <c r="C2059" s="56">
        <v>2024</v>
      </c>
      <c r="D2059" s="58" t="s">
        <v>234</v>
      </c>
      <c r="E2059" s="59">
        <v>18421.310000000001</v>
      </c>
      <c r="F2059" s="60">
        <v>1.6060999999999999E-2</v>
      </c>
      <c r="G2059" s="60">
        <v>-0.10902199999999999</v>
      </c>
      <c r="H2059" s="61">
        <v>0.57140000000000002</v>
      </c>
      <c r="I2059" s="62">
        <v>339</v>
      </c>
      <c r="J2059" s="56" t="s">
        <v>235</v>
      </c>
      <c r="K2059" s="63">
        <v>22.38</v>
      </c>
      <c r="L2059" s="56">
        <f t="shared" si="733"/>
        <v>100</v>
      </c>
      <c r="M2059" s="56">
        <f t="shared" si="734"/>
        <v>50</v>
      </c>
      <c r="N2059" s="56">
        <f t="shared" si="735"/>
        <v>50</v>
      </c>
      <c r="O2059" s="56">
        <f t="shared" si="736"/>
        <v>100</v>
      </c>
      <c r="P2059" s="56">
        <f t="shared" si="737"/>
        <v>50</v>
      </c>
      <c r="Q2059" s="63"/>
      <c r="R2059" s="56"/>
      <c r="S2059" s="60">
        <f t="shared" si="750"/>
        <v>-2.6889124489641758E-2</v>
      </c>
      <c r="T2059" s="64">
        <f t="shared" si="751"/>
        <v>0.12462311557788941</v>
      </c>
      <c r="V2059" s="65"/>
      <c r="W2059" s="65"/>
      <c r="Y2059" s="15" t="str">
        <f t="shared" si="738"/>
        <v>UNCERTAIN</v>
      </c>
      <c r="AA2059" s="66">
        <f t="shared" si="729"/>
        <v>7.0321188191472261E-2</v>
      </c>
      <c r="AB2059">
        <f>LOOKUP($B2059,'07_L1政策步階'!$A$4:$A$14,'07_L1政策步階'!$C$4:$C$14)</f>
        <v>0</v>
      </c>
      <c r="AC2059" s="65"/>
      <c r="AD2059" s="65"/>
      <c r="AE2059" s="65"/>
      <c r="AF2059" s="65"/>
      <c r="AG2059" s="65"/>
      <c r="AH2059" s="65"/>
      <c r="AI2059" s="65"/>
      <c r="AJ2059" s="65"/>
      <c r="AK2059" s="65"/>
      <c r="AL2059">
        <f t="shared" si="739"/>
        <v>100</v>
      </c>
      <c r="AM2059">
        <f t="shared" si="740"/>
        <v>50</v>
      </c>
      <c r="AN2059" t="str">
        <f t="shared" si="741"/>
        <v/>
      </c>
      <c r="AO2059" t="str">
        <f t="shared" si="742"/>
        <v/>
      </c>
      <c r="AP2059" t="str">
        <f t="shared" si="743"/>
        <v/>
      </c>
      <c r="AQ2059" t="str">
        <f t="shared" si="744"/>
        <v/>
      </c>
      <c r="AR2059" t="str">
        <f t="shared" si="745"/>
        <v/>
      </c>
      <c r="AS2059" t="str">
        <f t="shared" si="746"/>
        <v/>
      </c>
      <c r="AT2059" t="str">
        <f t="shared" si="747"/>
        <v/>
      </c>
      <c r="AU2059" t="str">
        <f t="shared" si="748"/>
        <v/>
      </c>
      <c r="AV2059" t="str">
        <f t="shared" si="749"/>
        <v/>
      </c>
      <c r="AW2059">
        <f>'01_指標庫'!$H$4*ISNUMBER($F2059)+'01_指標庫'!$H$5*ISNUMBER($AA2059)+'01_指標庫'!$H$6*ISNUMBER($G2059)+'01_指標庫'!$H$7*ISNUMBER($H2059)+'01_指標庫'!$H$8*ISNUMBER($AF2059)+'01_指標庫'!$H$9*ISNUMBER($AG2059)+'01_指標庫'!$H$10*ISNUMBER($AB2059)+'01_指標庫'!$H$11*ISNUMBER($AC2059)+'01_指標庫'!$H$12*ISNUMBER($AD2059)+'01_指標庫'!$H$13*ISNUMBER($AE2059)+'01_指標庫'!$H$14*ISNUMBER($I2059)+'01_指標庫'!$H$15*ISNUMBER($AH2059)+'01_指標庫'!$H$16*ISNUMBER($K2059)+'01_指標庫'!$H$17*ISNUMBER($AI2059)+'01_指標庫'!$H$18*ISNUMBER($AJ2059)+'01_指標庫'!$H$19*ISNUMBER($AK2059)+'01_指標庫'!$H$20*ISNUMBER($BB2059)+'01_指標庫'!$H$21*ISNUMBER($BC2059)</f>
        <v>51</v>
      </c>
      <c r="AX2059">
        <f>IF(AW2059=0,50,ROUND(('01_指標庫'!$H$4*IF(ISNUMBER($F2059),L2059,0)+'01_指標庫'!$H$5*IF(ISNUMBER($AA2059),AL2059,0)+'01_指標庫'!$H$6*IF(ISNUMBER($G2059),M2059,0)+'01_指標庫'!$H$7*IF(ISNUMBER($H2059),N2059,0)+'01_指標庫'!$H$8*IF(ISNUMBER($AF2059),AQ2059,0)+'01_指標庫'!$H$9*IF(ISNUMBER($AG2059),AR2059,0)+'01_指標庫'!$H$10*IF(ISNUMBER($AB2059),AM2059,0)+'01_指標庫'!$H$11*IF(ISNUMBER($AC2059),AN2059,0)+'01_指標庫'!$H$12*IF(ISNUMBER($AD2059),AO2059,0)+'01_指標庫'!$H$13*IF(ISNUMBER($AE2059),AP2059,0)+'01_指標庫'!$H$14*IF(ISNUMBER($I2059),O2059,0)+'01_指標庫'!$H$15*IF(ISNUMBER($AH2059),AS2059,0)+'01_指標庫'!$H$16*IF(ISNUMBER($K2059),P2059,0)+'01_指標庫'!$H$17*IF(ISNUMBER($AI2059),AT2059,0)+'01_指標庫'!$H$18*IF(ISNUMBER($AJ2059),AU2059,0)+'01_指標庫'!$H$19*IF(ISNUMBER($AK2059),AV2059,0)+'01_指標庫'!$H$20*IF(ISNUMBER($BB2059),BB2059,0)+'01_指標庫'!$H$21*IF(ISNUMBER($BC2059),BC2059,0))/AW2059,1))</f>
        <v>61.8</v>
      </c>
      <c r="AY2059" s="67"/>
      <c r="AZ2059" s="67"/>
      <c r="BA2059" s="66">
        <f t="shared" si="730"/>
        <v>-1.3981379654488091E-2</v>
      </c>
      <c r="BB2059">
        <f t="shared" si="731"/>
        <v>0</v>
      </c>
      <c r="BC2059" t="str">
        <f t="shared" si="732"/>
        <v/>
      </c>
    </row>
    <row r="2060" spans="1:55" ht="15" customHeight="1">
      <c r="A2060" s="56">
        <v>2056</v>
      </c>
      <c r="B2060" s="57">
        <v>45544</v>
      </c>
      <c r="C2060" s="56">
        <v>2024</v>
      </c>
      <c r="D2060" s="58" t="s">
        <v>236</v>
      </c>
      <c r="E2060" s="59">
        <v>18660.78</v>
      </c>
      <c r="F2060" s="60">
        <v>2.8521999999999999E-2</v>
      </c>
      <c r="G2060" s="60">
        <v>-9.7439999999999999E-2</v>
      </c>
      <c r="H2060" s="61">
        <v>0.63270000000000004</v>
      </c>
      <c r="I2060" s="62">
        <v>336</v>
      </c>
      <c r="J2060" s="56" t="s">
        <v>235</v>
      </c>
      <c r="K2060" s="63">
        <v>19.45</v>
      </c>
      <c r="L2060" s="56">
        <f t="shared" si="733"/>
        <v>100</v>
      </c>
      <c r="M2060" s="56">
        <f t="shared" si="734"/>
        <v>50</v>
      </c>
      <c r="N2060" s="56">
        <f t="shared" si="735"/>
        <v>100</v>
      </c>
      <c r="O2060" s="56">
        <f t="shared" si="736"/>
        <v>100</v>
      </c>
      <c r="P2060" s="56">
        <f t="shared" si="737"/>
        <v>100</v>
      </c>
      <c r="Q2060" s="63"/>
      <c r="R2060" s="56"/>
      <c r="S2060" s="60">
        <f t="shared" si="750"/>
        <v>1.2999618376760225E-2</v>
      </c>
      <c r="T2060" s="64">
        <f t="shared" si="751"/>
        <v>-0.13092046470062557</v>
      </c>
      <c r="V2060" s="65"/>
      <c r="W2060" s="65"/>
      <c r="Y2060" s="15" t="str">
        <f t="shared" si="738"/>
        <v>EASY</v>
      </c>
      <c r="AA2060" s="66">
        <f t="shared" ref="AA2060:AA2123" si="752">IF($A2060&lt;200,"",AVERAGE($E2011:$E2060)/AVERAGE($E1861:$E2060)-1)</f>
        <v>6.8300626816294452E-2</v>
      </c>
      <c r="AB2060">
        <f>LOOKUP($B2060,'07_L1政策步階'!$A$4:$A$14,'07_L1政策步階'!$C$4:$C$14)</f>
        <v>0</v>
      </c>
      <c r="AC2060" s="65"/>
      <c r="AD2060" s="65"/>
      <c r="AE2060" s="65"/>
      <c r="AF2060" s="65"/>
      <c r="AG2060" s="65"/>
      <c r="AH2060" s="65"/>
      <c r="AI2060" s="65"/>
      <c r="AJ2060" s="65"/>
      <c r="AK2060" s="65"/>
      <c r="AL2060">
        <f t="shared" si="739"/>
        <v>100</v>
      </c>
      <c r="AM2060">
        <f t="shared" si="740"/>
        <v>50</v>
      </c>
      <c r="AN2060" t="str">
        <f t="shared" si="741"/>
        <v/>
      </c>
      <c r="AO2060" t="str">
        <f t="shared" si="742"/>
        <v/>
      </c>
      <c r="AP2060" t="str">
        <f t="shared" si="743"/>
        <v/>
      </c>
      <c r="AQ2060" t="str">
        <f t="shared" si="744"/>
        <v/>
      </c>
      <c r="AR2060" t="str">
        <f t="shared" si="745"/>
        <v/>
      </c>
      <c r="AS2060" t="str">
        <f t="shared" si="746"/>
        <v/>
      </c>
      <c r="AT2060" t="str">
        <f t="shared" si="747"/>
        <v/>
      </c>
      <c r="AU2060" t="str">
        <f t="shared" si="748"/>
        <v/>
      </c>
      <c r="AV2060" t="str">
        <f t="shared" si="749"/>
        <v/>
      </c>
      <c r="AW2060">
        <f>'01_指標庫'!$H$4*ISNUMBER($F2060)+'01_指標庫'!$H$5*ISNUMBER($AA2060)+'01_指標庫'!$H$6*ISNUMBER($G2060)+'01_指標庫'!$H$7*ISNUMBER($H2060)+'01_指標庫'!$H$8*ISNUMBER($AF2060)+'01_指標庫'!$H$9*ISNUMBER($AG2060)+'01_指標庫'!$H$10*ISNUMBER($AB2060)+'01_指標庫'!$H$11*ISNUMBER($AC2060)+'01_指標庫'!$H$12*ISNUMBER($AD2060)+'01_指標庫'!$H$13*ISNUMBER($AE2060)+'01_指標庫'!$H$14*ISNUMBER($I2060)+'01_指標庫'!$H$15*ISNUMBER($AH2060)+'01_指標庫'!$H$16*ISNUMBER($K2060)+'01_指標庫'!$H$17*ISNUMBER($AI2060)+'01_指標庫'!$H$18*ISNUMBER($AJ2060)+'01_指標庫'!$H$19*ISNUMBER($AK2060)+'01_指標庫'!$H$20*ISNUMBER($BB2060)+'01_指標庫'!$H$21*ISNUMBER($BC2060)</f>
        <v>51</v>
      </c>
      <c r="AX2060">
        <f>IF(AW2060=0,50,ROUND(('01_指標庫'!$H$4*IF(ISNUMBER($F2060),L2060,0)+'01_指標庫'!$H$5*IF(ISNUMBER($AA2060),AL2060,0)+'01_指標庫'!$H$6*IF(ISNUMBER($G2060),M2060,0)+'01_指標庫'!$H$7*IF(ISNUMBER($H2060),N2060,0)+'01_指標庫'!$H$8*IF(ISNUMBER($AF2060),AQ2060,0)+'01_指標庫'!$H$9*IF(ISNUMBER($AG2060),AR2060,0)+'01_指標庫'!$H$10*IF(ISNUMBER($AB2060),AM2060,0)+'01_指標庫'!$H$11*IF(ISNUMBER($AC2060),AN2060,0)+'01_指標庫'!$H$12*IF(ISNUMBER($AD2060),AO2060,0)+'01_指標庫'!$H$13*IF(ISNUMBER($AE2060),AP2060,0)+'01_指標庫'!$H$14*IF(ISNUMBER($I2060),O2060,0)+'01_指標庫'!$H$15*IF(ISNUMBER($AH2060),AS2060,0)+'01_指標庫'!$H$16*IF(ISNUMBER($K2060),P2060,0)+'01_指標庫'!$H$17*IF(ISNUMBER($AI2060),AT2060,0)+'01_指標庫'!$H$18*IF(ISNUMBER($AJ2060),AU2060,0)+'01_指標庫'!$H$19*IF(ISNUMBER($AK2060),AV2060,0)+'01_指標庫'!$H$20*IF(ISNUMBER($BB2060),BB2060,0)+'01_指標庫'!$H$21*IF(ISNUMBER($BC2060),BC2060,0))/AW2060,1))</f>
        <v>75.5</v>
      </c>
      <c r="AY2060" s="67"/>
      <c r="AZ2060" s="67"/>
      <c r="BA2060" s="66">
        <f t="shared" si="730"/>
        <v>-1.8072813630982343E-2</v>
      </c>
      <c r="BB2060">
        <f t="shared" si="731"/>
        <v>0</v>
      </c>
      <c r="BC2060" t="str">
        <f t="shared" si="732"/>
        <v/>
      </c>
    </row>
    <row r="2061" spans="1:55" ht="15" customHeight="1">
      <c r="A2061" s="56">
        <v>2057</v>
      </c>
      <c r="B2061" s="57">
        <v>45545</v>
      </c>
      <c r="C2061" s="56">
        <v>2024</v>
      </c>
      <c r="D2061" s="58" t="s">
        <v>237</v>
      </c>
      <c r="E2061" s="59">
        <v>18829.14</v>
      </c>
      <c r="F2061" s="60">
        <v>3.6974E-2</v>
      </c>
      <c r="G2061" s="60">
        <v>-8.9297000000000001E-2</v>
      </c>
      <c r="H2061" s="61">
        <v>0.65310000000000001</v>
      </c>
      <c r="I2061" s="62">
        <v>346</v>
      </c>
      <c r="J2061" s="56" t="s">
        <v>235</v>
      </c>
      <c r="K2061" s="63">
        <v>19.079999999999998</v>
      </c>
      <c r="L2061" s="56">
        <f t="shared" si="733"/>
        <v>100</v>
      </c>
      <c r="M2061" s="56">
        <f t="shared" si="734"/>
        <v>50</v>
      </c>
      <c r="N2061" s="56">
        <f t="shared" si="735"/>
        <v>100</v>
      </c>
      <c r="O2061" s="56">
        <f t="shared" si="736"/>
        <v>100</v>
      </c>
      <c r="P2061" s="56">
        <f t="shared" si="737"/>
        <v>100</v>
      </c>
      <c r="Q2061" s="63"/>
      <c r="R2061" s="56"/>
      <c r="S2061" s="60">
        <f t="shared" si="750"/>
        <v>9.0221309077112011E-3</v>
      </c>
      <c r="T2061" s="64">
        <f t="shared" si="751"/>
        <v>-1.9023136246786643E-2</v>
      </c>
      <c r="V2061" s="65"/>
      <c r="W2061" s="65"/>
      <c r="Y2061" s="15" t="str">
        <f t="shared" si="738"/>
        <v>EASY</v>
      </c>
      <c r="AA2061" s="66">
        <f t="shared" si="752"/>
        <v>6.6508499648791908E-2</v>
      </c>
      <c r="AB2061">
        <f>LOOKUP($B2061,'07_L1政策步階'!$A$4:$A$14,'07_L1政策步階'!$C$4:$C$14)</f>
        <v>0</v>
      </c>
      <c r="AC2061" s="65"/>
      <c r="AD2061" s="65"/>
      <c r="AE2061" s="65"/>
      <c r="AF2061" s="65"/>
      <c r="AG2061" s="65"/>
      <c r="AH2061" s="65"/>
      <c r="AI2061" s="65"/>
      <c r="AJ2061" s="65"/>
      <c r="AK2061" s="65"/>
      <c r="AL2061">
        <f t="shared" si="739"/>
        <v>100</v>
      </c>
      <c r="AM2061">
        <f t="shared" si="740"/>
        <v>50</v>
      </c>
      <c r="AN2061" t="str">
        <f t="shared" si="741"/>
        <v/>
      </c>
      <c r="AO2061" t="str">
        <f t="shared" si="742"/>
        <v/>
      </c>
      <c r="AP2061" t="str">
        <f t="shared" si="743"/>
        <v/>
      </c>
      <c r="AQ2061" t="str">
        <f t="shared" si="744"/>
        <v/>
      </c>
      <c r="AR2061" t="str">
        <f t="shared" si="745"/>
        <v/>
      </c>
      <c r="AS2061" t="str">
        <f t="shared" si="746"/>
        <v/>
      </c>
      <c r="AT2061" t="str">
        <f t="shared" si="747"/>
        <v/>
      </c>
      <c r="AU2061" t="str">
        <f t="shared" si="748"/>
        <v/>
      </c>
      <c r="AV2061" t="str">
        <f t="shared" si="749"/>
        <v/>
      </c>
      <c r="AW2061">
        <f>'01_指標庫'!$H$4*ISNUMBER($F2061)+'01_指標庫'!$H$5*ISNUMBER($AA2061)+'01_指標庫'!$H$6*ISNUMBER($G2061)+'01_指標庫'!$H$7*ISNUMBER($H2061)+'01_指標庫'!$H$8*ISNUMBER($AF2061)+'01_指標庫'!$H$9*ISNUMBER($AG2061)+'01_指標庫'!$H$10*ISNUMBER($AB2061)+'01_指標庫'!$H$11*ISNUMBER($AC2061)+'01_指標庫'!$H$12*ISNUMBER($AD2061)+'01_指標庫'!$H$13*ISNUMBER($AE2061)+'01_指標庫'!$H$14*ISNUMBER($I2061)+'01_指標庫'!$H$15*ISNUMBER($AH2061)+'01_指標庫'!$H$16*ISNUMBER($K2061)+'01_指標庫'!$H$17*ISNUMBER($AI2061)+'01_指標庫'!$H$18*ISNUMBER($AJ2061)+'01_指標庫'!$H$19*ISNUMBER($AK2061)+'01_指標庫'!$H$20*ISNUMBER($BB2061)+'01_指標庫'!$H$21*ISNUMBER($BC2061)</f>
        <v>51</v>
      </c>
      <c r="AX2061">
        <f>IF(AW2061=0,50,ROUND(('01_指標庫'!$H$4*IF(ISNUMBER($F2061),L2061,0)+'01_指標庫'!$H$5*IF(ISNUMBER($AA2061),AL2061,0)+'01_指標庫'!$H$6*IF(ISNUMBER($G2061),M2061,0)+'01_指標庫'!$H$7*IF(ISNUMBER($H2061),N2061,0)+'01_指標庫'!$H$8*IF(ISNUMBER($AF2061),AQ2061,0)+'01_指標庫'!$H$9*IF(ISNUMBER($AG2061),AR2061,0)+'01_指標庫'!$H$10*IF(ISNUMBER($AB2061),AM2061,0)+'01_指標庫'!$H$11*IF(ISNUMBER($AC2061),AN2061,0)+'01_指標庫'!$H$12*IF(ISNUMBER($AD2061),AO2061,0)+'01_指標庫'!$H$13*IF(ISNUMBER($AE2061),AP2061,0)+'01_指標庫'!$H$14*IF(ISNUMBER($I2061),O2061,0)+'01_指標庫'!$H$15*IF(ISNUMBER($AH2061),AS2061,0)+'01_指標庫'!$H$16*IF(ISNUMBER($K2061),P2061,0)+'01_指標庫'!$H$17*IF(ISNUMBER($AI2061),AT2061,0)+'01_指標庫'!$H$18*IF(ISNUMBER($AJ2061),AU2061,0)+'01_指標庫'!$H$19*IF(ISNUMBER($AK2061),AV2061,0)+'01_指標庫'!$H$20*IF(ISNUMBER($BB2061),BB2061,0)+'01_指標庫'!$H$21*IF(ISNUMBER($BC2061),BC2061,0))/AW2061,1))</f>
        <v>75.5</v>
      </c>
      <c r="AY2061" s="67"/>
      <c r="AZ2061" s="67"/>
      <c r="BA2061" s="66">
        <f t="shared" si="730"/>
        <v>-1.5891393357129968E-2</v>
      </c>
      <c r="BB2061">
        <f t="shared" si="731"/>
        <v>0</v>
      </c>
      <c r="BC2061" t="str">
        <f t="shared" si="732"/>
        <v/>
      </c>
    </row>
    <row r="2062" spans="1:55" ht="15" customHeight="1">
      <c r="A2062" s="56">
        <v>2058</v>
      </c>
      <c r="B2062" s="57">
        <v>45546</v>
      </c>
      <c r="C2062" s="56">
        <v>2024</v>
      </c>
      <c r="D2062" s="58" t="s">
        <v>238</v>
      </c>
      <c r="E2062" s="59">
        <v>19237.3</v>
      </c>
      <c r="F2062" s="60">
        <v>5.851E-2</v>
      </c>
      <c r="G2062" s="60">
        <v>-6.9555000000000006E-2</v>
      </c>
      <c r="H2062" s="61">
        <v>0.65310000000000001</v>
      </c>
      <c r="I2062" s="62">
        <v>344</v>
      </c>
      <c r="J2062" s="56" t="s">
        <v>235</v>
      </c>
      <c r="K2062" s="63">
        <v>17.690000000000001</v>
      </c>
      <c r="L2062" s="56">
        <f t="shared" si="733"/>
        <v>100</v>
      </c>
      <c r="M2062" s="56">
        <f t="shared" si="734"/>
        <v>50</v>
      </c>
      <c r="N2062" s="56">
        <f t="shared" si="735"/>
        <v>100</v>
      </c>
      <c r="O2062" s="56">
        <f t="shared" si="736"/>
        <v>100</v>
      </c>
      <c r="P2062" s="56">
        <f t="shared" si="737"/>
        <v>100</v>
      </c>
      <c r="Q2062" s="63"/>
      <c r="R2062" s="56"/>
      <c r="S2062" s="60">
        <f t="shared" si="750"/>
        <v>2.1677038887596645E-2</v>
      </c>
      <c r="T2062" s="64">
        <f t="shared" si="751"/>
        <v>-7.2851153039832139E-2</v>
      </c>
      <c r="V2062" s="65"/>
      <c r="W2062" s="65"/>
      <c r="Y2062" s="15" t="str">
        <f t="shared" si="738"/>
        <v>EASY</v>
      </c>
      <c r="AA2062" s="66">
        <f t="shared" si="752"/>
        <v>6.4926343230952588E-2</v>
      </c>
      <c r="AB2062">
        <f>LOOKUP($B2062,'07_L1政策步階'!$A$4:$A$14,'07_L1政策步階'!$C$4:$C$14)</f>
        <v>0</v>
      </c>
      <c r="AC2062" s="65"/>
      <c r="AD2062" s="65"/>
      <c r="AE2062" s="65"/>
      <c r="AF2062" s="65"/>
      <c r="AG2062" s="65"/>
      <c r="AH2062" s="65"/>
      <c r="AI2062" s="65"/>
      <c r="AJ2062" s="65"/>
      <c r="AK2062" s="65"/>
      <c r="AL2062">
        <f t="shared" si="739"/>
        <v>100</v>
      </c>
      <c r="AM2062">
        <f t="shared" si="740"/>
        <v>50</v>
      </c>
      <c r="AN2062" t="str">
        <f t="shared" si="741"/>
        <v/>
      </c>
      <c r="AO2062" t="str">
        <f t="shared" si="742"/>
        <v/>
      </c>
      <c r="AP2062" t="str">
        <f t="shared" si="743"/>
        <v/>
      </c>
      <c r="AQ2062" t="str">
        <f t="shared" si="744"/>
        <v/>
      </c>
      <c r="AR2062" t="str">
        <f t="shared" si="745"/>
        <v/>
      </c>
      <c r="AS2062" t="str">
        <f t="shared" si="746"/>
        <v/>
      </c>
      <c r="AT2062" t="str">
        <f t="shared" si="747"/>
        <v/>
      </c>
      <c r="AU2062" t="str">
        <f t="shared" si="748"/>
        <v/>
      </c>
      <c r="AV2062" t="str">
        <f t="shared" si="749"/>
        <v/>
      </c>
      <c r="AW2062">
        <f>'01_指標庫'!$H$4*ISNUMBER($F2062)+'01_指標庫'!$H$5*ISNUMBER($AA2062)+'01_指標庫'!$H$6*ISNUMBER($G2062)+'01_指標庫'!$H$7*ISNUMBER($H2062)+'01_指標庫'!$H$8*ISNUMBER($AF2062)+'01_指標庫'!$H$9*ISNUMBER($AG2062)+'01_指標庫'!$H$10*ISNUMBER($AB2062)+'01_指標庫'!$H$11*ISNUMBER($AC2062)+'01_指標庫'!$H$12*ISNUMBER($AD2062)+'01_指標庫'!$H$13*ISNUMBER($AE2062)+'01_指標庫'!$H$14*ISNUMBER($I2062)+'01_指標庫'!$H$15*ISNUMBER($AH2062)+'01_指標庫'!$H$16*ISNUMBER($K2062)+'01_指標庫'!$H$17*ISNUMBER($AI2062)+'01_指標庫'!$H$18*ISNUMBER($AJ2062)+'01_指標庫'!$H$19*ISNUMBER($AK2062)+'01_指標庫'!$H$20*ISNUMBER($BB2062)+'01_指標庫'!$H$21*ISNUMBER($BC2062)</f>
        <v>51</v>
      </c>
      <c r="AX2062">
        <f>IF(AW2062=0,50,ROUND(('01_指標庫'!$H$4*IF(ISNUMBER($F2062),L2062,0)+'01_指標庫'!$H$5*IF(ISNUMBER($AA2062),AL2062,0)+'01_指標庫'!$H$6*IF(ISNUMBER($G2062),M2062,0)+'01_指標庫'!$H$7*IF(ISNUMBER($H2062),N2062,0)+'01_指標庫'!$H$8*IF(ISNUMBER($AF2062),AQ2062,0)+'01_指標庫'!$H$9*IF(ISNUMBER($AG2062),AR2062,0)+'01_指標庫'!$H$10*IF(ISNUMBER($AB2062),AM2062,0)+'01_指標庫'!$H$11*IF(ISNUMBER($AC2062),AN2062,0)+'01_指標庫'!$H$12*IF(ISNUMBER($AD2062),AO2062,0)+'01_指標庫'!$H$13*IF(ISNUMBER($AE2062),AP2062,0)+'01_指標庫'!$H$14*IF(ISNUMBER($I2062),O2062,0)+'01_指標庫'!$H$15*IF(ISNUMBER($AH2062),AS2062,0)+'01_指標庫'!$H$16*IF(ISNUMBER($K2062),P2062,0)+'01_指標庫'!$H$17*IF(ISNUMBER($AI2062),AT2062,0)+'01_指標庫'!$H$18*IF(ISNUMBER($AJ2062),AU2062,0)+'01_指標庫'!$H$19*IF(ISNUMBER($AK2062),AV2062,0)+'01_指標庫'!$H$20*IF(ISNUMBER($BB2062),BB2062,0)+'01_指標庫'!$H$21*IF(ISNUMBER($BC2062),BC2062,0))/AW2062,1))</f>
        <v>75.5</v>
      </c>
      <c r="AY2062" s="67"/>
      <c r="AZ2062" s="67"/>
      <c r="BA2062" s="66">
        <f t="shared" ref="BA2062:BA2125" si="753">AVERAGE($E2058:$E2062)/AVERAGE($E2053:$E2062)-1</f>
        <v>-1.0788872312462061E-2</v>
      </c>
      <c r="BB2062">
        <f t="shared" ref="BB2062:BB2125" si="754">IF(ISNUMBER($BA2062),IF(OR($S2062&lt;=-0.03,$BA2062&lt;-0.003),0,IF(OR($S2062&lt;=-0.02,$BA2062&lt;0.01),50,100)),"")</f>
        <v>0</v>
      </c>
      <c r="BC2062" t="str">
        <f t="shared" ref="BC2062:BC2125" si="755">IF(OR(COUNT($AZ2062)=0,COUNT($AZ2061)=0),"",IF(OR($AY2062/$AZ2061-1&lt;=-0.03,$AZ2062/$AZ2061-1&lt;=-0.045,IF(COUNT($AZ2053:$AZ2062)=10,AVERAGE($AZ2058:$AZ2062)/AVERAGE($AZ2053:$AZ2062)-1&lt;-0.01,FALSE())),0,IF(OR($AZ2062/$AZ2061-1&lt;=-0.02,IF(COUNT($AZ2053:$AZ2062)=10,AVERAGE($AZ2058:$AZ2062)/AVERAGE($AZ2053:$AZ2062)-1&lt;0.005,FALSE())),50,100)))</f>
        <v/>
      </c>
    </row>
    <row r="2063" spans="1:55" ht="15" customHeight="1">
      <c r="A2063" s="56">
        <v>2059</v>
      </c>
      <c r="B2063" s="57">
        <v>45547</v>
      </c>
      <c r="C2063" s="56">
        <v>2024</v>
      </c>
      <c r="D2063" s="58" t="s">
        <v>239</v>
      </c>
      <c r="E2063" s="59">
        <v>19423.07</v>
      </c>
      <c r="F2063" s="60">
        <v>6.7721000000000003E-2</v>
      </c>
      <c r="G2063" s="60">
        <v>-6.0569999999999999E-2</v>
      </c>
      <c r="H2063" s="61">
        <v>0.65310000000000001</v>
      </c>
      <c r="I2063" s="62">
        <v>339</v>
      </c>
      <c r="J2063" s="56" t="s">
        <v>235</v>
      </c>
      <c r="K2063" s="63">
        <v>17.07</v>
      </c>
      <c r="L2063" s="56">
        <f t="shared" si="733"/>
        <v>100</v>
      </c>
      <c r="M2063" s="56">
        <f t="shared" si="734"/>
        <v>50</v>
      </c>
      <c r="N2063" s="56">
        <f t="shared" si="735"/>
        <v>100</v>
      </c>
      <c r="O2063" s="56">
        <f t="shared" si="736"/>
        <v>100</v>
      </c>
      <c r="P2063" s="56">
        <f t="shared" si="737"/>
        <v>100</v>
      </c>
      <c r="Q2063" s="63"/>
      <c r="R2063" s="56"/>
      <c r="S2063" s="60">
        <f t="shared" si="750"/>
        <v>9.6567605641124654E-3</v>
      </c>
      <c r="T2063" s="64">
        <f t="shared" si="751"/>
        <v>-3.5048049745619037E-2</v>
      </c>
      <c r="V2063" s="65"/>
      <c r="W2063" s="65"/>
      <c r="Y2063" s="15" t="str">
        <f t="shared" si="738"/>
        <v>EASY</v>
      </c>
      <c r="AA2063" s="66">
        <f t="shared" si="752"/>
        <v>6.3271759949352191E-2</v>
      </c>
      <c r="AB2063">
        <f>LOOKUP($B2063,'07_L1政策步階'!$A$4:$A$14,'07_L1政策步階'!$C$4:$C$14)</f>
        <v>0</v>
      </c>
      <c r="AC2063" s="65"/>
      <c r="AD2063" s="65"/>
      <c r="AE2063" s="65"/>
      <c r="AF2063" s="65"/>
      <c r="AG2063" s="65"/>
      <c r="AH2063" s="65"/>
      <c r="AI2063" s="65"/>
      <c r="AJ2063" s="65"/>
      <c r="AK2063" s="65"/>
      <c r="AL2063">
        <f t="shared" si="739"/>
        <v>100</v>
      </c>
      <c r="AM2063">
        <f t="shared" si="740"/>
        <v>50</v>
      </c>
      <c r="AN2063" t="str">
        <f t="shared" si="741"/>
        <v/>
      </c>
      <c r="AO2063" t="str">
        <f t="shared" si="742"/>
        <v/>
      </c>
      <c r="AP2063" t="str">
        <f t="shared" si="743"/>
        <v/>
      </c>
      <c r="AQ2063" t="str">
        <f t="shared" si="744"/>
        <v/>
      </c>
      <c r="AR2063" t="str">
        <f t="shared" si="745"/>
        <v/>
      </c>
      <c r="AS2063" t="str">
        <f t="shared" si="746"/>
        <v/>
      </c>
      <c r="AT2063" t="str">
        <f t="shared" si="747"/>
        <v/>
      </c>
      <c r="AU2063" t="str">
        <f t="shared" si="748"/>
        <v/>
      </c>
      <c r="AV2063" t="str">
        <f t="shared" si="749"/>
        <v/>
      </c>
      <c r="AW2063">
        <f>'01_指標庫'!$H$4*ISNUMBER($F2063)+'01_指標庫'!$H$5*ISNUMBER($AA2063)+'01_指標庫'!$H$6*ISNUMBER($G2063)+'01_指標庫'!$H$7*ISNUMBER($H2063)+'01_指標庫'!$H$8*ISNUMBER($AF2063)+'01_指標庫'!$H$9*ISNUMBER($AG2063)+'01_指標庫'!$H$10*ISNUMBER($AB2063)+'01_指標庫'!$H$11*ISNUMBER($AC2063)+'01_指標庫'!$H$12*ISNUMBER($AD2063)+'01_指標庫'!$H$13*ISNUMBER($AE2063)+'01_指標庫'!$H$14*ISNUMBER($I2063)+'01_指標庫'!$H$15*ISNUMBER($AH2063)+'01_指標庫'!$H$16*ISNUMBER($K2063)+'01_指標庫'!$H$17*ISNUMBER($AI2063)+'01_指標庫'!$H$18*ISNUMBER($AJ2063)+'01_指標庫'!$H$19*ISNUMBER($AK2063)+'01_指標庫'!$H$20*ISNUMBER($BB2063)+'01_指標庫'!$H$21*ISNUMBER($BC2063)</f>
        <v>51</v>
      </c>
      <c r="AX2063">
        <f>IF(AW2063=0,50,ROUND(('01_指標庫'!$H$4*IF(ISNUMBER($F2063),L2063,0)+'01_指標庫'!$H$5*IF(ISNUMBER($AA2063),AL2063,0)+'01_指標庫'!$H$6*IF(ISNUMBER($G2063),M2063,0)+'01_指標庫'!$H$7*IF(ISNUMBER($H2063),N2063,0)+'01_指標庫'!$H$8*IF(ISNUMBER($AF2063),AQ2063,0)+'01_指標庫'!$H$9*IF(ISNUMBER($AG2063),AR2063,0)+'01_指標庫'!$H$10*IF(ISNUMBER($AB2063),AM2063,0)+'01_指標庫'!$H$11*IF(ISNUMBER($AC2063),AN2063,0)+'01_指標庫'!$H$12*IF(ISNUMBER($AD2063),AO2063,0)+'01_指標庫'!$H$13*IF(ISNUMBER($AE2063),AP2063,0)+'01_指標庫'!$H$14*IF(ISNUMBER($I2063),O2063,0)+'01_指標庫'!$H$15*IF(ISNUMBER($AH2063),AS2063,0)+'01_指標庫'!$H$16*IF(ISNUMBER($K2063),P2063,0)+'01_指標庫'!$H$17*IF(ISNUMBER($AI2063),AT2063,0)+'01_指標庫'!$H$18*IF(ISNUMBER($AJ2063),AU2063,0)+'01_指標庫'!$H$19*IF(ISNUMBER($AK2063),AV2063,0)+'01_指標庫'!$H$20*IF(ISNUMBER($BB2063),BB2063,0)+'01_指標庫'!$H$21*IF(ISNUMBER($BC2063),BC2063,0))/AW2063,1))</f>
        <v>75.5</v>
      </c>
      <c r="AY2063" s="67"/>
      <c r="AZ2063" s="67"/>
      <c r="BA2063" s="66">
        <f t="shared" si="753"/>
        <v>-5.9856373293221132E-3</v>
      </c>
      <c r="BB2063">
        <f t="shared" si="754"/>
        <v>0</v>
      </c>
      <c r="BC2063" t="str">
        <f t="shared" si="755"/>
        <v/>
      </c>
    </row>
    <row r="2064" spans="1:55" ht="15" customHeight="1">
      <c r="A2064" s="56">
        <v>2060</v>
      </c>
      <c r="B2064" s="57">
        <v>45548</v>
      </c>
      <c r="C2064" s="56">
        <v>2024</v>
      </c>
      <c r="D2064" s="58" t="s">
        <v>234</v>
      </c>
      <c r="E2064" s="59">
        <v>19514.59</v>
      </c>
      <c r="F2064" s="60">
        <v>7.1705000000000005E-2</v>
      </c>
      <c r="G2064" s="60">
        <v>-5.6143999999999999E-2</v>
      </c>
      <c r="H2064" s="61">
        <v>0.67349999999999999</v>
      </c>
      <c r="I2064" s="62">
        <v>337</v>
      </c>
      <c r="J2064" s="56" t="s">
        <v>235</v>
      </c>
      <c r="K2064" s="63">
        <v>16.559999999999999</v>
      </c>
      <c r="L2064" s="56">
        <f t="shared" si="733"/>
        <v>100</v>
      </c>
      <c r="M2064" s="56">
        <f t="shared" si="734"/>
        <v>100</v>
      </c>
      <c r="N2064" s="56">
        <f t="shared" si="735"/>
        <v>100</v>
      </c>
      <c r="O2064" s="56">
        <f t="shared" si="736"/>
        <v>100</v>
      </c>
      <c r="P2064" s="56">
        <f t="shared" si="737"/>
        <v>100</v>
      </c>
      <c r="Q2064" s="63"/>
      <c r="R2064" s="56"/>
      <c r="S2064" s="60">
        <f t="shared" si="750"/>
        <v>4.7119224715763686E-3</v>
      </c>
      <c r="T2064" s="64">
        <f t="shared" si="751"/>
        <v>-2.9876977152899942E-2</v>
      </c>
      <c r="V2064" s="65"/>
      <c r="W2064" s="65"/>
      <c r="Y2064" s="15" t="str">
        <f t="shared" si="738"/>
        <v>EASY</v>
      </c>
      <c r="AA2064" s="66">
        <f t="shared" si="752"/>
        <v>6.1496379702079329E-2</v>
      </c>
      <c r="AB2064">
        <f>LOOKUP($B2064,'07_L1政策步階'!$A$4:$A$14,'07_L1政策步階'!$C$4:$C$14)</f>
        <v>0</v>
      </c>
      <c r="AC2064" s="65"/>
      <c r="AD2064" s="65"/>
      <c r="AE2064" s="65"/>
      <c r="AF2064" s="65"/>
      <c r="AG2064" s="65"/>
      <c r="AH2064" s="65"/>
      <c r="AI2064" s="65"/>
      <c r="AJ2064" s="65"/>
      <c r="AK2064" s="65"/>
      <c r="AL2064">
        <f t="shared" si="739"/>
        <v>100</v>
      </c>
      <c r="AM2064">
        <f t="shared" si="740"/>
        <v>50</v>
      </c>
      <c r="AN2064" t="str">
        <f t="shared" si="741"/>
        <v/>
      </c>
      <c r="AO2064" t="str">
        <f t="shared" si="742"/>
        <v/>
      </c>
      <c r="AP2064" t="str">
        <f t="shared" si="743"/>
        <v/>
      </c>
      <c r="AQ2064" t="str">
        <f t="shared" si="744"/>
        <v/>
      </c>
      <c r="AR2064" t="str">
        <f t="shared" si="745"/>
        <v/>
      </c>
      <c r="AS2064" t="str">
        <f t="shared" si="746"/>
        <v/>
      </c>
      <c r="AT2064" t="str">
        <f t="shared" si="747"/>
        <v/>
      </c>
      <c r="AU2064" t="str">
        <f t="shared" si="748"/>
        <v/>
      </c>
      <c r="AV2064" t="str">
        <f t="shared" si="749"/>
        <v/>
      </c>
      <c r="AW2064">
        <f>'01_指標庫'!$H$4*ISNUMBER($F2064)+'01_指標庫'!$H$5*ISNUMBER($AA2064)+'01_指標庫'!$H$6*ISNUMBER($G2064)+'01_指標庫'!$H$7*ISNUMBER($H2064)+'01_指標庫'!$H$8*ISNUMBER($AF2064)+'01_指標庫'!$H$9*ISNUMBER($AG2064)+'01_指標庫'!$H$10*ISNUMBER($AB2064)+'01_指標庫'!$H$11*ISNUMBER($AC2064)+'01_指標庫'!$H$12*ISNUMBER($AD2064)+'01_指標庫'!$H$13*ISNUMBER($AE2064)+'01_指標庫'!$H$14*ISNUMBER($I2064)+'01_指標庫'!$H$15*ISNUMBER($AH2064)+'01_指標庫'!$H$16*ISNUMBER($K2064)+'01_指標庫'!$H$17*ISNUMBER($AI2064)+'01_指標庫'!$H$18*ISNUMBER($AJ2064)+'01_指標庫'!$H$19*ISNUMBER($AK2064)+'01_指標庫'!$H$20*ISNUMBER($BB2064)+'01_指標庫'!$H$21*ISNUMBER($BC2064)</f>
        <v>51</v>
      </c>
      <c r="AX2064">
        <f>IF(AW2064=0,50,ROUND(('01_指標庫'!$H$4*IF(ISNUMBER($F2064),L2064,0)+'01_指標庫'!$H$5*IF(ISNUMBER($AA2064),AL2064,0)+'01_指標庫'!$H$6*IF(ISNUMBER($G2064),M2064,0)+'01_指標庫'!$H$7*IF(ISNUMBER($H2064),N2064,0)+'01_指標庫'!$H$8*IF(ISNUMBER($AF2064),AQ2064,0)+'01_指標庫'!$H$9*IF(ISNUMBER($AG2064),AR2064,0)+'01_指標庫'!$H$10*IF(ISNUMBER($AB2064),AM2064,0)+'01_指標庫'!$H$11*IF(ISNUMBER($AC2064),AN2064,0)+'01_指標庫'!$H$12*IF(ISNUMBER($AD2064),AO2064,0)+'01_指標庫'!$H$13*IF(ISNUMBER($AE2064),AP2064,0)+'01_指標庫'!$H$14*IF(ISNUMBER($I2064),O2064,0)+'01_指標庫'!$H$15*IF(ISNUMBER($AH2064),AS2064,0)+'01_指標庫'!$H$16*IF(ISNUMBER($K2064),P2064,0)+'01_指標庫'!$H$17*IF(ISNUMBER($AI2064),AT2064,0)+'01_指標庫'!$H$18*IF(ISNUMBER($AJ2064),AU2064,0)+'01_指標庫'!$H$19*IF(ISNUMBER($AK2064),AV2064,0)+'01_指標庫'!$H$20*IF(ISNUMBER($BB2064),BB2064,0)+'01_指標庫'!$H$21*IF(ISNUMBER($BC2064),BC2064,0))/AW2064,1))</f>
        <v>89.2</v>
      </c>
      <c r="AY2064" s="67"/>
      <c r="AZ2064" s="67"/>
      <c r="BA2064" s="66">
        <f t="shared" si="753"/>
        <v>4.507030718013727E-3</v>
      </c>
      <c r="BB2064">
        <f t="shared" si="754"/>
        <v>50</v>
      </c>
      <c r="BC2064" t="str">
        <f t="shared" si="755"/>
        <v/>
      </c>
    </row>
    <row r="2065" spans="1:55" ht="15" customHeight="1">
      <c r="A2065" s="56">
        <v>2061</v>
      </c>
      <c r="B2065" s="57">
        <v>45551</v>
      </c>
      <c r="C2065" s="56">
        <v>2024</v>
      </c>
      <c r="D2065" s="58" t="s">
        <v>236</v>
      </c>
      <c r="E2065" s="59">
        <v>19423.060000000001</v>
      </c>
      <c r="F2065" s="60">
        <v>6.5680000000000002E-2</v>
      </c>
      <c r="G2065" s="60">
        <v>-6.0571E-2</v>
      </c>
      <c r="H2065" s="61">
        <v>0.67349999999999999</v>
      </c>
      <c r="I2065" s="62">
        <v>332</v>
      </c>
      <c r="J2065" s="56" t="s">
        <v>235</v>
      </c>
      <c r="K2065" s="63">
        <v>17.14</v>
      </c>
      <c r="L2065" s="56">
        <f t="shared" si="733"/>
        <v>100</v>
      </c>
      <c r="M2065" s="56">
        <f t="shared" si="734"/>
        <v>50</v>
      </c>
      <c r="N2065" s="56">
        <f t="shared" si="735"/>
        <v>100</v>
      </c>
      <c r="O2065" s="56">
        <f t="shared" si="736"/>
        <v>100</v>
      </c>
      <c r="P2065" s="56">
        <f t="shared" si="737"/>
        <v>100</v>
      </c>
      <c r="Q2065" s="63"/>
      <c r="R2065" s="56"/>
      <c r="S2065" s="60">
        <f t="shared" si="750"/>
        <v>-4.6903368197844797E-3</v>
      </c>
      <c r="T2065" s="64">
        <f t="shared" si="751"/>
        <v>3.5024154589372136E-2</v>
      </c>
      <c r="V2065" s="65"/>
      <c r="W2065" s="65"/>
      <c r="Y2065" s="15" t="str">
        <f t="shared" si="738"/>
        <v>EASY</v>
      </c>
      <c r="AA2065" s="66">
        <f t="shared" si="752"/>
        <v>5.943938885104405E-2</v>
      </c>
      <c r="AB2065">
        <f>LOOKUP($B2065,'07_L1政策步階'!$A$4:$A$14,'07_L1政策步階'!$C$4:$C$14)</f>
        <v>0</v>
      </c>
      <c r="AC2065" s="65"/>
      <c r="AD2065" s="65"/>
      <c r="AE2065" s="65"/>
      <c r="AF2065" s="65"/>
      <c r="AG2065" s="65"/>
      <c r="AH2065" s="65"/>
      <c r="AI2065" s="65"/>
      <c r="AJ2065" s="65"/>
      <c r="AK2065" s="65"/>
      <c r="AL2065">
        <f t="shared" si="739"/>
        <v>100</v>
      </c>
      <c r="AM2065">
        <f t="shared" si="740"/>
        <v>50</v>
      </c>
      <c r="AN2065" t="str">
        <f t="shared" si="741"/>
        <v/>
      </c>
      <c r="AO2065" t="str">
        <f t="shared" si="742"/>
        <v/>
      </c>
      <c r="AP2065" t="str">
        <f t="shared" si="743"/>
        <v/>
      </c>
      <c r="AQ2065" t="str">
        <f t="shared" si="744"/>
        <v/>
      </c>
      <c r="AR2065" t="str">
        <f t="shared" si="745"/>
        <v/>
      </c>
      <c r="AS2065" t="str">
        <f t="shared" si="746"/>
        <v/>
      </c>
      <c r="AT2065" t="str">
        <f t="shared" si="747"/>
        <v/>
      </c>
      <c r="AU2065" t="str">
        <f t="shared" si="748"/>
        <v/>
      </c>
      <c r="AV2065" t="str">
        <f t="shared" si="749"/>
        <v/>
      </c>
      <c r="AW2065">
        <f>'01_指標庫'!$H$4*ISNUMBER($F2065)+'01_指標庫'!$H$5*ISNUMBER($AA2065)+'01_指標庫'!$H$6*ISNUMBER($G2065)+'01_指標庫'!$H$7*ISNUMBER($H2065)+'01_指標庫'!$H$8*ISNUMBER($AF2065)+'01_指標庫'!$H$9*ISNUMBER($AG2065)+'01_指標庫'!$H$10*ISNUMBER($AB2065)+'01_指標庫'!$H$11*ISNUMBER($AC2065)+'01_指標庫'!$H$12*ISNUMBER($AD2065)+'01_指標庫'!$H$13*ISNUMBER($AE2065)+'01_指標庫'!$H$14*ISNUMBER($I2065)+'01_指標庫'!$H$15*ISNUMBER($AH2065)+'01_指標庫'!$H$16*ISNUMBER($K2065)+'01_指標庫'!$H$17*ISNUMBER($AI2065)+'01_指標庫'!$H$18*ISNUMBER($AJ2065)+'01_指標庫'!$H$19*ISNUMBER($AK2065)+'01_指標庫'!$H$20*ISNUMBER($BB2065)+'01_指標庫'!$H$21*ISNUMBER($BC2065)</f>
        <v>51</v>
      </c>
      <c r="AX2065">
        <f>IF(AW2065=0,50,ROUND(('01_指標庫'!$H$4*IF(ISNUMBER($F2065),L2065,0)+'01_指標庫'!$H$5*IF(ISNUMBER($AA2065),AL2065,0)+'01_指標庫'!$H$6*IF(ISNUMBER($G2065),M2065,0)+'01_指標庫'!$H$7*IF(ISNUMBER($H2065),N2065,0)+'01_指標庫'!$H$8*IF(ISNUMBER($AF2065),AQ2065,0)+'01_指標庫'!$H$9*IF(ISNUMBER($AG2065),AR2065,0)+'01_指標庫'!$H$10*IF(ISNUMBER($AB2065),AM2065,0)+'01_指標庫'!$H$11*IF(ISNUMBER($AC2065),AN2065,0)+'01_指標庫'!$H$12*IF(ISNUMBER($AD2065),AO2065,0)+'01_指標庫'!$H$13*IF(ISNUMBER($AE2065),AP2065,0)+'01_指標庫'!$H$14*IF(ISNUMBER($I2065),O2065,0)+'01_指標庫'!$H$15*IF(ISNUMBER($AH2065),AS2065,0)+'01_指標庫'!$H$16*IF(ISNUMBER($K2065),P2065,0)+'01_指標庫'!$H$17*IF(ISNUMBER($AI2065),AT2065,0)+'01_指標庫'!$H$18*IF(ISNUMBER($AJ2065),AU2065,0)+'01_指標庫'!$H$19*IF(ISNUMBER($AK2065),AV2065,0)+'01_指標庫'!$H$20*IF(ISNUMBER($BB2065),BB2065,0)+'01_指標庫'!$H$21*IF(ISNUMBER($BC2065),BC2065,0))/AW2065,1))</f>
        <v>87.3</v>
      </c>
      <c r="AY2065" s="67"/>
      <c r="AZ2065" s="67"/>
      <c r="BA2065" s="66">
        <f t="shared" si="753"/>
        <v>1.3317590000657686E-2</v>
      </c>
      <c r="BB2065">
        <f t="shared" si="754"/>
        <v>100</v>
      </c>
      <c r="BC2065" t="str">
        <f t="shared" si="755"/>
        <v/>
      </c>
    </row>
    <row r="2066" spans="1:55" ht="15" customHeight="1">
      <c r="A2066" s="56">
        <v>2062</v>
      </c>
      <c r="B2066" s="57">
        <v>45552</v>
      </c>
      <c r="C2066" s="56">
        <v>2024</v>
      </c>
      <c r="D2066" s="58" t="s">
        <v>237</v>
      </c>
      <c r="E2066" s="59">
        <v>19432.400000000001</v>
      </c>
      <c r="F2066" s="60">
        <v>6.5185999999999994E-2</v>
      </c>
      <c r="G2066" s="60">
        <v>-6.0118999999999999E-2</v>
      </c>
      <c r="H2066" s="61">
        <v>0.71430000000000005</v>
      </c>
      <c r="I2066" s="62">
        <v>325</v>
      </c>
      <c r="J2066" s="56" t="s">
        <v>235</v>
      </c>
      <c r="K2066" s="63">
        <v>17.61</v>
      </c>
      <c r="L2066" s="56">
        <f t="shared" si="733"/>
        <v>100</v>
      </c>
      <c r="M2066" s="56">
        <f t="shared" si="734"/>
        <v>50</v>
      </c>
      <c r="N2066" s="56">
        <f t="shared" si="735"/>
        <v>100</v>
      </c>
      <c r="O2066" s="56">
        <f t="shared" si="736"/>
        <v>100</v>
      </c>
      <c r="P2066" s="56">
        <f t="shared" si="737"/>
        <v>100</v>
      </c>
      <c r="Q2066" s="63"/>
      <c r="R2066" s="56"/>
      <c r="S2066" s="60">
        <f t="shared" si="750"/>
        <v>4.8087170610600083E-4</v>
      </c>
      <c r="T2066" s="64">
        <f t="shared" si="751"/>
        <v>2.7421236872812171E-2</v>
      </c>
      <c r="V2066" s="65"/>
      <c r="W2066" s="65"/>
      <c r="Y2066" s="15" t="str">
        <f t="shared" si="738"/>
        <v>EASY</v>
      </c>
      <c r="AA2066" s="66">
        <f t="shared" si="752"/>
        <v>5.7335011448743201E-2</v>
      </c>
      <c r="AB2066">
        <f>LOOKUP($B2066,'07_L1政策步階'!$A$4:$A$14,'07_L1政策步階'!$C$4:$C$14)</f>
        <v>0</v>
      </c>
      <c r="AC2066" s="65"/>
      <c r="AD2066" s="65"/>
      <c r="AE2066" s="65"/>
      <c r="AF2066" s="65"/>
      <c r="AG2066" s="65"/>
      <c r="AH2066" s="65"/>
      <c r="AI2066" s="65"/>
      <c r="AJ2066" s="65"/>
      <c r="AK2066" s="65"/>
      <c r="AL2066">
        <f t="shared" si="739"/>
        <v>100</v>
      </c>
      <c r="AM2066">
        <f t="shared" si="740"/>
        <v>50</v>
      </c>
      <c r="AN2066" t="str">
        <f t="shared" si="741"/>
        <v/>
      </c>
      <c r="AO2066" t="str">
        <f t="shared" si="742"/>
        <v/>
      </c>
      <c r="AP2066" t="str">
        <f t="shared" si="743"/>
        <v/>
      </c>
      <c r="AQ2066" t="str">
        <f t="shared" si="744"/>
        <v/>
      </c>
      <c r="AR2066" t="str">
        <f t="shared" si="745"/>
        <v/>
      </c>
      <c r="AS2066" t="str">
        <f t="shared" si="746"/>
        <v/>
      </c>
      <c r="AT2066" t="str">
        <f t="shared" si="747"/>
        <v/>
      </c>
      <c r="AU2066" t="str">
        <f t="shared" si="748"/>
        <v/>
      </c>
      <c r="AV2066" t="str">
        <f t="shared" si="749"/>
        <v/>
      </c>
      <c r="AW2066">
        <f>'01_指標庫'!$H$4*ISNUMBER($F2066)+'01_指標庫'!$H$5*ISNUMBER($AA2066)+'01_指標庫'!$H$6*ISNUMBER($G2066)+'01_指標庫'!$H$7*ISNUMBER($H2066)+'01_指標庫'!$H$8*ISNUMBER($AF2066)+'01_指標庫'!$H$9*ISNUMBER($AG2066)+'01_指標庫'!$H$10*ISNUMBER($AB2066)+'01_指標庫'!$H$11*ISNUMBER($AC2066)+'01_指標庫'!$H$12*ISNUMBER($AD2066)+'01_指標庫'!$H$13*ISNUMBER($AE2066)+'01_指標庫'!$H$14*ISNUMBER($I2066)+'01_指標庫'!$H$15*ISNUMBER($AH2066)+'01_指標庫'!$H$16*ISNUMBER($K2066)+'01_指標庫'!$H$17*ISNUMBER($AI2066)+'01_指標庫'!$H$18*ISNUMBER($AJ2066)+'01_指標庫'!$H$19*ISNUMBER($AK2066)+'01_指標庫'!$H$20*ISNUMBER($BB2066)+'01_指標庫'!$H$21*ISNUMBER($BC2066)</f>
        <v>51</v>
      </c>
      <c r="AX2066">
        <f>IF(AW2066=0,50,ROUND(('01_指標庫'!$H$4*IF(ISNUMBER($F2066),L2066,0)+'01_指標庫'!$H$5*IF(ISNUMBER($AA2066),AL2066,0)+'01_指標庫'!$H$6*IF(ISNUMBER($G2066),M2066,0)+'01_指標庫'!$H$7*IF(ISNUMBER($H2066),N2066,0)+'01_指標庫'!$H$8*IF(ISNUMBER($AF2066),AQ2066,0)+'01_指標庫'!$H$9*IF(ISNUMBER($AG2066),AR2066,0)+'01_指標庫'!$H$10*IF(ISNUMBER($AB2066),AM2066,0)+'01_指標庫'!$H$11*IF(ISNUMBER($AC2066),AN2066,0)+'01_指標庫'!$H$12*IF(ISNUMBER($AD2066),AO2066,0)+'01_指標庫'!$H$13*IF(ISNUMBER($AE2066),AP2066,0)+'01_指標庫'!$H$14*IF(ISNUMBER($I2066),O2066,0)+'01_指標庫'!$H$15*IF(ISNUMBER($AH2066),AS2066,0)+'01_指標庫'!$H$16*IF(ISNUMBER($K2066),P2066,0)+'01_指標庫'!$H$17*IF(ISNUMBER($AI2066),AT2066,0)+'01_指標庫'!$H$18*IF(ISNUMBER($AJ2066),AU2066,0)+'01_指標庫'!$H$19*IF(ISNUMBER($AK2066),AV2066,0)+'01_指標庫'!$H$20*IF(ISNUMBER($BB2066),BB2066,0)+'01_指標庫'!$H$21*IF(ISNUMBER($BC2066),BC2066,0))/AW2066,1))</f>
        <v>87.3</v>
      </c>
      <c r="AY2066" s="67"/>
      <c r="AZ2066" s="67"/>
      <c r="BA2066" s="66">
        <f t="shared" si="753"/>
        <v>1.7125646602623057E-2</v>
      </c>
      <c r="BB2066">
        <f t="shared" si="754"/>
        <v>100</v>
      </c>
      <c r="BC2066" t="str">
        <f t="shared" si="755"/>
        <v/>
      </c>
    </row>
    <row r="2067" spans="1:55" ht="15" customHeight="1">
      <c r="A2067" s="56">
        <v>2063</v>
      </c>
      <c r="B2067" s="57">
        <v>45553</v>
      </c>
      <c r="C2067" s="56">
        <v>2024</v>
      </c>
      <c r="D2067" s="58" t="s">
        <v>238</v>
      </c>
      <c r="E2067" s="59">
        <v>19344.490000000002</v>
      </c>
      <c r="F2067" s="60">
        <v>5.9381000000000003E-2</v>
      </c>
      <c r="G2067" s="60">
        <v>-6.4370999999999998E-2</v>
      </c>
      <c r="H2067" s="61">
        <v>0.71430000000000005</v>
      </c>
      <c r="I2067" s="62">
        <v>321</v>
      </c>
      <c r="J2067" s="56" t="s">
        <v>235</v>
      </c>
      <c r="K2067" s="63">
        <v>18.23</v>
      </c>
      <c r="L2067" s="56">
        <f t="shared" si="733"/>
        <v>100</v>
      </c>
      <c r="M2067" s="56">
        <f t="shared" si="734"/>
        <v>50</v>
      </c>
      <c r="N2067" s="56">
        <f t="shared" si="735"/>
        <v>100</v>
      </c>
      <c r="O2067" s="56">
        <f t="shared" si="736"/>
        <v>100</v>
      </c>
      <c r="P2067" s="56">
        <f t="shared" si="737"/>
        <v>100</v>
      </c>
      <c r="Q2067" s="63"/>
      <c r="R2067" s="56"/>
      <c r="S2067" s="60">
        <f t="shared" si="750"/>
        <v>-4.5238879397294651E-3</v>
      </c>
      <c r="T2067" s="64">
        <f t="shared" si="751"/>
        <v>3.5207268597387875E-2</v>
      </c>
      <c r="V2067" s="65"/>
      <c r="W2067" s="65"/>
      <c r="Y2067" s="15" t="str">
        <f t="shared" si="738"/>
        <v>EASY</v>
      </c>
      <c r="AA2067" s="66">
        <f t="shared" si="752"/>
        <v>5.5137474899933814E-2</v>
      </c>
      <c r="AB2067">
        <f>LOOKUP($B2067,'07_L1政策步階'!$A$4:$A$14,'07_L1政策步階'!$C$4:$C$14)</f>
        <v>1</v>
      </c>
      <c r="AC2067" s="65"/>
      <c r="AD2067" s="65"/>
      <c r="AE2067" s="65"/>
      <c r="AF2067" s="65"/>
      <c r="AG2067" s="65"/>
      <c r="AH2067" s="65"/>
      <c r="AI2067" s="65"/>
      <c r="AJ2067" s="65"/>
      <c r="AK2067" s="65"/>
      <c r="AL2067">
        <f t="shared" si="739"/>
        <v>100</v>
      </c>
      <c r="AM2067">
        <f t="shared" si="740"/>
        <v>100</v>
      </c>
      <c r="AN2067" t="str">
        <f t="shared" si="741"/>
        <v/>
      </c>
      <c r="AO2067" t="str">
        <f t="shared" si="742"/>
        <v/>
      </c>
      <c r="AP2067" t="str">
        <f t="shared" si="743"/>
        <v/>
      </c>
      <c r="AQ2067" t="str">
        <f t="shared" si="744"/>
        <v/>
      </c>
      <c r="AR2067" t="str">
        <f t="shared" si="745"/>
        <v/>
      </c>
      <c r="AS2067" t="str">
        <f t="shared" si="746"/>
        <v/>
      </c>
      <c r="AT2067" t="str">
        <f t="shared" si="747"/>
        <v/>
      </c>
      <c r="AU2067" t="str">
        <f t="shared" si="748"/>
        <v/>
      </c>
      <c r="AV2067" t="str">
        <f t="shared" si="749"/>
        <v/>
      </c>
      <c r="AW2067">
        <f>'01_指標庫'!$H$4*ISNUMBER($F2067)+'01_指標庫'!$H$5*ISNUMBER($AA2067)+'01_指標庫'!$H$6*ISNUMBER($G2067)+'01_指標庫'!$H$7*ISNUMBER($H2067)+'01_指標庫'!$H$8*ISNUMBER($AF2067)+'01_指標庫'!$H$9*ISNUMBER($AG2067)+'01_指標庫'!$H$10*ISNUMBER($AB2067)+'01_指標庫'!$H$11*ISNUMBER($AC2067)+'01_指標庫'!$H$12*ISNUMBER($AD2067)+'01_指標庫'!$H$13*ISNUMBER($AE2067)+'01_指標庫'!$H$14*ISNUMBER($I2067)+'01_指標庫'!$H$15*ISNUMBER($AH2067)+'01_指標庫'!$H$16*ISNUMBER($K2067)+'01_指標庫'!$H$17*ISNUMBER($AI2067)+'01_指標庫'!$H$18*ISNUMBER($AJ2067)+'01_指標庫'!$H$19*ISNUMBER($AK2067)+'01_指標庫'!$H$20*ISNUMBER($BB2067)+'01_指標庫'!$H$21*ISNUMBER($BC2067)</f>
        <v>51</v>
      </c>
      <c r="AX2067">
        <f>IF(AW2067=0,50,ROUND(('01_指標庫'!$H$4*IF(ISNUMBER($F2067),L2067,0)+'01_指標庫'!$H$5*IF(ISNUMBER($AA2067),AL2067,0)+'01_指標庫'!$H$6*IF(ISNUMBER($G2067),M2067,0)+'01_指標庫'!$H$7*IF(ISNUMBER($H2067),N2067,0)+'01_指標庫'!$H$8*IF(ISNUMBER($AF2067),AQ2067,0)+'01_指標庫'!$H$9*IF(ISNUMBER($AG2067),AR2067,0)+'01_指標庫'!$H$10*IF(ISNUMBER($AB2067),AM2067,0)+'01_指標庫'!$H$11*IF(ISNUMBER($AC2067),AN2067,0)+'01_指標庫'!$H$12*IF(ISNUMBER($AD2067),AO2067,0)+'01_指標庫'!$H$13*IF(ISNUMBER($AE2067),AP2067,0)+'01_指標庫'!$H$14*IF(ISNUMBER($I2067),O2067,0)+'01_指標庫'!$H$15*IF(ISNUMBER($AH2067),AS2067,0)+'01_指標庫'!$H$16*IF(ISNUMBER($K2067),P2067,0)+'01_指標庫'!$H$17*IF(ISNUMBER($AI2067),AT2067,0)+'01_指標庫'!$H$18*IF(ISNUMBER($AJ2067),AU2067,0)+'01_指標庫'!$H$19*IF(ISNUMBER($AK2067),AV2067,0)+'01_指標庫'!$H$20*IF(ISNUMBER($BB2067),BB2067,0)+'01_指標庫'!$H$21*IF(ISNUMBER($BC2067),BC2067,0))/AW2067,1))</f>
        <v>92.2</v>
      </c>
      <c r="AY2067" s="67"/>
      <c r="AZ2067" s="67"/>
      <c r="BA2067" s="66">
        <f t="shared" si="753"/>
        <v>1.599626852226721E-2</v>
      </c>
      <c r="BB2067">
        <f t="shared" si="754"/>
        <v>100</v>
      </c>
      <c r="BC2067" t="str">
        <f t="shared" si="755"/>
        <v/>
      </c>
    </row>
    <row r="2068" spans="1:55" ht="15" customHeight="1">
      <c r="A2068" s="56">
        <v>2064</v>
      </c>
      <c r="B2068" s="57">
        <v>45554</v>
      </c>
      <c r="C2068" s="56">
        <v>2024</v>
      </c>
      <c r="D2068" s="58" t="s">
        <v>239</v>
      </c>
      <c r="E2068" s="59">
        <v>19839.830000000002</v>
      </c>
      <c r="F2068" s="60">
        <v>8.5365999999999997E-2</v>
      </c>
      <c r="G2068" s="60">
        <v>-4.0412999999999998E-2</v>
      </c>
      <c r="H2068" s="61">
        <v>0.77549999999999997</v>
      </c>
      <c r="I2068" s="62">
        <v>310</v>
      </c>
      <c r="J2068" s="56" t="s">
        <v>235</v>
      </c>
      <c r="K2068" s="63">
        <v>16.329999999999998</v>
      </c>
      <c r="L2068" s="56">
        <f t="shared" si="733"/>
        <v>100</v>
      </c>
      <c r="M2068" s="56">
        <f t="shared" si="734"/>
        <v>100</v>
      </c>
      <c r="N2068" s="56">
        <f t="shared" si="735"/>
        <v>100</v>
      </c>
      <c r="O2068" s="56">
        <f t="shared" si="736"/>
        <v>100</v>
      </c>
      <c r="P2068" s="56">
        <f t="shared" si="737"/>
        <v>100</v>
      </c>
      <c r="Q2068" s="63"/>
      <c r="R2068" s="56"/>
      <c r="S2068" s="60">
        <f t="shared" si="750"/>
        <v>2.5606257905998131E-2</v>
      </c>
      <c r="T2068" s="64">
        <f t="shared" si="751"/>
        <v>-0.1042238069116842</v>
      </c>
      <c r="V2068" s="65"/>
      <c r="W2068" s="65"/>
      <c r="Y2068" s="15" t="str">
        <f t="shared" si="738"/>
        <v>EASY</v>
      </c>
      <c r="AA2068" s="66">
        <f t="shared" si="752"/>
        <v>5.3114349672786609E-2</v>
      </c>
      <c r="AB2068">
        <f>LOOKUP($B2068,'07_L1政策步階'!$A$4:$A$14,'07_L1政策步階'!$C$4:$C$14)</f>
        <v>1</v>
      </c>
      <c r="AC2068" s="65"/>
      <c r="AD2068" s="65"/>
      <c r="AE2068" s="65"/>
      <c r="AF2068" s="65"/>
      <c r="AG2068" s="65"/>
      <c r="AH2068" s="65"/>
      <c r="AI2068" s="65"/>
      <c r="AJ2068" s="65"/>
      <c r="AK2068" s="65"/>
      <c r="AL2068">
        <f t="shared" si="739"/>
        <v>100</v>
      </c>
      <c r="AM2068">
        <f t="shared" si="740"/>
        <v>100</v>
      </c>
      <c r="AN2068" t="str">
        <f t="shared" si="741"/>
        <v/>
      </c>
      <c r="AO2068" t="str">
        <f t="shared" si="742"/>
        <v/>
      </c>
      <c r="AP2068" t="str">
        <f t="shared" si="743"/>
        <v/>
      </c>
      <c r="AQ2068" t="str">
        <f t="shared" si="744"/>
        <v/>
      </c>
      <c r="AR2068" t="str">
        <f t="shared" si="745"/>
        <v/>
      </c>
      <c r="AS2068" t="str">
        <f t="shared" si="746"/>
        <v/>
      </c>
      <c r="AT2068" t="str">
        <f t="shared" si="747"/>
        <v/>
      </c>
      <c r="AU2068" t="str">
        <f t="shared" si="748"/>
        <v/>
      </c>
      <c r="AV2068" t="str">
        <f t="shared" si="749"/>
        <v/>
      </c>
      <c r="AW2068">
        <f>'01_指標庫'!$H$4*ISNUMBER($F2068)+'01_指標庫'!$H$5*ISNUMBER($AA2068)+'01_指標庫'!$H$6*ISNUMBER($G2068)+'01_指標庫'!$H$7*ISNUMBER($H2068)+'01_指標庫'!$H$8*ISNUMBER($AF2068)+'01_指標庫'!$H$9*ISNUMBER($AG2068)+'01_指標庫'!$H$10*ISNUMBER($AB2068)+'01_指標庫'!$H$11*ISNUMBER($AC2068)+'01_指標庫'!$H$12*ISNUMBER($AD2068)+'01_指標庫'!$H$13*ISNUMBER($AE2068)+'01_指標庫'!$H$14*ISNUMBER($I2068)+'01_指標庫'!$H$15*ISNUMBER($AH2068)+'01_指標庫'!$H$16*ISNUMBER($K2068)+'01_指標庫'!$H$17*ISNUMBER($AI2068)+'01_指標庫'!$H$18*ISNUMBER($AJ2068)+'01_指標庫'!$H$19*ISNUMBER($AK2068)+'01_指標庫'!$H$20*ISNUMBER($BB2068)+'01_指標庫'!$H$21*ISNUMBER($BC2068)</f>
        <v>51</v>
      </c>
      <c r="AX2068">
        <f>IF(AW2068=0,50,ROUND(('01_指標庫'!$H$4*IF(ISNUMBER($F2068),L2068,0)+'01_指標庫'!$H$5*IF(ISNUMBER($AA2068),AL2068,0)+'01_指標庫'!$H$6*IF(ISNUMBER($G2068),M2068,0)+'01_指標庫'!$H$7*IF(ISNUMBER($H2068),N2068,0)+'01_指標庫'!$H$8*IF(ISNUMBER($AF2068),AQ2068,0)+'01_指標庫'!$H$9*IF(ISNUMBER($AG2068),AR2068,0)+'01_指標庫'!$H$10*IF(ISNUMBER($AB2068),AM2068,0)+'01_指標庫'!$H$11*IF(ISNUMBER($AC2068),AN2068,0)+'01_指標庫'!$H$12*IF(ISNUMBER($AD2068),AO2068,0)+'01_指標庫'!$H$13*IF(ISNUMBER($AE2068),AP2068,0)+'01_指標庫'!$H$14*IF(ISNUMBER($I2068),O2068,0)+'01_指標庫'!$H$15*IF(ISNUMBER($AH2068),AS2068,0)+'01_指標庫'!$H$16*IF(ISNUMBER($K2068),P2068,0)+'01_指標庫'!$H$17*IF(ISNUMBER($AI2068),AT2068,0)+'01_指標庫'!$H$18*IF(ISNUMBER($AJ2068),AU2068,0)+'01_指標庫'!$H$19*IF(ISNUMBER($AK2068),AV2068,0)+'01_指標庫'!$H$20*IF(ISNUMBER($BB2068),BB2068,0)+'01_指標庫'!$H$21*IF(ISNUMBER($BC2068),BC2068,0))/AW2068,1))</f>
        <v>100</v>
      </c>
      <c r="AY2068" s="67"/>
      <c r="AZ2068" s="67"/>
      <c r="BA2068" s="66">
        <f t="shared" si="753"/>
        <v>1.5525074512311221E-2</v>
      </c>
      <c r="BB2068">
        <f t="shared" si="754"/>
        <v>100</v>
      </c>
      <c r="BC2068" t="str">
        <f t="shared" si="755"/>
        <v/>
      </c>
    </row>
    <row r="2069" spans="1:55" ht="15" customHeight="1">
      <c r="A2069" s="56">
        <v>2065</v>
      </c>
      <c r="B2069" s="57">
        <v>45555</v>
      </c>
      <c r="C2069" s="56">
        <v>2024</v>
      </c>
      <c r="D2069" s="58" t="s">
        <v>234</v>
      </c>
      <c r="E2069" s="59">
        <v>19791.490000000002</v>
      </c>
      <c r="F2069" s="60">
        <v>8.1551999999999999E-2</v>
      </c>
      <c r="G2069" s="60">
        <v>-4.2750999999999997E-2</v>
      </c>
      <c r="H2069" s="61">
        <v>0.71430000000000005</v>
      </c>
      <c r="I2069" s="62">
        <v>315</v>
      </c>
      <c r="J2069" s="56" t="s">
        <v>235</v>
      </c>
      <c r="K2069" s="63">
        <v>16.149999999999999</v>
      </c>
      <c r="L2069" s="56">
        <f t="shared" si="733"/>
        <v>100</v>
      </c>
      <c r="M2069" s="56">
        <f t="shared" si="734"/>
        <v>100</v>
      </c>
      <c r="N2069" s="56">
        <f t="shared" si="735"/>
        <v>100</v>
      </c>
      <c r="O2069" s="56">
        <f t="shared" si="736"/>
        <v>100</v>
      </c>
      <c r="P2069" s="56">
        <f t="shared" si="737"/>
        <v>100</v>
      </c>
      <c r="Q2069" s="63"/>
      <c r="R2069" s="56"/>
      <c r="S2069" s="60">
        <f t="shared" si="750"/>
        <v>-2.4365128128618352E-3</v>
      </c>
      <c r="T2069" s="64">
        <f t="shared" si="751"/>
        <v>-1.102265768524191E-2</v>
      </c>
      <c r="V2069" s="65"/>
      <c r="W2069" s="65"/>
      <c r="Y2069" s="15" t="str">
        <f t="shared" si="738"/>
        <v>EASY</v>
      </c>
      <c r="AA2069" s="66">
        <f t="shared" si="752"/>
        <v>5.1518320265298678E-2</v>
      </c>
      <c r="AB2069">
        <f>LOOKUP($B2069,'07_L1政策步階'!$A$4:$A$14,'07_L1政策步階'!$C$4:$C$14)</f>
        <v>1</v>
      </c>
      <c r="AC2069" s="65"/>
      <c r="AD2069" s="65"/>
      <c r="AE2069" s="65"/>
      <c r="AF2069" s="65"/>
      <c r="AG2069" s="65"/>
      <c r="AH2069" s="65"/>
      <c r="AI2069" s="65"/>
      <c r="AJ2069" s="65"/>
      <c r="AK2069" s="65"/>
      <c r="AL2069">
        <f t="shared" si="739"/>
        <v>100</v>
      </c>
      <c r="AM2069">
        <f t="shared" si="740"/>
        <v>100</v>
      </c>
      <c r="AN2069" t="str">
        <f t="shared" si="741"/>
        <v/>
      </c>
      <c r="AO2069" t="str">
        <f t="shared" si="742"/>
        <v/>
      </c>
      <c r="AP2069" t="str">
        <f t="shared" si="743"/>
        <v/>
      </c>
      <c r="AQ2069" t="str">
        <f t="shared" si="744"/>
        <v/>
      </c>
      <c r="AR2069" t="str">
        <f t="shared" si="745"/>
        <v/>
      </c>
      <c r="AS2069" t="str">
        <f t="shared" si="746"/>
        <v/>
      </c>
      <c r="AT2069" t="str">
        <f t="shared" si="747"/>
        <v/>
      </c>
      <c r="AU2069" t="str">
        <f t="shared" si="748"/>
        <v/>
      </c>
      <c r="AV2069" t="str">
        <f t="shared" si="749"/>
        <v/>
      </c>
      <c r="AW2069">
        <f>'01_指標庫'!$H$4*ISNUMBER($F2069)+'01_指標庫'!$H$5*ISNUMBER($AA2069)+'01_指標庫'!$H$6*ISNUMBER($G2069)+'01_指標庫'!$H$7*ISNUMBER($H2069)+'01_指標庫'!$H$8*ISNUMBER($AF2069)+'01_指標庫'!$H$9*ISNUMBER($AG2069)+'01_指標庫'!$H$10*ISNUMBER($AB2069)+'01_指標庫'!$H$11*ISNUMBER($AC2069)+'01_指標庫'!$H$12*ISNUMBER($AD2069)+'01_指標庫'!$H$13*ISNUMBER($AE2069)+'01_指標庫'!$H$14*ISNUMBER($I2069)+'01_指標庫'!$H$15*ISNUMBER($AH2069)+'01_指標庫'!$H$16*ISNUMBER($K2069)+'01_指標庫'!$H$17*ISNUMBER($AI2069)+'01_指標庫'!$H$18*ISNUMBER($AJ2069)+'01_指標庫'!$H$19*ISNUMBER($AK2069)+'01_指標庫'!$H$20*ISNUMBER($BB2069)+'01_指標庫'!$H$21*ISNUMBER($BC2069)</f>
        <v>51</v>
      </c>
      <c r="AX2069">
        <f>IF(AW2069=0,50,ROUND(('01_指標庫'!$H$4*IF(ISNUMBER($F2069),L2069,0)+'01_指標庫'!$H$5*IF(ISNUMBER($AA2069),AL2069,0)+'01_指標庫'!$H$6*IF(ISNUMBER($G2069),M2069,0)+'01_指標庫'!$H$7*IF(ISNUMBER($H2069),N2069,0)+'01_指標庫'!$H$8*IF(ISNUMBER($AF2069),AQ2069,0)+'01_指標庫'!$H$9*IF(ISNUMBER($AG2069),AR2069,0)+'01_指標庫'!$H$10*IF(ISNUMBER($AB2069),AM2069,0)+'01_指標庫'!$H$11*IF(ISNUMBER($AC2069),AN2069,0)+'01_指標庫'!$H$12*IF(ISNUMBER($AD2069),AO2069,0)+'01_指標庫'!$H$13*IF(ISNUMBER($AE2069),AP2069,0)+'01_指標庫'!$H$14*IF(ISNUMBER($I2069),O2069,0)+'01_指標庫'!$H$15*IF(ISNUMBER($AH2069),AS2069,0)+'01_指標庫'!$H$16*IF(ISNUMBER($K2069),P2069,0)+'01_指標庫'!$H$17*IF(ISNUMBER($AI2069),AT2069,0)+'01_指標庫'!$H$18*IF(ISNUMBER($AJ2069),AU2069,0)+'01_指標庫'!$H$19*IF(ISNUMBER($AK2069),AV2069,0)+'01_指標庫'!$H$20*IF(ISNUMBER($BB2069),BB2069,0)+'01_指標庫'!$H$21*IF(ISNUMBER($BC2069),BC2069,0))/AW2069,1))</f>
        <v>100</v>
      </c>
      <c r="AY2069" s="67"/>
      <c r="AZ2069" s="67"/>
      <c r="BA2069" s="66">
        <f t="shared" si="753"/>
        <v>1.1196036717009861E-2</v>
      </c>
      <c r="BB2069">
        <f t="shared" si="754"/>
        <v>100</v>
      </c>
      <c r="BC2069" t="str">
        <f t="shared" si="755"/>
        <v/>
      </c>
    </row>
    <row r="2070" spans="1:55" ht="15" customHeight="1">
      <c r="A2070" s="56">
        <v>2066</v>
      </c>
      <c r="B2070" s="57">
        <v>45558</v>
      </c>
      <c r="C2070" s="56">
        <v>2024</v>
      </c>
      <c r="D2070" s="58" t="s">
        <v>236</v>
      </c>
      <c r="E2070" s="59">
        <v>19852.2</v>
      </c>
      <c r="F2070" s="60">
        <v>8.3693000000000004E-2</v>
      </c>
      <c r="G2070" s="60">
        <v>-3.9815000000000003E-2</v>
      </c>
      <c r="H2070" s="61">
        <v>0.71430000000000005</v>
      </c>
      <c r="I2070" s="62">
        <v>315</v>
      </c>
      <c r="J2070" s="56" t="s">
        <v>235</v>
      </c>
      <c r="K2070" s="63">
        <v>15.89</v>
      </c>
      <c r="L2070" s="56">
        <f t="shared" si="733"/>
        <v>100</v>
      </c>
      <c r="M2070" s="56">
        <f t="shared" si="734"/>
        <v>100</v>
      </c>
      <c r="N2070" s="56">
        <f t="shared" si="735"/>
        <v>100</v>
      </c>
      <c r="O2070" s="56">
        <f t="shared" si="736"/>
        <v>100</v>
      </c>
      <c r="P2070" s="56">
        <f t="shared" si="737"/>
        <v>100</v>
      </c>
      <c r="Q2070" s="63"/>
      <c r="R2070" s="56"/>
      <c r="S2070" s="60">
        <f t="shared" si="750"/>
        <v>3.0674800128742685E-3</v>
      </c>
      <c r="T2070" s="64">
        <f t="shared" si="751"/>
        <v>-1.609907120743026E-2</v>
      </c>
      <c r="V2070" s="65"/>
      <c r="W2070" s="65"/>
      <c r="Y2070" s="15" t="str">
        <f t="shared" si="738"/>
        <v>EASY</v>
      </c>
      <c r="AA2070" s="66">
        <f t="shared" si="752"/>
        <v>4.9854364959962982E-2</v>
      </c>
      <c r="AB2070">
        <f>LOOKUP($B2070,'07_L1政策步階'!$A$4:$A$14,'07_L1政策步階'!$C$4:$C$14)</f>
        <v>1</v>
      </c>
      <c r="AC2070" s="65"/>
      <c r="AD2070" s="65"/>
      <c r="AE2070" s="65"/>
      <c r="AF2070" s="65"/>
      <c r="AG2070" s="65"/>
      <c r="AH2070" s="65"/>
      <c r="AI2070" s="65"/>
      <c r="AJ2070" s="65"/>
      <c r="AK2070" s="65"/>
      <c r="AL2070">
        <f t="shared" si="739"/>
        <v>100</v>
      </c>
      <c r="AM2070">
        <f t="shared" si="740"/>
        <v>100</v>
      </c>
      <c r="AN2070" t="str">
        <f t="shared" si="741"/>
        <v/>
      </c>
      <c r="AO2070" t="str">
        <f t="shared" si="742"/>
        <v/>
      </c>
      <c r="AP2070" t="str">
        <f t="shared" si="743"/>
        <v/>
      </c>
      <c r="AQ2070" t="str">
        <f t="shared" si="744"/>
        <v/>
      </c>
      <c r="AR2070" t="str">
        <f t="shared" si="745"/>
        <v/>
      </c>
      <c r="AS2070" t="str">
        <f t="shared" si="746"/>
        <v/>
      </c>
      <c r="AT2070" t="str">
        <f t="shared" si="747"/>
        <v/>
      </c>
      <c r="AU2070" t="str">
        <f t="shared" si="748"/>
        <v/>
      </c>
      <c r="AV2070" t="str">
        <f t="shared" si="749"/>
        <v/>
      </c>
      <c r="AW2070">
        <f>'01_指標庫'!$H$4*ISNUMBER($F2070)+'01_指標庫'!$H$5*ISNUMBER($AA2070)+'01_指標庫'!$H$6*ISNUMBER($G2070)+'01_指標庫'!$H$7*ISNUMBER($H2070)+'01_指標庫'!$H$8*ISNUMBER($AF2070)+'01_指標庫'!$H$9*ISNUMBER($AG2070)+'01_指標庫'!$H$10*ISNUMBER($AB2070)+'01_指標庫'!$H$11*ISNUMBER($AC2070)+'01_指標庫'!$H$12*ISNUMBER($AD2070)+'01_指標庫'!$H$13*ISNUMBER($AE2070)+'01_指標庫'!$H$14*ISNUMBER($I2070)+'01_指標庫'!$H$15*ISNUMBER($AH2070)+'01_指標庫'!$H$16*ISNUMBER($K2070)+'01_指標庫'!$H$17*ISNUMBER($AI2070)+'01_指標庫'!$H$18*ISNUMBER($AJ2070)+'01_指標庫'!$H$19*ISNUMBER($AK2070)+'01_指標庫'!$H$20*ISNUMBER($BB2070)+'01_指標庫'!$H$21*ISNUMBER($BC2070)</f>
        <v>51</v>
      </c>
      <c r="AX2070">
        <f>IF(AW2070=0,50,ROUND(('01_指標庫'!$H$4*IF(ISNUMBER($F2070),L2070,0)+'01_指標庫'!$H$5*IF(ISNUMBER($AA2070),AL2070,0)+'01_指標庫'!$H$6*IF(ISNUMBER($G2070),M2070,0)+'01_指標庫'!$H$7*IF(ISNUMBER($H2070),N2070,0)+'01_指標庫'!$H$8*IF(ISNUMBER($AF2070),AQ2070,0)+'01_指標庫'!$H$9*IF(ISNUMBER($AG2070),AR2070,0)+'01_指標庫'!$H$10*IF(ISNUMBER($AB2070),AM2070,0)+'01_指標庫'!$H$11*IF(ISNUMBER($AC2070),AN2070,0)+'01_指標庫'!$H$12*IF(ISNUMBER($AD2070),AO2070,0)+'01_指標庫'!$H$13*IF(ISNUMBER($AE2070),AP2070,0)+'01_指標庫'!$H$14*IF(ISNUMBER($I2070),O2070,0)+'01_指標庫'!$H$15*IF(ISNUMBER($AH2070),AS2070,0)+'01_指標庫'!$H$16*IF(ISNUMBER($K2070),P2070,0)+'01_指標庫'!$H$17*IF(ISNUMBER($AI2070),AT2070,0)+'01_指標庫'!$H$18*IF(ISNUMBER($AJ2070),AU2070,0)+'01_指標庫'!$H$19*IF(ISNUMBER($AK2070),AV2070,0)+'01_指標庫'!$H$20*IF(ISNUMBER($BB2070),BB2070,0)+'01_指標庫'!$H$21*IF(ISNUMBER($BC2070),BC2070,0))/AW2070,1))</f>
        <v>94.1</v>
      </c>
      <c r="AY2070" s="67"/>
      <c r="AZ2070" s="67"/>
      <c r="BA2070" s="66">
        <f t="shared" si="753"/>
        <v>9.4163690059925198E-3</v>
      </c>
      <c r="BB2070">
        <f t="shared" si="754"/>
        <v>50</v>
      </c>
      <c r="BC2070" t="str">
        <f t="shared" si="755"/>
        <v/>
      </c>
    </row>
    <row r="2071" spans="1:55" ht="15" customHeight="1">
      <c r="A2071" s="56">
        <v>2067</v>
      </c>
      <c r="B2071" s="57">
        <v>45559</v>
      </c>
      <c r="C2071" s="56">
        <v>2024</v>
      </c>
      <c r="D2071" s="58" t="s">
        <v>237</v>
      </c>
      <c r="E2071" s="59">
        <v>19944.84</v>
      </c>
      <c r="F2071" s="60">
        <v>8.7515999999999997E-2</v>
      </c>
      <c r="G2071" s="60">
        <v>-3.5333999999999997E-2</v>
      </c>
      <c r="H2071" s="61">
        <v>0.73470000000000002</v>
      </c>
      <c r="I2071" s="62">
        <v>321</v>
      </c>
      <c r="J2071" s="56" t="s">
        <v>235</v>
      </c>
      <c r="K2071" s="63">
        <v>15.39</v>
      </c>
      <c r="L2071" s="56">
        <f t="shared" si="733"/>
        <v>100</v>
      </c>
      <c r="M2071" s="56">
        <f t="shared" si="734"/>
        <v>100</v>
      </c>
      <c r="N2071" s="56">
        <f t="shared" si="735"/>
        <v>100</v>
      </c>
      <c r="O2071" s="56">
        <f t="shared" si="736"/>
        <v>100</v>
      </c>
      <c r="P2071" s="56">
        <f t="shared" si="737"/>
        <v>100</v>
      </c>
      <c r="Q2071" s="63"/>
      <c r="R2071" s="56"/>
      <c r="S2071" s="60">
        <f t="shared" si="750"/>
        <v>4.6664853265632189E-3</v>
      </c>
      <c r="T2071" s="64">
        <f t="shared" si="751"/>
        <v>-3.146633102580243E-2</v>
      </c>
      <c r="V2071" s="65"/>
      <c r="W2071" s="65"/>
      <c r="Y2071" s="15" t="str">
        <f t="shared" si="738"/>
        <v>EASY</v>
      </c>
      <c r="AA2071" s="66">
        <f t="shared" si="752"/>
        <v>4.8182541972292769E-2</v>
      </c>
      <c r="AB2071">
        <f>LOOKUP($B2071,'07_L1政策步階'!$A$4:$A$14,'07_L1政策步階'!$C$4:$C$14)</f>
        <v>1</v>
      </c>
      <c r="AC2071" s="65"/>
      <c r="AD2071" s="65"/>
      <c r="AE2071" s="65"/>
      <c r="AF2071" s="65"/>
      <c r="AG2071" s="65"/>
      <c r="AH2071" s="65"/>
      <c r="AI2071" s="65"/>
      <c r="AJ2071" s="65"/>
      <c r="AK2071" s="65"/>
      <c r="AL2071">
        <f t="shared" si="739"/>
        <v>100</v>
      </c>
      <c r="AM2071">
        <f t="shared" si="740"/>
        <v>100</v>
      </c>
      <c r="AN2071" t="str">
        <f t="shared" si="741"/>
        <v/>
      </c>
      <c r="AO2071" t="str">
        <f t="shared" si="742"/>
        <v/>
      </c>
      <c r="AP2071" t="str">
        <f t="shared" si="743"/>
        <v/>
      </c>
      <c r="AQ2071" t="str">
        <f t="shared" si="744"/>
        <v/>
      </c>
      <c r="AR2071" t="str">
        <f t="shared" si="745"/>
        <v/>
      </c>
      <c r="AS2071" t="str">
        <f t="shared" si="746"/>
        <v/>
      </c>
      <c r="AT2071" t="str">
        <f t="shared" si="747"/>
        <v/>
      </c>
      <c r="AU2071" t="str">
        <f t="shared" si="748"/>
        <v/>
      </c>
      <c r="AV2071" t="str">
        <f t="shared" si="749"/>
        <v/>
      </c>
      <c r="AW2071">
        <f>'01_指標庫'!$H$4*ISNUMBER($F2071)+'01_指標庫'!$H$5*ISNUMBER($AA2071)+'01_指標庫'!$H$6*ISNUMBER($G2071)+'01_指標庫'!$H$7*ISNUMBER($H2071)+'01_指標庫'!$H$8*ISNUMBER($AF2071)+'01_指標庫'!$H$9*ISNUMBER($AG2071)+'01_指標庫'!$H$10*ISNUMBER($AB2071)+'01_指標庫'!$H$11*ISNUMBER($AC2071)+'01_指標庫'!$H$12*ISNUMBER($AD2071)+'01_指標庫'!$H$13*ISNUMBER($AE2071)+'01_指標庫'!$H$14*ISNUMBER($I2071)+'01_指標庫'!$H$15*ISNUMBER($AH2071)+'01_指標庫'!$H$16*ISNUMBER($K2071)+'01_指標庫'!$H$17*ISNUMBER($AI2071)+'01_指標庫'!$H$18*ISNUMBER($AJ2071)+'01_指標庫'!$H$19*ISNUMBER($AK2071)+'01_指標庫'!$H$20*ISNUMBER($BB2071)+'01_指標庫'!$H$21*ISNUMBER($BC2071)</f>
        <v>51</v>
      </c>
      <c r="AX2071">
        <f>IF(AW2071=0,50,ROUND(('01_指標庫'!$H$4*IF(ISNUMBER($F2071),L2071,0)+'01_指標庫'!$H$5*IF(ISNUMBER($AA2071),AL2071,0)+'01_指標庫'!$H$6*IF(ISNUMBER($G2071),M2071,0)+'01_指標庫'!$H$7*IF(ISNUMBER($H2071),N2071,0)+'01_指標庫'!$H$8*IF(ISNUMBER($AF2071),AQ2071,0)+'01_指標庫'!$H$9*IF(ISNUMBER($AG2071),AR2071,0)+'01_指標庫'!$H$10*IF(ISNUMBER($AB2071),AM2071,0)+'01_指標庫'!$H$11*IF(ISNUMBER($AC2071),AN2071,0)+'01_指標庫'!$H$12*IF(ISNUMBER($AD2071),AO2071,0)+'01_指標庫'!$H$13*IF(ISNUMBER($AE2071),AP2071,0)+'01_指標庫'!$H$14*IF(ISNUMBER($I2071),O2071,0)+'01_指標庫'!$H$15*IF(ISNUMBER($AH2071),AS2071,0)+'01_指標庫'!$H$16*IF(ISNUMBER($K2071),P2071,0)+'01_指標庫'!$H$17*IF(ISNUMBER($AI2071),AT2071,0)+'01_指標庫'!$H$18*IF(ISNUMBER($AJ2071),AU2071,0)+'01_指標庫'!$H$19*IF(ISNUMBER($AK2071),AV2071,0)+'01_指標庫'!$H$20*IF(ISNUMBER($BB2071),BB2071,0)+'01_指標庫'!$H$21*IF(ISNUMBER($BC2071),BC2071,0))/AW2071,1))</f>
        <v>94.1</v>
      </c>
      <c r="AY2071" s="67"/>
      <c r="AZ2071" s="67"/>
      <c r="BA2071" s="66">
        <f t="shared" si="753"/>
        <v>8.8988810043877375E-3</v>
      </c>
      <c r="BB2071">
        <f t="shared" si="754"/>
        <v>50</v>
      </c>
      <c r="BC2071" t="str">
        <f t="shared" si="755"/>
        <v/>
      </c>
    </row>
    <row r="2072" spans="1:55" ht="15" customHeight="1">
      <c r="A2072" s="56">
        <v>2068</v>
      </c>
      <c r="B2072" s="57">
        <v>45560</v>
      </c>
      <c r="C2072" s="56">
        <v>2024</v>
      </c>
      <c r="D2072" s="58" t="s">
        <v>238</v>
      </c>
      <c r="E2072" s="59">
        <v>19972.61</v>
      </c>
      <c r="F2072" s="60">
        <v>8.7859000000000007E-2</v>
      </c>
      <c r="G2072" s="60">
        <v>-3.3991E-2</v>
      </c>
      <c r="H2072" s="61">
        <v>0.75509999999999999</v>
      </c>
      <c r="I2072" s="62">
        <v>319</v>
      </c>
      <c r="J2072" s="56" t="s">
        <v>235</v>
      </c>
      <c r="K2072" s="63">
        <v>15.41</v>
      </c>
      <c r="L2072" s="56">
        <f t="shared" si="733"/>
        <v>100</v>
      </c>
      <c r="M2072" s="56">
        <f t="shared" si="734"/>
        <v>100</v>
      </c>
      <c r="N2072" s="56">
        <f t="shared" si="735"/>
        <v>100</v>
      </c>
      <c r="O2072" s="56">
        <f t="shared" si="736"/>
        <v>100</v>
      </c>
      <c r="P2072" s="56">
        <f t="shared" si="737"/>
        <v>100</v>
      </c>
      <c r="Q2072" s="63"/>
      <c r="R2072" s="56"/>
      <c r="S2072" s="60">
        <f t="shared" si="750"/>
        <v>1.39234007392397E-3</v>
      </c>
      <c r="T2072" s="64">
        <f t="shared" si="751"/>
        <v>1.2995451591941709E-3</v>
      </c>
      <c r="V2072" s="65"/>
      <c r="W2072" s="65"/>
      <c r="Y2072" s="15" t="str">
        <f t="shared" si="738"/>
        <v>EASY</v>
      </c>
      <c r="AA2072" s="66">
        <f t="shared" si="752"/>
        <v>4.6590868277401221E-2</v>
      </c>
      <c r="AB2072">
        <f>LOOKUP($B2072,'07_L1政策步階'!$A$4:$A$14,'07_L1政策步階'!$C$4:$C$14)</f>
        <v>1</v>
      </c>
      <c r="AC2072" s="65"/>
      <c r="AD2072" s="65"/>
      <c r="AE2072" s="65"/>
      <c r="AF2072" s="65"/>
      <c r="AG2072" s="65"/>
      <c r="AH2072" s="65"/>
      <c r="AI2072" s="65"/>
      <c r="AJ2072" s="65"/>
      <c r="AK2072" s="65"/>
      <c r="AL2072">
        <f t="shared" si="739"/>
        <v>100</v>
      </c>
      <c r="AM2072">
        <f t="shared" si="740"/>
        <v>100</v>
      </c>
      <c r="AN2072" t="str">
        <f t="shared" si="741"/>
        <v/>
      </c>
      <c r="AO2072" t="str">
        <f t="shared" si="742"/>
        <v/>
      </c>
      <c r="AP2072" t="str">
        <f t="shared" si="743"/>
        <v/>
      </c>
      <c r="AQ2072" t="str">
        <f t="shared" si="744"/>
        <v/>
      </c>
      <c r="AR2072" t="str">
        <f t="shared" si="745"/>
        <v/>
      </c>
      <c r="AS2072" t="str">
        <f t="shared" si="746"/>
        <v/>
      </c>
      <c r="AT2072" t="str">
        <f t="shared" si="747"/>
        <v/>
      </c>
      <c r="AU2072" t="str">
        <f t="shared" si="748"/>
        <v/>
      </c>
      <c r="AV2072" t="str">
        <f t="shared" si="749"/>
        <v/>
      </c>
      <c r="AW2072">
        <f>'01_指標庫'!$H$4*ISNUMBER($F2072)+'01_指標庫'!$H$5*ISNUMBER($AA2072)+'01_指標庫'!$H$6*ISNUMBER($G2072)+'01_指標庫'!$H$7*ISNUMBER($H2072)+'01_指標庫'!$H$8*ISNUMBER($AF2072)+'01_指標庫'!$H$9*ISNUMBER($AG2072)+'01_指標庫'!$H$10*ISNUMBER($AB2072)+'01_指標庫'!$H$11*ISNUMBER($AC2072)+'01_指標庫'!$H$12*ISNUMBER($AD2072)+'01_指標庫'!$H$13*ISNUMBER($AE2072)+'01_指標庫'!$H$14*ISNUMBER($I2072)+'01_指標庫'!$H$15*ISNUMBER($AH2072)+'01_指標庫'!$H$16*ISNUMBER($K2072)+'01_指標庫'!$H$17*ISNUMBER($AI2072)+'01_指標庫'!$H$18*ISNUMBER($AJ2072)+'01_指標庫'!$H$19*ISNUMBER($AK2072)+'01_指標庫'!$H$20*ISNUMBER($BB2072)+'01_指標庫'!$H$21*ISNUMBER($BC2072)</f>
        <v>51</v>
      </c>
      <c r="AX2072">
        <f>IF(AW2072=0,50,ROUND(('01_指標庫'!$H$4*IF(ISNUMBER($F2072),L2072,0)+'01_指標庫'!$H$5*IF(ISNUMBER($AA2072),AL2072,0)+'01_指標庫'!$H$6*IF(ISNUMBER($G2072),M2072,0)+'01_指標庫'!$H$7*IF(ISNUMBER($H2072),N2072,0)+'01_指標庫'!$H$8*IF(ISNUMBER($AF2072),AQ2072,0)+'01_指標庫'!$H$9*IF(ISNUMBER($AG2072),AR2072,0)+'01_指標庫'!$H$10*IF(ISNUMBER($AB2072),AM2072,0)+'01_指標庫'!$H$11*IF(ISNUMBER($AC2072),AN2072,0)+'01_指標庫'!$H$12*IF(ISNUMBER($AD2072),AO2072,0)+'01_指標庫'!$H$13*IF(ISNUMBER($AE2072),AP2072,0)+'01_指標庫'!$H$14*IF(ISNUMBER($I2072),O2072,0)+'01_指標庫'!$H$15*IF(ISNUMBER($AH2072),AS2072,0)+'01_指標庫'!$H$16*IF(ISNUMBER($K2072),P2072,0)+'01_指標庫'!$H$17*IF(ISNUMBER($AI2072),AT2072,0)+'01_指標庫'!$H$18*IF(ISNUMBER($AJ2072),AU2072,0)+'01_指標庫'!$H$19*IF(ISNUMBER($AK2072),AV2072,0)+'01_指標庫'!$H$20*IF(ISNUMBER($BB2072),BB2072,0)+'01_指標庫'!$H$21*IF(ISNUMBER($BC2072),BC2072,0))/AW2072,1))</f>
        <v>100</v>
      </c>
      <c r="AY2072" s="67"/>
      <c r="AZ2072" s="67"/>
      <c r="BA2072" s="66">
        <f t="shared" si="753"/>
        <v>1.1516110475612518E-2</v>
      </c>
      <c r="BB2072">
        <f t="shared" si="754"/>
        <v>100</v>
      </c>
      <c r="BC2072" t="str">
        <f t="shared" si="755"/>
        <v/>
      </c>
    </row>
    <row r="2073" spans="1:55" ht="15" customHeight="1">
      <c r="A2073" s="56">
        <v>2069</v>
      </c>
      <c r="B2073" s="57">
        <v>45561</v>
      </c>
      <c r="C2073" s="56">
        <v>2024</v>
      </c>
      <c r="D2073" s="58" t="s">
        <v>239</v>
      </c>
      <c r="E2073" s="59">
        <v>20115.54</v>
      </c>
      <c r="F2073" s="60">
        <v>9.4441999999999998E-2</v>
      </c>
      <c r="G2073" s="60">
        <v>-2.7078000000000001E-2</v>
      </c>
      <c r="H2073" s="61">
        <v>0.79590000000000005</v>
      </c>
      <c r="I2073" s="62">
        <v>314</v>
      </c>
      <c r="J2073" s="56" t="s">
        <v>235</v>
      </c>
      <c r="K2073" s="63">
        <v>15.37</v>
      </c>
      <c r="L2073" s="56">
        <f t="shared" si="733"/>
        <v>100</v>
      </c>
      <c r="M2073" s="56">
        <f t="shared" si="734"/>
        <v>100</v>
      </c>
      <c r="N2073" s="56">
        <f t="shared" si="735"/>
        <v>100</v>
      </c>
      <c r="O2073" s="56">
        <f t="shared" si="736"/>
        <v>100</v>
      </c>
      <c r="P2073" s="56">
        <f t="shared" si="737"/>
        <v>100</v>
      </c>
      <c r="Q2073" s="63"/>
      <c r="R2073" s="56"/>
      <c r="S2073" s="60">
        <f t="shared" si="750"/>
        <v>7.1563005536081636E-3</v>
      </c>
      <c r="T2073" s="64">
        <f t="shared" si="751"/>
        <v>-2.5957170668398089E-3</v>
      </c>
      <c r="V2073" s="65"/>
      <c r="W2073" s="65"/>
      <c r="Y2073" s="15" t="str">
        <f t="shared" si="738"/>
        <v>EASY</v>
      </c>
      <c r="AA2073" s="66">
        <f t="shared" si="752"/>
        <v>4.5787523292013077E-2</v>
      </c>
      <c r="AB2073">
        <f>LOOKUP($B2073,'07_L1政策步階'!$A$4:$A$14,'07_L1政策步階'!$C$4:$C$14)</f>
        <v>1</v>
      </c>
      <c r="AC2073" s="65"/>
      <c r="AD2073" s="65"/>
      <c r="AE2073" s="65"/>
      <c r="AF2073" s="65"/>
      <c r="AG2073" s="65"/>
      <c r="AH2073" s="65"/>
      <c r="AI2073" s="65"/>
      <c r="AJ2073" s="65"/>
      <c r="AK2073" s="65"/>
      <c r="AL2073">
        <f t="shared" si="739"/>
        <v>100</v>
      </c>
      <c r="AM2073">
        <f t="shared" si="740"/>
        <v>100</v>
      </c>
      <c r="AN2073" t="str">
        <f t="shared" si="741"/>
        <v/>
      </c>
      <c r="AO2073" t="str">
        <f t="shared" si="742"/>
        <v/>
      </c>
      <c r="AP2073" t="str">
        <f t="shared" si="743"/>
        <v/>
      </c>
      <c r="AQ2073" t="str">
        <f t="shared" si="744"/>
        <v/>
      </c>
      <c r="AR2073" t="str">
        <f t="shared" si="745"/>
        <v/>
      </c>
      <c r="AS2073" t="str">
        <f t="shared" si="746"/>
        <v/>
      </c>
      <c r="AT2073" t="str">
        <f t="shared" si="747"/>
        <v/>
      </c>
      <c r="AU2073" t="str">
        <f t="shared" si="748"/>
        <v/>
      </c>
      <c r="AV2073" t="str">
        <f t="shared" si="749"/>
        <v/>
      </c>
      <c r="AW2073">
        <f>'01_指標庫'!$H$4*ISNUMBER($F2073)+'01_指標庫'!$H$5*ISNUMBER($AA2073)+'01_指標庫'!$H$6*ISNUMBER($G2073)+'01_指標庫'!$H$7*ISNUMBER($H2073)+'01_指標庫'!$H$8*ISNUMBER($AF2073)+'01_指標庫'!$H$9*ISNUMBER($AG2073)+'01_指標庫'!$H$10*ISNUMBER($AB2073)+'01_指標庫'!$H$11*ISNUMBER($AC2073)+'01_指標庫'!$H$12*ISNUMBER($AD2073)+'01_指標庫'!$H$13*ISNUMBER($AE2073)+'01_指標庫'!$H$14*ISNUMBER($I2073)+'01_指標庫'!$H$15*ISNUMBER($AH2073)+'01_指標庫'!$H$16*ISNUMBER($K2073)+'01_指標庫'!$H$17*ISNUMBER($AI2073)+'01_指標庫'!$H$18*ISNUMBER($AJ2073)+'01_指標庫'!$H$19*ISNUMBER($AK2073)+'01_指標庫'!$H$20*ISNUMBER($BB2073)+'01_指標庫'!$H$21*ISNUMBER($BC2073)</f>
        <v>51</v>
      </c>
      <c r="AX2073">
        <f>IF(AW2073=0,50,ROUND(('01_指標庫'!$H$4*IF(ISNUMBER($F2073),L2073,0)+'01_指標庫'!$H$5*IF(ISNUMBER($AA2073),AL2073,0)+'01_指標庫'!$H$6*IF(ISNUMBER($G2073),M2073,0)+'01_指標庫'!$H$7*IF(ISNUMBER($H2073),N2073,0)+'01_指標庫'!$H$8*IF(ISNUMBER($AF2073),AQ2073,0)+'01_指標庫'!$H$9*IF(ISNUMBER($AG2073),AR2073,0)+'01_指標庫'!$H$10*IF(ISNUMBER($AB2073),AM2073,0)+'01_指標庫'!$H$11*IF(ISNUMBER($AC2073),AN2073,0)+'01_指標庫'!$H$12*IF(ISNUMBER($AD2073),AO2073,0)+'01_指標庫'!$H$13*IF(ISNUMBER($AE2073),AP2073,0)+'01_指標庫'!$H$14*IF(ISNUMBER($I2073),O2073,0)+'01_指標庫'!$H$15*IF(ISNUMBER($AH2073),AS2073,0)+'01_指標庫'!$H$16*IF(ISNUMBER($K2073),P2073,0)+'01_指標庫'!$H$17*IF(ISNUMBER($AI2073),AT2073,0)+'01_指標庫'!$H$18*IF(ISNUMBER($AJ2073),AU2073,0)+'01_指標庫'!$H$19*IF(ISNUMBER($AK2073),AV2073,0)+'01_指標庫'!$H$20*IF(ISNUMBER($BB2073),BB2073,0)+'01_指標庫'!$H$21*IF(ISNUMBER($BC2073),BC2073,0))/AW2073,1))</f>
        <v>100</v>
      </c>
      <c r="AY2073" s="67"/>
      <c r="AZ2073" s="67"/>
      <c r="BA2073" s="66">
        <f t="shared" si="753"/>
        <v>1.0760526803462067E-2</v>
      </c>
      <c r="BB2073">
        <f t="shared" si="754"/>
        <v>100</v>
      </c>
      <c r="BC2073" t="str">
        <f t="shared" si="755"/>
        <v/>
      </c>
    </row>
    <row r="2074" spans="1:55" ht="15" customHeight="1">
      <c r="A2074" s="56">
        <v>2070</v>
      </c>
      <c r="B2074" s="57">
        <v>45562</v>
      </c>
      <c r="C2074" s="56">
        <v>2024</v>
      </c>
      <c r="D2074" s="58" t="s">
        <v>234</v>
      </c>
      <c r="E2074" s="59">
        <v>20008.62</v>
      </c>
      <c r="F2074" s="60">
        <v>8.7504999999999999E-2</v>
      </c>
      <c r="G2074" s="60">
        <v>-3.2249E-2</v>
      </c>
      <c r="H2074" s="61">
        <v>0.79590000000000005</v>
      </c>
      <c r="I2074" s="62">
        <v>314</v>
      </c>
      <c r="J2074" s="56" t="s">
        <v>235</v>
      </c>
      <c r="K2074" s="63">
        <v>16.96</v>
      </c>
      <c r="L2074" s="56">
        <f t="shared" si="733"/>
        <v>100</v>
      </c>
      <c r="M2074" s="56">
        <f t="shared" si="734"/>
        <v>100</v>
      </c>
      <c r="N2074" s="56">
        <f t="shared" si="735"/>
        <v>100</v>
      </c>
      <c r="O2074" s="56">
        <f t="shared" si="736"/>
        <v>100</v>
      </c>
      <c r="P2074" s="56">
        <f t="shared" si="737"/>
        <v>100</v>
      </c>
      <c r="Q2074" s="63"/>
      <c r="R2074" s="56"/>
      <c r="S2074" s="60">
        <f t="shared" si="750"/>
        <v>-5.3152935491665998E-3</v>
      </c>
      <c r="T2074" s="64">
        <f t="shared" si="751"/>
        <v>0.10344827586206917</v>
      </c>
      <c r="V2074" s="65"/>
      <c r="W2074" s="65"/>
      <c r="Y2074" s="15" t="str">
        <f t="shared" si="738"/>
        <v>EASY</v>
      </c>
      <c r="AA2074" s="66">
        <f t="shared" si="752"/>
        <v>4.5041228862629401E-2</v>
      </c>
      <c r="AB2074">
        <f>LOOKUP($B2074,'07_L1政策步階'!$A$4:$A$14,'07_L1政策步階'!$C$4:$C$14)</f>
        <v>1</v>
      </c>
      <c r="AC2074" s="65"/>
      <c r="AD2074" s="65"/>
      <c r="AE2074" s="65"/>
      <c r="AF2074" s="65"/>
      <c r="AG2074" s="65"/>
      <c r="AH2074" s="65"/>
      <c r="AI2074" s="65"/>
      <c r="AJ2074" s="65"/>
      <c r="AK2074" s="65"/>
      <c r="AL2074">
        <f t="shared" si="739"/>
        <v>100</v>
      </c>
      <c r="AM2074">
        <f t="shared" si="740"/>
        <v>100</v>
      </c>
      <c r="AN2074" t="str">
        <f t="shared" si="741"/>
        <v/>
      </c>
      <c r="AO2074" t="str">
        <f t="shared" si="742"/>
        <v/>
      </c>
      <c r="AP2074" t="str">
        <f t="shared" si="743"/>
        <v/>
      </c>
      <c r="AQ2074" t="str">
        <f t="shared" si="744"/>
        <v/>
      </c>
      <c r="AR2074" t="str">
        <f t="shared" si="745"/>
        <v/>
      </c>
      <c r="AS2074" t="str">
        <f t="shared" si="746"/>
        <v/>
      </c>
      <c r="AT2074" t="str">
        <f t="shared" si="747"/>
        <v/>
      </c>
      <c r="AU2074" t="str">
        <f t="shared" si="748"/>
        <v/>
      </c>
      <c r="AV2074" t="str">
        <f t="shared" si="749"/>
        <v/>
      </c>
      <c r="AW2074">
        <f>'01_指標庫'!$H$4*ISNUMBER($F2074)+'01_指標庫'!$H$5*ISNUMBER($AA2074)+'01_指標庫'!$H$6*ISNUMBER($G2074)+'01_指標庫'!$H$7*ISNUMBER($H2074)+'01_指標庫'!$H$8*ISNUMBER($AF2074)+'01_指標庫'!$H$9*ISNUMBER($AG2074)+'01_指標庫'!$H$10*ISNUMBER($AB2074)+'01_指標庫'!$H$11*ISNUMBER($AC2074)+'01_指標庫'!$H$12*ISNUMBER($AD2074)+'01_指標庫'!$H$13*ISNUMBER($AE2074)+'01_指標庫'!$H$14*ISNUMBER($I2074)+'01_指標庫'!$H$15*ISNUMBER($AH2074)+'01_指標庫'!$H$16*ISNUMBER($K2074)+'01_指標庫'!$H$17*ISNUMBER($AI2074)+'01_指標庫'!$H$18*ISNUMBER($AJ2074)+'01_指標庫'!$H$19*ISNUMBER($AK2074)+'01_指標庫'!$H$20*ISNUMBER($BB2074)+'01_指標庫'!$H$21*ISNUMBER($BC2074)</f>
        <v>51</v>
      </c>
      <c r="AX2074">
        <f>IF(AW2074=0,50,ROUND(('01_指標庫'!$H$4*IF(ISNUMBER($F2074),L2074,0)+'01_指標庫'!$H$5*IF(ISNUMBER($AA2074),AL2074,0)+'01_指標庫'!$H$6*IF(ISNUMBER($G2074),M2074,0)+'01_指標庫'!$H$7*IF(ISNUMBER($H2074),N2074,0)+'01_指標庫'!$H$8*IF(ISNUMBER($AF2074),AQ2074,0)+'01_指標庫'!$H$9*IF(ISNUMBER($AG2074),AR2074,0)+'01_指標庫'!$H$10*IF(ISNUMBER($AB2074),AM2074,0)+'01_指標庫'!$H$11*IF(ISNUMBER($AC2074),AN2074,0)+'01_指標庫'!$H$12*IF(ISNUMBER($AD2074),AO2074,0)+'01_指標庫'!$H$13*IF(ISNUMBER($AE2074),AP2074,0)+'01_指標庫'!$H$14*IF(ISNUMBER($I2074),O2074,0)+'01_指標庫'!$H$15*IF(ISNUMBER($AH2074),AS2074,0)+'01_指標庫'!$H$16*IF(ISNUMBER($K2074),P2074,0)+'01_指標庫'!$H$17*IF(ISNUMBER($AI2074),AT2074,0)+'01_指標庫'!$H$18*IF(ISNUMBER($AJ2074),AU2074,0)+'01_指標庫'!$H$19*IF(ISNUMBER($AK2074),AV2074,0)+'01_指標庫'!$H$20*IF(ISNUMBER($BB2074),BB2074,0)+'01_指標庫'!$H$21*IF(ISNUMBER($BC2074),BC2074,0))/AW2074,1))</f>
        <v>100</v>
      </c>
      <c r="AY2074" s="67"/>
      <c r="AZ2074" s="67"/>
      <c r="BA2074" s="66">
        <f t="shared" si="753"/>
        <v>1.0431352461710564E-2</v>
      </c>
      <c r="BB2074">
        <f t="shared" si="754"/>
        <v>100</v>
      </c>
      <c r="BC2074" t="str">
        <f t="shared" si="755"/>
        <v/>
      </c>
    </row>
    <row r="2075" spans="1:55" ht="15" customHeight="1">
      <c r="A2075" s="56">
        <v>2071</v>
      </c>
      <c r="B2075" s="57">
        <v>45565</v>
      </c>
      <c r="C2075" s="56">
        <v>2024</v>
      </c>
      <c r="D2075" s="58" t="s">
        <v>236</v>
      </c>
      <c r="E2075" s="59">
        <v>20060.689999999999</v>
      </c>
      <c r="F2075" s="60">
        <v>8.9237999999999998E-2</v>
      </c>
      <c r="G2075" s="60">
        <v>-2.9731E-2</v>
      </c>
      <c r="H2075" s="61">
        <v>0.75509999999999999</v>
      </c>
      <c r="I2075" s="62">
        <v>303</v>
      </c>
      <c r="J2075" s="56" t="s">
        <v>235</v>
      </c>
      <c r="K2075" s="63">
        <v>16.73</v>
      </c>
      <c r="L2075" s="56">
        <f t="shared" si="733"/>
        <v>100</v>
      </c>
      <c r="M2075" s="56">
        <f t="shared" si="734"/>
        <v>100</v>
      </c>
      <c r="N2075" s="56">
        <f t="shared" si="735"/>
        <v>100</v>
      </c>
      <c r="O2075" s="56">
        <f t="shared" si="736"/>
        <v>100</v>
      </c>
      <c r="P2075" s="56">
        <f t="shared" si="737"/>
        <v>100</v>
      </c>
      <c r="Q2075" s="63"/>
      <c r="R2075" s="56"/>
      <c r="S2075" s="60">
        <f t="shared" si="750"/>
        <v>2.6023783749204998E-3</v>
      </c>
      <c r="T2075" s="64">
        <f t="shared" si="751"/>
        <v>-1.3561320754717054E-2</v>
      </c>
      <c r="V2075" s="65"/>
      <c r="W2075" s="65"/>
      <c r="Y2075" s="15" t="str">
        <f t="shared" si="738"/>
        <v>EASY</v>
      </c>
      <c r="AA2075" s="66">
        <f t="shared" si="752"/>
        <v>4.4573974318104392E-2</v>
      </c>
      <c r="AB2075">
        <f>LOOKUP($B2075,'07_L1政策步階'!$A$4:$A$14,'07_L1政策步階'!$C$4:$C$14)</f>
        <v>1</v>
      </c>
      <c r="AC2075" s="65"/>
      <c r="AD2075" s="65"/>
      <c r="AE2075" s="65"/>
      <c r="AF2075" s="65"/>
      <c r="AG2075" s="65"/>
      <c r="AH2075" s="65"/>
      <c r="AI2075" s="65"/>
      <c r="AJ2075" s="65"/>
      <c r="AK2075" s="65"/>
      <c r="AL2075">
        <f t="shared" si="739"/>
        <v>100</v>
      </c>
      <c r="AM2075">
        <f t="shared" si="740"/>
        <v>100</v>
      </c>
      <c r="AN2075" t="str">
        <f t="shared" si="741"/>
        <v/>
      </c>
      <c r="AO2075" t="str">
        <f t="shared" si="742"/>
        <v/>
      </c>
      <c r="AP2075" t="str">
        <f t="shared" si="743"/>
        <v/>
      </c>
      <c r="AQ2075" t="str">
        <f t="shared" si="744"/>
        <v/>
      </c>
      <c r="AR2075" t="str">
        <f t="shared" si="745"/>
        <v/>
      </c>
      <c r="AS2075" t="str">
        <f t="shared" si="746"/>
        <v/>
      </c>
      <c r="AT2075" t="str">
        <f t="shared" si="747"/>
        <v/>
      </c>
      <c r="AU2075" t="str">
        <f t="shared" si="748"/>
        <v/>
      </c>
      <c r="AV2075" t="str">
        <f t="shared" si="749"/>
        <v/>
      </c>
      <c r="AW2075">
        <f>'01_指標庫'!$H$4*ISNUMBER($F2075)+'01_指標庫'!$H$5*ISNUMBER($AA2075)+'01_指標庫'!$H$6*ISNUMBER($G2075)+'01_指標庫'!$H$7*ISNUMBER($H2075)+'01_指標庫'!$H$8*ISNUMBER($AF2075)+'01_指標庫'!$H$9*ISNUMBER($AG2075)+'01_指標庫'!$H$10*ISNUMBER($AB2075)+'01_指標庫'!$H$11*ISNUMBER($AC2075)+'01_指標庫'!$H$12*ISNUMBER($AD2075)+'01_指標庫'!$H$13*ISNUMBER($AE2075)+'01_指標庫'!$H$14*ISNUMBER($I2075)+'01_指標庫'!$H$15*ISNUMBER($AH2075)+'01_指標庫'!$H$16*ISNUMBER($K2075)+'01_指標庫'!$H$17*ISNUMBER($AI2075)+'01_指標庫'!$H$18*ISNUMBER($AJ2075)+'01_指標庫'!$H$19*ISNUMBER($AK2075)+'01_指標庫'!$H$20*ISNUMBER($BB2075)+'01_指標庫'!$H$21*ISNUMBER($BC2075)</f>
        <v>51</v>
      </c>
      <c r="AX2075">
        <f>IF(AW2075=0,50,ROUND(('01_指標庫'!$H$4*IF(ISNUMBER($F2075),L2075,0)+'01_指標庫'!$H$5*IF(ISNUMBER($AA2075),AL2075,0)+'01_指標庫'!$H$6*IF(ISNUMBER($G2075),M2075,0)+'01_指標庫'!$H$7*IF(ISNUMBER($H2075),N2075,0)+'01_指標庫'!$H$8*IF(ISNUMBER($AF2075),AQ2075,0)+'01_指標庫'!$H$9*IF(ISNUMBER($AG2075),AR2075,0)+'01_指標庫'!$H$10*IF(ISNUMBER($AB2075),AM2075,0)+'01_指標庫'!$H$11*IF(ISNUMBER($AC2075),AN2075,0)+'01_指標庫'!$H$12*IF(ISNUMBER($AD2075),AO2075,0)+'01_指標庫'!$H$13*IF(ISNUMBER($AE2075),AP2075,0)+'01_指標庫'!$H$14*IF(ISNUMBER($I2075),O2075,0)+'01_指標庫'!$H$15*IF(ISNUMBER($AH2075),AS2075,0)+'01_指標庫'!$H$16*IF(ISNUMBER($K2075),P2075,0)+'01_指標庫'!$H$17*IF(ISNUMBER($AI2075),AT2075,0)+'01_指標庫'!$H$18*IF(ISNUMBER($AJ2075),AU2075,0)+'01_指標庫'!$H$19*IF(ISNUMBER($AK2075),AV2075,0)+'01_指標庫'!$H$20*IF(ISNUMBER($BB2075),BB2075,0)+'01_指標庫'!$H$21*IF(ISNUMBER($BC2075),BC2075,0))/AW2075,1))</f>
        <v>94.1</v>
      </c>
      <c r="AY2075" s="67"/>
      <c r="AZ2075" s="67"/>
      <c r="BA2075" s="66">
        <f t="shared" si="753"/>
        <v>9.2854649949074552E-3</v>
      </c>
      <c r="BB2075">
        <f t="shared" si="754"/>
        <v>50</v>
      </c>
      <c r="BC2075" t="str">
        <f t="shared" si="755"/>
        <v/>
      </c>
    </row>
    <row r="2076" spans="1:55" ht="15" customHeight="1">
      <c r="A2076" s="56">
        <v>2072</v>
      </c>
      <c r="B2076" s="57">
        <v>45566</v>
      </c>
      <c r="C2076" s="56">
        <v>2024</v>
      </c>
      <c r="D2076" s="58" t="s">
        <v>237</v>
      </c>
      <c r="E2076" s="59">
        <v>19773.3</v>
      </c>
      <c r="F2076" s="60">
        <v>7.2697999999999999E-2</v>
      </c>
      <c r="G2076" s="60">
        <v>-4.3631000000000003E-2</v>
      </c>
      <c r="H2076" s="61">
        <v>0.69389999999999996</v>
      </c>
      <c r="I2076" s="62">
        <v>307</v>
      </c>
      <c r="J2076" s="56" t="s">
        <v>235</v>
      </c>
      <c r="K2076" s="63">
        <v>19.260000000000002</v>
      </c>
      <c r="L2076" s="56">
        <f t="shared" si="733"/>
        <v>100</v>
      </c>
      <c r="M2076" s="56">
        <f t="shared" si="734"/>
        <v>100</v>
      </c>
      <c r="N2076" s="56">
        <f t="shared" si="735"/>
        <v>100</v>
      </c>
      <c r="O2076" s="56">
        <f t="shared" si="736"/>
        <v>100</v>
      </c>
      <c r="P2076" s="56">
        <f t="shared" si="737"/>
        <v>100</v>
      </c>
      <c r="Q2076" s="63"/>
      <c r="R2076" s="56"/>
      <c r="S2076" s="60">
        <f t="shared" si="750"/>
        <v>-1.4326027669038233E-2</v>
      </c>
      <c r="T2076" s="64">
        <f t="shared" si="751"/>
        <v>0.15122534369396301</v>
      </c>
      <c r="V2076" s="65"/>
      <c r="W2076" s="65"/>
      <c r="Y2076" s="15" t="str">
        <f t="shared" si="738"/>
        <v>EASY</v>
      </c>
      <c r="AA2076" s="66">
        <f t="shared" si="752"/>
        <v>4.3610406840627114E-2</v>
      </c>
      <c r="AB2076">
        <f>LOOKUP($B2076,'07_L1政策步階'!$A$4:$A$14,'07_L1政策步階'!$C$4:$C$14)</f>
        <v>1</v>
      </c>
      <c r="AC2076" s="65"/>
      <c r="AD2076" s="65"/>
      <c r="AE2076" s="65"/>
      <c r="AF2076" s="65"/>
      <c r="AG2076" s="65"/>
      <c r="AH2076" s="65"/>
      <c r="AI2076" s="65"/>
      <c r="AJ2076" s="65"/>
      <c r="AK2076" s="65"/>
      <c r="AL2076">
        <f t="shared" si="739"/>
        <v>100</v>
      </c>
      <c r="AM2076">
        <f t="shared" si="740"/>
        <v>100</v>
      </c>
      <c r="AN2076" t="str">
        <f t="shared" si="741"/>
        <v/>
      </c>
      <c r="AO2076" t="str">
        <f t="shared" si="742"/>
        <v/>
      </c>
      <c r="AP2076" t="str">
        <f t="shared" si="743"/>
        <v/>
      </c>
      <c r="AQ2076" t="str">
        <f t="shared" si="744"/>
        <v/>
      </c>
      <c r="AR2076" t="str">
        <f t="shared" si="745"/>
        <v/>
      </c>
      <c r="AS2076" t="str">
        <f t="shared" si="746"/>
        <v/>
      </c>
      <c r="AT2076" t="str">
        <f t="shared" si="747"/>
        <v/>
      </c>
      <c r="AU2076" t="str">
        <f t="shared" si="748"/>
        <v/>
      </c>
      <c r="AV2076" t="str">
        <f t="shared" si="749"/>
        <v/>
      </c>
      <c r="AW2076">
        <f>'01_指標庫'!$H$4*ISNUMBER($F2076)+'01_指標庫'!$H$5*ISNUMBER($AA2076)+'01_指標庫'!$H$6*ISNUMBER($G2076)+'01_指標庫'!$H$7*ISNUMBER($H2076)+'01_指標庫'!$H$8*ISNUMBER($AF2076)+'01_指標庫'!$H$9*ISNUMBER($AG2076)+'01_指標庫'!$H$10*ISNUMBER($AB2076)+'01_指標庫'!$H$11*ISNUMBER($AC2076)+'01_指標庫'!$H$12*ISNUMBER($AD2076)+'01_指標庫'!$H$13*ISNUMBER($AE2076)+'01_指標庫'!$H$14*ISNUMBER($I2076)+'01_指標庫'!$H$15*ISNUMBER($AH2076)+'01_指標庫'!$H$16*ISNUMBER($K2076)+'01_指標庫'!$H$17*ISNUMBER($AI2076)+'01_指標庫'!$H$18*ISNUMBER($AJ2076)+'01_指標庫'!$H$19*ISNUMBER($AK2076)+'01_指標庫'!$H$20*ISNUMBER($BB2076)+'01_指標庫'!$H$21*ISNUMBER($BC2076)</f>
        <v>51</v>
      </c>
      <c r="AX2076">
        <f>IF(AW2076=0,50,ROUND(('01_指標庫'!$H$4*IF(ISNUMBER($F2076),L2076,0)+'01_指標庫'!$H$5*IF(ISNUMBER($AA2076),AL2076,0)+'01_指標庫'!$H$6*IF(ISNUMBER($G2076),M2076,0)+'01_指標庫'!$H$7*IF(ISNUMBER($H2076),N2076,0)+'01_指標庫'!$H$8*IF(ISNUMBER($AF2076),AQ2076,0)+'01_指標庫'!$H$9*IF(ISNUMBER($AG2076),AR2076,0)+'01_指標庫'!$H$10*IF(ISNUMBER($AB2076),AM2076,0)+'01_指標庫'!$H$11*IF(ISNUMBER($AC2076),AN2076,0)+'01_指標庫'!$H$12*IF(ISNUMBER($AD2076),AO2076,0)+'01_指標庫'!$H$13*IF(ISNUMBER($AE2076),AP2076,0)+'01_指標庫'!$H$14*IF(ISNUMBER($I2076),O2076,0)+'01_指標庫'!$H$15*IF(ISNUMBER($AH2076),AS2076,0)+'01_指標庫'!$H$16*IF(ISNUMBER($K2076),P2076,0)+'01_指標庫'!$H$17*IF(ISNUMBER($AI2076),AT2076,0)+'01_指標庫'!$H$18*IF(ISNUMBER($AJ2076),AU2076,0)+'01_指標庫'!$H$19*IF(ISNUMBER($AK2076),AV2076,0)+'01_指標庫'!$H$20*IF(ISNUMBER($BB2076),BB2076,0)+'01_指標庫'!$H$21*IF(ISNUMBER($BC2076),BC2076,0))/AW2076,1))</f>
        <v>94.1</v>
      </c>
      <c r="AY2076" s="67"/>
      <c r="AZ2076" s="67"/>
      <c r="BA2076" s="66">
        <f t="shared" si="753"/>
        <v>5.8273224125120482E-3</v>
      </c>
      <c r="BB2076">
        <f t="shared" si="754"/>
        <v>50</v>
      </c>
      <c r="BC2076" t="str">
        <f t="shared" si="755"/>
        <v/>
      </c>
    </row>
    <row r="2077" spans="1:55" ht="15" customHeight="1">
      <c r="A2077" s="56">
        <v>2073</v>
      </c>
      <c r="B2077" s="57">
        <v>45567</v>
      </c>
      <c r="C2077" s="56">
        <v>2024</v>
      </c>
      <c r="D2077" s="58" t="s">
        <v>238</v>
      </c>
      <c r="E2077" s="59">
        <v>19802.59</v>
      </c>
      <c r="F2077" s="60">
        <v>7.3336999999999999E-2</v>
      </c>
      <c r="G2077" s="60">
        <v>-4.2214000000000002E-2</v>
      </c>
      <c r="H2077" s="61">
        <v>0.71430000000000005</v>
      </c>
      <c r="I2077" s="62">
        <v>306</v>
      </c>
      <c r="J2077" s="56" t="s">
        <v>235</v>
      </c>
      <c r="K2077" s="63">
        <v>18.899999999999999</v>
      </c>
      <c r="L2077" s="56">
        <f t="shared" si="733"/>
        <v>100</v>
      </c>
      <c r="M2077" s="56">
        <f t="shared" si="734"/>
        <v>100</v>
      </c>
      <c r="N2077" s="56">
        <f t="shared" si="735"/>
        <v>100</v>
      </c>
      <c r="O2077" s="56">
        <f t="shared" si="736"/>
        <v>100</v>
      </c>
      <c r="P2077" s="56">
        <f t="shared" si="737"/>
        <v>100</v>
      </c>
      <c r="Q2077" s="63"/>
      <c r="R2077" s="56"/>
      <c r="S2077" s="60">
        <f t="shared" si="750"/>
        <v>1.4812904269900784E-3</v>
      </c>
      <c r="T2077" s="64">
        <f t="shared" si="751"/>
        <v>-1.8691588785046842E-2</v>
      </c>
      <c r="V2077" s="65"/>
      <c r="W2077" s="65"/>
      <c r="Y2077" s="15" t="str">
        <f t="shared" si="738"/>
        <v>EASY</v>
      </c>
      <c r="AA2077" s="66">
        <f t="shared" si="752"/>
        <v>4.2739346221091212E-2</v>
      </c>
      <c r="AB2077">
        <f>LOOKUP($B2077,'07_L1政策步階'!$A$4:$A$14,'07_L1政策步階'!$C$4:$C$14)</f>
        <v>1</v>
      </c>
      <c r="AC2077" s="65"/>
      <c r="AD2077" s="65"/>
      <c r="AE2077" s="65"/>
      <c r="AF2077" s="65"/>
      <c r="AG2077" s="65"/>
      <c r="AH2077" s="65"/>
      <c r="AI2077" s="65"/>
      <c r="AJ2077" s="65"/>
      <c r="AK2077" s="65"/>
      <c r="AL2077">
        <f t="shared" si="739"/>
        <v>100</v>
      </c>
      <c r="AM2077">
        <f t="shared" si="740"/>
        <v>100</v>
      </c>
      <c r="AN2077" t="str">
        <f t="shared" si="741"/>
        <v/>
      </c>
      <c r="AO2077" t="str">
        <f t="shared" si="742"/>
        <v/>
      </c>
      <c r="AP2077" t="str">
        <f t="shared" si="743"/>
        <v/>
      </c>
      <c r="AQ2077" t="str">
        <f t="shared" si="744"/>
        <v/>
      </c>
      <c r="AR2077" t="str">
        <f t="shared" si="745"/>
        <v/>
      </c>
      <c r="AS2077" t="str">
        <f t="shared" si="746"/>
        <v/>
      </c>
      <c r="AT2077" t="str">
        <f t="shared" si="747"/>
        <v/>
      </c>
      <c r="AU2077" t="str">
        <f t="shared" si="748"/>
        <v/>
      </c>
      <c r="AV2077" t="str">
        <f t="shared" si="749"/>
        <v/>
      </c>
      <c r="AW2077">
        <f>'01_指標庫'!$H$4*ISNUMBER($F2077)+'01_指標庫'!$H$5*ISNUMBER($AA2077)+'01_指標庫'!$H$6*ISNUMBER($G2077)+'01_指標庫'!$H$7*ISNUMBER($H2077)+'01_指標庫'!$H$8*ISNUMBER($AF2077)+'01_指標庫'!$H$9*ISNUMBER($AG2077)+'01_指標庫'!$H$10*ISNUMBER($AB2077)+'01_指標庫'!$H$11*ISNUMBER($AC2077)+'01_指標庫'!$H$12*ISNUMBER($AD2077)+'01_指標庫'!$H$13*ISNUMBER($AE2077)+'01_指標庫'!$H$14*ISNUMBER($I2077)+'01_指標庫'!$H$15*ISNUMBER($AH2077)+'01_指標庫'!$H$16*ISNUMBER($K2077)+'01_指標庫'!$H$17*ISNUMBER($AI2077)+'01_指標庫'!$H$18*ISNUMBER($AJ2077)+'01_指標庫'!$H$19*ISNUMBER($AK2077)+'01_指標庫'!$H$20*ISNUMBER($BB2077)+'01_指標庫'!$H$21*ISNUMBER($BC2077)</f>
        <v>51</v>
      </c>
      <c r="AX2077">
        <f>IF(AW2077=0,50,ROUND(('01_指標庫'!$H$4*IF(ISNUMBER($F2077),L2077,0)+'01_指標庫'!$H$5*IF(ISNUMBER($AA2077),AL2077,0)+'01_指標庫'!$H$6*IF(ISNUMBER($G2077),M2077,0)+'01_指標庫'!$H$7*IF(ISNUMBER($H2077),N2077,0)+'01_指標庫'!$H$8*IF(ISNUMBER($AF2077),AQ2077,0)+'01_指標庫'!$H$9*IF(ISNUMBER($AG2077),AR2077,0)+'01_指標庫'!$H$10*IF(ISNUMBER($AB2077),AM2077,0)+'01_指標庫'!$H$11*IF(ISNUMBER($AC2077),AN2077,0)+'01_指標庫'!$H$12*IF(ISNUMBER($AD2077),AO2077,0)+'01_指標庫'!$H$13*IF(ISNUMBER($AE2077),AP2077,0)+'01_指標庫'!$H$14*IF(ISNUMBER($I2077),O2077,0)+'01_指標庫'!$H$15*IF(ISNUMBER($AH2077),AS2077,0)+'01_指標庫'!$H$16*IF(ISNUMBER($K2077),P2077,0)+'01_指標庫'!$H$17*IF(ISNUMBER($AI2077),AT2077,0)+'01_指標庫'!$H$18*IF(ISNUMBER($AJ2077),AU2077,0)+'01_指標庫'!$H$19*IF(ISNUMBER($AK2077),AV2077,0)+'01_指標庫'!$H$20*IF(ISNUMBER($BB2077),BB2077,0)+'01_指標庫'!$H$21*IF(ISNUMBER($BC2077),BC2077,0))/AW2077,1))</f>
        <v>94.1</v>
      </c>
      <c r="AY2077" s="67"/>
      <c r="AZ2077" s="67"/>
      <c r="BA2077" s="66">
        <f t="shared" si="753"/>
        <v>1.8064215255031435E-3</v>
      </c>
      <c r="BB2077">
        <f t="shared" si="754"/>
        <v>50</v>
      </c>
      <c r="BC2077" t="str">
        <f t="shared" si="755"/>
        <v/>
      </c>
    </row>
    <row r="2078" spans="1:55" ht="15" customHeight="1">
      <c r="A2078" s="56">
        <v>2074</v>
      </c>
      <c r="B2078" s="57">
        <v>45568</v>
      </c>
      <c r="C2078" s="56">
        <v>2024</v>
      </c>
      <c r="D2078" s="58" t="s">
        <v>239</v>
      </c>
      <c r="E2078" s="59">
        <v>19793.34</v>
      </c>
      <c r="F2078" s="60">
        <v>7.1914000000000006E-2</v>
      </c>
      <c r="G2078" s="60">
        <v>-4.2660999999999998E-2</v>
      </c>
      <c r="H2078" s="61">
        <v>0.71430000000000005</v>
      </c>
      <c r="I2078" s="62">
        <v>304</v>
      </c>
      <c r="J2078" s="56" t="s">
        <v>235</v>
      </c>
      <c r="K2078" s="63">
        <v>20.49</v>
      </c>
      <c r="L2078" s="56">
        <f t="shared" si="733"/>
        <v>100</v>
      </c>
      <c r="M2078" s="56">
        <f t="shared" si="734"/>
        <v>100</v>
      </c>
      <c r="N2078" s="56">
        <f t="shared" si="735"/>
        <v>100</v>
      </c>
      <c r="O2078" s="56">
        <f t="shared" si="736"/>
        <v>100</v>
      </c>
      <c r="P2078" s="56">
        <f t="shared" si="737"/>
        <v>50</v>
      </c>
      <c r="Q2078" s="63"/>
      <c r="R2078" s="56"/>
      <c r="S2078" s="60">
        <f t="shared" si="750"/>
        <v>-4.6711061532855869E-4</v>
      </c>
      <c r="T2078" s="64">
        <f t="shared" si="751"/>
        <v>8.412698412698405E-2</v>
      </c>
      <c r="V2078" s="65"/>
      <c r="W2078" s="65"/>
      <c r="Y2078" s="15" t="str">
        <f t="shared" si="738"/>
        <v>EASY</v>
      </c>
      <c r="AA2078" s="66">
        <f t="shared" si="752"/>
        <v>4.2668519471230626E-2</v>
      </c>
      <c r="AB2078">
        <f>LOOKUP($B2078,'07_L1政策步階'!$A$4:$A$14,'07_L1政策步階'!$C$4:$C$14)</f>
        <v>1</v>
      </c>
      <c r="AC2078" s="65"/>
      <c r="AD2078" s="65"/>
      <c r="AE2078" s="65"/>
      <c r="AF2078" s="65"/>
      <c r="AG2078" s="65"/>
      <c r="AH2078" s="65"/>
      <c r="AI2078" s="65"/>
      <c r="AJ2078" s="65"/>
      <c r="AK2078" s="65"/>
      <c r="AL2078">
        <f t="shared" si="739"/>
        <v>100</v>
      </c>
      <c r="AM2078">
        <f t="shared" si="740"/>
        <v>100</v>
      </c>
      <c r="AN2078" t="str">
        <f t="shared" si="741"/>
        <v/>
      </c>
      <c r="AO2078" t="str">
        <f t="shared" si="742"/>
        <v/>
      </c>
      <c r="AP2078" t="str">
        <f t="shared" si="743"/>
        <v/>
      </c>
      <c r="AQ2078" t="str">
        <f t="shared" si="744"/>
        <v/>
      </c>
      <c r="AR2078" t="str">
        <f t="shared" si="745"/>
        <v/>
      </c>
      <c r="AS2078" t="str">
        <f t="shared" si="746"/>
        <v/>
      </c>
      <c r="AT2078" t="str">
        <f t="shared" si="747"/>
        <v/>
      </c>
      <c r="AU2078" t="str">
        <f t="shared" si="748"/>
        <v/>
      </c>
      <c r="AV2078" t="str">
        <f t="shared" si="749"/>
        <v/>
      </c>
      <c r="AW2078">
        <f>'01_指標庫'!$H$4*ISNUMBER($F2078)+'01_指標庫'!$H$5*ISNUMBER($AA2078)+'01_指標庫'!$H$6*ISNUMBER($G2078)+'01_指標庫'!$H$7*ISNUMBER($H2078)+'01_指標庫'!$H$8*ISNUMBER($AF2078)+'01_指標庫'!$H$9*ISNUMBER($AG2078)+'01_指標庫'!$H$10*ISNUMBER($AB2078)+'01_指標庫'!$H$11*ISNUMBER($AC2078)+'01_指標庫'!$H$12*ISNUMBER($AD2078)+'01_指標庫'!$H$13*ISNUMBER($AE2078)+'01_指標庫'!$H$14*ISNUMBER($I2078)+'01_指標庫'!$H$15*ISNUMBER($AH2078)+'01_指標庫'!$H$16*ISNUMBER($K2078)+'01_指標庫'!$H$17*ISNUMBER($AI2078)+'01_指標庫'!$H$18*ISNUMBER($AJ2078)+'01_指標庫'!$H$19*ISNUMBER($AK2078)+'01_指標庫'!$H$20*ISNUMBER($BB2078)+'01_指標庫'!$H$21*ISNUMBER($BC2078)</f>
        <v>51</v>
      </c>
      <c r="AX2078">
        <f>IF(AW2078=0,50,ROUND(('01_指標庫'!$H$4*IF(ISNUMBER($F2078),L2078,0)+'01_指標庫'!$H$5*IF(ISNUMBER($AA2078),AL2078,0)+'01_指標庫'!$H$6*IF(ISNUMBER($G2078),M2078,0)+'01_指標庫'!$H$7*IF(ISNUMBER($H2078),N2078,0)+'01_指標庫'!$H$8*IF(ISNUMBER($AF2078),AQ2078,0)+'01_指標庫'!$H$9*IF(ISNUMBER($AG2078),AR2078,0)+'01_指標庫'!$H$10*IF(ISNUMBER($AB2078),AM2078,0)+'01_指標庫'!$H$11*IF(ISNUMBER($AC2078),AN2078,0)+'01_指標庫'!$H$12*IF(ISNUMBER($AD2078),AO2078,0)+'01_指標庫'!$H$13*IF(ISNUMBER($AE2078),AP2078,0)+'01_指標庫'!$H$14*IF(ISNUMBER($I2078),O2078,0)+'01_指標庫'!$H$15*IF(ISNUMBER($AH2078),AS2078,0)+'01_指標庫'!$H$16*IF(ISNUMBER($K2078),P2078,0)+'01_指標庫'!$H$17*IF(ISNUMBER($AI2078),AT2078,0)+'01_指標庫'!$H$18*IF(ISNUMBER($AJ2078),AU2078,0)+'01_指標庫'!$H$19*IF(ISNUMBER($AK2078),AV2078,0)+'01_指標庫'!$H$20*IF(ISNUMBER($BB2078),BB2078,0)+'01_指標庫'!$H$21*IF(ISNUMBER($BC2078),BC2078,0))/AW2078,1))</f>
        <v>88.2</v>
      </c>
      <c r="AY2078" s="67"/>
      <c r="AZ2078" s="67"/>
      <c r="BA2078" s="66">
        <f t="shared" si="753"/>
        <v>-1.1959909443385319E-3</v>
      </c>
      <c r="BB2078">
        <f t="shared" si="754"/>
        <v>50</v>
      </c>
      <c r="BC2078" t="str">
        <f t="shared" si="755"/>
        <v/>
      </c>
    </row>
    <row r="2079" spans="1:55" ht="15" customHeight="1">
      <c r="A2079" s="56">
        <v>2075</v>
      </c>
      <c r="B2079" s="57">
        <v>45569</v>
      </c>
      <c r="C2079" s="56">
        <v>2024</v>
      </c>
      <c r="D2079" s="58" t="s">
        <v>234</v>
      </c>
      <c r="E2079" s="59">
        <v>20035.02</v>
      </c>
      <c r="F2079" s="60">
        <v>8.4031999999999996E-2</v>
      </c>
      <c r="G2079" s="60">
        <v>-3.0972E-2</v>
      </c>
      <c r="H2079" s="61">
        <v>0.71430000000000005</v>
      </c>
      <c r="I2079" s="62">
        <v>289</v>
      </c>
      <c r="J2079" s="56" t="s">
        <v>235</v>
      </c>
      <c r="K2079" s="63">
        <v>19.21</v>
      </c>
      <c r="L2079" s="56">
        <f t="shared" si="733"/>
        <v>100</v>
      </c>
      <c r="M2079" s="56">
        <f t="shared" si="734"/>
        <v>100</v>
      </c>
      <c r="N2079" s="56">
        <f t="shared" si="735"/>
        <v>100</v>
      </c>
      <c r="O2079" s="56">
        <f t="shared" si="736"/>
        <v>100</v>
      </c>
      <c r="P2079" s="56">
        <f t="shared" si="737"/>
        <v>100</v>
      </c>
      <c r="Q2079" s="63"/>
      <c r="R2079" s="56"/>
      <c r="S2079" s="60">
        <f t="shared" si="750"/>
        <v>1.2210167662456195E-2</v>
      </c>
      <c r="T2079" s="64">
        <f t="shared" si="751"/>
        <v>-6.2469497315763678E-2</v>
      </c>
      <c r="V2079" s="65"/>
      <c r="W2079" s="65"/>
      <c r="Y2079" s="15" t="str">
        <f t="shared" si="738"/>
        <v>EASY</v>
      </c>
      <c r="AA2079" s="66">
        <f t="shared" si="752"/>
        <v>4.3039560412340583E-2</v>
      </c>
      <c r="AB2079">
        <f>LOOKUP($B2079,'07_L1政策步階'!$A$4:$A$14,'07_L1政策步階'!$C$4:$C$14)</f>
        <v>1</v>
      </c>
      <c r="AC2079" s="65"/>
      <c r="AD2079" s="65"/>
      <c r="AE2079" s="65"/>
      <c r="AF2079" s="65"/>
      <c r="AG2079" s="65"/>
      <c r="AH2079" s="65"/>
      <c r="AI2079" s="65"/>
      <c r="AJ2079" s="65"/>
      <c r="AK2079" s="65"/>
      <c r="AL2079">
        <f t="shared" si="739"/>
        <v>100</v>
      </c>
      <c r="AM2079">
        <f t="shared" si="740"/>
        <v>100</v>
      </c>
      <c r="AN2079" t="str">
        <f t="shared" si="741"/>
        <v/>
      </c>
      <c r="AO2079" t="str">
        <f t="shared" si="742"/>
        <v/>
      </c>
      <c r="AP2079" t="str">
        <f t="shared" si="743"/>
        <v/>
      </c>
      <c r="AQ2079" t="str">
        <f t="shared" si="744"/>
        <v/>
      </c>
      <c r="AR2079" t="str">
        <f t="shared" si="745"/>
        <v/>
      </c>
      <c r="AS2079" t="str">
        <f t="shared" si="746"/>
        <v/>
      </c>
      <c r="AT2079" t="str">
        <f t="shared" si="747"/>
        <v/>
      </c>
      <c r="AU2079" t="str">
        <f t="shared" si="748"/>
        <v/>
      </c>
      <c r="AV2079" t="str">
        <f t="shared" si="749"/>
        <v/>
      </c>
      <c r="AW2079">
        <f>'01_指標庫'!$H$4*ISNUMBER($F2079)+'01_指標庫'!$H$5*ISNUMBER($AA2079)+'01_指標庫'!$H$6*ISNUMBER($G2079)+'01_指標庫'!$H$7*ISNUMBER($H2079)+'01_指標庫'!$H$8*ISNUMBER($AF2079)+'01_指標庫'!$H$9*ISNUMBER($AG2079)+'01_指標庫'!$H$10*ISNUMBER($AB2079)+'01_指標庫'!$H$11*ISNUMBER($AC2079)+'01_指標庫'!$H$12*ISNUMBER($AD2079)+'01_指標庫'!$H$13*ISNUMBER($AE2079)+'01_指標庫'!$H$14*ISNUMBER($I2079)+'01_指標庫'!$H$15*ISNUMBER($AH2079)+'01_指標庫'!$H$16*ISNUMBER($K2079)+'01_指標庫'!$H$17*ISNUMBER($AI2079)+'01_指標庫'!$H$18*ISNUMBER($AJ2079)+'01_指標庫'!$H$19*ISNUMBER($AK2079)+'01_指標庫'!$H$20*ISNUMBER($BB2079)+'01_指標庫'!$H$21*ISNUMBER($BC2079)</f>
        <v>51</v>
      </c>
      <c r="AX2079">
        <f>IF(AW2079=0,50,ROUND(('01_指標庫'!$H$4*IF(ISNUMBER($F2079),L2079,0)+'01_指標庫'!$H$5*IF(ISNUMBER($AA2079),AL2079,0)+'01_指標庫'!$H$6*IF(ISNUMBER($G2079),M2079,0)+'01_指標庫'!$H$7*IF(ISNUMBER($H2079),N2079,0)+'01_指標庫'!$H$8*IF(ISNUMBER($AF2079),AQ2079,0)+'01_指標庫'!$H$9*IF(ISNUMBER($AG2079),AR2079,0)+'01_指標庫'!$H$10*IF(ISNUMBER($AB2079),AM2079,0)+'01_指標庫'!$H$11*IF(ISNUMBER($AC2079),AN2079,0)+'01_指標庫'!$H$12*IF(ISNUMBER($AD2079),AO2079,0)+'01_指標庫'!$H$13*IF(ISNUMBER($AE2079),AP2079,0)+'01_指標庫'!$H$14*IF(ISNUMBER($I2079),O2079,0)+'01_指標庫'!$H$15*IF(ISNUMBER($AH2079),AS2079,0)+'01_指標庫'!$H$16*IF(ISNUMBER($K2079),P2079,0)+'01_指標庫'!$H$17*IF(ISNUMBER($AI2079),AT2079,0)+'01_指標庫'!$H$18*IF(ISNUMBER($AJ2079),AU2079,0)+'01_指標庫'!$H$19*IF(ISNUMBER($AK2079),AV2079,0)+'01_指標庫'!$H$20*IF(ISNUMBER($BB2079),BB2079,0)+'01_指標庫'!$H$21*IF(ISNUMBER($BC2079),BC2079,0))/AW2079,1))</f>
        <v>94.1</v>
      </c>
      <c r="AY2079" s="67"/>
      <c r="AZ2079" s="67"/>
      <c r="BA2079" s="66">
        <f t="shared" si="753"/>
        <v>-2.1512474370949386E-3</v>
      </c>
      <c r="BB2079">
        <f t="shared" si="754"/>
        <v>50</v>
      </c>
      <c r="BC2079" t="str">
        <f t="shared" si="755"/>
        <v/>
      </c>
    </row>
    <row r="2080" spans="1:55" ht="15" customHeight="1">
      <c r="A2080" s="56">
        <v>2076</v>
      </c>
      <c r="B2080" s="57">
        <v>45572</v>
      </c>
      <c r="C2080" s="56">
        <v>2024</v>
      </c>
      <c r="D2080" s="58" t="s">
        <v>236</v>
      </c>
      <c r="E2080" s="59">
        <v>19800.740000000002</v>
      </c>
      <c r="F2080" s="60">
        <v>7.0490999999999998E-2</v>
      </c>
      <c r="G2080" s="60">
        <v>-4.2303E-2</v>
      </c>
      <c r="H2080" s="61">
        <v>0.65310000000000001</v>
      </c>
      <c r="I2080" s="62">
        <v>295</v>
      </c>
      <c r="J2080" s="56" t="s">
        <v>235</v>
      </c>
      <c r="K2080" s="63">
        <v>22.64</v>
      </c>
      <c r="L2080" s="56">
        <f t="shared" si="733"/>
        <v>100</v>
      </c>
      <c r="M2080" s="56">
        <f t="shared" si="734"/>
        <v>100</v>
      </c>
      <c r="N2080" s="56">
        <f t="shared" si="735"/>
        <v>100</v>
      </c>
      <c r="O2080" s="56">
        <f t="shared" si="736"/>
        <v>100</v>
      </c>
      <c r="P2080" s="56">
        <f t="shared" si="737"/>
        <v>50</v>
      </c>
      <c r="Q2080" s="63"/>
      <c r="R2080" s="56"/>
      <c r="S2080" s="60">
        <f t="shared" si="750"/>
        <v>-1.1693524638358155E-2</v>
      </c>
      <c r="T2080" s="64">
        <f t="shared" si="751"/>
        <v>0.17855283706402902</v>
      </c>
      <c r="V2080" s="65"/>
      <c r="W2080" s="65"/>
      <c r="Y2080" s="15" t="str">
        <f t="shared" si="738"/>
        <v>EASY</v>
      </c>
      <c r="AA2080" s="66">
        <f t="shared" si="752"/>
        <v>4.3037070665326027E-2</v>
      </c>
      <c r="AB2080">
        <f>LOOKUP($B2080,'07_L1政策步階'!$A$4:$A$14,'07_L1政策步階'!$C$4:$C$14)</f>
        <v>1</v>
      </c>
      <c r="AC2080" s="65"/>
      <c r="AD2080" s="65"/>
      <c r="AE2080" s="65"/>
      <c r="AF2080" s="65"/>
      <c r="AG2080" s="65"/>
      <c r="AH2080" s="65"/>
      <c r="AI2080" s="65"/>
      <c r="AJ2080" s="65"/>
      <c r="AK2080" s="65"/>
      <c r="AL2080">
        <f t="shared" si="739"/>
        <v>100</v>
      </c>
      <c r="AM2080">
        <f t="shared" si="740"/>
        <v>100</v>
      </c>
      <c r="AN2080" t="str">
        <f t="shared" si="741"/>
        <v/>
      </c>
      <c r="AO2080" t="str">
        <f t="shared" si="742"/>
        <v/>
      </c>
      <c r="AP2080" t="str">
        <f t="shared" si="743"/>
        <v/>
      </c>
      <c r="AQ2080" t="str">
        <f t="shared" si="744"/>
        <v/>
      </c>
      <c r="AR2080" t="str">
        <f t="shared" si="745"/>
        <v/>
      </c>
      <c r="AS2080" t="str">
        <f t="shared" si="746"/>
        <v/>
      </c>
      <c r="AT2080" t="str">
        <f t="shared" si="747"/>
        <v/>
      </c>
      <c r="AU2080" t="str">
        <f t="shared" si="748"/>
        <v/>
      </c>
      <c r="AV2080" t="str">
        <f t="shared" si="749"/>
        <v/>
      </c>
      <c r="AW2080">
        <f>'01_指標庫'!$H$4*ISNUMBER($F2080)+'01_指標庫'!$H$5*ISNUMBER($AA2080)+'01_指標庫'!$H$6*ISNUMBER($G2080)+'01_指標庫'!$H$7*ISNUMBER($H2080)+'01_指標庫'!$H$8*ISNUMBER($AF2080)+'01_指標庫'!$H$9*ISNUMBER($AG2080)+'01_指標庫'!$H$10*ISNUMBER($AB2080)+'01_指標庫'!$H$11*ISNUMBER($AC2080)+'01_指標庫'!$H$12*ISNUMBER($AD2080)+'01_指標庫'!$H$13*ISNUMBER($AE2080)+'01_指標庫'!$H$14*ISNUMBER($I2080)+'01_指標庫'!$H$15*ISNUMBER($AH2080)+'01_指標庫'!$H$16*ISNUMBER($K2080)+'01_指標庫'!$H$17*ISNUMBER($AI2080)+'01_指標庫'!$H$18*ISNUMBER($AJ2080)+'01_指標庫'!$H$19*ISNUMBER($AK2080)+'01_指標庫'!$H$20*ISNUMBER($BB2080)+'01_指標庫'!$H$21*ISNUMBER($BC2080)</f>
        <v>51</v>
      </c>
      <c r="AX2080">
        <f>IF(AW2080=0,50,ROUND(('01_指標庫'!$H$4*IF(ISNUMBER($F2080),L2080,0)+'01_指標庫'!$H$5*IF(ISNUMBER($AA2080),AL2080,0)+'01_指標庫'!$H$6*IF(ISNUMBER($G2080),M2080,0)+'01_指標庫'!$H$7*IF(ISNUMBER($H2080),N2080,0)+'01_指標庫'!$H$8*IF(ISNUMBER($AF2080),AQ2080,0)+'01_指標庫'!$H$9*IF(ISNUMBER($AG2080),AR2080,0)+'01_指標庫'!$H$10*IF(ISNUMBER($AB2080),AM2080,0)+'01_指標庫'!$H$11*IF(ISNUMBER($AC2080),AN2080,0)+'01_指標庫'!$H$12*IF(ISNUMBER($AD2080),AO2080,0)+'01_指標庫'!$H$13*IF(ISNUMBER($AE2080),AP2080,0)+'01_指標庫'!$H$14*IF(ISNUMBER($I2080),O2080,0)+'01_指標庫'!$H$15*IF(ISNUMBER($AH2080),AS2080,0)+'01_指標庫'!$H$16*IF(ISNUMBER($K2080),P2080,0)+'01_指標庫'!$H$17*IF(ISNUMBER($AI2080),AT2080,0)+'01_指標庫'!$H$18*IF(ISNUMBER($AJ2080),AU2080,0)+'01_指標庫'!$H$19*IF(ISNUMBER($AK2080),AV2080,0)+'01_指標庫'!$H$20*IF(ISNUMBER($BB2080),BB2080,0)+'01_指標庫'!$H$21*IF(ISNUMBER($BC2080),BC2080,0))/AW2080,1))</f>
        <v>82.4</v>
      </c>
      <c r="AY2080" s="67"/>
      <c r="AZ2080" s="67"/>
      <c r="BA2080" s="66">
        <f t="shared" si="753"/>
        <v>-4.5021433987687542E-3</v>
      </c>
      <c r="BB2080">
        <f t="shared" si="754"/>
        <v>0</v>
      </c>
      <c r="BC2080" t="str">
        <f t="shared" si="755"/>
        <v/>
      </c>
    </row>
    <row r="2081" spans="1:55" ht="15" customHeight="1">
      <c r="A2081" s="56">
        <v>2077</v>
      </c>
      <c r="B2081" s="57">
        <v>45573</v>
      </c>
      <c r="C2081" s="56">
        <v>2024</v>
      </c>
      <c r="D2081" s="58" t="s">
        <v>237</v>
      </c>
      <c r="E2081" s="59">
        <v>20107.78</v>
      </c>
      <c r="F2081" s="60">
        <v>8.6046999999999998E-2</v>
      </c>
      <c r="G2081" s="60">
        <v>-2.7453000000000002E-2</v>
      </c>
      <c r="H2081" s="61">
        <v>0.67349999999999999</v>
      </c>
      <c r="I2081" s="62">
        <v>299</v>
      </c>
      <c r="J2081" s="56" t="s">
        <v>235</v>
      </c>
      <c r="K2081" s="63">
        <v>21.42</v>
      </c>
      <c r="L2081" s="56">
        <f t="shared" si="733"/>
        <v>100</v>
      </c>
      <c r="M2081" s="56">
        <f t="shared" si="734"/>
        <v>100</v>
      </c>
      <c r="N2081" s="56">
        <f t="shared" si="735"/>
        <v>100</v>
      </c>
      <c r="O2081" s="56">
        <f t="shared" si="736"/>
        <v>100</v>
      </c>
      <c r="P2081" s="56">
        <f t="shared" si="737"/>
        <v>50</v>
      </c>
      <c r="Q2081" s="63"/>
      <c r="R2081" s="56"/>
      <c r="S2081" s="60">
        <f t="shared" si="750"/>
        <v>1.5506491171541903E-2</v>
      </c>
      <c r="T2081" s="64">
        <f t="shared" si="751"/>
        <v>-5.3886925795052942E-2</v>
      </c>
      <c r="V2081" s="65"/>
      <c r="W2081" s="65"/>
      <c r="Y2081" s="15" t="str">
        <f t="shared" si="738"/>
        <v>EASY</v>
      </c>
      <c r="AA2081" s="66">
        <f t="shared" si="752"/>
        <v>4.3168480814209209E-2</v>
      </c>
      <c r="AB2081">
        <f>LOOKUP($B2081,'07_L1政策步階'!$A$4:$A$14,'07_L1政策步階'!$C$4:$C$14)</f>
        <v>1</v>
      </c>
      <c r="AC2081" s="65"/>
      <c r="AD2081" s="65"/>
      <c r="AE2081" s="65"/>
      <c r="AF2081" s="65"/>
      <c r="AG2081" s="65"/>
      <c r="AH2081" s="65"/>
      <c r="AI2081" s="65"/>
      <c r="AJ2081" s="65"/>
      <c r="AK2081" s="65"/>
      <c r="AL2081">
        <f t="shared" si="739"/>
        <v>100</v>
      </c>
      <c r="AM2081">
        <f t="shared" si="740"/>
        <v>100</v>
      </c>
      <c r="AN2081" t="str">
        <f t="shared" si="741"/>
        <v/>
      </c>
      <c r="AO2081" t="str">
        <f t="shared" si="742"/>
        <v/>
      </c>
      <c r="AP2081" t="str">
        <f t="shared" si="743"/>
        <v/>
      </c>
      <c r="AQ2081" t="str">
        <f t="shared" si="744"/>
        <v/>
      </c>
      <c r="AR2081" t="str">
        <f t="shared" si="745"/>
        <v/>
      </c>
      <c r="AS2081" t="str">
        <f t="shared" si="746"/>
        <v/>
      </c>
      <c r="AT2081" t="str">
        <f t="shared" si="747"/>
        <v/>
      </c>
      <c r="AU2081" t="str">
        <f t="shared" si="748"/>
        <v/>
      </c>
      <c r="AV2081" t="str">
        <f t="shared" si="749"/>
        <v/>
      </c>
      <c r="AW2081">
        <f>'01_指標庫'!$H$4*ISNUMBER($F2081)+'01_指標庫'!$H$5*ISNUMBER($AA2081)+'01_指標庫'!$H$6*ISNUMBER($G2081)+'01_指標庫'!$H$7*ISNUMBER($H2081)+'01_指標庫'!$H$8*ISNUMBER($AF2081)+'01_指標庫'!$H$9*ISNUMBER($AG2081)+'01_指標庫'!$H$10*ISNUMBER($AB2081)+'01_指標庫'!$H$11*ISNUMBER($AC2081)+'01_指標庫'!$H$12*ISNUMBER($AD2081)+'01_指標庫'!$H$13*ISNUMBER($AE2081)+'01_指標庫'!$H$14*ISNUMBER($I2081)+'01_指標庫'!$H$15*ISNUMBER($AH2081)+'01_指標庫'!$H$16*ISNUMBER($K2081)+'01_指標庫'!$H$17*ISNUMBER($AI2081)+'01_指標庫'!$H$18*ISNUMBER($AJ2081)+'01_指標庫'!$H$19*ISNUMBER($AK2081)+'01_指標庫'!$H$20*ISNUMBER($BB2081)+'01_指標庫'!$H$21*ISNUMBER($BC2081)</f>
        <v>51</v>
      </c>
      <c r="AX2081">
        <f>IF(AW2081=0,50,ROUND(('01_指標庫'!$H$4*IF(ISNUMBER($F2081),L2081,0)+'01_指標庫'!$H$5*IF(ISNUMBER($AA2081),AL2081,0)+'01_指標庫'!$H$6*IF(ISNUMBER($G2081),M2081,0)+'01_指標庫'!$H$7*IF(ISNUMBER($H2081),N2081,0)+'01_指標庫'!$H$8*IF(ISNUMBER($AF2081),AQ2081,0)+'01_指標庫'!$H$9*IF(ISNUMBER($AG2081),AR2081,0)+'01_指標庫'!$H$10*IF(ISNUMBER($AB2081),AM2081,0)+'01_指標庫'!$H$11*IF(ISNUMBER($AC2081),AN2081,0)+'01_指標庫'!$H$12*IF(ISNUMBER($AD2081),AO2081,0)+'01_指標庫'!$H$13*IF(ISNUMBER($AE2081),AP2081,0)+'01_指標庫'!$H$14*IF(ISNUMBER($I2081),O2081,0)+'01_指標庫'!$H$15*IF(ISNUMBER($AH2081),AS2081,0)+'01_指標庫'!$H$16*IF(ISNUMBER($K2081),P2081,0)+'01_指標庫'!$H$17*IF(ISNUMBER($AI2081),AT2081,0)+'01_指標庫'!$H$18*IF(ISNUMBER($AJ2081),AU2081,0)+'01_指標庫'!$H$19*IF(ISNUMBER($AK2081),AV2081,0)+'01_指標庫'!$H$20*IF(ISNUMBER($BB2081),BB2081,0)+'01_指標庫'!$H$21*IF(ISNUMBER($BC2081),BC2081,0))/AW2081,1))</f>
        <v>88.2</v>
      </c>
      <c r="AY2081" s="67"/>
      <c r="AZ2081" s="67"/>
      <c r="BA2081" s="66">
        <f t="shared" si="753"/>
        <v>-1.9616461062884616E-3</v>
      </c>
      <c r="BB2081">
        <f t="shared" si="754"/>
        <v>50</v>
      </c>
      <c r="BC2081" t="str">
        <f t="shared" si="755"/>
        <v/>
      </c>
    </row>
    <row r="2082" spans="1:55" ht="15" customHeight="1">
      <c r="A2082" s="56">
        <v>2078</v>
      </c>
      <c r="B2082" s="57">
        <v>45574</v>
      </c>
      <c r="C2082" s="56">
        <v>2024</v>
      </c>
      <c r="D2082" s="58" t="s">
        <v>238</v>
      </c>
      <c r="E2082" s="59">
        <v>20268.86</v>
      </c>
      <c r="F2082" s="60">
        <v>9.3710000000000002E-2</v>
      </c>
      <c r="G2082" s="60">
        <v>-1.9661999999999999E-2</v>
      </c>
      <c r="H2082" s="61">
        <v>0.73470000000000002</v>
      </c>
      <c r="I2082" s="62">
        <v>294</v>
      </c>
      <c r="J2082" s="56" t="s">
        <v>235</v>
      </c>
      <c r="K2082" s="63">
        <v>20.86</v>
      </c>
      <c r="L2082" s="56">
        <f t="shared" si="733"/>
        <v>100</v>
      </c>
      <c r="M2082" s="56">
        <f t="shared" si="734"/>
        <v>100</v>
      </c>
      <c r="N2082" s="56">
        <f t="shared" si="735"/>
        <v>100</v>
      </c>
      <c r="O2082" s="56">
        <f t="shared" si="736"/>
        <v>100</v>
      </c>
      <c r="P2082" s="56">
        <f t="shared" si="737"/>
        <v>50</v>
      </c>
      <c r="Q2082" s="63"/>
      <c r="R2082" s="56"/>
      <c r="S2082" s="60">
        <f t="shared" si="750"/>
        <v>8.0108296390750677E-3</v>
      </c>
      <c r="T2082" s="64">
        <f t="shared" si="751"/>
        <v>-2.6143790849673332E-2</v>
      </c>
      <c r="V2082" s="65"/>
      <c r="W2082" s="65"/>
      <c r="Y2082" s="15" t="str">
        <f t="shared" si="738"/>
        <v>EASY</v>
      </c>
      <c r="AA2082" s="66">
        <f t="shared" si="752"/>
        <v>4.3769414611742885E-2</v>
      </c>
      <c r="AB2082">
        <f>LOOKUP($B2082,'07_L1政策步階'!$A$4:$A$14,'07_L1政策步階'!$C$4:$C$14)</f>
        <v>1</v>
      </c>
      <c r="AC2082" s="65"/>
      <c r="AD2082" s="65"/>
      <c r="AE2082" s="65"/>
      <c r="AF2082" s="65"/>
      <c r="AG2082" s="65"/>
      <c r="AH2082" s="65"/>
      <c r="AI2082" s="65"/>
      <c r="AJ2082" s="65"/>
      <c r="AK2082" s="65"/>
      <c r="AL2082">
        <f t="shared" si="739"/>
        <v>100</v>
      </c>
      <c r="AM2082">
        <f t="shared" si="740"/>
        <v>100</v>
      </c>
      <c r="AN2082" t="str">
        <f t="shared" si="741"/>
        <v/>
      </c>
      <c r="AO2082" t="str">
        <f t="shared" si="742"/>
        <v/>
      </c>
      <c r="AP2082" t="str">
        <f t="shared" si="743"/>
        <v/>
      </c>
      <c r="AQ2082" t="str">
        <f t="shared" si="744"/>
        <v/>
      </c>
      <c r="AR2082" t="str">
        <f t="shared" si="745"/>
        <v/>
      </c>
      <c r="AS2082" t="str">
        <f t="shared" si="746"/>
        <v/>
      </c>
      <c r="AT2082" t="str">
        <f t="shared" si="747"/>
        <v/>
      </c>
      <c r="AU2082" t="str">
        <f t="shared" si="748"/>
        <v/>
      </c>
      <c r="AV2082" t="str">
        <f t="shared" si="749"/>
        <v/>
      </c>
      <c r="AW2082">
        <f>'01_指標庫'!$H$4*ISNUMBER($F2082)+'01_指標庫'!$H$5*ISNUMBER($AA2082)+'01_指標庫'!$H$6*ISNUMBER($G2082)+'01_指標庫'!$H$7*ISNUMBER($H2082)+'01_指標庫'!$H$8*ISNUMBER($AF2082)+'01_指標庫'!$H$9*ISNUMBER($AG2082)+'01_指標庫'!$H$10*ISNUMBER($AB2082)+'01_指標庫'!$H$11*ISNUMBER($AC2082)+'01_指標庫'!$H$12*ISNUMBER($AD2082)+'01_指標庫'!$H$13*ISNUMBER($AE2082)+'01_指標庫'!$H$14*ISNUMBER($I2082)+'01_指標庫'!$H$15*ISNUMBER($AH2082)+'01_指標庫'!$H$16*ISNUMBER($K2082)+'01_指標庫'!$H$17*ISNUMBER($AI2082)+'01_指標庫'!$H$18*ISNUMBER($AJ2082)+'01_指標庫'!$H$19*ISNUMBER($AK2082)+'01_指標庫'!$H$20*ISNUMBER($BB2082)+'01_指標庫'!$H$21*ISNUMBER($BC2082)</f>
        <v>51</v>
      </c>
      <c r="AX2082">
        <f>IF(AW2082=0,50,ROUND(('01_指標庫'!$H$4*IF(ISNUMBER($F2082),L2082,0)+'01_指標庫'!$H$5*IF(ISNUMBER($AA2082),AL2082,0)+'01_指標庫'!$H$6*IF(ISNUMBER($G2082),M2082,0)+'01_指標庫'!$H$7*IF(ISNUMBER($H2082),N2082,0)+'01_指標庫'!$H$8*IF(ISNUMBER($AF2082),AQ2082,0)+'01_指標庫'!$H$9*IF(ISNUMBER($AG2082),AR2082,0)+'01_指標庫'!$H$10*IF(ISNUMBER($AB2082),AM2082,0)+'01_指標庫'!$H$11*IF(ISNUMBER($AC2082),AN2082,0)+'01_指標庫'!$H$12*IF(ISNUMBER($AD2082),AO2082,0)+'01_指標庫'!$H$13*IF(ISNUMBER($AE2082),AP2082,0)+'01_指標庫'!$H$14*IF(ISNUMBER($I2082),O2082,0)+'01_指標庫'!$H$15*IF(ISNUMBER($AH2082),AS2082,0)+'01_指標庫'!$H$16*IF(ISNUMBER($K2082),P2082,0)+'01_指標庫'!$H$17*IF(ISNUMBER($AI2082),AT2082,0)+'01_指標庫'!$H$18*IF(ISNUMBER($AJ2082),AU2082,0)+'01_指標庫'!$H$19*IF(ISNUMBER($AK2082),AV2082,0)+'01_指標庫'!$H$20*IF(ISNUMBER($BB2082),BB2082,0)+'01_指標庫'!$H$21*IF(ISNUMBER($BC2082),BC2082,0))/AW2082,1))</f>
        <v>88.2</v>
      </c>
      <c r="AY2082" s="67"/>
      <c r="AZ2082" s="67"/>
      <c r="BA2082" s="66">
        <f t="shared" si="753"/>
        <v>1.2264319819823566E-3</v>
      </c>
      <c r="BB2082">
        <f t="shared" si="754"/>
        <v>50</v>
      </c>
      <c r="BC2082" t="str">
        <f t="shared" si="755"/>
        <v/>
      </c>
    </row>
    <row r="2083" spans="1:55" ht="15" customHeight="1">
      <c r="A2083" s="56">
        <v>2079</v>
      </c>
      <c r="B2083" s="57">
        <v>45575</v>
      </c>
      <c r="C2083" s="56">
        <v>2024</v>
      </c>
      <c r="D2083" s="58" t="s">
        <v>239</v>
      </c>
      <c r="E2083" s="59">
        <v>20241.759999999998</v>
      </c>
      <c r="F2083" s="60">
        <v>9.1228000000000004E-2</v>
      </c>
      <c r="G2083" s="60">
        <v>-2.0972999999999999E-2</v>
      </c>
      <c r="H2083" s="61">
        <v>0.67349999999999999</v>
      </c>
      <c r="I2083" s="62">
        <v>299</v>
      </c>
      <c r="J2083" s="56" t="s">
        <v>235</v>
      </c>
      <c r="K2083" s="63">
        <v>20.93</v>
      </c>
      <c r="L2083" s="56">
        <f t="shared" si="733"/>
        <v>100</v>
      </c>
      <c r="M2083" s="56">
        <f t="shared" si="734"/>
        <v>100</v>
      </c>
      <c r="N2083" s="56">
        <f t="shared" si="735"/>
        <v>100</v>
      </c>
      <c r="O2083" s="56">
        <f t="shared" si="736"/>
        <v>100</v>
      </c>
      <c r="P2083" s="56">
        <f t="shared" si="737"/>
        <v>50</v>
      </c>
      <c r="Q2083" s="63"/>
      <c r="R2083" s="56"/>
      <c r="S2083" s="60">
        <f t="shared" si="750"/>
        <v>-1.3370263547136663E-3</v>
      </c>
      <c r="T2083" s="64">
        <f t="shared" si="751"/>
        <v>3.3557046979866278E-3</v>
      </c>
      <c r="V2083" s="65"/>
      <c r="W2083" s="65"/>
      <c r="Y2083" s="15" t="str">
        <f t="shared" si="738"/>
        <v>EASY</v>
      </c>
      <c r="AA2083" s="66">
        <f t="shared" si="752"/>
        <v>4.3742817439271109E-2</v>
      </c>
      <c r="AB2083">
        <f>LOOKUP($B2083,'07_L1政策步階'!$A$4:$A$14,'07_L1政策步階'!$C$4:$C$14)</f>
        <v>1</v>
      </c>
      <c r="AC2083" s="65"/>
      <c r="AD2083" s="65"/>
      <c r="AE2083" s="65"/>
      <c r="AF2083" s="65"/>
      <c r="AG2083" s="65"/>
      <c r="AH2083" s="65"/>
      <c r="AI2083" s="65"/>
      <c r="AJ2083" s="65"/>
      <c r="AK2083" s="65"/>
      <c r="AL2083">
        <f t="shared" si="739"/>
        <v>100</v>
      </c>
      <c r="AM2083">
        <f t="shared" si="740"/>
        <v>100</v>
      </c>
      <c r="AN2083" t="str">
        <f t="shared" si="741"/>
        <v/>
      </c>
      <c r="AO2083" t="str">
        <f t="shared" si="742"/>
        <v/>
      </c>
      <c r="AP2083" t="str">
        <f t="shared" si="743"/>
        <v/>
      </c>
      <c r="AQ2083" t="str">
        <f t="shared" si="744"/>
        <v/>
      </c>
      <c r="AR2083" t="str">
        <f t="shared" si="745"/>
        <v/>
      </c>
      <c r="AS2083" t="str">
        <f t="shared" si="746"/>
        <v/>
      </c>
      <c r="AT2083" t="str">
        <f t="shared" si="747"/>
        <v/>
      </c>
      <c r="AU2083" t="str">
        <f t="shared" si="748"/>
        <v/>
      </c>
      <c r="AV2083" t="str">
        <f t="shared" si="749"/>
        <v/>
      </c>
      <c r="AW2083">
        <f>'01_指標庫'!$H$4*ISNUMBER($F2083)+'01_指標庫'!$H$5*ISNUMBER($AA2083)+'01_指標庫'!$H$6*ISNUMBER($G2083)+'01_指標庫'!$H$7*ISNUMBER($H2083)+'01_指標庫'!$H$8*ISNUMBER($AF2083)+'01_指標庫'!$H$9*ISNUMBER($AG2083)+'01_指標庫'!$H$10*ISNUMBER($AB2083)+'01_指標庫'!$H$11*ISNUMBER($AC2083)+'01_指標庫'!$H$12*ISNUMBER($AD2083)+'01_指標庫'!$H$13*ISNUMBER($AE2083)+'01_指標庫'!$H$14*ISNUMBER($I2083)+'01_指標庫'!$H$15*ISNUMBER($AH2083)+'01_指標庫'!$H$16*ISNUMBER($K2083)+'01_指標庫'!$H$17*ISNUMBER($AI2083)+'01_指標庫'!$H$18*ISNUMBER($AJ2083)+'01_指標庫'!$H$19*ISNUMBER($AK2083)+'01_指標庫'!$H$20*ISNUMBER($BB2083)+'01_指標庫'!$H$21*ISNUMBER($BC2083)</f>
        <v>51</v>
      </c>
      <c r="AX2083">
        <f>IF(AW2083=0,50,ROUND(('01_指標庫'!$H$4*IF(ISNUMBER($F2083),L2083,0)+'01_指標庫'!$H$5*IF(ISNUMBER($AA2083),AL2083,0)+'01_指標庫'!$H$6*IF(ISNUMBER($G2083),M2083,0)+'01_指標庫'!$H$7*IF(ISNUMBER($H2083),N2083,0)+'01_指標庫'!$H$8*IF(ISNUMBER($AF2083),AQ2083,0)+'01_指標庫'!$H$9*IF(ISNUMBER($AG2083),AR2083,0)+'01_指標庫'!$H$10*IF(ISNUMBER($AB2083),AM2083,0)+'01_指標庫'!$H$11*IF(ISNUMBER($AC2083),AN2083,0)+'01_指標庫'!$H$12*IF(ISNUMBER($AD2083),AO2083,0)+'01_指標庫'!$H$13*IF(ISNUMBER($AE2083),AP2083,0)+'01_指標庫'!$H$14*IF(ISNUMBER($I2083),O2083,0)+'01_指標庫'!$H$15*IF(ISNUMBER($AH2083),AS2083,0)+'01_指標庫'!$H$16*IF(ISNUMBER($K2083),P2083,0)+'01_指標庫'!$H$17*IF(ISNUMBER($AI2083),AT2083,0)+'01_指標庫'!$H$18*IF(ISNUMBER($AJ2083),AU2083,0)+'01_指標庫'!$H$19*IF(ISNUMBER($AK2083),AV2083,0)+'01_指標庫'!$H$20*IF(ISNUMBER($BB2083),BB2083,0)+'01_指標庫'!$H$21*IF(ISNUMBER($BC2083),BC2083,0))/AW2083,1))</f>
        <v>88.2</v>
      </c>
      <c r="AY2083" s="67"/>
      <c r="AZ2083" s="67"/>
      <c r="BA2083" s="66">
        <f t="shared" si="753"/>
        <v>5.0808258630754555E-3</v>
      </c>
      <c r="BB2083">
        <f t="shared" si="754"/>
        <v>50</v>
      </c>
      <c r="BC2083" t="str">
        <f t="shared" si="755"/>
        <v/>
      </c>
    </row>
    <row r="2084" spans="1:55" ht="15" customHeight="1">
      <c r="A2084" s="56">
        <v>2080</v>
      </c>
      <c r="B2084" s="57">
        <v>45576</v>
      </c>
      <c r="C2084" s="56">
        <v>2024</v>
      </c>
      <c r="D2084" s="58" t="s">
        <v>234</v>
      </c>
      <c r="E2084" s="59">
        <v>20271.97</v>
      </c>
      <c r="F2084" s="60">
        <v>9.1857999999999995E-2</v>
      </c>
      <c r="G2084" s="60">
        <v>-1.9512000000000002E-2</v>
      </c>
      <c r="H2084" s="61">
        <v>0.79590000000000005</v>
      </c>
      <c r="I2084" s="62">
        <v>298</v>
      </c>
      <c r="J2084" s="56" t="s">
        <v>235</v>
      </c>
      <c r="K2084" s="63">
        <v>20.46</v>
      </c>
      <c r="L2084" s="56">
        <f t="shared" si="733"/>
        <v>100</v>
      </c>
      <c r="M2084" s="56">
        <f t="shared" si="734"/>
        <v>100</v>
      </c>
      <c r="N2084" s="56">
        <f t="shared" si="735"/>
        <v>100</v>
      </c>
      <c r="O2084" s="56">
        <f t="shared" si="736"/>
        <v>100</v>
      </c>
      <c r="P2084" s="56">
        <f t="shared" si="737"/>
        <v>50</v>
      </c>
      <c r="Q2084" s="63"/>
      <c r="R2084" s="56"/>
      <c r="S2084" s="60">
        <f t="shared" si="750"/>
        <v>1.4924591537495147E-3</v>
      </c>
      <c r="T2084" s="64">
        <f t="shared" si="751"/>
        <v>-2.2455805064500622E-2</v>
      </c>
      <c r="V2084" s="65"/>
      <c r="W2084" s="65"/>
      <c r="Y2084" s="15" t="str">
        <f t="shared" si="738"/>
        <v>EASY</v>
      </c>
      <c r="AA2084" s="66">
        <f t="shared" si="752"/>
        <v>4.4277212339799643E-2</v>
      </c>
      <c r="AB2084">
        <f>LOOKUP($B2084,'07_L1政策步階'!$A$4:$A$14,'07_L1政策步階'!$C$4:$C$14)</f>
        <v>1</v>
      </c>
      <c r="AC2084" s="65"/>
      <c r="AD2084" s="65"/>
      <c r="AE2084" s="65"/>
      <c r="AF2084" s="65"/>
      <c r="AG2084" s="65"/>
      <c r="AH2084" s="65"/>
      <c r="AI2084" s="65"/>
      <c r="AJ2084" s="65"/>
      <c r="AK2084" s="65"/>
      <c r="AL2084">
        <f t="shared" si="739"/>
        <v>100</v>
      </c>
      <c r="AM2084">
        <f t="shared" si="740"/>
        <v>100</v>
      </c>
      <c r="AN2084" t="str">
        <f t="shared" si="741"/>
        <v/>
      </c>
      <c r="AO2084" t="str">
        <f t="shared" si="742"/>
        <v/>
      </c>
      <c r="AP2084" t="str">
        <f t="shared" si="743"/>
        <v/>
      </c>
      <c r="AQ2084" t="str">
        <f t="shared" si="744"/>
        <v/>
      </c>
      <c r="AR2084" t="str">
        <f t="shared" si="745"/>
        <v/>
      </c>
      <c r="AS2084" t="str">
        <f t="shared" si="746"/>
        <v/>
      </c>
      <c r="AT2084" t="str">
        <f t="shared" si="747"/>
        <v/>
      </c>
      <c r="AU2084" t="str">
        <f t="shared" si="748"/>
        <v/>
      </c>
      <c r="AV2084" t="str">
        <f t="shared" si="749"/>
        <v/>
      </c>
      <c r="AW2084">
        <f>'01_指標庫'!$H$4*ISNUMBER($F2084)+'01_指標庫'!$H$5*ISNUMBER($AA2084)+'01_指標庫'!$H$6*ISNUMBER($G2084)+'01_指標庫'!$H$7*ISNUMBER($H2084)+'01_指標庫'!$H$8*ISNUMBER($AF2084)+'01_指標庫'!$H$9*ISNUMBER($AG2084)+'01_指標庫'!$H$10*ISNUMBER($AB2084)+'01_指標庫'!$H$11*ISNUMBER($AC2084)+'01_指標庫'!$H$12*ISNUMBER($AD2084)+'01_指標庫'!$H$13*ISNUMBER($AE2084)+'01_指標庫'!$H$14*ISNUMBER($I2084)+'01_指標庫'!$H$15*ISNUMBER($AH2084)+'01_指標庫'!$H$16*ISNUMBER($K2084)+'01_指標庫'!$H$17*ISNUMBER($AI2084)+'01_指標庫'!$H$18*ISNUMBER($AJ2084)+'01_指標庫'!$H$19*ISNUMBER($AK2084)+'01_指標庫'!$H$20*ISNUMBER($BB2084)+'01_指標庫'!$H$21*ISNUMBER($BC2084)</f>
        <v>51</v>
      </c>
      <c r="AX2084">
        <f>IF(AW2084=0,50,ROUND(('01_指標庫'!$H$4*IF(ISNUMBER($F2084),L2084,0)+'01_指標庫'!$H$5*IF(ISNUMBER($AA2084),AL2084,0)+'01_指標庫'!$H$6*IF(ISNUMBER($G2084),M2084,0)+'01_指標庫'!$H$7*IF(ISNUMBER($H2084),N2084,0)+'01_指標庫'!$H$8*IF(ISNUMBER($AF2084),AQ2084,0)+'01_指標庫'!$H$9*IF(ISNUMBER($AG2084),AR2084,0)+'01_指標庫'!$H$10*IF(ISNUMBER($AB2084),AM2084,0)+'01_指標庫'!$H$11*IF(ISNUMBER($AC2084),AN2084,0)+'01_指標庫'!$H$12*IF(ISNUMBER($AD2084),AO2084,0)+'01_指標庫'!$H$13*IF(ISNUMBER($AE2084),AP2084,0)+'01_指標庫'!$H$14*IF(ISNUMBER($I2084),O2084,0)+'01_指標庫'!$H$15*IF(ISNUMBER($AH2084),AS2084,0)+'01_指標庫'!$H$16*IF(ISNUMBER($K2084),P2084,0)+'01_指標庫'!$H$17*IF(ISNUMBER($AI2084),AT2084,0)+'01_指標庫'!$H$18*IF(ISNUMBER($AJ2084),AU2084,0)+'01_指標庫'!$H$19*IF(ISNUMBER($AK2084),AV2084,0)+'01_指標庫'!$H$20*IF(ISNUMBER($BB2084),BB2084,0)+'01_指標庫'!$H$21*IF(ISNUMBER($BC2084),BC2084,0))/AW2084,1))</f>
        <v>88.2</v>
      </c>
      <c r="AY2084" s="67"/>
      <c r="AZ2084" s="67"/>
      <c r="BA2084" s="66">
        <f t="shared" si="753"/>
        <v>6.1260701337779722E-3</v>
      </c>
      <c r="BB2084">
        <f t="shared" si="754"/>
        <v>50</v>
      </c>
      <c r="BC2084" t="str">
        <f t="shared" si="755"/>
        <v/>
      </c>
    </row>
    <row r="2085" spans="1:55" ht="15" customHeight="1">
      <c r="A2085" s="56">
        <v>2081</v>
      </c>
      <c r="B2085" s="57">
        <v>45579</v>
      </c>
      <c r="C2085" s="56">
        <v>2024</v>
      </c>
      <c r="D2085" s="58" t="s">
        <v>236</v>
      </c>
      <c r="E2085" s="59">
        <v>20439.05</v>
      </c>
      <c r="F2085" s="60">
        <v>9.9809999999999996E-2</v>
      </c>
      <c r="G2085" s="60">
        <v>-1.1431E-2</v>
      </c>
      <c r="H2085" s="61">
        <v>0.8367</v>
      </c>
      <c r="I2085" s="62">
        <v>297</v>
      </c>
      <c r="J2085" s="56" t="s">
        <v>235</v>
      </c>
      <c r="K2085" s="63">
        <v>19.7</v>
      </c>
      <c r="L2085" s="56">
        <f t="shared" si="733"/>
        <v>100</v>
      </c>
      <c r="M2085" s="56">
        <f t="shared" si="734"/>
        <v>100</v>
      </c>
      <c r="N2085" s="56">
        <f t="shared" si="735"/>
        <v>100</v>
      </c>
      <c r="O2085" s="56">
        <f t="shared" si="736"/>
        <v>100</v>
      </c>
      <c r="P2085" s="56">
        <f t="shared" si="737"/>
        <v>100</v>
      </c>
      <c r="Q2085" s="63"/>
      <c r="R2085" s="56"/>
      <c r="S2085" s="60">
        <f t="shared" si="750"/>
        <v>8.2419222206819853E-3</v>
      </c>
      <c r="T2085" s="64">
        <f t="shared" si="751"/>
        <v>-3.7145650048875933E-2</v>
      </c>
      <c r="V2085" s="65"/>
      <c r="W2085" s="65"/>
      <c r="Y2085" s="15" t="str">
        <f t="shared" si="738"/>
        <v>EASY</v>
      </c>
      <c r="AA2085" s="66">
        <f t="shared" si="752"/>
        <v>4.5435228660633431E-2</v>
      </c>
      <c r="AB2085">
        <f>LOOKUP($B2085,'07_L1政策步階'!$A$4:$A$14,'07_L1政策步階'!$C$4:$C$14)</f>
        <v>1</v>
      </c>
      <c r="AC2085" s="65"/>
      <c r="AD2085" s="65"/>
      <c r="AE2085" s="65"/>
      <c r="AF2085" s="65"/>
      <c r="AG2085" s="65"/>
      <c r="AH2085" s="65"/>
      <c r="AI2085" s="65"/>
      <c r="AJ2085" s="65"/>
      <c r="AK2085" s="65"/>
      <c r="AL2085">
        <f t="shared" si="739"/>
        <v>100</v>
      </c>
      <c r="AM2085">
        <f t="shared" si="740"/>
        <v>100</v>
      </c>
      <c r="AN2085" t="str">
        <f t="shared" si="741"/>
        <v/>
      </c>
      <c r="AO2085" t="str">
        <f t="shared" si="742"/>
        <v/>
      </c>
      <c r="AP2085" t="str">
        <f t="shared" si="743"/>
        <v/>
      </c>
      <c r="AQ2085" t="str">
        <f t="shared" si="744"/>
        <v/>
      </c>
      <c r="AR2085" t="str">
        <f t="shared" si="745"/>
        <v/>
      </c>
      <c r="AS2085" t="str">
        <f t="shared" si="746"/>
        <v/>
      </c>
      <c r="AT2085" t="str">
        <f t="shared" si="747"/>
        <v/>
      </c>
      <c r="AU2085" t="str">
        <f t="shared" si="748"/>
        <v/>
      </c>
      <c r="AV2085" t="str">
        <f t="shared" si="749"/>
        <v/>
      </c>
      <c r="AW2085">
        <f>'01_指標庫'!$H$4*ISNUMBER($F2085)+'01_指標庫'!$H$5*ISNUMBER($AA2085)+'01_指標庫'!$H$6*ISNUMBER($G2085)+'01_指標庫'!$H$7*ISNUMBER($H2085)+'01_指標庫'!$H$8*ISNUMBER($AF2085)+'01_指標庫'!$H$9*ISNUMBER($AG2085)+'01_指標庫'!$H$10*ISNUMBER($AB2085)+'01_指標庫'!$H$11*ISNUMBER($AC2085)+'01_指標庫'!$H$12*ISNUMBER($AD2085)+'01_指標庫'!$H$13*ISNUMBER($AE2085)+'01_指標庫'!$H$14*ISNUMBER($I2085)+'01_指標庫'!$H$15*ISNUMBER($AH2085)+'01_指標庫'!$H$16*ISNUMBER($K2085)+'01_指標庫'!$H$17*ISNUMBER($AI2085)+'01_指標庫'!$H$18*ISNUMBER($AJ2085)+'01_指標庫'!$H$19*ISNUMBER($AK2085)+'01_指標庫'!$H$20*ISNUMBER($BB2085)+'01_指標庫'!$H$21*ISNUMBER($BC2085)</f>
        <v>51</v>
      </c>
      <c r="AX2085">
        <f>IF(AW2085=0,50,ROUND(('01_指標庫'!$H$4*IF(ISNUMBER($F2085),L2085,0)+'01_指標庫'!$H$5*IF(ISNUMBER($AA2085),AL2085,0)+'01_指標庫'!$H$6*IF(ISNUMBER($G2085),M2085,0)+'01_指標庫'!$H$7*IF(ISNUMBER($H2085),N2085,0)+'01_指標庫'!$H$8*IF(ISNUMBER($AF2085),AQ2085,0)+'01_指標庫'!$H$9*IF(ISNUMBER($AG2085),AR2085,0)+'01_指標庫'!$H$10*IF(ISNUMBER($AB2085),AM2085,0)+'01_指標庫'!$H$11*IF(ISNUMBER($AC2085),AN2085,0)+'01_指標庫'!$H$12*IF(ISNUMBER($AD2085),AO2085,0)+'01_指標庫'!$H$13*IF(ISNUMBER($AE2085),AP2085,0)+'01_指標庫'!$H$14*IF(ISNUMBER($I2085),O2085,0)+'01_指標庫'!$H$15*IF(ISNUMBER($AH2085),AS2085,0)+'01_指標庫'!$H$16*IF(ISNUMBER($K2085),P2085,0)+'01_指標庫'!$H$17*IF(ISNUMBER($AI2085),AT2085,0)+'01_指標庫'!$H$18*IF(ISNUMBER($AJ2085),AU2085,0)+'01_指標庫'!$H$19*IF(ISNUMBER($AK2085),AV2085,0)+'01_指標庫'!$H$20*IF(ISNUMBER($BB2085),BB2085,0)+'01_指標庫'!$H$21*IF(ISNUMBER($BC2085),BC2085,0))/AW2085,1))</f>
        <v>100</v>
      </c>
      <c r="AY2085" s="67"/>
      <c r="AZ2085" s="67"/>
      <c r="BA2085" s="66">
        <f t="shared" si="753"/>
        <v>1.0593842722553148E-2</v>
      </c>
      <c r="BB2085">
        <f t="shared" si="754"/>
        <v>100</v>
      </c>
      <c r="BC2085" t="str">
        <f t="shared" si="755"/>
        <v/>
      </c>
    </row>
    <row r="2086" spans="1:55" ht="15" customHeight="1">
      <c r="A2086" s="56">
        <v>2082</v>
      </c>
      <c r="B2086" s="57">
        <v>45580</v>
      </c>
      <c r="C2086" s="56">
        <v>2024</v>
      </c>
      <c r="D2086" s="58" t="s">
        <v>237</v>
      </c>
      <c r="E2086" s="59">
        <v>20159.830000000002</v>
      </c>
      <c r="F2086" s="60">
        <v>8.3835000000000007E-2</v>
      </c>
      <c r="G2086" s="60">
        <v>-2.4934999999999999E-2</v>
      </c>
      <c r="H2086" s="61">
        <v>0.75509999999999999</v>
      </c>
      <c r="I2086" s="62">
        <v>293</v>
      </c>
      <c r="J2086" s="56" t="s">
        <v>235</v>
      </c>
      <c r="K2086" s="63">
        <v>20.64</v>
      </c>
      <c r="L2086" s="56">
        <f t="shared" si="733"/>
        <v>100</v>
      </c>
      <c r="M2086" s="56">
        <f t="shared" si="734"/>
        <v>100</v>
      </c>
      <c r="N2086" s="56">
        <f t="shared" si="735"/>
        <v>100</v>
      </c>
      <c r="O2086" s="56">
        <f t="shared" si="736"/>
        <v>100</v>
      </c>
      <c r="P2086" s="56">
        <f t="shared" si="737"/>
        <v>50</v>
      </c>
      <c r="Q2086" s="63"/>
      <c r="R2086" s="56"/>
      <c r="S2086" s="60">
        <f t="shared" si="750"/>
        <v>-1.3661104601241147E-2</v>
      </c>
      <c r="T2086" s="64">
        <f t="shared" si="751"/>
        <v>4.7715736040609302E-2</v>
      </c>
      <c r="V2086" s="65"/>
      <c r="W2086" s="65"/>
      <c r="Y2086" s="15" t="str">
        <f t="shared" si="738"/>
        <v>EASY</v>
      </c>
      <c r="AA2086" s="66">
        <f t="shared" si="752"/>
        <v>4.69537765062924E-2</v>
      </c>
      <c r="AB2086">
        <f>LOOKUP($B2086,'07_L1政策步階'!$A$4:$A$14,'07_L1政策步階'!$C$4:$C$14)</f>
        <v>1</v>
      </c>
      <c r="AC2086" s="65"/>
      <c r="AD2086" s="65"/>
      <c r="AE2086" s="65"/>
      <c r="AF2086" s="65"/>
      <c r="AG2086" s="65"/>
      <c r="AH2086" s="65"/>
      <c r="AI2086" s="65"/>
      <c r="AJ2086" s="65"/>
      <c r="AK2086" s="65"/>
      <c r="AL2086">
        <f t="shared" si="739"/>
        <v>100</v>
      </c>
      <c r="AM2086">
        <f t="shared" si="740"/>
        <v>100</v>
      </c>
      <c r="AN2086" t="str">
        <f t="shared" si="741"/>
        <v/>
      </c>
      <c r="AO2086" t="str">
        <f t="shared" si="742"/>
        <v/>
      </c>
      <c r="AP2086" t="str">
        <f t="shared" si="743"/>
        <v/>
      </c>
      <c r="AQ2086" t="str">
        <f t="shared" si="744"/>
        <v/>
      </c>
      <c r="AR2086" t="str">
        <f t="shared" si="745"/>
        <v/>
      </c>
      <c r="AS2086" t="str">
        <f t="shared" si="746"/>
        <v/>
      </c>
      <c r="AT2086" t="str">
        <f t="shared" si="747"/>
        <v/>
      </c>
      <c r="AU2086" t="str">
        <f t="shared" si="748"/>
        <v/>
      </c>
      <c r="AV2086" t="str">
        <f t="shared" si="749"/>
        <v/>
      </c>
      <c r="AW2086">
        <f>'01_指標庫'!$H$4*ISNUMBER($F2086)+'01_指標庫'!$H$5*ISNUMBER($AA2086)+'01_指標庫'!$H$6*ISNUMBER($G2086)+'01_指標庫'!$H$7*ISNUMBER($H2086)+'01_指標庫'!$H$8*ISNUMBER($AF2086)+'01_指標庫'!$H$9*ISNUMBER($AG2086)+'01_指標庫'!$H$10*ISNUMBER($AB2086)+'01_指標庫'!$H$11*ISNUMBER($AC2086)+'01_指標庫'!$H$12*ISNUMBER($AD2086)+'01_指標庫'!$H$13*ISNUMBER($AE2086)+'01_指標庫'!$H$14*ISNUMBER($I2086)+'01_指標庫'!$H$15*ISNUMBER($AH2086)+'01_指標庫'!$H$16*ISNUMBER($K2086)+'01_指標庫'!$H$17*ISNUMBER($AI2086)+'01_指標庫'!$H$18*ISNUMBER($AJ2086)+'01_指標庫'!$H$19*ISNUMBER($AK2086)+'01_指標庫'!$H$20*ISNUMBER($BB2086)+'01_指標庫'!$H$21*ISNUMBER($BC2086)</f>
        <v>51</v>
      </c>
      <c r="AX2086">
        <f>IF(AW2086=0,50,ROUND(('01_指標庫'!$H$4*IF(ISNUMBER($F2086),L2086,0)+'01_指標庫'!$H$5*IF(ISNUMBER($AA2086),AL2086,0)+'01_指標庫'!$H$6*IF(ISNUMBER($G2086),M2086,0)+'01_指標庫'!$H$7*IF(ISNUMBER($H2086),N2086,0)+'01_指標庫'!$H$8*IF(ISNUMBER($AF2086),AQ2086,0)+'01_指標庫'!$H$9*IF(ISNUMBER($AG2086),AR2086,0)+'01_指標庫'!$H$10*IF(ISNUMBER($AB2086),AM2086,0)+'01_指標庫'!$H$11*IF(ISNUMBER($AC2086),AN2086,0)+'01_指標庫'!$H$12*IF(ISNUMBER($AD2086),AO2086,0)+'01_指標庫'!$H$13*IF(ISNUMBER($AE2086),AP2086,0)+'01_指標庫'!$H$14*IF(ISNUMBER($I2086),O2086,0)+'01_指標庫'!$H$15*IF(ISNUMBER($AH2086),AS2086,0)+'01_指標庫'!$H$16*IF(ISNUMBER($K2086),P2086,0)+'01_指標庫'!$H$17*IF(ISNUMBER($AI2086),AT2086,0)+'01_指標庫'!$H$18*IF(ISNUMBER($AJ2086),AU2086,0)+'01_指標庫'!$H$19*IF(ISNUMBER($AK2086),AV2086,0)+'01_指標庫'!$H$20*IF(ISNUMBER($BB2086),BB2086,0)+'01_指標庫'!$H$21*IF(ISNUMBER($BC2086),BC2086,0))/AW2086,1))</f>
        <v>88.2</v>
      </c>
      <c r="AY2086" s="67"/>
      <c r="AZ2086" s="67"/>
      <c r="BA2086" s="66">
        <f t="shared" si="753"/>
        <v>9.1677850999503097E-3</v>
      </c>
      <c r="BB2086">
        <f t="shared" si="754"/>
        <v>50</v>
      </c>
      <c r="BC2086" t="str">
        <f t="shared" si="755"/>
        <v/>
      </c>
    </row>
    <row r="2087" spans="1:55" ht="15" customHeight="1">
      <c r="A2087" s="56">
        <v>2083</v>
      </c>
      <c r="B2087" s="57">
        <v>45581</v>
      </c>
      <c r="C2087" s="56">
        <v>2024</v>
      </c>
      <c r="D2087" s="58" t="s">
        <v>238</v>
      </c>
      <c r="E2087" s="59">
        <v>20174.05</v>
      </c>
      <c r="F2087" s="60">
        <v>8.3624000000000004E-2</v>
      </c>
      <c r="G2087" s="60">
        <v>-2.4247999999999999E-2</v>
      </c>
      <c r="H2087" s="61">
        <v>0.71430000000000005</v>
      </c>
      <c r="I2087" s="62">
        <v>290</v>
      </c>
      <c r="J2087" s="56" t="s">
        <v>235</v>
      </c>
      <c r="K2087" s="63">
        <v>19.579999999999998</v>
      </c>
      <c r="L2087" s="56">
        <f t="shared" si="733"/>
        <v>100</v>
      </c>
      <c r="M2087" s="56">
        <f t="shared" si="734"/>
        <v>100</v>
      </c>
      <c r="N2087" s="56">
        <f t="shared" si="735"/>
        <v>100</v>
      </c>
      <c r="O2087" s="56">
        <f t="shared" si="736"/>
        <v>100</v>
      </c>
      <c r="P2087" s="56">
        <f t="shared" si="737"/>
        <v>100</v>
      </c>
      <c r="Q2087" s="63"/>
      <c r="R2087" s="56"/>
      <c r="S2087" s="60">
        <f t="shared" si="750"/>
        <v>7.0536309085933446E-4</v>
      </c>
      <c r="T2087" s="64">
        <f t="shared" si="751"/>
        <v>-5.1356589147286913E-2</v>
      </c>
      <c r="V2087" s="65"/>
      <c r="W2087" s="65"/>
      <c r="Y2087" s="15" t="str">
        <f t="shared" si="738"/>
        <v>EASY</v>
      </c>
      <c r="AA2087" s="66">
        <f t="shared" si="752"/>
        <v>4.8264175364100659E-2</v>
      </c>
      <c r="AB2087">
        <f>LOOKUP($B2087,'07_L1政策步階'!$A$4:$A$14,'07_L1政策步階'!$C$4:$C$14)</f>
        <v>1</v>
      </c>
      <c r="AC2087" s="65"/>
      <c r="AD2087" s="65"/>
      <c r="AE2087" s="65"/>
      <c r="AF2087" s="65"/>
      <c r="AG2087" s="65"/>
      <c r="AH2087" s="65"/>
      <c r="AI2087" s="65"/>
      <c r="AJ2087" s="65"/>
      <c r="AK2087" s="65"/>
      <c r="AL2087">
        <f t="shared" si="739"/>
        <v>100</v>
      </c>
      <c r="AM2087">
        <f t="shared" si="740"/>
        <v>100</v>
      </c>
      <c r="AN2087" t="str">
        <f t="shared" si="741"/>
        <v/>
      </c>
      <c r="AO2087" t="str">
        <f t="shared" si="742"/>
        <v/>
      </c>
      <c r="AP2087" t="str">
        <f t="shared" si="743"/>
        <v/>
      </c>
      <c r="AQ2087" t="str">
        <f t="shared" si="744"/>
        <v/>
      </c>
      <c r="AR2087" t="str">
        <f t="shared" si="745"/>
        <v/>
      </c>
      <c r="AS2087" t="str">
        <f t="shared" si="746"/>
        <v/>
      </c>
      <c r="AT2087" t="str">
        <f t="shared" si="747"/>
        <v/>
      </c>
      <c r="AU2087" t="str">
        <f t="shared" si="748"/>
        <v/>
      </c>
      <c r="AV2087" t="str">
        <f t="shared" si="749"/>
        <v/>
      </c>
      <c r="AW2087">
        <f>'01_指標庫'!$H$4*ISNUMBER($F2087)+'01_指標庫'!$H$5*ISNUMBER($AA2087)+'01_指標庫'!$H$6*ISNUMBER($G2087)+'01_指標庫'!$H$7*ISNUMBER($H2087)+'01_指標庫'!$H$8*ISNUMBER($AF2087)+'01_指標庫'!$H$9*ISNUMBER($AG2087)+'01_指標庫'!$H$10*ISNUMBER($AB2087)+'01_指標庫'!$H$11*ISNUMBER($AC2087)+'01_指標庫'!$H$12*ISNUMBER($AD2087)+'01_指標庫'!$H$13*ISNUMBER($AE2087)+'01_指標庫'!$H$14*ISNUMBER($I2087)+'01_指標庫'!$H$15*ISNUMBER($AH2087)+'01_指標庫'!$H$16*ISNUMBER($K2087)+'01_指標庫'!$H$17*ISNUMBER($AI2087)+'01_指標庫'!$H$18*ISNUMBER($AJ2087)+'01_指標庫'!$H$19*ISNUMBER($AK2087)+'01_指標庫'!$H$20*ISNUMBER($BB2087)+'01_指標庫'!$H$21*ISNUMBER($BC2087)</f>
        <v>51</v>
      </c>
      <c r="AX2087">
        <f>IF(AW2087=0,50,ROUND(('01_指標庫'!$H$4*IF(ISNUMBER($F2087),L2087,0)+'01_指標庫'!$H$5*IF(ISNUMBER($AA2087),AL2087,0)+'01_指標庫'!$H$6*IF(ISNUMBER($G2087),M2087,0)+'01_指標庫'!$H$7*IF(ISNUMBER($H2087),N2087,0)+'01_指標庫'!$H$8*IF(ISNUMBER($AF2087),AQ2087,0)+'01_指標庫'!$H$9*IF(ISNUMBER($AG2087),AR2087,0)+'01_指標庫'!$H$10*IF(ISNUMBER($AB2087),AM2087,0)+'01_指標庫'!$H$11*IF(ISNUMBER($AC2087),AN2087,0)+'01_指標庫'!$H$12*IF(ISNUMBER($AD2087),AO2087,0)+'01_指標庫'!$H$13*IF(ISNUMBER($AE2087),AP2087,0)+'01_指標庫'!$H$14*IF(ISNUMBER($I2087),O2087,0)+'01_指標庫'!$H$15*IF(ISNUMBER($AH2087),AS2087,0)+'01_指標庫'!$H$16*IF(ISNUMBER($K2087),P2087,0)+'01_指標庫'!$H$17*IF(ISNUMBER($AI2087),AT2087,0)+'01_指標庫'!$H$18*IF(ISNUMBER($AJ2087),AU2087,0)+'01_指標庫'!$H$19*IF(ISNUMBER($AK2087),AV2087,0)+'01_指標庫'!$H$20*IF(ISNUMBER($BB2087),BB2087,0)+'01_指標庫'!$H$21*IF(ISNUMBER($BC2087),BC2087,0))/AW2087,1))</f>
        <v>94.1</v>
      </c>
      <c r="AY2087" s="67"/>
      <c r="AZ2087" s="67"/>
      <c r="BA2087" s="66">
        <f t="shared" si="753"/>
        <v>6.3634791974265248E-3</v>
      </c>
      <c r="BB2087">
        <f t="shared" si="754"/>
        <v>50</v>
      </c>
      <c r="BC2087" t="str">
        <f t="shared" si="755"/>
        <v/>
      </c>
    </row>
    <row r="2088" spans="1:55" ht="15" customHeight="1">
      <c r="A2088" s="56">
        <v>2084</v>
      </c>
      <c r="B2088" s="57">
        <v>45582</v>
      </c>
      <c r="C2088" s="56">
        <v>2024</v>
      </c>
      <c r="D2088" s="58" t="s">
        <v>239</v>
      </c>
      <c r="E2088" s="59">
        <v>20190.419999999998</v>
      </c>
      <c r="F2088" s="60">
        <v>8.3442000000000002E-2</v>
      </c>
      <c r="G2088" s="60">
        <v>-2.3456000000000001E-2</v>
      </c>
      <c r="H2088" s="61">
        <v>0.69389999999999996</v>
      </c>
      <c r="I2088" s="62">
        <v>289</v>
      </c>
      <c r="J2088" s="56" t="s">
        <v>235</v>
      </c>
      <c r="K2088" s="63">
        <v>19.11</v>
      </c>
      <c r="L2088" s="56">
        <f t="shared" si="733"/>
        <v>100</v>
      </c>
      <c r="M2088" s="56">
        <f t="shared" si="734"/>
        <v>100</v>
      </c>
      <c r="N2088" s="56">
        <f t="shared" si="735"/>
        <v>100</v>
      </c>
      <c r="O2088" s="56">
        <f t="shared" si="736"/>
        <v>100</v>
      </c>
      <c r="P2088" s="56">
        <f t="shared" si="737"/>
        <v>100</v>
      </c>
      <c r="Q2088" s="63"/>
      <c r="R2088" s="56"/>
      <c r="S2088" s="60">
        <f t="shared" si="750"/>
        <v>8.114384568294053E-4</v>
      </c>
      <c r="T2088" s="64">
        <f t="shared" si="751"/>
        <v>-2.4004085801838548E-2</v>
      </c>
      <c r="V2088" s="65"/>
      <c r="W2088" s="65"/>
      <c r="Y2088" s="15" t="str">
        <f t="shared" si="738"/>
        <v>EASY</v>
      </c>
      <c r="AA2088" s="66">
        <f t="shared" si="752"/>
        <v>4.9731735585401005E-2</v>
      </c>
      <c r="AB2088">
        <f>LOOKUP($B2088,'07_L1政策步階'!$A$4:$A$14,'07_L1政策步階'!$C$4:$C$14)</f>
        <v>1</v>
      </c>
      <c r="AC2088" s="65"/>
      <c r="AD2088" s="65"/>
      <c r="AE2088" s="65"/>
      <c r="AF2088" s="65"/>
      <c r="AG2088" s="65"/>
      <c r="AH2088" s="65"/>
      <c r="AI2088" s="65"/>
      <c r="AJ2088" s="65"/>
      <c r="AK2088" s="65"/>
      <c r="AL2088">
        <f t="shared" si="739"/>
        <v>100</v>
      </c>
      <c r="AM2088">
        <f t="shared" si="740"/>
        <v>100</v>
      </c>
      <c r="AN2088" t="str">
        <f t="shared" si="741"/>
        <v/>
      </c>
      <c r="AO2088" t="str">
        <f t="shared" si="742"/>
        <v/>
      </c>
      <c r="AP2088" t="str">
        <f t="shared" si="743"/>
        <v/>
      </c>
      <c r="AQ2088" t="str">
        <f t="shared" si="744"/>
        <v/>
      </c>
      <c r="AR2088" t="str">
        <f t="shared" si="745"/>
        <v/>
      </c>
      <c r="AS2088" t="str">
        <f t="shared" si="746"/>
        <v/>
      </c>
      <c r="AT2088" t="str">
        <f t="shared" si="747"/>
        <v/>
      </c>
      <c r="AU2088" t="str">
        <f t="shared" si="748"/>
        <v/>
      </c>
      <c r="AV2088" t="str">
        <f t="shared" si="749"/>
        <v/>
      </c>
      <c r="AW2088">
        <f>'01_指標庫'!$H$4*ISNUMBER($F2088)+'01_指標庫'!$H$5*ISNUMBER($AA2088)+'01_指標庫'!$H$6*ISNUMBER($G2088)+'01_指標庫'!$H$7*ISNUMBER($H2088)+'01_指標庫'!$H$8*ISNUMBER($AF2088)+'01_指標庫'!$H$9*ISNUMBER($AG2088)+'01_指標庫'!$H$10*ISNUMBER($AB2088)+'01_指標庫'!$H$11*ISNUMBER($AC2088)+'01_指標庫'!$H$12*ISNUMBER($AD2088)+'01_指標庫'!$H$13*ISNUMBER($AE2088)+'01_指標庫'!$H$14*ISNUMBER($I2088)+'01_指標庫'!$H$15*ISNUMBER($AH2088)+'01_指標庫'!$H$16*ISNUMBER($K2088)+'01_指標庫'!$H$17*ISNUMBER($AI2088)+'01_指標庫'!$H$18*ISNUMBER($AJ2088)+'01_指標庫'!$H$19*ISNUMBER($AK2088)+'01_指標庫'!$H$20*ISNUMBER($BB2088)+'01_指標庫'!$H$21*ISNUMBER($BC2088)</f>
        <v>51</v>
      </c>
      <c r="AX2088">
        <f>IF(AW2088=0,50,ROUND(('01_指標庫'!$H$4*IF(ISNUMBER($F2088),L2088,0)+'01_指標庫'!$H$5*IF(ISNUMBER($AA2088),AL2088,0)+'01_指標庫'!$H$6*IF(ISNUMBER($G2088),M2088,0)+'01_指標庫'!$H$7*IF(ISNUMBER($H2088),N2088,0)+'01_指標庫'!$H$8*IF(ISNUMBER($AF2088),AQ2088,0)+'01_指標庫'!$H$9*IF(ISNUMBER($AG2088),AR2088,0)+'01_指標庫'!$H$10*IF(ISNUMBER($AB2088),AM2088,0)+'01_指標庫'!$H$11*IF(ISNUMBER($AC2088),AN2088,0)+'01_指標庫'!$H$12*IF(ISNUMBER($AD2088),AO2088,0)+'01_指標庫'!$H$13*IF(ISNUMBER($AE2088),AP2088,0)+'01_指標庫'!$H$14*IF(ISNUMBER($I2088),O2088,0)+'01_指標庫'!$H$15*IF(ISNUMBER($AH2088),AS2088,0)+'01_指標庫'!$H$16*IF(ISNUMBER($K2088),P2088,0)+'01_指標庫'!$H$17*IF(ISNUMBER($AI2088),AT2088,0)+'01_指標庫'!$H$18*IF(ISNUMBER($AJ2088),AU2088,0)+'01_指標庫'!$H$19*IF(ISNUMBER($AK2088),AV2088,0)+'01_指標庫'!$H$20*IF(ISNUMBER($BB2088),BB2088,0)+'01_指標庫'!$H$21*IF(ISNUMBER($BC2088),BC2088,0))/AW2088,1))</f>
        <v>94.1</v>
      </c>
      <c r="AY2088" s="67"/>
      <c r="AZ2088" s="67"/>
      <c r="BA2088" s="66">
        <f t="shared" si="753"/>
        <v>3.8730825226980237E-3</v>
      </c>
      <c r="BB2088">
        <f t="shared" si="754"/>
        <v>50</v>
      </c>
      <c r="BC2088" t="str">
        <f t="shared" si="755"/>
        <v/>
      </c>
    </row>
    <row r="2089" spans="1:55" ht="15" customHeight="1">
      <c r="A2089" s="56">
        <v>2085</v>
      </c>
      <c r="B2089" s="57">
        <v>45583</v>
      </c>
      <c r="C2089" s="56">
        <v>2024</v>
      </c>
      <c r="D2089" s="58" t="s">
        <v>234</v>
      </c>
      <c r="E2089" s="59">
        <v>20324.04</v>
      </c>
      <c r="F2089" s="60">
        <v>8.9455999999999994E-2</v>
      </c>
      <c r="G2089" s="60">
        <v>-1.6993000000000001E-2</v>
      </c>
      <c r="H2089" s="61">
        <v>0.71430000000000005</v>
      </c>
      <c r="I2089" s="62">
        <v>288</v>
      </c>
      <c r="J2089" s="56" t="s">
        <v>235</v>
      </c>
      <c r="K2089" s="63">
        <v>18.03</v>
      </c>
      <c r="L2089" s="56">
        <f t="shared" si="733"/>
        <v>100</v>
      </c>
      <c r="M2089" s="56">
        <f t="shared" si="734"/>
        <v>100</v>
      </c>
      <c r="N2089" s="56">
        <f t="shared" si="735"/>
        <v>100</v>
      </c>
      <c r="O2089" s="56">
        <f t="shared" si="736"/>
        <v>100</v>
      </c>
      <c r="P2089" s="56">
        <f t="shared" si="737"/>
        <v>100</v>
      </c>
      <c r="Q2089" s="63"/>
      <c r="R2089" s="56"/>
      <c r="S2089" s="60">
        <f t="shared" si="750"/>
        <v>6.617990116104755E-3</v>
      </c>
      <c r="T2089" s="64">
        <f t="shared" si="751"/>
        <v>-5.6514913657770727E-2</v>
      </c>
      <c r="V2089" s="65"/>
      <c r="W2089" s="65"/>
      <c r="Y2089" s="15" t="str">
        <f t="shared" si="738"/>
        <v>EASY</v>
      </c>
      <c r="AA2089" s="66">
        <f t="shared" si="752"/>
        <v>5.0666759223442437E-2</v>
      </c>
      <c r="AB2089">
        <f>LOOKUP($B2089,'07_L1政策步階'!$A$4:$A$14,'07_L1政策步階'!$C$4:$C$14)</f>
        <v>1</v>
      </c>
      <c r="AC2089" s="65"/>
      <c r="AD2089" s="65"/>
      <c r="AE2089" s="65"/>
      <c r="AF2089" s="65"/>
      <c r="AG2089" s="65"/>
      <c r="AH2089" s="65"/>
      <c r="AI2089" s="65"/>
      <c r="AJ2089" s="65"/>
      <c r="AK2089" s="65"/>
      <c r="AL2089">
        <f t="shared" si="739"/>
        <v>100</v>
      </c>
      <c r="AM2089">
        <f t="shared" si="740"/>
        <v>100</v>
      </c>
      <c r="AN2089" t="str">
        <f t="shared" si="741"/>
        <v/>
      </c>
      <c r="AO2089" t="str">
        <f t="shared" si="742"/>
        <v/>
      </c>
      <c r="AP2089" t="str">
        <f t="shared" si="743"/>
        <v/>
      </c>
      <c r="AQ2089" t="str">
        <f t="shared" si="744"/>
        <v/>
      </c>
      <c r="AR2089" t="str">
        <f t="shared" si="745"/>
        <v/>
      </c>
      <c r="AS2089" t="str">
        <f t="shared" si="746"/>
        <v/>
      </c>
      <c r="AT2089" t="str">
        <f t="shared" si="747"/>
        <v/>
      </c>
      <c r="AU2089" t="str">
        <f t="shared" si="748"/>
        <v/>
      </c>
      <c r="AV2089" t="str">
        <f t="shared" si="749"/>
        <v/>
      </c>
      <c r="AW2089">
        <f>'01_指標庫'!$H$4*ISNUMBER($F2089)+'01_指標庫'!$H$5*ISNUMBER($AA2089)+'01_指標庫'!$H$6*ISNUMBER($G2089)+'01_指標庫'!$H$7*ISNUMBER($H2089)+'01_指標庫'!$H$8*ISNUMBER($AF2089)+'01_指標庫'!$H$9*ISNUMBER($AG2089)+'01_指標庫'!$H$10*ISNUMBER($AB2089)+'01_指標庫'!$H$11*ISNUMBER($AC2089)+'01_指標庫'!$H$12*ISNUMBER($AD2089)+'01_指標庫'!$H$13*ISNUMBER($AE2089)+'01_指標庫'!$H$14*ISNUMBER($I2089)+'01_指標庫'!$H$15*ISNUMBER($AH2089)+'01_指標庫'!$H$16*ISNUMBER($K2089)+'01_指標庫'!$H$17*ISNUMBER($AI2089)+'01_指標庫'!$H$18*ISNUMBER($AJ2089)+'01_指標庫'!$H$19*ISNUMBER($AK2089)+'01_指標庫'!$H$20*ISNUMBER($BB2089)+'01_指標庫'!$H$21*ISNUMBER($BC2089)</f>
        <v>51</v>
      </c>
      <c r="AX2089">
        <f>IF(AW2089=0,50,ROUND(('01_指標庫'!$H$4*IF(ISNUMBER($F2089),L2089,0)+'01_指標庫'!$H$5*IF(ISNUMBER($AA2089),AL2089,0)+'01_指標庫'!$H$6*IF(ISNUMBER($G2089),M2089,0)+'01_指標庫'!$H$7*IF(ISNUMBER($H2089),N2089,0)+'01_指標庫'!$H$8*IF(ISNUMBER($AF2089),AQ2089,0)+'01_指標庫'!$H$9*IF(ISNUMBER($AG2089),AR2089,0)+'01_指標庫'!$H$10*IF(ISNUMBER($AB2089),AM2089,0)+'01_指標庫'!$H$11*IF(ISNUMBER($AC2089),AN2089,0)+'01_指標庫'!$H$12*IF(ISNUMBER($AD2089),AO2089,0)+'01_指標庫'!$H$13*IF(ISNUMBER($AE2089),AP2089,0)+'01_指標庫'!$H$14*IF(ISNUMBER($I2089),O2089,0)+'01_指標庫'!$H$15*IF(ISNUMBER($AH2089),AS2089,0)+'01_指標庫'!$H$16*IF(ISNUMBER($K2089),P2089,0)+'01_指標庫'!$H$17*IF(ISNUMBER($AI2089),AT2089,0)+'01_指標庫'!$H$18*IF(ISNUMBER($AJ2089),AU2089,0)+'01_指標庫'!$H$19*IF(ISNUMBER($AK2089),AV2089,0)+'01_指標庫'!$H$20*IF(ISNUMBER($BB2089),BB2089,0)+'01_指標庫'!$H$21*IF(ISNUMBER($BC2089),BC2089,0))/AW2089,1))</f>
        <v>94.1</v>
      </c>
      <c r="AY2089" s="67"/>
      <c r="AZ2089" s="67"/>
      <c r="BA2089" s="66">
        <f t="shared" si="753"/>
        <v>2.9521954069371414E-3</v>
      </c>
      <c r="BB2089">
        <f t="shared" si="754"/>
        <v>50</v>
      </c>
      <c r="BC2089" t="str">
        <f t="shared" si="755"/>
        <v/>
      </c>
    </row>
    <row r="2090" spans="1:55" ht="15" customHeight="1">
      <c r="A2090" s="56">
        <v>2086</v>
      </c>
      <c r="B2090" s="57">
        <v>45586</v>
      </c>
      <c r="C2090" s="56">
        <v>2024</v>
      </c>
      <c r="D2090" s="58" t="s">
        <v>236</v>
      </c>
      <c r="E2090" s="59">
        <v>20361.47</v>
      </c>
      <c r="F2090" s="60">
        <v>9.0271000000000004E-2</v>
      </c>
      <c r="G2090" s="60">
        <v>-1.5183E-2</v>
      </c>
      <c r="H2090" s="61">
        <v>0.71430000000000005</v>
      </c>
      <c r="I2090" s="62">
        <v>288</v>
      </c>
      <c r="J2090" s="56" t="s">
        <v>235</v>
      </c>
      <c r="K2090" s="63">
        <v>18.37</v>
      </c>
      <c r="L2090" s="56">
        <f t="shared" si="733"/>
        <v>100</v>
      </c>
      <c r="M2090" s="56">
        <f t="shared" si="734"/>
        <v>100</v>
      </c>
      <c r="N2090" s="56">
        <f t="shared" si="735"/>
        <v>100</v>
      </c>
      <c r="O2090" s="56">
        <f t="shared" si="736"/>
        <v>100</v>
      </c>
      <c r="P2090" s="56">
        <f t="shared" si="737"/>
        <v>100</v>
      </c>
      <c r="Q2090" s="63"/>
      <c r="R2090" s="56"/>
      <c r="S2090" s="60">
        <f t="shared" si="750"/>
        <v>1.8416614019653998E-3</v>
      </c>
      <c r="T2090" s="64">
        <f t="shared" si="751"/>
        <v>1.8857459789240139E-2</v>
      </c>
      <c r="V2090" s="65"/>
      <c r="W2090" s="65"/>
      <c r="Y2090" s="15" t="str">
        <f t="shared" si="738"/>
        <v>EASY</v>
      </c>
      <c r="AA2090" s="66">
        <f t="shared" si="752"/>
        <v>5.1498680213373893E-2</v>
      </c>
      <c r="AB2090">
        <f>LOOKUP($B2090,'07_L1政策步階'!$A$4:$A$14,'07_L1政策步階'!$C$4:$C$14)</f>
        <v>1</v>
      </c>
      <c r="AC2090" s="65"/>
      <c r="AD2090" s="65"/>
      <c r="AE2090" s="65"/>
      <c r="AF2090" s="65"/>
      <c r="AG2090" s="65"/>
      <c r="AH2090" s="65"/>
      <c r="AI2090" s="65"/>
      <c r="AJ2090" s="65"/>
      <c r="AK2090" s="65"/>
      <c r="AL2090">
        <f t="shared" si="739"/>
        <v>100</v>
      </c>
      <c r="AM2090">
        <f t="shared" si="740"/>
        <v>100</v>
      </c>
      <c r="AN2090" t="str">
        <f t="shared" si="741"/>
        <v/>
      </c>
      <c r="AO2090" t="str">
        <f t="shared" si="742"/>
        <v/>
      </c>
      <c r="AP2090" t="str">
        <f t="shared" si="743"/>
        <v/>
      </c>
      <c r="AQ2090" t="str">
        <f t="shared" si="744"/>
        <v/>
      </c>
      <c r="AR2090" t="str">
        <f t="shared" si="745"/>
        <v/>
      </c>
      <c r="AS2090" t="str">
        <f t="shared" si="746"/>
        <v/>
      </c>
      <c r="AT2090" t="str">
        <f t="shared" si="747"/>
        <v/>
      </c>
      <c r="AU2090" t="str">
        <f t="shared" si="748"/>
        <v/>
      </c>
      <c r="AV2090" t="str">
        <f t="shared" si="749"/>
        <v/>
      </c>
      <c r="AW2090">
        <f>'01_指標庫'!$H$4*ISNUMBER($F2090)+'01_指標庫'!$H$5*ISNUMBER($AA2090)+'01_指標庫'!$H$6*ISNUMBER($G2090)+'01_指標庫'!$H$7*ISNUMBER($H2090)+'01_指標庫'!$H$8*ISNUMBER($AF2090)+'01_指標庫'!$H$9*ISNUMBER($AG2090)+'01_指標庫'!$H$10*ISNUMBER($AB2090)+'01_指標庫'!$H$11*ISNUMBER($AC2090)+'01_指標庫'!$H$12*ISNUMBER($AD2090)+'01_指標庫'!$H$13*ISNUMBER($AE2090)+'01_指標庫'!$H$14*ISNUMBER($I2090)+'01_指標庫'!$H$15*ISNUMBER($AH2090)+'01_指標庫'!$H$16*ISNUMBER($K2090)+'01_指標庫'!$H$17*ISNUMBER($AI2090)+'01_指標庫'!$H$18*ISNUMBER($AJ2090)+'01_指標庫'!$H$19*ISNUMBER($AK2090)+'01_指標庫'!$H$20*ISNUMBER($BB2090)+'01_指標庫'!$H$21*ISNUMBER($BC2090)</f>
        <v>51</v>
      </c>
      <c r="AX2090">
        <f>IF(AW2090=0,50,ROUND(('01_指標庫'!$H$4*IF(ISNUMBER($F2090),L2090,0)+'01_指標庫'!$H$5*IF(ISNUMBER($AA2090),AL2090,0)+'01_指標庫'!$H$6*IF(ISNUMBER($G2090),M2090,0)+'01_指標庫'!$H$7*IF(ISNUMBER($H2090),N2090,0)+'01_指標庫'!$H$8*IF(ISNUMBER($AF2090),AQ2090,0)+'01_指標庫'!$H$9*IF(ISNUMBER($AG2090),AR2090,0)+'01_指標庫'!$H$10*IF(ISNUMBER($AB2090),AM2090,0)+'01_指標庫'!$H$11*IF(ISNUMBER($AC2090),AN2090,0)+'01_指標庫'!$H$12*IF(ISNUMBER($AD2090),AO2090,0)+'01_指標庫'!$H$13*IF(ISNUMBER($AE2090),AP2090,0)+'01_指標庫'!$H$14*IF(ISNUMBER($I2090),O2090,0)+'01_指標庫'!$H$15*IF(ISNUMBER($AH2090),AS2090,0)+'01_指標庫'!$H$16*IF(ISNUMBER($K2090),P2090,0)+'01_指標庫'!$H$17*IF(ISNUMBER($AI2090),AT2090,0)+'01_指標庫'!$H$18*IF(ISNUMBER($AJ2090),AU2090,0)+'01_指標庫'!$H$19*IF(ISNUMBER($AK2090),AV2090,0)+'01_指標庫'!$H$20*IF(ISNUMBER($BB2090),BB2090,0)+'01_指標庫'!$H$21*IF(ISNUMBER($BC2090),BC2090,0))/AW2090,1))</f>
        <v>94.1</v>
      </c>
      <c r="AY2090" s="67"/>
      <c r="AZ2090" s="67"/>
      <c r="BA2090" s="66">
        <f t="shared" si="753"/>
        <v>-5.9055225992510341E-4</v>
      </c>
      <c r="BB2090">
        <f t="shared" si="754"/>
        <v>50</v>
      </c>
      <c r="BC2090" t="str">
        <f t="shared" si="755"/>
        <v/>
      </c>
    </row>
    <row r="2091" spans="1:55" ht="15" customHeight="1">
      <c r="A2091" s="56">
        <v>2087</v>
      </c>
      <c r="B2091" s="57">
        <v>45587</v>
      </c>
      <c r="C2091" s="56">
        <v>2024</v>
      </c>
      <c r="D2091" s="58" t="s">
        <v>237</v>
      </c>
      <c r="E2091" s="59">
        <v>20390.46</v>
      </c>
      <c r="F2091" s="60">
        <v>9.0630000000000002E-2</v>
      </c>
      <c r="G2091" s="60">
        <v>-1.3781E-2</v>
      </c>
      <c r="H2091" s="61">
        <v>0.71430000000000005</v>
      </c>
      <c r="I2091" s="62">
        <v>292</v>
      </c>
      <c r="J2091" s="56" t="s">
        <v>235</v>
      </c>
      <c r="K2091" s="63">
        <v>18.2</v>
      </c>
      <c r="L2091" s="56">
        <f t="shared" si="733"/>
        <v>100</v>
      </c>
      <c r="M2091" s="56">
        <f t="shared" si="734"/>
        <v>100</v>
      </c>
      <c r="N2091" s="56">
        <f t="shared" si="735"/>
        <v>100</v>
      </c>
      <c r="O2091" s="56">
        <f t="shared" si="736"/>
        <v>100</v>
      </c>
      <c r="P2091" s="56">
        <f t="shared" si="737"/>
        <v>100</v>
      </c>
      <c r="Q2091" s="63"/>
      <c r="R2091" s="56"/>
      <c r="S2091" s="60">
        <f t="shared" si="750"/>
        <v>1.4237675374124681E-3</v>
      </c>
      <c r="T2091" s="64">
        <f t="shared" si="751"/>
        <v>-9.2542188350572818E-3</v>
      </c>
      <c r="V2091" s="65"/>
      <c r="W2091" s="65"/>
      <c r="Y2091" s="15" t="str">
        <f t="shared" si="738"/>
        <v>EASY</v>
      </c>
      <c r="AA2091" s="66">
        <f t="shared" si="752"/>
        <v>5.2327437357115425E-2</v>
      </c>
      <c r="AB2091">
        <f>LOOKUP($B2091,'07_L1政策步階'!$A$4:$A$14,'07_L1政策步階'!$C$4:$C$14)</f>
        <v>1</v>
      </c>
      <c r="AC2091" s="65"/>
      <c r="AD2091" s="65"/>
      <c r="AE2091" s="65"/>
      <c r="AF2091" s="65"/>
      <c r="AG2091" s="65"/>
      <c r="AH2091" s="65"/>
      <c r="AI2091" s="65"/>
      <c r="AJ2091" s="65"/>
      <c r="AK2091" s="65"/>
      <c r="AL2091">
        <f t="shared" si="739"/>
        <v>100</v>
      </c>
      <c r="AM2091">
        <f t="shared" si="740"/>
        <v>100</v>
      </c>
      <c r="AN2091" t="str">
        <f t="shared" si="741"/>
        <v/>
      </c>
      <c r="AO2091" t="str">
        <f t="shared" si="742"/>
        <v/>
      </c>
      <c r="AP2091" t="str">
        <f t="shared" si="743"/>
        <v/>
      </c>
      <c r="AQ2091" t="str">
        <f t="shared" si="744"/>
        <v/>
      </c>
      <c r="AR2091" t="str">
        <f t="shared" si="745"/>
        <v/>
      </c>
      <c r="AS2091" t="str">
        <f t="shared" si="746"/>
        <v/>
      </c>
      <c r="AT2091" t="str">
        <f t="shared" si="747"/>
        <v/>
      </c>
      <c r="AU2091" t="str">
        <f t="shared" si="748"/>
        <v/>
      </c>
      <c r="AV2091" t="str">
        <f t="shared" si="749"/>
        <v/>
      </c>
      <c r="AW2091">
        <f>'01_指標庫'!$H$4*ISNUMBER($F2091)+'01_指標庫'!$H$5*ISNUMBER($AA2091)+'01_指標庫'!$H$6*ISNUMBER($G2091)+'01_指標庫'!$H$7*ISNUMBER($H2091)+'01_指標庫'!$H$8*ISNUMBER($AF2091)+'01_指標庫'!$H$9*ISNUMBER($AG2091)+'01_指標庫'!$H$10*ISNUMBER($AB2091)+'01_指標庫'!$H$11*ISNUMBER($AC2091)+'01_指標庫'!$H$12*ISNUMBER($AD2091)+'01_指標庫'!$H$13*ISNUMBER($AE2091)+'01_指標庫'!$H$14*ISNUMBER($I2091)+'01_指標庫'!$H$15*ISNUMBER($AH2091)+'01_指標庫'!$H$16*ISNUMBER($K2091)+'01_指標庫'!$H$17*ISNUMBER($AI2091)+'01_指標庫'!$H$18*ISNUMBER($AJ2091)+'01_指標庫'!$H$19*ISNUMBER($AK2091)+'01_指標庫'!$H$20*ISNUMBER($BB2091)+'01_指標庫'!$H$21*ISNUMBER($BC2091)</f>
        <v>51</v>
      </c>
      <c r="AX2091">
        <f>IF(AW2091=0,50,ROUND(('01_指標庫'!$H$4*IF(ISNUMBER($F2091),L2091,0)+'01_指標庫'!$H$5*IF(ISNUMBER($AA2091),AL2091,0)+'01_指標庫'!$H$6*IF(ISNUMBER($G2091),M2091,0)+'01_指標庫'!$H$7*IF(ISNUMBER($H2091),N2091,0)+'01_指標庫'!$H$8*IF(ISNUMBER($AF2091),AQ2091,0)+'01_指標庫'!$H$9*IF(ISNUMBER($AG2091),AR2091,0)+'01_指標庫'!$H$10*IF(ISNUMBER($AB2091),AM2091,0)+'01_指標庫'!$H$11*IF(ISNUMBER($AC2091),AN2091,0)+'01_指標庫'!$H$12*IF(ISNUMBER($AD2091),AO2091,0)+'01_指標庫'!$H$13*IF(ISNUMBER($AE2091),AP2091,0)+'01_指標庫'!$H$14*IF(ISNUMBER($I2091),O2091,0)+'01_指標庫'!$H$15*IF(ISNUMBER($AH2091),AS2091,0)+'01_指標庫'!$H$16*IF(ISNUMBER($K2091),P2091,0)+'01_指標庫'!$H$17*IF(ISNUMBER($AI2091),AT2091,0)+'01_指標庫'!$H$18*IF(ISNUMBER($AJ2091),AU2091,0)+'01_指標庫'!$H$19*IF(ISNUMBER($AK2091),AV2091,0)+'01_指標庫'!$H$20*IF(ISNUMBER($BB2091),BB2091,0)+'01_指標庫'!$H$21*IF(ISNUMBER($BC2091),BC2091,0))/AW2091,1))</f>
        <v>94.1</v>
      </c>
      <c r="AY2091" s="67"/>
      <c r="AZ2091" s="67"/>
      <c r="BA2091" s="66">
        <f t="shared" si="753"/>
        <v>2.9074768105674664E-4</v>
      </c>
      <c r="BB2091">
        <f t="shared" si="754"/>
        <v>50</v>
      </c>
      <c r="BC2091" t="str">
        <f t="shared" si="755"/>
        <v/>
      </c>
    </row>
    <row r="2092" spans="1:55" ht="15" customHeight="1">
      <c r="A2092" s="56">
        <v>2088</v>
      </c>
      <c r="B2092" s="57">
        <v>45588</v>
      </c>
      <c r="C2092" s="56">
        <v>2024</v>
      </c>
      <c r="D2092" s="58" t="s">
        <v>238</v>
      </c>
      <c r="E2092" s="59">
        <v>20066.96</v>
      </c>
      <c r="F2092" s="60">
        <v>7.2346999999999995E-2</v>
      </c>
      <c r="G2092" s="60">
        <v>-2.9426999999999998E-2</v>
      </c>
      <c r="H2092" s="61">
        <v>0.65310000000000001</v>
      </c>
      <c r="I2092" s="62">
        <v>295</v>
      </c>
      <c r="J2092" s="56" t="s">
        <v>235</v>
      </c>
      <c r="K2092" s="63">
        <v>19.239999999999998</v>
      </c>
      <c r="L2092" s="56">
        <f t="shared" si="733"/>
        <v>100</v>
      </c>
      <c r="M2092" s="56">
        <f t="shared" si="734"/>
        <v>100</v>
      </c>
      <c r="N2092" s="56">
        <f t="shared" si="735"/>
        <v>100</v>
      </c>
      <c r="O2092" s="56">
        <f t="shared" si="736"/>
        <v>100</v>
      </c>
      <c r="P2092" s="56">
        <f t="shared" si="737"/>
        <v>100</v>
      </c>
      <c r="Q2092" s="63"/>
      <c r="R2092" s="56"/>
      <c r="S2092" s="60">
        <f t="shared" si="750"/>
        <v>-1.5865262480591391E-2</v>
      </c>
      <c r="T2092" s="64">
        <f t="shared" si="751"/>
        <v>5.7142857142857162E-2</v>
      </c>
      <c r="V2092" s="65"/>
      <c r="W2092" s="65"/>
      <c r="Y2092" s="15" t="str">
        <f t="shared" si="738"/>
        <v>EASY</v>
      </c>
      <c r="AA2092" s="66">
        <f t="shared" si="752"/>
        <v>5.2500102949153415E-2</v>
      </c>
      <c r="AB2092">
        <f>LOOKUP($B2092,'07_L1政策步階'!$A$4:$A$14,'07_L1政策步階'!$C$4:$C$14)</f>
        <v>1</v>
      </c>
      <c r="AC2092" s="65"/>
      <c r="AD2092" s="65"/>
      <c r="AE2092" s="65"/>
      <c r="AF2092" s="65"/>
      <c r="AG2092" s="65"/>
      <c r="AH2092" s="65"/>
      <c r="AI2092" s="65"/>
      <c r="AJ2092" s="65"/>
      <c r="AK2092" s="65"/>
      <c r="AL2092">
        <f t="shared" si="739"/>
        <v>100</v>
      </c>
      <c r="AM2092">
        <f t="shared" si="740"/>
        <v>100</v>
      </c>
      <c r="AN2092" t="str">
        <f t="shared" si="741"/>
        <v/>
      </c>
      <c r="AO2092" t="str">
        <f t="shared" si="742"/>
        <v/>
      </c>
      <c r="AP2092" t="str">
        <f t="shared" si="743"/>
        <v/>
      </c>
      <c r="AQ2092" t="str">
        <f t="shared" si="744"/>
        <v/>
      </c>
      <c r="AR2092" t="str">
        <f t="shared" si="745"/>
        <v/>
      </c>
      <c r="AS2092" t="str">
        <f t="shared" si="746"/>
        <v/>
      </c>
      <c r="AT2092" t="str">
        <f t="shared" si="747"/>
        <v/>
      </c>
      <c r="AU2092" t="str">
        <f t="shared" si="748"/>
        <v/>
      </c>
      <c r="AV2092" t="str">
        <f t="shared" si="749"/>
        <v/>
      </c>
      <c r="AW2092">
        <f>'01_指標庫'!$H$4*ISNUMBER($F2092)+'01_指標庫'!$H$5*ISNUMBER($AA2092)+'01_指標庫'!$H$6*ISNUMBER($G2092)+'01_指標庫'!$H$7*ISNUMBER($H2092)+'01_指標庫'!$H$8*ISNUMBER($AF2092)+'01_指標庫'!$H$9*ISNUMBER($AG2092)+'01_指標庫'!$H$10*ISNUMBER($AB2092)+'01_指標庫'!$H$11*ISNUMBER($AC2092)+'01_指標庫'!$H$12*ISNUMBER($AD2092)+'01_指標庫'!$H$13*ISNUMBER($AE2092)+'01_指標庫'!$H$14*ISNUMBER($I2092)+'01_指標庫'!$H$15*ISNUMBER($AH2092)+'01_指標庫'!$H$16*ISNUMBER($K2092)+'01_指標庫'!$H$17*ISNUMBER($AI2092)+'01_指標庫'!$H$18*ISNUMBER($AJ2092)+'01_指標庫'!$H$19*ISNUMBER($AK2092)+'01_指標庫'!$H$20*ISNUMBER($BB2092)+'01_指標庫'!$H$21*ISNUMBER($BC2092)</f>
        <v>51</v>
      </c>
      <c r="AX2092">
        <f>IF(AW2092=0,50,ROUND(('01_指標庫'!$H$4*IF(ISNUMBER($F2092),L2092,0)+'01_指標庫'!$H$5*IF(ISNUMBER($AA2092),AL2092,0)+'01_指標庫'!$H$6*IF(ISNUMBER($G2092),M2092,0)+'01_指標庫'!$H$7*IF(ISNUMBER($H2092),N2092,0)+'01_指標庫'!$H$8*IF(ISNUMBER($AF2092),AQ2092,0)+'01_指標庫'!$H$9*IF(ISNUMBER($AG2092),AR2092,0)+'01_指標庫'!$H$10*IF(ISNUMBER($AB2092),AM2092,0)+'01_指標庫'!$H$11*IF(ISNUMBER($AC2092),AN2092,0)+'01_指標庫'!$H$12*IF(ISNUMBER($AD2092),AO2092,0)+'01_指標庫'!$H$13*IF(ISNUMBER($AE2092),AP2092,0)+'01_指標庫'!$H$14*IF(ISNUMBER($I2092),O2092,0)+'01_指標庫'!$H$15*IF(ISNUMBER($AH2092),AS2092,0)+'01_指標庫'!$H$16*IF(ISNUMBER($K2092),P2092,0)+'01_指標庫'!$H$17*IF(ISNUMBER($AI2092),AT2092,0)+'01_指標庫'!$H$18*IF(ISNUMBER($AJ2092),AU2092,0)+'01_指標庫'!$H$19*IF(ISNUMBER($AK2092),AV2092,0)+'01_指標庫'!$H$20*IF(ISNUMBER($BB2092),BB2092,0)+'01_指標庫'!$H$21*IF(ISNUMBER($BC2092),BC2092,0))/AW2092,1))</f>
        <v>94.1</v>
      </c>
      <c r="AY2092" s="67"/>
      <c r="AZ2092" s="67"/>
      <c r="BA2092" s="66">
        <f t="shared" si="753"/>
        <v>2.3043133795153103E-4</v>
      </c>
      <c r="BB2092">
        <f t="shared" si="754"/>
        <v>50</v>
      </c>
      <c r="BC2092" t="str">
        <f t="shared" si="755"/>
        <v/>
      </c>
    </row>
    <row r="2093" spans="1:55" ht="15" customHeight="1">
      <c r="A2093" s="56">
        <v>2089</v>
      </c>
      <c r="B2093" s="57">
        <v>45589</v>
      </c>
      <c r="C2093" s="56">
        <v>2024</v>
      </c>
      <c r="D2093" s="58" t="s">
        <v>239</v>
      </c>
      <c r="E2093" s="59">
        <v>20232.87</v>
      </c>
      <c r="F2093" s="60">
        <v>8.0186999999999994E-2</v>
      </c>
      <c r="G2093" s="60">
        <v>-2.1402999999999998E-2</v>
      </c>
      <c r="H2093" s="61">
        <v>0.65310000000000001</v>
      </c>
      <c r="I2093" s="62">
        <v>293</v>
      </c>
      <c r="J2093" s="56" t="s">
        <v>235</v>
      </c>
      <c r="K2093" s="63">
        <v>19.079999999999998</v>
      </c>
      <c r="L2093" s="56">
        <f t="shared" si="733"/>
        <v>100</v>
      </c>
      <c r="M2093" s="56">
        <f t="shared" si="734"/>
        <v>100</v>
      </c>
      <c r="N2093" s="56">
        <f t="shared" si="735"/>
        <v>100</v>
      </c>
      <c r="O2093" s="56">
        <f t="shared" si="736"/>
        <v>100</v>
      </c>
      <c r="P2093" s="56">
        <f t="shared" si="737"/>
        <v>100</v>
      </c>
      <c r="Q2093" s="63"/>
      <c r="R2093" s="56"/>
      <c r="S2093" s="60">
        <f t="shared" si="750"/>
        <v>8.2678193408467493E-3</v>
      </c>
      <c r="T2093" s="64">
        <f t="shared" si="751"/>
        <v>-8.3160083160083165E-3</v>
      </c>
      <c r="V2093" s="65"/>
      <c r="W2093" s="65"/>
      <c r="Y2093" s="15" t="str">
        <f t="shared" si="738"/>
        <v>EASY</v>
      </c>
      <c r="AA2093" s="66">
        <f t="shared" si="752"/>
        <v>5.2793734372157397E-2</v>
      </c>
      <c r="AB2093">
        <f>LOOKUP($B2093,'07_L1政策步階'!$A$4:$A$14,'07_L1政策步階'!$C$4:$C$14)</f>
        <v>1</v>
      </c>
      <c r="AC2093" s="65"/>
      <c r="AD2093" s="65"/>
      <c r="AE2093" s="65"/>
      <c r="AF2093" s="65"/>
      <c r="AG2093" s="65"/>
      <c r="AH2093" s="65"/>
      <c r="AI2093" s="65"/>
      <c r="AJ2093" s="65"/>
      <c r="AK2093" s="65"/>
      <c r="AL2093">
        <f t="shared" si="739"/>
        <v>100</v>
      </c>
      <c r="AM2093">
        <f t="shared" si="740"/>
        <v>100</v>
      </c>
      <c r="AN2093" t="str">
        <f t="shared" si="741"/>
        <v/>
      </c>
      <c r="AO2093" t="str">
        <f t="shared" si="742"/>
        <v/>
      </c>
      <c r="AP2093" t="str">
        <f t="shared" si="743"/>
        <v/>
      </c>
      <c r="AQ2093" t="str">
        <f t="shared" si="744"/>
        <v/>
      </c>
      <c r="AR2093" t="str">
        <f t="shared" si="745"/>
        <v/>
      </c>
      <c r="AS2093" t="str">
        <f t="shared" si="746"/>
        <v/>
      </c>
      <c r="AT2093" t="str">
        <f t="shared" si="747"/>
        <v/>
      </c>
      <c r="AU2093" t="str">
        <f t="shared" si="748"/>
        <v/>
      </c>
      <c r="AV2093" t="str">
        <f t="shared" si="749"/>
        <v/>
      </c>
      <c r="AW2093">
        <f>'01_指標庫'!$H$4*ISNUMBER($F2093)+'01_指標庫'!$H$5*ISNUMBER($AA2093)+'01_指標庫'!$H$6*ISNUMBER($G2093)+'01_指標庫'!$H$7*ISNUMBER($H2093)+'01_指標庫'!$H$8*ISNUMBER($AF2093)+'01_指標庫'!$H$9*ISNUMBER($AG2093)+'01_指標庫'!$H$10*ISNUMBER($AB2093)+'01_指標庫'!$H$11*ISNUMBER($AC2093)+'01_指標庫'!$H$12*ISNUMBER($AD2093)+'01_指標庫'!$H$13*ISNUMBER($AE2093)+'01_指標庫'!$H$14*ISNUMBER($I2093)+'01_指標庫'!$H$15*ISNUMBER($AH2093)+'01_指標庫'!$H$16*ISNUMBER($K2093)+'01_指標庫'!$H$17*ISNUMBER($AI2093)+'01_指標庫'!$H$18*ISNUMBER($AJ2093)+'01_指標庫'!$H$19*ISNUMBER($AK2093)+'01_指標庫'!$H$20*ISNUMBER($BB2093)+'01_指標庫'!$H$21*ISNUMBER($BC2093)</f>
        <v>51</v>
      </c>
      <c r="AX2093">
        <f>IF(AW2093=0,50,ROUND(('01_指標庫'!$H$4*IF(ISNUMBER($F2093),L2093,0)+'01_指標庫'!$H$5*IF(ISNUMBER($AA2093),AL2093,0)+'01_指標庫'!$H$6*IF(ISNUMBER($G2093),M2093,0)+'01_指標庫'!$H$7*IF(ISNUMBER($H2093),N2093,0)+'01_指標庫'!$H$8*IF(ISNUMBER($AF2093),AQ2093,0)+'01_指標庫'!$H$9*IF(ISNUMBER($AG2093),AR2093,0)+'01_指標庫'!$H$10*IF(ISNUMBER($AB2093),AM2093,0)+'01_指標庫'!$H$11*IF(ISNUMBER($AC2093),AN2093,0)+'01_指標庫'!$H$12*IF(ISNUMBER($AD2093),AO2093,0)+'01_指標庫'!$H$13*IF(ISNUMBER($AE2093),AP2093,0)+'01_指標庫'!$H$14*IF(ISNUMBER($I2093),O2093,0)+'01_指標庫'!$H$15*IF(ISNUMBER($AH2093),AS2093,0)+'01_指標庫'!$H$16*IF(ISNUMBER($K2093),P2093,0)+'01_指標庫'!$H$17*IF(ISNUMBER($AI2093),AT2093,0)+'01_指標庫'!$H$18*IF(ISNUMBER($AJ2093),AU2093,0)+'01_指標庫'!$H$19*IF(ISNUMBER($AK2093),AV2093,0)+'01_指標庫'!$H$20*IF(ISNUMBER($BB2093),BB2093,0)+'01_指標庫'!$H$21*IF(ISNUMBER($BC2093),BC2093,0))/AW2093,1))</f>
        <v>94.1</v>
      </c>
      <c r="AY2093" s="67"/>
      <c r="AZ2093" s="67"/>
      <c r="BA2093" s="66">
        <f t="shared" si="753"/>
        <v>6.9334792680653123E-4</v>
      </c>
      <c r="BB2093">
        <f t="shared" si="754"/>
        <v>50</v>
      </c>
      <c r="BC2093" t="str">
        <f t="shared" si="755"/>
        <v/>
      </c>
    </row>
    <row r="2094" spans="1:55" ht="15" customHeight="1">
      <c r="A2094" s="56">
        <v>2090</v>
      </c>
      <c r="B2094" s="57">
        <v>45590</v>
      </c>
      <c r="C2094" s="56">
        <v>2024</v>
      </c>
      <c r="D2094" s="58" t="s">
        <v>234</v>
      </c>
      <c r="E2094" s="59">
        <v>20352.02</v>
      </c>
      <c r="F2094" s="60">
        <v>8.5516999999999996E-2</v>
      </c>
      <c r="G2094" s="60">
        <v>-1.5640000000000001E-2</v>
      </c>
      <c r="H2094" s="61">
        <v>0.71430000000000005</v>
      </c>
      <c r="I2094" s="62">
        <v>289</v>
      </c>
      <c r="J2094" s="56" t="s">
        <v>235</v>
      </c>
      <c r="K2094" s="63">
        <v>20.329999999999998</v>
      </c>
      <c r="L2094" s="56">
        <f t="shared" si="733"/>
        <v>100</v>
      </c>
      <c r="M2094" s="56">
        <f t="shared" si="734"/>
        <v>100</v>
      </c>
      <c r="N2094" s="56">
        <f t="shared" si="735"/>
        <v>100</v>
      </c>
      <c r="O2094" s="56">
        <f t="shared" si="736"/>
        <v>100</v>
      </c>
      <c r="P2094" s="56">
        <f t="shared" si="737"/>
        <v>50</v>
      </c>
      <c r="Q2094" s="63"/>
      <c r="R2094" s="56"/>
      <c r="S2094" s="60">
        <f t="shared" si="750"/>
        <v>5.8889322177229086E-3</v>
      </c>
      <c r="T2094" s="64">
        <f t="shared" si="751"/>
        <v>6.5513626834381666E-2</v>
      </c>
      <c r="V2094" s="65"/>
      <c r="W2094" s="65"/>
      <c r="Y2094" s="15" t="str">
        <f t="shared" si="738"/>
        <v>EASY</v>
      </c>
      <c r="AA2094" s="66">
        <f t="shared" si="752"/>
        <v>5.2713893763793429E-2</v>
      </c>
      <c r="AB2094">
        <f>LOOKUP($B2094,'07_L1政策步階'!$A$4:$A$14,'07_L1政策步階'!$C$4:$C$14)</f>
        <v>1</v>
      </c>
      <c r="AC2094" s="65"/>
      <c r="AD2094" s="65"/>
      <c r="AE2094" s="65"/>
      <c r="AF2094" s="65"/>
      <c r="AG2094" s="65"/>
      <c r="AH2094" s="65"/>
      <c r="AI2094" s="65"/>
      <c r="AJ2094" s="65"/>
      <c r="AK2094" s="65"/>
      <c r="AL2094">
        <f t="shared" si="739"/>
        <v>100</v>
      </c>
      <c r="AM2094">
        <f t="shared" si="740"/>
        <v>100</v>
      </c>
      <c r="AN2094" t="str">
        <f t="shared" si="741"/>
        <v/>
      </c>
      <c r="AO2094" t="str">
        <f t="shared" si="742"/>
        <v/>
      </c>
      <c r="AP2094" t="str">
        <f t="shared" si="743"/>
        <v/>
      </c>
      <c r="AQ2094" t="str">
        <f t="shared" si="744"/>
        <v/>
      </c>
      <c r="AR2094" t="str">
        <f t="shared" si="745"/>
        <v/>
      </c>
      <c r="AS2094" t="str">
        <f t="shared" si="746"/>
        <v/>
      </c>
      <c r="AT2094" t="str">
        <f t="shared" si="747"/>
        <v/>
      </c>
      <c r="AU2094" t="str">
        <f t="shared" si="748"/>
        <v/>
      </c>
      <c r="AV2094" t="str">
        <f t="shared" si="749"/>
        <v/>
      </c>
      <c r="AW2094">
        <f>'01_指標庫'!$H$4*ISNUMBER($F2094)+'01_指標庫'!$H$5*ISNUMBER($AA2094)+'01_指標庫'!$H$6*ISNUMBER($G2094)+'01_指標庫'!$H$7*ISNUMBER($H2094)+'01_指標庫'!$H$8*ISNUMBER($AF2094)+'01_指標庫'!$H$9*ISNUMBER($AG2094)+'01_指標庫'!$H$10*ISNUMBER($AB2094)+'01_指標庫'!$H$11*ISNUMBER($AC2094)+'01_指標庫'!$H$12*ISNUMBER($AD2094)+'01_指標庫'!$H$13*ISNUMBER($AE2094)+'01_指標庫'!$H$14*ISNUMBER($I2094)+'01_指標庫'!$H$15*ISNUMBER($AH2094)+'01_指標庫'!$H$16*ISNUMBER($K2094)+'01_指標庫'!$H$17*ISNUMBER($AI2094)+'01_指標庫'!$H$18*ISNUMBER($AJ2094)+'01_指標庫'!$H$19*ISNUMBER($AK2094)+'01_指標庫'!$H$20*ISNUMBER($BB2094)+'01_指標庫'!$H$21*ISNUMBER($BC2094)</f>
        <v>51</v>
      </c>
      <c r="AX2094">
        <f>IF(AW2094=0,50,ROUND(('01_指標庫'!$H$4*IF(ISNUMBER($F2094),L2094,0)+'01_指標庫'!$H$5*IF(ISNUMBER($AA2094),AL2094,0)+'01_指標庫'!$H$6*IF(ISNUMBER($G2094),M2094,0)+'01_指標庫'!$H$7*IF(ISNUMBER($H2094),N2094,0)+'01_指標庫'!$H$8*IF(ISNUMBER($AF2094),AQ2094,0)+'01_指標庫'!$H$9*IF(ISNUMBER($AG2094),AR2094,0)+'01_指標庫'!$H$10*IF(ISNUMBER($AB2094),AM2094,0)+'01_指標庫'!$H$11*IF(ISNUMBER($AC2094),AN2094,0)+'01_指標庫'!$H$12*IF(ISNUMBER($AD2094),AO2094,0)+'01_指標庫'!$H$13*IF(ISNUMBER($AE2094),AP2094,0)+'01_指標庫'!$H$14*IF(ISNUMBER($I2094),O2094,0)+'01_指標庫'!$H$15*IF(ISNUMBER($AH2094),AS2094,0)+'01_指標庫'!$H$16*IF(ISNUMBER($K2094),P2094,0)+'01_指標庫'!$H$17*IF(ISNUMBER($AI2094),AT2094,0)+'01_指標庫'!$H$18*IF(ISNUMBER($AJ2094),AU2094,0)+'01_指標庫'!$H$19*IF(ISNUMBER($AK2094),AV2094,0)+'01_指標庫'!$H$20*IF(ISNUMBER($BB2094),BB2094,0)+'01_指標庫'!$H$21*IF(ISNUMBER($BC2094),BC2094,0))/AW2094,1))</f>
        <v>88.2</v>
      </c>
      <c r="AY2094" s="67"/>
      <c r="AZ2094" s="67"/>
      <c r="BA2094" s="66">
        <f t="shared" si="753"/>
        <v>5.7422333691214966E-4</v>
      </c>
      <c r="BB2094">
        <f t="shared" si="754"/>
        <v>50</v>
      </c>
      <c r="BC2094" t="str">
        <f t="shared" si="755"/>
        <v/>
      </c>
    </row>
    <row r="2095" spans="1:55" ht="15" customHeight="1">
      <c r="A2095" s="56">
        <v>2091</v>
      </c>
      <c r="B2095" s="57">
        <v>45593</v>
      </c>
      <c r="C2095" s="56">
        <v>2024</v>
      </c>
      <c r="D2095" s="58" t="s">
        <v>236</v>
      </c>
      <c r="E2095" s="59">
        <v>20351.07</v>
      </c>
      <c r="F2095" s="60">
        <v>8.4445000000000006E-2</v>
      </c>
      <c r="G2095" s="60">
        <v>-1.5685999999999999E-2</v>
      </c>
      <c r="H2095" s="61">
        <v>0.71430000000000005</v>
      </c>
      <c r="I2095" s="62">
        <v>282</v>
      </c>
      <c r="J2095" s="56" t="s">
        <v>235</v>
      </c>
      <c r="K2095" s="63">
        <v>19.8</v>
      </c>
      <c r="L2095" s="56">
        <f t="shared" si="733"/>
        <v>100</v>
      </c>
      <c r="M2095" s="56">
        <f t="shared" si="734"/>
        <v>100</v>
      </c>
      <c r="N2095" s="56">
        <f t="shared" si="735"/>
        <v>100</v>
      </c>
      <c r="O2095" s="56">
        <f t="shared" si="736"/>
        <v>100</v>
      </c>
      <c r="P2095" s="56">
        <f t="shared" si="737"/>
        <v>100</v>
      </c>
      <c r="Q2095" s="63"/>
      <c r="R2095" s="56"/>
      <c r="S2095" s="60">
        <f t="shared" si="750"/>
        <v>-4.6678413248457673E-5</v>
      </c>
      <c r="T2095" s="64">
        <f t="shared" si="751"/>
        <v>-2.6069847515986067E-2</v>
      </c>
      <c r="V2095" s="65"/>
      <c r="W2095" s="65"/>
      <c r="Y2095" s="15" t="str">
        <f t="shared" si="738"/>
        <v>EASY</v>
      </c>
      <c r="AA2095" s="66">
        <f t="shared" si="752"/>
        <v>5.2621691703042206E-2</v>
      </c>
      <c r="AB2095">
        <f>LOOKUP($B2095,'07_L1政策步階'!$A$4:$A$14,'07_L1政策步階'!$C$4:$C$14)</f>
        <v>1</v>
      </c>
      <c r="AC2095" s="65"/>
      <c r="AD2095" s="65"/>
      <c r="AE2095" s="65"/>
      <c r="AF2095" s="65"/>
      <c r="AG2095" s="65"/>
      <c r="AH2095" s="65"/>
      <c r="AI2095" s="65"/>
      <c r="AJ2095" s="65"/>
      <c r="AK2095" s="65"/>
      <c r="AL2095">
        <f t="shared" si="739"/>
        <v>100</v>
      </c>
      <c r="AM2095">
        <f t="shared" si="740"/>
        <v>100</v>
      </c>
      <c r="AN2095" t="str">
        <f t="shared" si="741"/>
        <v/>
      </c>
      <c r="AO2095" t="str">
        <f t="shared" si="742"/>
        <v/>
      </c>
      <c r="AP2095" t="str">
        <f t="shared" si="743"/>
        <v/>
      </c>
      <c r="AQ2095" t="str">
        <f t="shared" si="744"/>
        <v/>
      </c>
      <c r="AR2095" t="str">
        <f t="shared" si="745"/>
        <v/>
      </c>
      <c r="AS2095" t="str">
        <f t="shared" si="746"/>
        <v/>
      </c>
      <c r="AT2095" t="str">
        <f t="shared" si="747"/>
        <v/>
      </c>
      <c r="AU2095" t="str">
        <f t="shared" si="748"/>
        <v/>
      </c>
      <c r="AV2095" t="str">
        <f t="shared" si="749"/>
        <v/>
      </c>
      <c r="AW2095">
        <f>'01_指標庫'!$H$4*ISNUMBER($F2095)+'01_指標庫'!$H$5*ISNUMBER($AA2095)+'01_指標庫'!$H$6*ISNUMBER($G2095)+'01_指標庫'!$H$7*ISNUMBER($H2095)+'01_指標庫'!$H$8*ISNUMBER($AF2095)+'01_指標庫'!$H$9*ISNUMBER($AG2095)+'01_指標庫'!$H$10*ISNUMBER($AB2095)+'01_指標庫'!$H$11*ISNUMBER($AC2095)+'01_指標庫'!$H$12*ISNUMBER($AD2095)+'01_指標庫'!$H$13*ISNUMBER($AE2095)+'01_指標庫'!$H$14*ISNUMBER($I2095)+'01_指標庫'!$H$15*ISNUMBER($AH2095)+'01_指標庫'!$H$16*ISNUMBER($K2095)+'01_指標庫'!$H$17*ISNUMBER($AI2095)+'01_指標庫'!$H$18*ISNUMBER($AJ2095)+'01_指標庫'!$H$19*ISNUMBER($AK2095)+'01_指標庫'!$H$20*ISNUMBER($BB2095)+'01_指標庫'!$H$21*ISNUMBER($BC2095)</f>
        <v>51</v>
      </c>
      <c r="AX2095">
        <f>IF(AW2095=0,50,ROUND(('01_指標庫'!$H$4*IF(ISNUMBER($F2095),L2095,0)+'01_指標庫'!$H$5*IF(ISNUMBER($AA2095),AL2095,0)+'01_指標庫'!$H$6*IF(ISNUMBER($G2095),M2095,0)+'01_指標庫'!$H$7*IF(ISNUMBER($H2095),N2095,0)+'01_指標庫'!$H$8*IF(ISNUMBER($AF2095),AQ2095,0)+'01_指標庫'!$H$9*IF(ISNUMBER($AG2095),AR2095,0)+'01_指標庫'!$H$10*IF(ISNUMBER($AB2095),AM2095,0)+'01_指標庫'!$H$11*IF(ISNUMBER($AC2095),AN2095,0)+'01_指標庫'!$H$12*IF(ISNUMBER($AD2095),AO2095,0)+'01_指標庫'!$H$13*IF(ISNUMBER($AE2095),AP2095,0)+'01_指標庫'!$H$14*IF(ISNUMBER($I2095),O2095,0)+'01_指標庫'!$H$15*IF(ISNUMBER($AH2095),AS2095,0)+'01_指標庫'!$H$16*IF(ISNUMBER($K2095),P2095,0)+'01_指標庫'!$H$17*IF(ISNUMBER($AI2095),AT2095,0)+'01_指標庫'!$H$18*IF(ISNUMBER($AJ2095),AU2095,0)+'01_指標庫'!$H$19*IF(ISNUMBER($AK2095),AV2095,0)+'01_指標庫'!$H$20*IF(ISNUMBER($BB2095),BB2095,0)+'01_指標庫'!$H$21*IF(ISNUMBER($BC2095),BC2095,0))/AW2095,1))</f>
        <v>94.1</v>
      </c>
      <c r="AY2095" s="67"/>
      <c r="AZ2095" s="67"/>
      <c r="BA2095" s="66">
        <f t="shared" si="753"/>
        <v>9.0605680986577397E-4</v>
      </c>
      <c r="BB2095">
        <f t="shared" si="754"/>
        <v>50</v>
      </c>
      <c r="BC2095" t="str">
        <f t="shared" si="755"/>
        <v/>
      </c>
    </row>
    <row r="2096" spans="1:55" ht="15" customHeight="1">
      <c r="A2096" s="56">
        <v>2092</v>
      </c>
      <c r="B2096" s="57">
        <v>45594</v>
      </c>
      <c r="C2096" s="56">
        <v>2024</v>
      </c>
      <c r="D2096" s="58" t="s">
        <v>237</v>
      </c>
      <c r="E2096" s="59">
        <v>20550.650000000001</v>
      </c>
      <c r="F2096" s="60">
        <v>9.3996999999999997E-2</v>
      </c>
      <c r="G2096" s="60">
        <v>-6.0330000000000002E-3</v>
      </c>
      <c r="H2096" s="61">
        <v>0.73470000000000002</v>
      </c>
      <c r="I2096" s="62">
        <v>285</v>
      </c>
      <c r="J2096" s="56" t="s">
        <v>235</v>
      </c>
      <c r="K2096" s="63">
        <v>19.34</v>
      </c>
      <c r="L2096" s="56">
        <f t="shared" si="733"/>
        <v>100</v>
      </c>
      <c r="M2096" s="56">
        <f t="shared" si="734"/>
        <v>100</v>
      </c>
      <c r="N2096" s="56">
        <f t="shared" si="735"/>
        <v>100</v>
      </c>
      <c r="O2096" s="56">
        <f t="shared" si="736"/>
        <v>100</v>
      </c>
      <c r="P2096" s="56">
        <f t="shared" si="737"/>
        <v>100</v>
      </c>
      <c r="Q2096" s="63"/>
      <c r="R2096" s="56"/>
      <c r="S2096" s="60">
        <f t="shared" si="750"/>
        <v>9.8068553643617662E-3</v>
      </c>
      <c r="T2096" s="64">
        <f t="shared" si="751"/>
        <v>-2.3232323232323271E-2</v>
      </c>
      <c r="V2096" s="65"/>
      <c r="W2096" s="65"/>
      <c r="Y2096" s="15" t="str">
        <f t="shared" si="738"/>
        <v>EASY</v>
      </c>
      <c r="AA2096" s="66">
        <f t="shared" si="752"/>
        <v>5.2414950612583278E-2</v>
      </c>
      <c r="AB2096">
        <f>LOOKUP($B2096,'07_L1政策步階'!$A$4:$A$14,'07_L1政策步階'!$C$4:$C$14)</f>
        <v>1</v>
      </c>
      <c r="AC2096" s="65"/>
      <c r="AD2096" s="65"/>
      <c r="AE2096" s="65"/>
      <c r="AF2096" s="65"/>
      <c r="AG2096" s="65"/>
      <c r="AH2096" s="65"/>
      <c r="AI2096" s="65"/>
      <c r="AJ2096" s="65"/>
      <c r="AK2096" s="65"/>
      <c r="AL2096">
        <f t="shared" si="739"/>
        <v>100</v>
      </c>
      <c r="AM2096">
        <f t="shared" si="740"/>
        <v>100</v>
      </c>
      <c r="AN2096" t="str">
        <f t="shared" si="741"/>
        <v/>
      </c>
      <c r="AO2096" t="str">
        <f t="shared" si="742"/>
        <v/>
      </c>
      <c r="AP2096" t="str">
        <f t="shared" si="743"/>
        <v/>
      </c>
      <c r="AQ2096" t="str">
        <f t="shared" si="744"/>
        <v/>
      </c>
      <c r="AR2096" t="str">
        <f t="shared" si="745"/>
        <v/>
      </c>
      <c r="AS2096" t="str">
        <f t="shared" si="746"/>
        <v/>
      </c>
      <c r="AT2096" t="str">
        <f t="shared" si="747"/>
        <v/>
      </c>
      <c r="AU2096" t="str">
        <f t="shared" si="748"/>
        <v/>
      </c>
      <c r="AV2096" t="str">
        <f t="shared" si="749"/>
        <v/>
      </c>
      <c r="AW2096">
        <f>'01_指標庫'!$H$4*ISNUMBER($F2096)+'01_指標庫'!$H$5*ISNUMBER($AA2096)+'01_指標庫'!$H$6*ISNUMBER($G2096)+'01_指標庫'!$H$7*ISNUMBER($H2096)+'01_指標庫'!$H$8*ISNUMBER($AF2096)+'01_指標庫'!$H$9*ISNUMBER($AG2096)+'01_指標庫'!$H$10*ISNUMBER($AB2096)+'01_指標庫'!$H$11*ISNUMBER($AC2096)+'01_指標庫'!$H$12*ISNUMBER($AD2096)+'01_指標庫'!$H$13*ISNUMBER($AE2096)+'01_指標庫'!$H$14*ISNUMBER($I2096)+'01_指標庫'!$H$15*ISNUMBER($AH2096)+'01_指標庫'!$H$16*ISNUMBER($K2096)+'01_指標庫'!$H$17*ISNUMBER($AI2096)+'01_指標庫'!$H$18*ISNUMBER($AJ2096)+'01_指標庫'!$H$19*ISNUMBER($AK2096)+'01_指標庫'!$H$20*ISNUMBER($BB2096)+'01_指標庫'!$H$21*ISNUMBER($BC2096)</f>
        <v>51</v>
      </c>
      <c r="AX2096">
        <f>IF(AW2096=0,50,ROUND(('01_指標庫'!$H$4*IF(ISNUMBER($F2096),L2096,0)+'01_指標庫'!$H$5*IF(ISNUMBER($AA2096),AL2096,0)+'01_指標庫'!$H$6*IF(ISNUMBER($G2096),M2096,0)+'01_指標庫'!$H$7*IF(ISNUMBER($H2096),N2096,0)+'01_指標庫'!$H$8*IF(ISNUMBER($AF2096),AQ2096,0)+'01_指標庫'!$H$9*IF(ISNUMBER($AG2096),AR2096,0)+'01_指標庫'!$H$10*IF(ISNUMBER($AB2096),AM2096,0)+'01_指標庫'!$H$11*IF(ISNUMBER($AC2096),AN2096,0)+'01_指標庫'!$H$12*IF(ISNUMBER($AD2096),AO2096,0)+'01_指標庫'!$H$13*IF(ISNUMBER($AE2096),AP2096,0)+'01_指標庫'!$H$14*IF(ISNUMBER($I2096),O2096,0)+'01_指標庫'!$H$15*IF(ISNUMBER($AH2096),AS2096,0)+'01_指標庫'!$H$16*IF(ISNUMBER($K2096),P2096,0)+'01_指標庫'!$H$17*IF(ISNUMBER($AI2096),AT2096,0)+'01_指標庫'!$H$18*IF(ISNUMBER($AJ2096),AU2096,0)+'01_指標庫'!$H$19*IF(ISNUMBER($AK2096),AV2096,0)+'01_指標庫'!$H$20*IF(ISNUMBER($BB2096),BB2096,0)+'01_指標庫'!$H$21*IF(ISNUMBER($BC2096),BC2096,0))/AW2096,1))</f>
        <v>94.1</v>
      </c>
      <c r="AY2096" s="67"/>
      <c r="AZ2096" s="67"/>
      <c r="BA2096" s="66">
        <f t="shared" si="753"/>
        <v>5.5730708507129023E-4</v>
      </c>
      <c r="BB2096">
        <f t="shared" si="754"/>
        <v>50</v>
      </c>
      <c r="BC2096" t="str">
        <f t="shared" si="755"/>
        <v/>
      </c>
    </row>
    <row r="2097" spans="1:55" ht="15" customHeight="1">
      <c r="A2097" s="56">
        <v>2093</v>
      </c>
      <c r="B2097" s="57">
        <v>45595</v>
      </c>
      <c r="C2097" s="56">
        <v>2024</v>
      </c>
      <c r="D2097" s="58" t="s">
        <v>238</v>
      </c>
      <c r="E2097" s="59">
        <v>20387.7</v>
      </c>
      <c r="F2097" s="60">
        <v>8.4295999999999996E-2</v>
      </c>
      <c r="G2097" s="60">
        <v>-1.3913999999999999E-2</v>
      </c>
      <c r="H2097" s="61">
        <v>0.65310000000000001</v>
      </c>
      <c r="I2097" s="62">
        <v>280</v>
      </c>
      <c r="J2097" s="56" t="s">
        <v>235</v>
      </c>
      <c r="K2097" s="63">
        <v>20.350000000000001</v>
      </c>
      <c r="L2097" s="56">
        <f t="shared" si="733"/>
        <v>100</v>
      </c>
      <c r="M2097" s="56">
        <f t="shared" si="734"/>
        <v>100</v>
      </c>
      <c r="N2097" s="56">
        <f t="shared" si="735"/>
        <v>100</v>
      </c>
      <c r="O2097" s="56">
        <f t="shared" si="736"/>
        <v>100</v>
      </c>
      <c r="P2097" s="56">
        <f t="shared" si="737"/>
        <v>50</v>
      </c>
      <c r="Q2097" s="63"/>
      <c r="R2097" s="56"/>
      <c r="S2097" s="60">
        <f t="shared" si="750"/>
        <v>-7.9291895876772989E-3</v>
      </c>
      <c r="T2097" s="64">
        <f t="shared" si="751"/>
        <v>5.2223371251292727E-2</v>
      </c>
      <c r="V2097" s="65"/>
      <c r="W2097" s="65"/>
      <c r="Y2097" s="15" t="str">
        <f t="shared" si="738"/>
        <v>EASY</v>
      </c>
      <c r="AA2097" s="66">
        <f t="shared" si="752"/>
        <v>5.2129909422558685E-2</v>
      </c>
      <c r="AB2097">
        <f>LOOKUP($B2097,'07_L1政策步階'!$A$4:$A$14,'07_L1政策步階'!$C$4:$C$14)</f>
        <v>1</v>
      </c>
      <c r="AC2097" s="65"/>
      <c r="AD2097" s="65"/>
      <c r="AE2097" s="65"/>
      <c r="AF2097" s="65"/>
      <c r="AG2097" s="65"/>
      <c r="AH2097" s="65"/>
      <c r="AI2097" s="65"/>
      <c r="AJ2097" s="65"/>
      <c r="AK2097" s="65"/>
      <c r="AL2097">
        <f t="shared" si="739"/>
        <v>100</v>
      </c>
      <c r="AM2097">
        <f t="shared" si="740"/>
        <v>100</v>
      </c>
      <c r="AN2097" t="str">
        <f t="shared" si="741"/>
        <v/>
      </c>
      <c r="AO2097" t="str">
        <f t="shared" si="742"/>
        <v/>
      </c>
      <c r="AP2097" t="str">
        <f t="shared" si="743"/>
        <v/>
      </c>
      <c r="AQ2097" t="str">
        <f t="shared" si="744"/>
        <v/>
      </c>
      <c r="AR2097" t="str">
        <f t="shared" si="745"/>
        <v/>
      </c>
      <c r="AS2097" t="str">
        <f t="shared" si="746"/>
        <v/>
      </c>
      <c r="AT2097" t="str">
        <f t="shared" si="747"/>
        <v/>
      </c>
      <c r="AU2097" t="str">
        <f t="shared" si="748"/>
        <v/>
      </c>
      <c r="AV2097" t="str">
        <f t="shared" si="749"/>
        <v/>
      </c>
      <c r="AW2097">
        <f>'01_指標庫'!$H$4*ISNUMBER($F2097)+'01_指標庫'!$H$5*ISNUMBER($AA2097)+'01_指標庫'!$H$6*ISNUMBER($G2097)+'01_指標庫'!$H$7*ISNUMBER($H2097)+'01_指標庫'!$H$8*ISNUMBER($AF2097)+'01_指標庫'!$H$9*ISNUMBER($AG2097)+'01_指標庫'!$H$10*ISNUMBER($AB2097)+'01_指標庫'!$H$11*ISNUMBER($AC2097)+'01_指標庫'!$H$12*ISNUMBER($AD2097)+'01_指標庫'!$H$13*ISNUMBER($AE2097)+'01_指標庫'!$H$14*ISNUMBER($I2097)+'01_指標庫'!$H$15*ISNUMBER($AH2097)+'01_指標庫'!$H$16*ISNUMBER($K2097)+'01_指標庫'!$H$17*ISNUMBER($AI2097)+'01_指標庫'!$H$18*ISNUMBER($AJ2097)+'01_指標庫'!$H$19*ISNUMBER($AK2097)+'01_指標庫'!$H$20*ISNUMBER($BB2097)+'01_指標庫'!$H$21*ISNUMBER($BC2097)</f>
        <v>51</v>
      </c>
      <c r="AX2097">
        <f>IF(AW2097=0,50,ROUND(('01_指標庫'!$H$4*IF(ISNUMBER($F2097),L2097,0)+'01_指標庫'!$H$5*IF(ISNUMBER($AA2097),AL2097,0)+'01_指標庫'!$H$6*IF(ISNUMBER($G2097),M2097,0)+'01_指標庫'!$H$7*IF(ISNUMBER($H2097),N2097,0)+'01_指標庫'!$H$8*IF(ISNUMBER($AF2097),AQ2097,0)+'01_指標庫'!$H$9*IF(ISNUMBER($AG2097),AR2097,0)+'01_指標庫'!$H$10*IF(ISNUMBER($AB2097),AM2097,0)+'01_指標庫'!$H$11*IF(ISNUMBER($AC2097),AN2097,0)+'01_指標庫'!$H$12*IF(ISNUMBER($AD2097),AO2097,0)+'01_指標庫'!$H$13*IF(ISNUMBER($AE2097),AP2097,0)+'01_指標庫'!$H$14*IF(ISNUMBER($I2097),O2097,0)+'01_指標庫'!$H$15*IF(ISNUMBER($AH2097),AS2097,0)+'01_指標庫'!$H$16*IF(ISNUMBER($K2097),P2097,0)+'01_指標庫'!$H$17*IF(ISNUMBER($AI2097),AT2097,0)+'01_指標庫'!$H$18*IF(ISNUMBER($AJ2097),AU2097,0)+'01_指標庫'!$H$19*IF(ISNUMBER($AK2097),AV2097,0)+'01_指標庫'!$H$20*IF(ISNUMBER($BB2097),BB2097,0)+'01_指標庫'!$H$21*IF(ISNUMBER($BC2097),BC2097,0))/AW2097,1))</f>
        <v>88.2</v>
      </c>
      <c r="AY2097" s="67"/>
      <c r="AZ2097" s="67"/>
      <c r="BA2097" s="66">
        <f t="shared" si="753"/>
        <v>2.6621043714591952E-3</v>
      </c>
      <c r="BB2097">
        <f t="shared" si="754"/>
        <v>50</v>
      </c>
      <c r="BC2097" t="str">
        <f t="shared" si="755"/>
        <v/>
      </c>
    </row>
    <row r="2098" spans="1:55" ht="15" customHeight="1">
      <c r="A2098" s="56">
        <v>2094</v>
      </c>
      <c r="B2098" s="57">
        <v>45596</v>
      </c>
      <c r="C2098" s="56">
        <v>2024</v>
      </c>
      <c r="D2098" s="58" t="s">
        <v>239</v>
      </c>
      <c r="E2098" s="59">
        <v>19890.419999999998</v>
      </c>
      <c r="F2098" s="60">
        <v>5.6961999999999999E-2</v>
      </c>
      <c r="G2098" s="60">
        <v>-3.7966E-2</v>
      </c>
      <c r="H2098" s="61">
        <v>0.61219999999999997</v>
      </c>
      <c r="I2098" s="62">
        <v>288</v>
      </c>
      <c r="J2098" s="56" t="s">
        <v>235</v>
      </c>
      <c r="K2098" s="63">
        <v>23.16</v>
      </c>
      <c r="L2098" s="56">
        <f t="shared" si="733"/>
        <v>100</v>
      </c>
      <c r="M2098" s="56">
        <f t="shared" si="734"/>
        <v>100</v>
      </c>
      <c r="N2098" s="56">
        <f t="shared" si="735"/>
        <v>100</v>
      </c>
      <c r="O2098" s="56">
        <f t="shared" si="736"/>
        <v>100</v>
      </c>
      <c r="P2098" s="56">
        <f t="shared" si="737"/>
        <v>50</v>
      </c>
      <c r="Q2098" s="63"/>
      <c r="R2098" s="56"/>
      <c r="S2098" s="60">
        <f t="shared" si="750"/>
        <v>-2.4391177033211364E-2</v>
      </c>
      <c r="T2098" s="64">
        <f t="shared" si="751"/>
        <v>0.1380835380835379</v>
      </c>
      <c r="V2098" s="65"/>
      <c r="W2098" s="65"/>
      <c r="Y2098" s="15" t="str">
        <f t="shared" si="738"/>
        <v>EASY</v>
      </c>
      <c r="AA2098" s="66">
        <f t="shared" si="752"/>
        <v>5.1317876605059487E-2</v>
      </c>
      <c r="AB2098">
        <f>LOOKUP($B2098,'07_L1政策步階'!$A$4:$A$14,'07_L1政策步階'!$C$4:$C$14)</f>
        <v>1</v>
      </c>
      <c r="AC2098" s="65"/>
      <c r="AD2098" s="65"/>
      <c r="AE2098" s="65"/>
      <c r="AF2098" s="65"/>
      <c r="AG2098" s="65"/>
      <c r="AH2098" s="65"/>
      <c r="AI2098" s="65"/>
      <c r="AJ2098" s="65"/>
      <c r="AK2098" s="65"/>
      <c r="AL2098">
        <f t="shared" si="739"/>
        <v>100</v>
      </c>
      <c r="AM2098">
        <f t="shared" si="740"/>
        <v>100</v>
      </c>
      <c r="AN2098" t="str">
        <f t="shared" si="741"/>
        <v/>
      </c>
      <c r="AO2098" t="str">
        <f t="shared" si="742"/>
        <v/>
      </c>
      <c r="AP2098" t="str">
        <f t="shared" si="743"/>
        <v/>
      </c>
      <c r="AQ2098" t="str">
        <f t="shared" si="744"/>
        <v/>
      </c>
      <c r="AR2098" t="str">
        <f t="shared" si="745"/>
        <v/>
      </c>
      <c r="AS2098" t="str">
        <f t="shared" si="746"/>
        <v/>
      </c>
      <c r="AT2098" t="str">
        <f t="shared" si="747"/>
        <v/>
      </c>
      <c r="AU2098" t="str">
        <f t="shared" si="748"/>
        <v/>
      </c>
      <c r="AV2098" t="str">
        <f t="shared" si="749"/>
        <v/>
      </c>
      <c r="AW2098">
        <f>'01_指標庫'!$H$4*ISNUMBER($F2098)+'01_指標庫'!$H$5*ISNUMBER($AA2098)+'01_指標庫'!$H$6*ISNUMBER($G2098)+'01_指標庫'!$H$7*ISNUMBER($H2098)+'01_指標庫'!$H$8*ISNUMBER($AF2098)+'01_指標庫'!$H$9*ISNUMBER($AG2098)+'01_指標庫'!$H$10*ISNUMBER($AB2098)+'01_指標庫'!$H$11*ISNUMBER($AC2098)+'01_指標庫'!$H$12*ISNUMBER($AD2098)+'01_指標庫'!$H$13*ISNUMBER($AE2098)+'01_指標庫'!$H$14*ISNUMBER($I2098)+'01_指標庫'!$H$15*ISNUMBER($AH2098)+'01_指標庫'!$H$16*ISNUMBER($K2098)+'01_指標庫'!$H$17*ISNUMBER($AI2098)+'01_指標庫'!$H$18*ISNUMBER($AJ2098)+'01_指標庫'!$H$19*ISNUMBER($AK2098)+'01_指標庫'!$H$20*ISNUMBER($BB2098)+'01_指標庫'!$H$21*ISNUMBER($BC2098)</f>
        <v>51</v>
      </c>
      <c r="AX2098">
        <f>IF(AW2098=0,50,ROUND(('01_指標庫'!$H$4*IF(ISNUMBER($F2098),L2098,0)+'01_指標庫'!$H$5*IF(ISNUMBER($AA2098),AL2098,0)+'01_指標庫'!$H$6*IF(ISNUMBER($G2098),M2098,0)+'01_指標庫'!$H$7*IF(ISNUMBER($H2098),N2098,0)+'01_指標庫'!$H$8*IF(ISNUMBER($AF2098),AQ2098,0)+'01_指標庫'!$H$9*IF(ISNUMBER($AG2098),AR2098,0)+'01_指標庫'!$H$10*IF(ISNUMBER($AB2098),AM2098,0)+'01_指標庫'!$H$11*IF(ISNUMBER($AC2098),AN2098,0)+'01_指標庫'!$H$12*IF(ISNUMBER($AD2098),AO2098,0)+'01_指標庫'!$H$13*IF(ISNUMBER($AE2098),AP2098,0)+'01_指標庫'!$H$14*IF(ISNUMBER($I2098),O2098,0)+'01_指標庫'!$H$15*IF(ISNUMBER($AH2098),AS2098,0)+'01_指標庫'!$H$16*IF(ISNUMBER($K2098),P2098,0)+'01_指標庫'!$H$17*IF(ISNUMBER($AI2098),AT2098,0)+'01_指標庫'!$H$18*IF(ISNUMBER($AJ2098),AU2098,0)+'01_指標庫'!$H$19*IF(ISNUMBER($AK2098),AV2098,0)+'01_指標庫'!$H$20*IF(ISNUMBER($BB2098),BB2098,0)+'01_指標庫'!$H$21*IF(ISNUMBER($BC2098),BC2098,0))/AW2098,1))</f>
        <v>88.2</v>
      </c>
      <c r="AY2098" s="67"/>
      <c r="AZ2098" s="67"/>
      <c r="BA2098" s="66">
        <f t="shared" si="753"/>
        <v>7.6911832702641902E-4</v>
      </c>
      <c r="BB2098">
        <f t="shared" si="754"/>
        <v>50</v>
      </c>
      <c r="BC2098" t="str">
        <f t="shared" si="755"/>
        <v/>
      </c>
    </row>
    <row r="2099" spans="1:55" ht="15" customHeight="1">
      <c r="A2099" s="56">
        <v>2095</v>
      </c>
      <c r="B2099" s="57">
        <v>45597</v>
      </c>
      <c r="C2099" s="56">
        <v>2024</v>
      </c>
      <c r="D2099" s="58" t="s">
        <v>234</v>
      </c>
      <c r="E2099" s="59">
        <v>20033.14</v>
      </c>
      <c r="F2099" s="60">
        <v>6.3684000000000004E-2</v>
      </c>
      <c r="G2099" s="60">
        <v>-3.1063E-2</v>
      </c>
      <c r="H2099" s="61">
        <v>0.61219999999999997</v>
      </c>
      <c r="I2099" s="62">
        <v>283</v>
      </c>
      <c r="J2099" s="56" t="s">
        <v>235</v>
      </c>
      <c r="K2099" s="63">
        <v>21.88</v>
      </c>
      <c r="L2099" s="56">
        <f t="shared" si="733"/>
        <v>100</v>
      </c>
      <c r="M2099" s="56">
        <f t="shared" si="734"/>
        <v>100</v>
      </c>
      <c r="N2099" s="56">
        <f t="shared" si="735"/>
        <v>100</v>
      </c>
      <c r="O2099" s="56">
        <f t="shared" si="736"/>
        <v>100</v>
      </c>
      <c r="P2099" s="56">
        <f t="shared" si="737"/>
        <v>50</v>
      </c>
      <c r="Q2099" s="63"/>
      <c r="R2099" s="56"/>
      <c r="S2099" s="60">
        <f t="shared" si="750"/>
        <v>7.1753135429015735E-3</v>
      </c>
      <c r="T2099" s="64">
        <f t="shared" si="751"/>
        <v>-5.526770293609673E-2</v>
      </c>
      <c r="V2099" s="65"/>
      <c r="W2099" s="65"/>
      <c r="Y2099" s="15" t="str">
        <f t="shared" si="738"/>
        <v>EASY</v>
      </c>
      <c r="AA2099" s="66">
        <f t="shared" si="752"/>
        <v>5.1041188773135904E-2</v>
      </c>
      <c r="AB2099">
        <f>LOOKUP($B2099,'07_L1政策步階'!$A$4:$A$14,'07_L1政策步階'!$C$4:$C$14)</f>
        <v>1</v>
      </c>
      <c r="AC2099" s="65"/>
      <c r="AD2099" s="65"/>
      <c r="AE2099" s="65"/>
      <c r="AF2099" s="65"/>
      <c r="AG2099" s="65"/>
      <c r="AH2099" s="65"/>
      <c r="AI2099" s="65"/>
      <c r="AJ2099" s="65"/>
      <c r="AK2099" s="65"/>
      <c r="AL2099">
        <f t="shared" si="739"/>
        <v>100</v>
      </c>
      <c r="AM2099">
        <f t="shared" si="740"/>
        <v>100</v>
      </c>
      <c r="AN2099" t="str">
        <f t="shared" si="741"/>
        <v/>
      </c>
      <c r="AO2099" t="str">
        <f t="shared" si="742"/>
        <v/>
      </c>
      <c r="AP2099" t="str">
        <f t="shared" si="743"/>
        <v/>
      </c>
      <c r="AQ2099" t="str">
        <f t="shared" si="744"/>
        <v/>
      </c>
      <c r="AR2099" t="str">
        <f t="shared" si="745"/>
        <v/>
      </c>
      <c r="AS2099" t="str">
        <f t="shared" si="746"/>
        <v/>
      </c>
      <c r="AT2099" t="str">
        <f t="shared" si="747"/>
        <v/>
      </c>
      <c r="AU2099" t="str">
        <f t="shared" si="748"/>
        <v/>
      </c>
      <c r="AV2099" t="str">
        <f t="shared" si="749"/>
        <v/>
      </c>
      <c r="AW2099">
        <f>'01_指標庫'!$H$4*ISNUMBER($F2099)+'01_指標庫'!$H$5*ISNUMBER($AA2099)+'01_指標庫'!$H$6*ISNUMBER($G2099)+'01_指標庫'!$H$7*ISNUMBER($H2099)+'01_指標庫'!$H$8*ISNUMBER($AF2099)+'01_指標庫'!$H$9*ISNUMBER($AG2099)+'01_指標庫'!$H$10*ISNUMBER($AB2099)+'01_指標庫'!$H$11*ISNUMBER($AC2099)+'01_指標庫'!$H$12*ISNUMBER($AD2099)+'01_指標庫'!$H$13*ISNUMBER($AE2099)+'01_指標庫'!$H$14*ISNUMBER($I2099)+'01_指標庫'!$H$15*ISNUMBER($AH2099)+'01_指標庫'!$H$16*ISNUMBER($K2099)+'01_指標庫'!$H$17*ISNUMBER($AI2099)+'01_指標庫'!$H$18*ISNUMBER($AJ2099)+'01_指標庫'!$H$19*ISNUMBER($AK2099)+'01_指標庫'!$H$20*ISNUMBER($BB2099)+'01_指標庫'!$H$21*ISNUMBER($BC2099)</f>
        <v>51</v>
      </c>
      <c r="AX2099">
        <f>IF(AW2099=0,50,ROUND(('01_指標庫'!$H$4*IF(ISNUMBER($F2099),L2099,0)+'01_指標庫'!$H$5*IF(ISNUMBER($AA2099),AL2099,0)+'01_指標庫'!$H$6*IF(ISNUMBER($G2099),M2099,0)+'01_指標庫'!$H$7*IF(ISNUMBER($H2099),N2099,0)+'01_指標庫'!$H$8*IF(ISNUMBER($AF2099),AQ2099,0)+'01_指標庫'!$H$9*IF(ISNUMBER($AG2099),AR2099,0)+'01_指標庫'!$H$10*IF(ISNUMBER($AB2099),AM2099,0)+'01_指標庫'!$H$11*IF(ISNUMBER($AC2099),AN2099,0)+'01_指標庫'!$H$12*IF(ISNUMBER($AD2099),AO2099,0)+'01_指標庫'!$H$13*IF(ISNUMBER($AE2099),AP2099,0)+'01_指標庫'!$H$14*IF(ISNUMBER($I2099),O2099,0)+'01_指標庫'!$H$15*IF(ISNUMBER($AH2099),AS2099,0)+'01_指標庫'!$H$16*IF(ISNUMBER($K2099),P2099,0)+'01_指標庫'!$H$17*IF(ISNUMBER($AI2099),AT2099,0)+'01_指標庫'!$H$18*IF(ISNUMBER($AJ2099),AU2099,0)+'01_指標庫'!$H$19*IF(ISNUMBER($AK2099),AV2099,0)+'01_指標庫'!$H$20*IF(ISNUMBER($BB2099),BB2099,0)+'01_指標庫'!$H$21*IF(ISNUMBER($BC2099),BC2099,0))/AW2099,1))</f>
        <v>88.2</v>
      </c>
      <c r="AY2099" s="67"/>
      <c r="AZ2099" s="67"/>
      <c r="BA2099" s="66">
        <f t="shared" si="753"/>
        <v>-9.416792569381105E-4</v>
      </c>
      <c r="BB2099">
        <f t="shared" si="754"/>
        <v>50</v>
      </c>
      <c r="BC2099" t="str">
        <f t="shared" si="755"/>
        <v/>
      </c>
    </row>
    <row r="2100" spans="1:55" ht="15" customHeight="1">
      <c r="A2100" s="56">
        <v>2096</v>
      </c>
      <c r="B2100" s="57">
        <v>45600</v>
      </c>
      <c r="C2100" s="56">
        <v>2024</v>
      </c>
      <c r="D2100" s="58" t="s">
        <v>236</v>
      </c>
      <c r="E2100" s="59">
        <v>19963.599999999999</v>
      </c>
      <c r="F2100" s="60">
        <v>5.9246E-2</v>
      </c>
      <c r="G2100" s="60">
        <v>-3.4426999999999999E-2</v>
      </c>
      <c r="H2100" s="61">
        <v>0.63270000000000004</v>
      </c>
      <c r="I2100" s="62">
        <v>287</v>
      </c>
      <c r="J2100" s="56" t="s">
        <v>235</v>
      </c>
      <c r="K2100" s="63">
        <v>21.98</v>
      </c>
      <c r="L2100" s="56">
        <f t="shared" si="733"/>
        <v>100</v>
      </c>
      <c r="M2100" s="56">
        <f t="shared" si="734"/>
        <v>100</v>
      </c>
      <c r="N2100" s="56">
        <f t="shared" si="735"/>
        <v>100</v>
      </c>
      <c r="O2100" s="56">
        <f t="shared" si="736"/>
        <v>100</v>
      </c>
      <c r="P2100" s="56">
        <f t="shared" si="737"/>
        <v>50</v>
      </c>
      <c r="Q2100" s="63"/>
      <c r="R2100" s="56"/>
      <c r="S2100" s="60">
        <f t="shared" si="750"/>
        <v>-3.4712481418290864E-3</v>
      </c>
      <c r="T2100" s="64">
        <f t="shared" si="751"/>
        <v>4.5703839122486212E-3</v>
      </c>
      <c r="V2100" s="65"/>
      <c r="W2100" s="65"/>
      <c r="Y2100" s="15" t="str">
        <f t="shared" si="738"/>
        <v>EASY</v>
      </c>
      <c r="AA2100" s="66">
        <f t="shared" si="752"/>
        <v>5.0559966237569753E-2</v>
      </c>
      <c r="AB2100">
        <f>LOOKUP($B2100,'07_L1政策步階'!$A$4:$A$14,'07_L1政策步階'!$C$4:$C$14)</f>
        <v>1</v>
      </c>
      <c r="AC2100" s="65"/>
      <c r="AD2100" s="65"/>
      <c r="AE2100" s="65"/>
      <c r="AF2100" s="65"/>
      <c r="AG2100" s="65"/>
      <c r="AH2100" s="65"/>
      <c r="AI2100" s="65"/>
      <c r="AJ2100" s="65"/>
      <c r="AK2100" s="65"/>
      <c r="AL2100">
        <f t="shared" si="739"/>
        <v>100</v>
      </c>
      <c r="AM2100">
        <f t="shared" si="740"/>
        <v>100</v>
      </c>
      <c r="AN2100" t="str">
        <f t="shared" si="741"/>
        <v/>
      </c>
      <c r="AO2100" t="str">
        <f t="shared" si="742"/>
        <v/>
      </c>
      <c r="AP2100" t="str">
        <f t="shared" si="743"/>
        <v/>
      </c>
      <c r="AQ2100" t="str">
        <f t="shared" si="744"/>
        <v/>
      </c>
      <c r="AR2100" t="str">
        <f t="shared" si="745"/>
        <v/>
      </c>
      <c r="AS2100" t="str">
        <f t="shared" si="746"/>
        <v/>
      </c>
      <c r="AT2100" t="str">
        <f t="shared" si="747"/>
        <v/>
      </c>
      <c r="AU2100" t="str">
        <f t="shared" si="748"/>
        <v/>
      </c>
      <c r="AV2100" t="str">
        <f t="shared" si="749"/>
        <v/>
      </c>
      <c r="AW2100">
        <f>'01_指標庫'!$H$4*ISNUMBER($F2100)+'01_指標庫'!$H$5*ISNUMBER($AA2100)+'01_指標庫'!$H$6*ISNUMBER($G2100)+'01_指標庫'!$H$7*ISNUMBER($H2100)+'01_指標庫'!$H$8*ISNUMBER($AF2100)+'01_指標庫'!$H$9*ISNUMBER($AG2100)+'01_指標庫'!$H$10*ISNUMBER($AB2100)+'01_指標庫'!$H$11*ISNUMBER($AC2100)+'01_指標庫'!$H$12*ISNUMBER($AD2100)+'01_指標庫'!$H$13*ISNUMBER($AE2100)+'01_指標庫'!$H$14*ISNUMBER($I2100)+'01_指標庫'!$H$15*ISNUMBER($AH2100)+'01_指標庫'!$H$16*ISNUMBER($K2100)+'01_指標庫'!$H$17*ISNUMBER($AI2100)+'01_指標庫'!$H$18*ISNUMBER($AJ2100)+'01_指標庫'!$H$19*ISNUMBER($AK2100)+'01_指標庫'!$H$20*ISNUMBER($BB2100)+'01_指標庫'!$H$21*ISNUMBER($BC2100)</f>
        <v>51</v>
      </c>
      <c r="AX2100">
        <f>IF(AW2100=0,50,ROUND(('01_指標庫'!$H$4*IF(ISNUMBER($F2100),L2100,0)+'01_指標庫'!$H$5*IF(ISNUMBER($AA2100),AL2100,0)+'01_指標庫'!$H$6*IF(ISNUMBER($G2100),M2100,0)+'01_指標庫'!$H$7*IF(ISNUMBER($H2100),N2100,0)+'01_指標庫'!$H$8*IF(ISNUMBER($AF2100),AQ2100,0)+'01_指標庫'!$H$9*IF(ISNUMBER($AG2100),AR2100,0)+'01_指標庫'!$H$10*IF(ISNUMBER($AB2100),AM2100,0)+'01_指標庫'!$H$11*IF(ISNUMBER($AC2100),AN2100,0)+'01_指標庫'!$H$12*IF(ISNUMBER($AD2100),AO2100,0)+'01_指標庫'!$H$13*IF(ISNUMBER($AE2100),AP2100,0)+'01_指標庫'!$H$14*IF(ISNUMBER($I2100),O2100,0)+'01_指標庫'!$H$15*IF(ISNUMBER($AH2100),AS2100,0)+'01_指標庫'!$H$16*IF(ISNUMBER($K2100),P2100,0)+'01_指標庫'!$H$17*IF(ISNUMBER($AI2100),AT2100,0)+'01_指標庫'!$H$18*IF(ISNUMBER($AJ2100),AU2100,0)+'01_指標庫'!$H$19*IF(ISNUMBER($AK2100),AV2100,0)+'01_指標庫'!$H$20*IF(ISNUMBER($BB2100),BB2100,0)+'01_指標庫'!$H$21*IF(ISNUMBER($BC2100),BC2100,0))/AW2100,1))</f>
        <v>88.2</v>
      </c>
      <c r="AY2100" s="67"/>
      <c r="AZ2100" s="67"/>
      <c r="BA2100" s="66">
        <f t="shared" si="753"/>
        <v>-2.8081946251411471E-3</v>
      </c>
      <c r="BB2100">
        <f t="shared" si="754"/>
        <v>50</v>
      </c>
      <c r="BC2100" t="str">
        <f t="shared" si="755"/>
        <v/>
      </c>
    </row>
    <row r="2101" spans="1:55" ht="15" customHeight="1">
      <c r="A2101" s="56">
        <v>2097</v>
      </c>
      <c r="B2101" s="57">
        <v>45601</v>
      </c>
      <c r="C2101" s="56">
        <v>2024</v>
      </c>
      <c r="D2101" s="58" t="s">
        <v>237</v>
      </c>
      <c r="E2101" s="59">
        <v>20227.46</v>
      </c>
      <c r="F2101" s="60">
        <v>7.2422E-2</v>
      </c>
      <c r="G2101" s="60">
        <v>-2.1663999999999999E-2</v>
      </c>
      <c r="H2101" s="61">
        <v>0.65310000000000001</v>
      </c>
      <c r="I2101" s="62">
        <v>286</v>
      </c>
      <c r="J2101" s="56" t="s">
        <v>235</v>
      </c>
      <c r="K2101" s="63">
        <v>20.49</v>
      </c>
      <c r="L2101" s="56">
        <f t="shared" si="733"/>
        <v>100</v>
      </c>
      <c r="M2101" s="56">
        <f t="shared" si="734"/>
        <v>100</v>
      </c>
      <c r="N2101" s="56">
        <f t="shared" si="735"/>
        <v>100</v>
      </c>
      <c r="O2101" s="56">
        <f t="shared" si="736"/>
        <v>100</v>
      </c>
      <c r="P2101" s="56">
        <f t="shared" si="737"/>
        <v>50</v>
      </c>
      <c r="Q2101" s="63"/>
      <c r="R2101" s="56"/>
      <c r="S2101" s="60">
        <f t="shared" si="750"/>
        <v>1.321705504017312E-2</v>
      </c>
      <c r="T2101" s="64">
        <f t="shared" si="751"/>
        <v>-6.778889899909013E-2</v>
      </c>
      <c r="V2101" s="65"/>
      <c r="W2101" s="65"/>
      <c r="Y2101" s="15" t="str">
        <f t="shared" si="738"/>
        <v>EASY</v>
      </c>
      <c r="AA2101" s="66">
        <f t="shared" si="752"/>
        <v>5.0507086937058077E-2</v>
      </c>
      <c r="AB2101">
        <f>LOOKUP($B2101,'07_L1政策步階'!$A$4:$A$14,'07_L1政策步階'!$C$4:$C$14)</f>
        <v>1</v>
      </c>
      <c r="AC2101" s="65"/>
      <c r="AD2101" s="65"/>
      <c r="AE2101" s="65"/>
      <c r="AF2101" s="65"/>
      <c r="AG2101" s="65"/>
      <c r="AH2101" s="65"/>
      <c r="AI2101" s="65"/>
      <c r="AJ2101" s="65"/>
      <c r="AK2101" s="65"/>
      <c r="AL2101">
        <f t="shared" si="739"/>
        <v>100</v>
      </c>
      <c r="AM2101">
        <f t="shared" si="740"/>
        <v>100</v>
      </c>
      <c r="AN2101" t="str">
        <f t="shared" si="741"/>
        <v/>
      </c>
      <c r="AO2101" t="str">
        <f t="shared" si="742"/>
        <v/>
      </c>
      <c r="AP2101" t="str">
        <f t="shared" si="743"/>
        <v/>
      </c>
      <c r="AQ2101" t="str">
        <f t="shared" si="744"/>
        <v/>
      </c>
      <c r="AR2101" t="str">
        <f t="shared" si="745"/>
        <v/>
      </c>
      <c r="AS2101" t="str">
        <f t="shared" si="746"/>
        <v/>
      </c>
      <c r="AT2101" t="str">
        <f t="shared" si="747"/>
        <v/>
      </c>
      <c r="AU2101" t="str">
        <f t="shared" si="748"/>
        <v/>
      </c>
      <c r="AV2101" t="str">
        <f t="shared" si="749"/>
        <v/>
      </c>
      <c r="AW2101">
        <f>'01_指標庫'!$H$4*ISNUMBER($F2101)+'01_指標庫'!$H$5*ISNUMBER($AA2101)+'01_指標庫'!$H$6*ISNUMBER($G2101)+'01_指標庫'!$H$7*ISNUMBER($H2101)+'01_指標庫'!$H$8*ISNUMBER($AF2101)+'01_指標庫'!$H$9*ISNUMBER($AG2101)+'01_指標庫'!$H$10*ISNUMBER($AB2101)+'01_指標庫'!$H$11*ISNUMBER($AC2101)+'01_指標庫'!$H$12*ISNUMBER($AD2101)+'01_指標庫'!$H$13*ISNUMBER($AE2101)+'01_指標庫'!$H$14*ISNUMBER($I2101)+'01_指標庫'!$H$15*ISNUMBER($AH2101)+'01_指標庫'!$H$16*ISNUMBER($K2101)+'01_指標庫'!$H$17*ISNUMBER($AI2101)+'01_指標庫'!$H$18*ISNUMBER($AJ2101)+'01_指標庫'!$H$19*ISNUMBER($AK2101)+'01_指標庫'!$H$20*ISNUMBER($BB2101)+'01_指標庫'!$H$21*ISNUMBER($BC2101)</f>
        <v>51</v>
      </c>
      <c r="AX2101">
        <f>IF(AW2101=0,50,ROUND(('01_指標庫'!$H$4*IF(ISNUMBER($F2101),L2101,0)+'01_指標庫'!$H$5*IF(ISNUMBER($AA2101),AL2101,0)+'01_指標庫'!$H$6*IF(ISNUMBER($G2101),M2101,0)+'01_指標庫'!$H$7*IF(ISNUMBER($H2101),N2101,0)+'01_指標庫'!$H$8*IF(ISNUMBER($AF2101),AQ2101,0)+'01_指標庫'!$H$9*IF(ISNUMBER($AG2101),AR2101,0)+'01_指標庫'!$H$10*IF(ISNUMBER($AB2101),AM2101,0)+'01_指標庫'!$H$11*IF(ISNUMBER($AC2101),AN2101,0)+'01_指標庫'!$H$12*IF(ISNUMBER($AD2101),AO2101,0)+'01_指標庫'!$H$13*IF(ISNUMBER($AE2101),AP2101,0)+'01_指標庫'!$H$14*IF(ISNUMBER($I2101),O2101,0)+'01_指標庫'!$H$15*IF(ISNUMBER($AH2101),AS2101,0)+'01_指標庫'!$H$16*IF(ISNUMBER($K2101),P2101,0)+'01_指標庫'!$H$17*IF(ISNUMBER($AI2101),AT2101,0)+'01_指標庫'!$H$18*IF(ISNUMBER($AJ2101),AU2101,0)+'01_指標庫'!$H$19*IF(ISNUMBER($AK2101),AV2101,0)+'01_指標庫'!$H$20*IF(ISNUMBER($BB2101),BB2101,0)+'01_指標庫'!$H$21*IF(ISNUMBER($BC2101),BC2101,0))/AW2101,1))</f>
        <v>82.4</v>
      </c>
      <c r="AY2101" s="67"/>
      <c r="AZ2101" s="67"/>
      <c r="BA2101" s="66">
        <f t="shared" si="753"/>
        <v>-5.2027684023466803E-3</v>
      </c>
      <c r="BB2101">
        <f t="shared" si="754"/>
        <v>0</v>
      </c>
      <c r="BC2101" t="str">
        <f t="shared" si="755"/>
        <v/>
      </c>
    </row>
    <row r="2102" spans="1:55" ht="15" customHeight="1">
      <c r="A2102" s="56">
        <v>2098</v>
      </c>
      <c r="B2102" s="57">
        <v>45602</v>
      </c>
      <c r="C2102" s="56">
        <v>2024</v>
      </c>
      <c r="D2102" s="58" t="s">
        <v>238</v>
      </c>
      <c r="E2102" s="59">
        <v>20781.330000000002</v>
      </c>
      <c r="F2102" s="60">
        <v>0.100802</v>
      </c>
      <c r="G2102" s="60">
        <v>0</v>
      </c>
      <c r="H2102" s="61">
        <v>0.75509999999999999</v>
      </c>
      <c r="I2102" s="62">
        <v>274</v>
      </c>
      <c r="J2102" s="56" t="s">
        <v>235</v>
      </c>
      <c r="K2102" s="63">
        <v>16.27</v>
      </c>
      <c r="L2102" s="56">
        <f t="shared" si="733"/>
        <v>100</v>
      </c>
      <c r="M2102" s="56">
        <f t="shared" si="734"/>
        <v>100</v>
      </c>
      <c r="N2102" s="56">
        <f t="shared" si="735"/>
        <v>100</v>
      </c>
      <c r="O2102" s="56">
        <f t="shared" si="736"/>
        <v>100</v>
      </c>
      <c r="P2102" s="56">
        <f t="shared" si="737"/>
        <v>100</v>
      </c>
      <c r="Q2102" s="63"/>
      <c r="R2102" s="56"/>
      <c r="S2102" s="60">
        <f t="shared" si="750"/>
        <v>2.7382083563630921E-2</v>
      </c>
      <c r="T2102" s="64">
        <f t="shared" si="751"/>
        <v>-0.20595412396290869</v>
      </c>
      <c r="V2102" s="65"/>
      <c r="W2102" s="65"/>
      <c r="Y2102" s="15" t="str">
        <f t="shared" si="738"/>
        <v>EASY</v>
      </c>
      <c r="AA2102" s="66">
        <f t="shared" si="752"/>
        <v>5.0838564831560795E-2</v>
      </c>
      <c r="AB2102">
        <f>LOOKUP($B2102,'07_L1政策步階'!$A$4:$A$14,'07_L1政策步階'!$C$4:$C$14)</f>
        <v>1</v>
      </c>
      <c r="AC2102" s="65"/>
      <c r="AD2102" s="65"/>
      <c r="AE2102" s="65"/>
      <c r="AF2102" s="65"/>
      <c r="AG2102" s="65"/>
      <c r="AH2102" s="65"/>
      <c r="AI2102" s="65"/>
      <c r="AJ2102" s="65"/>
      <c r="AK2102" s="65"/>
      <c r="AL2102">
        <f t="shared" si="739"/>
        <v>100</v>
      </c>
      <c r="AM2102">
        <f t="shared" si="740"/>
        <v>100</v>
      </c>
      <c r="AN2102" t="str">
        <f t="shared" si="741"/>
        <v/>
      </c>
      <c r="AO2102" t="str">
        <f t="shared" si="742"/>
        <v/>
      </c>
      <c r="AP2102" t="str">
        <f t="shared" si="743"/>
        <v/>
      </c>
      <c r="AQ2102" t="str">
        <f t="shared" si="744"/>
        <v/>
      </c>
      <c r="AR2102" t="str">
        <f t="shared" si="745"/>
        <v/>
      </c>
      <c r="AS2102" t="str">
        <f t="shared" si="746"/>
        <v/>
      </c>
      <c r="AT2102" t="str">
        <f t="shared" si="747"/>
        <v/>
      </c>
      <c r="AU2102" t="str">
        <f t="shared" si="748"/>
        <v/>
      </c>
      <c r="AV2102" t="str">
        <f t="shared" si="749"/>
        <v/>
      </c>
      <c r="AW2102">
        <f>'01_指標庫'!$H$4*ISNUMBER($F2102)+'01_指標庫'!$H$5*ISNUMBER($AA2102)+'01_指標庫'!$H$6*ISNUMBER($G2102)+'01_指標庫'!$H$7*ISNUMBER($H2102)+'01_指標庫'!$H$8*ISNUMBER($AF2102)+'01_指標庫'!$H$9*ISNUMBER($AG2102)+'01_指標庫'!$H$10*ISNUMBER($AB2102)+'01_指標庫'!$H$11*ISNUMBER($AC2102)+'01_指標庫'!$H$12*ISNUMBER($AD2102)+'01_指標庫'!$H$13*ISNUMBER($AE2102)+'01_指標庫'!$H$14*ISNUMBER($I2102)+'01_指標庫'!$H$15*ISNUMBER($AH2102)+'01_指標庫'!$H$16*ISNUMBER($K2102)+'01_指標庫'!$H$17*ISNUMBER($AI2102)+'01_指標庫'!$H$18*ISNUMBER($AJ2102)+'01_指標庫'!$H$19*ISNUMBER($AK2102)+'01_指標庫'!$H$20*ISNUMBER($BB2102)+'01_指標庫'!$H$21*ISNUMBER($BC2102)</f>
        <v>51</v>
      </c>
      <c r="AX2102">
        <f>IF(AW2102=0,50,ROUND(('01_指標庫'!$H$4*IF(ISNUMBER($F2102),L2102,0)+'01_指標庫'!$H$5*IF(ISNUMBER($AA2102),AL2102,0)+'01_指標庫'!$H$6*IF(ISNUMBER($G2102),M2102,0)+'01_指標庫'!$H$7*IF(ISNUMBER($H2102),N2102,0)+'01_指標庫'!$H$8*IF(ISNUMBER($AF2102),AQ2102,0)+'01_指標庫'!$H$9*IF(ISNUMBER($AG2102),AR2102,0)+'01_指標庫'!$H$10*IF(ISNUMBER($AB2102),AM2102,0)+'01_指標庫'!$H$11*IF(ISNUMBER($AC2102),AN2102,0)+'01_指標庫'!$H$12*IF(ISNUMBER($AD2102),AO2102,0)+'01_指標庫'!$H$13*IF(ISNUMBER($AE2102),AP2102,0)+'01_指標庫'!$H$14*IF(ISNUMBER($I2102),O2102,0)+'01_指標庫'!$H$15*IF(ISNUMBER($AH2102),AS2102,0)+'01_指標庫'!$H$16*IF(ISNUMBER($K2102),P2102,0)+'01_指標庫'!$H$17*IF(ISNUMBER($AI2102),AT2102,0)+'01_指標庫'!$H$18*IF(ISNUMBER($AJ2102),AU2102,0)+'01_指標庫'!$H$19*IF(ISNUMBER($AK2102),AV2102,0)+'01_指標庫'!$H$20*IF(ISNUMBER($BB2102),BB2102,0)+'01_指標庫'!$H$21*IF(ISNUMBER($BC2102),BC2102,0))/AW2102,1))</f>
        <v>88.2</v>
      </c>
      <c r="AY2102" s="67"/>
      <c r="AZ2102" s="67"/>
      <c r="BA2102" s="66">
        <f t="shared" si="753"/>
        <v>-4.82496792182463E-3</v>
      </c>
      <c r="BB2102">
        <f t="shared" si="754"/>
        <v>0</v>
      </c>
      <c r="BC2102" t="str">
        <f t="shared" si="755"/>
        <v/>
      </c>
    </row>
    <row r="2103" spans="1:55" ht="15" customHeight="1">
      <c r="A2103" s="56">
        <v>2099</v>
      </c>
      <c r="B2103" s="57">
        <v>45603</v>
      </c>
      <c r="C2103" s="56">
        <v>2024</v>
      </c>
      <c r="D2103" s="58" t="s">
        <v>239</v>
      </c>
      <c r="E2103" s="59">
        <v>21101.57</v>
      </c>
      <c r="F2103" s="60">
        <v>0.1167</v>
      </c>
      <c r="G2103" s="60">
        <v>0</v>
      </c>
      <c r="H2103" s="61">
        <v>0.75509999999999999</v>
      </c>
      <c r="I2103" s="62">
        <v>273</v>
      </c>
      <c r="J2103" s="56" t="s">
        <v>235</v>
      </c>
      <c r="K2103" s="63">
        <v>15.2</v>
      </c>
      <c r="L2103" s="56">
        <f t="shared" si="733"/>
        <v>100</v>
      </c>
      <c r="M2103" s="56">
        <f t="shared" si="734"/>
        <v>100</v>
      </c>
      <c r="N2103" s="56">
        <f t="shared" si="735"/>
        <v>100</v>
      </c>
      <c r="O2103" s="56">
        <f t="shared" si="736"/>
        <v>100</v>
      </c>
      <c r="P2103" s="56">
        <f t="shared" si="737"/>
        <v>100</v>
      </c>
      <c r="Q2103" s="63"/>
      <c r="R2103" s="56"/>
      <c r="S2103" s="60">
        <f t="shared" si="750"/>
        <v>1.5409985790129754E-2</v>
      </c>
      <c r="T2103" s="64">
        <f t="shared" si="751"/>
        <v>-6.5765212046711707E-2</v>
      </c>
      <c r="V2103" s="65"/>
      <c r="W2103" s="65"/>
      <c r="Y2103" s="15" t="str">
        <f t="shared" si="738"/>
        <v>EASY</v>
      </c>
      <c r="AA2103" s="66">
        <f t="shared" si="752"/>
        <v>5.1689986638886687E-2</v>
      </c>
      <c r="AB2103">
        <f>LOOKUP($B2103,'07_L1政策步階'!$A$4:$A$14,'07_L1政策步階'!$C$4:$C$14)</f>
        <v>1</v>
      </c>
      <c r="AC2103" s="65"/>
      <c r="AD2103" s="65"/>
      <c r="AE2103" s="65"/>
      <c r="AF2103" s="65"/>
      <c r="AG2103" s="65"/>
      <c r="AH2103" s="65"/>
      <c r="AI2103" s="65"/>
      <c r="AJ2103" s="65"/>
      <c r="AK2103" s="65"/>
      <c r="AL2103">
        <f t="shared" si="739"/>
        <v>100</v>
      </c>
      <c r="AM2103">
        <f t="shared" si="740"/>
        <v>100</v>
      </c>
      <c r="AN2103" t="str">
        <f t="shared" si="741"/>
        <v/>
      </c>
      <c r="AO2103" t="str">
        <f t="shared" si="742"/>
        <v/>
      </c>
      <c r="AP2103" t="str">
        <f t="shared" si="743"/>
        <v/>
      </c>
      <c r="AQ2103" t="str">
        <f t="shared" si="744"/>
        <v/>
      </c>
      <c r="AR2103" t="str">
        <f t="shared" si="745"/>
        <v/>
      </c>
      <c r="AS2103" t="str">
        <f t="shared" si="746"/>
        <v/>
      </c>
      <c r="AT2103" t="str">
        <f t="shared" si="747"/>
        <v/>
      </c>
      <c r="AU2103" t="str">
        <f t="shared" si="748"/>
        <v/>
      </c>
      <c r="AV2103" t="str">
        <f t="shared" si="749"/>
        <v/>
      </c>
      <c r="AW2103">
        <f>'01_指標庫'!$H$4*ISNUMBER($F2103)+'01_指標庫'!$H$5*ISNUMBER($AA2103)+'01_指標庫'!$H$6*ISNUMBER($G2103)+'01_指標庫'!$H$7*ISNUMBER($H2103)+'01_指標庫'!$H$8*ISNUMBER($AF2103)+'01_指標庫'!$H$9*ISNUMBER($AG2103)+'01_指標庫'!$H$10*ISNUMBER($AB2103)+'01_指標庫'!$H$11*ISNUMBER($AC2103)+'01_指標庫'!$H$12*ISNUMBER($AD2103)+'01_指標庫'!$H$13*ISNUMBER($AE2103)+'01_指標庫'!$H$14*ISNUMBER($I2103)+'01_指標庫'!$H$15*ISNUMBER($AH2103)+'01_指標庫'!$H$16*ISNUMBER($K2103)+'01_指標庫'!$H$17*ISNUMBER($AI2103)+'01_指標庫'!$H$18*ISNUMBER($AJ2103)+'01_指標庫'!$H$19*ISNUMBER($AK2103)+'01_指標庫'!$H$20*ISNUMBER($BB2103)+'01_指標庫'!$H$21*ISNUMBER($BC2103)</f>
        <v>51</v>
      </c>
      <c r="AX2103">
        <f>IF(AW2103=0,50,ROUND(('01_指標庫'!$H$4*IF(ISNUMBER($F2103),L2103,0)+'01_指標庫'!$H$5*IF(ISNUMBER($AA2103),AL2103,0)+'01_指標庫'!$H$6*IF(ISNUMBER($G2103),M2103,0)+'01_指標庫'!$H$7*IF(ISNUMBER($H2103),N2103,0)+'01_指標庫'!$H$8*IF(ISNUMBER($AF2103),AQ2103,0)+'01_指標庫'!$H$9*IF(ISNUMBER($AG2103),AR2103,0)+'01_指標庫'!$H$10*IF(ISNUMBER($AB2103),AM2103,0)+'01_指標庫'!$H$11*IF(ISNUMBER($AC2103),AN2103,0)+'01_指標庫'!$H$12*IF(ISNUMBER($AD2103),AO2103,0)+'01_指標庫'!$H$13*IF(ISNUMBER($AE2103),AP2103,0)+'01_指標庫'!$H$14*IF(ISNUMBER($I2103),O2103,0)+'01_指標庫'!$H$15*IF(ISNUMBER($AH2103),AS2103,0)+'01_指標庫'!$H$16*IF(ISNUMBER($K2103),P2103,0)+'01_指標庫'!$H$17*IF(ISNUMBER($AI2103),AT2103,0)+'01_指標庫'!$H$18*IF(ISNUMBER($AJ2103),AU2103,0)+'01_指標庫'!$H$19*IF(ISNUMBER($AK2103),AV2103,0)+'01_指標庫'!$H$20*IF(ISNUMBER($BB2103),BB2103,0)+'01_指標庫'!$H$21*IF(ISNUMBER($BC2103),BC2103,0))/AW2103,1))</f>
        <v>94.1</v>
      </c>
      <c r="AY2103" s="67"/>
      <c r="AZ2103" s="67"/>
      <c r="BA2103" s="66">
        <f t="shared" si="753"/>
        <v>2.8248032694726533E-3</v>
      </c>
      <c r="BB2103">
        <f t="shared" si="754"/>
        <v>50</v>
      </c>
      <c r="BC2103" t="str">
        <f t="shared" si="755"/>
        <v/>
      </c>
    </row>
    <row r="2104" spans="1:55" ht="15" customHeight="1">
      <c r="A2104" s="56">
        <v>2100</v>
      </c>
      <c r="B2104" s="57">
        <v>45604</v>
      </c>
      <c r="C2104" s="56">
        <v>2024</v>
      </c>
      <c r="D2104" s="58" t="s">
        <v>234</v>
      </c>
      <c r="E2104" s="59">
        <v>21117.18</v>
      </c>
      <c r="F2104" s="60">
        <v>0.116462</v>
      </c>
      <c r="G2104" s="60">
        <v>0</v>
      </c>
      <c r="H2104" s="61">
        <v>0.77549999999999997</v>
      </c>
      <c r="I2104" s="62">
        <v>263</v>
      </c>
      <c r="J2104" s="56" t="s">
        <v>235</v>
      </c>
      <c r="K2104" s="63">
        <v>14.94</v>
      </c>
      <c r="L2104" s="56">
        <f t="shared" si="733"/>
        <v>100</v>
      </c>
      <c r="M2104" s="56">
        <f t="shared" si="734"/>
        <v>100</v>
      </c>
      <c r="N2104" s="56">
        <f t="shared" si="735"/>
        <v>100</v>
      </c>
      <c r="O2104" s="56">
        <f t="shared" si="736"/>
        <v>100</v>
      </c>
      <c r="P2104" s="56">
        <f t="shared" si="737"/>
        <v>100</v>
      </c>
      <c r="Q2104" s="63"/>
      <c r="R2104" s="56"/>
      <c r="S2104" s="60">
        <f t="shared" si="750"/>
        <v>7.3975538313031386E-4</v>
      </c>
      <c r="T2104" s="64">
        <f t="shared" si="751"/>
        <v>-1.7105263157894735E-2</v>
      </c>
      <c r="V2104" s="65"/>
      <c r="W2104" s="65"/>
      <c r="Y2104" s="15" t="str">
        <f t="shared" si="738"/>
        <v>EASY</v>
      </c>
      <c r="AA2104" s="66">
        <f t="shared" si="752"/>
        <v>5.2583655479090385E-2</v>
      </c>
      <c r="AB2104">
        <f>LOOKUP($B2104,'07_L1政策步階'!$A$4:$A$14,'07_L1政策步階'!$C$4:$C$14)</f>
        <v>1</v>
      </c>
      <c r="AC2104" s="65"/>
      <c r="AD2104" s="65"/>
      <c r="AE2104" s="65"/>
      <c r="AF2104" s="65"/>
      <c r="AG2104" s="65"/>
      <c r="AH2104" s="65"/>
      <c r="AI2104" s="65"/>
      <c r="AJ2104" s="65"/>
      <c r="AK2104" s="65"/>
      <c r="AL2104">
        <f t="shared" si="739"/>
        <v>100</v>
      </c>
      <c r="AM2104">
        <f t="shared" si="740"/>
        <v>100</v>
      </c>
      <c r="AN2104" t="str">
        <f t="shared" si="741"/>
        <v/>
      </c>
      <c r="AO2104" t="str">
        <f t="shared" si="742"/>
        <v/>
      </c>
      <c r="AP2104" t="str">
        <f t="shared" si="743"/>
        <v/>
      </c>
      <c r="AQ2104" t="str">
        <f t="shared" si="744"/>
        <v/>
      </c>
      <c r="AR2104" t="str">
        <f t="shared" si="745"/>
        <v/>
      </c>
      <c r="AS2104" t="str">
        <f t="shared" si="746"/>
        <v/>
      </c>
      <c r="AT2104" t="str">
        <f t="shared" si="747"/>
        <v/>
      </c>
      <c r="AU2104" t="str">
        <f t="shared" si="748"/>
        <v/>
      </c>
      <c r="AV2104" t="str">
        <f t="shared" si="749"/>
        <v/>
      </c>
      <c r="AW2104">
        <f>'01_指標庫'!$H$4*ISNUMBER($F2104)+'01_指標庫'!$H$5*ISNUMBER($AA2104)+'01_指標庫'!$H$6*ISNUMBER($G2104)+'01_指標庫'!$H$7*ISNUMBER($H2104)+'01_指標庫'!$H$8*ISNUMBER($AF2104)+'01_指標庫'!$H$9*ISNUMBER($AG2104)+'01_指標庫'!$H$10*ISNUMBER($AB2104)+'01_指標庫'!$H$11*ISNUMBER($AC2104)+'01_指標庫'!$H$12*ISNUMBER($AD2104)+'01_指標庫'!$H$13*ISNUMBER($AE2104)+'01_指標庫'!$H$14*ISNUMBER($I2104)+'01_指標庫'!$H$15*ISNUMBER($AH2104)+'01_指標庫'!$H$16*ISNUMBER($K2104)+'01_指標庫'!$H$17*ISNUMBER($AI2104)+'01_指標庫'!$H$18*ISNUMBER($AJ2104)+'01_指標庫'!$H$19*ISNUMBER($AK2104)+'01_指標庫'!$H$20*ISNUMBER($BB2104)+'01_指標庫'!$H$21*ISNUMBER($BC2104)</f>
        <v>51</v>
      </c>
      <c r="AX2104">
        <f>IF(AW2104=0,50,ROUND(('01_指標庫'!$H$4*IF(ISNUMBER($F2104),L2104,0)+'01_指標庫'!$H$5*IF(ISNUMBER($AA2104),AL2104,0)+'01_指標庫'!$H$6*IF(ISNUMBER($G2104),M2104,0)+'01_指標庫'!$H$7*IF(ISNUMBER($H2104),N2104,0)+'01_指標庫'!$H$8*IF(ISNUMBER($AF2104),AQ2104,0)+'01_指標庫'!$H$9*IF(ISNUMBER($AG2104),AR2104,0)+'01_指標庫'!$H$10*IF(ISNUMBER($AB2104),AM2104,0)+'01_指標庫'!$H$11*IF(ISNUMBER($AC2104),AN2104,0)+'01_指標庫'!$H$12*IF(ISNUMBER($AD2104),AO2104,0)+'01_指標庫'!$H$13*IF(ISNUMBER($AE2104),AP2104,0)+'01_指標庫'!$H$14*IF(ISNUMBER($I2104),O2104,0)+'01_指標庫'!$H$15*IF(ISNUMBER($AH2104),AS2104,0)+'01_指標庫'!$H$16*IF(ISNUMBER($K2104),P2104,0)+'01_指標庫'!$H$17*IF(ISNUMBER($AI2104),AT2104,0)+'01_指標庫'!$H$18*IF(ISNUMBER($AJ2104),AU2104,0)+'01_指標庫'!$H$19*IF(ISNUMBER($AK2104),AV2104,0)+'01_指標庫'!$H$20*IF(ISNUMBER($BB2104),BB2104,0)+'01_指標庫'!$H$21*IF(ISNUMBER($BC2104),BC2104,0))/AW2104,1))</f>
        <v>94.1</v>
      </c>
      <c r="AY2104" s="67"/>
      <c r="AZ2104" s="67"/>
      <c r="BA2104" s="66">
        <f t="shared" si="753"/>
        <v>9.6776914281373472E-3</v>
      </c>
      <c r="BB2104">
        <f t="shared" si="754"/>
        <v>50</v>
      </c>
      <c r="BC2104" t="str">
        <f t="shared" si="755"/>
        <v/>
      </c>
    </row>
    <row r="2105" spans="1:55" ht="15" customHeight="1">
      <c r="A2105" s="56">
        <v>2101</v>
      </c>
      <c r="B2105" s="57">
        <v>45607</v>
      </c>
      <c r="C2105" s="56">
        <v>2024</v>
      </c>
      <c r="D2105" s="58" t="s">
        <v>236</v>
      </c>
      <c r="E2105" s="59">
        <v>21106.59</v>
      </c>
      <c r="F2105" s="60">
        <v>0.114816</v>
      </c>
      <c r="G2105" s="60">
        <v>-5.0100000000000003E-4</v>
      </c>
      <c r="H2105" s="61">
        <v>0.71430000000000005</v>
      </c>
      <c r="I2105" s="62">
        <v>263</v>
      </c>
      <c r="J2105" s="56" t="s">
        <v>235</v>
      </c>
      <c r="K2105" s="63">
        <v>14.97</v>
      </c>
      <c r="L2105" s="56">
        <f t="shared" si="733"/>
        <v>100</v>
      </c>
      <c r="M2105" s="56">
        <f t="shared" si="734"/>
        <v>100</v>
      </c>
      <c r="N2105" s="56">
        <f t="shared" si="735"/>
        <v>100</v>
      </c>
      <c r="O2105" s="56">
        <f t="shared" si="736"/>
        <v>100</v>
      </c>
      <c r="P2105" s="56">
        <f t="shared" si="737"/>
        <v>100</v>
      </c>
      <c r="Q2105" s="63"/>
      <c r="R2105" s="56"/>
      <c r="S2105" s="60">
        <f t="shared" si="750"/>
        <v>-5.0148741451272461E-4</v>
      </c>
      <c r="T2105" s="64">
        <f t="shared" si="751"/>
        <v>2.0080321285140812E-3</v>
      </c>
      <c r="V2105" s="65"/>
      <c r="W2105" s="65"/>
      <c r="Y2105" s="15" t="str">
        <f t="shared" si="738"/>
        <v>EASY</v>
      </c>
      <c r="AA2105" s="66">
        <f t="shared" si="752"/>
        <v>5.3177444892620551E-2</v>
      </c>
      <c r="AB2105">
        <f>LOOKUP($B2105,'07_L1政策步階'!$A$4:$A$14,'07_L1政策步階'!$C$4:$C$14)</f>
        <v>1</v>
      </c>
      <c r="AC2105" s="65"/>
      <c r="AD2105" s="65"/>
      <c r="AE2105" s="65"/>
      <c r="AF2105" s="65"/>
      <c r="AG2105" s="65"/>
      <c r="AH2105" s="65"/>
      <c r="AI2105" s="65"/>
      <c r="AJ2105" s="65"/>
      <c r="AK2105" s="65"/>
      <c r="AL2105">
        <f t="shared" si="739"/>
        <v>100</v>
      </c>
      <c r="AM2105">
        <f t="shared" si="740"/>
        <v>100</v>
      </c>
      <c r="AN2105" t="str">
        <f t="shared" si="741"/>
        <v/>
      </c>
      <c r="AO2105" t="str">
        <f t="shared" si="742"/>
        <v/>
      </c>
      <c r="AP2105" t="str">
        <f t="shared" si="743"/>
        <v/>
      </c>
      <c r="AQ2105" t="str">
        <f t="shared" si="744"/>
        <v/>
      </c>
      <c r="AR2105" t="str">
        <f t="shared" si="745"/>
        <v/>
      </c>
      <c r="AS2105" t="str">
        <f t="shared" si="746"/>
        <v/>
      </c>
      <c r="AT2105" t="str">
        <f t="shared" si="747"/>
        <v/>
      </c>
      <c r="AU2105" t="str">
        <f t="shared" si="748"/>
        <v/>
      </c>
      <c r="AV2105" t="str">
        <f t="shared" si="749"/>
        <v/>
      </c>
      <c r="AW2105">
        <f>'01_指標庫'!$H$4*ISNUMBER($F2105)+'01_指標庫'!$H$5*ISNUMBER($AA2105)+'01_指標庫'!$H$6*ISNUMBER($G2105)+'01_指標庫'!$H$7*ISNUMBER($H2105)+'01_指標庫'!$H$8*ISNUMBER($AF2105)+'01_指標庫'!$H$9*ISNUMBER($AG2105)+'01_指標庫'!$H$10*ISNUMBER($AB2105)+'01_指標庫'!$H$11*ISNUMBER($AC2105)+'01_指標庫'!$H$12*ISNUMBER($AD2105)+'01_指標庫'!$H$13*ISNUMBER($AE2105)+'01_指標庫'!$H$14*ISNUMBER($I2105)+'01_指標庫'!$H$15*ISNUMBER($AH2105)+'01_指標庫'!$H$16*ISNUMBER($K2105)+'01_指標庫'!$H$17*ISNUMBER($AI2105)+'01_指標庫'!$H$18*ISNUMBER($AJ2105)+'01_指標庫'!$H$19*ISNUMBER($AK2105)+'01_指標庫'!$H$20*ISNUMBER($BB2105)+'01_指標庫'!$H$21*ISNUMBER($BC2105)</f>
        <v>51</v>
      </c>
      <c r="AX2105">
        <f>IF(AW2105=0,50,ROUND(('01_指標庫'!$H$4*IF(ISNUMBER($F2105),L2105,0)+'01_指標庫'!$H$5*IF(ISNUMBER($AA2105),AL2105,0)+'01_指標庫'!$H$6*IF(ISNUMBER($G2105),M2105,0)+'01_指標庫'!$H$7*IF(ISNUMBER($H2105),N2105,0)+'01_指標庫'!$H$8*IF(ISNUMBER($AF2105),AQ2105,0)+'01_指標庫'!$H$9*IF(ISNUMBER($AG2105),AR2105,0)+'01_指標庫'!$H$10*IF(ISNUMBER($AB2105),AM2105,0)+'01_指標庫'!$H$11*IF(ISNUMBER($AC2105),AN2105,0)+'01_指標庫'!$H$12*IF(ISNUMBER($AD2105),AO2105,0)+'01_指標庫'!$H$13*IF(ISNUMBER($AE2105),AP2105,0)+'01_指標庫'!$H$14*IF(ISNUMBER($I2105),O2105,0)+'01_指標庫'!$H$15*IF(ISNUMBER($AH2105),AS2105,0)+'01_指標庫'!$H$16*IF(ISNUMBER($K2105),P2105,0)+'01_指標庫'!$H$17*IF(ISNUMBER($AI2105),AT2105,0)+'01_指標庫'!$H$18*IF(ISNUMBER($AJ2105),AU2105,0)+'01_指標庫'!$H$19*IF(ISNUMBER($AK2105),AV2105,0)+'01_指標庫'!$H$20*IF(ISNUMBER($BB2105),BB2105,0)+'01_指標庫'!$H$21*IF(ISNUMBER($BC2105),BC2105,0))/AW2105,1))</f>
        <v>100</v>
      </c>
      <c r="AY2105" s="67"/>
      <c r="AZ2105" s="67"/>
      <c r="BA2105" s="66">
        <f t="shared" si="753"/>
        <v>1.7101901719071E-2</v>
      </c>
      <c r="BB2105">
        <f t="shared" si="754"/>
        <v>100</v>
      </c>
      <c r="BC2105" t="str">
        <f t="shared" si="755"/>
        <v/>
      </c>
    </row>
    <row r="2106" spans="1:55" ht="15" customHeight="1">
      <c r="A2106" s="56">
        <v>2102</v>
      </c>
      <c r="B2106" s="57">
        <v>45608</v>
      </c>
      <c r="C2106" s="56">
        <v>2024</v>
      </c>
      <c r="D2106" s="58" t="s">
        <v>237</v>
      </c>
      <c r="E2106" s="59">
        <v>21070.79</v>
      </c>
      <c r="F2106" s="60">
        <v>0.111905</v>
      </c>
      <c r="G2106" s="60">
        <v>-2.1970000000000002E-3</v>
      </c>
      <c r="H2106" s="61">
        <v>0.75509999999999999</v>
      </c>
      <c r="I2106" s="62">
        <v>261</v>
      </c>
      <c r="J2106" s="56" t="s">
        <v>235</v>
      </c>
      <c r="K2106" s="63">
        <v>14.71</v>
      </c>
      <c r="L2106" s="56">
        <f t="shared" si="733"/>
        <v>100</v>
      </c>
      <c r="M2106" s="56">
        <f t="shared" si="734"/>
        <v>100</v>
      </c>
      <c r="N2106" s="56">
        <f t="shared" si="735"/>
        <v>100</v>
      </c>
      <c r="O2106" s="56">
        <f t="shared" si="736"/>
        <v>100</v>
      </c>
      <c r="P2106" s="56">
        <f t="shared" si="737"/>
        <v>100</v>
      </c>
      <c r="Q2106" s="63"/>
      <c r="R2106" s="56"/>
      <c r="S2106" s="60">
        <f t="shared" si="750"/>
        <v>-1.6961527181794667E-3</v>
      </c>
      <c r="T2106" s="64">
        <f t="shared" si="751"/>
        <v>-1.7368069472277869E-2</v>
      </c>
      <c r="V2106" s="65"/>
      <c r="W2106" s="65"/>
      <c r="Y2106" s="15" t="str">
        <f t="shared" si="738"/>
        <v>EASY</v>
      </c>
      <c r="AA2106" s="66">
        <f t="shared" si="752"/>
        <v>5.4440999344580909E-2</v>
      </c>
      <c r="AB2106">
        <f>LOOKUP($B2106,'07_L1政策步階'!$A$4:$A$14,'07_L1政策步階'!$C$4:$C$14)</f>
        <v>1</v>
      </c>
      <c r="AC2106" s="65"/>
      <c r="AD2106" s="65"/>
      <c r="AE2106" s="65"/>
      <c r="AF2106" s="65"/>
      <c r="AG2106" s="65"/>
      <c r="AH2106" s="65"/>
      <c r="AI2106" s="65"/>
      <c r="AJ2106" s="65"/>
      <c r="AK2106" s="65"/>
      <c r="AL2106">
        <f t="shared" si="739"/>
        <v>100</v>
      </c>
      <c r="AM2106">
        <f t="shared" si="740"/>
        <v>100</v>
      </c>
      <c r="AN2106" t="str">
        <f t="shared" si="741"/>
        <v/>
      </c>
      <c r="AO2106" t="str">
        <f t="shared" si="742"/>
        <v/>
      </c>
      <c r="AP2106" t="str">
        <f t="shared" si="743"/>
        <v/>
      </c>
      <c r="AQ2106" t="str">
        <f t="shared" si="744"/>
        <v/>
      </c>
      <c r="AR2106" t="str">
        <f t="shared" si="745"/>
        <v/>
      </c>
      <c r="AS2106" t="str">
        <f t="shared" si="746"/>
        <v/>
      </c>
      <c r="AT2106" t="str">
        <f t="shared" si="747"/>
        <v/>
      </c>
      <c r="AU2106" t="str">
        <f t="shared" si="748"/>
        <v/>
      </c>
      <c r="AV2106" t="str">
        <f t="shared" si="749"/>
        <v/>
      </c>
      <c r="AW2106">
        <f>'01_指標庫'!$H$4*ISNUMBER($F2106)+'01_指標庫'!$H$5*ISNUMBER($AA2106)+'01_指標庫'!$H$6*ISNUMBER($G2106)+'01_指標庫'!$H$7*ISNUMBER($H2106)+'01_指標庫'!$H$8*ISNUMBER($AF2106)+'01_指標庫'!$H$9*ISNUMBER($AG2106)+'01_指標庫'!$H$10*ISNUMBER($AB2106)+'01_指標庫'!$H$11*ISNUMBER($AC2106)+'01_指標庫'!$H$12*ISNUMBER($AD2106)+'01_指標庫'!$H$13*ISNUMBER($AE2106)+'01_指標庫'!$H$14*ISNUMBER($I2106)+'01_指標庫'!$H$15*ISNUMBER($AH2106)+'01_指標庫'!$H$16*ISNUMBER($K2106)+'01_指標庫'!$H$17*ISNUMBER($AI2106)+'01_指標庫'!$H$18*ISNUMBER($AJ2106)+'01_指標庫'!$H$19*ISNUMBER($AK2106)+'01_指標庫'!$H$20*ISNUMBER($BB2106)+'01_指標庫'!$H$21*ISNUMBER($BC2106)</f>
        <v>51</v>
      </c>
      <c r="AX2106">
        <f>IF(AW2106=0,50,ROUND(('01_指標庫'!$H$4*IF(ISNUMBER($F2106),L2106,0)+'01_指標庫'!$H$5*IF(ISNUMBER($AA2106),AL2106,0)+'01_指標庫'!$H$6*IF(ISNUMBER($G2106),M2106,0)+'01_指標庫'!$H$7*IF(ISNUMBER($H2106),N2106,0)+'01_指標庫'!$H$8*IF(ISNUMBER($AF2106),AQ2106,0)+'01_指標庫'!$H$9*IF(ISNUMBER($AG2106),AR2106,0)+'01_指標庫'!$H$10*IF(ISNUMBER($AB2106),AM2106,0)+'01_指標庫'!$H$11*IF(ISNUMBER($AC2106),AN2106,0)+'01_指標庫'!$H$12*IF(ISNUMBER($AD2106),AO2106,0)+'01_指標庫'!$H$13*IF(ISNUMBER($AE2106),AP2106,0)+'01_指標庫'!$H$14*IF(ISNUMBER($I2106),O2106,0)+'01_指標庫'!$H$15*IF(ISNUMBER($AH2106),AS2106,0)+'01_指標庫'!$H$16*IF(ISNUMBER($K2106),P2106,0)+'01_指標庫'!$H$17*IF(ISNUMBER($AI2106),AT2106,0)+'01_指標庫'!$H$18*IF(ISNUMBER($AJ2106),AU2106,0)+'01_指標庫'!$H$19*IF(ISNUMBER($AK2106),AV2106,0)+'01_指標庫'!$H$20*IF(ISNUMBER($BB2106),BB2106,0)+'01_指標庫'!$H$21*IF(ISNUMBER($BC2106),BC2106,0))/AW2106,1))</f>
        <v>100</v>
      </c>
      <c r="AY2106" s="67"/>
      <c r="AZ2106" s="67"/>
      <c r="BA2106" s="66">
        <f t="shared" si="753"/>
        <v>2.2730187673285274E-2</v>
      </c>
      <c r="BB2106">
        <f t="shared" si="754"/>
        <v>100</v>
      </c>
      <c r="BC2106" t="str">
        <f t="shared" si="755"/>
        <v/>
      </c>
    </row>
    <row r="2107" spans="1:55" ht="15" customHeight="1">
      <c r="A2107" s="56">
        <v>2103</v>
      </c>
      <c r="B2107" s="57">
        <v>45609</v>
      </c>
      <c r="C2107" s="56">
        <v>2024</v>
      </c>
      <c r="D2107" s="58" t="s">
        <v>238</v>
      </c>
      <c r="E2107" s="59">
        <v>21036.16</v>
      </c>
      <c r="F2107" s="60">
        <v>0.10903599999999999</v>
      </c>
      <c r="G2107" s="60">
        <v>-3.8370000000000001E-3</v>
      </c>
      <c r="H2107" s="61">
        <v>0.73470000000000002</v>
      </c>
      <c r="I2107" s="62">
        <v>264</v>
      </c>
      <c r="J2107" s="56" t="s">
        <v>235</v>
      </c>
      <c r="K2107" s="63">
        <v>14.02</v>
      </c>
      <c r="L2107" s="56">
        <f t="shared" si="733"/>
        <v>100</v>
      </c>
      <c r="M2107" s="56">
        <f t="shared" si="734"/>
        <v>100</v>
      </c>
      <c r="N2107" s="56">
        <f t="shared" si="735"/>
        <v>100</v>
      </c>
      <c r="O2107" s="56">
        <f t="shared" si="736"/>
        <v>100</v>
      </c>
      <c r="P2107" s="56">
        <f t="shared" si="737"/>
        <v>100</v>
      </c>
      <c r="Q2107" s="63"/>
      <c r="R2107" s="56"/>
      <c r="S2107" s="60">
        <f t="shared" si="750"/>
        <v>-1.643507433750746E-3</v>
      </c>
      <c r="T2107" s="64">
        <f t="shared" si="751"/>
        <v>-4.6906866077498388E-2</v>
      </c>
      <c r="V2107" s="65"/>
      <c r="W2107" s="65"/>
      <c r="Y2107" s="15" t="str">
        <f t="shared" si="738"/>
        <v>EASY</v>
      </c>
      <c r="AA2107" s="66">
        <f t="shared" si="752"/>
        <v>5.5681461842385094E-2</v>
      </c>
      <c r="AB2107">
        <f>LOOKUP($B2107,'07_L1政策步階'!$A$4:$A$14,'07_L1政策步階'!$C$4:$C$14)</f>
        <v>1</v>
      </c>
      <c r="AC2107" s="65"/>
      <c r="AD2107" s="65"/>
      <c r="AE2107" s="65"/>
      <c r="AF2107" s="65"/>
      <c r="AG2107" s="65"/>
      <c r="AH2107" s="65"/>
      <c r="AI2107" s="65"/>
      <c r="AJ2107" s="65"/>
      <c r="AK2107" s="65"/>
      <c r="AL2107">
        <f t="shared" si="739"/>
        <v>100</v>
      </c>
      <c r="AM2107">
        <f t="shared" si="740"/>
        <v>100</v>
      </c>
      <c r="AN2107" t="str">
        <f t="shared" si="741"/>
        <v/>
      </c>
      <c r="AO2107" t="str">
        <f t="shared" si="742"/>
        <v/>
      </c>
      <c r="AP2107" t="str">
        <f t="shared" si="743"/>
        <v/>
      </c>
      <c r="AQ2107" t="str">
        <f t="shared" si="744"/>
        <v/>
      </c>
      <c r="AR2107" t="str">
        <f t="shared" si="745"/>
        <v/>
      </c>
      <c r="AS2107" t="str">
        <f t="shared" si="746"/>
        <v/>
      </c>
      <c r="AT2107" t="str">
        <f t="shared" si="747"/>
        <v/>
      </c>
      <c r="AU2107" t="str">
        <f t="shared" si="748"/>
        <v/>
      </c>
      <c r="AV2107" t="str">
        <f t="shared" si="749"/>
        <v/>
      </c>
      <c r="AW2107">
        <f>'01_指標庫'!$H$4*ISNUMBER($F2107)+'01_指標庫'!$H$5*ISNUMBER($AA2107)+'01_指標庫'!$H$6*ISNUMBER($G2107)+'01_指標庫'!$H$7*ISNUMBER($H2107)+'01_指標庫'!$H$8*ISNUMBER($AF2107)+'01_指標庫'!$H$9*ISNUMBER($AG2107)+'01_指標庫'!$H$10*ISNUMBER($AB2107)+'01_指標庫'!$H$11*ISNUMBER($AC2107)+'01_指標庫'!$H$12*ISNUMBER($AD2107)+'01_指標庫'!$H$13*ISNUMBER($AE2107)+'01_指標庫'!$H$14*ISNUMBER($I2107)+'01_指標庫'!$H$15*ISNUMBER($AH2107)+'01_指標庫'!$H$16*ISNUMBER($K2107)+'01_指標庫'!$H$17*ISNUMBER($AI2107)+'01_指標庫'!$H$18*ISNUMBER($AJ2107)+'01_指標庫'!$H$19*ISNUMBER($AK2107)+'01_指標庫'!$H$20*ISNUMBER($BB2107)+'01_指標庫'!$H$21*ISNUMBER($BC2107)</f>
        <v>51</v>
      </c>
      <c r="AX2107">
        <f>IF(AW2107=0,50,ROUND(('01_指標庫'!$H$4*IF(ISNUMBER($F2107),L2107,0)+'01_指標庫'!$H$5*IF(ISNUMBER($AA2107),AL2107,0)+'01_指標庫'!$H$6*IF(ISNUMBER($G2107),M2107,0)+'01_指標庫'!$H$7*IF(ISNUMBER($H2107),N2107,0)+'01_指標庫'!$H$8*IF(ISNUMBER($AF2107),AQ2107,0)+'01_指標庫'!$H$9*IF(ISNUMBER($AG2107),AR2107,0)+'01_指標庫'!$H$10*IF(ISNUMBER($AB2107),AM2107,0)+'01_指標庫'!$H$11*IF(ISNUMBER($AC2107),AN2107,0)+'01_指標庫'!$H$12*IF(ISNUMBER($AD2107),AO2107,0)+'01_指標庫'!$H$13*IF(ISNUMBER($AE2107),AP2107,0)+'01_指標庫'!$H$14*IF(ISNUMBER($I2107),O2107,0)+'01_指標庫'!$H$15*IF(ISNUMBER($AH2107),AS2107,0)+'01_指標庫'!$H$16*IF(ISNUMBER($K2107),P2107,0)+'01_指標庫'!$H$17*IF(ISNUMBER($AI2107),AT2107,0)+'01_指標庫'!$H$18*IF(ISNUMBER($AJ2107),AU2107,0)+'01_指標庫'!$H$19*IF(ISNUMBER($AK2107),AV2107,0)+'01_指標庫'!$H$20*IF(ISNUMBER($BB2107),BB2107,0)+'01_指標庫'!$H$21*IF(ISNUMBER($BC2107),BC2107,0))/AW2107,1))</f>
        <v>100</v>
      </c>
      <c r="AY2107" s="67"/>
      <c r="AZ2107" s="67"/>
      <c r="BA2107" s="66">
        <f t="shared" si="753"/>
        <v>2.1986035454962582E-2</v>
      </c>
      <c r="BB2107">
        <f t="shared" si="754"/>
        <v>100</v>
      </c>
      <c r="BC2107" t="str">
        <f t="shared" si="755"/>
        <v/>
      </c>
    </row>
    <row r="2108" spans="1:55" ht="15" customHeight="1">
      <c r="A2108" s="56">
        <v>2104</v>
      </c>
      <c r="B2108" s="57">
        <v>45610</v>
      </c>
      <c r="C2108" s="56">
        <v>2024</v>
      </c>
      <c r="D2108" s="58" t="s">
        <v>239</v>
      </c>
      <c r="E2108" s="59">
        <v>20896.669999999998</v>
      </c>
      <c r="F2108" s="60">
        <v>0.100592</v>
      </c>
      <c r="G2108" s="60">
        <v>-1.0442E-2</v>
      </c>
      <c r="H2108" s="61">
        <v>0.71430000000000005</v>
      </c>
      <c r="I2108" s="62">
        <v>260</v>
      </c>
      <c r="J2108" s="56" t="s">
        <v>235</v>
      </c>
      <c r="K2108" s="63">
        <v>14.31</v>
      </c>
      <c r="L2108" s="56">
        <f t="shared" si="733"/>
        <v>100</v>
      </c>
      <c r="M2108" s="56">
        <f t="shared" si="734"/>
        <v>100</v>
      </c>
      <c r="N2108" s="56">
        <f t="shared" si="735"/>
        <v>100</v>
      </c>
      <c r="O2108" s="56">
        <f t="shared" si="736"/>
        <v>100</v>
      </c>
      <c r="P2108" s="56">
        <f t="shared" si="737"/>
        <v>100</v>
      </c>
      <c r="Q2108" s="63"/>
      <c r="R2108" s="56"/>
      <c r="S2108" s="60">
        <f t="shared" si="750"/>
        <v>-6.630963065502482E-3</v>
      </c>
      <c r="T2108" s="64">
        <f t="shared" si="751"/>
        <v>2.0684736091298284E-2</v>
      </c>
      <c r="V2108" s="65"/>
      <c r="W2108" s="65"/>
      <c r="Y2108" s="15" t="str">
        <f t="shared" si="738"/>
        <v>EASY</v>
      </c>
      <c r="AA2108" s="66">
        <f t="shared" si="752"/>
        <v>5.6707597656971753E-2</v>
      </c>
      <c r="AB2108">
        <f>LOOKUP($B2108,'07_L1政策步階'!$A$4:$A$14,'07_L1政策步階'!$C$4:$C$14)</f>
        <v>1</v>
      </c>
      <c r="AC2108" s="65"/>
      <c r="AD2108" s="65"/>
      <c r="AE2108" s="65"/>
      <c r="AF2108" s="65"/>
      <c r="AG2108" s="65"/>
      <c r="AH2108" s="65"/>
      <c r="AI2108" s="65"/>
      <c r="AJ2108" s="65"/>
      <c r="AK2108" s="65"/>
      <c r="AL2108">
        <f t="shared" si="739"/>
        <v>100</v>
      </c>
      <c r="AM2108">
        <f t="shared" si="740"/>
        <v>100</v>
      </c>
      <c r="AN2108" t="str">
        <f t="shared" si="741"/>
        <v/>
      </c>
      <c r="AO2108" t="str">
        <f t="shared" si="742"/>
        <v/>
      </c>
      <c r="AP2108" t="str">
        <f t="shared" si="743"/>
        <v/>
      </c>
      <c r="AQ2108" t="str">
        <f t="shared" si="744"/>
        <v/>
      </c>
      <c r="AR2108" t="str">
        <f t="shared" si="745"/>
        <v/>
      </c>
      <c r="AS2108" t="str">
        <f t="shared" si="746"/>
        <v/>
      </c>
      <c r="AT2108" t="str">
        <f t="shared" si="747"/>
        <v/>
      </c>
      <c r="AU2108" t="str">
        <f t="shared" si="748"/>
        <v/>
      </c>
      <c r="AV2108" t="str">
        <f t="shared" si="749"/>
        <v/>
      </c>
      <c r="AW2108">
        <f>'01_指標庫'!$H$4*ISNUMBER($F2108)+'01_指標庫'!$H$5*ISNUMBER($AA2108)+'01_指標庫'!$H$6*ISNUMBER($G2108)+'01_指標庫'!$H$7*ISNUMBER($H2108)+'01_指標庫'!$H$8*ISNUMBER($AF2108)+'01_指標庫'!$H$9*ISNUMBER($AG2108)+'01_指標庫'!$H$10*ISNUMBER($AB2108)+'01_指標庫'!$H$11*ISNUMBER($AC2108)+'01_指標庫'!$H$12*ISNUMBER($AD2108)+'01_指標庫'!$H$13*ISNUMBER($AE2108)+'01_指標庫'!$H$14*ISNUMBER($I2108)+'01_指標庫'!$H$15*ISNUMBER($AH2108)+'01_指標庫'!$H$16*ISNUMBER($K2108)+'01_指標庫'!$H$17*ISNUMBER($AI2108)+'01_指標庫'!$H$18*ISNUMBER($AJ2108)+'01_指標庫'!$H$19*ISNUMBER($AK2108)+'01_指標庫'!$H$20*ISNUMBER($BB2108)+'01_指標庫'!$H$21*ISNUMBER($BC2108)</f>
        <v>51</v>
      </c>
      <c r="AX2108">
        <f>IF(AW2108=0,50,ROUND(('01_指標庫'!$H$4*IF(ISNUMBER($F2108),L2108,0)+'01_指標庫'!$H$5*IF(ISNUMBER($AA2108),AL2108,0)+'01_指標庫'!$H$6*IF(ISNUMBER($G2108),M2108,0)+'01_指標庫'!$H$7*IF(ISNUMBER($H2108),N2108,0)+'01_指標庫'!$H$8*IF(ISNUMBER($AF2108),AQ2108,0)+'01_指標庫'!$H$9*IF(ISNUMBER($AG2108),AR2108,0)+'01_指標庫'!$H$10*IF(ISNUMBER($AB2108),AM2108,0)+'01_指標庫'!$H$11*IF(ISNUMBER($AC2108),AN2108,0)+'01_指標庫'!$H$12*IF(ISNUMBER($AD2108),AO2108,0)+'01_指標庫'!$H$13*IF(ISNUMBER($AE2108),AP2108,0)+'01_指標庫'!$H$14*IF(ISNUMBER($I2108),O2108,0)+'01_指標庫'!$H$15*IF(ISNUMBER($AH2108),AS2108,0)+'01_指標庫'!$H$16*IF(ISNUMBER($K2108),P2108,0)+'01_指標庫'!$H$17*IF(ISNUMBER($AI2108),AT2108,0)+'01_指標庫'!$H$18*IF(ISNUMBER($AJ2108),AU2108,0)+'01_指標庫'!$H$19*IF(ISNUMBER($AK2108),AV2108,0)+'01_指標庫'!$H$20*IF(ISNUMBER($BB2108),BB2108,0)+'01_指標庫'!$H$21*IF(ISNUMBER($BC2108),BC2108,0))/AW2108,1))</f>
        <v>100</v>
      </c>
      <c r="AY2108" s="67"/>
      <c r="AZ2108" s="67"/>
      <c r="BA2108" s="66">
        <f t="shared" si="753"/>
        <v>1.5049546267000613E-2</v>
      </c>
      <c r="BB2108">
        <f t="shared" si="754"/>
        <v>100</v>
      </c>
      <c r="BC2108" t="str">
        <f t="shared" si="755"/>
        <v/>
      </c>
    </row>
    <row r="2109" spans="1:55" ht="15" customHeight="1">
      <c r="A2109" s="56">
        <v>2105</v>
      </c>
      <c r="B2109" s="57">
        <v>45611</v>
      </c>
      <c r="C2109" s="56">
        <v>2024</v>
      </c>
      <c r="D2109" s="58" t="s">
        <v>234</v>
      </c>
      <c r="E2109" s="59">
        <v>20394.13</v>
      </c>
      <c r="F2109" s="60">
        <v>7.3261999999999994E-2</v>
      </c>
      <c r="G2109" s="60">
        <v>-3.424E-2</v>
      </c>
      <c r="H2109" s="61">
        <v>0.67349999999999999</v>
      </c>
      <c r="I2109" s="62">
        <v>272</v>
      </c>
      <c r="J2109" s="56" t="s">
        <v>235</v>
      </c>
      <c r="K2109" s="63">
        <v>16.14</v>
      </c>
      <c r="L2109" s="56">
        <f t="shared" si="733"/>
        <v>100</v>
      </c>
      <c r="M2109" s="56">
        <f t="shared" si="734"/>
        <v>100</v>
      </c>
      <c r="N2109" s="56">
        <f t="shared" si="735"/>
        <v>100</v>
      </c>
      <c r="O2109" s="56">
        <f t="shared" si="736"/>
        <v>100</v>
      </c>
      <c r="P2109" s="56">
        <f t="shared" si="737"/>
        <v>100</v>
      </c>
      <c r="Q2109" s="63"/>
      <c r="R2109" s="56"/>
      <c r="S2109" s="60">
        <f t="shared" si="750"/>
        <v>-2.4048807776549941E-2</v>
      </c>
      <c r="T2109" s="64">
        <f t="shared" si="751"/>
        <v>0.12788259958071269</v>
      </c>
      <c r="V2109" s="65"/>
      <c r="W2109" s="65"/>
      <c r="Y2109" s="15" t="str">
        <f t="shared" si="738"/>
        <v>EASY</v>
      </c>
      <c r="AA2109" s="66">
        <f t="shared" si="752"/>
        <v>5.793613473454795E-2</v>
      </c>
      <c r="AB2109">
        <f>LOOKUP($B2109,'07_L1政策步階'!$A$4:$A$14,'07_L1政策步階'!$C$4:$C$14)</f>
        <v>1</v>
      </c>
      <c r="AC2109" s="65"/>
      <c r="AD2109" s="65"/>
      <c r="AE2109" s="65"/>
      <c r="AF2109" s="65"/>
      <c r="AG2109" s="65"/>
      <c r="AH2109" s="65"/>
      <c r="AI2109" s="65"/>
      <c r="AJ2109" s="65"/>
      <c r="AK2109" s="65"/>
      <c r="AL2109">
        <f t="shared" si="739"/>
        <v>100</v>
      </c>
      <c r="AM2109">
        <f t="shared" si="740"/>
        <v>100</v>
      </c>
      <c r="AN2109" t="str">
        <f t="shared" si="741"/>
        <v/>
      </c>
      <c r="AO2109" t="str">
        <f t="shared" si="742"/>
        <v/>
      </c>
      <c r="AP2109" t="str">
        <f t="shared" si="743"/>
        <v/>
      </c>
      <c r="AQ2109" t="str">
        <f t="shared" si="744"/>
        <v/>
      </c>
      <c r="AR2109" t="str">
        <f t="shared" si="745"/>
        <v/>
      </c>
      <c r="AS2109" t="str">
        <f t="shared" si="746"/>
        <v/>
      </c>
      <c r="AT2109" t="str">
        <f t="shared" si="747"/>
        <v/>
      </c>
      <c r="AU2109" t="str">
        <f t="shared" si="748"/>
        <v/>
      </c>
      <c r="AV2109" t="str">
        <f t="shared" si="749"/>
        <v/>
      </c>
      <c r="AW2109">
        <f>'01_指標庫'!$H$4*ISNUMBER($F2109)+'01_指標庫'!$H$5*ISNUMBER($AA2109)+'01_指標庫'!$H$6*ISNUMBER($G2109)+'01_指標庫'!$H$7*ISNUMBER($H2109)+'01_指標庫'!$H$8*ISNUMBER($AF2109)+'01_指標庫'!$H$9*ISNUMBER($AG2109)+'01_指標庫'!$H$10*ISNUMBER($AB2109)+'01_指標庫'!$H$11*ISNUMBER($AC2109)+'01_指標庫'!$H$12*ISNUMBER($AD2109)+'01_指標庫'!$H$13*ISNUMBER($AE2109)+'01_指標庫'!$H$14*ISNUMBER($I2109)+'01_指標庫'!$H$15*ISNUMBER($AH2109)+'01_指標庫'!$H$16*ISNUMBER($K2109)+'01_指標庫'!$H$17*ISNUMBER($AI2109)+'01_指標庫'!$H$18*ISNUMBER($AJ2109)+'01_指標庫'!$H$19*ISNUMBER($AK2109)+'01_指標庫'!$H$20*ISNUMBER($BB2109)+'01_指標庫'!$H$21*ISNUMBER($BC2109)</f>
        <v>51</v>
      </c>
      <c r="AX2109">
        <f>IF(AW2109=0,50,ROUND(('01_指標庫'!$H$4*IF(ISNUMBER($F2109),L2109,0)+'01_指標庫'!$H$5*IF(ISNUMBER($AA2109),AL2109,0)+'01_指標庫'!$H$6*IF(ISNUMBER($G2109),M2109,0)+'01_指標庫'!$H$7*IF(ISNUMBER($H2109),N2109,0)+'01_指標庫'!$H$8*IF(ISNUMBER($AF2109),AQ2109,0)+'01_指標庫'!$H$9*IF(ISNUMBER($AG2109),AR2109,0)+'01_指標庫'!$H$10*IF(ISNUMBER($AB2109),AM2109,0)+'01_指標庫'!$H$11*IF(ISNUMBER($AC2109),AN2109,0)+'01_指標庫'!$H$12*IF(ISNUMBER($AD2109),AO2109,0)+'01_指標庫'!$H$13*IF(ISNUMBER($AE2109),AP2109,0)+'01_指標庫'!$H$14*IF(ISNUMBER($I2109),O2109,0)+'01_指標庫'!$H$15*IF(ISNUMBER($AH2109),AS2109,0)+'01_指標庫'!$H$16*IF(ISNUMBER($K2109),P2109,0)+'01_指標庫'!$H$17*IF(ISNUMBER($AI2109),AT2109,0)+'01_指標庫'!$H$18*IF(ISNUMBER($AJ2109),AU2109,0)+'01_指標庫'!$H$19*IF(ISNUMBER($AK2109),AV2109,0)+'01_指標庫'!$H$20*IF(ISNUMBER($BB2109),BB2109,0)+'01_指標庫'!$H$21*IF(ISNUMBER($BC2109),BC2109,0))/AW2109,1))</f>
        <v>94.1</v>
      </c>
      <c r="AY2109" s="67"/>
      <c r="AZ2109" s="67"/>
      <c r="BA2109" s="66">
        <f t="shared" si="753"/>
        <v>6.322718241148273E-3</v>
      </c>
      <c r="BB2109">
        <f t="shared" si="754"/>
        <v>50</v>
      </c>
      <c r="BC2109" t="str">
        <f t="shared" si="755"/>
        <v/>
      </c>
    </row>
    <row r="2110" spans="1:55" ht="15" customHeight="1">
      <c r="A2110" s="56">
        <v>2106</v>
      </c>
      <c r="B2110" s="57">
        <v>45614</v>
      </c>
      <c r="C2110" s="56">
        <v>2024</v>
      </c>
      <c r="D2110" s="58" t="s">
        <v>236</v>
      </c>
      <c r="E2110" s="59">
        <v>20539.189999999999</v>
      </c>
      <c r="F2110" s="60">
        <v>8.0072000000000004E-2</v>
      </c>
      <c r="G2110" s="60">
        <v>-2.7370999999999999E-2</v>
      </c>
      <c r="H2110" s="61">
        <v>0.67349999999999999</v>
      </c>
      <c r="I2110" s="62">
        <v>272</v>
      </c>
      <c r="J2110" s="56" t="s">
        <v>235</v>
      </c>
      <c r="K2110" s="63">
        <v>15.58</v>
      </c>
      <c r="L2110" s="56">
        <f t="shared" si="733"/>
        <v>100</v>
      </c>
      <c r="M2110" s="56">
        <f t="shared" si="734"/>
        <v>100</v>
      </c>
      <c r="N2110" s="56">
        <f t="shared" si="735"/>
        <v>100</v>
      </c>
      <c r="O2110" s="56">
        <f t="shared" si="736"/>
        <v>100</v>
      </c>
      <c r="P2110" s="56">
        <f t="shared" si="737"/>
        <v>100</v>
      </c>
      <c r="Q2110" s="63"/>
      <c r="R2110" s="56"/>
      <c r="S2110" s="60">
        <f t="shared" si="750"/>
        <v>7.1128309959775926E-3</v>
      </c>
      <c r="T2110" s="64">
        <f t="shared" si="751"/>
        <v>-3.4696406443618377E-2</v>
      </c>
      <c r="V2110" s="65"/>
      <c r="W2110" s="65"/>
      <c r="Y2110" s="15" t="str">
        <f t="shared" si="738"/>
        <v>EASY</v>
      </c>
      <c r="AA2110" s="66">
        <f t="shared" si="752"/>
        <v>5.9106006201848249E-2</v>
      </c>
      <c r="AB2110">
        <f>LOOKUP($B2110,'07_L1政策步階'!$A$4:$A$14,'07_L1政策步階'!$C$4:$C$14)</f>
        <v>1</v>
      </c>
      <c r="AC2110" s="65"/>
      <c r="AD2110" s="65"/>
      <c r="AE2110" s="65"/>
      <c r="AF2110" s="65"/>
      <c r="AG2110" s="65"/>
      <c r="AH2110" s="65"/>
      <c r="AI2110" s="65"/>
      <c r="AJ2110" s="65"/>
      <c r="AK2110" s="65"/>
      <c r="AL2110">
        <f t="shared" si="739"/>
        <v>100</v>
      </c>
      <c r="AM2110">
        <f t="shared" si="740"/>
        <v>100</v>
      </c>
      <c r="AN2110" t="str">
        <f t="shared" si="741"/>
        <v/>
      </c>
      <c r="AO2110" t="str">
        <f t="shared" si="742"/>
        <v/>
      </c>
      <c r="AP2110" t="str">
        <f t="shared" si="743"/>
        <v/>
      </c>
      <c r="AQ2110" t="str">
        <f t="shared" si="744"/>
        <v/>
      </c>
      <c r="AR2110" t="str">
        <f t="shared" si="745"/>
        <v/>
      </c>
      <c r="AS2110" t="str">
        <f t="shared" si="746"/>
        <v/>
      </c>
      <c r="AT2110" t="str">
        <f t="shared" si="747"/>
        <v/>
      </c>
      <c r="AU2110" t="str">
        <f t="shared" si="748"/>
        <v/>
      </c>
      <c r="AV2110" t="str">
        <f t="shared" si="749"/>
        <v/>
      </c>
      <c r="AW2110">
        <f>'01_指標庫'!$H$4*ISNUMBER($F2110)+'01_指標庫'!$H$5*ISNUMBER($AA2110)+'01_指標庫'!$H$6*ISNUMBER($G2110)+'01_指標庫'!$H$7*ISNUMBER($H2110)+'01_指標庫'!$H$8*ISNUMBER($AF2110)+'01_指標庫'!$H$9*ISNUMBER($AG2110)+'01_指標庫'!$H$10*ISNUMBER($AB2110)+'01_指標庫'!$H$11*ISNUMBER($AC2110)+'01_指標庫'!$H$12*ISNUMBER($AD2110)+'01_指標庫'!$H$13*ISNUMBER($AE2110)+'01_指標庫'!$H$14*ISNUMBER($I2110)+'01_指標庫'!$H$15*ISNUMBER($AH2110)+'01_指標庫'!$H$16*ISNUMBER($K2110)+'01_指標庫'!$H$17*ISNUMBER($AI2110)+'01_指標庫'!$H$18*ISNUMBER($AJ2110)+'01_指標庫'!$H$19*ISNUMBER($AK2110)+'01_指標庫'!$H$20*ISNUMBER($BB2110)+'01_指標庫'!$H$21*ISNUMBER($BC2110)</f>
        <v>51</v>
      </c>
      <c r="AX2110">
        <f>IF(AW2110=0,50,ROUND(('01_指標庫'!$H$4*IF(ISNUMBER($F2110),L2110,0)+'01_指標庫'!$H$5*IF(ISNUMBER($AA2110),AL2110,0)+'01_指標庫'!$H$6*IF(ISNUMBER($G2110),M2110,0)+'01_指標庫'!$H$7*IF(ISNUMBER($H2110),N2110,0)+'01_指標庫'!$H$8*IF(ISNUMBER($AF2110),AQ2110,0)+'01_指標庫'!$H$9*IF(ISNUMBER($AG2110),AR2110,0)+'01_指標庫'!$H$10*IF(ISNUMBER($AB2110),AM2110,0)+'01_指標庫'!$H$11*IF(ISNUMBER($AC2110),AN2110,0)+'01_指標庫'!$H$12*IF(ISNUMBER($AD2110),AO2110,0)+'01_指標庫'!$H$13*IF(ISNUMBER($AE2110),AP2110,0)+'01_指標庫'!$H$14*IF(ISNUMBER($I2110),O2110,0)+'01_指標庫'!$H$15*IF(ISNUMBER($AH2110),AS2110,0)+'01_指標庫'!$H$16*IF(ISNUMBER($K2110),P2110,0)+'01_指標庫'!$H$17*IF(ISNUMBER($AI2110),AT2110,0)+'01_指標庫'!$H$18*IF(ISNUMBER($AJ2110),AU2110,0)+'01_指標庫'!$H$19*IF(ISNUMBER($AK2110),AV2110,0)+'01_指標庫'!$H$20*IF(ISNUMBER($BB2110),BB2110,0)+'01_指標庫'!$H$21*IF(ISNUMBER($BC2110),BC2110,0))/AW2110,1))</f>
        <v>94.1</v>
      </c>
      <c r="AY2110" s="67"/>
      <c r="AZ2110" s="67"/>
      <c r="BA2110" s="66">
        <f t="shared" si="753"/>
        <v>-1.9070819581423759E-3</v>
      </c>
      <c r="BB2110">
        <f t="shared" si="754"/>
        <v>50</v>
      </c>
      <c r="BC2110" t="str">
        <f t="shared" si="755"/>
        <v/>
      </c>
    </row>
    <row r="2111" spans="1:55" ht="15" customHeight="1">
      <c r="A2111" s="56">
        <v>2107</v>
      </c>
      <c r="B2111" s="57">
        <v>45615</v>
      </c>
      <c r="C2111" s="56">
        <v>2024</v>
      </c>
      <c r="D2111" s="58" t="s">
        <v>237</v>
      </c>
      <c r="E2111" s="59">
        <v>20684.59</v>
      </c>
      <c r="F2111" s="60">
        <v>8.6841000000000002E-2</v>
      </c>
      <c r="G2111" s="60">
        <v>-2.0485E-2</v>
      </c>
      <c r="H2111" s="61">
        <v>0.65310000000000001</v>
      </c>
      <c r="I2111" s="62">
        <v>269</v>
      </c>
      <c r="J2111" s="56" t="s">
        <v>235</v>
      </c>
      <c r="K2111" s="63">
        <v>16.350000000000001</v>
      </c>
      <c r="L2111" s="56">
        <f t="shared" si="733"/>
        <v>100</v>
      </c>
      <c r="M2111" s="56">
        <f t="shared" si="734"/>
        <v>100</v>
      </c>
      <c r="N2111" s="56">
        <f t="shared" si="735"/>
        <v>100</v>
      </c>
      <c r="O2111" s="56">
        <f t="shared" si="736"/>
        <v>100</v>
      </c>
      <c r="P2111" s="56">
        <f t="shared" si="737"/>
        <v>100</v>
      </c>
      <c r="Q2111" s="63"/>
      <c r="R2111" s="56"/>
      <c r="S2111" s="60">
        <f t="shared" si="750"/>
        <v>7.0791496646167573E-3</v>
      </c>
      <c r="T2111" s="64">
        <f t="shared" si="751"/>
        <v>4.9422336328626582E-2</v>
      </c>
      <c r="V2111" s="65"/>
      <c r="W2111" s="65"/>
      <c r="Y2111" s="15" t="str">
        <f t="shared" si="738"/>
        <v>EASY</v>
      </c>
      <c r="AA2111" s="66">
        <f t="shared" si="752"/>
        <v>6.0201197415394647E-2</v>
      </c>
      <c r="AB2111">
        <f>LOOKUP($B2111,'07_L1政策步階'!$A$4:$A$14,'07_L1政策步階'!$C$4:$C$14)</f>
        <v>1</v>
      </c>
      <c r="AC2111" s="65"/>
      <c r="AD2111" s="65"/>
      <c r="AE2111" s="65"/>
      <c r="AF2111" s="65"/>
      <c r="AG2111" s="65"/>
      <c r="AH2111" s="65"/>
      <c r="AI2111" s="65"/>
      <c r="AJ2111" s="65"/>
      <c r="AK2111" s="65"/>
      <c r="AL2111">
        <f t="shared" si="739"/>
        <v>100</v>
      </c>
      <c r="AM2111">
        <f t="shared" si="740"/>
        <v>100</v>
      </c>
      <c r="AN2111" t="str">
        <f t="shared" si="741"/>
        <v/>
      </c>
      <c r="AO2111" t="str">
        <f t="shared" si="742"/>
        <v/>
      </c>
      <c r="AP2111" t="str">
        <f t="shared" si="743"/>
        <v/>
      </c>
      <c r="AQ2111" t="str">
        <f t="shared" si="744"/>
        <v/>
      </c>
      <c r="AR2111" t="str">
        <f t="shared" si="745"/>
        <v/>
      </c>
      <c r="AS2111" t="str">
        <f t="shared" si="746"/>
        <v/>
      </c>
      <c r="AT2111" t="str">
        <f t="shared" si="747"/>
        <v/>
      </c>
      <c r="AU2111" t="str">
        <f t="shared" si="748"/>
        <v/>
      </c>
      <c r="AV2111" t="str">
        <f t="shared" si="749"/>
        <v/>
      </c>
      <c r="AW2111">
        <f>'01_指標庫'!$H$4*ISNUMBER($F2111)+'01_指標庫'!$H$5*ISNUMBER($AA2111)+'01_指標庫'!$H$6*ISNUMBER($G2111)+'01_指標庫'!$H$7*ISNUMBER($H2111)+'01_指標庫'!$H$8*ISNUMBER($AF2111)+'01_指標庫'!$H$9*ISNUMBER($AG2111)+'01_指標庫'!$H$10*ISNUMBER($AB2111)+'01_指標庫'!$H$11*ISNUMBER($AC2111)+'01_指標庫'!$H$12*ISNUMBER($AD2111)+'01_指標庫'!$H$13*ISNUMBER($AE2111)+'01_指標庫'!$H$14*ISNUMBER($I2111)+'01_指標庫'!$H$15*ISNUMBER($AH2111)+'01_指標庫'!$H$16*ISNUMBER($K2111)+'01_指標庫'!$H$17*ISNUMBER($AI2111)+'01_指標庫'!$H$18*ISNUMBER($AJ2111)+'01_指標庫'!$H$19*ISNUMBER($AK2111)+'01_指標庫'!$H$20*ISNUMBER($BB2111)+'01_指標庫'!$H$21*ISNUMBER($BC2111)</f>
        <v>51</v>
      </c>
      <c r="AX2111">
        <f>IF(AW2111=0,50,ROUND(('01_指標庫'!$H$4*IF(ISNUMBER($F2111),L2111,0)+'01_指標庫'!$H$5*IF(ISNUMBER($AA2111),AL2111,0)+'01_指標庫'!$H$6*IF(ISNUMBER($G2111),M2111,0)+'01_指標庫'!$H$7*IF(ISNUMBER($H2111),N2111,0)+'01_指標庫'!$H$8*IF(ISNUMBER($AF2111),AQ2111,0)+'01_指標庫'!$H$9*IF(ISNUMBER($AG2111),AR2111,0)+'01_指標庫'!$H$10*IF(ISNUMBER($AB2111),AM2111,0)+'01_指標庫'!$H$11*IF(ISNUMBER($AC2111),AN2111,0)+'01_指標庫'!$H$12*IF(ISNUMBER($AD2111),AO2111,0)+'01_指標庫'!$H$13*IF(ISNUMBER($AE2111),AP2111,0)+'01_指標庫'!$H$14*IF(ISNUMBER($I2111),O2111,0)+'01_指標庫'!$H$15*IF(ISNUMBER($AH2111),AS2111,0)+'01_指標庫'!$H$16*IF(ISNUMBER($K2111),P2111,0)+'01_指標庫'!$H$17*IF(ISNUMBER($AI2111),AT2111,0)+'01_指標庫'!$H$18*IF(ISNUMBER($AJ2111),AU2111,0)+'01_指標庫'!$H$19*IF(ISNUMBER($AK2111),AV2111,0)+'01_指標庫'!$H$20*IF(ISNUMBER($BB2111),BB2111,0)+'01_指標庫'!$H$21*IF(ISNUMBER($BC2111),BC2111,0))/AW2111,1))</f>
        <v>88.2</v>
      </c>
      <c r="AY2111" s="67"/>
      <c r="AZ2111" s="67"/>
      <c r="BA2111" s="66">
        <f t="shared" si="753"/>
        <v>-7.7934845411400389E-3</v>
      </c>
      <c r="BB2111">
        <f t="shared" si="754"/>
        <v>0</v>
      </c>
      <c r="BC2111" t="str">
        <f t="shared" si="755"/>
        <v/>
      </c>
    </row>
    <row r="2112" spans="1:55" ht="15" customHeight="1">
      <c r="A2112" s="56">
        <v>2108</v>
      </c>
      <c r="B2112" s="57">
        <v>45616</v>
      </c>
      <c r="C2112" s="56">
        <v>2024</v>
      </c>
      <c r="D2112" s="58" t="s">
        <v>238</v>
      </c>
      <c r="E2112" s="59">
        <v>20667.099999999999</v>
      </c>
      <c r="F2112" s="60">
        <v>8.5040000000000004E-2</v>
      </c>
      <c r="G2112" s="60">
        <v>-2.1312999999999999E-2</v>
      </c>
      <c r="H2112" s="61">
        <v>0.65310000000000001</v>
      </c>
      <c r="I2112" s="62">
        <v>267</v>
      </c>
      <c r="J2112" s="56" t="s">
        <v>235</v>
      </c>
      <c r="K2112" s="63">
        <v>17.16</v>
      </c>
      <c r="L2112" s="56">
        <f t="shared" si="733"/>
        <v>100</v>
      </c>
      <c r="M2112" s="56">
        <f t="shared" si="734"/>
        <v>100</v>
      </c>
      <c r="N2112" s="56">
        <f t="shared" si="735"/>
        <v>100</v>
      </c>
      <c r="O2112" s="56">
        <f t="shared" si="736"/>
        <v>100</v>
      </c>
      <c r="P2112" s="56">
        <f t="shared" si="737"/>
        <v>100</v>
      </c>
      <c r="Q2112" s="63"/>
      <c r="R2112" s="56"/>
      <c r="S2112" s="60">
        <f t="shared" si="750"/>
        <v>-8.4555700644783904E-4</v>
      </c>
      <c r="T2112" s="64">
        <f t="shared" si="751"/>
        <v>4.9541284403669561E-2</v>
      </c>
      <c r="V2112" s="65"/>
      <c r="W2112" s="65"/>
      <c r="Y2112" s="15" t="str">
        <f t="shared" si="738"/>
        <v>EASY</v>
      </c>
      <c r="AA2112" s="66">
        <f t="shared" si="752"/>
        <v>6.0841325528722345E-2</v>
      </c>
      <c r="AB2112">
        <f>LOOKUP($B2112,'07_L1政策步階'!$A$4:$A$14,'07_L1政策步階'!$C$4:$C$14)</f>
        <v>1</v>
      </c>
      <c r="AC2112" s="65"/>
      <c r="AD2112" s="65"/>
      <c r="AE2112" s="65"/>
      <c r="AF2112" s="65"/>
      <c r="AG2112" s="65"/>
      <c r="AH2112" s="65"/>
      <c r="AI2112" s="65"/>
      <c r="AJ2112" s="65"/>
      <c r="AK2112" s="65"/>
      <c r="AL2112">
        <f t="shared" si="739"/>
        <v>100</v>
      </c>
      <c r="AM2112">
        <f t="shared" si="740"/>
        <v>100</v>
      </c>
      <c r="AN2112" t="str">
        <f t="shared" si="741"/>
        <v/>
      </c>
      <c r="AO2112" t="str">
        <f t="shared" si="742"/>
        <v/>
      </c>
      <c r="AP2112" t="str">
        <f t="shared" si="743"/>
        <v/>
      </c>
      <c r="AQ2112" t="str">
        <f t="shared" si="744"/>
        <v/>
      </c>
      <c r="AR2112" t="str">
        <f t="shared" si="745"/>
        <v/>
      </c>
      <c r="AS2112" t="str">
        <f t="shared" si="746"/>
        <v/>
      </c>
      <c r="AT2112" t="str">
        <f t="shared" si="747"/>
        <v/>
      </c>
      <c r="AU2112" t="str">
        <f t="shared" si="748"/>
        <v/>
      </c>
      <c r="AV2112" t="str">
        <f t="shared" si="749"/>
        <v/>
      </c>
      <c r="AW2112">
        <f>'01_指標庫'!$H$4*ISNUMBER($F2112)+'01_指標庫'!$H$5*ISNUMBER($AA2112)+'01_指標庫'!$H$6*ISNUMBER($G2112)+'01_指標庫'!$H$7*ISNUMBER($H2112)+'01_指標庫'!$H$8*ISNUMBER($AF2112)+'01_指標庫'!$H$9*ISNUMBER($AG2112)+'01_指標庫'!$H$10*ISNUMBER($AB2112)+'01_指標庫'!$H$11*ISNUMBER($AC2112)+'01_指標庫'!$H$12*ISNUMBER($AD2112)+'01_指標庫'!$H$13*ISNUMBER($AE2112)+'01_指標庫'!$H$14*ISNUMBER($I2112)+'01_指標庫'!$H$15*ISNUMBER($AH2112)+'01_指標庫'!$H$16*ISNUMBER($K2112)+'01_指標庫'!$H$17*ISNUMBER($AI2112)+'01_指標庫'!$H$18*ISNUMBER($AJ2112)+'01_指標庫'!$H$19*ISNUMBER($AK2112)+'01_指標庫'!$H$20*ISNUMBER($BB2112)+'01_指標庫'!$H$21*ISNUMBER($BC2112)</f>
        <v>51</v>
      </c>
      <c r="AX2112">
        <f>IF(AW2112=0,50,ROUND(('01_指標庫'!$H$4*IF(ISNUMBER($F2112),L2112,0)+'01_指標庫'!$H$5*IF(ISNUMBER($AA2112),AL2112,0)+'01_指標庫'!$H$6*IF(ISNUMBER($G2112),M2112,0)+'01_指標庫'!$H$7*IF(ISNUMBER($H2112),N2112,0)+'01_指標庫'!$H$8*IF(ISNUMBER($AF2112),AQ2112,0)+'01_指標庫'!$H$9*IF(ISNUMBER($AG2112),AR2112,0)+'01_指標庫'!$H$10*IF(ISNUMBER($AB2112),AM2112,0)+'01_指標庫'!$H$11*IF(ISNUMBER($AC2112),AN2112,0)+'01_指標庫'!$H$12*IF(ISNUMBER($AD2112),AO2112,0)+'01_指標庫'!$H$13*IF(ISNUMBER($AE2112),AP2112,0)+'01_指標庫'!$H$14*IF(ISNUMBER($I2112),O2112,0)+'01_指標庫'!$H$15*IF(ISNUMBER($AH2112),AS2112,0)+'01_指標庫'!$H$16*IF(ISNUMBER($K2112),P2112,0)+'01_指標庫'!$H$17*IF(ISNUMBER($AI2112),AT2112,0)+'01_指標庫'!$H$18*IF(ISNUMBER($AJ2112),AU2112,0)+'01_指標庫'!$H$19*IF(ISNUMBER($AK2112),AV2112,0)+'01_指標庫'!$H$20*IF(ISNUMBER($BB2112),BB2112,0)+'01_指標庫'!$H$21*IF(ISNUMBER($BC2112),BC2112,0))/AW2112,1))</f>
        <v>88.2</v>
      </c>
      <c r="AY2112" s="67"/>
      <c r="AZ2112" s="67"/>
      <c r="BA2112" s="66">
        <f t="shared" si="753"/>
        <v>-1.0788395427209441E-2</v>
      </c>
      <c r="BB2112">
        <f t="shared" si="754"/>
        <v>0</v>
      </c>
      <c r="BC2112" t="str">
        <f t="shared" si="755"/>
        <v/>
      </c>
    </row>
    <row r="2113" spans="1:55" ht="15" customHeight="1">
      <c r="A2113" s="56">
        <v>2109</v>
      </c>
      <c r="B2113" s="57">
        <v>45617</v>
      </c>
      <c r="C2113" s="56">
        <v>2024</v>
      </c>
      <c r="D2113" s="58" t="s">
        <v>239</v>
      </c>
      <c r="E2113" s="59">
        <v>20740.78</v>
      </c>
      <c r="F2113" s="60">
        <v>8.8054999999999994E-2</v>
      </c>
      <c r="G2113" s="60">
        <v>-1.7824E-2</v>
      </c>
      <c r="H2113" s="61">
        <v>0.67349999999999999</v>
      </c>
      <c r="I2113" s="62">
        <v>261</v>
      </c>
      <c r="J2113" s="56" t="s">
        <v>235</v>
      </c>
      <c r="K2113" s="63">
        <v>16.87</v>
      </c>
      <c r="L2113" s="56">
        <f t="shared" si="733"/>
        <v>100</v>
      </c>
      <c r="M2113" s="56">
        <f t="shared" si="734"/>
        <v>100</v>
      </c>
      <c r="N2113" s="56">
        <f t="shared" si="735"/>
        <v>100</v>
      </c>
      <c r="O2113" s="56">
        <f t="shared" si="736"/>
        <v>100</v>
      </c>
      <c r="P2113" s="56">
        <f t="shared" si="737"/>
        <v>100</v>
      </c>
      <c r="Q2113" s="63"/>
      <c r="R2113" s="56"/>
      <c r="S2113" s="60">
        <f t="shared" si="750"/>
        <v>3.5650865385081776E-3</v>
      </c>
      <c r="T2113" s="64">
        <f t="shared" si="751"/>
        <v>-1.6899766899766799E-2</v>
      </c>
      <c r="V2113" s="65"/>
      <c r="W2113" s="65"/>
      <c r="Y2113" s="15" t="str">
        <f t="shared" si="738"/>
        <v>EASY</v>
      </c>
      <c r="AA2113" s="66">
        <f t="shared" si="752"/>
        <v>6.1393064021914023E-2</v>
      </c>
      <c r="AB2113">
        <f>LOOKUP($B2113,'07_L1政策步階'!$A$4:$A$14,'07_L1政策步階'!$C$4:$C$14)</f>
        <v>1</v>
      </c>
      <c r="AC2113" s="65"/>
      <c r="AD2113" s="65"/>
      <c r="AE2113" s="65"/>
      <c r="AF2113" s="65"/>
      <c r="AG2113" s="65"/>
      <c r="AH2113" s="65"/>
      <c r="AI2113" s="65"/>
      <c r="AJ2113" s="65"/>
      <c r="AK2113" s="65"/>
      <c r="AL2113">
        <f t="shared" si="739"/>
        <v>100</v>
      </c>
      <c r="AM2113">
        <f t="shared" si="740"/>
        <v>100</v>
      </c>
      <c r="AN2113" t="str">
        <f t="shared" si="741"/>
        <v/>
      </c>
      <c r="AO2113" t="str">
        <f t="shared" si="742"/>
        <v/>
      </c>
      <c r="AP2113" t="str">
        <f t="shared" si="743"/>
        <v/>
      </c>
      <c r="AQ2113" t="str">
        <f t="shared" si="744"/>
        <v/>
      </c>
      <c r="AR2113" t="str">
        <f t="shared" si="745"/>
        <v/>
      </c>
      <c r="AS2113" t="str">
        <f t="shared" si="746"/>
        <v/>
      </c>
      <c r="AT2113" t="str">
        <f t="shared" si="747"/>
        <v/>
      </c>
      <c r="AU2113" t="str">
        <f t="shared" si="748"/>
        <v/>
      </c>
      <c r="AV2113" t="str">
        <f t="shared" si="749"/>
        <v/>
      </c>
      <c r="AW2113">
        <f>'01_指標庫'!$H$4*ISNUMBER($F2113)+'01_指標庫'!$H$5*ISNUMBER($AA2113)+'01_指標庫'!$H$6*ISNUMBER($G2113)+'01_指標庫'!$H$7*ISNUMBER($H2113)+'01_指標庫'!$H$8*ISNUMBER($AF2113)+'01_指標庫'!$H$9*ISNUMBER($AG2113)+'01_指標庫'!$H$10*ISNUMBER($AB2113)+'01_指標庫'!$H$11*ISNUMBER($AC2113)+'01_指標庫'!$H$12*ISNUMBER($AD2113)+'01_指標庫'!$H$13*ISNUMBER($AE2113)+'01_指標庫'!$H$14*ISNUMBER($I2113)+'01_指標庫'!$H$15*ISNUMBER($AH2113)+'01_指標庫'!$H$16*ISNUMBER($K2113)+'01_指標庫'!$H$17*ISNUMBER($AI2113)+'01_指標庫'!$H$18*ISNUMBER($AJ2113)+'01_指標庫'!$H$19*ISNUMBER($AK2113)+'01_指標庫'!$H$20*ISNUMBER($BB2113)+'01_指標庫'!$H$21*ISNUMBER($BC2113)</f>
        <v>51</v>
      </c>
      <c r="AX2113">
        <f>IF(AW2113=0,50,ROUND(('01_指標庫'!$H$4*IF(ISNUMBER($F2113),L2113,0)+'01_指標庫'!$H$5*IF(ISNUMBER($AA2113),AL2113,0)+'01_指標庫'!$H$6*IF(ISNUMBER($G2113),M2113,0)+'01_指標庫'!$H$7*IF(ISNUMBER($H2113),N2113,0)+'01_指標庫'!$H$8*IF(ISNUMBER($AF2113),AQ2113,0)+'01_指標庫'!$H$9*IF(ISNUMBER($AG2113),AR2113,0)+'01_指標庫'!$H$10*IF(ISNUMBER($AB2113),AM2113,0)+'01_指標庫'!$H$11*IF(ISNUMBER($AC2113),AN2113,0)+'01_指標庫'!$H$12*IF(ISNUMBER($AD2113),AO2113,0)+'01_指標庫'!$H$13*IF(ISNUMBER($AE2113),AP2113,0)+'01_指標庫'!$H$14*IF(ISNUMBER($I2113),O2113,0)+'01_指標庫'!$H$15*IF(ISNUMBER($AH2113),AS2113,0)+'01_指標庫'!$H$16*IF(ISNUMBER($K2113),P2113,0)+'01_指標庫'!$H$17*IF(ISNUMBER($AI2113),AT2113,0)+'01_指標庫'!$H$18*IF(ISNUMBER($AJ2113),AU2113,0)+'01_指標庫'!$H$19*IF(ISNUMBER($AK2113),AV2113,0)+'01_指標庫'!$H$20*IF(ISNUMBER($BB2113),BB2113,0)+'01_指標庫'!$H$21*IF(ISNUMBER($BC2113),BC2113,0))/AW2113,1))</f>
        <v>88.2</v>
      </c>
      <c r="AY2113" s="67"/>
      <c r="AZ2113" s="67"/>
      <c r="BA2113" s="66">
        <f t="shared" si="753"/>
        <v>-1.0571747331781234E-2</v>
      </c>
      <c r="BB2113">
        <f t="shared" si="754"/>
        <v>0</v>
      </c>
      <c r="BC2113" t="str">
        <f t="shared" si="755"/>
        <v/>
      </c>
    </row>
    <row r="2114" spans="1:55" ht="15" customHeight="1">
      <c r="A2114" s="56">
        <v>2110</v>
      </c>
      <c r="B2114" s="57">
        <v>45618</v>
      </c>
      <c r="C2114" s="56">
        <v>2024</v>
      </c>
      <c r="D2114" s="58" t="s">
        <v>234</v>
      </c>
      <c r="E2114" s="59">
        <v>20776.23</v>
      </c>
      <c r="F2114" s="60">
        <v>8.906E-2</v>
      </c>
      <c r="G2114" s="60">
        <v>-1.6146000000000001E-2</v>
      </c>
      <c r="H2114" s="61">
        <v>0.69389999999999996</v>
      </c>
      <c r="I2114" s="62">
        <v>261</v>
      </c>
      <c r="J2114" s="56" t="s">
        <v>235</v>
      </c>
      <c r="K2114" s="63">
        <v>15.24</v>
      </c>
      <c r="L2114" s="56">
        <f t="shared" si="733"/>
        <v>100</v>
      </c>
      <c r="M2114" s="56">
        <f t="shared" si="734"/>
        <v>100</v>
      </c>
      <c r="N2114" s="56">
        <f t="shared" si="735"/>
        <v>100</v>
      </c>
      <c r="O2114" s="56">
        <f t="shared" si="736"/>
        <v>100</v>
      </c>
      <c r="P2114" s="56">
        <f t="shared" si="737"/>
        <v>100</v>
      </c>
      <c r="Q2114" s="63"/>
      <c r="R2114" s="56"/>
      <c r="S2114" s="60">
        <f t="shared" si="750"/>
        <v>1.7091931933128635E-3</v>
      </c>
      <c r="T2114" s="64">
        <f t="shared" si="751"/>
        <v>-9.6621221102548893E-2</v>
      </c>
      <c r="V2114" s="65"/>
      <c r="W2114" s="65"/>
      <c r="Y2114" s="15" t="str">
        <f t="shared" si="738"/>
        <v>EASY</v>
      </c>
      <c r="AA2114" s="66">
        <f t="shared" si="752"/>
        <v>6.1883111133584467E-2</v>
      </c>
      <c r="AB2114">
        <f>LOOKUP($B2114,'07_L1政策步階'!$A$4:$A$14,'07_L1政策步階'!$C$4:$C$14)</f>
        <v>1</v>
      </c>
      <c r="AC2114" s="65"/>
      <c r="AD2114" s="65"/>
      <c r="AE2114" s="65"/>
      <c r="AF2114" s="65"/>
      <c r="AG2114" s="65"/>
      <c r="AH2114" s="65"/>
      <c r="AI2114" s="65"/>
      <c r="AJ2114" s="65"/>
      <c r="AK2114" s="65"/>
      <c r="AL2114">
        <f t="shared" si="739"/>
        <v>100</v>
      </c>
      <c r="AM2114">
        <f t="shared" si="740"/>
        <v>100</v>
      </c>
      <c r="AN2114" t="str">
        <f t="shared" si="741"/>
        <v/>
      </c>
      <c r="AO2114" t="str">
        <f t="shared" si="742"/>
        <v/>
      </c>
      <c r="AP2114" t="str">
        <f t="shared" si="743"/>
        <v/>
      </c>
      <c r="AQ2114" t="str">
        <f t="shared" si="744"/>
        <v/>
      </c>
      <c r="AR2114" t="str">
        <f t="shared" si="745"/>
        <v/>
      </c>
      <c r="AS2114" t="str">
        <f t="shared" si="746"/>
        <v/>
      </c>
      <c r="AT2114" t="str">
        <f t="shared" si="747"/>
        <v/>
      </c>
      <c r="AU2114" t="str">
        <f t="shared" si="748"/>
        <v/>
      </c>
      <c r="AV2114" t="str">
        <f t="shared" si="749"/>
        <v/>
      </c>
      <c r="AW2114">
        <f>'01_指標庫'!$H$4*ISNUMBER($F2114)+'01_指標庫'!$H$5*ISNUMBER($AA2114)+'01_指標庫'!$H$6*ISNUMBER($G2114)+'01_指標庫'!$H$7*ISNUMBER($H2114)+'01_指標庫'!$H$8*ISNUMBER($AF2114)+'01_指標庫'!$H$9*ISNUMBER($AG2114)+'01_指標庫'!$H$10*ISNUMBER($AB2114)+'01_指標庫'!$H$11*ISNUMBER($AC2114)+'01_指標庫'!$H$12*ISNUMBER($AD2114)+'01_指標庫'!$H$13*ISNUMBER($AE2114)+'01_指標庫'!$H$14*ISNUMBER($I2114)+'01_指標庫'!$H$15*ISNUMBER($AH2114)+'01_指標庫'!$H$16*ISNUMBER($K2114)+'01_指標庫'!$H$17*ISNUMBER($AI2114)+'01_指標庫'!$H$18*ISNUMBER($AJ2114)+'01_指標庫'!$H$19*ISNUMBER($AK2114)+'01_指標庫'!$H$20*ISNUMBER($BB2114)+'01_指標庫'!$H$21*ISNUMBER($BC2114)</f>
        <v>51</v>
      </c>
      <c r="AX2114">
        <f>IF(AW2114=0,50,ROUND(('01_指標庫'!$H$4*IF(ISNUMBER($F2114),L2114,0)+'01_指標庫'!$H$5*IF(ISNUMBER($AA2114),AL2114,0)+'01_指標庫'!$H$6*IF(ISNUMBER($G2114),M2114,0)+'01_指標庫'!$H$7*IF(ISNUMBER($H2114),N2114,0)+'01_指標庫'!$H$8*IF(ISNUMBER($AF2114),AQ2114,0)+'01_指標庫'!$H$9*IF(ISNUMBER($AG2114),AR2114,0)+'01_指標庫'!$H$10*IF(ISNUMBER($AB2114),AM2114,0)+'01_指標庫'!$H$11*IF(ISNUMBER($AC2114),AN2114,0)+'01_指標庫'!$H$12*IF(ISNUMBER($AD2114),AO2114,0)+'01_指標庫'!$H$13*IF(ISNUMBER($AE2114),AP2114,0)+'01_指標庫'!$H$14*IF(ISNUMBER($I2114),O2114,0)+'01_指標庫'!$H$15*IF(ISNUMBER($AH2114),AS2114,0)+'01_指標庫'!$H$16*IF(ISNUMBER($K2114),P2114,0)+'01_指標庫'!$H$17*IF(ISNUMBER($AI2114),AT2114,0)+'01_指標庫'!$H$18*IF(ISNUMBER($AJ2114),AU2114,0)+'01_指標庫'!$H$19*IF(ISNUMBER($AK2114),AV2114,0)+'01_指標庫'!$H$20*IF(ISNUMBER($BB2114),BB2114,0)+'01_指標庫'!$H$21*IF(ISNUMBER($BC2114),BC2114,0))/AW2114,1))</f>
        <v>88.2</v>
      </c>
      <c r="AY2114" s="67"/>
      <c r="AZ2114" s="67"/>
      <c r="BA2114" s="66">
        <f t="shared" si="753"/>
        <v>-5.2736195460942881E-3</v>
      </c>
      <c r="BB2114">
        <f t="shared" si="754"/>
        <v>0</v>
      </c>
      <c r="BC2114" t="str">
        <f t="shared" si="755"/>
        <v/>
      </c>
    </row>
    <row r="2115" spans="1:55" ht="15" customHeight="1">
      <c r="A2115" s="56">
        <v>2111</v>
      </c>
      <c r="B2115" s="57">
        <v>45621</v>
      </c>
      <c r="C2115" s="56">
        <v>2024</v>
      </c>
      <c r="D2115" s="58" t="s">
        <v>236</v>
      </c>
      <c r="E2115" s="59">
        <v>20804.89</v>
      </c>
      <c r="F2115" s="60">
        <v>8.9749999999999996E-2</v>
      </c>
      <c r="G2115" s="60">
        <v>-1.4788000000000001E-2</v>
      </c>
      <c r="H2115" s="61">
        <v>0.75509999999999999</v>
      </c>
      <c r="I2115" s="62">
        <v>264</v>
      </c>
      <c r="J2115" s="56" t="s">
        <v>235</v>
      </c>
      <c r="K2115" s="63">
        <v>14.6</v>
      </c>
      <c r="L2115" s="56">
        <f t="shared" si="733"/>
        <v>100</v>
      </c>
      <c r="M2115" s="56">
        <f t="shared" si="734"/>
        <v>100</v>
      </c>
      <c r="N2115" s="56">
        <f t="shared" si="735"/>
        <v>100</v>
      </c>
      <c r="O2115" s="56">
        <f t="shared" si="736"/>
        <v>100</v>
      </c>
      <c r="P2115" s="56">
        <f t="shared" si="737"/>
        <v>100</v>
      </c>
      <c r="Q2115" s="63"/>
      <c r="R2115" s="56"/>
      <c r="S2115" s="60">
        <f t="shared" si="750"/>
        <v>1.3794610475528213E-3</v>
      </c>
      <c r="T2115" s="64">
        <f t="shared" si="751"/>
        <v>-4.1994750656167978E-2</v>
      </c>
      <c r="V2115" s="65"/>
      <c r="W2115" s="65"/>
      <c r="Y2115" s="15" t="str">
        <f t="shared" si="738"/>
        <v>EASY</v>
      </c>
      <c r="AA2115" s="66">
        <f t="shared" si="752"/>
        <v>6.2540196214081689E-2</v>
      </c>
      <c r="AB2115">
        <f>LOOKUP($B2115,'07_L1政策步階'!$A$4:$A$14,'07_L1政策步階'!$C$4:$C$14)</f>
        <v>1</v>
      </c>
      <c r="AC2115" s="65"/>
      <c r="AD2115" s="65"/>
      <c r="AE2115" s="65"/>
      <c r="AF2115" s="65"/>
      <c r="AG2115" s="65"/>
      <c r="AH2115" s="65"/>
      <c r="AI2115" s="65"/>
      <c r="AJ2115" s="65"/>
      <c r="AK2115" s="65"/>
      <c r="AL2115">
        <f t="shared" si="739"/>
        <v>100</v>
      </c>
      <c r="AM2115">
        <f t="shared" si="740"/>
        <v>100</v>
      </c>
      <c r="AN2115" t="str">
        <f t="shared" si="741"/>
        <v/>
      </c>
      <c r="AO2115" t="str">
        <f t="shared" si="742"/>
        <v/>
      </c>
      <c r="AP2115" t="str">
        <f t="shared" si="743"/>
        <v/>
      </c>
      <c r="AQ2115" t="str">
        <f t="shared" si="744"/>
        <v/>
      </c>
      <c r="AR2115" t="str">
        <f t="shared" si="745"/>
        <v/>
      </c>
      <c r="AS2115" t="str">
        <f t="shared" si="746"/>
        <v/>
      </c>
      <c r="AT2115" t="str">
        <f t="shared" si="747"/>
        <v/>
      </c>
      <c r="AU2115" t="str">
        <f t="shared" si="748"/>
        <v/>
      </c>
      <c r="AV2115" t="str">
        <f t="shared" si="749"/>
        <v/>
      </c>
      <c r="AW2115">
        <f>'01_指標庫'!$H$4*ISNUMBER($F2115)+'01_指標庫'!$H$5*ISNUMBER($AA2115)+'01_指標庫'!$H$6*ISNUMBER($G2115)+'01_指標庫'!$H$7*ISNUMBER($H2115)+'01_指標庫'!$H$8*ISNUMBER($AF2115)+'01_指標庫'!$H$9*ISNUMBER($AG2115)+'01_指標庫'!$H$10*ISNUMBER($AB2115)+'01_指標庫'!$H$11*ISNUMBER($AC2115)+'01_指標庫'!$H$12*ISNUMBER($AD2115)+'01_指標庫'!$H$13*ISNUMBER($AE2115)+'01_指標庫'!$H$14*ISNUMBER($I2115)+'01_指標庫'!$H$15*ISNUMBER($AH2115)+'01_指標庫'!$H$16*ISNUMBER($K2115)+'01_指標庫'!$H$17*ISNUMBER($AI2115)+'01_指標庫'!$H$18*ISNUMBER($AJ2115)+'01_指標庫'!$H$19*ISNUMBER($AK2115)+'01_指標庫'!$H$20*ISNUMBER($BB2115)+'01_指標庫'!$H$21*ISNUMBER($BC2115)</f>
        <v>51</v>
      </c>
      <c r="AX2115">
        <f>IF(AW2115=0,50,ROUND(('01_指標庫'!$H$4*IF(ISNUMBER($F2115),L2115,0)+'01_指標庫'!$H$5*IF(ISNUMBER($AA2115),AL2115,0)+'01_指標庫'!$H$6*IF(ISNUMBER($G2115),M2115,0)+'01_指標庫'!$H$7*IF(ISNUMBER($H2115),N2115,0)+'01_指標庫'!$H$8*IF(ISNUMBER($AF2115),AQ2115,0)+'01_指標庫'!$H$9*IF(ISNUMBER($AG2115),AR2115,0)+'01_指標庫'!$H$10*IF(ISNUMBER($AB2115),AM2115,0)+'01_指標庫'!$H$11*IF(ISNUMBER($AC2115),AN2115,0)+'01_指標庫'!$H$12*IF(ISNUMBER($AD2115),AO2115,0)+'01_指標庫'!$H$13*IF(ISNUMBER($AE2115),AP2115,0)+'01_指標庫'!$H$14*IF(ISNUMBER($I2115),O2115,0)+'01_指標庫'!$H$15*IF(ISNUMBER($AH2115),AS2115,0)+'01_指標庫'!$H$16*IF(ISNUMBER($K2115),P2115,0)+'01_指標庫'!$H$17*IF(ISNUMBER($AI2115),AT2115,0)+'01_指標庫'!$H$18*IF(ISNUMBER($AJ2115),AU2115,0)+'01_指標庫'!$H$19*IF(ISNUMBER($AK2115),AV2115,0)+'01_指標庫'!$H$20*IF(ISNUMBER($BB2115),BB2115,0)+'01_指標庫'!$H$21*IF(ISNUMBER($BC2115),BC2115,0))/AW2115,1))</f>
        <v>94.1</v>
      </c>
      <c r="AY2115" s="67"/>
      <c r="AZ2115" s="67"/>
      <c r="BA2115" s="66">
        <f t="shared" si="753"/>
        <v>-1.2684809388041618E-3</v>
      </c>
      <c r="BB2115">
        <f t="shared" si="754"/>
        <v>50</v>
      </c>
      <c r="BC2115" t="str">
        <f t="shared" si="755"/>
        <v/>
      </c>
    </row>
    <row r="2116" spans="1:55" ht="15" customHeight="1">
      <c r="A2116" s="56">
        <v>2112</v>
      </c>
      <c r="B2116" s="57">
        <v>45622</v>
      </c>
      <c r="C2116" s="56">
        <v>2024</v>
      </c>
      <c r="D2116" s="58" t="s">
        <v>237</v>
      </c>
      <c r="E2116" s="59">
        <v>20922.900000000001</v>
      </c>
      <c r="F2116" s="60">
        <v>9.5060000000000006E-2</v>
      </c>
      <c r="G2116" s="60">
        <v>-9.1999999999999998E-3</v>
      </c>
      <c r="H2116" s="61">
        <v>0.77549999999999997</v>
      </c>
      <c r="I2116" s="62">
        <v>268</v>
      </c>
      <c r="J2116" s="56" t="s">
        <v>235</v>
      </c>
      <c r="K2116" s="63">
        <v>14.1</v>
      </c>
      <c r="L2116" s="56">
        <f t="shared" si="733"/>
        <v>100</v>
      </c>
      <c r="M2116" s="56">
        <f t="shared" si="734"/>
        <v>100</v>
      </c>
      <c r="N2116" s="56">
        <f t="shared" si="735"/>
        <v>100</v>
      </c>
      <c r="O2116" s="56">
        <f t="shared" si="736"/>
        <v>100</v>
      </c>
      <c r="P2116" s="56">
        <f t="shared" si="737"/>
        <v>100</v>
      </c>
      <c r="Q2116" s="63"/>
      <c r="R2116" s="56"/>
      <c r="S2116" s="60">
        <f t="shared" si="750"/>
        <v>5.6722241742206414E-3</v>
      </c>
      <c r="T2116" s="64">
        <f t="shared" si="751"/>
        <v>-3.4246575342465779E-2</v>
      </c>
      <c r="V2116" s="65"/>
      <c r="W2116" s="65"/>
      <c r="Y2116" s="15" t="str">
        <f t="shared" si="738"/>
        <v>EASY</v>
      </c>
      <c r="AA2116" s="66">
        <f t="shared" si="752"/>
        <v>6.3255032612594464E-2</v>
      </c>
      <c r="AB2116">
        <f>LOOKUP($B2116,'07_L1政策步階'!$A$4:$A$14,'07_L1政策步階'!$C$4:$C$14)</f>
        <v>1</v>
      </c>
      <c r="AC2116" s="65"/>
      <c r="AD2116" s="65"/>
      <c r="AE2116" s="65"/>
      <c r="AF2116" s="65"/>
      <c r="AG2116" s="65"/>
      <c r="AH2116" s="65"/>
      <c r="AI2116" s="65"/>
      <c r="AJ2116" s="65"/>
      <c r="AK2116" s="65"/>
      <c r="AL2116">
        <f t="shared" si="739"/>
        <v>100</v>
      </c>
      <c r="AM2116">
        <f t="shared" si="740"/>
        <v>100</v>
      </c>
      <c r="AN2116" t="str">
        <f t="shared" si="741"/>
        <v/>
      </c>
      <c r="AO2116" t="str">
        <f t="shared" si="742"/>
        <v/>
      </c>
      <c r="AP2116" t="str">
        <f t="shared" si="743"/>
        <v/>
      </c>
      <c r="AQ2116" t="str">
        <f t="shared" si="744"/>
        <v/>
      </c>
      <c r="AR2116" t="str">
        <f t="shared" si="745"/>
        <v/>
      </c>
      <c r="AS2116" t="str">
        <f t="shared" si="746"/>
        <v/>
      </c>
      <c r="AT2116" t="str">
        <f t="shared" si="747"/>
        <v/>
      </c>
      <c r="AU2116" t="str">
        <f t="shared" si="748"/>
        <v/>
      </c>
      <c r="AV2116" t="str">
        <f t="shared" si="749"/>
        <v/>
      </c>
      <c r="AW2116">
        <f>'01_指標庫'!$H$4*ISNUMBER($F2116)+'01_指標庫'!$H$5*ISNUMBER($AA2116)+'01_指標庫'!$H$6*ISNUMBER($G2116)+'01_指標庫'!$H$7*ISNUMBER($H2116)+'01_指標庫'!$H$8*ISNUMBER($AF2116)+'01_指標庫'!$H$9*ISNUMBER($AG2116)+'01_指標庫'!$H$10*ISNUMBER($AB2116)+'01_指標庫'!$H$11*ISNUMBER($AC2116)+'01_指標庫'!$H$12*ISNUMBER($AD2116)+'01_指標庫'!$H$13*ISNUMBER($AE2116)+'01_指標庫'!$H$14*ISNUMBER($I2116)+'01_指標庫'!$H$15*ISNUMBER($AH2116)+'01_指標庫'!$H$16*ISNUMBER($K2116)+'01_指標庫'!$H$17*ISNUMBER($AI2116)+'01_指標庫'!$H$18*ISNUMBER($AJ2116)+'01_指標庫'!$H$19*ISNUMBER($AK2116)+'01_指標庫'!$H$20*ISNUMBER($BB2116)+'01_指標庫'!$H$21*ISNUMBER($BC2116)</f>
        <v>51</v>
      </c>
      <c r="AX2116">
        <f>IF(AW2116=0,50,ROUND(('01_指標庫'!$H$4*IF(ISNUMBER($F2116),L2116,0)+'01_指標庫'!$H$5*IF(ISNUMBER($AA2116),AL2116,0)+'01_指標庫'!$H$6*IF(ISNUMBER($G2116),M2116,0)+'01_指標庫'!$H$7*IF(ISNUMBER($H2116),N2116,0)+'01_指標庫'!$H$8*IF(ISNUMBER($AF2116),AQ2116,0)+'01_指標庫'!$H$9*IF(ISNUMBER($AG2116),AR2116,0)+'01_指標庫'!$H$10*IF(ISNUMBER($AB2116),AM2116,0)+'01_指標庫'!$H$11*IF(ISNUMBER($AC2116),AN2116,0)+'01_指標庫'!$H$12*IF(ISNUMBER($AD2116),AO2116,0)+'01_指標庫'!$H$13*IF(ISNUMBER($AE2116),AP2116,0)+'01_指標庫'!$H$14*IF(ISNUMBER($I2116),O2116,0)+'01_指標庫'!$H$15*IF(ISNUMBER($AH2116),AS2116,0)+'01_指標庫'!$H$16*IF(ISNUMBER($K2116),P2116,0)+'01_指標庫'!$H$17*IF(ISNUMBER($AI2116),AT2116,0)+'01_指標庫'!$H$18*IF(ISNUMBER($AJ2116),AU2116,0)+'01_指標庫'!$H$19*IF(ISNUMBER($AK2116),AV2116,0)+'01_指標庫'!$H$20*IF(ISNUMBER($BB2116),BB2116,0)+'01_指標庫'!$H$21*IF(ISNUMBER($BC2116),BC2116,0))/AW2116,1))</f>
        <v>94.1</v>
      </c>
      <c r="AY2116" s="67"/>
      <c r="AZ2116" s="67"/>
      <c r="BA2116" s="66">
        <f t="shared" si="753"/>
        <v>1.7408435562180635E-3</v>
      </c>
      <c r="BB2116">
        <f t="shared" si="754"/>
        <v>50</v>
      </c>
      <c r="BC2116" t="str">
        <f t="shared" si="755"/>
        <v/>
      </c>
    </row>
    <row r="2117" spans="1:55" ht="15" customHeight="1">
      <c r="A2117" s="56">
        <v>2113</v>
      </c>
      <c r="B2117" s="57">
        <v>45623</v>
      </c>
      <c r="C2117" s="56">
        <v>2024</v>
      </c>
      <c r="D2117" s="58" t="s">
        <v>238</v>
      </c>
      <c r="E2117" s="59">
        <v>20744.490000000002</v>
      </c>
      <c r="F2117" s="60">
        <v>8.4830000000000003E-2</v>
      </c>
      <c r="G2117" s="60">
        <v>-1.7649000000000001E-2</v>
      </c>
      <c r="H2117" s="61">
        <v>0.73470000000000002</v>
      </c>
      <c r="I2117" s="62">
        <v>269</v>
      </c>
      <c r="J2117" s="56" t="s">
        <v>235</v>
      </c>
      <c r="K2117" s="63">
        <v>14.1</v>
      </c>
      <c r="L2117" s="56">
        <f t="shared" ref="L2117:L2180" si="756">IF(COUNT(F2117)=0,50,IF(F2117&gt;=0,100,IF(F2117&gt;=-0.02,50,0)))</f>
        <v>100</v>
      </c>
      <c r="M2117" s="56">
        <f t="shared" ref="M2117:M2180" si="757">IF(COUNT(G2117)=0,50,IF(G2117&gt;-0.06,100,IF(G2117&gt;-0.15,50,0)))</f>
        <v>100</v>
      </c>
      <c r="N2117" s="56">
        <f t="shared" ref="N2117:N2180" si="758">IF(COUNT(H2117)=0,50,IF(H2117&gt;=0.6,100,IF(H2117&gt;=0.4,50,0)))</f>
        <v>100</v>
      </c>
      <c r="O2117" s="56">
        <f t="shared" ref="O2117:O2180" si="759">IF(COUNT(I2117)=0,50,IF(J2117="proxy_vix",50,IF(I2117&lt;350,100,IF(I2117&lt;=450,50,0))))</f>
        <v>100</v>
      </c>
      <c r="P2117" s="56">
        <f t="shared" ref="P2117:P2180" si="760">IF(COUNT(K2117)=0,50,IF(K2117&lt;20,100,IF(K2117&lt;=25,50,0)))</f>
        <v>100</v>
      </c>
      <c r="Q2117" s="63"/>
      <c r="R2117" s="56"/>
      <c r="S2117" s="60">
        <f t="shared" si="750"/>
        <v>-8.5270206328950104E-3</v>
      </c>
      <c r="T2117" s="64">
        <f t="shared" si="751"/>
        <v>0</v>
      </c>
      <c r="V2117" s="65"/>
      <c r="W2117" s="65"/>
      <c r="Y2117" s="15" t="str">
        <f t="shared" ref="Y2117:Y2180" si="761">IF(AX2117&gt;=70,"EASY",IF(AX2117&gt;40,"UNCERTAIN","HARD"))</f>
        <v>EASY</v>
      </c>
      <c r="AA2117" s="66">
        <f t="shared" si="752"/>
        <v>6.3845193290709368E-2</v>
      </c>
      <c r="AB2117">
        <f>LOOKUP($B2117,'07_L1政策步階'!$A$4:$A$14,'07_L1政策步階'!$C$4:$C$14)</f>
        <v>1</v>
      </c>
      <c r="AC2117" s="65"/>
      <c r="AD2117" s="65"/>
      <c r="AE2117" s="65"/>
      <c r="AF2117" s="65"/>
      <c r="AG2117" s="65"/>
      <c r="AH2117" s="65"/>
      <c r="AI2117" s="65"/>
      <c r="AJ2117" s="65"/>
      <c r="AK2117" s="65"/>
      <c r="AL2117">
        <f t="shared" ref="AL2117:AL2180" si="762">IF(ISNUMBER($AA2117),IF($AA2117&gt;=0.005,100,IF($AA2117&gt;=-0.015,50,0)),"")</f>
        <v>100</v>
      </c>
      <c r="AM2117">
        <f t="shared" ref="AM2117:AM2180" si="763">IF(ISNUMBER($AB2117),IF($AB2117=1,100,IF($AB2117=0,50,0)),"")</f>
        <v>100</v>
      </c>
      <c r="AN2117" t="str">
        <f t="shared" ref="AN2117:AN2180" si="764">IF(ISNUMBER($AC2117),IF($AC2117&gt;=0.001,100,IF($AC2117&gt;=-0.003,50,0)),"")</f>
        <v/>
      </c>
      <c r="AO2117" t="str">
        <f t="shared" ref="AO2117:AO2180" si="765">IF(ISNUMBER($AD2117),IF($AD2117&gt;=0.04,100,IF($AD2117&gt;=0,50,0)),"")</f>
        <v/>
      </c>
      <c r="AP2117" t="str">
        <f t="shared" ref="AP2117:AP2180" si="766">IF(ISNUMBER($AE2117),IF($AE2117&gt;=25,100,IF($AE2117&gt;=-75,50,0)),"")</f>
        <v/>
      </c>
      <c r="AQ2117" t="str">
        <f t="shared" ref="AQ2117:AQ2180" si="767">IF(ISNUMBER($AF2117),IF($AF2117&gt;0,100,IF($AF2117&gt;=-50,50,0)),"")</f>
        <v/>
      </c>
      <c r="AR2117" t="str">
        <f t="shared" ref="AR2117:AR2180" si="768">IF(ISNUMBER($AG2117),IF($AG2117=1,100,IF($AG2117=0,50,0)),"")</f>
        <v/>
      </c>
      <c r="AS2117" t="str">
        <f t="shared" ref="AS2117:AS2180" si="769">IF(ISNUMBER($AH2117),IF($AH2117&lt;0,100,IF($AH2117&lt;=20,50,0)),"")</f>
        <v/>
      </c>
      <c r="AT2117" t="str">
        <f t="shared" ref="AT2117:AT2180" si="770">IF(ISNUMBER($AI2117),IF($AI2117&lt;0.95,100,IF($AI2117&lt;=1,50,0)),"")</f>
        <v/>
      </c>
      <c r="AU2117" t="str">
        <f t="shared" ref="AU2117:AU2180" si="771">IF(ISNUMBER($AJ2117),IF($AJ2117&lt;30,0,IF($AJ2117&lt;40,50,IF($AJ2117&lt;=90,100,50))),"")</f>
        <v/>
      </c>
      <c r="AV2117" t="str">
        <f t="shared" ref="AV2117:AV2180" si="772">IF(ISNUMBER($AK2117),IF($AK2117&gt;-0.2,100,IF($AK2117&gt;=-0.4,50,0)),"")</f>
        <v/>
      </c>
      <c r="AW2117">
        <f>'01_指標庫'!$H$4*ISNUMBER($F2117)+'01_指標庫'!$H$5*ISNUMBER($AA2117)+'01_指標庫'!$H$6*ISNUMBER($G2117)+'01_指標庫'!$H$7*ISNUMBER($H2117)+'01_指標庫'!$H$8*ISNUMBER($AF2117)+'01_指標庫'!$H$9*ISNUMBER($AG2117)+'01_指標庫'!$H$10*ISNUMBER($AB2117)+'01_指標庫'!$H$11*ISNUMBER($AC2117)+'01_指標庫'!$H$12*ISNUMBER($AD2117)+'01_指標庫'!$H$13*ISNUMBER($AE2117)+'01_指標庫'!$H$14*ISNUMBER($I2117)+'01_指標庫'!$H$15*ISNUMBER($AH2117)+'01_指標庫'!$H$16*ISNUMBER($K2117)+'01_指標庫'!$H$17*ISNUMBER($AI2117)+'01_指標庫'!$H$18*ISNUMBER($AJ2117)+'01_指標庫'!$H$19*ISNUMBER($AK2117)+'01_指標庫'!$H$20*ISNUMBER($BB2117)+'01_指標庫'!$H$21*ISNUMBER($BC2117)</f>
        <v>51</v>
      </c>
      <c r="AX2117">
        <f>IF(AW2117=0,50,ROUND(('01_指標庫'!$H$4*IF(ISNUMBER($F2117),L2117,0)+'01_指標庫'!$H$5*IF(ISNUMBER($AA2117),AL2117,0)+'01_指標庫'!$H$6*IF(ISNUMBER($G2117),M2117,0)+'01_指標庫'!$H$7*IF(ISNUMBER($H2117),N2117,0)+'01_指標庫'!$H$8*IF(ISNUMBER($AF2117),AQ2117,0)+'01_指標庫'!$H$9*IF(ISNUMBER($AG2117),AR2117,0)+'01_指標庫'!$H$10*IF(ISNUMBER($AB2117),AM2117,0)+'01_指標庫'!$H$11*IF(ISNUMBER($AC2117),AN2117,0)+'01_指標庫'!$H$12*IF(ISNUMBER($AD2117),AO2117,0)+'01_指標庫'!$H$13*IF(ISNUMBER($AE2117),AP2117,0)+'01_指標庫'!$H$14*IF(ISNUMBER($I2117),O2117,0)+'01_指標庫'!$H$15*IF(ISNUMBER($AH2117),AS2117,0)+'01_指標庫'!$H$16*IF(ISNUMBER($K2117),P2117,0)+'01_指標庫'!$H$17*IF(ISNUMBER($AI2117),AT2117,0)+'01_指標庫'!$H$18*IF(ISNUMBER($AJ2117),AU2117,0)+'01_指標庫'!$H$19*IF(ISNUMBER($AK2117),AV2117,0)+'01_指標庫'!$H$20*IF(ISNUMBER($BB2117),BB2117,0)+'01_指標庫'!$H$21*IF(ISNUMBER($BC2117),BC2117,0))/AW2117,1))</f>
        <v>94.1</v>
      </c>
      <c r="AY2117" s="67"/>
      <c r="AZ2117" s="67"/>
      <c r="BA2117" s="66">
        <f t="shared" si="753"/>
        <v>3.8982778330380885E-3</v>
      </c>
      <c r="BB2117">
        <f t="shared" si="754"/>
        <v>50</v>
      </c>
      <c r="BC2117" t="str">
        <f t="shared" si="755"/>
        <v/>
      </c>
    </row>
    <row r="2118" spans="1:55" ht="15" customHeight="1">
      <c r="A2118" s="56">
        <v>2114</v>
      </c>
      <c r="B2118" s="57">
        <v>45625</v>
      </c>
      <c r="C2118" s="56">
        <v>2024</v>
      </c>
      <c r="D2118" s="58" t="s">
        <v>234</v>
      </c>
      <c r="E2118" s="59">
        <v>20930.37</v>
      </c>
      <c r="F2118" s="60">
        <v>9.3657000000000004E-2</v>
      </c>
      <c r="G2118" s="60">
        <v>-8.8459999999999997E-3</v>
      </c>
      <c r="H2118" s="61">
        <v>0.75509999999999999</v>
      </c>
      <c r="I2118" s="62">
        <v>272</v>
      </c>
      <c r="J2118" s="56" t="s">
        <v>235</v>
      </c>
      <c r="K2118" s="63">
        <v>13.51</v>
      </c>
      <c r="L2118" s="56">
        <f t="shared" si="756"/>
        <v>100</v>
      </c>
      <c r="M2118" s="56">
        <f t="shared" si="757"/>
        <v>100</v>
      </c>
      <c r="N2118" s="56">
        <f t="shared" si="758"/>
        <v>100</v>
      </c>
      <c r="O2118" s="56">
        <f t="shared" si="759"/>
        <v>100</v>
      </c>
      <c r="P2118" s="56">
        <f t="shared" si="760"/>
        <v>100</v>
      </c>
      <c r="Q2118" s="63"/>
      <c r="R2118" s="56"/>
      <c r="S2118" s="60">
        <f t="shared" ref="S2118:S2181" si="773">$E2118/$E2117-1</f>
        <v>8.960451666924385E-3</v>
      </c>
      <c r="T2118" s="64">
        <f t="shared" ref="T2118:T2181" si="774">$K2118/$K2117-1</f>
        <v>-4.1843971631205679E-2</v>
      </c>
      <c r="V2118" s="65"/>
      <c r="W2118" s="65"/>
      <c r="Y2118" s="15" t="str">
        <f t="shared" si="761"/>
        <v>EASY</v>
      </c>
      <c r="AA2118" s="66">
        <f t="shared" si="752"/>
        <v>6.4116917102233772E-2</v>
      </c>
      <c r="AB2118">
        <f>LOOKUP($B2118,'07_L1政策步階'!$A$4:$A$14,'07_L1政策步階'!$C$4:$C$14)</f>
        <v>1</v>
      </c>
      <c r="AC2118" s="65"/>
      <c r="AD2118" s="65"/>
      <c r="AE2118" s="65"/>
      <c r="AF2118" s="65"/>
      <c r="AG2118" s="65"/>
      <c r="AH2118" s="65"/>
      <c r="AI2118" s="65"/>
      <c r="AJ2118" s="65"/>
      <c r="AK2118" s="65"/>
      <c r="AL2118">
        <f t="shared" si="762"/>
        <v>100</v>
      </c>
      <c r="AM2118">
        <f t="shared" si="763"/>
        <v>100</v>
      </c>
      <c r="AN2118" t="str">
        <f t="shared" si="764"/>
        <v/>
      </c>
      <c r="AO2118" t="str">
        <f t="shared" si="765"/>
        <v/>
      </c>
      <c r="AP2118" t="str">
        <f t="shared" si="766"/>
        <v/>
      </c>
      <c r="AQ2118" t="str">
        <f t="shared" si="767"/>
        <v/>
      </c>
      <c r="AR2118" t="str">
        <f t="shared" si="768"/>
        <v/>
      </c>
      <c r="AS2118" t="str">
        <f t="shared" si="769"/>
        <v/>
      </c>
      <c r="AT2118" t="str">
        <f t="shared" si="770"/>
        <v/>
      </c>
      <c r="AU2118" t="str">
        <f t="shared" si="771"/>
        <v/>
      </c>
      <c r="AV2118" t="str">
        <f t="shared" si="772"/>
        <v/>
      </c>
      <c r="AW2118">
        <f>'01_指標庫'!$H$4*ISNUMBER($F2118)+'01_指標庫'!$H$5*ISNUMBER($AA2118)+'01_指標庫'!$H$6*ISNUMBER($G2118)+'01_指標庫'!$H$7*ISNUMBER($H2118)+'01_指標庫'!$H$8*ISNUMBER($AF2118)+'01_指標庫'!$H$9*ISNUMBER($AG2118)+'01_指標庫'!$H$10*ISNUMBER($AB2118)+'01_指標庫'!$H$11*ISNUMBER($AC2118)+'01_指標庫'!$H$12*ISNUMBER($AD2118)+'01_指標庫'!$H$13*ISNUMBER($AE2118)+'01_指標庫'!$H$14*ISNUMBER($I2118)+'01_指標庫'!$H$15*ISNUMBER($AH2118)+'01_指標庫'!$H$16*ISNUMBER($K2118)+'01_指標庫'!$H$17*ISNUMBER($AI2118)+'01_指標庫'!$H$18*ISNUMBER($AJ2118)+'01_指標庫'!$H$19*ISNUMBER($AK2118)+'01_指標庫'!$H$20*ISNUMBER($BB2118)+'01_指標庫'!$H$21*ISNUMBER($BC2118)</f>
        <v>51</v>
      </c>
      <c r="AX2118">
        <f>IF(AW2118=0,50,ROUND(('01_指標庫'!$H$4*IF(ISNUMBER($F2118),L2118,0)+'01_指標庫'!$H$5*IF(ISNUMBER($AA2118),AL2118,0)+'01_指標庫'!$H$6*IF(ISNUMBER($G2118),M2118,0)+'01_指標庫'!$H$7*IF(ISNUMBER($H2118),N2118,0)+'01_指標庫'!$H$8*IF(ISNUMBER($AF2118),AQ2118,0)+'01_指標庫'!$H$9*IF(ISNUMBER($AG2118),AR2118,0)+'01_指標庫'!$H$10*IF(ISNUMBER($AB2118),AM2118,0)+'01_指標庫'!$H$11*IF(ISNUMBER($AC2118),AN2118,0)+'01_指標庫'!$H$12*IF(ISNUMBER($AD2118),AO2118,0)+'01_指標庫'!$H$13*IF(ISNUMBER($AE2118),AP2118,0)+'01_指標庫'!$H$14*IF(ISNUMBER($I2118),O2118,0)+'01_指標庫'!$H$15*IF(ISNUMBER($AH2118),AS2118,0)+'01_指標庫'!$H$16*IF(ISNUMBER($K2118),P2118,0)+'01_指標庫'!$H$17*IF(ISNUMBER($AI2118),AT2118,0)+'01_指標庫'!$H$18*IF(ISNUMBER($AJ2118),AU2118,0)+'01_指標庫'!$H$19*IF(ISNUMBER($AK2118),AV2118,0)+'01_指標庫'!$H$20*IF(ISNUMBER($BB2118),BB2118,0)+'01_指標庫'!$H$21*IF(ISNUMBER($BC2118),BC2118,0))/AW2118,1))</f>
        <v>94.1</v>
      </c>
      <c r="AY2118" s="67"/>
      <c r="AZ2118" s="67"/>
      <c r="BA2118" s="66">
        <f t="shared" si="753"/>
        <v>5.5649807506752413E-3</v>
      </c>
      <c r="BB2118">
        <f t="shared" si="754"/>
        <v>50</v>
      </c>
      <c r="BC2118" t="str">
        <f t="shared" si="755"/>
        <v/>
      </c>
    </row>
    <row r="2119" spans="1:55" ht="15" customHeight="1">
      <c r="A2119" s="56">
        <v>2115</v>
      </c>
      <c r="B2119" s="57">
        <v>45628</v>
      </c>
      <c r="C2119" s="56">
        <v>2024</v>
      </c>
      <c r="D2119" s="58" t="s">
        <v>236</v>
      </c>
      <c r="E2119" s="59">
        <v>21164.6</v>
      </c>
      <c r="F2119" s="60">
        <v>0.104938</v>
      </c>
      <c r="G2119" s="60">
        <v>0</v>
      </c>
      <c r="H2119" s="61">
        <v>0.75509999999999999</v>
      </c>
      <c r="I2119" s="62">
        <v>268</v>
      </c>
      <c r="J2119" s="56" t="s">
        <v>235</v>
      </c>
      <c r="K2119" s="63">
        <v>13.34</v>
      </c>
      <c r="L2119" s="56">
        <f t="shared" si="756"/>
        <v>100</v>
      </c>
      <c r="M2119" s="56">
        <f t="shared" si="757"/>
        <v>100</v>
      </c>
      <c r="N2119" s="56">
        <f t="shared" si="758"/>
        <v>100</v>
      </c>
      <c r="O2119" s="56">
        <f t="shared" si="759"/>
        <v>100</v>
      </c>
      <c r="P2119" s="56">
        <f t="shared" si="760"/>
        <v>100</v>
      </c>
      <c r="Q2119" s="63"/>
      <c r="R2119" s="56"/>
      <c r="S2119" s="60">
        <f t="shared" si="773"/>
        <v>1.1190915401877666E-2</v>
      </c>
      <c r="T2119" s="64">
        <f t="shared" si="774"/>
        <v>-1.2583271650629113E-2</v>
      </c>
      <c r="V2119" s="65"/>
      <c r="W2119" s="65"/>
      <c r="Y2119" s="15" t="str">
        <f t="shared" si="761"/>
        <v>EASY</v>
      </c>
      <c r="AA2119" s="66">
        <f t="shared" si="752"/>
        <v>6.4628744022780404E-2</v>
      </c>
      <c r="AB2119">
        <f>LOOKUP($B2119,'07_L1政策步階'!$A$4:$A$14,'07_L1政策步階'!$C$4:$C$14)</f>
        <v>1</v>
      </c>
      <c r="AC2119" s="65"/>
      <c r="AD2119" s="65"/>
      <c r="AE2119" s="65"/>
      <c r="AF2119" s="65"/>
      <c r="AG2119" s="65"/>
      <c r="AH2119" s="65"/>
      <c r="AI2119" s="65"/>
      <c r="AJ2119" s="65"/>
      <c r="AK2119" s="65"/>
      <c r="AL2119">
        <f t="shared" si="762"/>
        <v>100</v>
      </c>
      <c r="AM2119">
        <f t="shared" si="763"/>
        <v>100</v>
      </c>
      <c r="AN2119" t="str">
        <f t="shared" si="764"/>
        <v/>
      </c>
      <c r="AO2119" t="str">
        <f t="shared" si="765"/>
        <v/>
      </c>
      <c r="AP2119" t="str">
        <f t="shared" si="766"/>
        <v/>
      </c>
      <c r="AQ2119" t="str">
        <f t="shared" si="767"/>
        <v/>
      </c>
      <c r="AR2119" t="str">
        <f t="shared" si="768"/>
        <v/>
      </c>
      <c r="AS2119" t="str">
        <f t="shared" si="769"/>
        <v/>
      </c>
      <c r="AT2119" t="str">
        <f t="shared" si="770"/>
        <v/>
      </c>
      <c r="AU2119" t="str">
        <f t="shared" si="771"/>
        <v/>
      </c>
      <c r="AV2119" t="str">
        <f t="shared" si="772"/>
        <v/>
      </c>
      <c r="AW2119">
        <f>'01_指標庫'!$H$4*ISNUMBER($F2119)+'01_指標庫'!$H$5*ISNUMBER($AA2119)+'01_指標庫'!$H$6*ISNUMBER($G2119)+'01_指標庫'!$H$7*ISNUMBER($H2119)+'01_指標庫'!$H$8*ISNUMBER($AF2119)+'01_指標庫'!$H$9*ISNUMBER($AG2119)+'01_指標庫'!$H$10*ISNUMBER($AB2119)+'01_指標庫'!$H$11*ISNUMBER($AC2119)+'01_指標庫'!$H$12*ISNUMBER($AD2119)+'01_指標庫'!$H$13*ISNUMBER($AE2119)+'01_指標庫'!$H$14*ISNUMBER($I2119)+'01_指標庫'!$H$15*ISNUMBER($AH2119)+'01_指標庫'!$H$16*ISNUMBER($K2119)+'01_指標庫'!$H$17*ISNUMBER($AI2119)+'01_指標庫'!$H$18*ISNUMBER($AJ2119)+'01_指標庫'!$H$19*ISNUMBER($AK2119)+'01_指標庫'!$H$20*ISNUMBER($BB2119)+'01_指標庫'!$H$21*ISNUMBER($BC2119)</f>
        <v>51</v>
      </c>
      <c r="AX2119">
        <f>IF(AW2119=0,50,ROUND(('01_指標庫'!$H$4*IF(ISNUMBER($F2119),L2119,0)+'01_指標庫'!$H$5*IF(ISNUMBER($AA2119),AL2119,0)+'01_指標庫'!$H$6*IF(ISNUMBER($G2119),M2119,0)+'01_指標庫'!$H$7*IF(ISNUMBER($H2119),N2119,0)+'01_指標庫'!$H$8*IF(ISNUMBER($AF2119),AQ2119,0)+'01_指標庫'!$H$9*IF(ISNUMBER($AG2119),AR2119,0)+'01_指標庫'!$H$10*IF(ISNUMBER($AB2119),AM2119,0)+'01_指標庫'!$H$11*IF(ISNUMBER($AC2119),AN2119,0)+'01_指標庫'!$H$12*IF(ISNUMBER($AD2119),AO2119,0)+'01_指標庫'!$H$13*IF(ISNUMBER($AE2119),AP2119,0)+'01_指標庫'!$H$14*IF(ISNUMBER($I2119),O2119,0)+'01_指標庫'!$H$15*IF(ISNUMBER($AH2119),AS2119,0)+'01_指標庫'!$H$16*IF(ISNUMBER($K2119),P2119,0)+'01_指標庫'!$H$17*IF(ISNUMBER($AI2119),AT2119,0)+'01_指標庫'!$H$18*IF(ISNUMBER($AJ2119),AU2119,0)+'01_指標庫'!$H$19*IF(ISNUMBER($AK2119),AV2119,0)+'01_指標庫'!$H$20*IF(ISNUMBER($BB2119),BB2119,0)+'01_指標庫'!$H$21*IF(ISNUMBER($BC2119),BC2119,0))/AW2119,1))</f>
        <v>94.1</v>
      </c>
      <c r="AY2119" s="67"/>
      <c r="AZ2119" s="67"/>
      <c r="BA2119" s="66">
        <f t="shared" si="753"/>
        <v>5.5745124152819514E-3</v>
      </c>
      <c r="BB2119">
        <f t="shared" si="754"/>
        <v>50</v>
      </c>
      <c r="BC2119" t="str">
        <f t="shared" si="755"/>
        <v/>
      </c>
    </row>
    <row r="2120" spans="1:55" ht="15" customHeight="1">
      <c r="A2120" s="56">
        <v>2116</v>
      </c>
      <c r="B2120" s="57">
        <v>45629</v>
      </c>
      <c r="C2120" s="56">
        <v>2024</v>
      </c>
      <c r="D2120" s="58" t="s">
        <v>237</v>
      </c>
      <c r="E2120" s="59">
        <v>21229.32</v>
      </c>
      <c r="F2120" s="60">
        <v>0.107293</v>
      </c>
      <c r="G2120" s="60">
        <v>0</v>
      </c>
      <c r="H2120" s="61">
        <v>0.75509999999999999</v>
      </c>
      <c r="I2120" s="62">
        <v>266</v>
      </c>
      <c r="J2120" s="56" t="s">
        <v>235</v>
      </c>
      <c r="K2120" s="63">
        <v>13.3</v>
      </c>
      <c r="L2120" s="56">
        <f t="shared" si="756"/>
        <v>100</v>
      </c>
      <c r="M2120" s="56">
        <f t="shared" si="757"/>
        <v>100</v>
      </c>
      <c r="N2120" s="56">
        <f t="shared" si="758"/>
        <v>100</v>
      </c>
      <c r="O2120" s="56">
        <f t="shared" si="759"/>
        <v>100</v>
      </c>
      <c r="P2120" s="56">
        <f t="shared" si="760"/>
        <v>100</v>
      </c>
      <c r="Q2120" s="63"/>
      <c r="R2120" s="56"/>
      <c r="S2120" s="60">
        <f t="shared" si="773"/>
        <v>3.0579363654403835E-3</v>
      </c>
      <c r="T2120" s="64">
        <f t="shared" si="774"/>
        <v>-2.9985007496251548E-3</v>
      </c>
      <c r="V2120" s="65"/>
      <c r="W2120" s="65"/>
      <c r="Y2120" s="15" t="str">
        <f t="shared" si="761"/>
        <v>EASY</v>
      </c>
      <c r="AA2120" s="66">
        <f t="shared" si="752"/>
        <v>6.508151721989508E-2</v>
      </c>
      <c r="AB2120">
        <f>LOOKUP($B2120,'07_L1政策步階'!$A$4:$A$14,'07_L1政策步階'!$C$4:$C$14)</f>
        <v>1</v>
      </c>
      <c r="AC2120" s="65"/>
      <c r="AD2120" s="65"/>
      <c r="AE2120" s="65"/>
      <c r="AF2120" s="65"/>
      <c r="AG2120" s="65"/>
      <c r="AH2120" s="65"/>
      <c r="AI2120" s="65"/>
      <c r="AJ2120" s="65"/>
      <c r="AK2120" s="65"/>
      <c r="AL2120">
        <f t="shared" si="762"/>
        <v>100</v>
      </c>
      <c r="AM2120">
        <f t="shared" si="763"/>
        <v>100</v>
      </c>
      <c r="AN2120" t="str">
        <f t="shared" si="764"/>
        <v/>
      </c>
      <c r="AO2120" t="str">
        <f t="shared" si="765"/>
        <v/>
      </c>
      <c r="AP2120" t="str">
        <f t="shared" si="766"/>
        <v/>
      </c>
      <c r="AQ2120" t="str">
        <f t="shared" si="767"/>
        <v/>
      </c>
      <c r="AR2120" t="str">
        <f t="shared" si="768"/>
        <v/>
      </c>
      <c r="AS2120" t="str">
        <f t="shared" si="769"/>
        <v/>
      </c>
      <c r="AT2120" t="str">
        <f t="shared" si="770"/>
        <v/>
      </c>
      <c r="AU2120" t="str">
        <f t="shared" si="771"/>
        <v/>
      </c>
      <c r="AV2120" t="str">
        <f t="shared" si="772"/>
        <v/>
      </c>
      <c r="AW2120">
        <f>'01_指標庫'!$H$4*ISNUMBER($F2120)+'01_指標庫'!$H$5*ISNUMBER($AA2120)+'01_指標庫'!$H$6*ISNUMBER($G2120)+'01_指標庫'!$H$7*ISNUMBER($H2120)+'01_指標庫'!$H$8*ISNUMBER($AF2120)+'01_指標庫'!$H$9*ISNUMBER($AG2120)+'01_指標庫'!$H$10*ISNUMBER($AB2120)+'01_指標庫'!$H$11*ISNUMBER($AC2120)+'01_指標庫'!$H$12*ISNUMBER($AD2120)+'01_指標庫'!$H$13*ISNUMBER($AE2120)+'01_指標庫'!$H$14*ISNUMBER($I2120)+'01_指標庫'!$H$15*ISNUMBER($AH2120)+'01_指標庫'!$H$16*ISNUMBER($K2120)+'01_指標庫'!$H$17*ISNUMBER($AI2120)+'01_指標庫'!$H$18*ISNUMBER($AJ2120)+'01_指標庫'!$H$19*ISNUMBER($AK2120)+'01_指標庫'!$H$20*ISNUMBER($BB2120)+'01_指標庫'!$H$21*ISNUMBER($BC2120)</f>
        <v>51</v>
      </c>
      <c r="AX2120">
        <f>IF(AW2120=0,50,ROUND(('01_指標庫'!$H$4*IF(ISNUMBER($F2120),L2120,0)+'01_指標庫'!$H$5*IF(ISNUMBER($AA2120),AL2120,0)+'01_指標庫'!$H$6*IF(ISNUMBER($G2120),M2120,0)+'01_指標庫'!$H$7*IF(ISNUMBER($H2120),N2120,0)+'01_指標庫'!$H$8*IF(ISNUMBER($AF2120),AQ2120,0)+'01_指標庫'!$H$9*IF(ISNUMBER($AG2120),AR2120,0)+'01_指標庫'!$H$10*IF(ISNUMBER($AB2120),AM2120,0)+'01_指標庫'!$H$11*IF(ISNUMBER($AC2120),AN2120,0)+'01_指標庫'!$H$12*IF(ISNUMBER($AD2120),AO2120,0)+'01_指標庫'!$H$13*IF(ISNUMBER($AE2120),AP2120,0)+'01_指標庫'!$H$14*IF(ISNUMBER($I2120),O2120,0)+'01_指標庫'!$H$15*IF(ISNUMBER($AH2120),AS2120,0)+'01_指標庫'!$H$16*IF(ISNUMBER($K2120),P2120,0)+'01_指標庫'!$H$17*IF(ISNUMBER($AI2120),AT2120,0)+'01_指標庫'!$H$18*IF(ISNUMBER($AJ2120),AU2120,0)+'01_指標庫'!$H$19*IF(ISNUMBER($AK2120),AV2120,0)+'01_指標庫'!$H$20*IF(ISNUMBER($BB2120),BB2120,0)+'01_指標庫'!$H$21*IF(ISNUMBER($BC2120),BC2120,0))/AW2120,1))</f>
        <v>94.1</v>
      </c>
      <c r="AY2120" s="67"/>
      <c r="AZ2120" s="67"/>
      <c r="BA2120" s="66">
        <f t="shared" si="753"/>
        <v>6.3167675195781037E-3</v>
      </c>
      <c r="BB2120">
        <f t="shared" si="754"/>
        <v>50</v>
      </c>
      <c r="BC2120" t="str">
        <f t="shared" si="755"/>
        <v/>
      </c>
    </row>
    <row r="2121" spans="1:55" ht="15" customHeight="1">
      <c r="A2121" s="56">
        <v>2117</v>
      </c>
      <c r="B2121" s="57">
        <v>45630</v>
      </c>
      <c r="C2121" s="56">
        <v>2024</v>
      </c>
      <c r="D2121" s="58" t="s">
        <v>238</v>
      </c>
      <c r="E2121" s="59">
        <v>21492.36</v>
      </c>
      <c r="F2121" s="60">
        <v>0.11985999999999999</v>
      </c>
      <c r="G2121" s="60">
        <v>0</v>
      </c>
      <c r="H2121" s="61">
        <v>0.77549999999999997</v>
      </c>
      <c r="I2121" s="62">
        <v>266</v>
      </c>
      <c r="J2121" s="56" t="s">
        <v>235</v>
      </c>
      <c r="K2121" s="63">
        <v>13.45</v>
      </c>
      <c r="L2121" s="56">
        <f t="shared" si="756"/>
        <v>100</v>
      </c>
      <c r="M2121" s="56">
        <f t="shared" si="757"/>
        <v>100</v>
      </c>
      <c r="N2121" s="56">
        <f t="shared" si="758"/>
        <v>100</v>
      </c>
      <c r="O2121" s="56">
        <f t="shared" si="759"/>
        <v>100</v>
      </c>
      <c r="P2121" s="56">
        <f t="shared" si="760"/>
        <v>100</v>
      </c>
      <c r="Q2121" s="63"/>
      <c r="R2121" s="56"/>
      <c r="S2121" s="60">
        <f t="shared" si="773"/>
        <v>1.2390410997620283E-2</v>
      </c>
      <c r="T2121" s="64">
        <f t="shared" si="774"/>
        <v>1.1278195488721776E-2</v>
      </c>
      <c r="V2121" s="65"/>
      <c r="W2121" s="65"/>
      <c r="Y2121" s="15" t="str">
        <f t="shared" si="761"/>
        <v>EASY</v>
      </c>
      <c r="AA2121" s="66">
        <f t="shared" si="752"/>
        <v>6.5599178441256845E-2</v>
      </c>
      <c r="AB2121">
        <f>LOOKUP($B2121,'07_L1政策步階'!$A$4:$A$14,'07_L1政策步階'!$C$4:$C$14)</f>
        <v>1</v>
      </c>
      <c r="AC2121" s="65"/>
      <c r="AD2121" s="65"/>
      <c r="AE2121" s="65"/>
      <c r="AF2121" s="65"/>
      <c r="AG2121" s="65"/>
      <c r="AH2121" s="65"/>
      <c r="AI2121" s="65"/>
      <c r="AJ2121" s="65"/>
      <c r="AK2121" s="65"/>
      <c r="AL2121">
        <f t="shared" si="762"/>
        <v>100</v>
      </c>
      <c r="AM2121">
        <f t="shared" si="763"/>
        <v>100</v>
      </c>
      <c r="AN2121" t="str">
        <f t="shared" si="764"/>
        <v/>
      </c>
      <c r="AO2121" t="str">
        <f t="shared" si="765"/>
        <v/>
      </c>
      <c r="AP2121" t="str">
        <f t="shared" si="766"/>
        <v/>
      </c>
      <c r="AQ2121" t="str">
        <f t="shared" si="767"/>
        <v/>
      </c>
      <c r="AR2121" t="str">
        <f t="shared" si="768"/>
        <v/>
      </c>
      <c r="AS2121" t="str">
        <f t="shared" si="769"/>
        <v/>
      </c>
      <c r="AT2121" t="str">
        <f t="shared" si="770"/>
        <v/>
      </c>
      <c r="AU2121" t="str">
        <f t="shared" si="771"/>
        <v/>
      </c>
      <c r="AV2121" t="str">
        <f t="shared" si="772"/>
        <v/>
      </c>
      <c r="AW2121">
        <f>'01_指標庫'!$H$4*ISNUMBER($F2121)+'01_指標庫'!$H$5*ISNUMBER($AA2121)+'01_指標庫'!$H$6*ISNUMBER($G2121)+'01_指標庫'!$H$7*ISNUMBER($H2121)+'01_指標庫'!$H$8*ISNUMBER($AF2121)+'01_指標庫'!$H$9*ISNUMBER($AG2121)+'01_指標庫'!$H$10*ISNUMBER($AB2121)+'01_指標庫'!$H$11*ISNUMBER($AC2121)+'01_指標庫'!$H$12*ISNUMBER($AD2121)+'01_指標庫'!$H$13*ISNUMBER($AE2121)+'01_指標庫'!$H$14*ISNUMBER($I2121)+'01_指標庫'!$H$15*ISNUMBER($AH2121)+'01_指標庫'!$H$16*ISNUMBER($K2121)+'01_指標庫'!$H$17*ISNUMBER($AI2121)+'01_指標庫'!$H$18*ISNUMBER($AJ2121)+'01_指標庫'!$H$19*ISNUMBER($AK2121)+'01_指標庫'!$H$20*ISNUMBER($BB2121)+'01_指標庫'!$H$21*ISNUMBER($BC2121)</f>
        <v>51</v>
      </c>
      <c r="AX2121">
        <f>IF(AW2121=0,50,ROUND(('01_指標庫'!$H$4*IF(ISNUMBER($F2121),L2121,0)+'01_指標庫'!$H$5*IF(ISNUMBER($AA2121),AL2121,0)+'01_指標庫'!$H$6*IF(ISNUMBER($G2121),M2121,0)+'01_指標庫'!$H$7*IF(ISNUMBER($H2121),N2121,0)+'01_指標庫'!$H$8*IF(ISNUMBER($AF2121),AQ2121,0)+'01_指標庫'!$H$9*IF(ISNUMBER($AG2121),AR2121,0)+'01_指標庫'!$H$10*IF(ISNUMBER($AB2121),AM2121,0)+'01_指標庫'!$H$11*IF(ISNUMBER($AC2121),AN2121,0)+'01_指標庫'!$H$12*IF(ISNUMBER($AD2121),AO2121,0)+'01_指標庫'!$H$13*IF(ISNUMBER($AE2121),AP2121,0)+'01_指標庫'!$H$14*IF(ISNUMBER($I2121),O2121,0)+'01_指標庫'!$H$15*IF(ISNUMBER($AH2121),AS2121,0)+'01_指標庫'!$H$16*IF(ISNUMBER($K2121),P2121,0)+'01_指標庫'!$H$17*IF(ISNUMBER($AI2121),AT2121,0)+'01_指標庫'!$H$18*IF(ISNUMBER($AJ2121),AU2121,0)+'01_指標庫'!$H$19*IF(ISNUMBER($AK2121),AV2121,0)+'01_指標庫'!$H$20*IF(ISNUMBER($BB2121),BB2121,0)+'01_指標庫'!$H$21*IF(ISNUMBER($BC2121),BC2121,0))/AW2121,1))</f>
        <v>94.1</v>
      </c>
      <c r="AY2121" s="67"/>
      <c r="AZ2121" s="67"/>
      <c r="BA2121" s="66">
        <f t="shared" si="753"/>
        <v>7.8732804947116986E-3</v>
      </c>
      <c r="BB2121">
        <f t="shared" si="754"/>
        <v>50</v>
      </c>
      <c r="BC2121" t="str">
        <f t="shared" si="755"/>
        <v/>
      </c>
    </row>
    <row r="2122" spans="1:55" ht="15" customHeight="1">
      <c r="A2122" s="56">
        <v>2118</v>
      </c>
      <c r="B2122" s="57">
        <v>45631</v>
      </c>
      <c r="C2122" s="56">
        <v>2024</v>
      </c>
      <c r="D2122" s="58" t="s">
        <v>239</v>
      </c>
      <c r="E2122" s="59">
        <v>21425.22</v>
      </c>
      <c r="F2122" s="60">
        <v>0.115215</v>
      </c>
      <c r="G2122" s="60">
        <v>-3.124E-3</v>
      </c>
      <c r="H2122" s="61">
        <v>0.73470000000000002</v>
      </c>
      <c r="I2122" s="62">
        <v>266</v>
      </c>
      <c r="J2122" s="56" t="s">
        <v>235</v>
      </c>
      <c r="K2122" s="63">
        <v>13.54</v>
      </c>
      <c r="L2122" s="56">
        <f t="shared" si="756"/>
        <v>100</v>
      </c>
      <c r="M2122" s="56">
        <f t="shared" si="757"/>
        <v>100</v>
      </c>
      <c r="N2122" s="56">
        <f t="shared" si="758"/>
        <v>100</v>
      </c>
      <c r="O2122" s="56">
        <f t="shared" si="759"/>
        <v>100</v>
      </c>
      <c r="P2122" s="56">
        <f t="shared" si="760"/>
        <v>100</v>
      </c>
      <c r="Q2122" s="63"/>
      <c r="R2122" s="56"/>
      <c r="S2122" s="60">
        <f t="shared" si="773"/>
        <v>-3.1239007721813872E-3</v>
      </c>
      <c r="T2122" s="64">
        <f t="shared" si="774"/>
        <v>6.6914498141263934E-3</v>
      </c>
      <c r="V2122" s="65"/>
      <c r="W2122" s="65"/>
      <c r="Y2122" s="15" t="str">
        <f t="shared" si="761"/>
        <v>EASY</v>
      </c>
      <c r="AA2122" s="66">
        <f t="shared" si="752"/>
        <v>6.6016958284274674E-2</v>
      </c>
      <c r="AB2122">
        <f>LOOKUP($B2122,'07_L1政策步階'!$A$4:$A$14,'07_L1政策步階'!$C$4:$C$14)</f>
        <v>1</v>
      </c>
      <c r="AC2122" s="65"/>
      <c r="AD2122" s="65"/>
      <c r="AE2122" s="65"/>
      <c r="AF2122" s="65"/>
      <c r="AG2122" s="65"/>
      <c r="AH2122" s="65"/>
      <c r="AI2122" s="65"/>
      <c r="AJ2122" s="65"/>
      <c r="AK2122" s="65"/>
      <c r="AL2122">
        <f t="shared" si="762"/>
        <v>100</v>
      </c>
      <c r="AM2122">
        <f t="shared" si="763"/>
        <v>100</v>
      </c>
      <c r="AN2122" t="str">
        <f t="shared" si="764"/>
        <v/>
      </c>
      <c r="AO2122" t="str">
        <f t="shared" si="765"/>
        <v/>
      </c>
      <c r="AP2122" t="str">
        <f t="shared" si="766"/>
        <v/>
      </c>
      <c r="AQ2122" t="str">
        <f t="shared" si="767"/>
        <v/>
      </c>
      <c r="AR2122" t="str">
        <f t="shared" si="768"/>
        <v/>
      </c>
      <c r="AS2122" t="str">
        <f t="shared" si="769"/>
        <v/>
      </c>
      <c r="AT2122" t="str">
        <f t="shared" si="770"/>
        <v/>
      </c>
      <c r="AU2122" t="str">
        <f t="shared" si="771"/>
        <v/>
      </c>
      <c r="AV2122" t="str">
        <f t="shared" si="772"/>
        <v/>
      </c>
      <c r="AW2122">
        <f>'01_指標庫'!$H$4*ISNUMBER($F2122)+'01_指標庫'!$H$5*ISNUMBER($AA2122)+'01_指標庫'!$H$6*ISNUMBER($G2122)+'01_指標庫'!$H$7*ISNUMBER($H2122)+'01_指標庫'!$H$8*ISNUMBER($AF2122)+'01_指標庫'!$H$9*ISNUMBER($AG2122)+'01_指標庫'!$H$10*ISNUMBER($AB2122)+'01_指標庫'!$H$11*ISNUMBER($AC2122)+'01_指標庫'!$H$12*ISNUMBER($AD2122)+'01_指標庫'!$H$13*ISNUMBER($AE2122)+'01_指標庫'!$H$14*ISNUMBER($I2122)+'01_指標庫'!$H$15*ISNUMBER($AH2122)+'01_指標庫'!$H$16*ISNUMBER($K2122)+'01_指標庫'!$H$17*ISNUMBER($AI2122)+'01_指標庫'!$H$18*ISNUMBER($AJ2122)+'01_指標庫'!$H$19*ISNUMBER($AK2122)+'01_指標庫'!$H$20*ISNUMBER($BB2122)+'01_指標庫'!$H$21*ISNUMBER($BC2122)</f>
        <v>51</v>
      </c>
      <c r="AX2122">
        <f>IF(AW2122=0,50,ROUND(('01_指標庫'!$H$4*IF(ISNUMBER($F2122),L2122,0)+'01_指標庫'!$H$5*IF(ISNUMBER($AA2122),AL2122,0)+'01_指標庫'!$H$6*IF(ISNUMBER($G2122),M2122,0)+'01_指標庫'!$H$7*IF(ISNUMBER($H2122),N2122,0)+'01_指標庫'!$H$8*IF(ISNUMBER($AF2122),AQ2122,0)+'01_指標庫'!$H$9*IF(ISNUMBER($AG2122),AR2122,0)+'01_指標庫'!$H$10*IF(ISNUMBER($AB2122),AM2122,0)+'01_指標庫'!$H$11*IF(ISNUMBER($AC2122),AN2122,0)+'01_指標庫'!$H$12*IF(ISNUMBER($AD2122),AO2122,0)+'01_指標庫'!$H$13*IF(ISNUMBER($AE2122),AP2122,0)+'01_指標庫'!$H$14*IF(ISNUMBER($I2122),O2122,0)+'01_指標庫'!$H$15*IF(ISNUMBER($AH2122),AS2122,0)+'01_指標庫'!$H$16*IF(ISNUMBER($K2122),P2122,0)+'01_指標庫'!$H$17*IF(ISNUMBER($AI2122),AT2122,0)+'01_指標庫'!$H$18*IF(ISNUMBER($AJ2122),AU2122,0)+'01_指標庫'!$H$19*IF(ISNUMBER($AK2122),AV2122,0)+'01_指標庫'!$H$20*IF(ISNUMBER($BB2122),BB2122,0)+'01_指標庫'!$H$21*IF(ISNUMBER($BC2122),BC2122,0))/AW2122,1))</f>
        <v>100</v>
      </c>
      <c r="AY2122" s="67"/>
      <c r="AZ2122" s="67"/>
      <c r="BA2122" s="66">
        <f t="shared" si="753"/>
        <v>1.07147770102205E-2</v>
      </c>
      <c r="BB2122">
        <f t="shared" si="754"/>
        <v>100</v>
      </c>
      <c r="BC2122" t="str">
        <f t="shared" si="755"/>
        <v/>
      </c>
    </row>
    <row r="2123" spans="1:55" ht="15" customHeight="1">
      <c r="A2123" s="56">
        <v>2119</v>
      </c>
      <c r="B2123" s="57">
        <v>45632</v>
      </c>
      <c r="C2123" s="56">
        <v>2024</v>
      </c>
      <c r="D2123" s="58" t="s">
        <v>234</v>
      </c>
      <c r="E2123" s="59">
        <v>21622.25</v>
      </c>
      <c r="F2123" s="60">
        <v>0.12441199999999999</v>
      </c>
      <c r="G2123" s="60">
        <v>0</v>
      </c>
      <c r="H2123" s="61">
        <v>0.75509999999999999</v>
      </c>
      <c r="I2123" s="62">
        <v>267</v>
      </c>
      <c r="J2123" s="56" t="s">
        <v>235</v>
      </c>
      <c r="K2123" s="63">
        <v>12.77</v>
      </c>
      <c r="L2123" s="56">
        <f t="shared" si="756"/>
        <v>100</v>
      </c>
      <c r="M2123" s="56">
        <f t="shared" si="757"/>
        <v>100</v>
      </c>
      <c r="N2123" s="56">
        <f t="shared" si="758"/>
        <v>100</v>
      </c>
      <c r="O2123" s="56">
        <f t="shared" si="759"/>
        <v>100</v>
      </c>
      <c r="P2123" s="56">
        <f t="shared" si="760"/>
        <v>100</v>
      </c>
      <c r="Q2123" s="63"/>
      <c r="R2123" s="56"/>
      <c r="S2123" s="60">
        <f t="shared" si="773"/>
        <v>9.196171614573867E-3</v>
      </c>
      <c r="T2123" s="64">
        <f t="shared" si="774"/>
        <v>-5.6868537666174279E-2</v>
      </c>
      <c r="V2123" s="65"/>
      <c r="W2123" s="65"/>
      <c r="Y2123" s="15" t="str">
        <f t="shared" si="761"/>
        <v>EASY</v>
      </c>
      <c r="AA2123" s="66">
        <f t="shared" si="752"/>
        <v>6.6581308288459873E-2</v>
      </c>
      <c r="AB2123">
        <f>LOOKUP($B2123,'07_L1政策步階'!$A$4:$A$14,'07_L1政策步階'!$C$4:$C$14)</f>
        <v>1</v>
      </c>
      <c r="AC2123" s="65"/>
      <c r="AD2123" s="65"/>
      <c r="AE2123" s="65"/>
      <c r="AF2123" s="65"/>
      <c r="AG2123" s="65"/>
      <c r="AH2123" s="65"/>
      <c r="AI2123" s="65"/>
      <c r="AJ2123" s="65"/>
      <c r="AK2123" s="65"/>
      <c r="AL2123">
        <f t="shared" si="762"/>
        <v>100</v>
      </c>
      <c r="AM2123">
        <f t="shared" si="763"/>
        <v>100</v>
      </c>
      <c r="AN2123" t="str">
        <f t="shared" si="764"/>
        <v/>
      </c>
      <c r="AO2123" t="str">
        <f t="shared" si="765"/>
        <v/>
      </c>
      <c r="AP2123" t="str">
        <f t="shared" si="766"/>
        <v/>
      </c>
      <c r="AQ2123" t="str">
        <f t="shared" si="767"/>
        <v/>
      </c>
      <c r="AR2123" t="str">
        <f t="shared" si="768"/>
        <v/>
      </c>
      <c r="AS2123" t="str">
        <f t="shared" si="769"/>
        <v/>
      </c>
      <c r="AT2123" t="str">
        <f t="shared" si="770"/>
        <v/>
      </c>
      <c r="AU2123" t="str">
        <f t="shared" si="771"/>
        <v/>
      </c>
      <c r="AV2123" t="str">
        <f t="shared" si="772"/>
        <v/>
      </c>
      <c r="AW2123">
        <f>'01_指標庫'!$H$4*ISNUMBER($F2123)+'01_指標庫'!$H$5*ISNUMBER($AA2123)+'01_指標庫'!$H$6*ISNUMBER($G2123)+'01_指標庫'!$H$7*ISNUMBER($H2123)+'01_指標庫'!$H$8*ISNUMBER($AF2123)+'01_指標庫'!$H$9*ISNUMBER($AG2123)+'01_指標庫'!$H$10*ISNUMBER($AB2123)+'01_指標庫'!$H$11*ISNUMBER($AC2123)+'01_指標庫'!$H$12*ISNUMBER($AD2123)+'01_指標庫'!$H$13*ISNUMBER($AE2123)+'01_指標庫'!$H$14*ISNUMBER($I2123)+'01_指標庫'!$H$15*ISNUMBER($AH2123)+'01_指標庫'!$H$16*ISNUMBER($K2123)+'01_指標庫'!$H$17*ISNUMBER($AI2123)+'01_指標庫'!$H$18*ISNUMBER($AJ2123)+'01_指標庫'!$H$19*ISNUMBER($AK2123)+'01_指標庫'!$H$20*ISNUMBER($BB2123)+'01_指標庫'!$H$21*ISNUMBER($BC2123)</f>
        <v>51</v>
      </c>
      <c r="AX2123">
        <f>IF(AW2123=0,50,ROUND(('01_指標庫'!$H$4*IF(ISNUMBER($F2123),L2123,0)+'01_指標庫'!$H$5*IF(ISNUMBER($AA2123),AL2123,0)+'01_指標庫'!$H$6*IF(ISNUMBER($G2123),M2123,0)+'01_指標庫'!$H$7*IF(ISNUMBER($H2123),N2123,0)+'01_指標庫'!$H$8*IF(ISNUMBER($AF2123),AQ2123,0)+'01_指標庫'!$H$9*IF(ISNUMBER($AG2123),AR2123,0)+'01_指標庫'!$H$10*IF(ISNUMBER($AB2123),AM2123,0)+'01_指標庫'!$H$11*IF(ISNUMBER($AC2123),AN2123,0)+'01_指標庫'!$H$12*IF(ISNUMBER($AD2123),AO2123,0)+'01_指標庫'!$H$13*IF(ISNUMBER($AE2123),AP2123,0)+'01_指標庫'!$H$14*IF(ISNUMBER($I2123),O2123,0)+'01_指標庫'!$H$15*IF(ISNUMBER($AH2123),AS2123,0)+'01_指標庫'!$H$16*IF(ISNUMBER($K2123),P2123,0)+'01_指標庫'!$H$17*IF(ISNUMBER($AI2123),AT2123,0)+'01_指標庫'!$H$18*IF(ISNUMBER($AJ2123),AU2123,0)+'01_指標庫'!$H$19*IF(ISNUMBER($AK2123),AV2123,0)+'01_指標庫'!$H$20*IF(ISNUMBER($BB2123),BB2123,0)+'01_指標庫'!$H$21*IF(ISNUMBER($BC2123),BC2123,0))/AW2123,1))</f>
        <v>100</v>
      </c>
      <c r="AY2123" s="67"/>
      <c r="AZ2123" s="67"/>
      <c r="BA2123" s="66">
        <f t="shared" si="753"/>
        <v>1.3049290324316454E-2</v>
      </c>
      <c r="BB2123">
        <f t="shared" si="754"/>
        <v>100</v>
      </c>
      <c r="BC2123" t="str">
        <f t="shared" si="755"/>
        <v/>
      </c>
    </row>
    <row r="2124" spans="1:55" ht="15" customHeight="1">
      <c r="A2124" s="56">
        <v>2120</v>
      </c>
      <c r="B2124" s="57">
        <v>45635</v>
      </c>
      <c r="C2124" s="56">
        <v>2024</v>
      </c>
      <c r="D2124" s="58" t="s">
        <v>236</v>
      </c>
      <c r="E2124" s="59">
        <v>21440.82</v>
      </c>
      <c r="F2124" s="60">
        <v>0.11396299999999999</v>
      </c>
      <c r="G2124" s="60">
        <v>-8.3909999999999992E-3</v>
      </c>
      <c r="H2124" s="61">
        <v>0.71430000000000005</v>
      </c>
      <c r="I2124" s="62">
        <v>267</v>
      </c>
      <c r="J2124" s="56" t="s">
        <v>235</v>
      </c>
      <c r="K2124" s="63">
        <v>14.19</v>
      </c>
      <c r="L2124" s="56">
        <f t="shared" si="756"/>
        <v>100</v>
      </c>
      <c r="M2124" s="56">
        <f t="shared" si="757"/>
        <v>100</v>
      </c>
      <c r="N2124" s="56">
        <f t="shared" si="758"/>
        <v>100</v>
      </c>
      <c r="O2124" s="56">
        <f t="shared" si="759"/>
        <v>100</v>
      </c>
      <c r="P2124" s="56">
        <f t="shared" si="760"/>
        <v>100</v>
      </c>
      <c r="Q2124" s="63"/>
      <c r="R2124" s="56"/>
      <c r="S2124" s="60">
        <f t="shared" si="773"/>
        <v>-8.3908936396536182E-3</v>
      </c>
      <c r="T2124" s="64">
        <f t="shared" si="774"/>
        <v>0.11119812059514489</v>
      </c>
      <c r="V2124" s="65"/>
      <c r="W2124" s="65"/>
      <c r="Y2124" s="15" t="str">
        <f t="shared" si="761"/>
        <v>EASY</v>
      </c>
      <c r="AA2124" s="66">
        <f t="shared" ref="AA2124:AA2187" si="775">IF($A2124&lt;200,"",AVERAGE($E2075:$E2124)/AVERAGE($E1925:$E2124)-1)</f>
        <v>6.7098871130040649E-2</v>
      </c>
      <c r="AB2124">
        <f>LOOKUP($B2124,'07_L1政策步階'!$A$4:$A$14,'07_L1政策步階'!$C$4:$C$14)</f>
        <v>1</v>
      </c>
      <c r="AC2124" s="65"/>
      <c r="AD2124" s="65"/>
      <c r="AE2124" s="65"/>
      <c r="AF2124" s="65"/>
      <c r="AG2124" s="65"/>
      <c r="AH2124" s="65"/>
      <c r="AI2124" s="65"/>
      <c r="AJ2124" s="65"/>
      <c r="AK2124" s="65"/>
      <c r="AL2124">
        <f t="shared" si="762"/>
        <v>100</v>
      </c>
      <c r="AM2124">
        <f t="shared" si="763"/>
        <v>100</v>
      </c>
      <c r="AN2124" t="str">
        <f t="shared" si="764"/>
        <v/>
      </c>
      <c r="AO2124" t="str">
        <f t="shared" si="765"/>
        <v/>
      </c>
      <c r="AP2124" t="str">
        <f t="shared" si="766"/>
        <v/>
      </c>
      <c r="AQ2124" t="str">
        <f t="shared" si="767"/>
        <v/>
      </c>
      <c r="AR2124" t="str">
        <f t="shared" si="768"/>
        <v/>
      </c>
      <c r="AS2124" t="str">
        <f t="shared" si="769"/>
        <v/>
      </c>
      <c r="AT2124" t="str">
        <f t="shared" si="770"/>
        <v/>
      </c>
      <c r="AU2124" t="str">
        <f t="shared" si="771"/>
        <v/>
      </c>
      <c r="AV2124" t="str">
        <f t="shared" si="772"/>
        <v/>
      </c>
      <c r="AW2124">
        <f>'01_指標庫'!$H$4*ISNUMBER($F2124)+'01_指標庫'!$H$5*ISNUMBER($AA2124)+'01_指標庫'!$H$6*ISNUMBER($G2124)+'01_指標庫'!$H$7*ISNUMBER($H2124)+'01_指標庫'!$H$8*ISNUMBER($AF2124)+'01_指標庫'!$H$9*ISNUMBER($AG2124)+'01_指標庫'!$H$10*ISNUMBER($AB2124)+'01_指標庫'!$H$11*ISNUMBER($AC2124)+'01_指標庫'!$H$12*ISNUMBER($AD2124)+'01_指標庫'!$H$13*ISNUMBER($AE2124)+'01_指標庫'!$H$14*ISNUMBER($I2124)+'01_指標庫'!$H$15*ISNUMBER($AH2124)+'01_指標庫'!$H$16*ISNUMBER($K2124)+'01_指標庫'!$H$17*ISNUMBER($AI2124)+'01_指標庫'!$H$18*ISNUMBER($AJ2124)+'01_指標庫'!$H$19*ISNUMBER($AK2124)+'01_指標庫'!$H$20*ISNUMBER($BB2124)+'01_指標庫'!$H$21*ISNUMBER($BC2124)</f>
        <v>51</v>
      </c>
      <c r="AX2124">
        <f>IF(AW2124=0,50,ROUND(('01_指標庫'!$H$4*IF(ISNUMBER($F2124),L2124,0)+'01_指標庫'!$H$5*IF(ISNUMBER($AA2124),AL2124,0)+'01_指標庫'!$H$6*IF(ISNUMBER($G2124),M2124,0)+'01_指標庫'!$H$7*IF(ISNUMBER($H2124),N2124,0)+'01_指標庫'!$H$8*IF(ISNUMBER($AF2124),AQ2124,0)+'01_指標庫'!$H$9*IF(ISNUMBER($AG2124),AR2124,0)+'01_指標庫'!$H$10*IF(ISNUMBER($AB2124),AM2124,0)+'01_指標庫'!$H$11*IF(ISNUMBER($AC2124),AN2124,0)+'01_指標庫'!$H$12*IF(ISNUMBER($AD2124),AO2124,0)+'01_指標庫'!$H$13*IF(ISNUMBER($AE2124),AP2124,0)+'01_指標庫'!$H$14*IF(ISNUMBER($I2124),O2124,0)+'01_指標庫'!$H$15*IF(ISNUMBER($AH2124),AS2124,0)+'01_指標庫'!$H$16*IF(ISNUMBER($K2124),P2124,0)+'01_指標庫'!$H$17*IF(ISNUMBER($AI2124),AT2124,0)+'01_指標庫'!$H$18*IF(ISNUMBER($AJ2124),AU2124,0)+'01_指標庫'!$H$19*IF(ISNUMBER($AK2124),AV2124,0)+'01_指標庫'!$H$20*IF(ISNUMBER($BB2124),BB2124,0)+'01_指標庫'!$H$21*IF(ISNUMBER($BC2124),BC2124,0))/AW2124,1))</f>
        <v>100</v>
      </c>
      <c r="AY2124" s="67"/>
      <c r="AZ2124" s="67"/>
      <c r="BA2124" s="66">
        <f t="shared" si="753"/>
        <v>1.2478773684912792E-2</v>
      </c>
      <c r="BB2124">
        <f t="shared" si="754"/>
        <v>100</v>
      </c>
      <c r="BC2124" t="str">
        <f t="shared" si="755"/>
        <v/>
      </c>
    </row>
    <row r="2125" spans="1:55" ht="15" customHeight="1">
      <c r="A2125" s="56">
        <v>2121</v>
      </c>
      <c r="B2125" s="57">
        <v>45636</v>
      </c>
      <c r="C2125" s="56">
        <v>2024</v>
      </c>
      <c r="D2125" s="58" t="s">
        <v>237</v>
      </c>
      <c r="E2125" s="59">
        <v>21368.18</v>
      </c>
      <c r="F2125" s="60">
        <v>0.109199</v>
      </c>
      <c r="G2125" s="60">
        <v>-1.175E-2</v>
      </c>
      <c r="H2125" s="61">
        <v>0.69389999999999996</v>
      </c>
      <c r="I2125" s="62">
        <v>267</v>
      </c>
      <c r="J2125" s="56" t="s">
        <v>235</v>
      </c>
      <c r="K2125" s="63">
        <v>14.18</v>
      </c>
      <c r="L2125" s="56">
        <f t="shared" si="756"/>
        <v>100</v>
      </c>
      <c r="M2125" s="56">
        <f t="shared" si="757"/>
        <v>100</v>
      </c>
      <c r="N2125" s="56">
        <f t="shared" si="758"/>
        <v>100</v>
      </c>
      <c r="O2125" s="56">
        <f t="shared" si="759"/>
        <v>100</v>
      </c>
      <c r="P2125" s="56">
        <f t="shared" si="760"/>
        <v>100</v>
      </c>
      <c r="Q2125" s="63"/>
      <c r="R2125" s="56"/>
      <c r="S2125" s="60">
        <f t="shared" si="773"/>
        <v>-3.3879301258067374E-3</v>
      </c>
      <c r="T2125" s="64">
        <f t="shared" si="774"/>
        <v>-7.0472163495416407E-4</v>
      </c>
      <c r="V2125" s="65"/>
      <c r="W2125" s="65"/>
      <c r="Y2125" s="15" t="str">
        <f t="shared" si="761"/>
        <v>EASY</v>
      </c>
      <c r="AA2125" s="66">
        <f t="shared" si="775"/>
        <v>6.7504963737681001E-2</v>
      </c>
      <c r="AB2125">
        <f>LOOKUP($B2125,'07_L1政策步階'!$A$4:$A$14,'07_L1政策步階'!$C$4:$C$14)</f>
        <v>1</v>
      </c>
      <c r="AC2125" s="65"/>
      <c r="AD2125" s="65"/>
      <c r="AE2125" s="65"/>
      <c r="AF2125" s="65"/>
      <c r="AG2125" s="65"/>
      <c r="AH2125" s="65"/>
      <c r="AI2125" s="65"/>
      <c r="AJ2125" s="65"/>
      <c r="AK2125" s="65"/>
      <c r="AL2125">
        <f t="shared" si="762"/>
        <v>100</v>
      </c>
      <c r="AM2125">
        <f t="shared" si="763"/>
        <v>100</v>
      </c>
      <c r="AN2125" t="str">
        <f t="shared" si="764"/>
        <v/>
      </c>
      <c r="AO2125" t="str">
        <f t="shared" si="765"/>
        <v/>
      </c>
      <c r="AP2125" t="str">
        <f t="shared" si="766"/>
        <v/>
      </c>
      <c r="AQ2125" t="str">
        <f t="shared" si="767"/>
        <v/>
      </c>
      <c r="AR2125" t="str">
        <f t="shared" si="768"/>
        <v/>
      </c>
      <c r="AS2125" t="str">
        <f t="shared" si="769"/>
        <v/>
      </c>
      <c r="AT2125" t="str">
        <f t="shared" si="770"/>
        <v/>
      </c>
      <c r="AU2125" t="str">
        <f t="shared" si="771"/>
        <v/>
      </c>
      <c r="AV2125" t="str">
        <f t="shared" si="772"/>
        <v/>
      </c>
      <c r="AW2125">
        <f>'01_指標庫'!$H$4*ISNUMBER($F2125)+'01_指標庫'!$H$5*ISNUMBER($AA2125)+'01_指標庫'!$H$6*ISNUMBER($G2125)+'01_指標庫'!$H$7*ISNUMBER($H2125)+'01_指標庫'!$H$8*ISNUMBER($AF2125)+'01_指標庫'!$H$9*ISNUMBER($AG2125)+'01_指標庫'!$H$10*ISNUMBER($AB2125)+'01_指標庫'!$H$11*ISNUMBER($AC2125)+'01_指標庫'!$H$12*ISNUMBER($AD2125)+'01_指標庫'!$H$13*ISNUMBER($AE2125)+'01_指標庫'!$H$14*ISNUMBER($I2125)+'01_指標庫'!$H$15*ISNUMBER($AH2125)+'01_指標庫'!$H$16*ISNUMBER($K2125)+'01_指標庫'!$H$17*ISNUMBER($AI2125)+'01_指標庫'!$H$18*ISNUMBER($AJ2125)+'01_指標庫'!$H$19*ISNUMBER($AK2125)+'01_指標庫'!$H$20*ISNUMBER($BB2125)+'01_指標庫'!$H$21*ISNUMBER($BC2125)</f>
        <v>51</v>
      </c>
      <c r="AX2125">
        <f>IF(AW2125=0,50,ROUND(('01_指標庫'!$H$4*IF(ISNUMBER($F2125),L2125,0)+'01_指標庫'!$H$5*IF(ISNUMBER($AA2125),AL2125,0)+'01_指標庫'!$H$6*IF(ISNUMBER($G2125),M2125,0)+'01_指標庫'!$H$7*IF(ISNUMBER($H2125),N2125,0)+'01_指標庫'!$H$8*IF(ISNUMBER($AF2125),AQ2125,0)+'01_指標庫'!$H$9*IF(ISNUMBER($AG2125),AR2125,0)+'01_指標庫'!$H$10*IF(ISNUMBER($AB2125),AM2125,0)+'01_指標庫'!$H$11*IF(ISNUMBER($AC2125),AN2125,0)+'01_指標庫'!$H$12*IF(ISNUMBER($AD2125),AO2125,0)+'01_指標庫'!$H$13*IF(ISNUMBER($AE2125),AP2125,0)+'01_指標庫'!$H$14*IF(ISNUMBER($I2125),O2125,0)+'01_指標庫'!$H$15*IF(ISNUMBER($AH2125),AS2125,0)+'01_指標庫'!$H$16*IF(ISNUMBER($K2125),P2125,0)+'01_指標庫'!$H$17*IF(ISNUMBER($AI2125),AT2125,0)+'01_指標庫'!$H$18*IF(ISNUMBER($AJ2125),AU2125,0)+'01_指標庫'!$H$19*IF(ISNUMBER($AK2125),AV2125,0)+'01_指標庫'!$H$20*IF(ISNUMBER($BB2125),BB2125,0)+'01_指標庫'!$H$21*IF(ISNUMBER($BC2125),BC2125,0))/AW2125,1))</f>
        <v>100</v>
      </c>
      <c r="AY2125" s="67"/>
      <c r="AZ2125" s="67"/>
      <c r="BA2125" s="66">
        <f t="shared" si="753"/>
        <v>1.1100802197376192E-2</v>
      </c>
      <c r="BB2125">
        <f t="shared" si="754"/>
        <v>100</v>
      </c>
      <c r="BC2125" t="str">
        <f t="shared" si="755"/>
        <v/>
      </c>
    </row>
    <row r="2126" spans="1:55" ht="15" customHeight="1">
      <c r="A2126" s="56">
        <v>2122</v>
      </c>
      <c r="B2126" s="57">
        <v>45637</v>
      </c>
      <c r="C2126" s="56">
        <v>2024</v>
      </c>
      <c r="D2126" s="58" t="s">
        <v>238</v>
      </c>
      <c r="E2126" s="59">
        <v>21763.98</v>
      </c>
      <c r="F2126" s="60">
        <v>0.128633</v>
      </c>
      <c r="G2126" s="60">
        <v>0</v>
      </c>
      <c r="H2126" s="61">
        <v>0.71430000000000005</v>
      </c>
      <c r="I2126" s="62">
        <v>264</v>
      </c>
      <c r="J2126" s="56" t="s">
        <v>235</v>
      </c>
      <c r="K2126" s="63">
        <v>13.58</v>
      </c>
      <c r="L2126" s="56">
        <f t="shared" si="756"/>
        <v>100</v>
      </c>
      <c r="M2126" s="56">
        <f t="shared" si="757"/>
        <v>100</v>
      </c>
      <c r="N2126" s="56">
        <f t="shared" si="758"/>
        <v>100</v>
      </c>
      <c r="O2126" s="56">
        <f t="shared" si="759"/>
        <v>100</v>
      </c>
      <c r="P2126" s="56">
        <f t="shared" si="760"/>
        <v>100</v>
      </c>
      <c r="Q2126" s="63"/>
      <c r="R2126" s="56"/>
      <c r="S2126" s="60">
        <f t="shared" si="773"/>
        <v>1.8522869051084356E-2</v>
      </c>
      <c r="T2126" s="64">
        <f t="shared" si="774"/>
        <v>-4.2313117066290484E-2</v>
      </c>
      <c r="V2126" s="65"/>
      <c r="W2126" s="65"/>
      <c r="Y2126" s="15" t="str">
        <f t="shared" si="761"/>
        <v>EASY</v>
      </c>
      <c r="AA2126" s="66">
        <f t="shared" si="775"/>
        <v>6.8519756821796118E-2</v>
      </c>
      <c r="AB2126">
        <f>LOOKUP($B2126,'07_L1政策步階'!$A$4:$A$14,'07_L1政策步階'!$C$4:$C$14)</f>
        <v>1</v>
      </c>
      <c r="AC2126" s="65"/>
      <c r="AD2126" s="65"/>
      <c r="AE2126" s="65"/>
      <c r="AF2126" s="65"/>
      <c r="AG2126" s="65"/>
      <c r="AH2126" s="65"/>
      <c r="AI2126" s="65"/>
      <c r="AJ2126" s="65"/>
      <c r="AK2126" s="65"/>
      <c r="AL2126">
        <f t="shared" si="762"/>
        <v>100</v>
      </c>
      <c r="AM2126">
        <f t="shared" si="763"/>
        <v>100</v>
      </c>
      <c r="AN2126" t="str">
        <f t="shared" si="764"/>
        <v/>
      </c>
      <c r="AO2126" t="str">
        <f t="shared" si="765"/>
        <v/>
      </c>
      <c r="AP2126" t="str">
        <f t="shared" si="766"/>
        <v/>
      </c>
      <c r="AQ2126" t="str">
        <f t="shared" si="767"/>
        <v/>
      </c>
      <c r="AR2126" t="str">
        <f t="shared" si="768"/>
        <v/>
      </c>
      <c r="AS2126" t="str">
        <f t="shared" si="769"/>
        <v/>
      </c>
      <c r="AT2126" t="str">
        <f t="shared" si="770"/>
        <v/>
      </c>
      <c r="AU2126" t="str">
        <f t="shared" si="771"/>
        <v/>
      </c>
      <c r="AV2126" t="str">
        <f t="shared" si="772"/>
        <v/>
      </c>
      <c r="AW2126">
        <f>'01_指標庫'!$H$4*ISNUMBER($F2126)+'01_指標庫'!$H$5*ISNUMBER($AA2126)+'01_指標庫'!$H$6*ISNUMBER($G2126)+'01_指標庫'!$H$7*ISNUMBER($H2126)+'01_指標庫'!$H$8*ISNUMBER($AF2126)+'01_指標庫'!$H$9*ISNUMBER($AG2126)+'01_指標庫'!$H$10*ISNUMBER($AB2126)+'01_指標庫'!$H$11*ISNUMBER($AC2126)+'01_指標庫'!$H$12*ISNUMBER($AD2126)+'01_指標庫'!$H$13*ISNUMBER($AE2126)+'01_指標庫'!$H$14*ISNUMBER($I2126)+'01_指標庫'!$H$15*ISNUMBER($AH2126)+'01_指標庫'!$H$16*ISNUMBER($K2126)+'01_指標庫'!$H$17*ISNUMBER($AI2126)+'01_指標庫'!$H$18*ISNUMBER($AJ2126)+'01_指標庫'!$H$19*ISNUMBER($AK2126)+'01_指標庫'!$H$20*ISNUMBER($BB2126)+'01_指標庫'!$H$21*ISNUMBER($BC2126)</f>
        <v>51</v>
      </c>
      <c r="AX2126">
        <f>IF(AW2126=0,50,ROUND(('01_指標庫'!$H$4*IF(ISNUMBER($F2126),L2126,0)+'01_指標庫'!$H$5*IF(ISNUMBER($AA2126),AL2126,0)+'01_指標庫'!$H$6*IF(ISNUMBER($G2126),M2126,0)+'01_指標庫'!$H$7*IF(ISNUMBER($H2126),N2126,0)+'01_指標庫'!$H$8*IF(ISNUMBER($AF2126),AQ2126,0)+'01_指標庫'!$H$9*IF(ISNUMBER($AG2126),AR2126,0)+'01_指標庫'!$H$10*IF(ISNUMBER($AB2126),AM2126,0)+'01_指標庫'!$H$11*IF(ISNUMBER($AC2126),AN2126,0)+'01_指標庫'!$H$12*IF(ISNUMBER($AD2126),AO2126,0)+'01_指標庫'!$H$13*IF(ISNUMBER($AE2126),AP2126,0)+'01_指標庫'!$H$14*IF(ISNUMBER($I2126),O2126,0)+'01_指標庫'!$H$15*IF(ISNUMBER($AH2126),AS2126,0)+'01_指標庫'!$H$16*IF(ISNUMBER($K2126),P2126,0)+'01_指標庫'!$H$17*IF(ISNUMBER($AI2126),AT2126,0)+'01_指標庫'!$H$18*IF(ISNUMBER($AJ2126),AU2126,0)+'01_指標庫'!$H$19*IF(ISNUMBER($AK2126),AV2126,0)+'01_指標庫'!$H$20*IF(ISNUMBER($BB2126),BB2126,0)+'01_指標庫'!$H$21*IF(ISNUMBER($BC2126),BC2126,0))/AW2126,1))</f>
        <v>94.1</v>
      </c>
      <c r="AY2126" s="67"/>
      <c r="AZ2126" s="67"/>
      <c r="BA2126" s="66">
        <f t="shared" ref="BA2126:BA2189" si="776">AVERAGE($E2122:$E2126)/AVERAGE($E2117:$E2126)-1</f>
        <v>9.6598866722028554E-3</v>
      </c>
      <c r="BB2126">
        <f t="shared" ref="BB2126:BB2189" si="777">IF(ISNUMBER($BA2126),IF(OR($S2126&lt;=-0.03,$BA2126&lt;-0.003),0,IF(OR($S2126&lt;=-0.02,$BA2126&lt;0.01),50,100)),"")</f>
        <v>50</v>
      </c>
      <c r="BC2126" t="str">
        <f t="shared" ref="BC2126:BC2189" si="778">IF(OR(COUNT($AZ2126)=0,COUNT($AZ2125)=0),"",IF(OR($AY2126/$AZ2125-1&lt;=-0.03,$AZ2126/$AZ2125-1&lt;=-0.045,IF(COUNT($AZ2117:$AZ2126)=10,AVERAGE($AZ2122:$AZ2126)/AVERAGE($AZ2117:$AZ2126)-1&lt;-0.01,FALSE())),0,IF(OR($AZ2126/$AZ2125-1&lt;=-0.02,IF(COUNT($AZ2117:$AZ2126)=10,AVERAGE($AZ2122:$AZ2126)/AVERAGE($AZ2117:$AZ2126)-1&lt;0.005,FALSE())),50,100)))</f>
        <v/>
      </c>
    </row>
    <row r="2127" spans="1:55" ht="15" customHeight="1">
      <c r="A2127" s="56">
        <v>2123</v>
      </c>
      <c r="B2127" s="57">
        <v>45638</v>
      </c>
      <c r="C2127" s="56">
        <v>2024</v>
      </c>
      <c r="D2127" s="58" t="s">
        <v>239</v>
      </c>
      <c r="E2127" s="59">
        <v>21615.27</v>
      </c>
      <c r="F2127" s="60">
        <v>0.119835</v>
      </c>
      <c r="G2127" s="60">
        <v>-6.8329999999999997E-3</v>
      </c>
      <c r="H2127" s="61">
        <v>0.71430000000000005</v>
      </c>
      <c r="I2127" s="62">
        <v>266</v>
      </c>
      <c r="J2127" s="56" t="s">
        <v>235</v>
      </c>
      <c r="K2127" s="63">
        <v>13.92</v>
      </c>
      <c r="L2127" s="56">
        <f t="shared" si="756"/>
        <v>100</v>
      </c>
      <c r="M2127" s="56">
        <f t="shared" si="757"/>
        <v>100</v>
      </c>
      <c r="N2127" s="56">
        <f t="shared" si="758"/>
        <v>100</v>
      </c>
      <c r="O2127" s="56">
        <f t="shared" si="759"/>
        <v>100</v>
      </c>
      <c r="P2127" s="56">
        <f t="shared" si="760"/>
        <v>100</v>
      </c>
      <c r="Q2127" s="63"/>
      <c r="R2127" s="56"/>
      <c r="S2127" s="60">
        <f t="shared" si="773"/>
        <v>-6.8328495063861849E-3</v>
      </c>
      <c r="T2127" s="64">
        <f t="shared" si="774"/>
        <v>2.5036818851251752E-2</v>
      </c>
      <c r="V2127" s="65"/>
      <c r="W2127" s="65"/>
      <c r="Y2127" s="15" t="str">
        <f t="shared" si="761"/>
        <v>EASY</v>
      </c>
      <c r="AA2127" s="66">
        <f t="shared" si="775"/>
        <v>6.9362571655558591E-2</v>
      </c>
      <c r="AB2127">
        <f>LOOKUP($B2127,'07_L1政策步階'!$A$4:$A$14,'07_L1政策步階'!$C$4:$C$14)</f>
        <v>1</v>
      </c>
      <c r="AC2127" s="65"/>
      <c r="AD2127" s="65"/>
      <c r="AE2127" s="65"/>
      <c r="AF2127" s="65"/>
      <c r="AG2127" s="65"/>
      <c r="AH2127" s="65"/>
      <c r="AI2127" s="65"/>
      <c r="AJ2127" s="65"/>
      <c r="AK2127" s="65"/>
      <c r="AL2127">
        <f t="shared" si="762"/>
        <v>100</v>
      </c>
      <c r="AM2127">
        <f t="shared" si="763"/>
        <v>100</v>
      </c>
      <c r="AN2127" t="str">
        <f t="shared" si="764"/>
        <v/>
      </c>
      <c r="AO2127" t="str">
        <f t="shared" si="765"/>
        <v/>
      </c>
      <c r="AP2127" t="str">
        <f t="shared" si="766"/>
        <v/>
      </c>
      <c r="AQ2127" t="str">
        <f t="shared" si="767"/>
        <v/>
      </c>
      <c r="AR2127" t="str">
        <f t="shared" si="768"/>
        <v/>
      </c>
      <c r="AS2127" t="str">
        <f t="shared" si="769"/>
        <v/>
      </c>
      <c r="AT2127" t="str">
        <f t="shared" si="770"/>
        <v/>
      </c>
      <c r="AU2127" t="str">
        <f t="shared" si="771"/>
        <v/>
      </c>
      <c r="AV2127" t="str">
        <f t="shared" si="772"/>
        <v/>
      </c>
      <c r="AW2127">
        <f>'01_指標庫'!$H$4*ISNUMBER($F2127)+'01_指標庫'!$H$5*ISNUMBER($AA2127)+'01_指標庫'!$H$6*ISNUMBER($G2127)+'01_指標庫'!$H$7*ISNUMBER($H2127)+'01_指標庫'!$H$8*ISNUMBER($AF2127)+'01_指標庫'!$H$9*ISNUMBER($AG2127)+'01_指標庫'!$H$10*ISNUMBER($AB2127)+'01_指標庫'!$H$11*ISNUMBER($AC2127)+'01_指標庫'!$H$12*ISNUMBER($AD2127)+'01_指標庫'!$H$13*ISNUMBER($AE2127)+'01_指標庫'!$H$14*ISNUMBER($I2127)+'01_指標庫'!$H$15*ISNUMBER($AH2127)+'01_指標庫'!$H$16*ISNUMBER($K2127)+'01_指標庫'!$H$17*ISNUMBER($AI2127)+'01_指標庫'!$H$18*ISNUMBER($AJ2127)+'01_指標庫'!$H$19*ISNUMBER($AK2127)+'01_指標庫'!$H$20*ISNUMBER($BB2127)+'01_指標庫'!$H$21*ISNUMBER($BC2127)</f>
        <v>51</v>
      </c>
      <c r="AX2127">
        <f>IF(AW2127=0,50,ROUND(('01_指標庫'!$H$4*IF(ISNUMBER($F2127),L2127,0)+'01_指標庫'!$H$5*IF(ISNUMBER($AA2127),AL2127,0)+'01_指標庫'!$H$6*IF(ISNUMBER($G2127),M2127,0)+'01_指標庫'!$H$7*IF(ISNUMBER($H2127),N2127,0)+'01_指標庫'!$H$8*IF(ISNUMBER($AF2127),AQ2127,0)+'01_指標庫'!$H$9*IF(ISNUMBER($AG2127),AR2127,0)+'01_指標庫'!$H$10*IF(ISNUMBER($AB2127),AM2127,0)+'01_指標庫'!$H$11*IF(ISNUMBER($AC2127),AN2127,0)+'01_指標庫'!$H$12*IF(ISNUMBER($AD2127),AO2127,0)+'01_指標庫'!$H$13*IF(ISNUMBER($AE2127),AP2127,0)+'01_指標庫'!$H$14*IF(ISNUMBER($I2127),O2127,0)+'01_指標庫'!$H$15*IF(ISNUMBER($AH2127),AS2127,0)+'01_指標庫'!$H$16*IF(ISNUMBER($K2127),P2127,0)+'01_指標庫'!$H$17*IF(ISNUMBER($AI2127),AT2127,0)+'01_指標庫'!$H$18*IF(ISNUMBER($AJ2127),AU2127,0)+'01_指標庫'!$H$19*IF(ISNUMBER($AK2127),AV2127,0)+'01_指標庫'!$H$20*IF(ISNUMBER($BB2127),BB2127,0)+'01_指標庫'!$H$21*IF(ISNUMBER($BC2127),BC2127,0))/AW2127,1))</f>
        <v>94.1</v>
      </c>
      <c r="AY2127" s="67"/>
      <c r="AZ2127" s="67"/>
      <c r="BA2127" s="66">
        <f t="shared" si="776"/>
        <v>7.3282533615488532E-3</v>
      </c>
      <c r="BB2127">
        <f t="shared" si="777"/>
        <v>50</v>
      </c>
      <c r="BC2127" t="str">
        <f t="shared" si="778"/>
        <v/>
      </c>
    </row>
    <row r="2128" spans="1:55" ht="15" customHeight="1">
      <c r="A2128" s="56">
        <v>2124</v>
      </c>
      <c r="B2128" s="57">
        <v>45639</v>
      </c>
      <c r="C2128" s="56">
        <v>2024</v>
      </c>
      <c r="D2128" s="58" t="s">
        <v>234</v>
      </c>
      <c r="E2128" s="59">
        <v>21780.25</v>
      </c>
      <c r="F2128" s="60">
        <v>0.12729199999999999</v>
      </c>
      <c r="G2128" s="60">
        <v>0</v>
      </c>
      <c r="H2128" s="61">
        <v>0.69389999999999996</v>
      </c>
      <c r="I2128" s="62">
        <v>268</v>
      </c>
      <c r="J2128" s="56" t="s">
        <v>235</v>
      </c>
      <c r="K2128" s="63">
        <v>13.81</v>
      </c>
      <c r="L2128" s="56">
        <f t="shared" si="756"/>
        <v>100</v>
      </c>
      <c r="M2128" s="56">
        <f t="shared" si="757"/>
        <v>100</v>
      </c>
      <c r="N2128" s="56">
        <f t="shared" si="758"/>
        <v>100</v>
      </c>
      <c r="O2128" s="56">
        <f t="shared" si="759"/>
        <v>100</v>
      </c>
      <c r="P2128" s="56">
        <f t="shared" si="760"/>
        <v>100</v>
      </c>
      <c r="Q2128" s="63"/>
      <c r="R2128" s="56"/>
      <c r="S2128" s="60">
        <f t="shared" si="773"/>
        <v>7.6325671620109947E-3</v>
      </c>
      <c r="T2128" s="64">
        <f t="shared" si="774"/>
        <v>-7.9022988505746961E-3</v>
      </c>
      <c r="V2128" s="65"/>
      <c r="W2128" s="65"/>
      <c r="Y2128" s="15" t="str">
        <f t="shared" si="761"/>
        <v>EASY</v>
      </c>
      <c r="AA2128" s="66">
        <f t="shared" si="775"/>
        <v>7.0385319225111154E-2</v>
      </c>
      <c r="AB2128">
        <f>LOOKUP($B2128,'07_L1政策步階'!$A$4:$A$14,'07_L1政策步階'!$C$4:$C$14)</f>
        <v>1</v>
      </c>
      <c r="AC2128" s="65"/>
      <c r="AD2128" s="65"/>
      <c r="AE2128" s="65"/>
      <c r="AF2128" s="65"/>
      <c r="AG2128" s="65"/>
      <c r="AH2128" s="65"/>
      <c r="AI2128" s="65"/>
      <c r="AJ2128" s="65"/>
      <c r="AK2128" s="65"/>
      <c r="AL2128">
        <f t="shared" si="762"/>
        <v>100</v>
      </c>
      <c r="AM2128">
        <f t="shared" si="763"/>
        <v>100</v>
      </c>
      <c r="AN2128" t="str">
        <f t="shared" si="764"/>
        <v/>
      </c>
      <c r="AO2128" t="str">
        <f t="shared" si="765"/>
        <v/>
      </c>
      <c r="AP2128" t="str">
        <f t="shared" si="766"/>
        <v/>
      </c>
      <c r="AQ2128" t="str">
        <f t="shared" si="767"/>
        <v/>
      </c>
      <c r="AR2128" t="str">
        <f t="shared" si="768"/>
        <v/>
      </c>
      <c r="AS2128" t="str">
        <f t="shared" si="769"/>
        <v/>
      </c>
      <c r="AT2128" t="str">
        <f t="shared" si="770"/>
        <v/>
      </c>
      <c r="AU2128" t="str">
        <f t="shared" si="771"/>
        <v/>
      </c>
      <c r="AV2128" t="str">
        <f t="shared" si="772"/>
        <v/>
      </c>
      <c r="AW2128">
        <f>'01_指標庫'!$H$4*ISNUMBER($F2128)+'01_指標庫'!$H$5*ISNUMBER($AA2128)+'01_指標庫'!$H$6*ISNUMBER($G2128)+'01_指標庫'!$H$7*ISNUMBER($H2128)+'01_指標庫'!$H$8*ISNUMBER($AF2128)+'01_指標庫'!$H$9*ISNUMBER($AG2128)+'01_指標庫'!$H$10*ISNUMBER($AB2128)+'01_指標庫'!$H$11*ISNUMBER($AC2128)+'01_指標庫'!$H$12*ISNUMBER($AD2128)+'01_指標庫'!$H$13*ISNUMBER($AE2128)+'01_指標庫'!$H$14*ISNUMBER($I2128)+'01_指標庫'!$H$15*ISNUMBER($AH2128)+'01_指標庫'!$H$16*ISNUMBER($K2128)+'01_指標庫'!$H$17*ISNUMBER($AI2128)+'01_指標庫'!$H$18*ISNUMBER($AJ2128)+'01_指標庫'!$H$19*ISNUMBER($AK2128)+'01_指標庫'!$H$20*ISNUMBER($BB2128)+'01_指標庫'!$H$21*ISNUMBER($BC2128)</f>
        <v>51</v>
      </c>
      <c r="AX2128">
        <f>IF(AW2128=0,50,ROUND(('01_指標庫'!$H$4*IF(ISNUMBER($F2128),L2128,0)+'01_指標庫'!$H$5*IF(ISNUMBER($AA2128),AL2128,0)+'01_指標庫'!$H$6*IF(ISNUMBER($G2128),M2128,0)+'01_指標庫'!$H$7*IF(ISNUMBER($H2128),N2128,0)+'01_指標庫'!$H$8*IF(ISNUMBER($AF2128),AQ2128,0)+'01_指標庫'!$H$9*IF(ISNUMBER($AG2128),AR2128,0)+'01_指標庫'!$H$10*IF(ISNUMBER($AB2128),AM2128,0)+'01_指標庫'!$H$11*IF(ISNUMBER($AC2128),AN2128,0)+'01_指標庫'!$H$12*IF(ISNUMBER($AD2128),AO2128,0)+'01_指標庫'!$H$13*IF(ISNUMBER($AE2128),AP2128,0)+'01_指標庫'!$H$14*IF(ISNUMBER($I2128),O2128,0)+'01_指標庫'!$H$15*IF(ISNUMBER($AH2128),AS2128,0)+'01_指標庫'!$H$16*IF(ISNUMBER($K2128),P2128,0)+'01_指標庫'!$H$17*IF(ISNUMBER($AI2128),AT2128,0)+'01_指標庫'!$H$18*IF(ISNUMBER($AJ2128),AU2128,0)+'01_指標庫'!$H$19*IF(ISNUMBER($AK2128),AV2128,0)+'01_指標庫'!$H$20*IF(ISNUMBER($BB2128),BB2128,0)+'01_指標庫'!$H$21*IF(ISNUMBER($BC2128),BC2128,0))/AW2128,1))</f>
        <v>94.1</v>
      </c>
      <c r="AY2128" s="67"/>
      <c r="AZ2128" s="67"/>
      <c r="BA2128" s="66">
        <f t="shared" si="776"/>
        <v>4.8149798338548155E-3</v>
      </c>
      <c r="BB2128">
        <f t="shared" si="777"/>
        <v>50</v>
      </c>
      <c r="BC2128" t="str">
        <f t="shared" si="778"/>
        <v/>
      </c>
    </row>
    <row r="2129" spans="1:55" ht="15" customHeight="1">
      <c r="A2129" s="56">
        <v>2125</v>
      </c>
      <c r="B2129" s="57">
        <v>45642</v>
      </c>
      <c r="C2129" s="56">
        <v>2024</v>
      </c>
      <c r="D2129" s="58" t="s">
        <v>236</v>
      </c>
      <c r="E2129" s="59">
        <v>22096.66</v>
      </c>
      <c r="F2129" s="60">
        <v>0.14254700000000001</v>
      </c>
      <c r="G2129" s="60">
        <v>0</v>
      </c>
      <c r="H2129" s="61">
        <v>0.67349999999999999</v>
      </c>
      <c r="I2129" s="62">
        <v>269</v>
      </c>
      <c r="J2129" s="56" t="s">
        <v>235</v>
      </c>
      <c r="K2129" s="63">
        <v>14.69</v>
      </c>
      <c r="L2129" s="56">
        <f t="shared" si="756"/>
        <v>100</v>
      </c>
      <c r="M2129" s="56">
        <f t="shared" si="757"/>
        <v>100</v>
      </c>
      <c r="N2129" s="56">
        <f t="shared" si="758"/>
        <v>100</v>
      </c>
      <c r="O2129" s="56">
        <f t="shared" si="759"/>
        <v>100</v>
      </c>
      <c r="P2129" s="56">
        <f t="shared" si="760"/>
        <v>100</v>
      </c>
      <c r="Q2129" s="63"/>
      <c r="R2129" s="56"/>
      <c r="S2129" s="60">
        <f t="shared" si="773"/>
        <v>1.4527381457972277E-2</v>
      </c>
      <c r="T2129" s="64">
        <f t="shared" si="774"/>
        <v>6.3721940622737172E-2</v>
      </c>
      <c r="V2129" s="65"/>
      <c r="W2129" s="65"/>
      <c r="Y2129" s="15" t="str">
        <f t="shared" si="761"/>
        <v>EASY</v>
      </c>
      <c r="AA2129" s="66">
        <f t="shared" si="775"/>
        <v>7.1467486113874212E-2</v>
      </c>
      <c r="AB2129">
        <f>LOOKUP($B2129,'07_L1政策步階'!$A$4:$A$14,'07_L1政策步階'!$C$4:$C$14)</f>
        <v>1</v>
      </c>
      <c r="AC2129" s="65"/>
      <c r="AD2129" s="65"/>
      <c r="AE2129" s="65"/>
      <c r="AF2129" s="65"/>
      <c r="AG2129" s="65"/>
      <c r="AH2129" s="65"/>
      <c r="AI2129" s="65"/>
      <c r="AJ2129" s="65"/>
      <c r="AK2129" s="65"/>
      <c r="AL2129">
        <f t="shared" si="762"/>
        <v>100</v>
      </c>
      <c r="AM2129">
        <f t="shared" si="763"/>
        <v>100</v>
      </c>
      <c r="AN2129" t="str">
        <f t="shared" si="764"/>
        <v/>
      </c>
      <c r="AO2129" t="str">
        <f t="shared" si="765"/>
        <v/>
      </c>
      <c r="AP2129" t="str">
        <f t="shared" si="766"/>
        <v/>
      </c>
      <c r="AQ2129" t="str">
        <f t="shared" si="767"/>
        <v/>
      </c>
      <c r="AR2129" t="str">
        <f t="shared" si="768"/>
        <v/>
      </c>
      <c r="AS2129" t="str">
        <f t="shared" si="769"/>
        <v/>
      </c>
      <c r="AT2129" t="str">
        <f t="shared" si="770"/>
        <v/>
      </c>
      <c r="AU2129" t="str">
        <f t="shared" si="771"/>
        <v/>
      </c>
      <c r="AV2129" t="str">
        <f t="shared" si="772"/>
        <v/>
      </c>
      <c r="AW2129">
        <f>'01_指標庫'!$H$4*ISNUMBER($F2129)+'01_指標庫'!$H$5*ISNUMBER($AA2129)+'01_指標庫'!$H$6*ISNUMBER($G2129)+'01_指標庫'!$H$7*ISNUMBER($H2129)+'01_指標庫'!$H$8*ISNUMBER($AF2129)+'01_指標庫'!$H$9*ISNUMBER($AG2129)+'01_指標庫'!$H$10*ISNUMBER($AB2129)+'01_指標庫'!$H$11*ISNUMBER($AC2129)+'01_指標庫'!$H$12*ISNUMBER($AD2129)+'01_指標庫'!$H$13*ISNUMBER($AE2129)+'01_指標庫'!$H$14*ISNUMBER($I2129)+'01_指標庫'!$H$15*ISNUMBER($AH2129)+'01_指標庫'!$H$16*ISNUMBER($K2129)+'01_指標庫'!$H$17*ISNUMBER($AI2129)+'01_指標庫'!$H$18*ISNUMBER($AJ2129)+'01_指標庫'!$H$19*ISNUMBER($AK2129)+'01_指標庫'!$H$20*ISNUMBER($BB2129)+'01_指標庫'!$H$21*ISNUMBER($BC2129)</f>
        <v>51</v>
      </c>
      <c r="AX2129">
        <f>IF(AW2129=0,50,ROUND(('01_指標庫'!$H$4*IF(ISNUMBER($F2129),L2129,0)+'01_指標庫'!$H$5*IF(ISNUMBER($AA2129),AL2129,0)+'01_指標庫'!$H$6*IF(ISNUMBER($G2129),M2129,0)+'01_指標庫'!$H$7*IF(ISNUMBER($H2129),N2129,0)+'01_指標庫'!$H$8*IF(ISNUMBER($AF2129),AQ2129,0)+'01_指標庫'!$H$9*IF(ISNUMBER($AG2129),AR2129,0)+'01_指標庫'!$H$10*IF(ISNUMBER($AB2129),AM2129,0)+'01_指標庫'!$H$11*IF(ISNUMBER($AC2129),AN2129,0)+'01_指標庫'!$H$12*IF(ISNUMBER($AD2129),AO2129,0)+'01_指標庫'!$H$13*IF(ISNUMBER($AE2129),AP2129,0)+'01_指標庫'!$H$14*IF(ISNUMBER($I2129),O2129,0)+'01_指標庫'!$H$15*IF(ISNUMBER($AH2129),AS2129,0)+'01_指標庫'!$H$16*IF(ISNUMBER($K2129),P2129,0)+'01_指標庫'!$H$17*IF(ISNUMBER($AI2129),AT2129,0)+'01_指標庫'!$H$18*IF(ISNUMBER($AJ2129),AU2129,0)+'01_指標庫'!$H$19*IF(ISNUMBER($AK2129),AV2129,0)+'01_指標庫'!$H$20*IF(ISNUMBER($BB2129),BB2129,0)+'01_指標庫'!$H$21*IF(ISNUMBER($BC2129),BC2129,0))/AW2129,1))</f>
        <v>94.1</v>
      </c>
      <c r="AY2129" s="67"/>
      <c r="AZ2129" s="67"/>
      <c r="BA2129" s="66">
        <f t="shared" si="776"/>
        <v>6.55303598394541E-3</v>
      </c>
      <c r="BB2129">
        <f t="shared" si="777"/>
        <v>50</v>
      </c>
      <c r="BC2129" t="str">
        <f t="shared" si="778"/>
        <v/>
      </c>
    </row>
    <row r="2130" spans="1:55" ht="15" customHeight="1">
      <c r="A2130" s="56">
        <v>2126</v>
      </c>
      <c r="B2130" s="57">
        <v>45643</v>
      </c>
      <c r="C2130" s="56">
        <v>2024</v>
      </c>
      <c r="D2130" s="58" t="s">
        <v>237</v>
      </c>
      <c r="E2130" s="59">
        <v>22001.08</v>
      </c>
      <c r="F2130" s="60">
        <v>0.13649500000000001</v>
      </c>
      <c r="G2130" s="60">
        <v>-4.326E-3</v>
      </c>
      <c r="H2130" s="61">
        <v>0.65310000000000001</v>
      </c>
      <c r="I2130" s="62">
        <v>275</v>
      </c>
      <c r="J2130" s="56" t="s">
        <v>235</v>
      </c>
      <c r="K2130" s="63">
        <v>15.87</v>
      </c>
      <c r="L2130" s="56">
        <f t="shared" si="756"/>
        <v>100</v>
      </c>
      <c r="M2130" s="56">
        <f t="shared" si="757"/>
        <v>100</v>
      </c>
      <c r="N2130" s="56">
        <f t="shared" si="758"/>
        <v>100</v>
      </c>
      <c r="O2130" s="56">
        <f t="shared" si="759"/>
        <v>100</v>
      </c>
      <c r="P2130" s="56">
        <f t="shared" si="760"/>
        <v>100</v>
      </c>
      <c r="Q2130" s="63"/>
      <c r="R2130" s="56"/>
      <c r="S2130" s="60">
        <f t="shared" si="773"/>
        <v>-4.3255406020638043E-3</v>
      </c>
      <c r="T2130" s="64">
        <f t="shared" si="774"/>
        <v>8.0326752893124631E-2</v>
      </c>
      <c r="V2130" s="65"/>
      <c r="W2130" s="65"/>
      <c r="Y2130" s="15" t="str">
        <f t="shared" si="761"/>
        <v>EASY</v>
      </c>
      <c r="AA2130" s="66">
        <f t="shared" si="775"/>
        <v>7.2696131889735227E-2</v>
      </c>
      <c r="AB2130">
        <f>LOOKUP($B2130,'07_L1政策步階'!$A$4:$A$14,'07_L1政策步階'!$C$4:$C$14)</f>
        <v>1</v>
      </c>
      <c r="AC2130" s="65"/>
      <c r="AD2130" s="65"/>
      <c r="AE2130" s="65"/>
      <c r="AF2130" s="65"/>
      <c r="AG2130" s="65"/>
      <c r="AH2130" s="65"/>
      <c r="AI2130" s="65"/>
      <c r="AJ2130" s="65"/>
      <c r="AK2130" s="65"/>
      <c r="AL2130">
        <f t="shared" si="762"/>
        <v>100</v>
      </c>
      <c r="AM2130">
        <f t="shared" si="763"/>
        <v>100</v>
      </c>
      <c r="AN2130" t="str">
        <f t="shared" si="764"/>
        <v/>
      </c>
      <c r="AO2130" t="str">
        <f t="shared" si="765"/>
        <v/>
      </c>
      <c r="AP2130" t="str">
        <f t="shared" si="766"/>
        <v/>
      </c>
      <c r="AQ2130" t="str">
        <f t="shared" si="767"/>
        <v/>
      </c>
      <c r="AR2130" t="str">
        <f t="shared" si="768"/>
        <v/>
      </c>
      <c r="AS2130" t="str">
        <f t="shared" si="769"/>
        <v/>
      </c>
      <c r="AT2130" t="str">
        <f t="shared" si="770"/>
        <v/>
      </c>
      <c r="AU2130" t="str">
        <f t="shared" si="771"/>
        <v/>
      </c>
      <c r="AV2130" t="str">
        <f t="shared" si="772"/>
        <v/>
      </c>
      <c r="AW2130">
        <f>'01_指標庫'!$H$4*ISNUMBER($F2130)+'01_指標庫'!$H$5*ISNUMBER($AA2130)+'01_指標庫'!$H$6*ISNUMBER($G2130)+'01_指標庫'!$H$7*ISNUMBER($H2130)+'01_指標庫'!$H$8*ISNUMBER($AF2130)+'01_指標庫'!$H$9*ISNUMBER($AG2130)+'01_指標庫'!$H$10*ISNUMBER($AB2130)+'01_指標庫'!$H$11*ISNUMBER($AC2130)+'01_指標庫'!$H$12*ISNUMBER($AD2130)+'01_指標庫'!$H$13*ISNUMBER($AE2130)+'01_指標庫'!$H$14*ISNUMBER($I2130)+'01_指標庫'!$H$15*ISNUMBER($AH2130)+'01_指標庫'!$H$16*ISNUMBER($K2130)+'01_指標庫'!$H$17*ISNUMBER($AI2130)+'01_指標庫'!$H$18*ISNUMBER($AJ2130)+'01_指標庫'!$H$19*ISNUMBER($AK2130)+'01_指標庫'!$H$20*ISNUMBER($BB2130)+'01_指標庫'!$H$21*ISNUMBER($BC2130)</f>
        <v>51</v>
      </c>
      <c r="AX2130">
        <f>IF(AW2130=0,50,ROUND(('01_指標庫'!$H$4*IF(ISNUMBER($F2130),L2130,0)+'01_指標庫'!$H$5*IF(ISNUMBER($AA2130),AL2130,0)+'01_指標庫'!$H$6*IF(ISNUMBER($G2130),M2130,0)+'01_指標庫'!$H$7*IF(ISNUMBER($H2130),N2130,0)+'01_指標庫'!$H$8*IF(ISNUMBER($AF2130),AQ2130,0)+'01_指標庫'!$H$9*IF(ISNUMBER($AG2130),AR2130,0)+'01_指標庫'!$H$10*IF(ISNUMBER($AB2130),AM2130,0)+'01_指標庫'!$H$11*IF(ISNUMBER($AC2130),AN2130,0)+'01_指標庫'!$H$12*IF(ISNUMBER($AD2130),AO2130,0)+'01_指標庫'!$H$13*IF(ISNUMBER($AE2130),AP2130,0)+'01_指標庫'!$H$14*IF(ISNUMBER($I2130),O2130,0)+'01_指標庫'!$H$15*IF(ISNUMBER($AH2130),AS2130,0)+'01_指標庫'!$H$16*IF(ISNUMBER($K2130),P2130,0)+'01_指標庫'!$H$17*IF(ISNUMBER($AI2130),AT2130,0)+'01_指標庫'!$H$18*IF(ISNUMBER($AJ2130),AU2130,0)+'01_指標庫'!$H$19*IF(ISNUMBER($AK2130),AV2130,0)+'01_指標庫'!$H$20*IF(ISNUMBER($BB2130),BB2130,0)+'01_指標庫'!$H$21*IF(ISNUMBER($BC2130),BC2130,0))/AW2130,1))</f>
        <v>94.1</v>
      </c>
      <c r="AY2130" s="67"/>
      <c r="AZ2130" s="67"/>
      <c r="BA2130" s="66">
        <f t="shared" si="776"/>
        <v>8.8105102502435972E-3</v>
      </c>
      <c r="BB2130">
        <f t="shared" si="777"/>
        <v>50</v>
      </c>
      <c r="BC2130" t="str">
        <f t="shared" si="778"/>
        <v/>
      </c>
    </row>
    <row r="2131" spans="1:55" ht="15" customHeight="1">
      <c r="A2131" s="56">
        <v>2127</v>
      </c>
      <c r="B2131" s="57">
        <v>45644</v>
      </c>
      <c r="C2131" s="56">
        <v>2024</v>
      </c>
      <c r="D2131" s="58" t="s">
        <v>238</v>
      </c>
      <c r="E2131" s="59">
        <v>21209.32</v>
      </c>
      <c r="F2131" s="60">
        <v>9.4659999999999994E-2</v>
      </c>
      <c r="G2131" s="60">
        <v>-4.0156999999999998E-2</v>
      </c>
      <c r="H2131" s="61">
        <v>0.57140000000000002</v>
      </c>
      <c r="I2131" s="62">
        <v>273</v>
      </c>
      <c r="J2131" s="56" t="s">
        <v>235</v>
      </c>
      <c r="K2131" s="63">
        <v>27.62</v>
      </c>
      <c r="L2131" s="56">
        <f t="shared" si="756"/>
        <v>100</v>
      </c>
      <c r="M2131" s="56">
        <f t="shared" si="757"/>
        <v>100</v>
      </c>
      <c r="N2131" s="56">
        <f t="shared" si="758"/>
        <v>50</v>
      </c>
      <c r="O2131" s="56">
        <f t="shared" si="759"/>
        <v>100</v>
      </c>
      <c r="P2131" s="56">
        <f t="shared" si="760"/>
        <v>0</v>
      </c>
      <c r="Q2131" s="63"/>
      <c r="R2131" s="56"/>
      <c r="S2131" s="60">
        <f t="shared" si="773"/>
        <v>-3.5987324258627384E-2</v>
      </c>
      <c r="T2131" s="64">
        <f t="shared" si="774"/>
        <v>0.74039067422810345</v>
      </c>
      <c r="V2131" s="65"/>
      <c r="W2131" s="65"/>
      <c r="Y2131" s="15" t="str">
        <f t="shared" si="761"/>
        <v>UNCERTAIN</v>
      </c>
      <c r="AA2131" s="66">
        <f t="shared" si="775"/>
        <v>7.2916510916106514E-2</v>
      </c>
      <c r="AB2131">
        <f>LOOKUP($B2131,'07_L1政策步階'!$A$4:$A$14,'07_L1政策步階'!$C$4:$C$14)</f>
        <v>1</v>
      </c>
      <c r="AC2131" s="65"/>
      <c r="AD2131" s="65"/>
      <c r="AE2131" s="65"/>
      <c r="AF2131" s="65"/>
      <c r="AG2131" s="65"/>
      <c r="AH2131" s="65"/>
      <c r="AI2131" s="65"/>
      <c r="AJ2131" s="65"/>
      <c r="AK2131" s="65"/>
      <c r="AL2131">
        <f t="shared" si="762"/>
        <v>100</v>
      </c>
      <c r="AM2131">
        <f t="shared" si="763"/>
        <v>100</v>
      </c>
      <c r="AN2131" t="str">
        <f t="shared" si="764"/>
        <v/>
      </c>
      <c r="AO2131" t="str">
        <f t="shared" si="765"/>
        <v/>
      </c>
      <c r="AP2131" t="str">
        <f t="shared" si="766"/>
        <v/>
      </c>
      <c r="AQ2131" t="str">
        <f t="shared" si="767"/>
        <v/>
      </c>
      <c r="AR2131" t="str">
        <f t="shared" si="768"/>
        <v/>
      </c>
      <c r="AS2131" t="str">
        <f t="shared" si="769"/>
        <v/>
      </c>
      <c r="AT2131" t="str">
        <f t="shared" si="770"/>
        <v/>
      </c>
      <c r="AU2131" t="str">
        <f t="shared" si="771"/>
        <v/>
      </c>
      <c r="AV2131" t="str">
        <f t="shared" si="772"/>
        <v/>
      </c>
      <c r="AW2131">
        <f>'01_指標庫'!$H$4*ISNUMBER($F2131)+'01_指標庫'!$H$5*ISNUMBER($AA2131)+'01_指標庫'!$H$6*ISNUMBER($G2131)+'01_指標庫'!$H$7*ISNUMBER($H2131)+'01_指標庫'!$H$8*ISNUMBER($AF2131)+'01_指標庫'!$H$9*ISNUMBER($AG2131)+'01_指標庫'!$H$10*ISNUMBER($AB2131)+'01_指標庫'!$H$11*ISNUMBER($AC2131)+'01_指標庫'!$H$12*ISNUMBER($AD2131)+'01_指標庫'!$H$13*ISNUMBER($AE2131)+'01_指標庫'!$H$14*ISNUMBER($I2131)+'01_指標庫'!$H$15*ISNUMBER($AH2131)+'01_指標庫'!$H$16*ISNUMBER($K2131)+'01_指標庫'!$H$17*ISNUMBER($AI2131)+'01_指標庫'!$H$18*ISNUMBER($AJ2131)+'01_指標庫'!$H$19*ISNUMBER($AK2131)+'01_指標庫'!$H$20*ISNUMBER($BB2131)+'01_指標庫'!$H$21*ISNUMBER($BC2131)</f>
        <v>51</v>
      </c>
      <c r="AX2131">
        <f>IF(AW2131=0,50,ROUND(('01_指標庫'!$H$4*IF(ISNUMBER($F2131),L2131,0)+'01_指標庫'!$H$5*IF(ISNUMBER($AA2131),AL2131,0)+'01_指標庫'!$H$6*IF(ISNUMBER($G2131),M2131,0)+'01_指標庫'!$H$7*IF(ISNUMBER($H2131),N2131,0)+'01_指標庫'!$H$8*IF(ISNUMBER($AF2131),AQ2131,0)+'01_指標庫'!$H$9*IF(ISNUMBER($AG2131),AR2131,0)+'01_指標庫'!$H$10*IF(ISNUMBER($AB2131),AM2131,0)+'01_指標庫'!$H$11*IF(ISNUMBER($AC2131),AN2131,0)+'01_指標庫'!$H$12*IF(ISNUMBER($AD2131),AO2131,0)+'01_指標庫'!$H$13*IF(ISNUMBER($AE2131),AP2131,0)+'01_指標庫'!$H$14*IF(ISNUMBER($I2131),O2131,0)+'01_指標庫'!$H$15*IF(ISNUMBER($AH2131),AS2131,0)+'01_指標庫'!$H$16*IF(ISNUMBER($K2131),P2131,0)+'01_指標庫'!$H$17*IF(ISNUMBER($AI2131),AT2131,0)+'01_指標庫'!$H$18*IF(ISNUMBER($AJ2131),AU2131,0)+'01_指標庫'!$H$19*IF(ISNUMBER($AK2131),AV2131,0)+'01_指標庫'!$H$20*IF(ISNUMBER($BB2131),BB2131,0)+'01_指標庫'!$H$21*IF(ISNUMBER($BC2131),BC2131,0))/AW2131,1))</f>
        <v>68.599999999999994</v>
      </c>
      <c r="AY2131" s="67"/>
      <c r="AZ2131" s="67"/>
      <c r="BA2131" s="66">
        <f t="shared" si="776"/>
        <v>5.0023800054945777E-3</v>
      </c>
      <c r="BB2131">
        <f t="shared" si="777"/>
        <v>0</v>
      </c>
      <c r="BC2131" t="str">
        <f t="shared" si="778"/>
        <v/>
      </c>
    </row>
    <row r="2132" spans="1:55" ht="15" customHeight="1">
      <c r="A2132" s="56">
        <v>2128</v>
      </c>
      <c r="B2132" s="57">
        <v>45645</v>
      </c>
      <c r="C2132" s="56">
        <v>2024</v>
      </c>
      <c r="D2132" s="58" t="s">
        <v>239</v>
      </c>
      <c r="E2132" s="59">
        <v>21110.51</v>
      </c>
      <c r="F2132" s="60">
        <v>8.8691000000000006E-2</v>
      </c>
      <c r="G2132" s="60">
        <v>-4.4629000000000002E-2</v>
      </c>
      <c r="H2132" s="61">
        <v>0.55100000000000005</v>
      </c>
      <c r="I2132" s="62">
        <v>291</v>
      </c>
      <c r="J2132" s="56" t="s">
        <v>235</v>
      </c>
      <c r="K2132" s="63">
        <v>24.09</v>
      </c>
      <c r="L2132" s="56">
        <f t="shared" si="756"/>
        <v>100</v>
      </c>
      <c r="M2132" s="56">
        <f t="shared" si="757"/>
        <v>100</v>
      </c>
      <c r="N2132" s="56">
        <f t="shared" si="758"/>
        <v>50</v>
      </c>
      <c r="O2132" s="56">
        <f t="shared" si="759"/>
        <v>100</v>
      </c>
      <c r="P2132" s="56">
        <f t="shared" si="760"/>
        <v>50</v>
      </c>
      <c r="Q2132" s="63"/>
      <c r="R2132" s="56"/>
      <c r="S2132" s="60">
        <f t="shared" si="773"/>
        <v>-4.6588009422273702E-3</v>
      </c>
      <c r="T2132" s="64">
        <f t="shared" si="774"/>
        <v>-0.12780593772628535</v>
      </c>
      <c r="V2132" s="65"/>
      <c r="W2132" s="65"/>
      <c r="Y2132" s="15" t="str">
        <f t="shared" si="761"/>
        <v>EASY</v>
      </c>
      <c r="AA2132" s="66">
        <f t="shared" si="775"/>
        <v>7.2928922415883779E-2</v>
      </c>
      <c r="AB2132">
        <f>LOOKUP($B2132,'07_L1政策步階'!$A$4:$A$14,'07_L1政策步階'!$C$4:$C$14)</f>
        <v>1</v>
      </c>
      <c r="AC2132" s="65"/>
      <c r="AD2132" s="65"/>
      <c r="AE2132" s="65"/>
      <c r="AF2132" s="65"/>
      <c r="AG2132" s="65"/>
      <c r="AH2132" s="65"/>
      <c r="AI2132" s="65"/>
      <c r="AJ2132" s="65"/>
      <c r="AK2132" s="65"/>
      <c r="AL2132">
        <f t="shared" si="762"/>
        <v>100</v>
      </c>
      <c r="AM2132">
        <f t="shared" si="763"/>
        <v>100</v>
      </c>
      <c r="AN2132" t="str">
        <f t="shared" si="764"/>
        <v/>
      </c>
      <c r="AO2132" t="str">
        <f t="shared" si="765"/>
        <v/>
      </c>
      <c r="AP2132" t="str">
        <f t="shared" si="766"/>
        <v/>
      </c>
      <c r="AQ2132" t="str">
        <f t="shared" si="767"/>
        <v/>
      </c>
      <c r="AR2132" t="str">
        <f t="shared" si="768"/>
        <v/>
      </c>
      <c r="AS2132" t="str">
        <f t="shared" si="769"/>
        <v/>
      </c>
      <c r="AT2132" t="str">
        <f t="shared" si="770"/>
        <v/>
      </c>
      <c r="AU2132" t="str">
        <f t="shared" si="771"/>
        <v/>
      </c>
      <c r="AV2132" t="str">
        <f t="shared" si="772"/>
        <v/>
      </c>
      <c r="AW2132">
        <f>'01_指標庫'!$H$4*ISNUMBER($F2132)+'01_指標庫'!$H$5*ISNUMBER($AA2132)+'01_指標庫'!$H$6*ISNUMBER($G2132)+'01_指標庫'!$H$7*ISNUMBER($H2132)+'01_指標庫'!$H$8*ISNUMBER($AF2132)+'01_指標庫'!$H$9*ISNUMBER($AG2132)+'01_指標庫'!$H$10*ISNUMBER($AB2132)+'01_指標庫'!$H$11*ISNUMBER($AC2132)+'01_指標庫'!$H$12*ISNUMBER($AD2132)+'01_指標庫'!$H$13*ISNUMBER($AE2132)+'01_指標庫'!$H$14*ISNUMBER($I2132)+'01_指標庫'!$H$15*ISNUMBER($AH2132)+'01_指標庫'!$H$16*ISNUMBER($K2132)+'01_指標庫'!$H$17*ISNUMBER($AI2132)+'01_指標庫'!$H$18*ISNUMBER($AJ2132)+'01_指標庫'!$H$19*ISNUMBER($AK2132)+'01_指標庫'!$H$20*ISNUMBER($BB2132)+'01_指標庫'!$H$21*ISNUMBER($BC2132)</f>
        <v>51</v>
      </c>
      <c r="AX2132">
        <f>IF(AW2132=0,50,ROUND(('01_指標庫'!$H$4*IF(ISNUMBER($F2132),L2132,0)+'01_指標庫'!$H$5*IF(ISNUMBER($AA2132),AL2132,0)+'01_指標庫'!$H$6*IF(ISNUMBER($G2132),M2132,0)+'01_指標庫'!$H$7*IF(ISNUMBER($H2132),N2132,0)+'01_指標庫'!$H$8*IF(ISNUMBER($AF2132),AQ2132,0)+'01_指標庫'!$H$9*IF(ISNUMBER($AG2132),AR2132,0)+'01_指標庫'!$H$10*IF(ISNUMBER($AB2132),AM2132,0)+'01_指標庫'!$H$11*IF(ISNUMBER($AC2132),AN2132,0)+'01_指標庫'!$H$12*IF(ISNUMBER($AD2132),AO2132,0)+'01_指標庫'!$H$13*IF(ISNUMBER($AE2132),AP2132,0)+'01_指標庫'!$H$14*IF(ISNUMBER($I2132),O2132,0)+'01_指標庫'!$H$15*IF(ISNUMBER($AH2132),AS2132,0)+'01_指標庫'!$H$16*IF(ISNUMBER($K2132),P2132,0)+'01_指標庫'!$H$17*IF(ISNUMBER($AI2132),AT2132,0)+'01_指標庫'!$H$18*IF(ISNUMBER($AJ2132),AU2132,0)+'01_指標庫'!$H$19*IF(ISNUMBER($AK2132),AV2132,0)+'01_指標庫'!$H$20*IF(ISNUMBER($BB2132),BB2132,0)+'01_指標庫'!$H$21*IF(ISNUMBER($BC2132),BC2132,0))/AW2132,1))</f>
        <v>80.400000000000006</v>
      </c>
      <c r="AY2132" s="67"/>
      <c r="AZ2132" s="67"/>
      <c r="BA2132" s="66">
        <f t="shared" si="776"/>
        <v>1.7930790813982522E-3</v>
      </c>
      <c r="BB2132">
        <f t="shared" si="777"/>
        <v>50</v>
      </c>
      <c r="BC2132" t="str">
        <f t="shared" si="778"/>
        <v/>
      </c>
    </row>
    <row r="2133" spans="1:55" ht="15" customHeight="1">
      <c r="A2133" s="56">
        <v>2129</v>
      </c>
      <c r="B2133" s="57">
        <v>45646</v>
      </c>
      <c r="C2133" s="56">
        <v>2024</v>
      </c>
      <c r="D2133" s="58" t="s">
        <v>234</v>
      </c>
      <c r="E2133" s="59">
        <v>21289.15</v>
      </c>
      <c r="F2133" s="60">
        <v>9.7057000000000004E-2</v>
      </c>
      <c r="G2133" s="60">
        <v>-3.6544E-2</v>
      </c>
      <c r="H2133" s="61">
        <v>0.57140000000000002</v>
      </c>
      <c r="I2133" s="62">
        <v>286</v>
      </c>
      <c r="J2133" s="56" t="s">
        <v>235</v>
      </c>
      <c r="K2133" s="63">
        <v>18.36</v>
      </c>
      <c r="L2133" s="56">
        <f t="shared" si="756"/>
        <v>100</v>
      </c>
      <c r="M2133" s="56">
        <f t="shared" si="757"/>
        <v>100</v>
      </c>
      <c r="N2133" s="56">
        <f t="shared" si="758"/>
        <v>50</v>
      </c>
      <c r="O2133" s="56">
        <f t="shared" si="759"/>
        <v>100</v>
      </c>
      <c r="P2133" s="56">
        <f t="shared" si="760"/>
        <v>100</v>
      </c>
      <c r="Q2133" s="63"/>
      <c r="R2133" s="56"/>
      <c r="S2133" s="60">
        <f t="shared" si="773"/>
        <v>8.4621356850214102E-3</v>
      </c>
      <c r="T2133" s="64">
        <f t="shared" si="774"/>
        <v>-0.23785803237858039</v>
      </c>
      <c r="V2133" s="65"/>
      <c r="W2133" s="65"/>
      <c r="Y2133" s="15" t="str">
        <f t="shared" si="761"/>
        <v>EASY</v>
      </c>
      <c r="AA2133" s="66">
        <f t="shared" si="775"/>
        <v>7.318149219487502E-2</v>
      </c>
      <c r="AB2133">
        <f>LOOKUP($B2133,'07_L1政策步階'!$A$4:$A$14,'07_L1政策步階'!$C$4:$C$14)</f>
        <v>1</v>
      </c>
      <c r="AC2133" s="65"/>
      <c r="AD2133" s="65"/>
      <c r="AE2133" s="65"/>
      <c r="AF2133" s="65"/>
      <c r="AG2133" s="65"/>
      <c r="AH2133" s="65"/>
      <c r="AI2133" s="65"/>
      <c r="AJ2133" s="65"/>
      <c r="AK2133" s="65"/>
      <c r="AL2133">
        <f t="shared" si="762"/>
        <v>100</v>
      </c>
      <c r="AM2133">
        <f t="shared" si="763"/>
        <v>100</v>
      </c>
      <c r="AN2133" t="str">
        <f t="shared" si="764"/>
        <v/>
      </c>
      <c r="AO2133" t="str">
        <f t="shared" si="765"/>
        <v/>
      </c>
      <c r="AP2133" t="str">
        <f t="shared" si="766"/>
        <v/>
      </c>
      <c r="AQ2133" t="str">
        <f t="shared" si="767"/>
        <v/>
      </c>
      <c r="AR2133" t="str">
        <f t="shared" si="768"/>
        <v/>
      </c>
      <c r="AS2133" t="str">
        <f t="shared" si="769"/>
        <v/>
      </c>
      <c r="AT2133" t="str">
        <f t="shared" si="770"/>
        <v/>
      </c>
      <c r="AU2133" t="str">
        <f t="shared" si="771"/>
        <v/>
      </c>
      <c r="AV2133" t="str">
        <f t="shared" si="772"/>
        <v/>
      </c>
      <c r="AW2133">
        <f>'01_指標庫'!$H$4*ISNUMBER($F2133)+'01_指標庫'!$H$5*ISNUMBER($AA2133)+'01_指標庫'!$H$6*ISNUMBER($G2133)+'01_指標庫'!$H$7*ISNUMBER($H2133)+'01_指標庫'!$H$8*ISNUMBER($AF2133)+'01_指標庫'!$H$9*ISNUMBER($AG2133)+'01_指標庫'!$H$10*ISNUMBER($AB2133)+'01_指標庫'!$H$11*ISNUMBER($AC2133)+'01_指標庫'!$H$12*ISNUMBER($AD2133)+'01_指標庫'!$H$13*ISNUMBER($AE2133)+'01_指標庫'!$H$14*ISNUMBER($I2133)+'01_指標庫'!$H$15*ISNUMBER($AH2133)+'01_指標庫'!$H$16*ISNUMBER($K2133)+'01_指標庫'!$H$17*ISNUMBER($AI2133)+'01_指標庫'!$H$18*ISNUMBER($AJ2133)+'01_指標庫'!$H$19*ISNUMBER($AK2133)+'01_指標庫'!$H$20*ISNUMBER($BB2133)+'01_指標庫'!$H$21*ISNUMBER($BC2133)</f>
        <v>51</v>
      </c>
      <c r="AX2133">
        <f>IF(AW2133=0,50,ROUND(('01_指標庫'!$H$4*IF(ISNUMBER($F2133),L2133,0)+'01_指標庫'!$H$5*IF(ISNUMBER($AA2133),AL2133,0)+'01_指標庫'!$H$6*IF(ISNUMBER($G2133),M2133,0)+'01_指標庫'!$H$7*IF(ISNUMBER($H2133),N2133,0)+'01_指標庫'!$H$8*IF(ISNUMBER($AF2133),AQ2133,0)+'01_指標庫'!$H$9*IF(ISNUMBER($AG2133),AR2133,0)+'01_指標庫'!$H$10*IF(ISNUMBER($AB2133),AM2133,0)+'01_指標庫'!$H$11*IF(ISNUMBER($AC2133),AN2133,0)+'01_指標庫'!$H$12*IF(ISNUMBER($AD2133),AO2133,0)+'01_指標庫'!$H$13*IF(ISNUMBER($AE2133),AP2133,0)+'01_指標庫'!$H$14*IF(ISNUMBER($I2133),O2133,0)+'01_指標庫'!$H$15*IF(ISNUMBER($AH2133),AS2133,0)+'01_指標庫'!$H$16*IF(ISNUMBER($K2133),P2133,0)+'01_指標庫'!$H$17*IF(ISNUMBER($AI2133),AT2133,0)+'01_指標庫'!$H$18*IF(ISNUMBER($AJ2133),AU2133,0)+'01_指標庫'!$H$19*IF(ISNUMBER($AK2133),AV2133,0)+'01_指標庫'!$H$20*IF(ISNUMBER($BB2133),BB2133,0)+'01_指標庫'!$H$21*IF(ISNUMBER($BC2133),BC2133,0))/AW2133,1))</f>
        <v>86.3</v>
      </c>
      <c r="AY2133" s="67"/>
      <c r="AZ2133" s="67"/>
      <c r="BA2133" s="66">
        <f t="shared" si="776"/>
        <v>-1.2137694817234701E-3</v>
      </c>
      <c r="BB2133">
        <f t="shared" si="777"/>
        <v>50</v>
      </c>
      <c r="BC2133" t="str">
        <f t="shared" si="778"/>
        <v/>
      </c>
    </row>
    <row r="2134" spans="1:55" ht="15" customHeight="1">
      <c r="A2134" s="56">
        <v>2130</v>
      </c>
      <c r="B2134" s="57">
        <v>45649</v>
      </c>
      <c r="C2134" s="56">
        <v>2024</v>
      </c>
      <c r="D2134" s="58" t="s">
        <v>236</v>
      </c>
      <c r="E2134" s="59">
        <v>21503.17</v>
      </c>
      <c r="F2134" s="60">
        <v>0.10709200000000001</v>
      </c>
      <c r="G2134" s="60">
        <v>-2.6859000000000001E-2</v>
      </c>
      <c r="H2134" s="61">
        <v>0.57140000000000002</v>
      </c>
      <c r="I2134" s="62">
        <v>285</v>
      </c>
      <c r="J2134" s="56" t="s">
        <v>235</v>
      </c>
      <c r="K2134" s="63">
        <v>16.78</v>
      </c>
      <c r="L2134" s="56">
        <f t="shared" si="756"/>
        <v>100</v>
      </c>
      <c r="M2134" s="56">
        <f t="shared" si="757"/>
        <v>100</v>
      </c>
      <c r="N2134" s="56">
        <f t="shared" si="758"/>
        <v>50</v>
      </c>
      <c r="O2134" s="56">
        <f t="shared" si="759"/>
        <v>100</v>
      </c>
      <c r="P2134" s="56">
        <f t="shared" si="760"/>
        <v>100</v>
      </c>
      <c r="Q2134" s="63"/>
      <c r="R2134" s="56"/>
      <c r="S2134" s="60">
        <f t="shared" si="773"/>
        <v>1.0053008222498105E-2</v>
      </c>
      <c r="T2134" s="64">
        <f t="shared" si="774"/>
        <v>-8.6056644880174171E-2</v>
      </c>
      <c r="V2134" s="65"/>
      <c r="W2134" s="65"/>
      <c r="Y2134" s="15" t="str">
        <f t="shared" si="761"/>
        <v>EASY</v>
      </c>
      <c r="AA2134" s="66">
        <f t="shared" si="775"/>
        <v>7.3486557414537135E-2</v>
      </c>
      <c r="AB2134">
        <f>LOOKUP($B2134,'07_L1政策步階'!$A$4:$A$14,'07_L1政策步階'!$C$4:$C$14)</f>
        <v>1</v>
      </c>
      <c r="AC2134" s="65"/>
      <c r="AD2134" s="65"/>
      <c r="AE2134" s="65"/>
      <c r="AF2134" s="65"/>
      <c r="AG2134" s="65"/>
      <c r="AH2134" s="65"/>
      <c r="AI2134" s="65"/>
      <c r="AJ2134" s="65"/>
      <c r="AK2134" s="65"/>
      <c r="AL2134">
        <f t="shared" si="762"/>
        <v>100</v>
      </c>
      <c r="AM2134">
        <f t="shared" si="763"/>
        <v>100</v>
      </c>
      <c r="AN2134" t="str">
        <f t="shared" si="764"/>
        <v/>
      </c>
      <c r="AO2134" t="str">
        <f t="shared" si="765"/>
        <v/>
      </c>
      <c r="AP2134" t="str">
        <f t="shared" si="766"/>
        <v/>
      </c>
      <c r="AQ2134" t="str">
        <f t="shared" si="767"/>
        <v/>
      </c>
      <c r="AR2134" t="str">
        <f t="shared" si="768"/>
        <v/>
      </c>
      <c r="AS2134" t="str">
        <f t="shared" si="769"/>
        <v/>
      </c>
      <c r="AT2134" t="str">
        <f t="shared" si="770"/>
        <v/>
      </c>
      <c r="AU2134" t="str">
        <f t="shared" si="771"/>
        <v/>
      </c>
      <c r="AV2134" t="str">
        <f t="shared" si="772"/>
        <v/>
      </c>
      <c r="AW2134">
        <f>'01_指標庫'!$H$4*ISNUMBER($F2134)+'01_指標庫'!$H$5*ISNUMBER($AA2134)+'01_指標庫'!$H$6*ISNUMBER($G2134)+'01_指標庫'!$H$7*ISNUMBER($H2134)+'01_指標庫'!$H$8*ISNUMBER($AF2134)+'01_指標庫'!$H$9*ISNUMBER($AG2134)+'01_指標庫'!$H$10*ISNUMBER($AB2134)+'01_指標庫'!$H$11*ISNUMBER($AC2134)+'01_指標庫'!$H$12*ISNUMBER($AD2134)+'01_指標庫'!$H$13*ISNUMBER($AE2134)+'01_指標庫'!$H$14*ISNUMBER($I2134)+'01_指標庫'!$H$15*ISNUMBER($AH2134)+'01_指標庫'!$H$16*ISNUMBER($K2134)+'01_指標庫'!$H$17*ISNUMBER($AI2134)+'01_指標庫'!$H$18*ISNUMBER($AJ2134)+'01_指標庫'!$H$19*ISNUMBER($AK2134)+'01_指標庫'!$H$20*ISNUMBER($BB2134)+'01_指標庫'!$H$21*ISNUMBER($BC2134)</f>
        <v>51</v>
      </c>
      <c r="AX2134">
        <f>IF(AW2134=0,50,ROUND(('01_指標庫'!$H$4*IF(ISNUMBER($F2134),L2134,0)+'01_指標庫'!$H$5*IF(ISNUMBER($AA2134),AL2134,0)+'01_指標庫'!$H$6*IF(ISNUMBER($G2134),M2134,0)+'01_指標庫'!$H$7*IF(ISNUMBER($H2134),N2134,0)+'01_指標庫'!$H$8*IF(ISNUMBER($AF2134),AQ2134,0)+'01_指標庫'!$H$9*IF(ISNUMBER($AG2134),AR2134,0)+'01_指標庫'!$H$10*IF(ISNUMBER($AB2134),AM2134,0)+'01_指標庫'!$H$11*IF(ISNUMBER($AC2134),AN2134,0)+'01_指標庫'!$H$12*IF(ISNUMBER($AD2134),AO2134,0)+'01_指標庫'!$H$13*IF(ISNUMBER($AE2134),AP2134,0)+'01_指標庫'!$H$14*IF(ISNUMBER($I2134),O2134,0)+'01_指標庫'!$H$15*IF(ISNUMBER($AH2134),AS2134,0)+'01_指標庫'!$H$16*IF(ISNUMBER($K2134),P2134,0)+'01_指標庫'!$H$17*IF(ISNUMBER($AI2134),AT2134,0)+'01_指標庫'!$H$18*IF(ISNUMBER($AJ2134),AU2134,0)+'01_指標庫'!$H$19*IF(ISNUMBER($AK2134),AV2134,0)+'01_指標庫'!$H$20*IF(ISNUMBER($BB2134),BB2134,0)+'01_指標庫'!$H$21*IF(ISNUMBER($BC2134),BC2134,0))/AW2134,1))</f>
        <v>80.400000000000006</v>
      </c>
      <c r="AY2134" s="67"/>
      <c r="AZ2134" s="67"/>
      <c r="BA2134" s="66">
        <f t="shared" si="776"/>
        <v>-7.0043896387634863E-3</v>
      </c>
      <c r="BB2134">
        <f t="shared" si="777"/>
        <v>0</v>
      </c>
      <c r="BC2134" t="str">
        <f t="shared" si="778"/>
        <v/>
      </c>
    </row>
    <row r="2135" spans="1:55" ht="15" customHeight="1">
      <c r="A2135" s="56">
        <v>2131</v>
      </c>
      <c r="B2135" s="57">
        <v>45650</v>
      </c>
      <c r="C2135" s="56">
        <v>2024</v>
      </c>
      <c r="D2135" s="58" t="s">
        <v>237</v>
      </c>
      <c r="E2135" s="59">
        <v>21797.65</v>
      </c>
      <c r="F2135" s="60">
        <v>0.121143</v>
      </c>
      <c r="G2135" s="60">
        <v>-1.3532000000000001E-2</v>
      </c>
      <c r="H2135" s="61">
        <v>0.61219999999999997</v>
      </c>
      <c r="I2135" s="62">
        <v>286</v>
      </c>
      <c r="J2135" s="56" t="s">
        <v>235</v>
      </c>
      <c r="K2135" s="63">
        <v>14.27</v>
      </c>
      <c r="L2135" s="56">
        <f t="shared" si="756"/>
        <v>100</v>
      </c>
      <c r="M2135" s="56">
        <f t="shared" si="757"/>
        <v>100</v>
      </c>
      <c r="N2135" s="56">
        <f t="shared" si="758"/>
        <v>100</v>
      </c>
      <c r="O2135" s="56">
        <f t="shared" si="759"/>
        <v>100</v>
      </c>
      <c r="P2135" s="56">
        <f t="shared" si="760"/>
        <v>100</v>
      </c>
      <c r="Q2135" s="63"/>
      <c r="R2135" s="56"/>
      <c r="S2135" s="60">
        <f t="shared" si="773"/>
        <v>1.3694725010312547E-2</v>
      </c>
      <c r="T2135" s="64">
        <f t="shared" si="774"/>
        <v>-0.14958283671036954</v>
      </c>
      <c r="V2135" s="65"/>
      <c r="W2135" s="65"/>
      <c r="Y2135" s="15" t="str">
        <f t="shared" si="761"/>
        <v>EASY</v>
      </c>
      <c r="AA2135" s="66">
        <f t="shared" si="775"/>
        <v>7.3822374433907045E-2</v>
      </c>
      <c r="AB2135">
        <f>LOOKUP($B2135,'07_L1政策步階'!$A$4:$A$14,'07_L1政策步階'!$C$4:$C$14)</f>
        <v>1</v>
      </c>
      <c r="AC2135" s="65"/>
      <c r="AD2135" s="65"/>
      <c r="AE2135" s="65"/>
      <c r="AF2135" s="65"/>
      <c r="AG2135" s="65"/>
      <c r="AH2135" s="65"/>
      <c r="AI2135" s="65"/>
      <c r="AJ2135" s="65"/>
      <c r="AK2135" s="65"/>
      <c r="AL2135">
        <f t="shared" si="762"/>
        <v>100</v>
      </c>
      <c r="AM2135">
        <f t="shared" si="763"/>
        <v>100</v>
      </c>
      <c r="AN2135" t="str">
        <f t="shared" si="764"/>
        <v/>
      </c>
      <c r="AO2135" t="str">
        <f t="shared" si="765"/>
        <v/>
      </c>
      <c r="AP2135" t="str">
        <f t="shared" si="766"/>
        <v/>
      </c>
      <c r="AQ2135" t="str">
        <f t="shared" si="767"/>
        <v/>
      </c>
      <c r="AR2135" t="str">
        <f t="shared" si="768"/>
        <v/>
      </c>
      <c r="AS2135" t="str">
        <f t="shared" si="769"/>
        <v/>
      </c>
      <c r="AT2135" t="str">
        <f t="shared" si="770"/>
        <v/>
      </c>
      <c r="AU2135" t="str">
        <f t="shared" si="771"/>
        <v/>
      </c>
      <c r="AV2135" t="str">
        <f t="shared" si="772"/>
        <v/>
      </c>
      <c r="AW2135">
        <f>'01_指標庫'!$H$4*ISNUMBER($F2135)+'01_指標庫'!$H$5*ISNUMBER($AA2135)+'01_指標庫'!$H$6*ISNUMBER($G2135)+'01_指標庫'!$H$7*ISNUMBER($H2135)+'01_指標庫'!$H$8*ISNUMBER($AF2135)+'01_指標庫'!$H$9*ISNUMBER($AG2135)+'01_指標庫'!$H$10*ISNUMBER($AB2135)+'01_指標庫'!$H$11*ISNUMBER($AC2135)+'01_指標庫'!$H$12*ISNUMBER($AD2135)+'01_指標庫'!$H$13*ISNUMBER($AE2135)+'01_指標庫'!$H$14*ISNUMBER($I2135)+'01_指標庫'!$H$15*ISNUMBER($AH2135)+'01_指標庫'!$H$16*ISNUMBER($K2135)+'01_指標庫'!$H$17*ISNUMBER($AI2135)+'01_指標庫'!$H$18*ISNUMBER($AJ2135)+'01_指標庫'!$H$19*ISNUMBER($AK2135)+'01_指標庫'!$H$20*ISNUMBER($BB2135)+'01_指標庫'!$H$21*ISNUMBER($BC2135)</f>
        <v>51</v>
      </c>
      <c r="AX2135">
        <f>IF(AW2135=0,50,ROUND(('01_指標庫'!$H$4*IF(ISNUMBER($F2135),L2135,0)+'01_指標庫'!$H$5*IF(ISNUMBER($AA2135),AL2135,0)+'01_指標庫'!$H$6*IF(ISNUMBER($G2135),M2135,0)+'01_指標庫'!$H$7*IF(ISNUMBER($H2135),N2135,0)+'01_指標庫'!$H$8*IF(ISNUMBER($AF2135),AQ2135,0)+'01_指標庫'!$H$9*IF(ISNUMBER($AG2135),AR2135,0)+'01_指標庫'!$H$10*IF(ISNUMBER($AB2135),AM2135,0)+'01_指標庫'!$H$11*IF(ISNUMBER($AC2135),AN2135,0)+'01_指標庫'!$H$12*IF(ISNUMBER($AD2135),AO2135,0)+'01_指標庫'!$H$13*IF(ISNUMBER($AE2135),AP2135,0)+'01_指標庫'!$H$14*IF(ISNUMBER($I2135),O2135,0)+'01_指標庫'!$H$15*IF(ISNUMBER($AH2135),AS2135,0)+'01_指標庫'!$H$16*IF(ISNUMBER($K2135),P2135,0)+'01_指標庫'!$H$17*IF(ISNUMBER($AI2135),AT2135,0)+'01_指標庫'!$H$18*IF(ISNUMBER($AJ2135),AU2135,0)+'01_指標庫'!$H$19*IF(ISNUMBER($AK2135),AV2135,0)+'01_指標庫'!$H$20*IF(ISNUMBER($BB2135),BB2135,0)+'01_指標庫'!$H$21*IF(ISNUMBER($BC2135),BC2135,0))/AW2135,1))</f>
        <v>88.2</v>
      </c>
      <c r="AY2135" s="67"/>
      <c r="AZ2135" s="67"/>
      <c r="BA2135" s="66">
        <f t="shared" si="776"/>
        <v>-1.0859379857354856E-2</v>
      </c>
      <c r="BB2135">
        <f t="shared" si="777"/>
        <v>0</v>
      </c>
      <c r="BC2135" t="str">
        <f t="shared" si="778"/>
        <v/>
      </c>
    </row>
    <row r="2136" spans="1:55" ht="15" customHeight="1">
      <c r="A2136" s="56">
        <v>2132</v>
      </c>
      <c r="B2136" s="57">
        <v>45652</v>
      </c>
      <c r="C2136" s="56">
        <v>2024</v>
      </c>
      <c r="D2136" s="58" t="s">
        <v>239</v>
      </c>
      <c r="E2136" s="59">
        <v>21768.31</v>
      </c>
      <c r="F2136" s="60">
        <v>0.118613</v>
      </c>
      <c r="G2136" s="60">
        <v>-1.486E-2</v>
      </c>
      <c r="H2136" s="61">
        <v>0.59179999999999999</v>
      </c>
      <c r="I2136" s="62">
        <v>286</v>
      </c>
      <c r="J2136" s="56" t="s">
        <v>235</v>
      </c>
      <c r="K2136" s="63">
        <v>14.73</v>
      </c>
      <c r="L2136" s="56">
        <f t="shared" si="756"/>
        <v>100</v>
      </c>
      <c r="M2136" s="56">
        <f t="shared" si="757"/>
        <v>100</v>
      </c>
      <c r="N2136" s="56">
        <f t="shared" si="758"/>
        <v>50</v>
      </c>
      <c r="O2136" s="56">
        <f t="shared" si="759"/>
        <v>100</v>
      </c>
      <c r="P2136" s="56">
        <f t="shared" si="760"/>
        <v>100</v>
      </c>
      <c r="Q2136" s="63"/>
      <c r="R2136" s="56"/>
      <c r="S2136" s="60">
        <f t="shared" si="773"/>
        <v>-1.3460166577590194E-3</v>
      </c>
      <c r="T2136" s="64">
        <f t="shared" si="774"/>
        <v>3.2235459004905431E-2</v>
      </c>
      <c r="V2136" s="65"/>
      <c r="W2136" s="65"/>
      <c r="Y2136" s="15" t="str">
        <f t="shared" si="761"/>
        <v>EASY</v>
      </c>
      <c r="AA2136" s="66">
        <f t="shared" si="775"/>
        <v>7.4496243454152733E-2</v>
      </c>
      <c r="AB2136">
        <f>LOOKUP($B2136,'07_L1政策步階'!$A$4:$A$14,'07_L1政策步階'!$C$4:$C$14)</f>
        <v>1</v>
      </c>
      <c r="AC2136" s="65"/>
      <c r="AD2136" s="65"/>
      <c r="AE2136" s="65"/>
      <c r="AF2136" s="65"/>
      <c r="AG2136" s="65"/>
      <c r="AH2136" s="65"/>
      <c r="AI2136" s="65"/>
      <c r="AJ2136" s="65"/>
      <c r="AK2136" s="65"/>
      <c r="AL2136">
        <f t="shared" si="762"/>
        <v>100</v>
      </c>
      <c r="AM2136">
        <f t="shared" si="763"/>
        <v>100</v>
      </c>
      <c r="AN2136" t="str">
        <f t="shared" si="764"/>
        <v/>
      </c>
      <c r="AO2136" t="str">
        <f t="shared" si="765"/>
        <v/>
      </c>
      <c r="AP2136" t="str">
        <f t="shared" si="766"/>
        <v/>
      </c>
      <c r="AQ2136" t="str">
        <f t="shared" si="767"/>
        <v/>
      </c>
      <c r="AR2136" t="str">
        <f t="shared" si="768"/>
        <v/>
      </c>
      <c r="AS2136" t="str">
        <f t="shared" si="769"/>
        <v/>
      </c>
      <c r="AT2136" t="str">
        <f t="shared" si="770"/>
        <v/>
      </c>
      <c r="AU2136" t="str">
        <f t="shared" si="771"/>
        <v/>
      </c>
      <c r="AV2136" t="str">
        <f t="shared" si="772"/>
        <v/>
      </c>
      <c r="AW2136">
        <f>'01_指標庫'!$H$4*ISNUMBER($F2136)+'01_指標庫'!$H$5*ISNUMBER($AA2136)+'01_指標庫'!$H$6*ISNUMBER($G2136)+'01_指標庫'!$H$7*ISNUMBER($H2136)+'01_指標庫'!$H$8*ISNUMBER($AF2136)+'01_指標庫'!$H$9*ISNUMBER($AG2136)+'01_指標庫'!$H$10*ISNUMBER($AB2136)+'01_指標庫'!$H$11*ISNUMBER($AC2136)+'01_指標庫'!$H$12*ISNUMBER($AD2136)+'01_指標庫'!$H$13*ISNUMBER($AE2136)+'01_指標庫'!$H$14*ISNUMBER($I2136)+'01_指標庫'!$H$15*ISNUMBER($AH2136)+'01_指標庫'!$H$16*ISNUMBER($K2136)+'01_指標庫'!$H$17*ISNUMBER($AI2136)+'01_指標庫'!$H$18*ISNUMBER($AJ2136)+'01_指標庫'!$H$19*ISNUMBER($AK2136)+'01_指標庫'!$H$20*ISNUMBER($BB2136)+'01_指標庫'!$H$21*ISNUMBER($BC2136)</f>
        <v>51</v>
      </c>
      <c r="AX2136">
        <f>IF(AW2136=0,50,ROUND(('01_指標庫'!$H$4*IF(ISNUMBER($F2136),L2136,0)+'01_指標庫'!$H$5*IF(ISNUMBER($AA2136),AL2136,0)+'01_指標庫'!$H$6*IF(ISNUMBER($G2136),M2136,0)+'01_指標庫'!$H$7*IF(ISNUMBER($H2136),N2136,0)+'01_指標庫'!$H$8*IF(ISNUMBER($AF2136),AQ2136,0)+'01_指標庫'!$H$9*IF(ISNUMBER($AG2136),AR2136,0)+'01_指標庫'!$H$10*IF(ISNUMBER($AB2136),AM2136,0)+'01_指標庫'!$H$11*IF(ISNUMBER($AC2136),AN2136,0)+'01_指標庫'!$H$12*IF(ISNUMBER($AD2136),AO2136,0)+'01_指標庫'!$H$13*IF(ISNUMBER($AE2136),AP2136,0)+'01_指標庫'!$H$14*IF(ISNUMBER($I2136),O2136,0)+'01_指標庫'!$H$15*IF(ISNUMBER($AH2136),AS2136,0)+'01_指標庫'!$H$16*IF(ISNUMBER($K2136),P2136,0)+'01_指標庫'!$H$17*IF(ISNUMBER($AI2136),AT2136,0)+'01_指標庫'!$H$18*IF(ISNUMBER($AJ2136),AU2136,0)+'01_指標庫'!$H$19*IF(ISNUMBER($AK2136),AV2136,0)+'01_指標庫'!$H$20*IF(ISNUMBER($BB2136),BB2136,0)+'01_指標庫'!$H$21*IF(ISNUMBER($BC2136),BC2136,0))/AW2136,1))</f>
        <v>80.400000000000006</v>
      </c>
      <c r="AY2136" s="67"/>
      <c r="AZ2136" s="67"/>
      <c r="BA2136" s="66">
        <f t="shared" si="776"/>
        <v>-5.7074625562117953E-3</v>
      </c>
      <c r="BB2136">
        <f t="shared" si="777"/>
        <v>0</v>
      </c>
      <c r="BC2136" t="str">
        <f t="shared" si="778"/>
        <v/>
      </c>
    </row>
    <row r="2137" spans="1:55" ht="15" customHeight="1">
      <c r="A2137" s="56">
        <v>2133</v>
      </c>
      <c r="B2137" s="57">
        <v>45653</v>
      </c>
      <c r="C2137" s="56">
        <v>2024</v>
      </c>
      <c r="D2137" s="58" t="s">
        <v>234</v>
      </c>
      <c r="E2137" s="59">
        <v>21473.02</v>
      </c>
      <c r="F2137" s="60">
        <v>0.102475</v>
      </c>
      <c r="G2137" s="60">
        <v>-2.8223000000000002E-2</v>
      </c>
      <c r="H2137" s="61">
        <v>0.59179999999999999</v>
      </c>
      <c r="I2137" s="62">
        <v>284</v>
      </c>
      <c r="J2137" s="56" t="s">
        <v>235</v>
      </c>
      <c r="K2137" s="63">
        <v>15.95</v>
      </c>
      <c r="L2137" s="56">
        <f t="shared" si="756"/>
        <v>100</v>
      </c>
      <c r="M2137" s="56">
        <f t="shared" si="757"/>
        <v>100</v>
      </c>
      <c r="N2137" s="56">
        <f t="shared" si="758"/>
        <v>50</v>
      </c>
      <c r="O2137" s="56">
        <f t="shared" si="759"/>
        <v>100</v>
      </c>
      <c r="P2137" s="56">
        <f t="shared" si="760"/>
        <v>100</v>
      </c>
      <c r="Q2137" s="63"/>
      <c r="R2137" s="56"/>
      <c r="S2137" s="60">
        <f t="shared" si="773"/>
        <v>-1.3565132065833319E-2</v>
      </c>
      <c r="T2137" s="64">
        <f t="shared" si="774"/>
        <v>8.2824168363883066E-2</v>
      </c>
      <c r="V2137" s="65"/>
      <c r="W2137" s="65"/>
      <c r="Y2137" s="15" t="str">
        <f t="shared" si="761"/>
        <v>EASY</v>
      </c>
      <c r="AA2137" s="66">
        <f t="shared" si="775"/>
        <v>7.4890989908725114E-2</v>
      </c>
      <c r="AB2137">
        <f>LOOKUP($B2137,'07_L1政策步階'!$A$4:$A$14,'07_L1政策步階'!$C$4:$C$14)</f>
        <v>1</v>
      </c>
      <c r="AC2137" s="65"/>
      <c r="AD2137" s="65"/>
      <c r="AE2137" s="65"/>
      <c r="AF2137" s="65"/>
      <c r="AG2137" s="65"/>
      <c r="AH2137" s="65"/>
      <c r="AI2137" s="65"/>
      <c r="AJ2137" s="65"/>
      <c r="AK2137" s="65"/>
      <c r="AL2137">
        <f t="shared" si="762"/>
        <v>100</v>
      </c>
      <c r="AM2137">
        <f t="shared" si="763"/>
        <v>100</v>
      </c>
      <c r="AN2137" t="str">
        <f t="shared" si="764"/>
        <v/>
      </c>
      <c r="AO2137" t="str">
        <f t="shared" si="765"/>
        <v/>
      </c>
      <c r="AP2137" t="str">
        <f t="shared" si="766"/>
        <v/>
      </c>
      <c r="AQ2137" t="str">
        <f t="shared" si="767"/>
        <v/>
      </c>
      <c r="AR2137" t="str">
        <f t="shared" si="768"/>
        <v/>
      </c>
      <c r="AS2137" t="str">
        <f t="shared" si="769"/>
        <v/>
      </c>
      <c r="AT2137" t="str">
        <f t="shared" si="770"/>
        <v/>
      </c>
      <c r="AU2137" t="str">
        <f t="shared" si="771"/>
        <v/>
      </c>
      <c r="AV2137" t="str">
        <f t="shared" si="772"/>
        <v/>
      </c>
      <c r="AW2137">
        <f>'01_指標庫'!$H$4*ISNUMBER($F2137)+'01_指標庫'!$H$5*ISNUMBER($AA2137)+'01_指標庫'!$H$6*ISNUMBER($G2137)+'01_指標庫'!$H$7*ISNUMBER($H2137)+'01_指標庫'!$H$8*ISNUMBER($AF2137)+'01_指標庫'!$H$9*ISNUMBER($AG2137)+'01_指標庫'!$H$10*ISNUMBER($AB2137)+'01_指標庫'!$H$11*ISNUMBER($AC2137)+'01_指標庫'!$H$12*ISNUMBER($AD2137)+'01_指標庫'!$H$13*ISNUMBER($AE2137)+'01_指標庫'!$H$14*ISNUMBER($I2137)+'01_指標庫'!$H$15*ISNUMBER($AH2137)+'01_指標庫'!$H$16*ISNUMBER($K2137)+'01_指標庫'!$H$17*ISNUMBER($AI2137)+'01_指標庫'!$H$18*ISNUMBER($AJ2137)+'01_指標庫'!$H$19*ISNUMBER($AK2137)+'01_指標庫'!$H$20*ISNUMBER($BB2137)+'01_指標庫'!$H$21*ISNUMBER($BC2137)</f>
        <v>51</v>
      </c>
      <c r="AX2137">
        <f>IF(AW2137=0,50,ROUND(('01_指標庫'!$H$4*IF(ISNUMBER($F2137),L2137,0)+'01_指標庫'!$H$5*IF(ISNUMBER($AA2137),AL2137,0)+'01_指標庫'!$H$6*IF(ISNUMBER($G2137),M2137,0)+'01_指標庫'!$H$7*IF(ISNUMBER($H2137),N2137,0)+'01_指標庫'!$H$8*IF(ISNUMBER($AF2137),AQ2137,0)+'01_指標庫'!$H$9*IF(ISNUMBER($AG2137),AR2137,0)+'01_指標庫'!$H$10*IF(ISNUMBER($AB2137),AM2137,0)+'01_指標庫'!$H$11*IF(ISNUMBER($AC2137),AN2137,0)+'01_指標庫'!$H$12*IF(ISNUMBER($AD2137),AO2137,0)+'01_指標庫'!$H$13*IF(ISNUMBER($AE2137),AP2137,0)+'01_指標庫'!$H$14*IF(ISNUMBER($I2137),O2137,0)+'01_指標庫'!$H$15*IF(ISNUMBER($AH2137),AS2137,0)+'01_指標庫'!$H$16*IF(ISNUMBER($K2137),P2137,0)+'01_指標庫'!$H$17*IF(ISNUMBER($AI2137),AT2137,0)+'01_指標庫'!$H$18*IF(ISNUMBER($AJ2137),AU2137,0)+'01_指標庫'!$H$19*IF(ISNUMBER($AK2137),AV2137,0)+'01_指標庫'!$H$20*IF(ISNUMBER($BB2137),BB2137,0)+'01_指標庫'!$H$21*IF(ISNUMBER($BC2137),BC2137,0))/AW2137,1))</f>
        <v>86.3</v>
      </c>
      <c r="AY2137" s="67"/>
      <c r="AZ2137" s="67"/>
      <c r="BA2137" s="66">
        <f t="shared" si="776"/>
        <v>-1.6966231219197603E-3</v>
      </c>
      <c r="BB2137">
        <f t="shared" si="777"/>
        <v>50</v>
      </c>
      <c r="BC2137" t="str">
        <f t="shared" si="778"/>
        <v/>
      </c>
    </row>
    <row r="2138" spans="1:55" ht="15" customHeight="1">
      <c r="A2138" s="56">
        <v>2134</v>
      </c>
      <c r="B2138" s="57">
        <v>45656</v>
      </c>
      <c r="C2138" s="56">
        <v>2024</v>
      </c>
      <c r="D2138" s="58" t="s">
        <v>236</v>
      </c>
      <c r="E2138" s="59">
        <v>21197.09</v>
      </c>
      <c r="F2138" s="60">
        <v>8.7419999999999998E-2</v>
      </c>
      <c r="G2138" s="60">
        <v>-4.0710999999999997E-2</v>
      </c>
      <c r="H2138" s="61">
        <v>0.53059999999999996</v>
      </c>
      <c r="I2138" s="62">
        <v>294</v>
      </c>
      <c r="J2138" s="56" t="s">
        <v>235</v>
      </c>
      <c r="K2138" s="63">
        <v>17.399999999999999</v>
      </c>
      <c r="L2138" s="56">
        <f t="shared" si="756"/>
        <v>100</v>
      </c>
      <c r="M2138" s="56">
        <f t="shared" si="757"/>
        <v>100</v>
      </c>
      <c r="N2138" s="56">
        <f t="shared" si="758"/>
        <v>50</v>
      </c>
      <c r="O2138" s="56">
        <f t="shared" si="759"/>
        <v>100</v>
      </c>
      <c r="P2138" s="56">
        <f t="shared" si="760"/>
        <v>100</v>
      </c>
      <c r="Q2138" s="63"/>
      <c r="R2138" s="56"/>
      <c r="S2138" s="60">
        <f t="shared" si="773"/>
        <v>-1.2850078843125057E-2</v>
      </c>
      <c r="T2138" s="64">
        <f t="shared" si="774"/>
        <v>9.0909090909090828E-2</v>
      </c>
      <c r="V2138" s="65"/>
      <c r="W2138" s="65"/>
      <c r="Y2138" s="15" t="str">
        <f t="shared" si="761"/>
        <v>EASY</v>
      </c>
      <c r="AA2138" s="66">
        <f t="shared" si="775"/>
        <v>7.5046449642388158E-2</v>
      </c>
      <c r="AB2138">
        <f>LOOKUP($B2138,'07_L1政策步階'!$A$4:$A$14,'07_L1政策步階'!$C$4:$C$14)</f>
        <v>1</v>
      </c>
      <c r="AC2138" s="65"/>
      <c r="AD2138" s="65"/>
      <c r="AE2138" s="65"/>
      <c r="AF2138" s="65"/>
      <c r="AG2138" s="65"/>
      <c r="AH2138" s="65"/>
      <c r="AI2138" s="65"/>
      <c r="AJ2138" s="65"/>
      <c r="AK2138" s="65"/>
      <c r="AL2138">
        <f t="shared" si="762"/>
        <v>100</v>
      </c>
      <c r="AM2138">
        <f t="shared" si="763"/>
        <v>100</v>
      </c>
      <c r="AN2138" t="str">
        <f t="shared" si="764"/>
        <v/>
      </c>
      <c r="AO2138" t="str">
        <f t="shared" si="765"/>
        <v/>
      </c>
      <c r="AP2138" t="str">
        <f t="shared" si="766"/>
        <v/>
      </c>
      <c r="AQ2138" t="str">
        <f t="shared" si="767"/>
        <v/>
      </c>
      <c r="AR2138" t="str">
        <f t="shared" si="768"/>
        <v/>
      </c>
      <c r="AS2138" t="str">
        <f t="shared" si="769"/>
        <v/>
      </c>
      <c r="AT2138" t="str">
        <f t="shared" si="770"/>
        <v/>
      </c>
      <c r="AU2138" t="str">
        <f t="shared" si="771"/>
        <v/>
      </c>
      <c r="AV2138" t="str">
        <f t="shared" si="772"/>
        <v/>
      </c>
      <c r="AW2138">
        <f>'01_指標庫'!$H$4*ISNUMBER($F2138)+'01_指標庫'!$H$5*ISNUMBER($AA2138)+'01_指標庫'!$H$6*ISNUMBER($G2138)+'01_指標庫'!$H$7*ISNUMBER($H2138)+'01_指標庫'!$H$8*ISNUMBER($AF2138)+'01_指標庫'!$H$9*ISNUMBER($AG2138)+'01_指標庫'!$H$10*ISNUMBER($AB2138)+'01_指標庫'!$H$11*ISNUMBER($AC2138)+'01_指標庫'!$H$12*ISNUMBER($AD2138)+'01_指標庫'!$H$13*ISNUMBER($AE2138)+'01_指標庫'!$H$14*ISNUMBER($I2138)+'01_指標庫'!$H$15*ISNUMBER($AH2138)+'01_指標庫'!$H$16*ISNUMBER($K2138)+'01_指標庫'!$H$17*ISNUMBER($AI2138)+'01_指標庫'!$H$18*ISNUMBER($AJ2138)+'01_指標庫'!$H$19*ISNUMBER($AK2138)+'01_指標庫'!$H$20*ISNUMBER($BB2138)+'01_指標庫'!$H$21*ISNUMBER($BC2138)</f>
        <v>51</v>
      </c>
      <c r="AX2138">
        <f>IF(AW2138=0,50,ROUND(('01_指標庫'!$H$4*IF(ISNUMBER($F2138),L2138,0)+'01_指標庫'!$H$5*IF(ISNUMBER($AA2138),AL2138,0)+'01_指標庫'!$H$6*IF(ISNUMBER($G2138),M2138,0)+'01_指標庫'!$H$7*IF(ISNUMBER($H2138),N2138,0)+'01_指標庫'!$H$8*IF(ISNUMBER($AF2138),AQ2138,0)+'01_指標庫'!$H$9*IF(ISNUMBER($AG2138),AR2138,0)+'01_指標庫'!$H$10*IF(ISNUMBER($AB2138),AM2138,0)+'01_指標庫'!$H$11*IF(ISNUMBER($AC2138),AN2138,0)+'01_指標庫'!$H$12*IF(ISNUMBER($AD2138),AO2138,0)+'01_指標庫'!$H$13*IF(ISNUMBER($AE2138),AP2138,0)+'01_指標庫'!$H$14*IF(ISNUMBER($I2138),O2138,0)+'01_指標庫'!$H$15*IF(ISNUMBER($AH2138),AS2138,0)+'01_指標庫'!$H$16*IF(ISNUMBER($K2138),P2138,0)+'01_指標庫'!$H$17*IF(ISNUMBER($AI2138),AT2138,0)+'01_指標庫'!$H$18*IF(ISNUMBER($AJ2138),AU2138,0)+'01_指標庫'!$H$19*IF(ISNUMBER($AK2138),AV2138,0)+'01_指標庫'!$H$20*IF(ISNUMBER($BB2138),BB2138,0)+'01_指標庫'!$H$21*IF(ISNUMBER($BC2138),BC2138,0))/AW2138,1))</f>
        <v>86.3</v>
      </c>
      <c r="AY2138" s="67"/>
      <c r="AZ2138" s="67"/>
      <c r="BA2138" s="66">
        <f t="shared" si="776"/>
        <v>1.5094272364191141E-4</v>
      </c>
      <c r="BB2138">
        <f t="shared" si="777"/>
        <v>50</v>
      </c>
      <c r="BC2138" t="str">
        <f t="shared" si="778"/>
        <v/>
      </c>
    </row>
    <row r="2139" spans="1:55" ht="15" customHeight="1">
      <c r="A2139" s="56">
        <v>2135</v>
      </c>
      <c r="B2139" s="57">
        <v>45657</v>
      </c>
      <c r="C2139" s="56">
        <v>2024</v>
      </c>
      <c r="D2139" s="58" t="s">
        <v>237</v>
      </c>
      <c r="E2139" s="59">
        <v>21012.17</v>
      </c>
      <c r="F2139" s="60">
        <v>7.7048000000000005E-2</v>
      </c>
      <c r="G2139" s="60">
        <v>-4.9078999999999998E-2</v>
      </c>
      <c r="H2139" s="61">
        <v>0.53059999999999996</v>
      </c>
      <c r="I2139" s="62">
        <v>292</v>
      </c>
      <c r="J2139" s="56" t="s">
        <v>235</v>
      </c>
      <c r="K2139" s="63">
        <v>17.350000000000001</v>
      </c>
      <c r="L2139" s="56">
        <f t="shared" si="756"/>
        <v>100</v>
      </c>
      <c r="M2139" s="56">
        <f t="shared" si="757"/>
        <v>100</v>
      </c>
      <c r="N2139" s="56">
        <f t="shared" si="758"/>
        <v>50</v>
      </c>
      <c r="O2139" s="56">
        <f t="shared" si="759"/>
        <v>100</v>
      </c>
      <c r="P2139" s="56">
        <f t="shared" si="760"/>
        <v>100</v>
      </c>
      <c r="Q2139" s="63"/>
      <c r="R2139" s="56"/>
      <c r="S2139" s="60">
        <f t="shared" si="773"/>
        <v>-8.7238389797845706E-3</v>
      </c>
      <c r="T2139" s="64">
        <f t="shared" si="774"/>
        <v>-2.8735632183906068E-3</v>
      </c>
      <c r="V2139" s="65"/>
      <c r="W2139" s="65"/>
      <c r="Y2139" s="15" t="str">
        <f t="shared" si="761"/>
        <v>EASY</v>
      </c>
      <c r="AA2139" s="66">
        <f t="shared" si="775"/>
        <v>7.4869136232950328E-2</v>
      </c>
      <c r="AB2139">
        <f>LOOKUP($B2139,'07_L1政策步階'!$A$4:$A$14,'07_L1政策步階'!$C$4:$C$14)</f>
        <v>1</v>
      </c>
      <c r="AC2139" s="65"/>
      <c r="AD2139" s="65"/>
      <c r="AE2139" s="65"/>
      <c r="AF2139" s="65"/>
      <c r="AG2139" s="65"/>
      <c r="AH2139" s="65"/>
      <c r="AI2139" s="65"/>
      <c r="AJ2139" s="65"/>
      <c r="AK2139" s="65"/>
      <c r="AL2139">
        <f t="shared" si="762"/>
        <v>100</v>
      </c>
      <c r="AM2139">
        <f t="shared" si="763"/>
        <v>100</v>
      </c>
      <c r="AN2139" t="str">
        <f t="shared" si="764"/>
        <v/>
      </c>
      <c r="AO2139" t="str">
        <f t="shared" si="765"/>
        <v/>
      </c>
      <c r="AP2139" t="str">
        <f t="shared" si="766"/>
        <v/>
      </c>
      <c r="AQ2139" t="str">
        <f t="shared" si="767"/>
        <v/>
      </c>
      <c r="AR2139" t="str">
        <f t="shared" si="768"/>
        <v/>
      </c>
      <c r="AS2139" t="str">
        <f t="shared" si="769"/>
        <v/>
      </c>
      <c r="AT2139" t="str">
        <f t="shared" si="770"/>
        <v/>
      </c>
      <c r="AU2139" t="str">
        <f t="shared" si="771"/>
        <v/>
      </c>
      <c r="AV2139" t="str">
        <f t="shared" si="772"/>
        <v/>
      </c>
      <c r="AW2139">
        <f>'01_指標庫'!$H$4*ISNUMBER($F2139)+'01_指標庫'!$H$5*ISNUMBER($AA2139)+'01_指標庫'!$H$6*ISNUMBER($G2139)+'01_指標庫'!$H$7*ISNUMBER($H2139)+'01_指標庫'!$H$8*ISNUMBER($AF2139)+'01_指標庫'!$H$9*ISNUMBER($AG2139)+'01_指標庫'!$H$10*ISNUMBER($AB2139)+'01_指標庫'!$H$11*ISNUMBER($AC2139)+'01_指標庫'!$H$12*ISNUMBER($AD2139)+'01_指標庫'!$H$13*ISNUMBER($AE2139)+'01_指標庫'!$H$14*ISNUMBER($I2139)+'01_指標庫'!$H$15*ISNUMBER($AH2139)+'01_指標庫'!$H$16*ISNUMBER($K2139)+'01_指標庫'!$H$17*ISNUMBER($AI2139)+'01_指標庫'!$H$18*ISNUMBER($AJ2139)+'01_指標庫'!$H$19*ISNUMBER($AK2139)+'01_指標庫'!$H$20*ISNUMBER($BB2139)+'01_指標庫'!$H$21*ISNUMBER($BC2139)</f>
        <v>51</v>
      </c>
      <c r="AX2139">
        <f>IF(AW2139=0,50,ROUND(('01_指標庫'!$H$4*IF(ISNUMBER($F2139),L2139,0)+'01_指標庫'!$H$5*IF(ISNUMBER($AA2139),AL2139,0)+'01_指標庫'!$H$6*IF(ISNUMBER($G2139),M2139,0)+'01_指標庫'!$H$7*IF(ISNUMBER($H2139),N2139,0)+'01_指標庫'!$H$8*IF(ISNUMBER($AF2139),AQ2139,0)+'01_指標庫'!$H$9*IF(ISNUMBER($AG2139),AR2139,0)+'01_指標庫'!$H$10*IF(ISNUMBER($AB2139),AM2139,0)+'01_指標庫'!$H$11*IF(ISNUMBER($AC2139),AN2139,0)+'01_指標庫'!$H$12*IF(ISNUMBER($AD2139),AO2139,0)+'01_指標庫'!$H$13*IF(ISNUMBER($AE2139),AP2139,0)+'01_指標庫'!$H$14*IF(ISNUMBER($I2139),O2139,0)+'01_指標庫'!$H$15*IF(ISNUMBER($AH2139),AS2139,0)+'01_指標庫'!$H$16*IF(ISNUMBER($K2139),P2139,0)+'01_指標庫'!$H$17*IF(ISNUMBER($AI2139),AT2139,0)+'01_指標庫'!$H$18*IF(ISNUMBER($AJ2139),AU2139,0)+'01_指標庫'!$H$19*IF(ISNUMBER($AK2139),AV2139,0)+'01_指標庫'!$H$20*IF(ISNUMBER($BB2139),BB2139,0)+'01_指標庫'!$H$21*IF(ISNUMBER($BC2139),BC2139,0))/AW2139,1))</f>
        <v>86.3</v>
      </c>
      <c r="AY2139" s="67"/>
      <c r="AZ2139" s="67"/>
      <c r="BA2139" s="66">
        <f t="shared" si="776"/>
        <v>6.298240070850003E-4</v>
      </c>
      <c r="BB2139">
        <f t="shared" si="777"/>
        <v>50</v>
      </c>
      <c r="BC2139" t="str">
        <f t="shared" si="778"/>
        <v/>
      </c>
    </row>
    <row r="2140" spans="1:55" ht="15" customHeight="1">
      <c r="A2140" s="56">
        <v>2136</v>
      </c>
      <c r="B2140" s="57">
        <v>45659</v>
      </c>
      <c r="C2140" s="56">
        <v>2025</v>
      </c>
      <c r="D2140" s="58" t="s">
        <v>239</v>
      </c>
      <c r="E2140" s="59">
        <v>20975.62</v>
      </c>
      <c r="F2140" s="60">
        <v>7.4351E-2</v>
      </c>
      <c r="G2140" s="60">
        <v>-5.0734000000000001E-2</v>
      </c>
      <c r="H2140" s="61">
        <v>0.51019999999999999</v>
      </c>
      <c r="I2140" s="62">
        <v>288</v>
      </c>
      <c r="J2140" s="56" t="s">
        <v>235</v>
      </c>
      <c r="K2140" s="63">
        <v>17.93</v>
      </c>
      <c r="L2140" s="56">
        <f t="shared" si="756"/>
        <v>100</v>
      </c>
      <c r="M2140" s="56">
        <f t="shared" si="757"/>
        <v>100</v>
      </c>
      <c r="N2140" s="56">
        <f t="shared" si="758"/>
        <v>50</v>
      </c>
      <c r="O2140" s="56">
        <f t="shared" si="759"/>
        <v>100</v>
      </c>
      <c r="P2140" s="56">
        <f t="shared" si="760"/>
        <v>100</v>
      </c>
      <c r="Q2140" s="63"/>
      <c r="R2140" s="56"/>
      <c r="S2140" s="60">
        <f t="shared" si="773"/>
        <v>-1.7394681272805412E-3</v>
      </c>
      <c r="T2140" s="64">
        <f t="shared" si="774"/>
        <v>3.3429394812680036E-2</v>
      </c>
      <c r="V2140" s="65"/>
      <c r="W2140" s="65"/>
      <c r="Y2140" s="15" t="str">
        <f t="shared" si="761"/>
        <v>EASY</v>
      </c>
      <c r="AA2140" s="66">
        <f t="shared" si="775"/>
        <v>7.4675038015024287E-2</v>
      </c>
      <c r="AB2140">
        <f>LOOKUP($B2140,'07_L1政策步階'!$A$4:$A$14,'07_L1政策步階'!$C$4:$C$14)</f>
        <v>1</v>
      </c>
      <c r="AC2140" s="65"/>
      <c r="AD2140" s="65"/>
      <c r="AE2140" s="65"/>
      <c r="AF2140" s="65"/>
      <c r="AG2140" s="65"/>
      <c r="AH2140" s="65"/>
      <c r="AI2140" s="65"/>
      <c r="AJ2140" s="65"/>
      <c r="AK2140" s="65"/>
      <c r="AL2140">
        <f t="shared" si="762"/>
        <v>100</v>
      </c>
      <c r="AM2140">
        <f t="shared" si="763"/>
        <v>100</v>
      </c>
      <c r="AN2140" t="str">
        <f t="shared" si="764"/>
        <v/>
      </c>
      <c r="AO2140" t="str">
        <f t="shared" si="765"/>
        <v/>
      </c>
      <c r="AP2140" t="str">
        <f t="shared" si="766"/>
        <v/>
      </c>
      <c r="AQ2140" t="str">
        <f t="shared" si="767"/>
        <v/>
      </c>
      <c r="AR2140" t="str">
        <f t="shared" si="768"/>
        <v/>
      </c>
      <c r="AS2140" t="str">
        <f t="shared" si="769"/>
        <v/>
      </c>
      <c r="AT2140" t="str">
        <f t="shared" si="770"/>
        <v/>
      </c>
      <c r="AU2140" t="str">
        <f t="shared" si="771"/>
        <v/>
      </c>
      <c r="AV2140" t="str">
        <f t="shared" si="772"/>
        <v/>
      </c>
      <c r="AW2140">
        <f>'01_指標庫'!$H$4*ISNUMBER($F2140)+'01_指標庫'!$H$5*ISNUMBER($AA2140)+'01_指標庫'!$H$6*ISNUMBER($G2140)+'01_指標庫'!$H$7*ISNUMBER($H2140)+'01_指標庫'!$H$8*ISNUMBER($AF2140)+'01_指標庫'!$H$9*ISNUMBER($AG2140)+'01_指標庫'!$H$10*ISNUMBER($AB2140)+'01_指標庫'!$H$11*ISNUMBER($AC2140)+'01_指標庫'!$H$12*ISNUMBER($AD2140)+'01_指標庫'!$H$13*ISNUMBER($AE2140)+'01_指標庫'!$H$14*ISNUMBER($I2140)+'01_指標庫'!$H$15*ISNUMBER($AH2140)+'01_指標庫'!$H$16*ISNUMBER($K2140)+'01_指標庫'!$H$17*ISNUMBER($AI2140)+'01_指標庫'!$H$18*ISNUMBER($AJ2140)+'01_指標庫'!$H$19*ISNUMBER($AK2140)+'01_指標庫'!$H$20*ISNUMBER($BB2140)+'01_指標庫'!$H$21*ISNUMBER($BC2140)</f>
        <v>51</v>
      </c>
      <c r="AX2140">
        <f>IF(AW2140=0,50,ROUND(('01_指標庫'!$H$4*IF(ISNUMBER($F2140),L2140,0)+'01_指標庫'!$H$5*IF(ISNUMBER($AA2140),AL2140,0)+'01_指標庫'!$H$6*IF(ISNUMBER($G2140),M2140,0)+'01_指標庫'!$H$7*IF(ISNUMBER($H2140),N2140,0)+'01_指標庫'!$H$8*IF(ISNUMBER($AF2140),AQ2140,0)+'01_指標庫'!$H$9*IF(ISNUMBER($AG2140),AR2140,0)+'01_指標庫'!$H$10*IF(ISNUMBER($AB2140),AM2140,0)+'01_指標庫'!$H$11*IF(ISNUMBER($AC2140),AN2140,0)+'01_指標庫'!$H$12*IF(ISNUMBER($AD2140),AO2140,0)+'01_指標庫'!$H$13*IF(ISNUMBER($AE2140),AP2140,0)+'01_指標庫'!$H$14*IF(ISNUMBER($I2140),O2140,0)+'01_指標庫'!$H$15*IF(ISNUMBER($AH2140),AS2140,0)+'01_指標庫'!$H$16*IF(ISNUMBER($K2140),P2140,0)+'01_指標庫'!$H$17*IF(ISNUMBER($AI2140),AT2140,0)+'01_指標庫'!$H$18*IF(ISNUMBER($AJ2140),AU2140,0)+'01_指標庫'!$H$19*IF(ISNUMBER($AK2140),AV2140,0)+'01_指標庫'!$H$20*IF(ISNUMBER($BB2140),BB2140,0)+'01_指標庫'!$H$21*IF(ISNUMBER($BC2140),BC2140,0))/AW2140,1))</f>
        <v>86.3</v>
      </c>
      <c r="AY2140" s="67"/>
      <c r="AZ2140" s="67"/>
      <c r="BA2140" s="66">
        <f t="shared" si="776"/>
        <v>-2.2667996837475446E-3</v>
      </c>
      <c r="BB2140">
        <f t="shared" si="777"/>
        <v>50</v>
      </c>
      <c r="BC2140" t="str">
        <f t="shared" si="778"/>
        <v/>
      </c>
    </row>
    <row r="2141" spans="1:55" ht="15" customHeight="1">
      <c r="A2141" s="56">
        <v>2137</v>
      </c>
      <c r="B2141" s="57">
        <v>45660</v>
      </c>
      <c r="C2141" s="56">
        <v>2025</v>
      </c>
      <c r="D2141" s="58" t="s">
        <v>234</v>
      </c>
      <c r="E2141" s="59">
        <v>21326.16</v>
      </c>
      <c r="F2141" s="60">
        <v>9.1384999999999994E-2</v>
      </c>
      <c r="G2141" s="60">
        <v>-3.4869999999999998E-2</v>
      </c>
      <c r="H2141" s="61">
        <v>0.53059999999999996</v>
      </c>
      <c r="I2141" s="62">
        <v>281</v>
      </c>
      <c r="J2141" s="56" t="s">
        <v>235</v>
      </c>
      <c r="K2141" s="63">
        <v>16.13</v>
      </c>
      <c r="L2141" s="56">
        <f t="shared" si="756"/>
        <v>100</v>
      </c>
      <c r="M2141" s="56">
        <f t="shared" si="757"/>
        <v>100</v>
      </c>
      <c r="N2141" s="56">
        <f t="shared" si="758"/>
        <v>50</v>
      </c>
      <c r="O2141" s="56">
        <f t="shared" si="759"/>
        <v>100</v>
      </c>
      <c r="P2141" s="56">
        <f t="shared" si="760"/>
        <v>100</v>
      </c>
      <c r="Q2141" s="63"/>
      <c r="R2141" s="56"/>
      <c r="S2141" s="60">
        <f t="shared" si="773"/>
        <v>1.6711782536106279E-2</v>
      </c>
      <c r="T2141" s="64">
        <f t="shared" si="774"/>
        <v>-0.10039040713887348</v>
      </c>
      <c r="V2141" s="65"/>
      <c r="W2141" s="65"/>
      <c r="Y2141" s="15" t="str">
        <f t="shared" si="761"/>
        <v>EASY</v>
      </c>
      <c r="AA2141" s="66">
        <f t="shared" si="775"/>
        <v>7.472694656766854E-2</v>
      </c>
      <c r="AB2141">
        <f>LOOKUP($B2141,'07_L1政策步階'!$A$4:$A$14,'07_L1政策步階'!$C$4:$C$14)</f>
        <v>1</v>
      </c>
      <c r="AC2141" s="65"/>
      <c r="AD2141" s="65"/>
      <c r="AE2141" s="65"/>
      <c r="AF2141" s="65"/>
      <c r="AG2141" s="65"/>
      <c r="AH2141" s="65"/>
      <c r="AI2141" s="65"/>
      <c r="AJ2141" s="65"/>
      <c r="AK2141" s="65"/>
      <c r="AL2141">
        <f t="shared" si="762"/>
        <v>100</v>
      </c>
      <c r="AM2141">
        <f t="shared" si="763"/>
        <v>100</v>
      </c>
      <c r="AN2141" t="str">
        <f t="shared" si="764"/>
        <v/>
      </c>
      <c r="AO2141" t="str">
        <f t="shared" si="765"/>
        <v/>
      </c>
      <c r="AP2141" t="str">
        <f t="shared" si="766"/>
        <v/>
      </c>
      <c r="AQ2141" t="str">
        <f t="shared" si="767"/>
        <v/>
      </c>
      <c r="AR2141" t="str">
        <f t="shared" si="768"/>
        <v/>
      </c>
      <c r="AS2141" t="str">
        <f t="shared" si="769"/>
        <v/>
      </c>
      <c r="AT2141" t="str">
        <f t="shared" si="770"/>
        <v/>
      </c>
      <c r="AU2141" t="str">
        <f t="shared" si="771"/>
        <v/>
      </c>
      <c r="AV2141" t="str">
        <f t="shared" si="772"/>
        <v/>
      </c>
      <c r="AW2141">
        <f>'01_指標庫'!$H$4*ISNUMBER($F2141)+'01_指標庫'!$H$5*ISNUMBER($AA2141)+'01_指標庫'!$H$6*ISNUMBER($G2141)+'01_指標庫'!$H$7*ISNUMBER($H2141)+'01_指標庫'!$H$8*ISNUMBER($AF2141)+'01_指標庫'!$H$9*ISNUMBER($AG2141)+'01_指標庫'!$H$10*ISNUMBER($AB2141)+'01_指標庫'!$H$11*ISNUMBER($AC2141)+'01_指標庫'!$H$12*ISNUMBER($AD2141)+'01_指標庫'!$H$13*ISNUMBER($AE2141)+'01_指標庫'!$H$14*ISNUMBER($I2141)+'01_指標庫'!$H$15*ISNUMBER($AH2141)+'01_指標庫'!$H$16*ISNUMBER($K2141)+'01_指標庫'!$H$17*ISNUMBER($AI2141)+'01_指標庫'!$H$18*ISNUMBER($AJ2141)+'01_指標庫'!$H$19*ISNUMBER($AK2141)+'01_指標庫'!$H$20*ISNUMBER($BB2141)+'01_指標庫'!$H$21*ISNUMBER($BC2141)</f>
        <v>51</v>
      </c>
      <c r="AX2141">
        <f>IF(AW2141=0,50,ROUND(('01_指標庫'!$H$4*IF(ISNUMBER($F2141),L2141,0)+'01_指標庫'!$H$5*IF(ISNUMBER($AA2141),AL2141,0)+'01_指標庫'!$H$6*IF(ISNUMBER($G2141),M2141,0)+'01_指標庫'!$H$7*IF(ISNUMBER($H2141),N2141,0)+'01_指標庫'!$H$8*IF(ISNUMBER($AF2141),AQ2141,0)+'01_指標庫'!$H$9*IF(ISNUMBER($AG2141),AR2141,0)+'01_指標庫'!$H$10*IF(ISNUMBER($AB2141),AM2141,0)+'01_指標庫'!$H$11*IF(ISNUMBER($AC2141),AN2141,0)+'01_指標庫'!$H$12*IF(ISNUMBER($AD2141),AO2141,0)+'01_指標庫'!$H$13*IF(ISNUMBER($AE2141),AP2141,0)+'01_指標庫'!$H$14*IF(ISNUMBER($I2141),O2141,0)+'01_指標庫'!$H$15*IF(ISNUMBER($AH2141),AS2141,0)+'01_指標庫'!$H$16*IF(ISNUMBER($K2141),P2141,0)+'01_指標庫'!$H$17*IF(ISNUMBER($AI2141),AT2141,0)+'01_指標庫'!$H$18*IF(ISNUMBER($AJ2141),AU2141,0)+'01_指標庫'!$H$19*IF(ISNUMBER($AK2141),AV2141,0)+'01_指標庫'!$H$20*IF(ISNUMBER($BB2141),BB2141,0)+'01_指標庫'!$H$21*IF(ISNUMBER($BC2141),BC2141,0))/AW2141,1))</f>
        <v>80.400000000000006</v>
      </c>
      <c r="AY2141" s="67"/>
      <c r="AZ2141" s="67"/>
      <c r="BA2141" s="66">
        <f t="shared" si="776"/>
        <v>-6.9557750107342997E-3</v>
      </c>
      <c r="BB2141">
        <f t="shared" si="777"/>
        <v>0</v>
      </c>
      <c r="BC2141" t="str">
        <f t="shared" si="778"/>
        <v/>
      </c>
    </row>
    <row r="2142" spans="1:55" ht="15" customHeight="1">
      <c r="A2142" s="56">
        <v>2138</v>
      </c>
      <c r="B2142" s="57">
        <v>45663</v>
      </c>
      <c r="C2142" s="56">
        <v>2025</v>
      </c>
      <c r="D2142" s="58" t="s">
        <v>236</v>
      </c>
      <c r="E2142" s="59">
        <v>21559.5</v>
      </c>
      <c r="F2142" s="60">
        <v>0.10238999999999999</v>
      </c>
      <c r="G2142" s="60">
        <v>-2.4309999999999998E-2</v>
      </c>
      <c r="H2142" s="61">
        <v>0.57140000000000002</v>
      </c>
      <c r="I2142" s="62">
        <v>276</v>
      </c>
      <c r="J2142" s="56" t="s">
        <v>235</v>
      </c>
      <c r="K2142" s="63">
        <v>16.04</v>
      </c>
      <c r="L2142" s="56">
        <f t="shared" si="756"/>
        <v>100</v>
      </c>
      <c r="M2142" s="56">
        <f t="shared" si="757"/>
        <v>100</v>
      </c>
      <c r="N2142" s="56">
        <f t="shared" si="758"/>
        <v>50</v>
      </c>
      <c r="O2142" s="56">
        <f t="shared" si="759"/>
        <v>100</v>
      </c>
      <c r="P2142" s="56">
        <f t="shared" si="760"/>
        <v>100</v>
      </c>
      <c r="Q2142" s="63"/>
      <c r="R2142" s="56"/>
      <c r="S2142" s="60">
        <f t="shared" si="773"/>
        <v>1.0941491576542672E-2</v>
      </c>
      <c r="T2142" s="64">
        <f t="shared" si="774"/>
        <v>-5.5796652200867936E-3</v>
      </c>
      <c r="V2142" s="65"/>
      <c r="W2142" s="65"/>
      <c r="Y2142" s="15" t="str">
        <f t="shared" si="761"/>
        <v>EASY</v>
      </c>
      <c r="AA2142" s="66">
        <f t="shared" si="775"/>
        <v>7.534123172814744E-2</v>
      </c>
      <c r="AB2142">
        <f>LOOKUP($B2142,'07_L1政策步階'!$A$4:$A$14,'07_L1政策步階'!$C$4:$C$14)</f>
        <v>1</v>
      </c>
      <c r="AC2142" s="65"/>
      <c r="AD2142" s="65"/>
      <c r="AE2142" s="65"/>
      <c r="AF2142" s="65"/>
      <c r="AG2142" s="65"/>
      <c r="AH2142" s="65"/>
      <c r="AI2142" s="65"/>
      <c r="AJ2142" s="65"/>
      <c r="AK2142" s="65"/>
      <c r="AL2142">
        <f t="shared" si="762"/>
        <v>100</v>
      </c>
      <c r="AM2142">
        <f t="shared" si="763"/>
        <v>100</v>
      </c>
      <c r="AN2142" t="str">
        <f t="shared" si="764"/>
        <v/>
      </c>
      <c r="AO2142" t="str">
        <f t="shared" si="765"/>
        <v/>
      </c>
      <c r="AP2142" t="str">
        <f t="shared" si="766"/>
        <v/>
      </c>
      <c r="AQ2142" t="str">
        <f t="shared" si="767"/>
        <v/>
      </c>
      <c r="AR2142" t="str">
        <f t="shared" si="768"/>
        <v/>
      </c>
      <c r="AS2142" t="str">
        <f t="shared" si="769"/>
        <v/>
      </c>
      <c r="AT2142" t="str">
        <f t="shared" si="770"/>
        <v/>
      </c>
      <c r="AU2142" t="str">
        <f t="shared" si="771"/>
        <v/>
      </c>
      <c r="AV2142" t="str">
        <f t="shared" si="772"/>
        <v/>
      </c>
      <c r="AW2142">
        <f>'01_指標庫'!$H$4*ISNUMBER($F2142)+'01_指標庫'!$H$5*ISNUMBER($AA2142)+'01_指標庫'!$H$6*ISNUMBER($G2142)+'01_指標庫'!$H$7*ISNUMBER($H2142)+'01_指標庫'!$H$8*ISNUMBER($AF2142)+'01_指標庫'!$H$9*ISNUMBER($AG2142)+'01_指標庫'!$H$10*ISNUMBER($AB2142)+'01_指標庫'!$H$11*ISNUMBER($AC2142)+'01_指標庫'!$H$12*ISNUMBER($AD2142)+'01_指標庫'!$H$13*ISNUMBER($AE2142)+'01_指標庫'!$H$14*ISNUMBER($I2142)+'01_指標庫'!$H$15*ISNUMBER($AH2142)+'01_指標庫'!$H$16*ISNUMBER($K2142)+'01_指標庫'!$H$17*ISNUMBER($AI2142)+'01_指標庫'!$H$18*ISNUMBER($AJ2142)+'01_指標庫'!$H$19*ISNUMBER($AK2142)+'01_指標庫'!$H$20*ISNUMBER($BB2142)+'01_指標庫'!$H$21*ISNUMBER($BC2142)</f>
        <v>51</v>
      </c>
      <c r="AX2142">
        <f>IF(AW2142=0,50,ROUND(('01_指標庫'!$H$4*IF(ISNUMBER($F2142),L2142,0)+'01_指標庫'!$H$5*IF(ISNUMBER($AA2142),AL2142,0)+'01_指標庫'!$H$6*IF(ISNUMBER($G2142),M2142,0)+'01_指標庫'!$H$7*IF(ISNUMBER($H2142),N2142,0)+'01_指標庫'!$H$8*IF(ISNUMBER($AF2142),AQ2142,0)+'01_指標庫'!$H$9*IF(ISNUMBER($AG2142),AR2142,0)+'01_指標庫'!$H$10*IF(ISNUMBER($AB2142),AM2142,0)+'01_指標庫'!$H$11*IF(ISNUMBER($AC2142),AN2142,0)+'01_指標庫'!$H$12*IF(ISNUMBER($AD2142),AO2142,0)+'01_指標庫'!$H$13*IF(ISNUMBER($AE2142),AP2142,0)+'01_指標庫'!$H$14*IF(ISNUMBER($I2142),O2142,0)+'01_指標庫'!$H$15*IF(ISNUMBER($AH2142),AS2142,0)+'01_指標庫'!$H$16*IF(ISNUMBER($K2142),P2142,0)+'01_指標庫'!$H$17*IF(ISNUMBER($AI2142),AT2142,0)+'01_指標庫'!$H$18*IF(ISNUMBER($AJ2142),AU2142,0)+'01_指標庫'!$H$19*IF(ISNUMBER($AK2142),AV2142,0)+'01_指標庫'!$H$20*IF(ISNUMBER($BB2142),BB2142,0)+'01_指標庫'!$H$21*IF(ISNUMBER($BC2142),BC2142,0))/AW2142,1))</f>
        <v>80.400000000000006</v>
      </c>
      <c r="AY2142" s="67"/>
      <c r="AZ2142" s="67"/>
      <c r="BA2142" s="66">
        <f t="shared" si="776"/>
        <v>-8.2316262450103928E-3</v>
      </c>
      <c r="BB2142">
        <f t="shared" si="777"/>
        <v>0</v>
      </c>
      <c r="BC2142" t="str">
        <f t="shared" si="778"/>
        <v/>
      </c>
    </row>
    <row r="2143" spans="1:55" ht="15" customHeight="1">
      <c r="A2143" s="56">
        <v>2139</v>
      </c>
      <c r="B2143" s="57">
        <v>45664</v>
      </c>
      <c r="C2143" s="56">
        <v>2025</v>
      </c>
      <c r="D2143" s="58" t="s">
        <v>237</v>
      </c>
      <c r="E2143" s="59">
        <v>21173.040000000001</v>
      </c>
      <c r="F2143" s="60">
        <v>8.1839999999999996E-2</v>
      </c>
      <c r="G2143" s="60">
        <v>-4.1799000000000003E-2</v>
      </c>
      <c r="H2143" s="61">
        <v>0.51019999999999999</v>
      </c>
      <c r="I2143" s="62">
        <v>279</v>
      </c>
      <c r="J2143" s="56" t="s">
        <v>235</v>
      </c>
      <c r="K2143" s="63">
        <v>17.82</v>
      </c>
      <c r="L2143" s="56">
        <f t="shared" si="756"/>
        <v>100</v>
      </c>
      <c r="M2143" s="56">
        <f t="shared" si="757"/>
        <v>100</v>
      </c>
      <c r="N2143" s="56">
        <f t="shared" si="758"/>
        <v>50</v>
      </c>
      <c r="O2143" s="56">
        <f t="shared" si="759"/>
        <v>100</v>
      </c>
      <c r="P2143" s="56">
        <f t="shared" si="760"/>
        <v>100</v>
      </c>
      <c r="Q2143" s="63"/>
      <c r="R2143" s="56"/>
      <c r="S2143" s="60">
        <f t="shared" si="773"/>
        <v>-1.7925276560217029E-2</v>
      </c>
      <c r="T2143" s="64">
        <f t="shared" si="774"/>
        <v>0.11097256857855364</v>
      </c>
      <c r="V2143" s="65"/>
      <c r="W2143" s="65"/>
      <c r="Y2143" s="15" t="str">
        <f t="shared" si="761"/>
        <v>EASY</v>
      </c>
      <c r="AA2143" s="66">
        <f t="shared" si="775"/>
        <v>7.5518301294877466E-2</v>
      </c>
      <c r="AB2143">
        <f>LOOKUP($B2143,'07_L1政策步階'!$A$4:$A$14,'07_L1政策步階'!$C$4:$C$14)</f>
        <v>1</v>
      </c>
      <c r="AC2143" s="65"/>
      <c r="AD2143" s="65"/>
      <c r="AE2143" s="65"/>
      <c r="AF2143" s="65"/>
      <c r="AG2143" s="65"/>
      <c r="AH2143" s="65"/>
      <c r="AI2143" s="65"/>
      <c r="AJ2143" s="65"/>
      <c r="AK2143" s="65"/>
      <c r="AL2143">
        <f t="shared" si="762"/>
        <v>100</v>
      </c>
      <c r="AM2143">
        <f t="shared" si="763"/>
        <v>100</v>
      </c>
      <c r="AN2143" t="str">
        <f t="shared" si="764"/>
        <v/>
      </c>
      <c r="AO2143" t="str">
        <f t="shared" si="765"/>
        <v/>
      </c>
      <c r="AP2143" t="str">
        <f t="shared" si="766"/>
        <v/>
      </c>
      <c r="AQ2143" t="str">
        <f t="shared" si="767"/>
        <v/>
      </c>
      <c r="AR2143" t="str">
        <f t="shared" si="768"/>
        <v/>
      </c>
      <c r="AS2143" t="str">
        <f t="shared" si="769"/>
        <v/>
      </c>
      <c r="AT2143" t="str">
        <f t="shared" si="770"/>
        <v/>
      </c>
      <c r="AU2143" t="str">
        <f t="shared" si="771"/>
        <v/>
      </c>
      <c r="AV2143" t="str">
        <f t="shared" si="772"/>
        <v/>
      </c>
      <c r="AW2143">
        <f>'01_指標庫'!$H$4*ISNUMBER($F2143)+'01_指標庫'!$H$5*ISNUMBER($AA2143)+'01_指標庫'!$H$6*ISNUMBER($G2143)+'01_指標庫'!$H$7*ISNUMBER($H2143)+'01_指標庫'!$H$8*ISNUMBER($AF2143)+'01_指標庫'!$H$9*ISNUMBER($AG2143)+'01_指標庫'!$H$10*ISNUMBER($AB2143)+'01_指標庫'!$H$11*ISNUMBER($AC2143)+'01_指標庫'!$H$12*ISNUMBER($AD2143)+'01_指標庫'!$H$13*ISNUMBER($AE2143)+'01_指標庫'!$H$14*ISNUMBER($I2143)+'01_指標庫'!$H$15*ISNUMBER($AH2143)+'01_指標庫'!$H$16*ISNUMBER($K2143)+'01_指標庫'!$H$17*ISNUMBER($AI2143)+'01_指標庫'!$H$18*ISNUMBER($AJ2143)+'01_指標庫'!$H$19*ISNUMBER($AK2143)+'01_指標庫'!$H$20*ISNUMBER($BB2143)+'01_指標庫'!$H$21*ISNUMBER($BC2143)</f>
        <v>51</v>
      </c>
      <c r="AX2143">
        <f>IF(AW2143=0,50,ROUND(('01_指標庫'!$H$4*IF(ISNUMBER($F2143),L2143,0)+'01_指標庫'!$H$5*IF(ISNUMBER($AA2143),AL2143,0)+'01_指標庫'!$H$6*IF(ISNUMBER($G2143),M2143,0)+'01_指標庫'!$H$7*IF(ISNUMBER($H2143),N2143,0)+'01_指標庫'!$H$8*IF(ISNUMBER($AF2143),AQ2143,0)+'01_指標庫'!$H$9*IF(ISNUMBER($AG2143),AR2143,0)+'01_指標庫'!$H$10*IF(ISNUMBER($AB2143),AM2143,0)+'01_指標庫'!$H$11*IF(ISNUMBER($AC2143),AN2143,0)+'01_指標庫'!$H$12*IF(ISNUMBER($AD2143),AO2143,0)+'01_指標庫'!$H$13*IF(ISNUMBER($AE2143),AP2143,0)+'01_指標庫'!$H$14*IF(ISNUMBER($I2143),O2143,0)+'01_指標庫'!$H$15*IF(ISNUMBER($AH2143),AS2143,0)+'01_指標庫'!$H$16*IF(ISNUMBER($K2143),P2143,0)+'01_指標庫'!$H$17*IF(ISNUMBER($AI2143),AT2143,0)+'01_指標庫'!$H$18*IF(ISNUMBER($AJ2143),AU2143,0)+'01_指標庫'!$H$19*IF(ISNUMBER($AK2143),AV2143,0)+'01_指標庫'!$H$20*IF(ISNUMBER($BB2143),BB2143,0)+'01_指標庫'!$H$21*IF(ISNUMBER($BC2143),BC2143,0))/AW2143,1))</f>
        <v>80.400000000000006</v>
      </c>
      <c r="AY2143" s="67"/>
      <c r="AZ2143" s="67"/>
      <c r="BA2143" s="66">
        <f t="shared" si="776"/>
        <v>-7.9179746936337558E-3</v>
      </c>
      <c r="BB2143">
        <f t="shared" si="777"/>
        <v>0</v>
      </c>
      <c r="BC2143" t="str">
        <f t="shared" si="778"/>
        <v/>
      </c>
    </row>
    <row r="2144" spans="1:55" ht="15" customHeight="1">
      <c r="A2144" s="56">
        <v>2140</v>
      </c>
      <c r="B2144" s="57">
        <v>45665</v>
      </c>
      <c r="C2144" s="56">
        <v>2025</v>
      </c>
      <c r="D2144" s="58" t="s">
        <v>238</v>
      </c>
      <c r="E2144" s="59">
        <v>21180.97</v>
      </c>
      <c r="F2144" s="60">
        <v>8.1460000000000005E-2</v>
      </c>
      <c r="G2144" s="60">
        <v>-4.1439999999999998E-2</v>
      </c>
      <c r="H2144" s="61">
        <v>0.57140000000000002</v>
      </c>
      <c r="I2144" s="62">
        <v>284</v>
      </c>
      <c r="J2144" s="56" t="s">
        <v>235</v>
      </c>
      <c r="K2144" s="63">
        <v>17.7</v>
      </c>
      <c r="L2144" s="56">
        <f t="shared" si="756"/>
        <v>100</v>
      </c>
      <c r="M2144" s="56">
        <f t="shared" si="757"/>
        <v>100</v>
      </c>
      <c r="N2144" s="56">
        <f t="shared" si="758"/>
        <v>50</v>
      </c>
      <c r="O2144" s="56">
        <f t="shared" si="759"/>
        <v>100</v>
      </c>
      <c r="P2144" s="56">
        <f t="shared" si="760"/>
        <v>100</v>
      </c>
      <c r="Q2144" s="63"/>
      <c r="R2144" s="56"/>
      <c r="S2144" s="60">
        <f t="shared" si="773"/>
        <v>3.7453289655142719E-4</v>
      </c>
      <c r="T2144" s="64">
        <f t="shared" si="774"/>
        <v>-6.7340067340068144E-3</v>
      </c>
      <c r="V2144" s="65"/>
      <c r="W2144" s="65"/>
      <c r="Y2144" s="15" t="str">
        <f t="shared" si="761"/>
        <v>EASY</v>
      </c>
      <c r="AA2144" s="66">
        <f t="shared" si="775"/>
        <v>7.558459577178378E-2</v>
      </c>
      <c r="AB2144">
        <f>LOOKUP($B2144,'07_L1政策步階'!$A$4:$A$14,'07_L1政策步階'!$C$4:$C$14)</f>
        <v>1</v>
      </c>
      <c r="AC2144" s="65"/>
      <c r="AD2144" s="65"/>
      <c r="AE2144" s="65"/>
      <c r="AF2144" s="65"/>
      <c r="AG2144" s="65"/>
      <c r="AH2144" s="65"/>
      <c r="AI2144" s="65"/>
      <c r="AJ2144" s="65"/>
      <c r="AK2144" s="65"/>
      <c r="AL2144">
        <f t="shared" si="762"/>
        <v>100</v>
      </c>
      <c r="AM2144">
        <f t="shared" si="763"/>
        <v>100</v>
      </c>
      <c r="AN2144" t="str">
        <f t="shared" si="764"/>
        <v/>
      </c>
      <c r="AO2144" t="str">
        <f t="shared" si="765"/>
        <v/>
      </c>
      <c r="AP2144" t="str">
        <f t="shared" si="766"/>
        <v/>
      </c>
      <c r="AQ2144" t="str">
        <f t="shared" si="767"/>
        <v/>
      </c>
      <c r="AR2144" t="str">
        <f t="shared" si="768"/>
        <v/>
      </c>
      <c r="AS2144" t="str">
        <f t="shared" si="769"/>
        <v/>
      </c>
      <c r="AT2144" t="str">
        <f t="shared" si="770"/>
        <v/>
      </c>
      <c r="AU2144" t="str">
        <f t="shared" si="771"/>
        <v/>
      </c>
      <c r="AV2144" t="str">
        <f t="shared" si="772"/>
        <v/>
      </c>
      <c r="AW2144">
        <f>'01_指標庫'!$H$4*ISNUMBER($F2144)+'01_指標庫'!$H$5*ISNUMBER($AA2144)+'01_指標庫'!$H$6*ISNUMBER($G2144)+'01_指標庫'!$H$7*ISNUMBER($H2144)+'01_指標庫'!$H$8*ISNUMBER($AF2144)+'01_指標庫'!$H$9*ISNUMBER($AG2144)+'01_指標庫'!$H$10*ISNUMBER($AB2144)+'01_指標庫'!$H$11*ISNUMBER($AC2144)+'01_指標庫'!$H$12*ISNUMBER($AD2144)+'01_指標庫'!$H$13*ISNUMBER($AE2144)+'01_指標庫'!$H$14*ISNUMBER($I2144)+'01_指標庫'!$H$15*ISNUMBER($AH2144)+'01_指標庫'!$H$16*ISNUMBER($K2144)+'01_指標庫'!$H$17*ISNUMBER($AI2144)+'01_指標庫'!$H$18*ISNUMBER($AJ2144)+'01_指標庫'!$H$19*ISNUMBER($AK2144)+'01_指標庫'!$H$20*ISNUMBER($BB2144)+'01_指標庫'!$H$21*ISNUMBER($BC2144)</f>
        <v>51</v>
      </c>
      <c r="AX2144">
        <f>IF(AW2144=0,50,ROUND(('01_指標庫'!$H$4*IF(ISNUMBER($F2144),L2144,0)+'01_指標庫'!$H$5*IF(ISNUMBER($AA2144),AL2144,0)+'01_指標庫'!$H$6*IF(ISNUMBER($G2144),M2144,0)+'01_指標庫'!$H$7*IF(ISNUMBER($H2144),N2144,0)+'01_指標庫'!$H$8*IF(ISNUMBER($AF2144),AQ2144,0)+'01_指標庫'!$H$9*IF(ISNUMBER($AG2144),AR2144,0)+'01_指標庫'!$H$10*IF(ISNUMBER($AB2144),AM2144,0)+'01_指標庫'!$H$11*IF(ISNUMBER($AC2144),AN2144,0)+'01_指標庫'!$H$12*IF(ISNUMBER($AD2144),AO2144,0)+'01_指標庫'!$H$13*IF(ISNUMBER($AE2144),AP2144,0)+'01_指標庫'!$H$14*IF(ISNUMBER($I2144),O2144,0)+'01_指標庫'!$H$15*IF(ISNUMBER($AH2144),AS2144,0)+'01_指標庫'!$H$16*IF(ISNUMBER($K2144),P2144,0)+'01_指標庫'!$H$17*IF(ISNUMBER($AI2144),AT2144,0)+'01_指標庫'!$H$18*IF(ISNUMBER($AJ2144),AU2144,0)+'01_指標庫'!$H$19*IF(ISNUMBER($AK2144),AV2144,0)+'01_指標庫'!$H$20*IF(ISNUMBER($BB2144),BB2144,0)+'01_指標庫'!$H$21*IF(ISNUMBER($BC2144),BC2144,0))/AW2144,1))</f>
        <v>80.400000000000006</v>
      </c>
      <c r="AY2144" s="67"/>
      <c r="AZ2144" s="67"/>
      <c r="BA2144" s="66">
        <f t="shared" si="776"/>
        <v>-4.8389998984837979E-3</v>
      </c>
      <c r="BB2144">
        <f t="shared" si="777"/>
        <v>0</v>
      </c>
      <c r="BC2144" t="str">
        <f t="shared" si="778"/>
        <v/>
      </c>
    </row>
    <row r="2145" spans="1:55" ht="15" customHeight="1">
      <c r="A2145" s="56">
        <v>2141</v>
      </c>
      <c r="B2145" s="57">
        <v>45667</v>
      </c>
      <c r="C2145" s="56">
        <v>2025</v>
      </c>
      <c r="D2145" s="58" t="s">
        <v>234</v>
      </c>
      <c r="E2145" s="59">
        <v>20847.580000000002</v>
      </c>
      <c r="F2145" s="60">
        <v>6.3740000000000005E-2</v>
      </c>
      <c r="G2145" s="60">
        <v>-5.6528000000000002E-2</v>
      </c>
      <c r="H2145" s="61">
        <v>0.53059999999999996</v>
      </c>
      <c r="I2145" s="62">
        <v>281</v>
      </c>
      <c r="J2145" s="56" t="s">
        <v>235</v>
      </c>
      <c r="K2145" s="63">
        <v>19.54</v>
      </c>
      <c r="L2145" s="56">
        <f t="shared" si="756"/>
        <v>100</v>
      </c>
      <c r="M2145" s="56">
        <f t="shared" si="757"/>
        <v>100</v>
      </c>
      <c r="N2145" s="56">
        <f t="shared" si="758"/>
        <v>50</v>
      </c>
      <c r="O2145" s="56">
        <f t="shared" si="759"/>
        <v>100</v>
      </c>
      <c r="P2145" s="56">
        <f t="shared" si="760"/>
        <v>100</v>
      </c>
      <c r="Q2145" s="63"/>
      <c r="R2145" s="56"/>
      <c r="S2145" s="60">
        <f t="shared" si="773"/>
        <v>-1.5740072338518929E-2</v>
      </c>
      <c r="T2145" s="64">
        <f t="shared" si="774"/>
        <v>0.10395480225988707</v>
      </c>
      <c r="V2145" s="65"/>
      <c r="W2145" s="65"/>
      <c r="Y2145" s="15" t="str">
        <f t="shared" si="761"/>
        <v>EASY</v>
      </c>
      <c r="AA2145" s="66">
        <f t="shared" si="775"/>
        <v>7.538591311342846E-2</v>
      </c>
      <c r="AB2145">
        <f>LOOKUP($B2145,'07_L1政策步階'!$A$4:$A$14,'07_L1政策步階'!$C$4:$C$14)</f>
        <v>1</v>
      </c>
      <c r="AC2145" s="65"/>
      <c r="AD2145" s="65"/>
      <c r="AE2145" s="65"/>
      <c r="AF2145" s="65"/>
      <c r="AG2145" s="65"/>
      <c r="AH2145" s="65"/>
      <c r="AI2145" s="65"/>
      <c r="AJ2145" s="65"/>
      <c r="AK2145" s="65"/>
      <c r="AL2145">
        <f t="shared" si="762"/>
        <v>100</v>
      </c>
      <c r="AM2145">
        <f t="shared" si="763"/>
        <v>100</v>
      </c>
      <c r="AN2145" t="str">
        <f t="shared" si="764"/>
        <v/>
      </c>
      <c r="AO2145" t="str">
        <f t="shared" si="765"/>
        <v/>
      </c>
      <c r="AP2145" t="str">
        <f t="shared" si="766"/>
        <v/>
      </c>
      <c r="AQ2145" t="str">
        <f t="shared" si="767"/>
        <v/>
      </c>
      <c r="AR2145" t="str">
        <f t="shared" si="768"/>
        <v/>
      </c>
      <c r="AS2145" t="str">
        <f t="shared" si="769"/>
        <v/>
      </c>
      <c r="AT2145" t="str">
        <f t="shared" si="770"/>
        <v/>
      </c>
      <c r="AU2145" t="str">
        <f t="shared" si="771"/>
        <v/>
      </c>
      <c r="AV2145" t="str">
        <f t="shared" si="772"/>
        <v/>
      </c>
      <c r="AW2145">
        <f>'01_指標庫'!$H$4*ISNUMBER($F2145)+'01_指標庫'!$H$5*ISNUMBER($AA2145)+'01_指標庫'!$H$6*ISNUMBER($G2145)+'01_指標庫'!$H$7*ISNUMBER($H2145)+'01_指標庫'!$H$8*ISNUMBER($AF2145)+'01_指標庫'!$H$9*ISNUMBER($AG2145)+'01_指標庫'!$H$10*ISNUMBER($AB2145)+'01_指標庫'!$H$11*ISNUMBER($AC2145)+'01_指標庫'!$H$12*ISNUMBER($AD2145)+'01_指標庫'!$H$13*ISNUMBER($AE2145)+'01_指標庫'!$H$14*ISNUMBER($I2145)+'01_指標庫'!$H$15*ISNUMBER($AH2145)+'01_指標庫'!$H$16*ISNUMBER($K2145)+'01_指標庫'!$H$17*ISNUMBER($AI2145)+'01_指標庫'!$H$18*ISNUMBER($AJ2145)+'01_指標庫'!$H$19*ISNUMBER($AK2145)+'01_指標庫'!$H$20*ISNUMBER($BB2145)+'01_指標庫'!$H$21*ISNUMBER($BC2145)</f>
        <v>51</v>
      </c>
      <c r="AX2145">
        <f>IF(AW2145=0,50,ROUND(('01_指標庫'!$H$4*IF(ISNUMBER($F2145),L2145,0)+'01_指標庫'!$H$5*IF(ISNUMBER($AA2145),AL2145,0)+'01_指標庫'!$H$6*IF(ISNUMBER($G2145),M2145,0)+'01_指標庫'!$H$7*IF(ISNUMBER($H2145),N2145,0)+'01_指標庫'!$H$8*IF(ISNUMBER($AF2145),AQ2145,0)+'01_指標庫'!$H$9*IF(ISNUMBER($AG2145),AR2145,0)+'01_指標庫'!$H$10*IF(ISNUMBER($AB2145),AM2145,0)+'01_指標庫'!$H$11*IF(ISNUMBER($AC2145),AN2145,0)+'01_指標庫'!$H$12*IF(ISNUMBER($AD2145),AO2145,0)+'01_指標庫'!$H$13*IF(ISNUMBER($AE2145),AP2145,0)+'01_指標庫'!$H$14*IF(ISNUMBER($I2145),O2145,0)+'01_指標庫'!$H$15*IF(ISNUMBER($AH2145),AS2145,0)+'01_指標庫'!$H$16*IF(ISNUMBER($K2145),P2145,0)+'01_指標庫'!$H$17*IF(ISNUMBER($AI2145),AT2145,0)+'01_指標庫'!$H$18*IF(ISNUMBER($AJ2145),AU2145,0)+'01_指標庫'!$H$19*IF(ISNUMBER($AK2145),AV2145,0)+'01_指標庫'!$H$20*IF(ISNUMBER($BB2145),BB2145,0)+'01_指標庫'!$H$21*IF(ISNUMBER($BC2145),BC2145,0))/AW2145,1))</f>
        <v>86.3</v>
      </c>
      <c r="AY2145" s="67"/>
      <c r="AZ2145" s="67"/>
      <c r="BA2145" s="66">
        <f t="shared" si="776"/>
        <v>-1.5950048528688976E-3</v>
      </c>
      <c r="BB2145">
        <f t="shared" si="777"/>
        <v>50</v>
      </c>
      <c r="BC2145" t="str">
        <f t="shared" si="778"/>
        <v/>
      </c>
    </row>
    <row r="2146" spans="1:55" ht="15" customHeight="1">
      <c r="A2146" s="56">
        <v>2142</v>
      </c>
      <c r="B2146" s="57">
        <v>45670</v>
      </c>
      <c r="C2146" s="56">
        <v>2025</v>
      </c>
      <c r="D2146" s="58" t="s">
        <v>236</v>
      </c>
      <c r="E2146" s="59">
        <v>20784.72</v>
      </c>
      <c r="F2146" s="60">
        <v>5.9836E-2</v>
      </c>
      <c r="G2146" s="60">
        <v>-5.9373000000000002E-2</v>
      </c>
      <c r="H2146" s="61">
        <v>0.51019999999999999</v>
      </c>
      <c r="I2146" s="62">
        <v>285</v>
      </c>
      <c r="J2146" s="56" t="s">
        <v>235</v>
      </c>
      <c r="K2146" s="63">
        <v>19.190000000000001</v>
      </c>
      <c r="L2146" s="56">
        <f t="shared" si="756"/>
        <v>100</v>
      </c>
      <c r="M2146" s="56">
        <f t="shared" si="757"/>
        <v>100</v>
      </c>
      <c r="N2146" s="56">
        <f t="shared" si="758"/>
        <v>50</v>
      </c>
      <c r="O2146" s="56">
        <f t="shared" si="759"/>
        <v>100</v>
      </c>
      <c r="P2146" s="56">
        <f t="shared" si="760"/>
        <v>100</v>
      </c>
      <c r="Q2146" s="63"/>
      <c r="R2146" s="56"/>
      <c r="S2146" s="60">
        <f t="shared" si="773"/>
        <v>-3.0152180732727629E-3</v>
      </c>
      <c r="T2146" s="64">
        <f t="shared" si="774"/>
        <v>-1.7911975435005001E-2</v>
      </c>
      <c r="V2146" s="65"/>
      <c r="W2146" s="65"/>
      <c r="Y2146" s="15" t="str">
        <f t="shared" si="761"/>
        <v>EASY</v>
      </c>
      <c r="AA2146" s="66">
        <f t="shared" si="775"/>
        <v>7.4918845316387817E-2</v>
      </c>
      <c r="AB2146">
        <f>LOOKUP($B2146,'07_L1政策步階'!$A$4:$A$14,'07_L1政策步階'!$C$4:$C$14)</f>
        <v>1</v>
      </c>
      <c r="AC2146" s="65"/>
      <c r="AD2146" s="65"/>
      <c r="AE2146" s="65"/>
      <c r="AF2146" s="65"/>
      <c r="AG2146" s="65"/>
      <c r="AH2146" s="65"/>
      <c r="AI2146" s="65"/>
      <c r="AJ2146" s="65"/>
      <c r="AK2146" s="65"/>
      <c r="AL2146">
        <f t="shared" si="762"/>
        <v>100</v>
      </c>
      <c r="AM2146">
        <f t="shared" si="763"/>
        <v>100</v>
      </c>
      <c r="AN2146" t="str">
        <f t="shared" si="764"/>
        <v/>
      </c>
      <c r="AO2146" t="str">
        <f t="shared" si="765"/>
        <v/>
      </c>
      <c r="AP2146" t="str">
        <f t="shared" si="766"/>
        <v/>
      </c>
      <c r="AQ2146" t="str">
        <f t="shared" si="767"/>
        <v/>
      </c>
      <c r="AR2146" t="str">
        <f t="shared" si="768"/>
        <v/>
      </c>
      <c r="AS2146" t="str">
        <f t="shared" si="769"/>
        <v/>
      </c>
      <c r="AT2146" t="str">
        <f t="shared" si="770"/>
        <v/>
      </c>
      <c r="AU2146" t="str">
        <f t="shared" si="771"/>
        <v/>
      </c>
      <c r="AV2146" t="str">
        <f t="shared" si="772"/>
        <v/>
      </c>
      <c r="AW2146">
        <f>'01_指標庫'!$H$4*ISNUMBER($F2146)+'01_指標庫'!$H$5*ISNUMBER($AA2146)+'01_指標庫'!$H$6*ISNUMBER($G2146)+'01_指標庫'!$H$7*ISNUMBER($H2146)+'01_指標庫'!$H$8*ISNUMBER($AF2146)+'01_指標庫'!$H$9*ISNUMBER($AG2146)+'01_指標庫'!$H$10*ISNUMBER($AB2146)+'01_指標庫'!$H$11*ISNUMBER($AC2146)+'01_指標庫'!$H$12*ISNUMBER($AD2146)+'01_指標庫'!$H$13*ISNUMBER($AE2146)+'01_指標庫'!$H$14*ISNUMBER($I2146)+'01_指標庫'!$H$15*ISNUMBER($AH2146)+'01_指標庫'!$H$16*ISNUMBER($K2146)+'01_指標庫'!$H$17*ISNUMBER($AI2146)+'01_指標庫'!$H$18*ISNUMBER($AJ2146)+'01_指標庫'!$H$19*ISNUMBER($AK2146)+'01_指標庫'!$H$20*ISNUMBER($BB2146)+'01_指標庫'!$H$21*ISNUMBER($BC2146)</f>
        <v>51</v>
      </c>
      <c r="AX2146">
        <f>IF(AW2146=0,50,ROUND(('01_指標庫'!$H$4*IF(ISNUMBER($F2146),L2146,0)+'01_指標庫'!$H$5*IF(ISNUMBER($AA2146),AL2146,0)+'01_指標庫'!$H$6*IF(ISNUMBER($G2146),M2146,0)+'01_指標庫'!$H$7*IF(ISNUMBER($H2146),N2146,0)+'01_指標庫'!$H$8*IF(ISNUMBER($AF2146),AQ2146,0)+'01_指標庫'!$H$9*IF(ISNUMBER($AG2146),AR2146,0)+'01_指標庫'!$H$10*IF(ISNUMBER($AB2146),AM2146,0)+'01_指標庫'!$H$11*IF(ISNUMBER($AC2146),AN2146,0)+'01_指標庫'!$H$12*IF(ISNUMBER($AD2146),AO2146,0)+'01_指標庫'!$H$13*IF(ISNUMBER($AE2146),AP2146,0)+'01_指標庫'!$H$14*IF(ISNUMBER($I2146),O2146,0)+'01_指標庫'!$H$15*IF(ISNUMBER($AH2146),AS2146,0)+'01_指標庫'!$H$16*IF(ISNUMBER($K2146),P2146,0)+'01_指標庫'!$H$17*IF(ISNUMBER($AI2146),AT2146,0)+'01_指標庫'!$H$18*IF(ISNUMBER($AJ2146),AU2146,0)+'01_指標庫'!$H$19*IF(ISNUMBER($AK2146),AV2146,0)+'01_指標庫'!$H$20*IF(ISNUMBER($BB2146),BB2146,0)+'01_指標庫'!$H$21*IF(ISNUMBER($BC2146),BC2146,0))/AW2146,1))</f>
        <v>86.3</v>
      </c>
      <c r="AY2146" s="67"/>
      <c r="AZ2146" s="67"/>
      <c r="BA2146" s="66">
        <f t="shared" si="776"/>
        <v>-2.0718114184062886E-3</v>
      </c>
      <c r="BB2146">
        <f t="shared" si="777"/>
        <v>50</v>
      </c>
      <c r="BC2146" t="str">
        <f t="shared" si="778"/>
        <v/>
      </c>
    </row>
    <row r="2147" spans="1:55" ht="15" customHeight="1">
      <c r="A2147" s="56">
        <v>2143</v>
      </c>
      <c r="B2147" s="57">
        <v>45671</v>
      </c>
      <c r="C2147" s="56">
        <v>2025</v>
      </c>
      <c r="D2147" s="58" t="s">
        <v>237</v>
      </c>
      <c r="E2147" s="59">
        <v>20757.41</v>
      </c>
      <c r="F2147" s="60">
        <v>5.7776000000000001E-2</v>
      </c>
      <c r="G2147" s="60">
        <v>-6.0609000000000003E-2</v>
      </c>
      <c r="H2147" s="61">
        <v>0.57140000000000002</v>
      </c>
      <c r="I2147" s="62">
        <v>280</v>
      </c>
      <c r="J2147" s="56" t="s">
        <v>235</v>
      </c>
      <c r="K2147" s="63">
        <v>18.71</v>
      </c>
      <c r="L2147" s="56">
        <f t="shared" si="756"/>
        <v>100</v>
      </c>
      <c r="M2147" s="56">
        <f t="shared" si="757"/>
        <v>50</v>
      </c>
      <c r="N2147" s="56">
        <f t="shared" si="758"/>
        <v>50</v>
      </c>
      <c r="O2147" s="56">
        <f t="shared" si="759"/>
        <v>100</v>
      </c>
      <c r="P2147" s="56">
        <f t="shared" si="760"/>
        <v>100</v>
      </c>
      <c r="Q2147" s="63"/>
      <c r="R2147" s="56"/>
      <c r="S2147" s="60">
        <f t="shared" si="773"/>
        <v>-1.3139460141874393E-3</v>
      </c>
      <c r="T2147" s="64">
        <f t="shared" si="774"/>
        <v>-2.5013027618551398E-2</v>
      </c>
      <c r="V2147" s="65"/>
      <c r="W2147" s="65"/>
      <c r="Y2147" s="15" t="str">
        <f t="shared" si="761"/>
        <v>EASY</v>
      </c>
      <c r="AA2147" s="66">
        <f t="shared" si="775"/>
        <v>7.4617353840009448E-2</v>
      </c>
      <c r="AB2147">
        <f>LOOKUP($B2147,'07_L1政策步階'!$A$4:$A$14,'07_L1政策步階'!$C$4:$C$14)</f>
        <v>1</v>
      </c>
      <c r="AC2147" s="65"/>
      <c r="AD2147" s="65"/>
      <c r="AE2147" s="65"/>
      <c r="AF2147" s="65"/>
      <c r="AG2147" s="65"/>
      <c r="AH2147" s="65"/>
      <c r="AI2147" s="65"/>
      <c r="AJ2147" s="65"/>
      <c r="AK2147" s="65"/>
      <c r="AL2147">
        <f t="shared" si="762"/>
        <v>100</v>
      </c>
      <c r="AM2147">
        <f t="shared" si="763"/>
        <v>100</v>
      </c>
      <c r="AN2147" t="str">
        <f t="shared" si="764"/>
        <v/>
      </c>
      <c r="AO2147" t="str">
        <f t="shared" si="765"/>
        <v/>
      </c>
      <c r="AP2147" t="str">
        <f t="shared" si="766"/>
        <v/>
      </c>
      <c r="AQ2147" t="str">
        <f t="shared" si="767"/>
        <v/>
      </c>
      <c r="AR2147" t="str">
        <f t="shared" si="768"/>
        <v/>
      </c>
      <c r="AS2147" t="str">
        <f t="shared" si="769"/>
        <v/>
      </c>
      <c r="AT2147" t="str">
        <f t="shared" si="770"/>
        <v/>
      </c>
      <c r="AU2147" t="str">
        <f t="shared" si="771"/>
        <v/>
      </c>
      <c r="AV2147" t="str">
        <f t="shared" si="772"/>
        <v/>
      </c>
      <c r="AW2147">
        <f>'01_指標庫'!$H$4*ISNUMBER($F2147)+'01_指標庫'!$H$5*ISNUMBER($AA2147)+'01_指標庫'!$H$6*ISNUMBER($G2147)+'01_指標庫'!$H$7*ISNUMBER($H2147)+'01_指標庫'!$H$8*ISNUMBER($AF2147)+'01_指標庫'!$H$9*ISNUMBER($AG2147)+'01_指標庫'!$H$10*ISNUMBER($AB2147)+'01_指標庫'!$H$11*ISNUMBER($AC2147)+'01_指標庫'!$H$12*ISNUMBER($AD2147)+'01_指標庫'!$H$13*ISNUMBER($AE2147)+'01_指標庫'!$H$14*ISNUMBER($I2147)+'01_指標庫'!$H$15*ISNUMBER($AH2147)+'01_指標庫'!$H$16*ISNUMBER($K2147)+'01_指標庫'!$H$17*ISNUMBER($AI2147)+'01_指標庫'!$H$18*ISNUMBER($AJ2147)+'01_指標庫'!$H$19*ISNUMBER($AK2147)+'01_指標庫'!$H$20*ISNUMBER($BB2147)+'01_指標庫'!$H$21*ISNUMBER($BC2147)</f>
        <v>51</v>
      </c>
      <c r="AX2147">
        <f>IF(AW2147=0,50,ROUND(('01_指標庫'!$H$4*IF(ISNUMBER($F2147),L2147,0)+'01_指標庫'!$H$5*IF(ISNUMBER($AA2147),AL2147,0)+'01_指標庫'!$H$6*IF(ISNUMBER($G2147),M2147,0)+'01_指標庫'!$H$7*IF(ISNUMBER($H2147),N2147,0)+'01_指標庫'!$H$8*IF(ISNUMBER($AF2147),AQ2147,0)+'01_指標庫'!$H$9*IF(ISNUMBER($AG2147),AR2147,0)+'01_指標庫'!$H$10*IF(ISNUMBER($AB2147),AM2147,0)+'01_指標庫'!$H$11*IF(ISNUMBER($AC2147),AN2147,0)+'01_指標庫'!$H$12*IF(ISNUMBER($AD2147),AO2147,0)+'01_指標庫'!$H$13*IF(ISNUMBER($AE2147),AP2147,0)+'01_指標庫'!$H$14*IF(ISNUMBER($I2147),O2147,0)+'01_指標庫'!$H$15*IF(ISNUMBER($AH2147),AS2147,0)+'01_指標庫'!$H$16*IF(ISNUMBER($K2147),P2147,0)+'01_指標庫'!$H$17*IF(ISNUMBER($AI2147),AT2147,0)+'01_指標庫'!$H$18*IF(ISNUMBER($AJ2147),AU2147,0)+'01_指標庫'!$H$19*IF(ISNUMBER($AK2147),AV2147,0)+'01_指標庫'!$H$20*IF(ISNUMBER($BB2147),BB2147,0)+'01_指標庫'!$H$21*IF(ISNUMBER($BC2147),BC2147,0))/AW2147,1))</f>
        <v>72.5</v>
      </c>
      <c r="AY2147" s="67"/>
      <c r="AZ2147" s="67"/>
      <c r="BA2147" s="66">
        <f t="shared" si="776"/>
        <v>-6.2937867675555426E-3</v>
      </c>
      <c r="BB2147">
        <f t="shared" si="777"/>
        <v>0</v>
      </c>
      <c r="BC2147" t="str">
        <f t="shared" si="778"/>
        <v/>
      </c>
    </row>
    <row r="2148" spans="1:55" ht="15" customHeight="1">
      <c r="A2148" s="56">
        <v>2144</v>
      </c>
      <c r="B2148" s="57">
        <v>45672</v>
      </c>
      <c r="C2148" s="56">
        <v>2025</v>
      </c>
      <c r="D2148" s="58" t="s">
        <v>238</v>
      </c>
      <c r="E2148" s="59">
        <v>21237.85</v>
      </c>
      <c r="F2148" s="60">
        <v>8.1436999999999996E-2</v>
      </c>
      <c r="G2148" s="60">
        <v>-3.8865999999999998E-2</v>
      </c>
      <c r="H2148" s="61">
        <v>0.61219999999999997</v>
      </c>
      <c r="I2148" s="62">
        <v>272</v>
      </c>
      <c r="J2148" s="56" t="s">
        <v>235</v>
      </c>
      <c r="K2148" s="63">
        <v>16.12</v>
      </c>
      <c r="L2148" s="56">
        <f t="shared" si="756"/>
        <v>100</v>
      </c>
      <c r="M2148" s="56">
        <f t="shared" si="757"/>
        <v>100</v>
      </c>
      <c r="N2148" s="56">
        <f t="shared" si="758"/>
        <v>100</v>
      </c>
      <c r="O2148" s="56">
        <f t="shared" si="759"/>
        <v>100</v>
      </c>
      <c r="P2148" s="56">
        <f t="shared" si="760"/>
        <v>100</v>
      </c>
      <c r="Q2148" s="63"/>
      <c r="R2148" s="56"/>
      <c r="S2148" s="60">
        <f t="shared" si="773"/>
        <v>2.3145469497398707E-2</v>
      </c>
      <c r="T2148" s="64">
        <f t="shared" si="774"/>
        <v>-0.13842864778193475</v>
      </c>
      <c r="V2148" s="65"/>
      <c r="W2148" s="65"/>
      <c r="Y2148" s="15" t="str">
        <f t="shared" si="761"/>
        <v>EASY</v>
      </c>
      <c r="AA2148" s="66">
        <f t="shared" si="775"/>
        <v>7.517339396407885E-2</v>
      </c>
      <c r="AB2148">
        <f>LOOKUP($B2148,'07_L1政策步階'!$A$4:$A$14,'07_L1政策步階'!$C$4:$C$14)</f>
        <v>1</v>
      </c>
      <c r="AC2148" s="65"/>
      <c r="AD2148" s="65"/>
      <c r="AE2148" s="65"/>
      <c r="AF2148" s="65"/>
      <c r="AG2148" s="65"/>
      <c r="AH2148" s="65"/>
      <c r="AI2148" s="65"/>
      <c r="AJ2148" s="65"/>
      <c r="AK2148" s="65"/>
      <c r="AL2148">
        <f t="shared" si="762"/>
        <v>100</v>
      </c>
      <c r="AM2148">
        <f t="shared" si="763"/>
        <v>100</v>
      </c>
      <c r="AN2148" t="str">
        <f t="shared" si="764"/>
        <v/>
      </c>
      <c r="AO2148" t="str">
        <f t="shared" si="765"/>
        <v/>
      </c>
      <c r="AP2148" t="str">
        <f t="shared" si="766"/>
        <v/>
      </c>
      <c r="AQ2148" t="str">
        <f t="shared" si="767"/>
        <v/>
      </c>
      <c r="AR2148" t="str">
        <f t="shared" si="768"/>
        <v/>
      </c>
      <c r="AS2148" t="str">
        <f t="shared" si="769"/>
        <v/>
      </c>
      <c r="AT2148" t="str">
        <f t="shared" si="770"/>
        <v/>
      </c>
      <c r="AU2148" t="str">
        <f t="shared" si="771"/>
        <v/>
      </c>
      <c r="AV2148" t="str">
        <f t="shared" si="772"/>
        <v/>
      </c>
      <c r="AW2148">
        <f>'01_指標庫'!$H$4*ISNUMBER($F2148)+'01_指標庫'!$H$5*ISNUMBER($AA2148)+'01_指標庫'!$H$6*ISNUMBER($G2148)+'01_指標庫'!$H$7*ISNUMBER($H2148)+'01_指標庫'!$H$8*ISNUMBER($AF2148)+'01_指標庫'!$H$9*ISNUMBER($AG2148)+'01_指標庫'!$H$10*ISNUMBER($AB2148)+'01_指標庫'!$H$11*ISNUMBER($AC2148)+'01_指標庫'!$H$12*ISNUMBER($AD2148)+'01_指標庫'!$H$13*ISNUMBER($AE2148)+'01_指標庫'!$H$14*ISNUMBER($I2148)+'01_指標庫'!$H$15*ISNUMBER($AH2148)+'01_指標庫'!$H$16*ISNUMBER($K2148)+'01_指標庫'!$H$17*ISNUMBER($AI2148)+'01_指標庫'!$H$18*ISNUMBER($AJ2148)+'01_指標庫'!$H$19*ISNUMBER($AK2148)+'01_指標庫'!$H$20*ISNUMBER($BB2148)+'01_指標庫'!$H$21*ISNUMBER($BC2148)</f>
        <v>51</v>
      </c>
      <c r="AX2148">
        <f>IF(AW2148=0,50,ROUND(('01_指標庫'!$H$4*IF(ISNUMBER($F2148),L2148,0)+'01_指標庫'!$H$5*IF(ISNUMBER($AA2148),AL2148,0)+'01_指標庫'!$H$6*IF(ISNUMBER($G2148),M2148,0)+'01_指標庫'!$H$7*IF(ISNUMBER($H2148),N2148,0)+'01_指標庫'!$H$8*IF(ISNUMBER($AF2148),AQ2148,0)+'01_指標庫'!$H$9*IF(ISNUMBER($AG2148),AR2148,0)+'01_指標庫'!$H$10*IF(ISNUMBER($AB2148),AM2148,0)+'01_指標庫'!$H$11*IF(ISNUMBER($AC2148),AN2148,0)+'01_指標庫'!$H$12*IF(ISNUMBER($AD2148),AO2148,0)+'01_指標庫'!$H$13*IF(ISNUMBER($AE2148),AP2148,0)+'01_指標庫'!$H$14*IF(ISNUMBER($I2148),O2148,0)+'01_指標庫'!$H$15*IF(ISNUMBER($AH2148),AS2148,0)+'01_指標庫'!$H$16*IF(ISNUMBER($K2148),P2148,0)+'01_指標庫'!$H$17*IF(ISNUMBER($AI2148),AT2148,0)+'01_指標庫'!$H$18*IF(ISNUMBER($AJ2148),AU2148,0)+'01_指標庫'!$H$19*IF(ISNUMBER($AK2148),AV2148,0)+'01_指標庫'!$H$20*IF(ISNUMBER($BB2148),BB2148,0)+'01_指標庫'!$H$21*IF(ISNUMBER($BC2148),BC2148,0))/AW2148,1))</f>
        <v>88.2</v>
      </c>
      <c r="AY2148" s="67"/>
      <c r="AZ2148" s="67"/>
      <c r="BA2148" s="66">
        <f t="shared" si="776"/>
        <v>-5.8711431200453301E-3</v>
      </c>
      <c r="BB2148">
        <f t="shared" si="777"/>
        <v>0</v>
      </c>
      <c r="BC2148" t="str">
        <f t="shared" si="778"/>
        <v/>
      </c>
    </row>
    <row r="2149" spans="1:55" ht="15" customHeight="1">
      <c r="A2149" s="56">
        <v>2145</v>
      </c>
      <c r="B2149" s="57">
        <v>45673</v>
      </c>
      <c r="C2149" s="56">
        <v>2025</v>
      </c>
      <c r="D2149" s="58" t="s">
        <v>239</v>
      </c>
      <c r="E2149" s="59">
        <v>21091.25</v>
      </c>
      <c r="F2149" s="60">
        <v>7.3206999999999994E-2</v>
      </c>
      <c r="G2149" s="60">
        <v>-4.5501E-2</v>
      </c>
      <c r="H2149" s="61">
        <v>0.61219999999999997</v>
      </c>
      <c r="I2149" s="62">
        <v>273</v>
      </c>
      <c r="J2149" s="56" t="s">
        <v>235</v>
      </c>
      <c r="K2149" s="63">
        <v>16.600000000000001</v>
      </c>
      <c r="L2149" s="56">
        <f t="shared" si="756"/>
        <v>100</v>
      </c>
      <c r="M2149" s="56">
        <f t="shared" si="757"/>
        <v>100</v>
      </c>
      <c r="N2149" s="56">
        <f t="shared" si="758"/>
        <v>100</v>
      </c>
      <c r="O2149" s="56">
        <f t="shared" si="759"/>
        <v>100</v>
      </c>
      <c r="P2149" s="56">
        <f t="shared" si="760"/>
        <v>100</v>
      </c>
      <c r="Q2149" s="63"/>
      <c r="R2149" s="56"/>
      <c r="S2149" s="60">
        <f t="shared" si="773"/>
        <v>-6.9027702898362131E-3</v>
      </c>
      <c r="T2149" s="64">
        <f t="shared" si="774"/>
        <v>2.977667493796532E-2</v>
      </c>
      <c r="V2149" s="65"/>
      <c r="W2149" s="65"/>
      <c r="Y2149" s="15" t="str">
        <f t="shared" si="761"/>
        <v>EASY</v>
      </c>
      <c r="AA2149" s="66">
        <f t="shared" si="775"/>
        <v>7.5484817065518017E-2</v>
      </c>
      <c r="AB2149">
        <f>LOOKUP($B2149,'07_L1政策步階'!$A$4:$A$14,'07_L1政策步階'!$C$4:$C$14)</f>
        <v>1</v>
      </c>
      <c r="AC2149" s="65"/>
      <c r="AD2149" s="65"/>
      <c r="AE2149" s="65"/>
      <c r="AF2149" s="65"/>
      <c r="AG2149" s="65"/>
      <c r="AH2149" s="65"/>
      <c r="AI2149" s="65"/>
      <c r="AJ2149" s="65"/>
      <c r="AK2149" s="65"/>
      <c r="AL2149">
        <f t="shared" si="762"/>
        <v>100</v>
      </c>
      <c r="AM2149">
        <f t="shared" si="763"/>
        <v>100</v>
      </c>
      <c r="AN2149" t="str">
        <f t="shared" si="764"/>
        <v/>
      </c>
      <c r="AO2149" t="str">
        <f t="shared" si="765"/>
        <v/>
      </c>
      <c r="AP2149" t="str">
        <f t="shared" si="766"/>
        <v/>
      </c>
      <c r="AQ2149" t="str">
        <f t="shared" si="767"/>
        <v/>
      </c>
      <c r="AR2149" t="str">
        <f t="shared" si="768"/>
        <v/>
      </c>
      <c r="AS2149" t="str">
        <f t="shared" si="769"/>
        <v/>
      </c>
      <c r="AT2149" t="str">
        <f t="shared" si="770"/>
        <v/>
      </c>
      <c r="AU2149" t="str">
        <f t="shared" si="771"/>
        <v/>
      </c>
      <c r="AV2149" t="str">
        <f t="shared" si="772"/>
        <v/>
      </c>
      <c r="AW2149">
        <f>'01_指標庫'!$H$4*ISNUMBER($F2149)+'01_指標庫'!$H$5*ISNUMBER($AA2149)+'01_指標庫'!$H$6*ISNUMBER($G2149)+'01_指標庫'!$H$7*ISNUMBER($H2149)+'01_指標庫'!$H$8*ISNUMBER($AF2149)+'01_指標庫'!$H$9*ISNUMBER($AG2149)+'01_指標庫'!$H$10*ISNUMBER($AB2149)+'01_指標庫'!$H$11*ISNUMBER($AC2149)+'01_指標庫'!$H$12*ISNUMBER($AD2149)+'01_指標庫'!$H$13*ISNUMBER($AE2149)+'01_指標庫'!$H$14*ISNUMBER($I2149)+'01_指標庫'!$H$15*ISNUMBER($AH2149)+'01_指標庫'!$H$16*ISNUMBER($K2149)+'01_指標庫'!$H$17*ISNUMBER($AI2149)+'01_指標庫'!$H$18*ISNUMBER($AJ2149)+'01_指標庫'!$H$19*ISNUMBER($AK2149)+'01_指標庫'!$H$20*ISNUMBER($BB2149)+'01_指標庫'!$H$21*ISNUMBER($BC2149)</f>
        <v>51</v>
      </c>
      <c r="AX2149">
        <f>IF(AW2149=0,50,ROUND(('01_指標庫'!$H$4*IF(ISNUMBER($F2149),L2149,0)+'01_指標庫'!$H$5*IF(ISNUMBER($AA2149),AL2149,0)+'01_指標庫'!$H$6*IF(ISNUMBER($G2149),M2149,0)+'01_指標庫'!$H$7*IF(ISNUMBER($H2149),N2149,0)+'01_指標庫'!$H$8*IF(ISNUMBER($AF2149),AQ2149,0)+'01_指標庫'!$H$9*IF(ISNUMBER($AG2149),AR2149,0)+'01_指標庫'!$H$10*IF(ISNUMBER($AB2149),AM2149,0)+'01_指標庫'!$H$11*IF(ISNUMBER($AC2149),AN2149,0)+'01_指標庫'!$H$12*IF(ISNUMBER($AD2149),AO2149,0)+'01_指標庫'!$H$13*IF(ISNUMBER($AE2149),AP2149,0)+'01_指標庫'!$H$14*IF(ISNUMBER($I2149),O2149,0)+'01_指標庫'!$H$15*IF(ISNUMBER($AH2149),AS2149,0)+'01_指標庫'!$H$16*IF(ISNUMBER($K2149),P2149,0)+'01_指標庫'!$H$17*IF(ISNUMBER($AI2149),AT2149,0)+'01_指標庫'!$H$18*IF(ISNUMBER($AJ2149),AU2149,0)+'01_指標庫'!$H$19*IF(ISNUMBER($AK2149),AV2149,0)+'01_指標庫'!$H$20*IF(ISNUMBER($BB2149),BB2149,0)+'01_指標庫'!$H$21*IF(ISNUMBER($BC2149),BC2149,0))/AW2149,1))</f>
        <v>88.2</v>
      </c>
      <c r="AY2149" s="67"/>
      <c r="AZ2149" s="67"/>
      <c r="BA2149" s="66">
        <f t="shared" si="776"/>
        <v>-7.0945380571469929E-3</v>
      </c>
      <c r="BB2149">
        <f t="shared" si="777"/>
        <v>0</v>
      </c>
      <c r="BC2149" t="str">
        <f t="shared" si="778"/>
        <v/>
      </c>
    </row>
    <row r="2150" spans="1:55" ht="15" customHeight="1">
      <c r="A2150" s="56">
        <v>2146</v>
      </c>
      <c r="B2150" s="57">
        <v>45674</v>
      </c>
      <c r="C2150" s="56">
        <v>2025</v>
      </c>
      <c r="D2150" s="58" t="s">
        <v>234</v>
      </c>
      <c r="E2150" s="59">
        <v>21441.16</v>
      </c>
      <c r="F2150" s="60">
        <v>9.0091000000000004E-2</v>
      </c>
      <c r="G2150" s="60">
        <v>-2.9665E-2</v>
      </c>
      <c r="H2150" s="61">
        <v>0.63270000000000004</v>
      </c>
      <c r="I2150" s="62">
        <v>264</v>
      </c>
      <c r="J2150" s="56" t="s">
        <v>235</v>
      </c>
      <c r="K2150" s="63">
        <v>15.97</v>
      </c>
      <c r="L2150" s="56">
        <f t="shared" si="756"/>
        <v>100</v>
      </c>
      <c r="M2150" s="56">
        <f t="shared" si="757"/>
        <v>100</v>
      </c>
      <c r="N2150" s="56">
        <f t="shared" si="758"/>
        <v>100</v>
      </c>
      <c r="O2150" s="56">
        <f t="shared" si="759"/>
        <v>100</v>
      </c>
      <c r="P2150" s="56">
        <f t="shared" si="760"/>
        <v>100</v>
      </c>
      <c r="Q2150" s="63"/>
      <c r="R2150" s="56"/>
      <c r="S2150" s="60">
        <f t="shared" si="773"/>
        <v>1.6590292182777189E-2</v>
      </c>
      <c r="T2150" s="64">
        <f t="shared" si="774"/>
        <v>-3.7951807228915668E-2</v>
      </c>
      <c r="V2150" s="65"/>
      <c r="W2150" s="65"/>
      <c r="Y2150" s="15" t="str">
        <f t="shared" si="761"/>
        <v>EASY</v>
      </c>
      <c r="AA2150" s="66">
        <f t="shared" si="775"/>
        <v>7.6079733111237946E-2</v>
      </c>
      <c r="AB2150">
        <f>LOOKUP($B2150,'07_L1政策步階'!$A$4:$A$14,'07_L1政策步階'!$C$4:$C$14)</f>
        <v>1</v>
      </c>
      <c r="AC2150" s="65"/>
      <c r="AD2150" s="65"/>
      <c r="AE2150" s="65"/>
      <c r="AF2150" s="65"/>
      <c r="AG2150" s="65"/>
      <c r="AH2150" s="65"/>
      <c r="AI2150" s="65"/>
      <c r="AJ2150" s="65"/>
      <c r="AK2150" s="65"/>
      <c r="AL2150">
        <f t="shared" si="762"/>
        <v>100</v>
      </c>
      <c r="AM2150">
        <f t="shared" si="763"/>
        <v>100</v>
      </c>
      <c r="AN2150" t="str">
        <f t="shared" si="764"/>
        <v/>
      </c>
      <c r="AO2150" t="str">
        <f t="shared" si="765"/>
        <v/>
      </c>
      <c r="AP2150" t="str">
        <f t="shared" si="766"/>
        <v/>
      </c>
      <c r="AQ2150" t="str">
        <f t="shared" si="767"/>
        <v/>
      </c>
      <c r="AR2150" t="str">
        <f t="shared" si="768"/>
        <v/>
      </c>
      <c r="AS2150" t="str">
        <f t="shared" si="769"/>
        <v/>
      </c>
      <c r="AT2150" t="str">
        <f t="shared" si="770"/>
        <v/>
      </c>
      <c r="AU2150" t="str">
        <f t="shared" si="771"/>
        <v/>
      </c>
      <c r="AV2150" t="str">
        <f t="shared" si="772"/>
        <v/>
      </c>
      <c r="AW2150">
        <f>'01_指標庫'!$H$4*ISNUMBER($F2150)+'01_指標庫'!$H$5*ISNUMBER($AA2150)+'01_指標庫'!$H$6*ISNUMBER($G2150)+'01_指標庫'!$H$7*ISNUMBER($H2150)+'01_指標庫'!$H$8*ISNUMBER($AF2150)+'01_指標庫'!$H$9*ISNUMBER($AG2150)+'01_指標庫'!$H$10*ISNUMBER($AB2150)+'01_指標庫'!$H$11*ISNUMBER($AC2150)+'01_指標庫'!$H$12*ISNUMBER($AD2150)+'01_指標庫'!$H$13*ISNUMBER($AE2150)+'01_指標庫'!$H$14*ISNUMBER($I2150)+'01_指標庫'!$H$15*ISNUMBER($AH2150)+'01_指標庫'!$H$16*ISNUMBER($K2150)+'01_指標庫'!$H$17*ISNUMBER($AI2150)+'01_指標庫'!$H$18*ISNUMBER($AJ2150)+'01_指標庫'!$H$19*ISNUMBER($AK2150)+'01_指標庫'!$H$20*ISNUMBER($BB2150)+'01_指標庫'!$H$21*ISNUMBER($BC2150)</f>
        <v>51</v>
      </c>
      <c r="AX2150">
        <f>IF(AW2150=0,50,ROUND(('01_指標庫'!$H$4*IF(ISNUMBER($F2150),L2150,0)+'01_指標庫'!$H$5*IF(ISNUMBER($AA2150),AL2150,0)+'01_指標庫'!$H$6*IF(ISNUMBER($G2150),M2150,0)+'01_指標庫'!$H$7*IF(ISNUMBER($H2150),N2150,0)+'01_指標庫'!$H$8*IF(ISNUMBER($AF2150),AQ2150,0)+'01_指標庫'!$H$9*IF(ISNUMBER($AG2150),AR2150,0)+'01_指標庫'!$H$10*IF(ISNUMBER($AB2150),AM2150,0)+'01_指標庫'!$H$11*IF(ISNUMBER($AC2150),AN2150,0)+'01_指標庫'!$H$12*IF(ISNUMBER($AD2150),AO2150,0)+'01_指標庫'!$H$13*IF(ISNUMBER($AE2150),AP2150,0)+'01_指標庫'!$H$14*IF(ISNUMBER($I2150),O2150,0)+'01_指標庫'!$H$15*IF(ISNUMBER($AH2150),AS2150,0)+'01_指標庫'!$H$16*IF(ISNUMBER($K2150),P2150,0)+'01_指標庫'!$H$17*IF(ISNUMBER($AI2150),AT2150,0)+'01_指標庫'!$H$18*IF(ISNUMBER($AJ2150),AU2150,0)+'01_指標庫'!$H$19*IF(ISNUMBER($AK2150),AV2150,0)+'01_指標庫'!$H$20*IF(ISNUMBER($BB2150),BB2150,0)+'01_指標庫'!$H$21*IF(ISNUMBER($BC2150),BC2150,0))/AW2150,1))</f>
        <v>88.2</v>
      </c>
      <c r="AY2150" s="67"/>
      <c r="AZ2150" s="67"/>
      <c r="BA2150" s="66">
        <f t="shared" si="776"/>
        <v>-3.6653799410442112E-3</v>
      </c>
      <c r="BB2150">
        <f t="shared" si="777"/>
        <v>0</v>
      </c>
      <c r="BC2150" t="str">
        <f t="shared" si="778"/>
        <v/>
      </c>
    </row>
    <row r="2151" spans="1:55" ht="15" customHeight="1">
      <c r="A2151" s="56">
        <v>2147</v>
      </c>
      <c r="B2151" s="57">
        <v>45678</v>
      </c>
      <c r="C2151" s="56">
        <v>2025</v>
      </c>
      <c r="D2151" s="58" t="s">
        <v>237</v>
      </c>
      <c r="E2151" s="59">
        <v>21566.51</v>
      </c>
      <c r="F2151" s="60">
        <v>9.5516000000000004E-2</v>
      </c>
      <c r="G2151" s="60">
        <v>-2.3991999999999999E-2</v>
      </c>
      <c r="H2151" s="61">
        <v>0.65310000000000001</v>
      </c>
      <c r="I2151" s="62">
        <v>261</v>
      </c>
      <c r="J2151" s="56" t="s">
        <v>235</v>
      </c>
      <c r="K2151" s="63">
        <v>15.06</v>
      </c>
      <c r="L2151" s="56">
        <f t="shared" si="756"/>
        <v>100</v>
      </c>
      <c r="M2151" s="56">
        <f t="shared" si="757"/>
        <v>100</v>
      </c>
      <c r="N2151" s="56">
        <f t="shared" si="758"/>
        <v>100</v>
      </c>
      <c r="O2151" s="56">
        <f t="shared" si="759"/>
        <v>100</v>
      </c>
      <c r="P2151" s="56">
        <f t="shared" si="760"/>
        <v>100</v>
      </c>
      <c r="Q2151" s="63"/>
      <c r="R2151" s="56"/>
      <c r="S2151" s="60">
        <f t="shared" si="773"/>
        <v>5.8462322001233691E-3</v>
      </c>
      <c r="T2151" s="64">
        <f t="shared" si="774"/>
        <v>-5.6981840951784601E-2</v>
      </c>
      <c r="V2151" s="65"/>
      <c r="W2151" s="65"/>
      <c r="Y2151" s="15" t="str">
        <f t="shared" si="761"/>
        <v>EASY</v>
      </c>
      <c r="AA2151" s="66">
        <f t="shared" si="775"/>
        <v>7.6509153380266648E-2</v>
      </c>
      <c r="AB2151">
        <f>LOOKUP($B2151,'07_L1政策步階'!$A$4:$A$14,'07_L1政策步階'!$C$4:$C$14)</f>
        <v>1</v>
      </c>
      <c r="AC2151" s="65"/>
      <c r="AD2151" s="65"/>
      <c r="AE2151" s="65"/>
      <c r="AF2151" s="65"/>
      <c r="AG2151" s="65"/>
      <c r="AH2151" s="65"/>
      <c r="AI2151" s="65"/>
      <c r="AJ2151" s="65"/>
      <c r="AK2151" s="65"/>
      <c r="AL2151">
        <f t="shared" si="762"/>
        <v>100</v>
      </c>
      <c r="AM2151">
        <f t="shared" si="763"/>
        <v>100</v>
      </c>
      <c r="AN2151" t="str">
        <f t="shared" si="764"/>
        <v/>
      </c>
      <c r="AO2151" t="str">
        <f t="shared" si="765"/>
        <v/>
      </c>
      <c r="AP2151" t="str">
        <f t="shared" si="766"/>
        <v/>
      </c>
      <c r="AQ2151" t="str">
        <f t="shared" si="767"/>
        <v/>
      </c>
      <c r="AR2151" t="str">
        <f t="shared" si="768"/>
        <v/>
      </c>
      <c r="AS2151" t="str">
        <f t="shared" si="769"/>
        <v/>
      </c>
      <c r="AT2151" t="str">
        <f t="shared" si="770"/>
        <v/>
      </c>
      <c r="AU2151" t="str">
        <f t="shared" si="771"/>
        <v/>
      </c>
      <c r="AV2151" t="str">
        <f t="shared" si="772"/>
        <v/>
      </c>
      <c r="AW2151">
        <f>'01_指標庫'!$H$4*ISNUMBER($F2151)+'01_指標庫'!$H$5*ISNUMBER($AA2151)+'01_指標庫'!$H$6*ISNUMBER($G2151)+'01_指標庫'!$H$7*ISNUMBER($H2151)+'01_指標庫'!$H$8*ISNUMBER($AF2151)+'01_指標庫'!$H$9*ISNUMBER($AG2151)+'01_指標庫'!$H$10*ISNUMBER($AB2151)+'01_指標庫'!$H$11*ISNUMBER($AC2151)+'01_指標庫'!$H$12*ISNUMBER($AD2151)+'01_指標庫'!$H$13*ISNUMBER($AE2151)+'01_指標庫'!$H$14*ISNUMBER($I2151)+'01_指標庫'!$H$15*ISNUMBER($AH2151)+'01_指標庫'!$H$16*ISNUMBER($K2151)+'01_指標庫'!$H$17*ISNUMBER($AI2151)+'01_指標庫'!$H$18*ISNUMBER($AJ2151)+'01_指標庫'!$H$19*ISNUMBER($AK2151)+'01_指標庫'!$H$20*ISNUMBER($BB2151)+'01_指標庫'!$H$21*ISNUMBER($BC2151)</f>
        <v>51</v>
      </c>
      <c r="AX2151">
        <f>IF(AW2151=0,50,ROUND(('01_指標庫'!$H$4*IF(ISNUMBER($F2151),L2151,0)+'01_指標庫'!$H$5*IF(ISNUMBER($AA2151),AL2151,0)+'01_指標庫'!$H$6*IF(ISNUMBER($G2151),M2151,0)+'01_指標庫'!$H$7*IF(ISNUMBER($H2151),N2151,0)+'01_指標庫'!$H$8*IF(ISNUMBER($AF2151),AQ2151,0)+'01_指標庫'!$H$9*IF(ISNUMBER($AG2151),AR2151,0)+'01_指標庫'!$H$10*IF(ISNUMBER($AB2151),AM2151,0)+'01_指標庫'!$H$11*IF(ISNUMBER($AC2151),AN2151,0)+'01_指標庫'!$H$12*IF(ISNUMBER($AD2151),AO2151,0)+'01_指標庫'!$H$13*IF(ISNUMBER($AE2151),AP2151,0)+'01_指標庫'!$H$14*IF(ISNUMBER($I2151),O2151,0)+'01_指標庫'!$H$15*IF(ISNUMBER($AH2151),AS2151,0)+'01_指標庫'!$H$16*IF(ISNUMBER($K2151),P2151,0)+'01_指標庫'!$H$17*IF(ISNUMBER($AI2151),AT2151,0)+'01_指標庫'!$H$18*IF(ISNUMBER($AJ2151),AU2151,0)+'01_指標庫'!$H$19*IF(ISNUMBER($AK2151),AV2151,0)+'01_指標庫'!$H$20*IF(ISNUMBER($BB2151),BB2151,0)+'01_指標庫'!$H$21*IF(ISNUMBER($BC2151),BC2151,0))/AW2151,1))</f>
        <v>94.1</v>
      </c>
      <c r="AY2151" s="67"/>
      <c r="AZ2151" s="67"/>
      <c r="BA2151" s="66">
        <f t="shared" si="776"/>
        <v>2.5910509634778922E-3</v>
      </c>
      <c r="BB2151">
        <f t="shared" si="777"/>
        <v>50</v>
      </c>
      <c r="BC2151" t="str">
        <f t="shared" si="778"/>
        <v/>
      </c>
    </row>
    <row r="2152" spans="1:55" ht="15" customHeight="1">
      <c r="A2152" s="56">
        <v>2148</v>
      </c>
      <c r="B2152" s="57">
        <v>45679</v>
      </c>
      <c r="C2152" s="56">
        <v>2025</v>
      </c>
      <c r="D2152" s="58" t="s">
        <v>238</v>
      </c>
      <c r="E2152" s="59">
        <v>21853</v>
      </c>
      <c r="F2152" s="60">
        <v>0.108949</v>
      </c>
      <c r="G2152" s="60">
        <v>-1.1027E-2</v>
      </c>
      <c r="H2152" s="61">
        <v>0.67349999999999999</v>
      </c>
      <c r="I2152" s="62">
        <v>259</v>
      </c>
      <c r="J2152" s="56" t="s">
        <v>235</v>
      </c>
      <c r="K2152" s="63">
        <v>15.1</v>
      </c>
      <c r="L2152" s="56">
        <f t="shared" si="756"/>
        <v>100</v>
      </c>
      <c r="M2152" s="56">
        <f t="shared" si="757"/>
        <v>100</v>
      </c>
      <c r="N2152" s="56">
        <f t="shared" si="758"/>
        <v>100</v>
      </c>
      <c r="O2152" s="56">
        <f t="shared" si="759"/>
        <v>100</v>
      </c>
      <c r="P2152" s="56">
        <f t="shared" si="760"/>
        <v>100</v>
      </c>
      <c r="Q2152" s="63"/>
      <c r="R2152" s="56"/>
      <c r="S2152" s="60">
        <f t="shared" si="773"/>
        <v>1.3284022310517729E-2</v>
      </c>
      <c r="T2152" s="64">
        <f t="shared" si="774"/>
        <v>2.6560424966799445E-3</v>
      </c>
      <c r="V2152" s="65"/>
      <c r="W2152" s="65"/>
      <c r="Y2152" s="15" t="str">
        <f t="shared" si="761"/>
        <v>EASY</v>
      </c>
      <c r="AA2152" s="66">
        <f t="shared" si="775"/>
        <v>7.6511283638802663E-2</v>
      </c>
      <c r="AB2152">
        <f>LOOKUP($B2152,'07_L1政策步階'!$A$4:$A$14,'07_L1政策步階'!$C$4:$C$14)</f>
        <v>1</v>
      </c>
      <c r="AC2152" s="65"/>
      <c r="AD2152" s="65"/>
      <c r="AE2152" s="65"/>
      <c r="AF2152" s="65"/>
      <c r="AG2152" s="65"/>
      <c r="AH2152" s="65"/>
      <c r="AI2152" s="65"/>
      <c r="AJ2152" s="65"/>
      <c r="AK2152" s="65"/>
      <c r="AL2152">
        <f t="shared" si="762"/>
        <v>100</v>
      </c>
      <c r="AM2152">
        <f t="shared" si="763"/>
        <v>100</v>
      </c>
      <c r="AN2152" t="str">
        <f t="shared" si="764"/>
        <v/>
      </c>
      <c r="AO2152" t="str">
        <f t="shared" si="765"/>
        <v/>
      </c>
      <c r="AP2152" t="str">
        <f t="shared" si="766"/>
        <v/>
      </c>
      <c r="AQ2152" t="str">
        <f t="shared" si="767"/>
        <v/>
      </c>
      <c r="AR2152" t="str">
        <f t="shared" si="768"/>
        <v/>
      </c>
      <c r="AS2152" t="str">
        <f t="shared" si="769"/>
        <v/>
      </c>
      <c r="AT2152" t="str">
        <f t="shared" si="770"/>
        <v/>
      </c>
      <c r="AU2152" t="str">
        <f t="shared" si="771"/>
        <v/>
      </c>
      <c r="AV2152" t="str">
        <f t="shared" si="772"/>
        <v/>
      </c>
      <c r="AW2152">
        <f>'01_指標庫'!$H$4*ISNUMBER($F2152)+'01_指標庫'!$H$5*ISNUMBER($AA2152)+'01_指標庫'!$H$6*ISNUMBER($G2152)+'01_指標庫'!$H$7*ISNUMBER($H2152)+'01_指標庫'!$H$8*ISNUMBER($AF2152)+'01_指標庫'!$H$9*ISNUMBER($AG2152)+'01_指標庫'!$H$10*ISNUMBER($AB2152)+'01_指標庫'!$H$11*ISNUMBER($AC2152)+'01_指標庫'!$H$12*ISNUMBER($AD2152)+'01_指標庫'!$H$13*ISNUMBER($AE2152)+'01_指標庫'!$H$14*ISNUMBER($I2152)+'01_指標庫'!$H$15*ISNUMBER($AH2152)+'01_指標庫'!$H$16*ISNUMBER($K2152)+'01_指標庫'!$H$17*ISNUMBER($AI2152)+'01_指標庫'!$H$18*ISNUMBER($AJ2152)+'01_指標庫'!$H$19*ISNUMBER($AK2152)+'01_指標庫'!$H$20*ISNUMBER($BB2152)+'01_指標庫'!$H$21*ISNUMBER($BC2152)</f>
        <v>51</v>
      </c>
      <c r="AX2152">
        <f>IF(AW2152=0,50,ROUND(('01_指標庫'!$H$4*IF(ISNUMBER($F2152),L2152,0)+'01_指標庫'!$H$5*IF(ISNUMBER($AA2152),AL2152,0)+'01_指標庫'!$H$6*IF(ISNUMBER($G2152),M2152,0)+'01_指標庫'!$H$7*IF(ISNUMBER($H2152),N2152,0)+'01_指標庫'!$H$8*IF(ISNUMBER($AF2152),AQ2152,0)+'01_指標庫'!$H$9*IF(ISNUMBER($AG2152),AR2152,0)+'01_指標庫'!$H$10*IF(ISNUMBER($AB2152),AM2152,0)+'01_指標庫'!$H$11*IF(ISNUMBER($AC2152),AN2152,0)+'01_指標庫'!$H$12*IF(ISNUMBER($AD2152),AO2152,0)+'01_指標庫'!$H$13*IF(ISNUMBER($AE2152),AP2152,0)+'01_指標庫'!$H$14*IF(ISNUMBER($I2152),O2152,0)+'01_指標庫'!$H$15*IF(ISNUMBER($AH2152),AS2152,0)+'01_指標庫'!$H$16*IF(ISNUMBER($K2152),P2152,0)+'01_指標庫'!$H$17*IF(ISNUMBER($AI2152),AT2152,0)+'01_指標庫'!$H$18*IF(ISNUMBER($AJ2152),AU2152,0)+'01_指標庫'!$H$19*IF(ISNUMBER($AK2152),AV2152,0)+'01_指標庫'!$H$20*IF(ISNUMBER($BB2152),BB2152,0)+'01_指標庫'!$H$21*IF(ISNUMBER($BC2152),BC2152,0))/AW2152,1))</f>
        <v>100</v>
      </c>
      <c r="AY2152" s="67"/>
      <c r="AZ2152" s="67"/>
      <c r="BA2152" s="66">
        <f t="shared" si="776"/>
        <v>1.1541592600584183E-2</v>
      </c>
      <c r="BB2152">
        <f t="shared" si="777"/>
        <v>100</v>
      </c>
      <c r="BC2152" t="str">
        <f t="shared" si="778"/>
        <v/>
      </c>
    </row>
    <row r="2153" spans="1:55" ht="15" customHeight="1">
      <c r="A2153" s="56">
        <v>2149</v>
      </c>
      <c r="B2153" s="57">
        <v>45680</v>
      </c>
      <c r="C2153" s="56">
        <v>2025</v>
      </c>
      <c r="D2153" s="58" t="s">
        <v>239</v>
      </c>
      <c r="E2153" s="59">
        <v>21900.93</v>
      </c>
      <c r="F2153" s="60">
        <v>0.11031299999999999</v>
      </c>
      <c r="G2153" s="60">
        <v>-8.8579999999999996E-3</v>
      </c>
      <c r="H2153" s="61">
        <v>0.69389999999999996</v>
      </c>
      <c r="I2153" s="62">
        <v>261</v>
      </c>
      <c r="J2153" s="56" t="s">
        <v>235</v>
      </c>
      <c r="K2153" s="63">
        <v>15.02</v>
      </c>
      <c r="L2153" s="56">
        <f t="shared" si="756"/>
        <v>100</v>
      </c>
      <c r="M2153" s="56">
        <f t="shared" si="757"/>
        <v>100</v>
      </c>
      <c r="N2153" s="56">
        <f t="shared" si="758"/>
        <v>100</v>
      </c>
      <c r="O2153" s="56">
        <f t="shared" si="759"/>
        <v>100</v>
      </c>
      <c r="P2153" s="56">
        <f t="shared" si="760"/>
        <v>100</v>
      </c>
      <c r="Q2153" s="63"/>
      <c r="R2153" s="56"/>
      <c r="S2153" s="60">
        <f t="shared" si="773"/>
        <v>2.1932915389191177E-3</v>
      </c>
      <c r="T2153" s="64">
        <f t="shared" si="774"/>
        <v>-5.2980132450330952E-3</v>
      </c>
      <c r="V2153" s="65"/>
      <c r="W2153" s="65"/>
      <c r="Y2153" s="15" t="str">
        <f t="shared" si="761"/>
        <v>EASY</v>
      </c>
      <c r="AA2153" s="66">
        <f t="shared" si="775"/>
        <v>7.6286899204572656E-2</v>
      </c>
      <c r="AB2153">
        <f>LOOKUP($B2153,'07_L1政策步階'!$A$4:$A$14,'07_L1政策步階'!$C$4:$C$14)</f>
        <v>1</v>
      </c>
      <c r="AC2153" s="65"/>
      <c r="AD2153" s="65"/>
      <c r="AE2153" s="65"/>
      <c r="AF2153" s="65"/>
      <c r="AG2153" s="65"/>
      <c r="AH2153" s="65"/>
      <c r="AI2153" s="65"/>
      <c r="AJ2153" s="65"/>
      <c r="AK2153" s="65"/>
      <c r="AL2153">
        <f t="shared" si="762"/>
        <v>100</v>
      </c>
      <c r="AM2153">
        <f t="shared" si="763"/>
        <v>100</v>
      </c>
      <c r="AN2153" t="str">
        <f t="shared" si="764"/>
        <v/>
      </c>
      <c r="AO2153" t="str">
        <f t="shared" si="765"/>
        <v/>
      </c>
      <c r="AP2153" t="str">
        <f t="shared" si="766"/>
        <v/>
      </c>
      <c r="AQ2153" t="str">
        <f t="shared" si="767"/>
        <v/>
      </c>
      <c r="AR2153" t="str">
        <f t="shared" si="768"/>
        <v/>
      </c>
      <c r="AS2153" t="str">
        <f t="shared" si="769"/>
        <v/>
      </c>
      <c r="AT2153" t="str">
        <f t="shared" si="770"/>
        <v/>
      </c>
      <c r="AU2153" t="str">
        <f t="shared" si="771"/>
        <v/>
      </c>
      <c r="AV2153" t="str">
        <f t="shared" si="772"/>
        <v/>
      </c>
      <c r="AW2153">
        <f>'01_指標庫'!$H$4*ISNUMBER($F2153)+'01_指標庫'!$H$5*ISNUMBER($AA2153)+'01_指標庫'!$H$6*ISNUMBER($G2153)+'01_指標庫'!$H$7*ISNUMBER($H2153)+'01_指標庫'!$H$8*ISNUMBER($AF2153)+'01_指標庫'!$H$9*ISNUMBER($AG2153)+'01_指標庫'!$H$10*ISNUMBER($AB2153)+'01_指標庫'!$H$11*ISNUMBER($AC2153)+'01_指標庫'!$H$12*ISNUMBER($AD2153)+'01_指標庫'!$H$13*ISNUMBER($AE2153)+'01_指標庫'!$H$14*ISNUMBER($I2153)+'01_指標庫'!$H$15*ISNUMBER($AH2153)+'01_指標庫'!$H$16*ISNUMBER($K2153)+'01_指標庫'!$H$17*ISNUMBER($AI2153)+'01_指標庫'!$H$18*ISNUMBER($AJ2153)+'01_指標庫'!$H$19*ISNUMBER($AK2153)+'01_指標庫'!$H$20*ISNUMBER($BB2153)+'01_指標庫'!$H$21*ISNUMBER($BC2153)</f>
        <v>51</v>
      </c>
      <c r="AX2153">
        <f>IF(AW2153=0,50,ROUND(('01_指標庫'!$H$4*IF(ISNUMBER($F2153),L2153,0)+'01_指標庫'!$H$5*IF(ISNUMBER($AA2153),AL2153,0)+'01_指標庫'!$H$6*IF(ISNUMBER($G2153),M2153,0)+'01_指標庫'!$H$7*IF(ISNUMBER($H2153),N2153,0)+'01_指標庫'!$H$8*IF(ISNUMBER($AF2153),AQ2153,0)+'01_指標庫'!$H$9*IF(ISNUMBER($AG2153),AR2153,0)+'01_指標庫'!$H$10*IF(ISNUMBER($AB2153),AM2153,0)+'01_指標庫'!$H$11*IF(ISNUMBER($AC2153),AN2153,0)+'01_指標庫'!$H$12*IF(ISNUMBER($AD2153),AO2153,0)+'01_指標庫'!$H$13*IF(ISNUMBER($AE2153),AP2153,0)+'01_指標庫'!$H$14*IF(ISNUMBER($I2153),O2153,0)+'01_指標庫'!$H$15*IF(ISNUMBER($AH2153),AS2153,0)+'01_指標庫'!$H$16*IF(ISNUMBER($K2153),P2153,0)+'01_指標庫'!$H$17*IF(ISNUMBER($AI2153),AT2153,0)+'01_指標庫'!$H$18*IF(ISNUMBER($AJ2153),AU2153,0)+'01_指標庫'!$H$19*IF(ISNUMBER($AK2153),AV2153,0)+'01_指標庫'!$H$20*IF(ISNUMBER($BB2153),BB2153,0)+'01_指標庫'!$H$21*IF(ISNUMBER($BC2153),BC2153,0))/AW2153,1))</f>
        <v>100</v>
      </c>
      <c r="AY2153" s="67"/>
      <c r="AZ2153" s="67"/>
      <c r="BA2153" s="66">
        <f t="shared" si="776"/>
        <v>1.4315340190118153E-2</v>
      </c>
      <c r="BB2153">
        <f t="shared" si="777"/>
        <v>100</v>
      </c>
      <c r="BC2153" t="str">
        <f t="shared" si="778"/>
        <v/>
      </c>
    </row>
    <row r="2154" spans="1:55" ht="15" customHeight="1">
      <c r="A2154" s="56">
        <v>2150</v>
      </c>
      <c r="B2154" s="57">
        <v>45681</v>
      </c>
      <c r="C2154" s="56">
        <v>2025</v>
      </c>
      <c r="D2154" s="58" t="s">
        <v>234</v>
      </c>
      <c r="E2154" s="59">
        <v>21774.01</v>
      </c>
      <c r="F2154" s="60">
        <v>0.102852</v>
      </c>
      <c r="G2154" s="60">
        <v>-1.4602E-2</v>
      </c>
      <c r="H2154" s="61">
        <v>0.63270000000000004</v>
      </c>
      <c r="I2154" s="62">
        <v>260</v>
      </c>
      <c r="J2154" s="56" t="s">
        <v>235</v>
      </c>
      <c r="K2154" s="63">
        <v>14.85</v>
      </c>
      <c r="L2154" s="56">
        <f t="shared" si="756"/>
        <v>100</v>
      </c>
      <c r="M2154" s="56">
        <f t="shared" si="757"/>
        <v>100</v>
      </c>
      <c r="N2154" s="56">
        <f t="shared" si="758"/>
        <v>100</v>
      </c>
      <c r="O2154" s="56">
        <f t="shared" si="759"/>
        <v>100</v>
      </c>
      <c r="P2154" s="56">
        <f t="shared" si="760"/>
        <v>100</v>
      </c>
      <c r="Q2154" s="63"/>
      <c r="R2154" s="56"/>
      <c r="S2154" s="60">
        <f t="shared" si="773"/>
        <v>-5.7951876929428492E-3</v>
      </c>
      <c r="T2154" s="64">
        <f t="shared" si="774"/>
        <v>-1.1318242343541951E-2</v>
      </c>
      <c r="V2154" s="65"/>
      <c r="W2154" s="65"/>
      <c r="Y2154" s="15" t="str">
        <f t="shared" si="761"/>
        <v>EASY</v>
      </c>
      <c r="AA2154" s="66">
        <f t="shared" si="775"/>
        <v>7.5950896747881469E-2</v>
      </c>
      <c r="AB2154">
        <f>LOOKUP($B2154,'07_L1政策步階'!$A$4:$A$14,'07_L1政策步階'!$C$4:$C$14)</f>
        <v>1</v>
      </c>
      <c r="AC2154" s="65"/>
      <c r="AD2154" s="65"/>
      <c r="AE2154" s="65"/>
      <c r="AF2154" s="65"/>
      <c r="AG2154" s="65"/>
      <c r="AH2154" s="65"/>
      <c r="AI2154" s="65"/>
      <c r="AJ2154" s="65"/>
      <c r="AK2154" s="65"/>
      <c r="AL2154">
        <f t="shared" si="762"/>
        <v>100</v>
      </c>
      <c r="AM2154">
        <f t="shared" si="763"/>
        <v>100</v>
      </c>
      <c r="AN2154" t="str">
        <f t="shared" si="764"/>
        <v/>
      </c>
      <c r="AO2154" t="str">
        <f t="shared" si="765"/>
        <v/>
      </c>
      <c r="AP2154" t="str">
        <f t="shared" si="766"/>
        <v/>
      </c>
      <c r="AQ2154" t="str">
        <f t="shared" si="767"/>
        <v/>
      </c>
      <c r="AR2154" t="str">
        <f t="shared" si="768"/>
        <v/>
      </c>
      <c r="AS2154" t="str">
        <f t="shared" si="769"/>
        <v/>
      </c>
      <c r="AT2154" t="str">
        <f t="shared" si="770"/>
        <v/>
      </c>
      <c r="AU2154" t="str">
        <f t="shared" si="771"/>
        <v/>
      </c>
      <c r="AV2154" t="str">
        <f t="shared" si="772"/>
        <v/>
      </c>
      <c r="AW2154">
        <f>'01_指標庫'!$H$4*ISNUMBER($F2154)+'01_指標庫'!$H$5*ISNUMBER($AA2154)+'01_指標庫'!$H$6*ISNUMBER($G2154)+'01_指標庫'!$H$7*ISNUMBER($H2154)+'01_指標庫'!$H$8*ISNUMBER($AF2154)+'01_指標庫'!$H$9*ISNUMBER($AG2154)+'01_指標庫'!$H$10*ISNUMBER($AB2154)+'01_指標庫'!$H$11*ISNUMBER($AC2154)+'01_指標庫'!$H$12*ISNUMBER($AD2154)+'01_指標庫'!$H$13*ISNUMBER($AE2154)+'01_指標庫'!$H$14*ISNUMBER($I2154)+'01_指標庫'!$H$15*ISNUMBER($AH2154)+'01_指標庫'!$H$16*ISNUMBER($K2154)+'01_指標庫'!$H$17*ISNUMBER($AI2154)+'01_指標庫'!$H$18*ISNUMBER($AJ2154)+'01_指標庫'!$H$19*ISNUMBER($AK2154)+'01_指標庫'!$H$20*ISNUMBER($BB2154)+'01_指標庫'!$H$21*ISNUMBER($BC2154)</f>
        <v>51</v>
      </c>
      <c r="AX2154">
        <f>IF(AW2154=0,50,ROUND(('01_指標庫'!$H$4*IF(ISNUMBER($F2154),L2154,0)+'01_指標庫'!$H$5*IF(ISNUMBER($AA2154),AL2154,0)+'01_指標庫'!$H$6*IF(ISNUMBER($G2154),M2154,0)+'01_指標庫'!$H$7*IF(ISNUMBER($H2154),N2154,0)+'01_指標庫'!$H$8*IF(ISNUMBER($AF2154),AQ2154,0)+'01_指標庫'!$H$9*IF(ISNUMBER($AG2154),AR2154,0)+'01_指標庫'!$H$10*IF(ISNUMBER($AB2154),AM2154,0)+'01_指標庫'!$H$11*IF(ISNUMBER($AC2154),AN2154,0)+'01_指標庫'!$H$12*IF(ISNUMBER($AD2154),AO2154,0)+'01_指標庫'!$H$13*IF(ISNUMBER($AE2154),AP2154,0)+'01_指標庫'!$H$14*IF(ISNUMBER($I2154),O2154,0)+'01_指標庫'!$H$15*IF(ISNUMBER($AH2154),AS2154,0)+'01_指標庫'!$H$16*IF(ISNUMBER($K2154),P2154,0)+'01_指標庫'!$H$17*IF(ISNUMBER($AI2154),AT2154,0)+'01_指標庫'!$H$18*IF(ISNUMBER($AJ2154),AU2154,0)+'01_指標庫'!$H$19*IF(ISNUMBER($AK2154),AV2154,0)+'01_指標庫'!$H$20*IF(ISNUMBER($BB2154),BB2154,0)+'01_指標庫'!$H$21*IF(ISNUMBER($BC2154),BC2154,0))/AW2154,1))</f>
        <v>100</v>
      </c>
      <c r="AY2154" s="67"/>
      <c r="AZ2154" s="67"/>
      <c r="BA2154" s="66">
        <f t="shared" si="776"/>
        <v>1.7897870534172133E-2</v>
      </c>
      <c r="BB2154">
        <f t="shared" si="777"/>
        <v>100</v>
      </c>
      <c r="BC2154" t="str">
        <f t="shared" si="778"/>
        <v/>
      </c>
    </row>
    <row r="2155" spans="1:55" ht="15" customHeight="1">
      <c r="A2155" s="56">
        <v>2151</v>
      </c>
      <c r="B2155" s="57">
        <v>45684</v>
      </c>
      <c r="C2155" s="56">
        <v>2025</v>
      </c>
      <c r="D2155" s="58" t="s">
        <v>236</v>
      </c>
      <c r="E2155" s="59">
        <v>21127.279999999999</v>
      </c>
      <c r="F2155" s="60">
        <v>6.9293999999999994E-2</v>
      </c>
      <c r="G2155" s="60">
        <v>-4.3869999999999999E-2</v>
      </c>
      <c r="H2155" s="61">
        <v>0.59179999999999999</v>
      </c>
      <c r="I2155" s="62">
        <v>266</v>
      </c>
      <c r="J2155" s="56" t="s">
        <v>235</v>
      </c>
      <c r="K2155" s="63">
        <v>17.899999999999999</v>
      </c>
      <c r="L2155" s="56">
        <f t="shared" si="756"/>
        <v>100</v>
      </c>
      <c r="M2155" s="56">
        <f t="shared" si="757"/>
        <v>100</v>
      </c>
      <c r="N2155" s="56">
        <f t="shared" si="758"/>
        <v>50</v>
      </c>
      <c r="O2155" s="56">
        <f t="shared" si="759"/>
        <v>100</v>
      </c>
      <c r="P2155" s="56">
        <f t="shared" si="760"/>
        <v>100</v>
      </c>
      <c r="Q2155" s="63"/>
      <c r="R2155" s="56"/>
      <c r="S2155" s="60">
        <f t="shared" si="773"/>
        <v>-2.9701924450296513E-2</v>
      </c>
      <c r="T2155" s="64">
        <f t="shared" si="774"/>
        <v>0.20538720538720523</v>
      </c>
      <c r="V2155" s="65"/>
      <c r="W2155" s="65"/>
      <c r="Y2155" s="15" t="str">
        <f t="shared" si="761"/>
        <v>EASY</v>
      </c>
      <c r="AA2155" s="66">
        <f t="shared" si="775"/>
        <v>7.5166604144395688E-2</v>
      </c>
      <c r="AB2155">
        <f>LOOKUP($B2155,'07_L1政策步階'!$A$4:$A$14,'07_L1政策步階'!$C$4:$C$14)</f>
        <v>1</v>
      </c>
      <c r="AC2155" s="65"/>
      <c r="AD2155" s="65"/>
      <c r="AE2155" s="65"/>
      <c r="AF2155" s="65"/>
      <c r="AG2155" s="65"/>
      <c r="AH2155" s="65"/>
      <c r="AI2155" s="65"/>
      <c r="AJ2155" s="65"/>
      <c r="AK2155" s="65"/>
      <c r="AL2155">
        <f t="shared" si="762"/>
        <v>100</v>
      </c>
      <c r="AM2155">
        <f t="shared" si="763"/>
        <v>100</v>
      </c>
      <c r="AN2155" t="str">
        <f t="shared" si="764"/>
        <v/>
      </c>
      <c r="AO2155" t="str">
        <f t="shared" si="765"/>
        <v/>
      </c>
      <c r="AP2155" t="str">
        <f t="shared" si="766"/>
        <v/>
      </c>
      <c r="AQ2155" t="str">
        <f t="shared" si="767"/>
        <v/>
      </c>
      <c r="AR2155" t="str">
        <f t="shared" si="768"/>
        <v/>
      </c>
      <c r="AS2155" t="str">
        <f t="shared" si="769"/>
        <v/>
      </c>
      <c r="AT2155" t="str">
        <f t="shared" si="770"/>
        <v/>
      </c>
      <c r="AU2155" t="str">
        <f t="shared" si="771"/>
        <v/>
      </c>
      <c r="AV2155" t="str">
        <f t="shared" si="772"/>
        <v/>
      </c>
      <c r="AW2155">
        <f>'01_指標庫'!$H$4*ISNUMBER($F2155)+'01_指標庫'!$H$5*ISNUMBER($AA2155)+'01_指標庫'!$H$6*ISNUMBER($G2155)+'01_指標庫'!$H$7*ISNUMBER($H2155)+'01_指標庫'!$H$8*ISNUMBER($AF2155)+'01_指標庫'!$H$9*ISNUMBER($AG2155)+'01_指標庫'!$H$10*ISNUMBER($AB2155)+'01_指標庫'!$H$11*ISNUMBER($AC2155)+'01_指標庫'!$H$12*ISNUMBER($AD2155)+'01_指標庫'!$H$13*ISNUMBER($AE2155)+'01_指標庫'!$H$14*ISNUMBER($I2155)+'01_指標庫'!$H$15*ISNUMBER($AH2155)+'01_指標庫'!$H$16*ISNUMBER($K2155)+'01_指標庫'!$H$17*ISNUMBER($AI2155)+'01_指標庫'!$H$18*ISNUMBER($AJ2155)+'01_指標庫'!$H$19*ISNUMBER($AK2155)+'01_指標庫'!$H$20*ISNUMBER($BB2155)+'01_指標庫'!$H$21*ISNUMBER($BC2155)</f>
        <v>51</v>
      </c>
      <c r="AX2155">
        <f>IF(AW2155=0,50,ROUND(('01_指標庫'!$H$4*IF(ISNUMBER($F2155),L2155,0)+'01_指標庫'!$H$5*IF(ISNUMBER($AA2155),AL2155,0)+'01_指標庫'!$H$6*IF(ISNUMBER($G2155),M2155,0)+'01_指標庫'!$H$7*IF(ISNUMBER($H2155),N2155,0)+'01_指標庫'!$H$8*IF(ISNUMBER($AF2155),AQ2155,0)+'01_指標庫'!$H$9*IF(ISNUMBER($AG2155),AR2155,0)+'01_指標庫'!$H$10*IF(ISNUMBER($AB2155),AM2155,0)+'01_指標庫'!$H$11*IF(ISNUMBER($AC2155),AN2155,0)+'01_指標庫'!$H$12*IF(ISNUMBER($AD2155),AO2155,0)+'01_指標庫'!$H$13*IF(ISNUMBER($AE2155),AP2155,0)+'01_指標庫'!$H$14*IF(ISNUMBER($I2155),O2155,0)+'01_指標庫'!$H$15*IF(ISNUMBER($AH2155),AS2155,0)+'01_指標庫'!$H$16*IF(ISNUMBER($K2155),P2155,0)+'01_指標庫'!$H$17*IF(ISNUMBER($AI2155),AT2155,0)+'01_指標庫'!$H$18*IF(ISNUMBER($AJ2155),AU2155,0)+'01_指標庫'!$H$19*IF(ISNUMBER($AK2155),AV2155,0)+'01_指標庫'!$H$20*IF(ISNUMBER($BB2155),BB2155,0)+'01_指標庫'!$H$21*IF(ISNUMBER($BC2155),BC2155,0))/AW2155,1))</f>
        <v>86.3</v>
      </c>
      <c r="AY2155" s="67"/>
      <c r="AZ2155" s="67"/>
      <c r="BA2155" s="66">
        <f t="shared" si="776"/>
        <v>1.3624707845284467E-2</v>
      </c>
      <c r="BB2155">
        <f t="shared" si="777"/>
        <v>50</v>
      </c>
      <c r="BC2155" t="str">
        <f t="shared" si="778"/>
        <v/>
      </c>
    </row>
    <row r="2156" spans="1:55" ht="15" customHeight="1">
      <c r="A2156" s="56">
        <v>2152</v>
      </c>
      <c r="B2156" s="57">
        <v>45685</v>
      </c>
      <c r="C2156" s="56">
        <v>2025</v>
      </c>
      <c r="D2156" s="58" t="s">
        <v>237</v>
      </c>
      <c r="E2156" s="59">
        <v>21463.040000000001</v>
      </c>
      <c r="F2156" s="60">
        <v>8.5338999999999998E-2</v>
      </c>
      <c r="G2156" s="60">
        <v>-2.8674999999999999E-2</v>
      </c>
      <c r="H2156" s="61">
        <v>0.59179999999999999</v>
      </c>
      <c r="I2156" s="62">
        <v>266</v>
      </c>
      <c r="J2156" s="56" t="s">
        <v>235</v>
      </c>
      <c r="K2156" s="63">
        <v>16.41</v>
      </c>
      <c r="L2156" s="56">
        <f t="shared" si="756"/>
        <v>100</v>
      </c>
      <c r="M2156" s="56">
        <f t="shared" si="757"/>
        <v>100</v>
      </c>
      <c r="N2156" s="56">
        <f t="shared" si="758"/>
        <v>50</v>
      </c>
      <c r="O2156" s="56">
        <f t="shared" si="759"/>
        <v>100</v>
      </c>
      <c r="P2156" s="56">
        <f t="shared" si="760"/>
        <v>100</v>
      </c>
      <c r="Q2156" s="63"/>
      <c r="R2156" s="56"/>
      <c r="S2156" s="60">
        <f t="shared" si="773"/>
        <v>1.5892249262564828E-2</v>
      </c>
      <c r="T2156" s="64">
        <f t="shared" si="774"/>
        <v>-8.3240223463687091E-2</v>
      </c>
      <c r="V2156" s="65"/>
      <c r="W2156" s="65"/>
      <c r="Y2156" s="15" t="str">
        <f t="shared" si="761"/>
        <v>EASY</v>
      </c>
      <c r="AA2156" s="66">
        <f t="shared" si="775"/>
        <v>7.4625071041803714E-2</v>
      </c>
      <c r="AB2156">
        <f>LOOKUP($B2156,'07_L1政策步階'!$A$4:$A$14,'07_L1政策步階'!$C$4:$C$14)</f>
        <v>1</v>
      </c>
      <c r="AC2156" s="65"/>
      <c r="AD2156" s="65"/>
      <c r="AE2156" s="65"/>
      <c r="AF2156" s="65"/>
      <c r="AG2156" s="65"/>
      <c r="AH2156" s="65"/>
      <c r="AI2156" s="65"/>
      <c r="AJ2156" s="65"/>
      <c r="AK2156" s="65"/>
      <c r="AL2156">
        <f t="shared" si="762"/>
        <v>100</v>
      </c>
      <c r="AM2156">
        <f t="shared" si="763"/>
        <v>100</v>
      </c>
      <c r="AN2156" t="str">
        <f t="shared" si="764"/>
        <v/>
      </c>
      <c r="AO2156" t="str">
        <f t="shared" si="765"/>
        <v/>
      </c>
      <c r="AP2156" t="str">
        <f t="shared" si="766"/>
        <v/>
      </c>
      <c r="AQ2156" t="str">
        <f t="shared" si="767"/>
        <v/>
      </c>
      <c r="AR2156" t="str">
        <f t="shared" si="768"/>
        <v/>
      </c>
      <c r="AS2156" t="str">
        <f t="shared" si="769"/>
        <v/>
      </c>
      <c r="AT2156" t="str">
        <f t="shared" si="770"/>
        <v/>
      </c>
      <c r="AU2156" t="str">
        <f t="shared" si="771"/>
        <v/>
      </c>
      <c r="AV2156" t="str">
        <f t="shared" si="772"/>
        <v/>
      </c>
      <c r="AW2156">
        <f>'01_指標庫'!$H$4*ISNUMBER($F2156)+'01_指標庫'!$H$5*ISNUMBER($AA2156)+'01_指標庫'!$H$6*ISNUMBER($G2156)+'01_指標庫'!$H$7*ISNUMBER($H2156)+'01_指標庫'!$H$8*ISNUMBER($AF2156)+'01_指標庫'!$H$9*ISNUMBER($AG2156)+'01_指標庫'!$H$10*ISNUMBER($AB2156)+'01_指標庫'!$H$11*ISNUMBER($AC2156)+'01_指標庫'!$H$12*ISNUMBER($AD2156)+'01_指標庫'!$H$13*ISNUMBER($AE2156)+'01_指標庫'!$H$14*ISNUMBER($I2156)+'01_指標庫'!$H$15*ISNUMBER($AH2156)+'01_指標庫'!$H$16*ISNUMBER($K2156)+'01_指標庫'!$H$17*ISNUMBER($AI2156)+'01_指標庫'!$H$18*ISNUMBER($AJ2156)+'01_指標庫'!$H$19*ISNUMBER($AK2156)+'01_指標庫'!$H$20*ISNUMBER($BB2156)+'01_指標庫'!$H$21*ISNUMBER($BC2156)</f>
        <v>51</v>
      </c>
      <c r="AX2156">
        <f>IF(AW2156=0,50,ROUND(('01_指標庫'!$H$4*IF(ISNUMBER($F2156),L2156,0)+'01_指標庫'!$H$5*IF(ISNUMBER($AA2156),AL2156,0)+'01_指標庫'!$H$6*IF(ISNUMBER($G2156),M2156,0)+'01_指標庫'!$H$7*IF(ISNUMBER($H2156),N2156,0)+'01_指標庫'!$H$8*IF(ISNUMBER($AF2156),AQ2156,0)+'01_指標庫'!$H$9*IF(ISNUMBER($AG2156),AR2156,0)+'01_指標庫'!$H$10*IF(ISNUMBER($AB2156),AM2156,0)+'01_指標庫'!$H$11*IF(ISNUMBER($AC2156),AN2156,0)+'01_指標庫'!$H$12*IF(ISNUMBER($AD2156),AO2156,0)+'01_指標庫'!$H$13*IF(ISNUMBER($AE2156),AP2156,0)+'01_指標庫'!$H$14*IF(ISNUMBER($I2156),O2156,0)+'01_指標庫'!$H$15*IF(ISNUMBER($AH2156),AS2156,0)+'01_指標庫'!$H$16*IF(ISNUMBER($K2156),P2156,0)+'01_指標庫'!$H$17*IF(ISNUMBER($AI2156),AT2156,0)+'01_指標庫'!$H$18*IF(ISNUMBER($AJ2156),AU2156,0)+'01_指標庫'!$H$19*IF(ISNUMBER($AK2156),AV2156,0)+'01_指標庫'!$H$20*IF(ISNUMBER($BB2156),BB2156,0)+'01_指標庫'!$H$21*IF(ISNUMBER($BC2156),BC2156,0))/AW2156,1))</f>
        <v>86.3</v>
      </c>
      <c r="AY2156" s="67"/>
      <c r="AZ2156" s="67"/>
      <c r="BA2156" s="66">
        <f t="shared" si="776"/>
        <v>9.4489376994166818E-3</v>
      </c>
      <c r="BB2156">
        <f t="shared" si="777"/>
        <v>50</v>
      </c>
      <c r="BC2156" t="str">
        <f t="shared" si="778"/>
        <v/>
      </c>
    </row>
    <row r="2157" spans="1:55" ht="15" customHeight="1">
      <c r="A2157" s="56">
        <v>2153</v>
      </c>
      <c r="B2157" s="57">
        <v>45686</v>
      </c>
      <c r="C2157" s="56">
        <v>2025</v>
      </c>
      <c r="D2157" s="58" t="s">
        <v>238</v>
      </c>
      <c r="E2157" s="59">
        <v>21411.46</v>
      </c>
      <c r="F2157" s="60">
        <v>8.1881999999999996E-2</v>
      </c>
      <c r="G2157" s="60">
        <v>-3.1008999999999998E-2</v>
      </c>
      <c r="H2157" s="61">
        <v>0.59179999999999999</v>
      </c>
      <c r="I2157" s="62">
        <v>268</v>
      </c>
      <c r="J2157" s="56" t="s">
        <v>235</v>
      </c>
      <c r="K2157" s="63">
        <v>16.559999999999999</v>
      </c>
      <c r="L2157" s="56">
        <f t="shared" si="756"/>
        <v>100</v>
      </c>
      <c r="M2157" s="56">
        <f t="shared" si="757"/>
        <v>100</v>
      </c>
      <c r="N2157" s="56">
        <f t="shared" si="758"/>
        <v>50</v>
      </c>
      <c r="O2157" s="56">
        <f t="shared" si="759"/>
        <v>100</v>
      </c>
      <c r="P2157" s="56">
        <f t="shared" si="760"/>
        <v>100</v>
      </c>
      <c r="Q2157" s="63"/>
      <c r="R2157" s="56"/>
      <c r="S2157" s="60">
        <f t="shared" si="773"/>
        <v>-2.4032010376908719E-3</v>
      </c>
      <c r="T2157" s="64">
        <f t="shared" si="774"/>
        <v>9.1407678244972423E-3</v>
      </c>
      <c r="V2157" s="65"/>
      <c r="W2157" s="65"/>
      <c r="Y2157" s="15" t="str">
        <f t="shared" si="761"/>
        <v>EASY</v>
      </c>
      <c r="AA2157" s="66">
        <f t="shared" si="775"/>
        <v>7.4161758537542699E-2</v>
      </c>
      <c r="AB2157">
        <f>LOOKUP($B2157,'07_L1政策步階'!$A$4:$A$14,'07_L1政策步階'!$C$4:$C$14)</f>
        <v>0</v>
      </c>
      <c r="AC2157" s="65"/>
      <c r="AD2157" s="65"/>
      <c r="AE2157" s="65"/>
      <c r="AF2157" s="65"/>
      <c r="AG2157" s="65"/>
      <c r="AH2157" s="65"/>
      <c r="AI2157" s="65"/>
      <c r="AJ2157" s="65"/>
      <c r="AK2157" s="65"/>
      <c r="AL2157">
        <f t="shared" si="762"/>
        <v>100</v>
      </c>
      <c r="AM2157">
        <f t="shared" si="763"/>
        <v>50</v>
      </c>
      <c r="AN2157" t="str">
        <f t="shared" si="764"/>
        <v/>
      </c>
      <c r="AO2157" t="str">
        <f t="shared" si="765"/>
        <v/>
      </c>
      <c r="AP2157" t="str">
        <f t="shared" si="766"/>
        <v/>
      </c>
      <c r="AQ2157" t="str">
        <f t="shared" si="767"/>
        <v/>
      </c>
      <c r="AR2157" t="str">
        <f t="shared" si="768"/>
        <v/>
      </c>
      <c r="AS2157" t="str">
        <f t="shared" si="769"/>
        <v/>
      </c>
      <c r="AT2157" t="str">
        <f t="shared" si="770"/>
        <v/>
      </c>
      <c r="AU2157" t="str">
        <f t="shared" si="771"/>
        <v/>
      </c>
      <c r="AV2157" t="str">
        <f t="shared" si="772"/>
        <v/>
      </c>
      <c r="AW2157">
        <f>'01_指標庫'!$H$4*ISNUMBER($F2157)+'01_指標庫'!$H$5*ISNUMBER($AA2157)+'01_指標庫'!$H$6*ISNUMBER($G2157)+'01_指標庫'!$H$7*ISNUMBER($H2157)+'01_指標庫'!$H$8*ISNUMBER($AF2157)+'01_指標庫'!$H$9*ISNUMBER($AG2157)+'01_指標庫'!$H$10*ISNUMBER($AB2157)+'01_指標庫'!$H$11*ISNUMBER($AC2157)+'01_指標庫'!$H$12*ISNUMBER($AD2157)+'01_指標庫'!$H$13*ISNUMBER($AE2157)+'01_指標庫'!$H$14*ISNUMBER($I2157)+'01_指標庫'!$H$15*ISNUMBER($AH2157)+'01_指標庫'!$H$16*ISNUMBER($K2157)+'01_指標庫'!$H$17*ISNUMBER($AI2157)+'01_指標庫'!$H$18*ISNUMBER($AJ2157)+'01_指標庫'!$H$19*ISNUMBER($AK2157)+'01_指標庫'!$H$20*ISNUMBER($BB2157)+'01_指標庫'!$H$21*ISNUMBER($BC2157)</f>
        <v>51</v>
      </c>
      <c r="AX2157">
        <f>IF(AW2157=0,50,ROUND(('01_指標庫'!$H$4*IF(ISNUMBER($F2157),L2157,0)+'01_指標庫'!$H$5*IF(ISNUMBER($AA2157),AL2157,0)+'01_指標庫'!$H$6*IF(ISNUMBER($G2157),M2157,0)+'01_指標庫'!$H$7*IF(ISNUMBER($H2157),N2157,0)+'01_指標庫'!$H$8*IF(ISNUMBER($AF2157),AQ2157,0)+'01_指標庫'!$H$9*IF(ISNUMBER($AG2157),AR2157,0)+'01_指標庫'!$H$10*IF(ISNUMBER($AB2157),AM2157,0)+'01_指標庫'!$H$11*IF(ISNUMBER($AC2157),AN2157,0)+'01_指標庫'!$H$12*IF(ISNUMBER($AD2157),AO2157,0)+'01_指標庫'!$H$13*IF(ISNUMBER($AE2157),AP2157,0)+'01_指標庫'!$H$14*IF(ISNUMBER($I2157),O2157,0)+'01_指標庫'!$H$15*IF(ISNUMBER($AH2157),AS2157,0)+'01_指標庫'!$H$16*IF(ISNUMBER($K2157),P2157,0)+'01_指標庫'!$H$17*IF(ISNUMBER($AI2157),AT2157,0)+'01_指標庫'!$H$18*IF(ISNUMBER($AJ2157),AU2157,0)+'01_指標庫'!$H$19*IF(ISNUMBER($AK2157),AV2157,0)+'01_指標庫'!$H$20*IF(ISNUMBER($BB2157),BB2157,0)+'01_指標庫'!$H$21*IF(ISNUMBER($BC2157),BC2157,0))/AW2157,1))</f>
        <v>81.400000000000006</v>
      </c>
      <c r="AY2157" s="67"/>
      <c r="AZ2157" s="67"/>
      <c r="BA2157" s="66">
        <f t="shared" si="776"/>
        <v>2.2662910349586785E-3</v>
      </c>
      <c r="BB2157">
        <f t="shared" si="777"/>
        <v>50</v>
      </c>
      <c r="BC2157" t="str">
        <f t="shared" si="778"/>
        <v/>
      </c>
    </row>
    <row r="2158" spans="1:55" ht="15" customHeight="1">
      <c r="A2158" s="56">
        <v>2154</v>
      </c>
      <c r="B2158" s="57">
        <v>45687</v>
      </c>
      <c r="C2158" s="56">
        <v>2025</v>
      </c>
      <c r="D2158" s="58" t="s">
        <v>239</v>
      </c>
      <c r="E2158" s="59">
        <v>21508.12</v>
      </c>
      <c r="F2158" s="60">
        <v>8.5805000000000006E-2</v>
      </c>
      <c r="G2158" s="60">
        <v>-2.6634999999999999E-2</v>
      </c>
      <c r="H2158" s="61">
        <v>0.59179999999999999</v>
      </c>
      <c r="I2158" s="62">
        <v>267</v>
      </c>
      <c r="J2158" s="56" t="s">
        <v>235</v>
      </c>
      <c r="K2158" s="63">
        <v>15.84</v>
      </c>
      <c r="L2158" s="56">
        <f t="shared" si="756"/>
        <v>100</v>
      </c>
      <c r="M2158" s="56">
        <f t="shared" si="757"/>
        <v>100</v>
      </c>
      <c r="N2158" s="56">
        <f t="shared" si="758"/>
        <v>50</v>
      </c>
      <c r="O2158" s="56">
        <f t="shared" si="759"/>
        <v>100</v>
      </c>
      <c r="P2158" s="56">
        <f t="shared" si="760"/>
        <v>100</v>
      </c>
      <c r="Q2158" s="63"/>
      <c r="R2158" s="56"/>
      <c r="S2158" s="60">
        <f t="shared" si="773"/>
        <v>4.5144049027949773E-3</v>
      </c>
      <c r="T2158" s="64">
        <f t="shared" si="774"/>
        <v>-4.3478260869565188E-2</v>
      </c>
      <c r="V2158" s="65"/>
      <c r="W2158" s="65"/>
      <c r="Y2158" s="15" t="str">
        <f t="shared" si="761"/>
        <v>EASY</v>
      </c>
      <c r="AA2158" s="66">
        <f t="shared" si="775"/>
        <v>7.3828885681650691E-2</v>
      </c>
      <c r="AB2158">
        <f>LOOKUP($B2158,'07_L1政策步階'!$A$4:$A$14,'07_L1政策步階'!$C$4:$C$14)</f>
        <v>0</v>
      </c>
      <c r="AC2158" s="65"/>
      <c r="AD2158" s="65"/>
      <c r="AE2158" s="65"/>
      <c r="AF2158" s="65"/>
      <c r="AG2158" s="65"/>
      <c r="AH2158" s="65"/>
      <c r="AI2158" s="65"/>
      <c r="AJ2158" s="65"/>
      <c r="AK2158" s="65"/>
      <c r="AL2158">
        <f t="shared" si="762"/>
        <v>100</v>
      </c>
      <c r="AM2158">
        <f t="shared" si="763"/>
        <v>50</v>
      </c>
      <c r="AN2158" t="str">
        <f t="shared" si="764"/>
        <v/>
      </c>
      <c r="AO2158" t="str">
        <f t="shared" si="765"/>
        <v/>
      </c>
      <c r="AP2158" t="str">
        <f t="shared" si="766"/>
        <v/>
      </c>
      <c r="AQ2158" t="str">
        <f t="shared" si="767"/>
        <v/>
      </c>
      <c r="AR2158" t="str">
        <f t="shared" si="768"/>
        <v/>
      </c>
      <c r="AS2158" t="str">
        <f t="shared" si="769"/>
        <v/>
      </c>
      <c r="AT2158" t="str">
        <f t="shared" si="770"/>
        <v/>
      </c>
      <c r="AU2158" t="str">
        <f t="shared" si="771"/>
        <v/>
      </c>
      <c r="AV2158" t="str">
        <f t="shared" si="772"/>
        <v/>
      </c>
      <c r="AW2158">
        <f>'01_指標庫'!$H$4*ISNUMBER($F2158)+'01_指標庫'!$H$5*ISNUMBER($AA2158)+'01_指標庫'!$H$6*ISNUMBER($G2158)+'01_指標庫'!$H$7*ISNUMBER($H2158)+'01_指標庫'!$H$8*ISNUMBER($AF2158)+'01_指標庫'!$H$9*ISNUMBER($AG2158)+'01_指標庫'!$H$10*ISNUMBER($AB2158)+'01_指標庫'!$H$11*ISNUMBER($AC2158)+'01_指標庫'!$H$12*ISNUMBER($AD2158)+'01_指標庫'!$H$13*ISNUMBER($AE2158)+'01_指標庫'!$H$14*ISNUMBER($I2158)+'01_指標庫'!$H$15*ISNUMBER($AH2158)+'01_指標庫'!$H$16*ISNUMBER($K2158)+'01_指標庫'!$H$17*ISNUMBER($AI2158)+'01_指標庫'!$H$18*ISNUMBER($AJ2158)+'01_指標庫'!$H$19*ISNUMBER($AK2158)+'01_指標庫'!$H$20*ISNUMBER($BB2158)+'01_指標庫'!$H$21*ISNUMBER($BC2158)</f>
        <v>51</v>
      </c>
      <c r="AX2158">
        <f>IF(AW2158=0,50,ROUND(('01_指標庫'!$H$4*IF(ISNUMBER($F2158),L2158,0)+'01_指標庫'!$H$5*IF(ISNUMBER($AA2158),AL2158,0)+'01_指標庫'!$H$6*IF(ISNUMBER($G2158),M2158,0)+'01_指標庫'!$H$7*IF(ISNUMBER($H2158),N2158,0)+'01_指標庫'!$H$8*IF(ISNUMBER($AF2158),AQ2158,0)+'01_指標庫'!$H$9*IF(ISNUMBER($AG2158),AR2158,0)+'01_指標庫'!$H$10*IF(ISNUMBER($AB2158),AM2158,0)+'01_指標庫'!$H$11*IF(ISNUMBER($AC2158),AN2158,0)+'01_指標庫'!$H$12*IF(ISNUMBER($AD2158),AO2158,0)+'01_指標庫'!$H$13*IF(ISNUMBER($AE2158),AP2158,0)+'01_指標庫'!$H$14*IF(ISNUMBER($I2158),O2158,0)+'01_指標庫'!$H$15*IF(ISNUMBER($AH2158),AS2158,0)+'01_指標庫'!$H$16*IF(ISNUMBER($K2158),P2158,0)+'01_指標庫'!$H$17*IF(ISNUMBER($AI2158),AT2158,0)+'01_指標庫'!$H$18*IF(ISNUMBER($AJ2158),AU2158,0)+'01_指標庫'!$H$19*IF(ISNUMBER($AK2158),AV2158,0)+'01_指標庫'!$H$20*IF(ISNUMBER($BB2158),BB2158,0)+'01_指標庫'!$H$21*IF(ISNUMBER($BC2158),BC2158,0))/AW2158,1))</f>
        <v>81.400000000000006</v>
      </c>
      <c r="AY2158" s="67"/>
      <c r="AZ2158" s="67"/>
      <c r="BA2158" s="66">
        <f t="shared" si="776"/>
        <v>-2.6445503780944124E-3</v>
      </c>
      <c r="BB2158">
        <f t="shared" si="777"/>
        <v>50</v>
      </c>
      <c r="BC2158" t="str">
        <f t="shared" si="778"/>
        <v/>
      </c>
    </row>
    <row r="2159" spans="1:55" ht="15" customHeight="1">
      <c r="A2159" s="56">
        <v>2155</v>
      </c>
      <c r="B2159" s="57">
        <v>45688</v>
      </c>
      <c r="C2159" s="56">
        <v>2025</v>
      </c>
      <c r="D2159" s="58" t="s">
        <v>234</v>
      </c>
      <c r="E2159" s="59">
        <v>21478.05</v>
      </c>
      <c r="F2159" s="60">
        <v>8.3255999999999997E-2</v>
      </c>
      <c r="G2159" s="60">
        <v>-2.7996E-2</v>
      </c>
      <c r="H2159" s="61">
        <v>0.59179999999999999</v>
      </c>
      <c r="I2159" s="62">
        <v>268</v>
      </c>
      <c r="J2159" s="56" t="s">
        <v>235</v>
      </c>
      <c r="K2159" s="63">
        <v>16.43</v>
      </c>
      <c r="L2159" s="56">
        <f t="shared" si="756"/>
        <v>100</v>
      </c>
      <c r="M2159" s="56">
        <f t="shared" si="757"/>
        <v>100</v>
      </c>
      <c r="N2159" s="56">
        <f t="shared" si="758"/>
        <v>50</v>
      </c>
      <c r="O2159" s="56">
        <f t="shared" si="759"/>
        <v>100</v>
      </c>
      <c r="P2159" s="56">
        <f t="shared" si="760"/>
        <v>100</v>
      </c>
      <c r="Q2159" s="63"/>
      <c r="R2159" s="56"/>
      <c r="S2159" s="60">
        <f t="shared" si="773"/>
        <v>-1.3980766333830941E-3</v>
      </c>
      <c r="T2159" s="64">
        <f t="shared" si="774"/>
        <v>3.7247474747474696E-2</v>
      </c>
      <c r="V2159" s="65"/>
      <c r="W2159" s="65"/>
      <c r="Y2159" s="15" t="str">
        <f t="shared" si="761"/>
        <v>EASY</v>
      </c>
      <c r="AA2159" s="66">
        <f t="shared" si="775"/>
        <v>7.3901017248277912E-2</v>
      </c>
      <c r="AB2159">
        <f>LOOKUP($B2159,'07_L1政策步階'!$A$4:$A$14,'07_L1政策步階'!$C$4:$C$14)</f>
        <v>0</v>
      </c>
      <c r="AC2159" s="65"/>
      <c r="AD2159" s="65"/>
      <c r="AE2159" s="65"/>
      <c r="AF2159" s="65"/>
      <c r="AG2159" s="65"/>
      <c r="AH2159" s="65"/>
      <c r="AI2159" s="65"/>
      <c r="AJ2159" s="65"/>
      <c r="AK2159" s="65"/>
      <c r="AL2159">
        <f t="shared" si="762"/>
        <v>100</v>
      </c>
      <c r="AM2159">
        <f t="shared" si="763"/>
        <v>50</v>
      </c>
      <c r="AN2159" t="str">
        <f t="shared" si="764"/>
        <v/>
      </c>
      <c r="AO2159" t="str">
        <f t="shared" si="765"/>
        <v/>
      </c>
      <c r="AP2159" t="str">
        <f t="shared" si="766"/>
        <v/>
      </c>
      <c r="AQ2159" t="str">
        <f t="shared" si="767"/>
        <v/>
      </c>
      <c r="AR2159" t="str">
        <f t="shared" si="768"/>
        <v/>
      </c>
      <c r="AS2159" t="str">
        <f t="shared" si="769"/>
        <v/>
      </c>
      <c r="AT2159" t="str">
        <f t="shared" si="770"/>
        <v/>
      </c>
      <c r="AU2159" t="str">
        <f t="shared" si="771"/>
        <v/>
      </c>
      <c r="AV2159" t="str">
        <f t="shared" si="772"/>
        <v/>
      </c>
      <c r="AW2159">
        <f>'01_指標庫'!$H$4*ISNUMBER($F2159)+'01_指標庫'!$H$5*ISNUMBER($AA2159)+'01_指標庫'!$H$6*ISNUMBER($G2159)+'01_指標庫'!$H$7*ISNUMBER($H2159)+'01_指標庫'!$H$8*ISNUMBER($AF2159)+'01_指標庫'!$H$9*ISNUMBER($AG2159)+'01_指標庫'!$H$10*ISNUMBER($AB2159)+'01_指標庫'!$H$11*ISNUMBER($AC2159)+'01_指標庫'!$H$12*ISNUMBER($AD2159)+'01_指標庫'!$H$13*ISNUMBER($AE2159)+'01_指標庫'!$H$14*ISNUMBER($I2159)+'01_指標庫'!$H$15*ISNUMBER($AH2159)+'01_指標庫'!$H$16*ISNUMBER($K2159)+'01_指標庫'!$H$17*ISNUMBER($AI2159)+'01_指標庫'!$H$18*ISNUMBER($AJ2159)+'01_指標庫'!$H$19*ISNUMBER($AK2159)+'01_指標庫'!$H$20*ISNUMBER($BB2159)+'01_指標庫'!$H$21*ISNUMBER($BC2159)</f>
        <v>51</v>
      </c>
      <c r="AX2159">
        <f>IF(AW2159=0,50,ROUND(('01_指標庫'!$H$4*IF(ISNUMBER($F2159),L2159,0)+'01_指標庫'!$H$5*IF(ISNUMBER($AA2159),AL2159,0)+'01_指標庫'!$H$6*IF(ISNUMBER($G2159),M2159,0)+'01_指標庫'!$H$7*IF(ISNUMBER($H2159),N2159,0)+'01_指標庫'!$H$8*IF(ISNUMBER($AF2159),AQ2159,0)+'01_指標庫'!$H$9*IF(ISNUMBER($AG2159),AR2159,0)+'01_指標庫'!$H$10*IF(ISNUMBER($AB2159),AM2159,0)+'01_指標庫'!$H$11*IF(ISNUMBER($AC2159),AN2159,0)+'01_指標庫'!$H$12*IF(ISNUMBER($AD2159),AO2159,0)+'01_指標庫'!$H$13*IF(ISNUMBER($AE2159),AP2159,0)+'01_指標庫'!$H$14*IF(ISNUMBER($I2159),O2159,0)+'01_指標庫'!$H$15*IF(ISNUMBER($AH2159),AS2159,0)+'01_指標庫'!$H$16*IF(ISNUMBER($K2159),P2159,0)+'01_指標庫'!$H$17*IF(ISNUMBER($AI2159),AT2159,0)+'01_指標庫'!$H$18*IF(ISNUMBER($AJ2159),AU2159,0)+'01_指標庫'!$H$19*IF(ISNUMBER($AK2159),AV2159,0)+'01_指標庫'!$H$20*IF(ISNUMBER($BB2159),BB2159,0)+'01_指標庫'!$H$21*IF(ISNUMBER($BC2159),BC2159,0))/AW2159,1))</f>
        <v>75.5</v>
      </c>
      <c r="AY2159" s="67"/>
      <c r="AZ2159" s="67"/>
      <c r="BA2159" s="66">
        <f t="shared" si="776"/>
        <v>-7.1809318665669863E-3</v>
      </c>
      <c r="BB2159">
        <f t="shared" si="777"/>
        <v>0</v>
      </c>
      <c r="BC2159" t="str">
        <f t="shared" si="778"/>
        <v/>
      </c>
    </row>
    <row r="2160" spans="1:55" ht="15" customHeight="1">
      <c r="A2160" s="56">
        <v>2156</v>
      </c>
      <c r="B2160" s="57">
        <v>45691</v>
      </c>
      <c r="C2160" s="56">
        <v>2025</v>
      </c>
      <c r="D2160" s="58" t="s">
        <v>236</v>
      </c>
      <c r="E2160" s="59">
        <v>21297.58</v>
      </c>
      <c r="F2160" s="60">
        <v>7.3183999999999999E-2</v>
      </c>
      <c r="G2160" s="60">
        <v>-3.6163000000000001E-2</v>
      </c>
      <c r="H2160" s="61">
        <v>0.59179999999999999</v>
      </c>
      <c r="I2160" s="62">
        <v>273</v>
      </c>
      <c r="J2160" s="56" t="s">
        <v>235</v>
      </c>
      <c r="K2160" s="63">
        <v>18.62</v>
      </c>
      <c r="L2160" s="56">
        <f t="shared" si="756"/>
        <v>100</v>
      </c>
      <c r="M2160" s="56">
        <f t="shared" si="757"/>
        <v>100</v>
      </c>
      <c r="N2160" s="56">
        <f t="shared" si="758"/>
        <v>50</v>
      </c>
      <c r="O2160" s="56">
        <f t="shared" si="759"/>
        <v>100</v>
      </c>
      <c r="P2160" s="56">
        <f t="shared" si="760"/>
        <v>100</v>
      </c>
      <c r="Q2160" s="63"/>
      <c r="R2160" s="56"/>
      <c r="S2160" s="60">
        <f t="shared" si="773"/>
        <v>-8.4025318872056332E-3</v>
      </c>
      <c r="T2160" s="64">
        <f t="shared" si="774"/>
        <v>0.13329275715155209</v>
      </c>
      <c r="V2160" s="65"/>
      <c r="W2160" s="65"/>
      <c r="Y2160" s="15" t="str">
        <f t="shared" si="761"/>
        <v>EASY</v>
      </c>
      <c r="AA2160" s="66">
        <f t="shared" si="775"/>
        <v>7.3695624005939209E-2</v>
      </c>
      <c r="AB2160">
        <f>LOOKUP($B2160,'07_L1政策步階'!$A$4:$A$14,'07_L1政策步階'!$C$4:$C$14)</f>
        <v>0</v>
      </c>
      <c r="AC2160" s="65"/>
      <c r="AD2160" s="65"/>
      <c r="AE2160" s="65"/>
      <c r="AF2160" s="65"/>
      <c r="AG2160" s="65"/>
      <c r="AH2160" s="65"/>
      <c r="AI2160" s="65"/>
      <c r="AJ2160" s="65"/>
      <c r="AK2160" s="65"/>
      <c r="AL2160">
        <f t="shared" si="762"/>
        <v>100</v>
      </c>
      <c r="AM2160">
        <f t="shared" si="763"/>
        <v>50</v>
      </c>
      <c r="AN2160" t="str">
        <f t="shared" si="764"/>
        <v/>
      </c>
      <c r="AO2160" t="str">
        <f t="shared" si="765"/>
        <v/>
      </c>
      <c r="AP2160" t="str">
        <f t="shared" si="766"/>
        <v/>
      </c>
      <c r="AQ2160" t="str">
        <f t="shared" si="767"/>
        <v/>
      </c>
      <c r="AR2160" t="str">
        <f t="shared" si="768"/>
        <v/>
      </c>
      <c r="AS2160" t="str">
        <f t="shared" si="769"/>
        <v/>
      </c>
      <c r="AT2160" t="str">
        <f t="shared" si="770"/>
        <v/>
      </c>
      <c r="AU2160" t="str">
        <f t="shared" si="771"/>
        <v/>
      </c>
      <c r="AV2160" t="str">
        <f t="shared" si="772"/>
        <v/>
      </c>
      <c r="AW2160">
        <f>'01_指標庫'!$H$4*ISNUMBER($F2160)+'01_指標庫'!$H$5*ISNUMBER($AA2160)+'01_指標庫'!$H$6*ISNUMBER($G2160)+'01_指標庫'!$H$7*ISNUMBER($H2160)+'01_指標庫'!$H$8*ISNUMBER($AF2160)+'01_指標庫'!$H$9*ISNUMBER($AG2160)+'01_指標庫'!$H$10*ISNUMBER($AB2160)+'01_指標庫'!$H$11*ISNUMBER($AC2160)+'01_指標庫'!$H$12*ISNUMBER($AD2160)+'01_指標庫'!$H$13*ISNUMBER($AE2160)+'01_指標庫'!$H$14*ISNUMBER($I2160)+'01_指標庫'!$H$15*ISNUMBER($AH2160)+'01_指標庫'!$H$16*ISNUMBER($K2160)+'01_指標庫'!$H$17*ISNUMBER($AI2160)+'01_指標庫'!$H$18*ISNUMBER($AJ2160)+'01_指標庫'!$H$19*ISNUMBER($AK2160)+'01_指標庫'!$H$20*ISNUMBER($BB2160)+'01_指標庫'!$H$21*ISNUMBER($BC2160)</f>
        <v>51</v>
      </c>
      <c r="AX2160">
        <f>IF(AW2160=0,50,ROUND(('01_指標庫'!$H$4*IF(ISNUMBER($F2160),L2160,0)+'01_指標庫'!$H$5*IF(ISNUMBER($AA2160),AL2160,0)+'01_指標庫'!$H$6*IF(ISNUMBER($G2160),M2160,0)+'01_指標庫'!$H$7*IF(ISNUMBER($H2160),N2160,0)+'01_指標庫'!$H$8*IF(ISNUMBER($AF2160),AQ2160,0)+'01_指標庫'!$H$9*IF(ISNUMBER($AG2160),AR2160,0)+'01_指標庫'!$H$10*IF(ISNUMBER($AB2160),AM2160,0)+'01_指標庫'!$H$11*IF(ISNUMBER($AC2160),AN2160,0)+'01_指標庫'!$H$12*IF(ISNUMBER($AD2160),AO2160,0)+'01_指標庫'!$H$13*IF(ISNUMBER($AE2160),AP2160,0)+'01_指標庫'!$H$14*IF(ISNUMBER($I2160),O2160,0)+'01_指標庫'!$H$15*IF(ISNUMBER($AH2160),AS2160,0)+'01_指標庫'!$H$16*IF(ISNUMBER($K2160),P2160,0)+'01_指標庫'!$H$17*IF(ISNUMBER($AI2160),AT2160,0)+'01_指標庫'!$H$18*IF(ISNUMBER($AJ2160),AU2160,0)+'01_指標庫'!$H$19*IF(ISNUMBER($AK2160),AV2160,0)+'01_指標庫'!$H$20*IF(ISNUMBER($BB2160),BB2160,0)+'01_指標庫'!$H$21*IF(ISNUMBER($BC2160),BC2160,0))/AW2160,1))</f>
        <v>75.5</v>
      </c>
      <c r="AY2160" s="67"/>
      <c r="AZ2160" s="67"/>
      <c r="BA2160" s="66">
        <f t="shared" si="776"/>
        <v>-4.937691980470893E-3</v>
      </c>
      <c r="BB2160">
        <f t="shared" si="777"/>
        <v>0</v>
      </c>
      <c r="BC2160" t="str">
        <f t="shared" si="778"/>
        <v/>
      </c>
    </row>
    <row r="2161" spans="1:55" ht="15" customHeight="1">
      <c r="A2161" s="56">
        <v>2157</v>
      </c>
      <c r="B2161" s="57">
        <v>45692</v>
      </c>
      <c r="C2161" s="56">
        <v>2025</v>
      </c>
      <c r="D2161" s="58" t="s">
        <v>237</v>
      </c>
      <c r="E2161" s="59">
        <v>21566.92</v>
      </c>
      <c r="F2161" s="60">
        <v>8.5641999999999996E-2</v>
      </c>
      <c r="G2161" s="60">
        <v>-2.3973999999999999E-2</v>
      </c>
      <c r="H2161" s="61">
        <v>0.59179999999999999</v>
      </c>
      <c r="I2161" s="62">
        <v>271</v>
      </c>
      <c r="J2161" s="56" t="s">
        <v>235</v>
      </c>
      <c r="K2161" s="63">
        <v>17.21</v>
      </c>
      <c r="L2161" s="56">
        <f t="shared" si="756"/>
        <v>100</v>
      </c>
      <c r="M2161" s="56">
        <f t="shared" si="757"/>
        <v>100</v>
      </c>
      <c r="N2161" s="56">
        <f t="shared" si="758"/>
        <v>50</v>
      </c>
      <c r="O2161" s="56">
        <f t="shared" si="759"/>
        <v>100</v>
      </c>
      <c r="P2161" s="56">
        <f t="shared" si="760"/>
        <v>100</v>
      </c>
      <c r="Q2161" s="63"/>
      <c r="R2161" s="56"/>
      <c r="S2161" s="60">
        <f t="shared" si="773"/>
        <v>1.2646507255753781E-2</v>
      </c>
      <c r="T2161" s="64">
        <f t="shared" si="774"/>
        <v>-7.5725026852846433E-2</v>
      </c>
      <c r="V2161" s="65"/>
      <c r="W2161" s="65"/>
      <c r="Y2161" s="15" t="str">
        <f t="shared" si="761"/>
        <v>EASY</v>
      </c>
      <c r="AA2161" s="66">
        <f t="shared" si="775"/>
        <v>7.3483155109075105E-2</v>
      </c>
      <c r="AB2161">
        <f>LOOKUP($B2161,'07_L1政策步階'!$A$4:$A$14,'07_L1政策步階'!$C$4:$C$14)</f>
        <v>0</v>
      </c>
      <c r="AC2161" s="65"/>
      <c r="AD2161" s="65"/>
      <c r="AE2161" s="65"/>
      <c r="AF2161" s="65"/>
      <c r="AG2161" s="65"/>
      <c r="AH2161" s="65"/>
      <c r="AI2161" s="65"/>
      <c r="AJ2161" s="65"/>
      <c r="AK2161" s="65"/>
      <c r="AL2161">
        <f t="shared" si="762"/>
        <v>100</v>
      </c>
      <c r="AM2161">
        <f t="shared" si="763"/>
        <v>50</v>
      </c>
      <c r="AN2161" t="str">
        <f t="shared" si="764"/>
        <v/>
      </c>
      <c r="AO2161" t="str">
        <f t="shared" si="765"/>
        <v/>
      </c>
      <c r="AP2161" t="str">
        <f t="shared" si="766"/>
        <v/>
      </c>
      <c r="AQ2161" t="str">
        <f t="shared" si="767"/>
        <v/>
      </c>
      <c r="AR2161" t="str">
        <f t="shared" si="768"/>
        <v/>
      </c>
      <c r="AS2161" t="str">
        <f t="shared" si="769"/>
        <v/>
      </c>
      <c r="AT2161" t="str">
        <f t="shared" si="770"/>
        <v/>
      </c>
      <c r="AU2161" t="str">
        <f t="shared" si="771"/>
        <v/>
      </c>
      <c r="AV2161" t="str">
        <f t="shared" si="772"/>
        <v/>
      </c>
      <c r="AW2161">
        <f>'01_指標庫'!$H$4*ISNUMBER($F2161)+'01_指標庫'!$H$5*ISNUMBER($AA2161)+'01_指標庫'!$H$6*ISNUMBER($G2161)+'01_指標庫'!$H$7*ISNUMBER($H2161)+'01_指標庫'!$H$8*ISNUMBER($AF2161)+'01_指標庫'!$H$9*ISNUMBER($AG2161)+'01_指標庫'!$H$10*ISNUMBER($AB2161)+'01_指標庫'!$H$11*ISNUMBER($AC2161)+'01_指標庫'!$H$12*ISNUMBER($AD2161)+'01_指標庫'!$H$13*ISNUMBER($AE2161)+'01_指標庫'!$H$14*ISNUMBER($I2161)+'01_指標庫'!$H$15*ISNUMBER($AH2161)+'01_指標庫'!$H$16*ISNUMBER($K2161)+'01_指標庫'!$H$17*ISNUMBER($AI2161)+'01_指標庫'!$H$18*ISNUMBER($AJ2161)+'01_指標庫'!$H$19*ISNUMBER($AK2161)+'01_指標庫'!$H$20*ISNUMBER($BB2161)+'01_指標庫'!$H$21*ISNUMBER($BC2161)</f>
        <v>51</v>
      </c>
      <c r="AX2161">
        <f>IF(AW2161=0,50,ROUND(('01_指標庫'!$H$4*IF(ISNUMBER($F2161),L2161,0)+'01_指標庫'!$H$5*IF(ISNUMBER($AA2161),AL2161,0)+'01_指標庫'!$H$6*IF(ISNUMBER($G2161),M2161,0)+'01_指標庫'!$H$7*IF(ISNUMBER($H2161),N2161,0)+'01_指標庫'!$H$8*IF(ISNUMBER($AF2161),AQ2161,0)+'01_指標庫'!$H$9*IF(ISNUMBER($AG2161),AR2161,0)+'01_指標庫'!$H$10*IF(ISNUMBER($AB2161),AM2161,0)+'01_指標庫'!$H$11*IF(ISNUMBER($AC2161),AN2161,0)+'01_指標庫'!$H$12*IF(ISNUMBER($AD2161),AO2161,0)+'01_指標庫'!$H$13*IF(ISNUMBER($AE2161),AP2161,0)+'01_指標庫'!$H$14*IF(ISNUMBER($I2161),O2161,0)+'01_指標庫'!$H$15*IF(ISNUMBER($AH2161),AS2161,0)+'01_指標庫'!$H$16*IF(ISNUMBER($K2161),P2161,0)+'01_指標庫'!$H$17*IF(ISNUMBER($AI2161),AT2161,0)+'01_指標庫'!$H$18*IF(ISNUMBER($AJ2161),AU2161,0)+'01_指標庫'!$H$19*IF(ISNUMBER($AK2161),AV2161,0)+'01_指標庫'!$H$20*IF(ISNUMBER($BB2161),BB2161,0)+'01_指標庫'!$H$21*IF(ISNUMBER($BC2161),BC2161,0))/AW2161,1))</f>
        <v>75.5</v>
      </c>
      <c r="AY2161" s="67"/>
      <c r="AZ2161" s="67"/>
      <c r="BA2161" s="66">
        <f t="shared" si="776"/>
        <v>-3.9749672660541746E-3</v>
      </c>
      <c r="BB2161">
        <f t="shared" si="777"/>
        <v>0</v>
      </c>
      <c r="BC2161" t="str">
        <f t="shared" si="778"/>
        <v/>
      </c>
    </row>
    <row r="2162" spans="1:55" ht="15" customHeight="1">
      <c r="A2162" s="56">
        <v>2158</v>
      </c>
      <c r="B2162" s="57">
        <v>45693</v>
      </c>
      <c r="C2162" s="56">
        <v>2025</v>
      </c>
      <c r="D2162" s="58" t="s">
        <v>238</v>
      </c>
      <c r="E2162" s="59">
        <v>21658.16</v>
      </c>
      <c r="F2162" s="60">
        <v>8.9066000000000006E-2</v>
      </c>
      <c r="G2162" s="60">
        <v>-1.9845000000000002E-2</v>
      </c>
      <c r="H2162" s="61">
        <v>0.65310000000000001</v>
      </c>
      <c r="I2162" s="62">
        <v>269</v>
      </c>
      <c r="J2162" s="56" t="s">
        <v>235</v>
      </c>
      <c r="K2162" s="63">
        <v>15.77</v>
      </c>
      <c r="L2162" s="56">
        <f t="shared" si="756"/>
        <v>100</v>
      </c>
      <c r="M2162" s="56">
        <f t="shared" si="757"/>
        <v>100</v>
      </c>
      <c r="N2162" s="56">
        <f t="shared" si="758"/>
        <v>100</v>
      </c>
      <c r="O2162" s="56">
        <f t="shared" si="759"/>
        <v>100</v>
      </c>
      <c r="P2162" s="56">
        <f t="shared" si="760"/>
        <v>100</v>
      </c>
      <c r="Q2162" s="63"/>
      <c r="R2162" s="56"/>
      <c r="S2162" s="60">
        <f t="shared" si="773"/>
        <v>4.2305530877844166E-3</v>
      </c>
      <c r="T2162" s="64">
        <f t="shared" si="774"/>
        <v>-8.3672283556072147E-2</v>
      </c>
      <c r="V2162" s="65"/>
      <c r="W2162" s="65"/>
      <c r="Y2162" s="15" t="str">
        <f t="shared" si="761"/>
        <v>EASY</v>
      </c>
      <c r="AA2162" s="66">
        <f t="shared" si="775"/>
        <v>7.3329051004023205E-2</v>
      </c>
      <c r="AB2162">
        <f>LOOKUP($B2162,'07_L1政策步階'!$A$4:$A$14,'07_L1政策步階'!$C$4:$C$14)</f>
        <v>0</v>
      </c>
      <c r="AC2162" s="65"/>
      <c r="AD2162" s="65"/>
      <c r="AE2162" s="65"/>
      <c r="AF2162" s="65"/>
      <c r="AG2162" s="65"/>
      <c r="AH2162" s="65"/>
      <c r="AI2162" s="65"/>
      <c r="AJ2162" s="65"/>
      <c r="AK2162" s="65"/>
      <c r="AL2162">
        <f t="shared" si="762"/>
        <v>100</v>
      </c>
      <c r="AM2162">
        <f t="shared" si="763"/>
        <v>50</v>
      </c>
      <c r="AN2162" t="str">
        <f t="shared" si="764"/>
        <v/>
      </c>
      <c r="AO2162" t="str">
        <f t="shared" si="765"/>
        <v/>
      </c>
      <c r="AP2162" t="str">
        <f t="shared" si="766"/>
        <v/>
      </c>
      <c r="AQ2162" t="str">
        <f t="shared" si="767"/>
        <v/>
      </c>
      <c r="AR2162" t="str">
        <f t="shared" si="768"/>
        <v/>
      </c>
      <c r="AS2162" t="str">
        <f t="shared" si="769"/>
        <v/>
      </c>
      <c r="AT2162" t="str">
        <f t="shared" si="770"/>
        <v/>
      </c>
      <c r="AU2162" t="str">
        <f t="shared" si="771"/>
        <v/>
      </c>
      <c r="AV2162" t="str">
        <f t="shared" si="772"/>
        <v/>
      </c>
      <c r="AW2162">
        <f>'01_指標庫'!$H$4*ISNUMBER($F2162)+'01_指標庫'!$H$5*ISNUMBER($AA2162)+'01_指標庫'!$H$6*ISNUMBER($G2162)+'01_指標庫'!$H$7*ISNUMBER($H2162)+'01_指標庫'!$H$8*ISNUMBER($AF2162)+'01_指標庫'!$H$9*ISNUMBER($AG2162)+'01_指標庫'!$H$10*ISNUMBER($AB2162)+'01_指標庫'!$H$11*ISNUMBER($AC2162)+'01_指標庫'!$H$12*ISNUMBER($AD2162)+'01_指標庫'!$H$13*ISNUMBER($AE2162)+'01_指標庫'!$H$14*ISNUMBER($I2162)+'01_指標庫'!$H$15*ISNUMBER($AH2162)+'01_指標庫'!$H$16*ISNUMBER($K2162)+'01_指標庫'!$H$17*ISNUMBER($AI2162)+'01_指標庫'!$H$18*ISNUMBER($AJ2162)+'01_指標庫'!$H$19*ISNUMBER($AK2162)+'01_指標庫'!$H$20*ISNUMBER($BB2162)+'01_指標庫'!$H$21*ISNUMBER($BC2162)</f>
        <v>51</v>
      </c>
      <c r="AX2162">
        <f>IF(AW2162=0,50,ROUND(('01_指標庫'!$H$4*IF(ISNUMBER($F2162),L2162,0)+'01_指標庫'!$H$5*IF(ISNUMBER($AA2162),AL2162,0)+'01_指標庫'!$H$6*IF(ISNUMBER($G2162),M2162,0)+'01_指標庫'!$H$7*IF(ISNUMBER($H2162),N2162,0)+'01_指標庫'!$H$8*IF(ISNUMBER($AF2162),AQ2162,0)+'01_指標庫'!$H$9*IF(ISNUMBER($AG2162),AR2162,0)+'01_指標庫'!$H$10*IF(ISNUMBER($AB2162),AM2162,0)+'01_指標庫'!$H$11*IF(ISNUMBER($AC2162),AN2162,0)+'01_指標庫'!$H$12*IF(ISNUMBER($AD2162),AO2162,0)+'01_指標庫'!$H$13*IF(ISNUMBER($AE2162),AP2162,0)+'01_指標庫'!$H$14*IF(ISNUMBER($I2162),O2162,0)+'01_指標庫'!$H$15*IF(ISNUMBER($AH2162),AS2162,0)+'01_指標庫'!$H$16*IF(ISNUMBER($K2162),P2162,0)+'01_指標庫'!$H$17*IF(ISNUMBER($AI2162),AT2162,0)+'01_指標庫'!$H$18*IF(ISNUMBER($AJ2162),AU2162,0)+'01_指標庫'!$H$19*IF(ISNUMBER($AK2162),AV2162,0)+'01_指標庫'!$H$20*IF(ISNUMBER($BB2162),BB2162,0)+'01_指標庫'!$H$21*IF(ISNUMBER($BC2162),BC2162,0))/AW2162,1))</f>
        <v>89.2</v>
      </c>
      <c r="AY2162" s="67"/>
      <c r="AZ2162" s="67"/>
      <c r="BA2162" s="66">
        <f t="shared" si="776"/>
        <v>-7.8021038122666475E-4</v>
      </c>
      <c r="BB2162">
        <f t="shared" si="777"/>
        <v>50</v>
      </c>
      <c r="BC2162" t="str">
        <f t="shared" si="778"/>
        <v/>
      </c>
    </row>
    <row r="2163" spans="1:55" ht="15" customHeight="1">
      <c r="A2163" s="56">
        <v>2159</v>
      </c>
      <c r="B2163" s="57">
        <v>45694</v>
      </c>
      <c r="C2163" s="56">
        <v>2025</v>
      </c>
      <c r="D2163" s="58" t="s">
        <v>239</v>
      </c>
      <c r="E2163" s="59">
        <v>21774.07</v>
      </c>
      <c r="F2163" s="60">
        <v>9.3591999999999995E-2</v>
      </c>
      <c r="G2163" s="60">
        <v>-1.4599000000000001E-2</v>
      </c>
      <c r="H2163" s="61">
        <v>0.61219999999999997</v>
      </c>
      <c r="I2163" s="62">
        <v>266</v>
      </c>
      <c r="J2163" s="56" t="s">
        <v>235</v>
      </c>
      <c r="K2163" s="63">
        <v>15.5</v>
      </c>
      <c r="L2163" s="56">
        <f t="shared" si="756"/>
        <v>100</v>
      </c>
      <c r="M2163" s="56">
        <f t="shared" si="757"/>
        <v>100</v>
      </c>
      <c r="N2163" s="56">
        <f t="shared" si="758"/>
        <v>100</v>
      </c>
      <c r="O2163" s="56">
        <f t="shared" si="759"/>
        <v>100</v>
      </c>
      <c r="P2163" s="56">
        <f t="shared" si="760"/>
        <v>100</v>
      </c>
      <c r="Q2163" s="63"/>
      <c r="R2163" s="56"/>
      <c r="S2163" s="60">
        <f t="shared" si="773"/>
        <v>5.3517935041573761E-3</v>
      </c>
      <c r="T2163" s="64">
        <f t="shared" si="774"/>
        <v>-1.7121116043119833E-2</v>
      </c>
      <c r="V2163" s="65"/>
      <c r="W2163" s="65"/>
      <c r="Y2163" s="15" t="str">
        <f t="shared" si="761"/>
        <v>EASY</v>
      </c>
      <c r="AA2163" s="66">
        <f t="shared" si="775"/>
        <v>7.3090339673809623E-2</v>
      </c>
      <c r="AB2163">
        <f>LOOKUP($B2163,'07_L1政策步階'!$A$4:$A$14,'07_L1政策步階'!$C$4:$C$14)</f>
        <v>0</v>
      </c>
      <c r="AC2163" s="65"/>
      <c r="AD2163" s="65"/>
      <c r="AE2163" s="65"/>
      <c r="AF2163" s="65"/>
      <c r="AG2163" s="65"/>
      <c r="AH2163" s="65"/>
      <c r="AI2163" s="65"/>
      <c r="AJ2163" s="65"/>
      <c r="AK2163" s="65"/>
      <c r="AL2163">
        <f t="shared" si="762"/>
        <v>100</v>
      </c>
      <c r="AM2163">
        <f t="shared" si="763"/>
        <v>50</v>
      </c>
      <c r="AN2163" t="str">
        <f t="shared" si="764"/>
        <v/>
      </c>
      <c r="AO2163" t="str">
        <f t="shared" si="765"/>
        <v/>
      </c>
      <c r="AP2163" t="str">
        <f t="shared" si="766"/>
        <v/>
      </c>
      <c r="AQ2163" t="str">
        <f t="shared" si="767"/>
        <v/>
      </c>
      <c r="AR2163" t="str">
        <f t="shared" si="768"/>
        <v/>
      </c>
      <c r="AS2163" t="str">
        <f t="shared" si="769"/>
        <v/>
      </c>
      <c r="AT2163" t="str">
        <f t="shared" si="770"/>
        <v/>
      </c>
      <c r="AU2163" t="str">
        <f t="shared" si="771"/>
        <v/>
      </c>
      <c r="AV2163" t="str">
        <f t="shared" si="772"/>
        <v/>
      </c>
      <c r="AW2163">
        <f>'01_指標庫'!$H$4*ISNUMBER($F2163)+'01_指標庫'!$H$5*ISNUMBER($AA2163)+'01_指標庫'!$H$6*ISNUMBER($G2163)+'01_指標庫'!$H$7*ISNUMBER($H2163)+'01_指標庫'!$H$8*ISNUMBER($AF2163)+'01_指標庫'!$H$9*ISNUMBER($AG2163)+'01_指標庫'!$H$10*ISNUMBER($AB2163)+'01_指標庫'!$H$11*ISNUMBER($AC2163)+'01_指標庫'!$H$12*ISNUMBER($AD2163)+'01_指標庫'!$H$13*ISNUMBER($AE2163)+'01_指標庫'!$H$14*ISNUMBER($I2163)+'01_指標庫'!$H$15*ISNUMBER($AH2163)+'01_指標庫'!$H$16*ISNUMBER($K2163)+'01_指標庫'!$H$17*ISNUMBER($AI2163)+'01_指標庫'!$H$18*ISNUMBER($AJ2163)+'01_指標庫'!$H$19*ISNUMBER($AK2163)+'01_指標庫'!$H$20*ISNUMBER($BB2163)+'01_指標庫'!$H$21*ISNUMBER($BC2163)</f>
        <v>51</v>
      </c>
      <c r="AX2163">
        <f>IF(AW2163=0,50,ROUND(('01_指標庫'!$H$4*IF(ISNUMBER($F2163),L2163,0)+'01_指標庫'!$H$5*IF(ISNUMBER($AA2163),AL2163,0)+'01_指標庫'!$H$6*IF(ISNUMBER($G2163),M2163,0)+'01_指標庫'!$H$7*IF(ISNUMBER($H2163),N2163,0)+'01_指標庫'!$H$8*IF(ISNUMBER($AF2163),AQ2163,0)+'01_指標庫'!$H$9*IF(ISNUMBER($AG2163),AR2163,0)+'01_指標庫'!$H$10*IF(ISNUMBER($AB2163),AM2163,0)+'01_指標庫'!$H$11*IF(ISNUMBER($AC2163),AN2163,0)+'01_指標庫'!$H$12*IF(ISNUMBER($AD2163),AO2163,0)+'01_指標庫'!$H$13*IF(ISNUMBER($AE2163),AP2163,0)+'01_指標庫'!$H$14*IF(ISNUMBER($I2163),O2163,0)+'01_指標庫'!$H$15*IF(ISNUMBER($AH2163),AS2163,0)+'01_指標庫'!$H$16*IF(ISNUMBER($K2163),P2163,0)+'01_指標庫'!$H$17*IF(ISNUMBER($AI2163),AT2163,0)+'01_指標庫'!$H$18*IF(ISNUMBER($AJ2163),AU2163,0)+'01_指標庫'!$H$19*IF(ISNUMBER($AK2163),AV2163,0)+'01_指標庫'!$H$20*IF(ISNUMBER($BB2163),BB2163,0)+'01_指標庫'!$H$21*IF(ISNUMBER($BC2163),BC2163,0))/AW2163,1))</f>
        <v>89.2</v>
      </c>
      <c r="AY2163" s="67"/>
      <c r="AZ2163" s="67"/>
      <c r="BA2163" s="66">
        <f t="shared" si="776"/>
        <v>2.2824932115041996E-3</v>
      </c>
      <c r="BB2163">
        <f t="shared" si="777"/>
        <v>50</v>
      </c>
      <c r="BC2163" t="str">
        <f t="shared" si="778"/>
        <v/>
      </c>
    </row>
    <row r="2164" spans="1:55" ht="15" customHeight="1">
      <c r="A2164" s="56">
        <v>2160</v>
      </c>
      <c r="B2164" s="57">
        <v>45695</v>
      </c>
      <c r="C2164" s="56">
        <v>2025</v>
      </c>
      <c r="D2164" s="58" t="s">
        <v>234</v>
      </c>
      <c r="E2164" s="59">
        <v>21491.31</v>
      </c>
      <c r="F2164" s="60">
        <v>7.8230999999999995E-2</v>
      </c>
      <c r="G2164" s="60">
        <v>-2.7396E-2</v>
      </c>
      <c r="H2164" s="61">
        <v>0.59179999999999999</v>
      </c>
      <c r="I2164" s="62">
        <v>267</v>
      </c>
      <c r="J2164" s="56" t="s">
        <v>235</v>
      </c>
      <c r="K2164" s="63">
        <v>16.54</v>
      </c>
      <c r="L2164" s="56">
        <f t="shared" si="756"/>
        <v>100</v>
      </c>
      <c r="M2164" s="56">
        <f t="shared" si="757"/>
        <v>100</v>
      </c>
      <c r="N2164" s="56">
        <f t="shared" si="758"/>
        <v>50</v>
      </c>
      <c r="O2164" s="56">
        <f t="shared" si="759"/>
        <v>100</v>
      </c>
      <c r="P2164" s="56">
        <f t="shared" si="760"/>
        <v>100</v>
      </c>
      <c r="Q2164" s="63"/>
      <c r="R2164" s="56"/>
      <c r="S2164" s="60">
        <f t="shared" si="773"/>
        <v>-1.2986088498842863E-2</v>
      </c>
      <c r="T2164" s="64">
        <f t="shared" si="774"/>
        <v>6.7096774193548425E-2</v>
      </c>
      <c r="V2164" s="65"/>
      <c r="W2164" s="65"/>
      <c r="Y2164" s="15" t="str">
        <f t="shared" si="761"/>
        <v>EASY</v>
      </c>
      <c r="AA2164" s="66">
        <f t="shared" si="775"/>
        <v>7.2655622352406635E-2</v>
      </c>
      <c r="AB2164">
        <f>LOOKUP($B2164,'07_L1政策步階'!$A$4:$A$14,'07_L1政策步階'!$C$4:$C$14)</f>
        <v>0</v>
      </c>
      <c r="AC2164" s="65"/>
      <c r="AD2164" s="65"/>
      <c r="AE2164" s="65"/>
      <c r="AF2164" s="65"/>
      <c r="AG2164" s="65"/>
      <c r="AH2164" s="65"/>
      <c r="AI2164" s="65"/>
      <c r="AJ2164" s="65"/>
      <c r="AK2164" s="65"/>
      <c r="AL2164">
        <f t="shared" si="762"/>
        <v>100</v>
      </c>
      <c r="AM2164">
        <f t="shared" si="763"/>
        <v>50</v>
      </c>
      <c r="AN2164" t="str">
        <f t="shared" si="764"/>
        <v/>
      </c>
      <c r="AO2164" t="str">
        <f t="shared" si="765"/>
        <v/>
      </c>
      <c r="AP2164" t="str">
        <f t="shared" si="766"/>
        <v/>
      </c>
      <c r="AQ2164" t="str">
        <f t="shared" si="767"/>
        <v/>
      </c>
      <c r="AR2164" t="str">
        <f t="shared" si="768"/>
        <v/>
      </c>
      <c r="AS2164" t="str">
        <f t="shared" si="769"/>
        <v/>
      </c>
      <c r="AT2164" t="str">
        <f t="shared" si="770"/>
        <v/>
      </c>
      <c r="AU2164" t="str">
        <f t="shared" si="771"/>
        <v/>
      </c>
      <c r="AV2164" t="str">
        <f t="shared" si="772"/>
        <v/>
      </c>
      <c r="AW2164">
        <f>'01_指標庫'!$H$4*ISNUMBER($F2164)+'01_指標庫'!$H$5*ISNUMBER($AA2164)+'01_指標庫'!$H$6*ISNUMBER($G2164)+'01_指標庫'!$H$7*ISNUMBER($H2164)+'01_指標庫'!$H$8*ISNUMBER($AF2164)+'01_指標庫'!$H$9*ISNUMBER($AG2164)+'01_指標庫'!$H$10*ISNUMBER($AB2164)+'01_指標庫'!$H$11*ISNUMBER($AC2164)+'01_指標庫'!$H$12*ISNUMBER($AD2164)+'01_指標庫'!$H$13*ISNUMBER($AE2164)+'01_指標庫'!$H$14*ISNUMBER($I2164)+'01_指標庫'!$H$15*ISNUMBER($AH2164)+'01_指標庫'!$H$16*ISNUMBER($K2164)+'01_指標庫'!$H$17*ISNUMBER($AI2164)+'01_指標庫'!$H$18*ISNUMBER($AJ2164)+'01_指標庫'!$H$19*ISNUMBER($AK2164)+'01_指標庫'!$H$20*ISNUMBER($BB2164)+'01_指標庫'!$H$21*ISNUMBER($BC2164)</f>
        <v>51</v>
      </c>
      <c r="AX2164">
        <f>IF(AW2164=0,50,ROUND(('01_指標庫'!$H$4*IF(ISNUMBER($F2164),L2164,0)+'01_指標庫'!$H$5*IF(ISNUMBER($AA2164),AL2164,0)+'01_指標庫'!$H$6*IF(ISNUMBER($G2164),M2164,0)+'01_指標庫'!$H$7*IF(ISNUMBER($H2164),N2164,0)+'01_指標庫'!$H$8*IF(ISNUMBER($AF2164),AQ2164,0)+'01_指標庫'!$H$9*IF(ISNUMBER($AG2164),AR2164,0)+'01_指標庫'!$H$10*IF(ISNUMBER($AB2164),AM2164,0)+'01_指標庫'!$H$11*IF(ISNUMBER($AC2164),AN2164,0)+'01_指標庫'!$H$12*IF(ISNUMBER($AD2164),AO2164,0)+'01_指標庫'!$H$13*IF(ISNUMBER($AE2164),AP2164,0)+'01_指標庫'!$H$14*IF(ISNUMBER($I2164),O2164,0)+'01_指標庫'!$H$15*IF(ISNUMBER($AH2164),AS2164,0)+'01_指標庫'!$H$16*IF(ISNUMBER($K2164),P2164,0)+'01_指標庫'!$H$17*IF(ISNUMBER($AI2164),AT2164,0)+'01_指標庫'!$H$18*IF(ISNUMBER($AJ2164),AU2164,0)+'01_指標庫'!$H$19*IF(ISNUMBER($AK2164),AV2164,0)+'01_指標庫'!$H$20*IF(ISNUMBER($BB2164),BB2164,0)+'01_指標庫'!$H$21*IF(ISNUMBER($BC2164),BC2164,0))/AW2164,1))</f>
        <v>81.400000000000006</v>
      </c>
      <c r="AY2164" s="67"/>
      <c r="AZ2164" s="67"/>
      <c r="BA2164" s="66">
        <f t="shared" si="776"/>
        <v>3.725230180524175E-3</v>
      </c>
      <c r="BB2164">
        <f t="shared" si="777"/>
        <v>50</v>
      </c>
      <c r="BC2164" t="str">
        <f t="shared" si="778"/>
        <v/>
      </c>
    </row>
    <row r="2165" spans="1:55" ht="15" customHeight="1">
      <c r="A2165" s="56">
        <v>2161</v>
      </c>
      <c r="B2165" s="57">
        <v>45698</v>
      </c>
      <c r="C2165" s="56">
        <v>2025</v>
      </c>
      <c r="D2165" s="58" t="s">
        <v>236</v>
      </c>
      <c r="E2165" s="59">
        <v>21756.73</v>
      </c>
      <c r="F2165" s="60">
        <v>9.0375999999999998E-2</v>
      </c>
      <c r="G2165" s="60">
        <v>-1.5384E-2</v>
      </c>
      <c r="H2165" s="61">
        <v>0.59179999999999999</v>
      </c>
      <c r="I2165" s="62">
        <v>266</v>
      </c>
      <c r="J2165" s="56" t="s">
        <v>235</v>
      </c>
      <c r="K2165" s="63">
        <v>15.81</v>
      </c>
      <c r="L2165" s="56">
        <f t="shared" si="756"/>
        <v>100</v>
      </c>
      <c r="M2165" s="56">
        <f t="shared" si="757"/>
        <v>100</v>
      </c>
      <c r="N2165" s="56">
        <f t="shared" si="758"/>
        <v>50</v>
      </c>
      <c r="O2165" s="56">
        <f t="shared" si="759"/>
        <v>100</v>
      </c>
      <c r="P2165" s="56">
        <f t="shared" si="760"/>
        <v>100</v>
      </c>
      <c r="Q2165" s="63"/>
      <c r="R2165" s="56"/>
      <c r="S2165" s="60">
        <f t="shared" si="773"/>
        <v>1.2350108020404482E-2</v>
      </c>
      <c r="T2165" s="64">
        <f t="shared" si="774"/>
        <v>-4.413542926239411E-2</v>
      </c>
      <c r="V2165" s="65"/>
      <c r="W2165" s="65"/>
      <c r="Y2165" s="15" t="str">
        <f t="shared" si="761"/>
        <v>EASY</v>
      </c>
      <c r="AA2165" s="66">
        <f t="shared" si="775"/>
        <v>7.2457849769514748E-2</v>
      </c>
      <c r="AB2165">
        <f>LOOKUP($B2165,'07_L1政策步階'!$A$4:$A$14,'07_L1政策步階'!$C$4:$C$14)</f>
        <v>0</v>
      </c>
      <c r="AC2165" s="65"/>
      <c r="AD2165" s="65"/>
      <c r="AE2165" s="65"/>
      <c r="AF2165" s="65"/>
      <c r="AG2165" s="65"/>
      <c r="AH2165" s="65"/>
      <c r="AI2165" s="65"/>
      <c r="AJ2165" s="65"/>
      <c r="AK2165" s="65"/>
      <c r="AL2165">
        <f t="shared" si="762"/>
        <v>100</v>
      </c>
      <c r="AM2165">
        <f t="shared" si="763"/>
        <v>50</v>
      </c>
      <c r="AN2165" t="str">
        <f t="shared" si="764"/>
        <v/>
      </c>
      <c r="AO2165" t="str">
        <f t="shared" si="765"/>
        <v/>
      </c>
      <c r="AP2165" t="str">
        <f t="shared" si="766"/>
        <v/>
      </c>
      <c r="AQ2165" t="str">
        <f t="shared" si="767"/>
        <v/>
      </c>
      <c r="AR2165" t="str">
        <f t="shared" si="768"/>
        <v/>
      </c>
      <c r="AS2165" t="str">
        <f t="shared" si="769"/>
        <v/>
      </c>
      <c r="AT2165" t="str">
        <f t="shared" si="770"/>
        <v/>
      </c>
      <c r="AU2165" t="str">
        <f t="shared" si="771"/>
        <v/>
      </c>
      <c r="AV2165" t="str">
        <f t="shared" si="772"/>
        <v/>
      </c>
      <c r="AW2165">
        <f>'01_指標庫'!$H$4*ISNUMBER($F2165)+'01_指標庫'!$H$5*ISNUMBER($AA2165)+'01_指標庫'!$H$6*ISNUMBER($G2165)+'01_指標庫'!$H$7*ISNUMBER($H2165)+'01_指標庫'!$H$8*ISNUMBER($AF2165)+'01_指標庫'!$H$9*ISNUMBER($AG2165)+'01_指標庫'!$H$10*ISNUMBER($AB2165)+'01_指標庫'!$H$11*ISNUMBER($AC2165)+'01_指標庫'!$H$12*ISNUMBER($AD2165)+'01_指標庫'!$H$13*ISNUMBER($AE2165)+'01_指標庫'!$H$14*ISNUMBER($I2165)+'01_指標庫'!$H$15*ISNUMBER($AH2165)+'01_指標庫'!$H$16*ISNUMBER($K2165)+'01_指標庫'!$H$17*ISNUMBER($AI2165)+'01_指標庫'!$H$18*ISNUMBER($AJ2165)+'01_指標庫'!$H$19*ISNUMBER($AK2165)+'01_指標庫'!$H$20*ISNUMBER($BB2165)+'01_指標庫'!$H$21*ISNUMBER($BC2165)</f>
        <v>51</v>
      </c>
      <c r="AX2165">
        <f>IF(AW2165=0,50,ROUND(('01_指標庫'!$H$4*IF(ISNUMBER($F2165),L2165,0)+'01_指標庫'!$H$5*IF(ISNUMBER($AA2165),AL2165,0)+'01_指標庫'!$H$6*IF(ISNUMBER($G2165),M2165,0)+'01_指標庫'!$H$7*IF(ISNUMBER($H2165),N2165,0)+'01_指標庫'!$H$8*IF(ISNUMBER($AF2165),AQ2165,0)+'01_指標庫'!$H$9*IF(ISNUMBER($AG2165),AR2165,0)+'01_指標庫'!$H$10*IF(ISNUMBER($AB2165),AM2165,0)+'01_指標庫'!$H$11*IF(ISNUMBER($AC2165),AN2165,0)+'01_指標庫'!$H$12*IF(ISNUMBER($AD2165),AO2165,0)+'01_指標庫'!$H$13*IF(ISNUMBER($AE2165),AP2165,0)+'01_指標庫'!$H$14*IF(ISNUMBER($I2165),O2165,0)+'01_指標庫'!$H$15*IF(ISNUMBER($AH2165),AS2165,0)+'01_指標庫'!$H$16*IF(ISNUMBER($K2165),P2165,0)+'01_指標庫'!$H$17*IF(ISNUMBER($AI2165),AT2165,0)+'01_指標庫'!$H$18*IF(ISNUMBER($AJ2165),AU2165,0)+'01_指標庫'!$H$19*IF(ISNUMBER($AK2165),AV2165,0)+'01_指標庫'!$H$20*IF(ISNUMBER($BB2165),BB2165,0)+'01_指標庫'!$H$21*IF(ISNUMBER($BC2165),BC2165,0))/AW2165,1))</f>
        <v>81.400000000000006</v>
      </c>
      <c r="AY2165" s="67"/>
      <c r="AZ2165" s="67"/>
      <c r="BA2165" s="66">
        <f t="shared" si="776"/>
        <v>5.055304081456713E-3</v>
      </c>
      <c r="BB2165">
        <f t="shared" si="777"/>
        <v>50</v>
      </c>
      <c r="BC2165" t="str">
        <f t="shared" si="778"/>
        <v/>
      </c>
    </row>
    <row r="2166" spans="1:55" ht="15" customHeight="1">
      <c r="A2166" s="56">
        <v>2162</v>
      </c>
      <c r="B2166" s="57">
        <v>45699</v>
      </c>
      <c r="C2166" s="56">
        <v>2025</v>
      </c>
      <c r="D2166" s="58" t="s">
        <v>237</v>
      </c>
      <c r="E2166" s="59">
        <v>21693.52</v>
      </c>
      <c r="F2166" s="60">
        <v>8.6073999999999998E-2</v>
      </c>
      <c r="G2166" s="60">
        <v>-1.8244E-2</v>
      </c>
      <c r="H2166" s="61">
        <v>0.57140000000000002</v>
      </c>
      <c r="I2166" s="62">
        <v>266</v>
      </c>
      <c r="J2166" s="56" t="s">
        <v>235</v>
      </c>
      <c r="K2166" s="63">
        <v>16.02</v>
      </c>
      <c r="L2166" s="56">
        <f t="shared" si="756"/>
        <v>100</v>
      </c>
      <c r="M2166" s="56">
        <f t="shared" si="757"/>
        <v>100</v>
      </c>
      <c r="N2166" s="56">
        <f t="shared" si="758"/>
        <v>50</v>
      </c>
      <c r="O2166" s="56">
        <f t="shared" si="759"/>
        <v>100</v>
      </c>
      <c r="P2166" s="56">
        <f t="shared" si="760"/>
        <v>100</v>
      </c>
      <c r="Q2166" s="63"/>
      <c r="R2166" s="56"/>
      <c r="S2166" s="60">
        <f t="shared" si="773"/>
        <v>-2.9053079208134491E-3</v>
      </c>
      <c r="T2166" s="64">
        <f t="shared" si="774"/>
        <v>1.3282732447817747E-2</v>
      </c>
      <c r="V2166" s="65"/>
      <c r="W2166" s="65"/>
      <c r="Y2166" s="15" t="str">
        <f t="shared" si="761"/>
        <v>EASY</v>
      </c>
      <c r="AA2166" s="66">
        <f t="shared" si="775"/>
        <v>7.2110865350124786E-2</v>
      </c>
      <c r="AB2166">
        <f>LOOKUP($B2166,'07_L1政策步階'!$A$4:$A$14,'07_L1政策步階'!$C$4:$C$14)</f>
        <v>0</v>
      </c>
      <c r="AC2166" s="65"/>
      <c r="AD2166" s="65"/>
      <c r="AE2166" s="65"/>
      <c r="AF2166" s="65"/>
      <c r="AG2166" s="65"/>
      <c r="AH2166" s="65"/>
      <c r="AI2166" s="65"/>
      <c r="AJ2166" s="65"/>
      <c r="AK2166" s="65"/>
      <c r="AL2166">
        <f t="shared" si="762"/>
        <v>100</v>
      </c>
      <c r="AM2166">
        <f t="shared" si="763"/>
        <v>50</v>
      </c>
      <c r="AN2166" t="str">
        <f t="shared" si="764"/>
        <v/>
      </c>
      <c r="AO2166" t="str">
        <f t="shared" si="765"/>
        <v/>
      </c>
      <c r="AP2166" t="str">
        <f t="shared" si="766"/>
        <v/>
      </c>
      <c r="AQ2166" t="str">
        <f t="shared" si="767"/>
        <v/>
      </c>
      <c r="AR2166" t="str">
        <f t="shared" si="768"/>
        <v/>
      </c>
      <c r="AS2166" t="str">
        <f t="shared" si="769"/>
        <v/>
      </c>
      <c r="AT2166" t="str">
        <f t="shared" si="770"/>
        <v/>
      </c>
      <c r="AU2166" t="str">
        <f t="shared" si="771"/>
        <v/>
      </c>
      <c r="AV2166" t="str">
        <f t="shared" si="772"/>
        <v/>
      </c>
      <c r="AW2166">
        <f>'01_指標庫'!$H$4*ISNUMBER($F2166)+'01_指標庫'!$H$5*ISNUMBER($AA2166)+'01_指標庫'!$H$6*ISNUMBER($G2166)+'01_指標庫'!$H$7*ISNUMBER($H2166)+'01_指標庫'!$H$8*ISNUMBER($AF2166)+'01_指標庫'!$H$9*ISNUMBER($AG2166)+'01_指標庫'!$H$10*ISNUMBER($AB2166)+'01_指標庫'!$H$11*ISNUMBER($AC2166)+'01_指標庫'!$H$12*ISNUMBER($AD2166)+'01_指標庫'!$H$13*ISNUMBER($AE2166)+'01_指標庫'!$H$14*ISNUMBER($I2166)+'01_指標庫'!$H$15*ISNUMBER($AH2166)+'01_指標庫'!$H$16*ISNUMBER($K2166)+'01_指標庫'!$H$17*ISNUMBER($AI2166)+'01_指標庫'!$H$18*ISNUMBER($AJ2166)+'01_指標庫'!$H$19*ISNUMBER($AK2166)+'01_指標庫'!$H$20*ISNUMBER($BB2166)+'01_指標庫'!$H$21*ISNUMBER($BC2166)</f>
        <v>51</v>
      </c>
      <c r="AX2166">
        <f>IF(AW2166=0,50,ROUND(('01_指標庫'!$H$4*IF(ISNUMBER($F2166),L2166,0)+'01_指標庫'!$H$5*IF(ISNUMBER($AA2166),AL2166,0)+'01_指標庫'!$H$6*IF(ISNUMBER($G2166),M2166,0)+'01_指標庫'!$H$7*IF(ISNUMBER($H2166),N2166,0)+'01_指標庫'!$H$8*IF(ISNUMBER($AF2166),AQ2166,0)+'01_指標庫'!$H$9*IF(ISNUMBER($AG2166),AR2166,0)+'01_指標庫'!$H$10*IF(ISNUMBER($AB2166),AM2166,0)+'01_指標庫'!$H$11*IF(ISNUMBER($AC2166),AN2166,0)+'01_指標庫'!$H$12*IF(ISNUMBER($AD2166),AO2166,0)+'01_指標庫'!$H$13*IF(ISNUMBER($AE2166),AP2166,0)+'01_指標庫'!$H$14*IF(ISNUMBER($I2166),O2166,0)+'01_指標庫'!$H$15*IF(ISNUMBER($AH2166),AS2166,0)+'01_指標庫'!$H$16*IF(ISNUMBER($K2166),P2166,0)+'01_指標庫'!$H$17*IF(ISNUMBER($AI2166),AT2166,0)+'01_指標庫'!$H$18*IF(ISNUMBER($AJ2166),AU2166,0)+'01_指標庫'!$H$19*IF(ISNUMBER($AK2166),AV2166,0)+'01_指標庫'!$H$20*IF(ISNUMBER($BB2166),BB2166,0)+'01_指標庫'!$H$21*IF(ISNUMBER($BC2166),BC2166,0))/AW2166,1))</f>
        <v>81.400000000000006</v>
      </c>
      <c r="AY2166" s="67"/>
      <c r="AZ2166" s="67"/>
      <c r="BA2166" s="66">
        <f t="shared" si="776"/>
        <v>5.1552635572031935E-3</v>
      </c>
      <c r="BB2166">
        <f t="shared" si="777"/>
        <v>50</v>
      </c>
      <c r="BC2166" t="str">
        <f t="shared" si="778"/>
        <v/>
      </c>
    </row>
    <row r="2167" spans="1:55" ht="15" customHeight="1">
      <c r="A2167" s="56">
        <v>2163</v>
      </c>
      <c r="B2167" s="57">
        <v>45700</v>
      </c>
      <c r="C2167" s="56">
        <v>2025</v>
      </c>
      <c r="D2167" s="58" t="s">
        <v>238</v>
      </c>
      <c r="E2167" s="59">
        <v>21719.26</v>
      </c>
      <c r="F2167" s="60">
        <v>8.6195999999999995E-2</v>
      </c>
      <c r="G2167" s="60">
        <v>-1.7080000000000001E-2</v>
      </c>
      <c r="H2167" s="61">
        <v>0.57140000000000002</v>
      </c>
      <c r="I2167" s="62">
        <v>265</v>
      </c>
      <c r="J2167" s="56" t="s">
        <v>235</v>
      </c>
      <c r="K2167" s="63">
        <v>15.89</v>
      </c>
      <c r="L2167" s="56">
        <f t="shared" si="756"/>
        <v>100</v>
      </c>
      <c r="M2167" s="56">
        <f t="shared" si="757"/>
        <v>100</v>
      </c>
      <c r="N2167" s="56">
        <f t="shared" si="758"/>
        <v>50</v>
      </c>
      <c r="O2167" s="56">
        <f t="shared" si="759"/>
        <v>100</v>
      </c>
      <c r="P2167" s="56">
        <f t="shared" si="760"/>
        <v>100</v>
      </c>
      <c r="Q2167" s="63"/>
      <c r="R2167" s="56"/>
      <c r="S2167" s="60">
        <f t="shared" si="773"/>
        <v>1.1865294336741439E-3</v>
      </c>
      <c r="T2167" s="64">
        <f t="shared" si="774"/>
        <v>-8.1148564294630798E-3</v>
      </c>
      <c r="V2167" s="65"/>
      <c r="W2167" s="65"/>
      <c r="Y2167" s="15" t="str">
        <f t="shared" si="761"/>
        <v>EASY</v>
      </c>
      <c r="AA2167" s="66">
        <f t="shared" si="775"/>
        <v>7.193609127959677E-2</v>
      </c>
      <c r="AB2167">
        <f>LOOKUP($B2167,'07_L1政策步階'!$A$4:$A$14,'07_L1政策步階'!$C$4:$C$14)</f>
        <v>0</v>
      </c>
      <c r="AC2167" s="65"/>
      <c r="AD2167" s="65"/>
      <c r="AE2167" s="65"/>
      <c r="AF2167" s="65"/>
      <c r="AG2167" s="65"/>
      <c r="AH2167" s="65"/>
      <c r="AI2167" s="65"/>
      <c r="AJ2167" s="65"/>
      <c r="AK2167" s="65"/>
      <c r="AL2167">
        <f t="shared" si="762"/>
        <v>100</v>
      </c>
      <c r="AM2167">
        <f t="shared" si="763"/>
        <v>50</v>
      </c>
      <c r="AN2167" t="str">
        <f t="shared" si="764"/>
        <v/>
      </c>
      <c r="AO2167" t="str">
        <f t="shared" si="765"/>
        <v/>
      </c>
      <c r="AP2167" t="str">
        <f t="shared" si="766"/>
        <v/>
      </c>
      <c r="AQ2167" t="str">
        <f t="shared" si="767"/>
        <v/>
      </c>
      <c r="AR2167" t="str">
        <f t="shared" si="768"/>
        <v/>
      </c>
      <c r="AS2167" t="str">
        <f t="shared" si="769"/>
        <v/>
      </c>
      <c r="AT2167" t="str">
        <f t="shared" si="770"/>
        <v/>
      </c>
      <c r="AU2167" t="str">
        <f t="shared" si="771"/>
        <v/>
      </c>
      <c r="AV2167" t="str">
        <f t="shared" si="772"/>
        <v/>
      </c>
      <c r="AW2167">
        <f>'01_指標庫'!$H$4*ISNUMBER($F2167)+'01_指標庫'!$H$5*ISNUMBER($AA2167)+'01_指標庫'!$H$6*ISNUMBER($G2167)+'01_指標庫'!$H$7*ISNUMBER($H2167)+'01_指標庫'!$H$8*ISNUMBER($AF2167)+'01_指標庫'!$H$9*ISNUMBER($AG2167)+'01_指標庫'!$H$10*ISNUMBER($AB2167)+'01_指標庫'!$H$11*ISNUMBER($AC2167)+'01_指標庫'!$H$12*ISNUMBER($AD2167)+'01_指標庫'!$H$13*ISNUMBER($AE2167)+'01_指標庫'!$H$14*ISNUMBER($I2167)+'01_指標庫'!$H$15*ISNUMBER($AH2167)+'01_指標庫'!$H$16*ISNUMBER($K2167)+'01_指標庫'!$H$17*ISNUMBER($AI2167)+'01_指標庫'!$H$18*ISNUMBER($AJ2167)+'01_指標庫'!$H$19*ISNUMBER($AK2167)+'01_指標庫'!$H$20*ISNUMBER($BB2167)+'01_指標庫'!$H$21*ISNUMBER($BC2167)</f>
        <v>51</v>
      </c>
      <c r="AX2167">
        <f>IF(AW2167=0,50,ROUND(('01_指標庫'!$H$4*IF(ISNUMBER($F2167),L2167,0)+'01_指標庫'!$H$5*IF(ISNUMBER($AA2167),AL2167,0)+'01_指標庫'!$H$6*IF(ISNUMBER($G2167),M2167,0)+'01_指標庫'!$H$7*IF(ISNUMBER($H2167),N2167,0)+'01_指標庫'!$H$8*IF(ISNUMBER($AF2167),AQ2167,0)+'01_指標庫'!$H$9*IF(ISNUMBER($AG2167),AR2167,0)+'01_指標庫'!$H$10*IF(ISNUMBER($AB2167),AM2167,0)+'01_指標庫'!$H$11*IF(ISNUMBER($AC2167),AN2167,0)+'01_指標庫'!$H$12*IF(ISNUMBER($AD2167),AO2167,0)+'01_指標庫'!$H$13*IF(ISNUMBER($AE2167),AP2167,0)+'01_指標庫'!$H$14*IF(ISNUMBER($I2167),O2167,0)+'01_指標庫'!$H$15*IF(ISNUMBER($AH2167),AS2167,0)+'01_指標庫'!$H$16*IF(ISNUMBER($K2167),P2167,0)+'01_指標庫'!$H$17*IF(ISNUMBER($AI2167),AT2167,0)+'01_指標庫'!$H$18*IF(ISNUMBER($AJ2167),AU2167,0)+'01_指標庫'!$H$19*IF(ISNUMBER($AK2167),AV2167,0)+'01_指標庫'!$H$20*IF(ISNUMBER($BB2167),BB2167,0)+'01_指標庫'!$H$21*IF(ISNUMBER($BC2167),BC2167,0))/AW2167,1))</f>
        <v>81.400000000000006</v>
      </c>
      <c r="AY2167" s="67"/>
      <c r="AZ2167" s="67"/>
      <c r="BA2167" s="66">
        <f t="shared" si="776"/>
        <v>4.2884321896463629E-3</v>
      </c>
      <c r="BB2167">
        <f t="shared" si="777"/>
        <v>50</v>
      </c>
      <c r="BC2167" t="str">
        <f t="shared" si="778"/>
        <v/>
      </c>
    </row>
    <row r="2168" spans="1:55" ht="15" customHeight="1">
      <c r="A2168" s="56">
        <v>2164</v>
      </c>
      <c r="B2168" s="57">
        <v>45701</v>
      </c>
      <c r="C2168" s="56">
        <v>2025</v>
      </c>
      <c r="D2168" s="58" t="s">
        <v>239</v>
      </c>
      <c r="E2168" s="59">
        <v>22030.71</v>
      </c>
      <c r="F2168" s="60">
        <v>0.10058499999999999</v>
      </c>
      <c r="G2168" s="60">
        <v>-2.9849999999999998E-3</v>
      </c>
      <c r="H2168" s="61">
        <v>0.59179999999999999</v>
      </c>
      <c r="I2168" s="62">
        <v>265</v>
      </c>
      <c r="J2168" s="56" t="s">
        <v>235</v>
      </c>
      <c r="K2168" s="63">
        <v>15.1</v>
      </c>
      <c r="L2168" s="56">
        <f t="shared" si="756"/>
        <v>100</v>
      </c>
      <c r="M2168" s="56">
        <f t="shared" si="757"/>
        <v>100</v>
      </c>
      <c r="N2168" s="56">
        <f t="shared" si="758"/>
        <v>50</v>
      </c>
      <c r="O2168" s="56">
        <f t="shared" si="759"/>
        <v>100</v>
      </c>
      <c r="P2168" s="56">
        <f t="shared" si="760"/>
        <v>100</v>
      </c>
      <c r="Q2168" s="63"/>
      <c r="R2168" s="56"/>
      <c r="S2168" s="60">
        <f t="shared" si="773"/>
        <v>1.4339807157334183E-2</v>
      </c>
      <c r="T2168" s="64">
        <f t="shared" si="774"/>
        <v>-4.9716803020767864E-2</v>
      </c>
      <c r="V2168" s="65"/>
      <c r="W2168" s="65"/>
      <c r="Y2168" s="15" t="str">
        <f t="shared" si="761"/>
        <v>EASY</v>
      </c>
      <c r="AA2168" s="66">
        <f t="shared" si="775"/>
        <v>7.1880822020055302E-2</v>
      </c>
      <c r="AB2168">
        <f>LOOKUP($B2168,'07_L1政策步階'!$A$4:$A$14,'07_L1政策步階'!$C$4:$C$14)</f>
        <v>0</v>
      </c>
      <c r="AC2168" s="65"/>
      <c r="AD2168" s="65"/>
      <c r="AE2168" s="65"/>
      <c r="AF2168" s="65"/>
      <c r="AG2168" s="65"/>
      <c r="AH2168" s="65"/>
      <c r="AI2168" s="65"/>
      <c r="AJ2168" s="65"/>
      <c r="AK2168" s="65"/>
      <c r="AL2168">
        <f t="shared" si="762"/>
        <v>100</v>
      </c>
      <c r="AM2168">
        <f t="shared" si="763"/>
        <v>50</v>
      </c>
      <c r="AN2168" t="str">
        <f t="shared" si="764"/>
        <v/>
      </c>
      <c r="AO2168" t="str">
        <f t="shared" si="765"/>
        <v/>
      </c>
      <c r="AP2168" t="str">
        <f t="shared" si="766"/>
        <v/>
      </c>
      <c r="AQ2168" t="str">
        <f t="shared" si="767"/>
        <v/>
      </c>
      <c r="AR2168" t="str">
        <f t="shared" si="768"/>
        <v/>
      </c>
      <c r="AS2168" t="str">
        <f t="shared" si="769"/>
        <v/>
      </c>
      <c r="AT2168" t="str">
        <f t="shared" si="770"/>
        <v/>
      </c>
      <c r="AU2168" t="str">
        <f t="shared" si="771"/>
        <v/>
      </c>
      <c r="AV2168" t="str">
        <f t="shared" si="772"/>
        <v/>
      </c>
      <c r="AW2168">
        <f>'01_指標庫'!$H$4*ISNUMBER($F2168)+'01_指標庫'!$H$5*ISNUMBER($AA2168)+'01_指標庫'!$H$6*ISNUMBER($G2168)+'01_指標庫'!$H$7*ISNUMBER($H2168)+'01_指標庫'!$H$8*ISNUMBER($AF2168)+'01_指標庫'!$H$9*ISNUMBER($AG2168)+'01_指標庫'!$H$10*ISNUMBER($AB2168)+'01_指標庫'!$H$11*ISNUMBER($AC2168)+'01_指標庫'!$H$12*ISNUMBER($AD2168)+'01_指標庫'!$H$13*ISNUMBER($AE2168)+'01_指標庫'!$H$14*ISNUMBER($I2168)+'01_指標庫'!$H$15*ISNUMBER($AH2168)+'01_指標庫'!$H$16*ISNUMBER($K2168)+'01_指標庫'!$H$17*ISNUMBER($AI2168)+'01_指標庫'!$H$18*ISNUMBER($AJ2168)+'01_指標庫'!$H$19*ISNUMBER($AK2168)+'01_指標庫'!$H$20*ISNUMBER($BB2168)+'01_指標庫'!$H$21*ISNUMBER($BC2168)</f>
        <v>51</v>
      </c>
      <c r="AX2168">
        <f>IF(AW2168=0,50,ROUND(('01_指標庫'!$H$4*IF(ISNUMBER($F2168),L2168,0)+'01_指標庫'!$H$5*IF(ISNUMBER($AA2168),AL2168,0)+'01_指標庫'!$H$6*IF(ISNUMBER($G2168),M2168,0)+'01_指標庫'!$H$7*IF(ISNUMBER($H2168),N2168,0)+'01_指標庫'!$H$8*IF(ISNUMBER($AF2168),AQ2168,0)+'01_指標庫'!$H$9*IF(ISNUMBER($AG2168),AR2168,0)+'01_指標庫'!$H$10*IF(ISNUMBER($AB2168),AM2168,0)+'01_指標庫'!$H$11*IF(ISNUMBER($AC2168),AN2168,0)+'01_指標庫'!$H$12*IF(ISNUMBER($AD2168),AO2168,0)+'01_指標庫'!$H$13*IF(ISNUMBER($AE2168),AP2168,0)+'01_指標庫'!$H$14*IF(ISNUMBER($I2168),O2168,0)+'01_指標庫'!$H$15*IF(ISNUMBER($AH2168),AS2168,0)+'01_指標庫'!$H$16*IF(ISNUMBER($K2168),P2168,0)+'01_指標庫'!$H$17*IF(ISNUMBER($AI2168),AT2168,0)+'01_指標庫'!$H$18*IF(ISNUMBER($AJ2168),AU2168,0)+'01_指標庫'!$H$19*IF(ISNUMBER($AK2168),AV2168,0)+'01_指標庫'!$H$20*IF(ISNUMBER($BB2168),BB2168,0)+'01_指標庫'!$H$21*IF(ISNUMBER($BC2168),BC2168,0))/AW2168,1))</f>
        <v>81.400000000000006</v>
      </c>
      <c r="AY2168" s="67"/>
      <c r="AZ2168" s="67"/>
      <c r="BA2168" s="66">
        <f t="shared" si="776"/>
        <v>4.2350701132198854E-3</v>
      </c>
      <c r="BB2168">
        <f t="shared" si="777"/>
        <v>50</v>
      </c>
      <c r="BC2168" t="str">
        <f t="shared" si="778"/>
        <v/>
      </c>
    </row>
    <row r="2169" spans="1:55" ht="15" customHeight="1">
      <c r="A2169" s="56">
        <v>2165</v>
      </c>
      <c r="B2169" s="57">
        <v>45702</v>
      </c>
      <c r="C2169" s="56">
        <v>2025</v>
      </c>
      <c r="D2169" s="58" t="s">
        <v>234</v>
      </c>
      <c r="E2169" s="59">
        <v>22114.69</v>
      </c>
      <c r="F2169" s="60">
        <v>0.103586</v>
      </c>
      <c r="G2169" s="60">
        <v>0</v>
      </c>
      <c r="H2169" s="61">
        <v>0.57140000000000002</v>
      </c>
      <c r="I2169" s="62">
        <v>262</v>
      </c>
      <c r="J2169" s="56" t="s">
        <v>235</v>
      </c>
      <c r="K2169" s="63">
        <v>14.77</v>
      </c>
      <c r="L2169" s="56">
        <f t="shared" si="756"/>
        <v>100</v>
      </c>
      <c r="M2169" s="56">
        <f t="shared" si="757"/>
        <v>100</v>
      </c>
      <c r="N2169" s="56">
        <f t="shared" si="758"/>
        <v>50</v>
      </c>
      <c r="O2169" s="56">
        <f t="shared" si="759"/>
        <v>100</v>
      </c>
      <c r="P2169" s="56">
        <f t="shared" si="760"/>
        <v>100</v>
      </c>
      <c r="Q2169" s="63"/>
      <c r="R2169" s="56"/>
      <c r="S2169" s="60">
        <f t="shared" si="773"/>
        <v>3.8119515893950684E-3</v>
      </c>
      <c r="T2169" s="64">
        <f t="shared" si="774"/>
        <v>-2.1854304635761546E-2</v>
      </c>
      <c r="V2169" s="65"/>
      <c r="W2169" s="65"/>
      <c r="Y2169" s="15" t="str">
        <f t="shared" si="761"/>
        <v>EASY</v>
      </c>
      <c r="AA2169" s="66">
        <f t="shared" si="775"/>
        <v>7.1670482535264757E-2</v>
      </c>
      <c r="AB2169">
        <f>LOOKUP($B2169,'07_L1政策步階'!$A$4:$A$14,'07_L1政策步階'!$C$4:$C$14)</f>
        <v>0</v>
      </c>
      <c r="AC2169" s="65"/>
      <c r="AD2169" s="65"/>
      <c r="AE2169" s="65"/>
      <c r="AF2169" s="65"/>
      <c r="AG2169" s="65"/>
      <c r="AH2169" s="65"/>
      <c r="AI2169" s="65"/>
      <c r="AJ2169" s="65"/>
      <c r="AK2169" s="65"/>
      <c r="AL2169">
        <f t="shared" si="762"/>
        <v>100</v>
      </c>
      <c r="AM2169">
        <f t="shared" si="763"/>
        <v>50</v>
      </c>
      <c r="AN2169" t="str">
        <f t="shared" si="764"/>
        <v/>
      </c>
      <c r="AO2169" t="str">
        <f t="shared" si="765"/>
        <v/>
      </c>
      <c r="AP2169" t="str">
        <f t="shared" si="766"/>
        <v/>
      </c>
      <c r="AQ2169" t="str">
        <f t="shared" si="767"/>
        <v/>
      </c>
      <c r="AR2169" t="str">
        <f t="shared" si="768"/>
        <v/>
      </c>
      <c r="AS2169" t="str">
        <f t="shared" si="769"/>
        <v/>
      </c>
      <c r="AT2169" t="str">
        <f t="shared" si="770"/>
        <v/>
      </c>
      <c r="AU2169" t="str">
        <f t="shared" si="771"/>
        <v/>
      </c>
      <c r="AV2169" t="str">
        <f t="shared" si="772"/>
        <v/>
      </c>
      <c r="AW2169">
        <f>'01_指標庫'!$H$4*ISNUMBER($F2169)+'01_指標庫'!$H$5*ISNUMBER($AA2169)+'01_指標庫'!$H$6*ISNUMBER($G2169)+'01_指標庫'!$H$7*ISNUMBER($H2169)+'01_指標庫'!$H$8*ISNUMBER($AF2169)+'01_指標庫'!$H$9*ISNUMBER($AG2169)+'01_指標庫'!$H$10*ISNUMBER($AB2169)+'01_指標庫'!$H$11*ISNUMBER($AC2169)+'01_指標庫'!$H$12*ISNUMBER($AD2169)+'01_指標庫'!$H$13*ISNUMBER($AE2169)+'01_指標庫'!$H$14*ISNUMBER($I2169)+'01_指標庫'!$H$15*ISNUMBER($AH2169)+'01_指標庫'!$H$16*ISNUMBER($K2169)+'01_指標庫'!$H$17*ISNUMBER($AI2169)+'01_指標庫'!$H$18*ISNUMBER($AJ2169)+'01_指標庫'!$H$19*ISNUMBER($AK2169)+'01_指標庫'!$H$20*ISNUMBER($BB2169)+'01_指標庫'!$H$21*ISNUMBER($BC2169)</f>
        <v>51</v>
      </c>
      <c r="AX2169">
        <f>IF(AW2169=0,50,ROUND(('01_指標庫'!$H$4*IF(ISNUMBER($F2169),L2169,0)+'01_指標庫'!$H$5*IF(ISNUMBER($AA2169),AL2169,0)+'01_指標庫'!$H$6*IF(ISNUMBER($G2169),M2169,0)+'01_指標庫'!$H$7*IF(ISNUMBER($H2169),N2169,0)+'01_指標庫'!$H$8*IF(ISNUMBER($AF2169),AQ2169,0)+'01_指標庫'!$H$9*IF(ISNUMBER($AG2169),AR2169,0)+'01_指標庫'!$H$10*IF(ISNUMBER($AB2169),AM2169,0)+'01_指標庫'!$H$11*IF(ISNUMBER($AC2169),AN2169,0)+'01_指標庫'!$H$12*IF(ISNUMBER($AD2169),AO2169,0)+'01_指標庫'!$H$13*IF(ISNUMBER($AE2169),AP2169,0)+'01_指標庫'!$H$14*IF(ISNUMBER($I2169),O2169,0)+'01_指標庫'!$H$15*IF(ISNUMBER($AH2169),AS2169,0)+'01_指標庫'!$H$16*IF(ISNUMBER($K2169),P2169,0)+'01_指標庫'!$H$17*IF(ISNUMBER($AI2169),AT2169,0)+'01_指標庫'!$H$18*IF(ISNUMBER($AJ2169),AU2169,0)+'01_指標庫'!$H$19*IF(ISNUMBER($AK2169),AV2169,0)+'01_指標庫'!$H$20*IF(ISNUMBER($BB2169),BB2169,0)+'01_指標庫'!$H$21*IF(ISNUMBER($BC2169),BC2169,0))/AW2169,1))</f>
        <v>81.400000000000006</v>
      </c>
      <c r="AY2169" s="67"/>
      <c r="AZ2169" s="67"/>
      <c r="BA2169" s="66">
        <f t="shared" si="776"/>
        <v>7.0329306902554567E-3</v>
      </c>
      <c r="BB2169">
        <f t="shared" si="777"/>
        <v>50</v>
      </c>
      <c r="BC2169" t="str">
        <f t="shared" si="778"/>
        <v/>
      </c>
    </row>
    <row r="2170" spans="1:55" ht="15" customHeight="1">
      <c r="A2170" s="56">
        <v>2166</v>
      </c>
      <c r="B2170" s="57">
        <v>45706</v>
      </c>
      <c r="C2170" s="56">
        <v>2025</v>
      </c>
      <c r="D2170" s="58" t="s">
        <v>237</v>
      </c>
      <c r="E2170" s="59">
        <v>22164.61</v>
      </c>
      <c r="F2170" s="60">
        <v>0.10477499999999999</v>
      </c>
      <c r="G2170" s="60">
        <v>0</v>
      </c>
      <c r="H2170" s="61">
        <v>0.63270000000000004</v>
      </c>
      <c r="I2170" s="62">
        <v>262</v>
      </c>
      <c r="J2170" s="56" t="s">
        <v>235</v>
      </c>
      <c r="K2170" s="63">
        <v>15.35</v>
      </c>
      <c r="L2170" s="56">
        <f t="shared" si="756"/>
        <v>100</v>
      </c>
      <c r="M2170" s="56">
        <f t="shared" si="757"/>
        <v>100</v>
      </c>
      <c r="N2170" s="56">
        <f t="shared" si="758"/>
        <v>100</v>
      </c>
      <c r="O2170" s="56">
        <f t="shared" si="759"/>
        <v>100</v>
      </c>
      <c r="P2170" s="56">
        <f t="shared" si="760"/>
        <v>100</v>
      </c>
      <c r="Q2170" s="63"/>
      <c r="R2170" s="56"/>
      <c r="S2170" s="60">
        <f t="shared" si="773"/>
        <v>2.2573230734865835E-3</v>
      </c>
      <c r="T2170" s="64">
        <f t="shared" si="774"/>
        <v>3.9268788083953954E-2</v>
      </c>
      <c r="V2170" s="65"/>
      <c r="W2170" s="65"/>
      <c r="Y2170" s="15" t="str">
        <f t="shared" si="761"/>
        <v>EASY</v>
      </c>
      <c r="AA2170" s="66">
        <f t="shared" si="775"/>
        <v>7.134118098236053E-2</v>
      </c>
      <c r="AB2170">
        <f>LOOKUP($B2170,'07_L1政策步階'!$A$4:$A$14,'07_L1政策步階'!$C$4:$C$14)</f>
        <v>0</v>
      </c>
      <c r="AC2170" s="65"/>
      <c r="AD2170" s="65"/>
      <c r="AE2170" s="65"/>
      <c r="AF2170" s="65"/>
      <c r="AG2170" s="65"/>
      <c r="AH2170" s="65"/>
      <c r="AI2170" s="65"/>
      <c r="AJ2170" s="65"/>
      <c r="AK2170" s="65"/>
      <c r="AL2170">
        <f t="shared" si="762"/>
        <v>100</v>
      </c>
      <c r="AM2170">
        <f t="shared" si="763"/>
        <v>50</v>
      </c>
      <c r="AN2170" t="str">
        <f t="shared" si="764"/>
        <v/>
      </c>
      <c r="AO2170" t="str">
        <f t="shared" si="765"/>
        <v/>
      </c>
      <c r="AP2170" t="str">
        <f t="shared" si="766"/>
        <v/>
      </c>
      <c r="AQ2170" t="str">
        <f t="shared" si="767"/>
        <v/>
      </c>
      <c r="AR2170" t="str">
        <f t="shared" si="768"/>
        <v/>
      </c>
      <c r="AS2170" t="str">
        <f t="shared" si="769"/>
        <v/>
      </c>
      <c r="AT2170" t="str">
        <f t="shared" si="770"/>
        <v/>
      </c>
      <c r="AU2170" t="str">
        <f t="shared" si="771"/>
        <v/>
      </c>
      <c r="AV2170" t="str">
        <f t="shared" si="772"/>
        <v/>
      </c>
      <c r="AW2170">
        <f>'01_指標庫'!$H$4*ISNUMBER($F2170)+'01_指標庫'!$H$5*ISNUMBER($AA2170)+'01_指標庫'!$H$6*ISNUMBER($G2170)+'01_指標庫'!$H$7*ISNUMBER($H2170)+'01_指標庫'!$H$8*ISNUMBER($AF2170)+'01_指標庫'!$H$9*ISNUMBER($AG2170)+'01_指標庫'!$H$10*ISNUMBER($AB2170)+'01_指標庫'!$H$11*ISNUMBER($AC2170)+'01_指標庫'!$H$12*ISNUMBER($AD2170)+'01_指標庫'!$H$13*ISNUMBER($AE2170)+'01_指標庫'!$H$14*ISNUMBER($I2170)+'01_指標庫'!$H$15*ISNUMBER($AH2170)+'01_指標庫'!$H$16*ISNUMBER($K2170)+'01_指標庫'!$H$17*ISNUMBER($AI2170)+'01_指標庫'!$H$18*ISNUMBER($AJ2170)+'01_指標庫'!$H$19*ISNUMBER($AK2170)+'01_指標庫'!$H$20*ISNUMBER($BB2170)+'01_指標庫'!$H$21*ISNUMBER($BC2170)</f>
        <v>51</v>
      </c>
      <c r="AX2170">
        <f>IF(AW2170=0,50,ROUND(('01_指標庫'!$H$4*IF(ISNUMBER($F2170),L2170,0)+'01_指標庫'!$H$5*IF(ISNUMBER($AA2170),AL2170,0)+'01_指標庫'!$H$6*IF(ISNUMBER($G2170),M2170,0)+'01_指標庫'!$H$7*IF(ISNUMBER($H2170),N2170,0)+'01_指標庫'!$H$8*IF(ISNUMBER($AF2170),AQ2170,0)+'01_指標庫'!$H$9*IF(ISNUMBER($AG2170),AR2170,0)+'01_指標庫'!$H$10*IF(ISNUMBER($AB2170),AM2170,0)+'01_指標庫'!$H$11*IF(ISNUMBER($AC2170),AN2170,0)+'01_指標庫'!$H$12*IF(ISNUMBER($AD2170),AO2170,0)+'01_指標庫'!$H$13*IF(ISNUMBER($AE2170),AP2170,0)+'01_指標庫'!$H$14*IF(ISNUMBER($I2170),O2170,0)+'01_指標庫'!$H$15*IF(ISNUMBER($AH2170),AS2170,0)+'01_指標庫'!$H$16*IF(ISNUMBER($K2170),P2170,0)+'01_指標庫'!$H$17*IF(ISNUMBER($AI2170),AT2170,0)+'01_指標庫'!$H$18*IF(ISNUMBER($AJ2170),AU2170,0)+'01_指標庫'!$H$19*IF(ISNUMBER($AK2170),AV2170,0)+'01_指標庫'!$H$20*IF(ISNUMBER($BB2170),BB2170,0)+'01_指標庫'!$H$21*IF(ISNUMBER($BC2170),BC2170,0))/AW2170,1))</f>
        <v>89.2</v>
      </c>
      <c r="AY2170" s="67"/>
      <c r="AZ2170" s="67"/>
      <c r="BA2170" s="66">
        <f t="shared" si="776"/>
        <v>6.7697395760644152E-3</v>
      </c>
      <c r="BB2170">
        <f t="shared" si="777"/>
        <v>50</v>
      </c>
      <c r="BC2170" t="str">
        <f t="shared" si="778"/>
        <v/>
      </c>
    </row>
    <row r="2171" spans="1:55" ht="15" customHeight="1">
      <c r="A2171" s="56">
        <v>2167</v>
      </c>
      <c r="B2171" s="57">
        <v>45707</v>
      </c>
      <c r="C2171" s="56">
        <v>2025</v>
      </c>
      <c r="D2171" s="58" t="s">
        <v>238</v>
      </c>
      <c r="E2171" s="59">
        <v>22175.599999999999</v>
      </c>
      <c r="F2171" s="60">
        <v>0.103987</v>
      </c>
      <c r="G2171" s="60">
        <v>0</v>
      </c>
      <c r="H2171" s="61">
        <v>0.69389999999999996</v>
      </c>
      <c r="I2171" s="62">
        <v>268</v>
      </c>
      <c r="J2171" s="56" t="s">
        <v>235</v>
      </c>
      <c r="K2171" s="63">
        <v>15.27</v>
      </c>
      <c r="L2171" s="56">
        <f t="shared" si="756"/>
        <v>100</v>
      </c>
      <c r="M2171" s="56">
        <f t="shared" si="757"/>
        <v>100</v>
      </c>
      <c r="N2171" s="56">
        <f t="shared" si="758"/>
        <v>100</v>
      </c>
      <c r="O2171" s="56">
        <f t="shared" si="759"/>
        <v>100</v>
      </c>
      <c r="P2171" s="56">
        <f t="shared" si="760"/>
        <v>100</v>
      </c>
      <c r="Q2171" s="63"/>
      <c r="R2171" s="56"/>
      <c r="S2171" s="60">
        <f t="shared" si="773"/>
        <v>4.9583547826914653E-4</v>
      </c>
      <c r="T2171" s="64">
        <f t="shared" si="774"/>
        <v>-5.2117263843648454E-3</v>
      </c>
      <c r="V2171" s="65"/>
      <c r="W2171" s="65"/>
      <c r="Y2171" s="15" t="str">
        <f t="shared" si="761"/>
        <v>EASY</v>
      </c>
      <c r="AA2171" s="66">
        <f t="shared" si="775"/>
        <v>7.0726201586880588E-2</v>
      </c>
      <c r="AB2171">
        <f>LOOKUP($B2171,'07_L1政策步階'!$A$4:$A$14,'07_L1政策步階'!$C$4:$C$14)</f>
        <v>0</v>
      </c>
      <c r="AC2171" s="65"/>
      <c r="AD2171" s="65"/>
      <c r="AE2171" s="65"/>
      <c r="AF2171" s="65"/>
      <c r="AG2171" s="65"/>
      <c r="AH2171" s="65"/>
      <c r="AI2171" s="65"/>
      <c r="AJ2171" s="65"/>
      <c r="AK2171" s="65"/>
      <c r="AL2171">
        <f t="shared" si="762"/>
        <v>100</v>
      </c>
      <c r="AM2171">
        <f t="shared" si="763"/>
        <v>50</v>
      </c>
      <c r="AN2171" t="str">
        <f t="shared" si="764"/>
        <v/>
      </c>
      <c r="AO2171" t="str">
        <f t="shared" si="765"/>
        <v/>
      </c>
      <c r="AP2171" t="str">
        <f t="shared" si="766"/>
        <v/>
      </c>
      <c r="AQ2171" t="str">
        <f t="shared" si="767"/>
        <v/>
      </c>
      <c r="AR2171" t="str">
        <f t="shared" si="768"/>
        <v/>
      </c>
      <c r="AS2171" t="str">
        <f t="shared" si="769"/>
        <v/>
      </c>
      <c r="AT2171" t="str">
        <f t="shared" si="770"/>
        <v/>
      </c>
      <c r="AU2171" t="str">
        <f t="shared" si="771"/>
        <v/>
      </c>
      <c r="AV2171" t="str">
        <f t="shared" si="772"/>
        <v/>
      </c>
      <c r="AW2171">
        <f>'01_指標庫'!$H$4*ISNUMBER($F2171)+'01_指標庫'!$H$5*ISNUMBER($AA2171)+'01_指標庫'!$H$6*ISNUMBER($G2171)+'01_指標庫'!$H$7*ISNUMBER($H2171)+'01_指標庫'!$H$8*ISNUMBER($AF2171)+'01_指標庫'!$H$9*ISNUMBER($AG2171)+'01_指標庫'!$H$10*ISNUMBER($AB2171)+'01_指標庫'!$H$11*ISNUMBER($AC2171)+'01_指標庫'!$H$12*ISNUMBER($AD2171)+'01_指標庫'!$H$13*ISNUMBER($AE2171)+'01_指標庫'!$H$14*ISNUMBER($I2171)+'01_指標庫'!$H$15*ISNUMBER($AH2171)+'01_指標庫'!$H$16*ISNUMBER($K2171)+'01_指標庫'!$H$17*ISNUMBER($AI2171)+'01_指標庫'!$H$18*ISNUMBER($AJ2171)+'01_指標庫'!$H$19*ISNUMBER($AK2171)+'01_指標庫'!$H$20*ISNUMBER($BB2171)+'01_指標庫'!$H$21*ISNUMBER($BC2171)</f>
        <v>51</v>
      </c>
      <c r="AX2171">
        <f>IF(AW2171=0,50,ROUND(('01_指標庫'!$H$4*IF(ISNUMBER($F2171),L2171,0)+'01_指標庫'!$H$5*IF(ISNUMBER($AA2171),AL2171,0)+'01_指標庫'!$H$6*IF(ISNUMBER($G2171),M2171,0)+'01_指標庫'!$H$7*IF(ISNUMBER($H2171),N2171,0)+'01_指標庫'!$H$8*IF(ISNUMBER($AF2171),AQ2171,0)+'01_指標庫'!$H$9*IF(ISNUMBER($AG2171),AR2171,0)+'01_指標庫'!$H$10*IF(ISNUMBER($AB2171),AM2171,0)+'01_指標庫'!$H$11*IF(ISNUMBER($AC2171),AN2171,0)+'01_指標庫'!$H$12*IF(ISNUMBER($AD2171),AO2171,0)+'01_指標庫'!$H$13*IF(ISNUMBER($AE2171),AP2171,0)+'01_指標庫'!$H$14*IF(ISNUMBER($I2171),O2171,0)+'01_指標庫'!$H$15*IF(ISNUMBER($AH2171),AS2171,0)+'01_指標庫'!$H$16*IF(ISNUMBER($K2171),P2171,0)+'01_指標庫'!$H$17*IF(ISNUMBER($AI2171),AT2171,0)+'01_指標庫'!$H$18*IF(ISNUMBER($AJ2171),AU2171,0)+'01_指標庫'!$H$19*IF(ISNUMBER($AK2171),AV2171,0)+'01_指標庫'!$H$20*IF(ISNUMBER($BB2171),BB2171,0)+'01_指標庫'!$H$21*IF(ISNUMBER($BC2171),BC2171,0))/AW2171,1))</f>
        <v>89.2</v>
      </c>
      <c r="AY2171" s="67"/>
      <c r="AZ2171" s="67"/>
      <c r="BA2171" s="66">
        <f t="shared" si="776"/>
        <v>8.3772130362587127E-3</v>
      </c>
      <c r="BB2171">
        <f t="shared" si="777"/>
        <v>50</v>
      </c>
      <c r="BC2171" t="str">
        <f t="shared" si="778"/>
        <v/>
      </c>
    </row>
    <row r="2172" spans="1:55" ht="15" customHeight="1">
      <c r="A2172" s="56">
        <v>2168</v>
      </c>
      <c r="B2172" s="57">
        <v>45708</v>
      </c>
      <c r="C2172" s="56">
        <v>2025</v>
      </c>
      <c r="D2172" s="58" t="s">
        <v>239</v>
      </c>
      <c r="E2172" s="59">
        <v>22068.06</v>
      </c>
      <c r="F2172" s="60">
        <v>9.7396999999999997E-2</v>
      </c>
      <c r="G2172" s="60">
        <v>-4.849E-3</v>
      </c>
      <c r="H2172" s="61">
        <v>0.67349999999999999</v>
      </c>
      <c r="I2172" s="62">
        <v>266</v>
      </c>
      <c r="J2172" s="56" t="s">
        <v>235</v>
      </c>
      <c r="K2172" s="63">
        <v>15.66</v>
      </c>
      <c r="L2172" s="56">
        <f t="shared" si="756"/>
        <v>100</v>
      </c>
      <c r="M2172" s="56">
        <f t="shared" si="757"/>
        <v>100</v>
      </c>
      <c r="N2172" s="56">
        <f t="shared" si="758"/>
        <v>100</v>
      </c>
      <c r="O2172" s="56">
        <f t="shared" si="759"/>
        <v>100</v>
      </c>
      <c r="P2172" s="56">
        <f t="shared" si="760"/>
        <v>100</v>
      </c>
      <c r="Q2172" s="63"/>
      <c r="R2172" s="56"/>
      <c r="S2172" s="60">
        <f t="shared" si="773"/>
        <v>-4.849474196864878E-3</v>
      </c>
      <c r="T2172" s="64">
        <f t="shared" si="774"/>
        <v>2.5540275049116046E-2</v>
      </c>
      <c r="V2172" s="65"/>
      <c r="W2172" s="65"/>
      <c r="Y2172" s="15" t="str">
        <f t="shared" si="761"/>
        <v>EASY</v>
      </c>
      <c r="AA2172" s="66">
        <f t="shared" si="775"/>
        <v>7.0160472091312265E-2</v>
      </c>
      <c r="AB2172">
        <f>LOOKUP($B2172,'07_L1政策步階'!$A$4:$A$14,'07_L1政策步階'!$C$4:$C$14)</f>
        <v>0</v>
      </c>
      <c r="AC2172" s="65"/>
      <c r="AD2172" s="65"/>
      <c r="AE2172" s="65"/>
      <c r="AF2172" s="65"/>
      <c r="AG2172" s="65"/>
      <c r="AH2172" s="65"/>
      <c r="AI2172" s="65"/>
      <c r="AJ2172" s="65"/>
      <c r="AK2172" s="65"/>
      <c r="AL2172">
        <f t="shared" si="762"/>
        <v>100</v>
      </c>
      <c r="AM2172">
        <f t="shared" si="763"/>
        <v>50</v>
      </c>
      <c r="AN2172" t="str">
        <f t="shared" si="764"/>
        <v/>
      </c>
      <c r="AO2172" t="str">
        <f t="shared" si="765"/>
        <v/>
      </c>
      <c r="AP2172" t="str">
        <f t="shared" si="766"/>
        <v/>
      </c>
      <c r="AQ2172" t="str">
        <f t="shared" si="767"/>
        <v/>
      </c>
      <c r="AR2172" t="str">
        <f t="shared" si="768"/>
        <v/>
      </c>
      <c r="AS2172" t="str">
        <f t="shared" si="769"/>
        <v/>
      </c>
      <c r="AT2172" t="str">
        <f t="shared" si="770"/>
        <v/>
      </c>
      <c r="AU2172" t="str">
        <f t="shared" si="771"/>
        <v/>
      </c>
      <c r="AV2172" t="str">
        <f t="shared" si="772"/>
        <v/>
      </c>
      <c r="AW2172">
        <f>'01_指標庫'!$H$4*ISNUMBER($F2172)+'01_指標庫'!$H$5*ISNUMBER($AA2172)+'01_指標庫'!$H$6*ISNUMBER($G2172)+'01_指標庫'!$H$7*ISNUMBER($H2172)+'01_指標庫'!$H$8*ISNUMBER($AF2172)+'01_指標庫'!$H$9*ISNUMBER($AG2172)+'01_指標庫'!$H$10*ISNUMBER($AB2172)+'01_指標庫'!$H$11*ISNUMBER($AC2172)+'01_指標庫'!$H$12*ISNUMBER($AD2172)+'01_指標庫'!$H$13*ISNUMBER($AE2172)+'01_指標庫'!$H$14*ISNUMBER($I2172)+'01_指標庫'!$H$15*ISNUMBER($AH2172)+'01_指標庫'!$H$16*ISNUMBER($K2172)+'01_指標庫'!$H$17*ISNUMBER($AI2172)+'01_指標庫'!$H$18*ISNUMBER($AJ2172)+'01_指標庫'!$H$19*ISNUMBER($AK2172)+'01_指標庫'!$H$20*ISNUMBER($BB2172)+'01_指標庫'!$H$21*ISNUMBER($BC2172)</f>
        <v>51</v>
      </c>
      <c r="AX2172">
        <f>IF(AW2172=0,50,ROUND(('01_指標庫'!$H$4*IF(ISNUMBER($F2172),L2172,0)+'01_指標庫'!$H$5*IF(ISNUMBER($AA2172),AL2172,0)+'01_指標庫'!$H$6*IF(ISNUMBER($G2172),M2172,0)+'01_指標庫'!$H$7*IF(ISNUMBER($H2172),N2172,0)+'01_指標庫'!$H$8*IF(ISNUMBER($AF2172),AQ2172,0)+'01_指標庫'!$H$9*IF(ISNUMBER($AG2172),AR2172,0)+'01_指標庫'!$H$10*IF(ISNUMBER($AB2172),AM2172,0)+'01_指標庫'!$H$11*IF(ISNUMBER($AC2172),AN2172,0)+'01_指標庫'!$H$12*IF(ISNUMBER($AD2172),AO2172,0)+'01_指標庫'!$H$13*IF(ISNUMBER($AE2172),AP2172,0)+'01_指標庫'!$H$14*IF(ISNUMBER($I2172),O2172,0)+'01_指標庫'!$H$15*IF(ISNUMBER($AH2172),AS2172,0)+'01_指標庫'!$H$16*IF(ISNUMBER($K2172),P2172,0)+'01_指標庫'!$H$17*IF(ISNUMBER($AI2172),AT2172,0)+'01_指標庫'!$H$18*IF(ISNUMBER($AJ2172),AU2172,0)+'01_指標庫'!$H$19*IF(ISNUMBER($AK2172),AV2172,0)+'01_指標庫'!$H$20*IF(ISNUMBER($BB2172),BB2172,0)+'01_指標庫'!$H$21*IF(ISNUMBER($BC2172),BC2172,0))/AW2172,1))</f>
        <v>89.2</v>
      </c>
      <c r="AY2172" s="67"/>
      <c r="AZ2172" s="67"/>
      <c r="BA2172" s="66">
        <f t="shared" si="776"/>
        <v>9.6752999334757117E-3</v>
      </c>
      <c r="BB2172">
        <f t="shared" si="777"/>
        <v>50</v>
      </c>
      <c r="BC2172" t="str">
        <f t="shared" si="778"/>
        <v/>
      </c>
    </row>
    <row r="2173" spans="1:55" ht="15" customHeight="1">
      <c r="A2173" s="56">
        <v>2169</v>
      </c>
      <c r="B2173" s="57">
        <v>45709</v>
      </c>
      <c r="C2173" s="56">
        <v>2025</v>
      </c>
      <c r="D2173" s="58" t="s">
        <v>234</v>
      </c>
      <c r="E2173" s="59">
        <v>21614.080000000002</v>
      </c>
      <c r="F2173" s="60">
        <v>7.3827000000000004E-2</v>
      </c>
      <c r="G2173" s="60">
        <v>-2.5322000000000001E-2</v>
      </c>
      <c r="H2173" s="61">
        <v>0.65310000000000001</v>
      </c>
      <c r="I2173" s="62">
        <v>278</v>
      </c>
      <c r="J2173" s="56" t="s">
        <v>235</v>
      </c>
      <c r="K2173" s="63">
        <v>18.21</v>
      </c>
      <c r="L2173" s="56">
        <f t="shared" si="756"/>
        <v>100</v>
      </c>
      <c r="M2173" s="56">
        <f t="shared" si="757"/>
        <v>100</v>
      </c>
      <c r="N2173" s="56">
        <f t="shared" si="758"/>
        <v>100</v>
      </c>
      <c r="O2173" s="56">
        <f t="shared" si="759"/>
        <v>100</v>
      </c>
      <c r="P2173" s="56">
        <f t="shared" si="760"/>
        <v>100</v>
      </c>
      <c r="Q2173" s="63"/>
      <c r="R2173" s="56"/>
      <c r="S2173" s="60">
        <f t="shared" si="773"/>
        <v>-2.0571812837195447E-2</v>
      </c>
      <c r="T2173" s="64">
        <f t="shared" si="774"/>
        <v>0.16283524904214564</v>
      </c>
      <c r="V2173" s="65"/>
      <c r="W2173" s="65"/>
      <c r="Y2173" s="15" t="str">
        <f t="shared" si="761"/>
        <v>EASY</v>
      </c>
      <c r="AA2173" s="66">
        <f t="shared" si="775"/>
        <v>6.9162566011009119E-2</v>
      </c>
      <c r="AB2173">
        <f>LOOKUP($B2173,'07_L1政策步階'!$A$4:$A$14,'07_L1政策步階'!$C$4:$C$14)</f>
        <v>0</v>
      </c>
      <c r="AC2173" s="65"/>
      <c r="AD2173" s="65"/>
      <c r="AE2173" s="65"/>
      <c r="AF2173" s="65"/>
      <c r="AG2173" s="65"/>
      <c r="AH2173" s="65"/>
      <c r="AI2173" s="65"/>
      <c r="AJ2173" s="65"/>
      <c r="AK2173" s="65"/>
      <c r="AL2173">
        <f t="shared" si="762"/>
        <v>100</v>
      </c>
      <c r="AM2173">
        <f t="shared" si="763"/>
        <v>50</v>
      </c>
      <c r="AN2173" t="str">
        <f t="shared" si="764"/>
        <v/>
      </c>
      <c r="AO2173" t="str">
        <f t="shared" si="765"/>
        <v/>
      </c>
      <c r="AP2173" t="str">
        <f t="shared" si="766"/>
        <v/>
      </c>
      <c r="AQ2173" t="str">
        <f t="shared" si="767"/>
        <v/>
      </c>
      <c r="AR2173" t="str">
        <f t="shared" si="768"/>
        <v/>
      </c>
      <c r="AS2173" t="str">
        <f t="shared" si="769"/>
        <v/>
      </c>
      <c r="AT2173" t="str">
        <f t="shared" si="770"/>
        <v/>
      </c>
      <c r="AU2173" t="str">
        <f t="shared" si="771"/>
        <v/>
      </c>
      <c r="AV2173" t="str">
        <f t="shared" si="772"/>
        <v/>
      </c>
      <c r="AW2173">
        <f>'01_指標庫'!$H$4*ISNUMBER($F2173)+'01_指標庫'!$H$5*ISNUMBER($AA2173)+'01_指標庫'!$H$6*ISNUMBER($G2173)+'01_指標庫'!$H$7*ISNUMBER($H2173)+'01_指標庫'!$H$8*ISNUMBER($AF2173)+'01_指標庫'!$H$9*ISNUMBER($AG2173)+'01_指標庫'!$H$10*ISNUMBER($AB2173)+'01_指標庫'!$H$11*ISNUMBER($AC2173)+'01_指標庫'!$H$12*ISNUMBER($AD2173)+'01_指標庫'!$H$13*ISNUMBER($AE2173)+'01_指標庫'!$H$14*ISNUMBER($I2173)+'01_指標庫'!$H$15*ISNUMBER($AH2173)+'01_指標庫'!$H$16*ISNUMBER($K2173)+'01_指標庫'!$H$17*ISNUMBER($AI2173)+'01_指標庫'!$H$18*ISNUMBER($AJ2173)+'01_指標庫'!$H$19*ISNUMBER($AK2173)+'01_指標庫'!$H$20*ISNUMBER($BB2173)+'01_指標庫'!$H$21*ISNUMBER($BC2173)</f>
        <v>51</v>
      </c>
      <c r="AX2173">
        <f>IF(AW2173=0,50,ROUND(('01_指標庫'!$H$4*IF(ISNUMBER($F2173),L2173,0)+'01_指標庫'!$H$5*IF(ISNUMBER($AA2173),AL2173,0)+'01_指標庫'!$H$6*IF(ISNUMBER($G2173),M2173,0)+'01_指標庫'!$H$7*IF(ISNUMBER($H2173),N2173,0)+'01_指標庫'!$H$8*IF(ISNUMBER($AF2173),AQ2173,0)+'01_指標庫'!$H$9*IF(ISNUMBER($AG2173),AR2173,0)+'01_指標庫'!$H$10*IF(ISNUMBER($AB2173),AM2173,0)+'01_指標庫'!$H$11*IF(ISNUMBER($AC2173),AN2173,0)+'01_指標庫'!$H$12*IF(ISNUMBER($AD2173),AO2173,0)+'01_指標庫'!$H$13*IF(ISNUMBER($AE2173),AP2173,0)+'01_指標庫'!$H$14*IF(ISNUMBER($I2173),O2173,0)+'01_指標庫'!$H$15*IF(ISNUMBER($AH2173),AS2173,0)+'01_指標庫'!$H$16*IF(ISNUMBER($K2173),P2173,0)+'01_指標庫'!$H$17*IF(ISNUMBER($AI2173),AT2173,0)+'01_指標庫'!$H$18*IF(ISNUMBER($AJ2173),AU2173,0)+'01_指標庫'!$H$19*IF(ISNUMBER($AK2173),AV2173,0)+'01_指標庫'!$H$20*IF(ISNUMBER($BB2173),BB2173,0)+'01_指標庫'!$H$21*IF(ISNUMBER($BC2173),BC2173,0))/AW2173,1))</f>
        <v>89.2</v>
      </c>
      <c r="AY2173" s="67"/>
      <c r="AZ2173" s="67"/>
      <c r="BA2173" s="66">
        <f t="shared" si="776"/>
        <v>6.6056731074923825E-3</v>
      </c>
      <c r="BB2173">
        <f t="shared" si="777"/>
        <v>50</v>
      </c>
      <c r="BC2173" t="str">
        <f t="shared" si="778"/>
        <v/>
      </c>
    </row>
    <row r="2174" spans="1:55" ht="15" customHeight="1">
      <c r="A2174" s="56">
        <v>2170</v>
      </c>
      <c r="B2174" s="57">
        <v>45712</v>
      </c>
      <c r="C2174" s="56">
        <v>2025</v>
      </c>
      <c r="D2174" s="58" t="s">
        <v>236</v>
      </c>
      <c r="E2174" s="59">
        <v>21352.080000000002</v>
      </c>
      <c r="F2174" s="60">
        <v>5.9951999999999998E-2</v>
      </c>
      <c r="G2174" s="60">
        <v>-3.7136000000000002E-2</v>
      </c>
      <c r="H2174" s="61">
        <v>0.59179999999999999</v>
      </c>
      <c r="I2174" s="62">
        <v>278</v>
      </c>
      <c r="J2174" s="56" t="s">
        <v>235</v>
      </c>
      <c r="K2174" s="63">
        <v>18.98</v>
      </c>
      <c r="L2174" s="56">
        <f t="shared" si="756"/>
        <v>100</v>
      </c>
      <c r="M2174" s="56">
        <f t="shared" si="757"/>
        <v>100</v>
      </c>
      <c r="N2174" s="56">
        <f t="shared" si="758"/>
        <v>50</v>
      </c>
      <c r="O2174" s="56">
        <f t="shared" si="759"/>
        <v>100</v>
      </c>
      <c r="P2174" s="56">
        <f t="shared" si="760"/>
        <v>100</v>
      </c>
      <c r="Q2174" s="63"/>
      <c r="R2174" s="56"/>
      <c r="S2174" s="60">
        <f t="shared" si="773"/>
        <v>-1.2121728058746895E-2</v>
      </c>
      <c r="T2174" s="64">
        <f t="shared" si="774"/>
        <v>4.2284459088412829E-2</v>
      </c>
      <c r="V2174" s="65"/>
      <c r="W2174" s="65"/>
      <c r="Y2174" s="15" t="str">
        <f t="shared" si="761"/>
        <v>EASY</v>
      </c>
      <c r="AA2174" s="66">
        <f t="shared" si="775"/>
        <v>6.8209735010114514E-2</v>
      </c>
      <c r="AB2174">
        <f>LOOKUP($B2174,'07_L1政策步階'!$A$4:$A$14,'07_L1政策步階'!$C$4:$C$14)</f>
        <v>0</v>
      </c>
      <c r="AC2174" s="65"/>
      <c r="AD2174" s="65"/>
      <c r="AE2174" s="65"/>
      <c r="AF2174" s="65"/>
      <c r="AG2174" s="65"/>
      <c r="AH2174" s="65"/>
      <c r="AI2174" s="65"/>
      <c r="AJ2174" s="65"/>
      <c r="AK2174" s="65"/>
      <c r="AL2174">
        <f t="shared" si="762"/>
        <v>100</v>
      </c>
      <c r="AM2174">
        <f t="shared" si="763"/>
        <v>50</v>
      </c>
      <c r="AN2174" t="str">
        <f t="shared" si="764"/>
        <v/>
      </c>
      <c r="AO2174" t="str">
        <f t="shared" si="765"/>
        <v/>
      </c>
      <c r="AP2174" t="str">
        <f t="shared" si="766"/>
        <v/>
      </c>
      <c r="AQ2174" t="str">
        <f t="shared" si="767"/>
        <v/>
      </c>
      <c r="AR2174" t="str">
        <f t="shared" si="768"/>
        <v/>
      </c>
      <c r="AS2174" t="str">
        <f t="shared" si="769"/>
        <v/>
      </c>
      <c r="AT2174" t="str">
        <f t="shared" si="770"/>
        <v/>
      </c>
      <c r="AU2174" t="str">
        <f t="shared" si="771"/>
        <v/>
      </c>
      <c r="AV2174" t="str">
        <f t="shared" si="772"/>
        <v/>
      </c>
      <c r="AW2174">
        <f>'01_指標庫'!$H$4*ISNUMBER($F2174)+'01_指標庫'!$H$5*ISNUMBER($AA2174)+'01_指標庫'!$H$6*ISNUMBER($G2174)+'01_指標庫'!$H$7*ISNUMBER($H2174)+'01_指標庫'!$H$8*ISNUMBER($AF2174)+'01_指標庫'!$H$9*ISNUMBER($AG2174)+'01_指標庫'!$H$10*ISNUMBER($AB2174)+'01_指標庫'!$H$11*ISNUMBER($AC2174)+'01_指標庫'!$H$12*ISNUMBER($AD2174)+'01_指標庫'!$H$13*ISNUMBER($AE2174)+'01_指標庫'!$H$14*ISNUMBER($I2174)+'01_指標庫'!$H$15*ISNUMBER($AH2174)+'01_指標庫'!$H$16*ISNUMBER($K2174)+'01_指標庫'!$H$17*ISNUMBER($AI2174)+'01_指標庫'!$H$18*ISNUMBER($AJ2174)+'01_指標庫'!$H$19*ISNUMBER($AK2174)+'01_指標庫'!$H$20*ISNUMBER($BB2174)+'01_指標庫'!$H$21*ISNUMBER($BC2174)</f>
        <v>51</v>
      </c>
      <c r="AX2174">
        <f>IF(AW2174=0,50,ROUND(('01_指標庫'!$H$4*IF(ISNUMBER($F2174),L2174,0)+'01_指標庫'!$H$5*IF(ISNUMBER($AA2174),AL2174,0)+'01_指標庫'!$H$6*IF(ISNUMBER($G2174),M2174,0)+'01_指標庫'!$H$7*IF(ISNUMBER($H2174),N2174,0)+'01_指標庫'!$H$8*IF(ISNUMBER($AF2174),AQ2174,0)+'01_指標庫'!$H$9*IF(ISNUMBER($AG2174),AR2174,0)+'01_指標庫'!$H$10*IF(ISNUMBER($AB2174),AM2174,0)+'01_指標庫'!$H$11*IF(ISNUMBER($AC2174),AN2174,0)+'01_指標庫'!$H$12*IF(ISNUMBER($AD2174),AO2174,0)+'01_指標庫'!$H$13*IF(ISNUMBER($AE2174),AP2174,0)+'01_指標庫'!$H$14*IF(ISNUMBER($I2174),O2174,0)+'01_指標庫'!$H$15*IF(ISNUMBER($AH2174),AS2174,0)+'01_指標庫'!$H$16*IF(ISNUMBER($K2174),P2174,0)+'01_指標庫'!$H$17*IF(ISNUMBER($AI2174),AT2174,0)+'01_指標庫'!$H$18*IF(ISNUMBER($AJ2174),AU2174,0)+'01_指標庫'!$H$19*IF(ISNUMBER($AK2174),AV2174,0)+'01_指標庫'!$H$20*IF(ISNUMBER($BB2174),BB2174,0)+'01_指標庫'!$H$21*IF(ISNUMBER($BC2174),BC2174,0))/AW2174,1))</f>
        <v>81.400000000000006</v>
      </c>
      <c r="AY2174" s="67"/>
      <c r="AZ2174" s="67"/>
      <c r="BA2174" s="66">
        <f t="shared" si="776"/>
        <v>2.7216690123088583E-4</v>
      </c>
      <c r="BB2174">
        <f t="shared" si="777"/>
        <v>50</v>
      </c>
      <c r="BC2174" t="str">
        <f t="shared" si="778"/>
        <v/>
      </c>
    </row>
    <row r="2175" spans="1:55" ht="15" customHeight="1">
      <c r="A2175" s="56">
        <v>2171</v>
      </c>
      <c r="B2175" s="57">
        <v>45713</v>
      </c>
      <c r="C2175" s="56">
        <v>2025</v>
      </c>
      <c r="D2175" s="58" t="s">
        <v>237</v>
      </c>
      <c r="E2175" s="59">
        <v>21087.25</v>
      </c>
      <c r="F2175" s="60">
        <v>4.6027999999999999E-2</v>
      </c>
      <c r="G2175" s="60">
        <v>-4.9078999999999998E-2</v>
      </c>
      <c r="H2175" s="61">
        <v>0.57140000000000002</v>
      </c>
      <c r="I2175" s="62">
        <v>284</v>
      </c>
      <c r="J2175" s="56" t="s">
        <v>235</v>
      </c>
      <c r="K2175" s="63">
        <v>19.43</v>
      </c>
      <c r="L2175" s="56">
        <f t="shared" si="756"/>
        <v>100</v>
      </c>
      <c r="M2175" s="56">
        <f t="shared" si="757"/>
        <v>100</v>
      </c>
      <c r="N2175" s="56">
        <f t="shared" si="758"/>
        <v>50</v>
      </c>
      <c r="O2175" s="56">
        <f t="shared" si="759"/>
        <v>100</v>
      </c>
      <c r="P2175" s="56">
        <f t="shared" si="760"/>
        <v>100</v>
      </c>
      <c r="Q2175" s="63"/>
      <c r="R2175" s="56"/>
      <c r="S2175" s="60">
        <f t="shared" si="773"/>
        <v>-1.2403007107504416E-2</v>
      </c>
      <c r="T2175" s="64">
        <f t="shared" si="774"/>
        <v>2.3709167544784027E-2</v>
      </c>
      <c r="V2175" s="65"/>
      <c r="W2175" s="65"/>
      <c r="Y2175" s="15" t="str">
        <f t="shared" si="761"/>
        <v>EASY</v>
      </c>
      <c r="AA2175" s="66">
        <f t="shared" si="775"/>
        <v>6.7137314033564044E-2</v>
      </c>
      <c r="AB2175">
        <f>LOOKUP($B2175,'07_L1政策步階'!$A$4:$A$14,'07_L1政策步階'!$C$4:$C$14)</f>
        <v>0</v>
      </c>
      <c r="AC2175" s="65"/>
      <c r="AD2175" s="65"/>
      <c r="AE2175" s="65"/>
      <c r="AF2175" s="65"/>
      <c r="AG2175" s="65"/>
      <c r="AH2175" s="65"/>
      <c r="AI2175" s="65"/>
      <c r="AJ2175" s="65"/>
      <c r="AK2175" s="65"/>
      <c r="AL2175">
        <f t="shared" si="762"/>
        <v>100</v>
      </c>
      <c r="AM2175">
        <f t="shared" si="763"/>
        <v>50</v>
      </c>
      <c r="AN2175" t="str">
        <f t="shared" si="764"/>
        <v/>
      </c>
      <c r="AO2175" t="str">
        <f t="shared" si="765"/>
        <v/>
      </c>
      <c r="AP2175" t="str">
        <f t="shared" si="766"/>
        <v/>
      </c>
      <c r="AQ2175" t="str">
        <f t="shared" si="767"/>
        <v/>
      </c>
      <c r="AR2175" t="str">
        <f t="shared" si="768"/>
        <v/>
      </c>
      <c r="AS2175" t="str">
        <f t="shared" si="769"/>
        <v/>
      </c>
      <c r="AT2175" t="str">
        <f t="shared" si="770"/>
        <v/>
      </c>
      <c r="AU2175" t="str">
        <f t="shared" si="771"/>
        <v/>
      </c>
      <c r="AV2175" t="str">
        <f t="shared" si="772"/>
        <v/>
      </c>
      <c r="AW2175">
        <f>'01_指標庫'!$H$4*ISNUMBER($F2175)+'01_指標庫'!$H$5*ISNUMBER($AA2175)+'01_指標庫'!$H$6*ISNUMBER($G2175)+'01_指標庫'!$H$7*ISNUMBER($H2175)+'01_指標庫'!$H$8*ISNUMBER($AF2175)+'01_指標庫'!$H$9*ISNUMBER($AG2175)+'01_指標庫'!$H$10*ISNUMBER($AB2175)+'01_指標庫'!$H$11*ISNUMBER($AC2175)+'01_指標庫'!$H$12*ISNUMBER($AD2175)+'01_指標庫'!$H$13*ISNUMBER($AE2175)+'01_指標庫'!$H$14*ISNUMBER($I2175)+'01_指標庫'!$H$15*ISNUMBER($AH2175)+'01_指標庫'!$H$16*ISNUMBER($K2175)+'01_指標庫'!$H$17*ISNUMBER($AI2175)+'01_指標庫'!$H$18*ISNUMBER($AJ2175)+'01_指標庫'!$H$19*ISNUMBER($AK2175)+'01_指標庫'!$H$20*ISNUMBER($BB2175)+'01_指標庫'!$H$21*ISNUMBER($BC2175)</f>
        <v>51</v>
      </c>
      <c r="AX2175">
        <f>IF(AW2175=0,50,ROUND(('01_指標庫'!$H$4*IF(ISNUMBER($F2175),L2175,0)+'01_指標庫'!$H$5*IF(ISNUMBER($AA2175),AL2175,0)+'01_指標庫'!$H$6*IF(ISNUMBER($G2175),M2175,0)+'01_指標庫'!$H$7*IF(ISNUMBER($H2175),N2175,0)+'01_指標庫'!$H$8*IF(ISNUMBER($AF2175),AQ2175,0)+'01_指標庫'!$H$9*IF(ISNUMBER($AG2175),AR2175,0)+'01_指標庫'!$H$10*IF(ISNUMBER($AB2175),AM2175,0)+'01_指標庫'!$H$11*IF(ISNUMBER($AC2175),AN2175,0)+'01_指標庫'!$H$12*IF(ISNUMBER($AD2175),AO2175,0)+'01_指標庫'!$H$13*IF(ISNUMBER($AE2175),AP2175,0)+'01_指標庫'!$H$14*IF(ISNUMBER($I2175),O2175,0)+'01_指標庫'!$H$15*IF(ISNUMBER($AH2175),AS2175,0)+'01_指標庫'!$H$16*IF(ISNUMBER($K2175),P2175,0)+'01_指標庫'!$H$17*IF(ISNUMBER($AI2175),AT2175,0)+'01_指標庫'!$H$18*IF(ISNUMBER($AJ2175),AU2175,0)+'01_指標庫'!$H$19*IF(ISNUMBER($AK2175),AV2175,0)+'01_指標庫'!$H$20*IF(ISNUMBER($BB2175),BB2175,0)+'01_指標庫'!$H$21*IF(ISNUMBER($BC2175),BC2175,0))/AW2175,1))</f>
        <v>75.5</v>
      </c>
      <c r="AY2175" s="67"/>
      <c r="AZ2175" s="67"/>
      <c r="BA2175" s="66">
        <f t="shared" si="776"/>
        <v>-6.5394042542727959E-3</v>
      </c>
      <c r="BB2175">
        <f t="shared" si="777"/>
        <v>0</v>
      </c>
      <c r="BC2175" t="str">
        <f t="shared" si="778"/>
        <v/>
      </c>
    </row>
    <row r="2176" spans="1:55" ht="15" customHeight="1">
      <c r="A2176" s="56">
        <v>2172</v>
      </c>
      <c r="B2176" s="57">
        <v>45714</v>
      </c>
      <c r="C2176" s="56">
        <v>2025</v>
      </c>
      <c r="D2176" s="58" t="s">
        <v>238</v>
      </c>
      <c r="E2176" s="59">
        <v>21132.92</v>
      </c>
      <c r="F2176" s="60">
        <v>4.7502000000000003E-2</v>
      </c>
      <c r="G2176" s="60">
        <v>-4.7018999999999998E-2</v>
      </c>
      <c r="H2176" s="61">
        <v>0.55100000000000005</v>
      </c>
      <c r="I2176" s="62">
        <v>281</v>
      </c>
      <c r="J2176" s="56" t="s">
        <v>235</v>
      </c>
      <c r="K2176" s="63">
        <v>19.100000000000001</v>
      </c>
      <c r="L2176" s="56">
        <f t="shared" si="756"/>
        <v>100</v>
      </c>
      <c r="M2176" s="56">
        <f t="shared" si="757"/>
        <v>100</v>
      </c>
      <c r="N2176" s="56">
        <f t="shared" si="758"/>
        <v>50</v>
      </c>
      <c r="O2176" s="56">
        <f t="shared" si="759"/>
        <v>100</v>
      </c>
      <c r="P2176" s="56">
        <f t="shared" si="760"/>
        <v>100</v>
      </c>
      <c r="Q2176" s="63"/>
      <c r="R2176" s="56"/>
      <c r="S2176" s="60">
        <f t="shared" si="773"/>
        <v>2.1657636723610985E-3</v>
      </c>
      <c r="T2176" s="64">
        <f t="shared" si="774"/>
        <v>-1.6984045290787342E-2</v>
      </c>
      <c r="V2176" s="65"/>
      <c r="W2176" s="65"/>
      <c r="Y2176" s="15" t="str">
        <f t="shared" si="761"/>
        <v>EASY</v>
      </c>
      <c r="AA2176" s="66">
        <f t="shared" si="775"/>
        <v>6.57056176265578E-2</v>
      </c>
      <c r="AB2176">
        <f>LOOKUP($B2176,'07_L1政策步階'!$A$4:$A$14,'07_L1政策步階'!$C$4:$C$14)</f>
        <v>0</v>
      </c>
      <c r="AC2176" s="65"/>
      <c r="AD2176" s="65"/>
      <c r="AE2176" s="65"/>
      <c r="AF2176" s="65"/>
      <c r="AG2176" s="65"/>
      <c r="AH2176" s="65"/>
      <c r="AI2176" s="65"/>
      <c r="AJ2176" s="65"/>
      <c r="AK2176" s="65"/>
      <c r="AL2176">
        <f t="shared" si="762"/>
        <v>100</v>
      </c>
      <c r="AM2176">
        <f t="shared" si="763"/>
        <v>50</v>
      </c>
      <c r="AN2176" t="str">
        <f t="shared" si="764"/>
        <v/>
      </c>
      <c r="AO2176" t="str">
        <f t="shared" si="765"/>
        <v/>
      </c>
      <c r="AP2176" t="str">
        <f t="shared" si="766"/>
        <v/>
      </c>
      <c r="AQ2176" t="str">
        <f t="shared" si="767"/>
        <v/>
      </c>
      <c r="AR2176" t="str">
        <f t="shared" si="768"/>
        <v/>
      </c>
      <c r="AS2176" t="str">
        <f t="shared" si="769"/>
        <v/>
      </c>
      <c r="AT2176" t="str">
        <f t="shared" si="770"/>
        <v/>
      </c>
      <c r="AU2176" t="str">
        <f t="shared" si="771"/>
        <v/>
      </c>
      <c r="AV2176" t="str">
        <f t="shared" si="772"/>
        <v/>
      </c>
      <c r="AW2176">
        <f>'01_指標庫'!$H$4*ISNUMBER($F2176)+'01_指標庫'!$H$5*ISNUMBER($AA2176)+'01_指標庫'!$H$6*ISNUMBER($G2176)+'01_指標庫'!$H$7*ISNUMBER($H2176)+'01_指標庫'!$H$8*ISNUMBER($AF2176)+'01_指標庫'!$H$9*ISNUMBER($AG2176)+'01_指標庫'!$H$10*ISNUMBER($AB2176)+'01_指標庫'!$H$11*ISNUMBER($AC2176)+'01_指標庫'!$H$12*ISNUMBER($AD2176)+'01_指標庫'!$H$13*ISNUMBER($AE2176)+'01_指標庫'!$H$14*ISNUMBER($I2176)+'01_指標庫'!$H$15*ISNUMBER($AH2176)+'01_指標庫'!$H$16*ISNUMBER($K2176)+'01_指標庫'!$H$17*ISNUMBER($AI2176)+'01_指標庫'!$H$18*ISNUMBER($AJ2176)+'01_指標庫'!$H$19*ISNUMBER($AK2176)+'01_指標庫'!$H$20*ISNUMBER($BB2176)+'01_指標庫'!$H$21*ISNUMBER($BC2176)</f>
        <v>51</v>
      </c>
      <c r="AX2176">
        <f>IF(AW2176=0,50,ROUND(('01_指標庫'!$H$4*IF(ISNUMBER($F2176),L2176,0)+'01_指標庫'!$H$5*IF(ISNUMBER($AA2176),AL2176,0)+'01_指標庫'!$H$6*IF(ISNUMBER($G2176),M2176,0)+'01_指標庫'!$H$7*IF(ISNUMBER($H2176),N2176,0)+'01_指標庫'!$H$8*IF(ISNUMBER($AF2176),AQ2176,0)+'01_指標庫'!$H$9*IF(ISNUMBER($AG2176),AR2176,0)+'01_指標庫'!$H$10*IF(ISNUMBER($AB2176),AM2176,0)+'01_指標庫'!$H$11*IF(ISNUMBER($AC2176),AN2176,0)+'01_指標庫'!$H$12*IF(ISNUMBER($AD2176),AO2176,0)+'01_指標庫'!$H$13*IF(ISNUMBER($AE2176),AP2176,0)+'01_指標庫'!$H$14*IF(ISNUMBER($I2176),O2176,0)+'01_指標庫'!$H$15*IF(ISNUMBER($AH2176),AS2176,0)+'01_指標庫'!$H$16*IF(ISNUMBER($K2176),P2176,0)+'01_指標庫'!$H$17*IF(ISNUMBER($AI2176),AT2176,0)+'01_指標庫'!$H$18*IF(ISNUMBER($AJ2176),AU2176,0)+'01_指標庫'!$H$19*IF(ISNUMBER($AK2176),AV2176,0)+'01_指標庫'!$H$20*IF(ISNUMBER($BB2176),BB2176,0)+'01_指標庫'!$H$21*IF(ISNUMBER($BC2176),BC2176,0))/AW2176,1))</f>
        <v>75.5</v>
      </c>
      <c r="AY2176" s="67"/>
      <c r="AZ2176" s="67"/>
      <c r="BA2176" s="66">
        <f t="shared" si="776"/>
        <v>-1.3567966707878965E-2</v>
      </c>
      <c r="BB2176">
        <f t="shared" si="777"/>
        <v>0</v>
      </c>
      <c r="BC2176" t="str">
        <f t="shared" si="778"/>
        <v/>
      </c>
    </row>
    <row r="2177" spans="1:55" ht="15" customHeight="1">
      <c r="A2177" s="56">
        <v>2173</v>
      </c>
      <c r="B2177" s="57">
        <v>45715</v>
      </c>
      <c r="C2177" s="56">
        <v>2025</v>
      </c>
      <c r="D2177" s="58" t="s">
        <v>239</v>
      </c>
      <c r="E2177" s="59">
        <v>20550.95</v>
      </c>
      <c r="F2177" s="60">
        <v>1.804E-2</v>
      </c>
      <c r="G2177" s="60">
        <v>-7.3262999999999995E-2</v>
      </c>
      <c r="H2177" s="61">
        <v>0.51019999999999999</v>
      </c>
      <c r="I2177" s="62">
        <v>281</v>
      </c>
      <c r="J2177" s="56" t="s">
        <v>235</v>
      </c>
      <c r="K2177" s="63">
        <v>21.13</v>
      </c>
      <c r="L2177" s="56">
        <f t="shared" si="756"/>
        <v>100</v>
      </c>
      <c r="M2177" s="56">
        <f t="shared" si="757"/>
        <v>50</v>
      </c>
      <c r="N2177" s="56">
        <f t="shared" si="758"/>
        <v>50</v>
      </c>
      <c r="O2177" s="56">
        <f t="shared" si="759"/>
        <v>100</v>
      </c>
      <c r="P2177" s="56">
        <f t="shared" si="760"/>
        <v>50</v>
      </c>
      <c r="Q2177" s="63"/>
      <c r="R2177" s="56"/>
      <c r="S2177" s="60">
        <f t="shared" si="773"/>
        <v>-2.7538551227184738E-2</v>
      </c>
      <c r="T2177" s="64">
        <f t="shared" si="774"/>
        <v>0.1062827225130889</v>
      </c>
      <c r="V2177" s="65"/>
      <c r="W2177" s="65"/>
      <c r="Y2177" s="15" t="str">
        <f t="shared" si="761"/>
        <v>UNCERTAIN</v>
      </c>
      <c r="AA2177" s="66">
        <f t="shared" si="775"/>
        <v>6.4007742433203063E-2</v>
      </c>
      <c r="AB2177">
        <f>LOOKUP($B2177,'07_L1政策步階'!$A$4:$A$14,'07_L1政策步階'!$C$4:$C$14)</f>
        <v>0</v>
      </c>
      <c r="AC2177" s="65"/>
      <c r="AD2177" s="65"/>
      <c r="AE2177" s="65"/>
      <c r="AF2177" s="65"/>
      <c r="AG2177" s="65"/>
      <c r="AH2177" s="65"/>
      <c r="AI2177" s="65"/>
      <c r="AJ2177" s="65"/>
      <c r="AK2177" s="65"/>
      <c r="AL2177">
        <f t="shared" si="762"/>
        <v>100</v>
      </c>
      <c r="AM2177">
        <f t="shared" si="763"/>
        <v>50</v>
      </c>
      <c r="AN2177" t="str">
        <f t="shared" si="764"/>
        <v/>
      </c>
      <c r="AO2177" t="str">
        <f t="shared" si="765"/>
        <v/>
      </c>
      <c r="AP2177" t="str">
        <f t="shared" si="766"/>
        <v/>
      </c>
      <c r="AQ2177" t="str">
        <f t="shared" si="767"/>
        <v/>
      </c>
      <c r="AR2177" t="str">
        <f t="shared" si="768"/>
        <v/>
      </c>
      <c r="AS2177" t="str">
        <f t="shared" si="769"/>
        <v/>
      </c>
      <c r="AT2177" t="str">
        <f t="shared" si="770"/>
        <v/>
      </c>
      <c r="AU2177" t="str">
        <f t="shared" si="771"/>
        <v/>
      </c>
      <c r="AV2177" t="str">
        <f t="shared" si="772"/>
        <v/>
      </c>
      <c r="AW2177">
        <f>'01_指標庫'!$H$4*ISNUMBER($F2177)+'01_指標庫'!$H$5*ISNUMBER($AA2177)+'01_指標庫'!$H$6*ISNUMBER($G2177)+'01_指標庫'!$H$7*ISNUMBER($H2177)+'01_指標庫'!$H$8*ISNUMBER($AF2177)+'01_指標庫'!$H$9*ISNUMBER($AG2177)+'01_指標庫'!$H$10*ISNUMBER($AB2177)+'01_指標庫'!$H$11*ISNUMBER($AC2177)+'01_指標庫'!$H$12*ISNUMBER($AD2177)+'01_指標庫'!$H$13*ISNUMBER($AE2177)+'01_指標庫'!$H$14*ISNUMBER($I2177)+'01_指標庫'!$H$15*ISNUMBER($AH2177)+'01_指標庫'!$H$16*ISNUMBER($K2177)+'01_指標庫'!$H$17*ISNUMBER($AI2177)+'01_指標庫'!$H$18*ISNUMBER($AJ2177)+'01_指標庫'!$H$19*ISNUMBER($AK2177)+'01_指標庫'!$H$20*ISNUMBER($BB2177)+'01_指標庫'!$H$21*ISNUMBER($BC2177)</f>
        <v>51</v>
      </c>
      <c r="AX2177">
        <f>IF(AW2177=0,50,ROUND(('01_指標庫'!$H$4*IF(ISNUMBER($F2177),L2177,0)+'01_指標庫'!$H$5*IF(ISNUMBER($AA2177),AL2177,0)+'01_指標庫'!$H$6*IF(ISNUMBER($G2177),M2177,0)+'01_指標庫'!$H$7*IF(ISNUMBER($H2177),N2177,0)+'01_指標庫'!$H$8*IF(ISNUMBER($AF2177),AQ2177,0)+'01_指標庫'!$H$9*IF(ISNUMBER($AG2177),AR2177,0)+'01_指標庫'!$H$10*IF(ISNUMBER($AB2177),AM2177,0)+'01_指標庫'!$H$11*IF(ISNUMBER($AC2177),AN2177,0)+'01_指標庫'!$H$12*IF(ISNUMBER($AD2177),AO2177,0)+'01_指標庫'!$H$13*IF(ISNUMBER($AE2177),AP2177,0)+'01_指標庫'!$H$14*IF(ISNUMBER($I2177),O2177,0)+'01_指標庫'!$H$15*IF(ISNUMBER($AH2177),AS2177,0)+'01_指標庫'!$H$16*IF(ISNUMBER($K2177),P2177,0)+'01_指標庫'!$H$17*IF(ISNUMBER($AI2177),AT2177,0)+'01_指標庫'!$H$18*IF(ISNUMBER($AJ2177),AU2177,0)+'01_指標庫'!$H$19*IF(ISNUMBER($AK2177),AV2177,0)+'01_指標庫'!$H$20*IF(ISNUMBER($BB2177),BB2177,0)+'01_指標庫'!$H$21*IF(ISNUMBER($BC2177),BC2177,0))/AW2177,1))</f>
        <v>61.8</v>
      </c>
      <c r="AY2177" s="67"/>
      <c r="AZ2177" s="67"/>
      <c r="BA2177" s="66">
        <f t="shared" si="776"/>
        <v>-2.2268106918019615E-2</v>
      </c>
      <c r="BB2177">
        <f t="shared" si="777"/>
        <v>0</v>
      </c>
      <c r="BC2177" t="str">
        <f t="shared" si="778"/>
        <v/>
      </c>
    </row>
    <row r="2178" spans="1:55" ht="15" customHeight="1">
      <c r="A2178" s="56">
        <v>2174</v>
      </c>
      <c r="B2178" s="57">
        <v>45716</v>
      </c>
      <c r="C2178" s="56">
        <v>2025</v>
      </c>
      <c r="D2178" s="58" t="s">
        <v>234</v>
      </c>
      <c r="E2178" s="59">
        <v>20884.41</v>
      </c>
      <c r="F2178" s="60">
        <v>3.3861000000000002E-2</v>
      </c>
      <c r="G2178" s="60">
        <v>-5.8226E-2</v>
      </c>
      <c r="H2178" s="61">
        <v>0.53059999999999996</v>
      </c>
      <c r="I2178" s="62">
        <v>287</v>
      </c>
      <c r="J2178" s="56" t="s">
        <v>235</v>
      </c>
      <c r="K2178" s="63">
        <v>19.63</v>
      </c>
      <c r="L2178" s="56">
        <f t="shared" si="756"/>
        <v>100</v>
      </c>
      <c r="M2178" s="56">
        <f t="shared" si="757"/>
        <v>100</v>
      </c>
      <c r="N2178" s="56">
        <f t="shared" si="758"/>
        <v>50</v>
      </c>
      <c r="O2178" s="56">
        <f t="shared" si="759"/>
        <v>100</v>
      </c>
      <c r="P2178" s="56">
        <f t="shared" si="760"/>
        <v>100</v>
      </c>
      <c r="Q2178" s="63"/>
      <c r="R2178" s="56"/>
      <c r="S2178" s="60">
        <f t="shared" si="773"/>
        <v>1.6226013882569834E-2</v>
      </c>
      <c r="T2178" s="64">
        <f t="shared" si="774"/>
        <v>-7.0989115002366265E-2</v>
      </c>
      <c r="V2178" s="65"/>
      <c r="W2178" s="65"/>
      <c r="Y2178" s="15" t="str">
        <f t="shared" si="761"/>
        <v>EASY</v>
      </c>
      <c r="AA2178" s="66">
        <f t="shared" si="775"/>
        <v>6.2403591311649409E-2</v>
      </c>
      <c r="AB2178">
        <f>LOOKUP($B2178,'07_L1政策步階'!$A$4:$A$14,'07_L1政策步階'!$C$4:$C$14)</f>
        <v>0</v>
      </c>
      <c r="AC2178" s="65"/>
      <c r="AD2178" s="65"/>
      <c r="AE2178" s="65"/>
      <c r="AF2178" s="65"/>
      <c r="AG2178" s="65"/>
      <c r="AH2178" s="65"/>
      <c r="AI2178" s="65"/>
      <c r="AJ2178" s="65"/>
      <c r="AK2178" s="65"/>
      <c r="AL2178">
        <f t="shared" si="762"/>
        <v>100</v>
      </c>
      <c r="AM2178">
        <f t="shared" si="763"/>
        <v>50</v>
      </c>
      <c r="AN2178" t="str">
        <f t="shared" si="764"/>
        <v/>
      </c>
      <c r="AO2178" t="str">
        <f t="shared" si="765"/>
        <v/>
      </c>
      <c r="AP2178" t="str">
        <f t="shared" si="766"/>
        <v/>
      </c>
      <c r="AQ2178" t="str">
        <f t="shared" si="767"/>
        <v/>
      </c>
      <c r="AR2178" t="str">
        <f t="shared" si="768"/>
        <v/>
      </c>
      <c r="AS2178" t="str">
        <f t="shared" si="769"/>
        <v/>
      </c>
      <c r="AT2178" t="str">
        <f t="shared" si="770"/>
        <v/>
      </c>
      <c r="AU2178" t="str">
        <f t="shared" si="771"/>
        <v/>
      </c>
      <c r="AV2178" t="str">
        <f t="shared" si="772"/>
        <v/>
      </c>
      <c r="AW2178">
        <f>'01_指標庫'!$H$4*ISNUMBER($F2178)+'01_指標庫'!$H$5*ISNUMBER($AA2178)+'01_指標庫'!$H$6*ISNUMBER($G2178)+'01_指標庫'!$H$7*ISNUMBER($H2178)+'01_指標庫'!$H$8*ISNUMBER($AF2178)+'01_指標庫'!$H$9*ISNUMBER($AG2178)+'01_指標庫'!$H$10*ISNUMBER($AB2178)+'01_指標庫'!$H$11*ISNUMBER($AC2178)+'01_指標庫'!$H$12*ISNUMBER($AD2178)+'01_指標庫'!$H$13*ISNUMBER($AE2178)+'01_指標庫'!$H$14*ISNUMBER($I2178)+'01_指標庫'!$H$15*ISNUMBER($AH2178)+'01_指標庫'!$H$16*ISNUMBER($K2178)+'01_指標庫'!$H$17*ISNUMBER($AI2178)+'01_指標庫'!$H$18*ISNUMBER($AJ2178)+'01_指標庫'!$H$19*ISNUMBER($AK2178)+'01_指標庫'!$H$20*ISNUMBER($BB2178)+'01_指標庫'!$H$21*ISNUMBER($BC2178)</f>
        <v>51</v>
      </c>
      <c r="AX2178">
        <f>IF(AW2178=0,50,ROUND(('01_指標庫'!$H$4*IF(ISNUMBER($F2178),L2178,0)+'01_指標庫'!$H$5*IF(ISNUMBER($AA2178),AL2178,0)+'01_指標庫'!$H$6*IF(ISNUMBER($G2178),M2178,0)+'01_指標庫'!$H$7*IF(ISNUMBER($H2178),N2178,0)+'01_指標庫'!$H$8*IF(ISNUMBER($AF2178),AQ2178,0)+'01_指標庫'!$H$9*IF(ISNUMBER($AG2178),AR2178,0)+'01_指標庫'!$H$10*IF(ISNUMBER($AB2178),AM2178,0)+'01_指標庫'!$H$11*IF(ISNUMBER($AC2178),AN2178,0)+'01_指標庫'!$H$12*IF(ISNUMBER($AD2178),AO2178,0)+'01_指標庫'!$H$13*IF(ISNUMBER($AE2178),AP2178,0)+'01_指標庫'!$H$14*IF(ISNUMBER($I2178),O2178,0)+'01_指標庫'!$H$15*IF(ISNUMBER($AH2178),AS2178,0)+'01_指標庫'!$H$16*IF(ISNUMBER($K2178),P2178,0)+'01_指標庫'!$H$17*IF(ISNUMBER($AI2178),AT2178,0)+'01_指標庫'!$H$18*IF(ISNUMBER($AJ2178),AU2178,0)+'01_指標庫'!$H$19*IF(ISNUMBER($AK2178),AV2178,0)+'01_指標庫'!$H$20*IF(ISNUMBER($BB2178),BB2178,0)+'01_指標庫'!$H$21*IF(ISNUMBER($BC2178),BC2178,0))/AW2178,1))</f>
        <v>75.5</v>
      </c>
      <c r="AY2178" s="67"/>
      <c r="AZ2178" s="67"/>
      <c r="BA2178" s="66">
        <f t="shared" si="776"/>
        <v>-2.3841773430108515E-2</v>
      </c>
      <c r="BB2178">
        <f t="shared" si="777"/>
        <v>0</v>
      </c>
      <c r="BC2178" t="str">
        <f t="shared" si="778"/>
        <v/>
      </c>
    </row>
    <row r="2179" spans="1:55" ht="15" customHeight="1">
      <c r="A2179" s="56">
        <v>2175</v>
      </c>
      <c r="B2179" s="57">
        <v>45719</v>
      </c>
      <c r="C2179" s="56">
        <v>2025</v>
      </c>
      <c r="D2179" s="58" t="s">
        <v>236</v>
      </c>
      <c r="E2179" s="59">
        <v>20425.580000000002</v>
      </c>
      <c r="F2179" s="60">
        <v>1.059E-2</v>
      </c>
      <c r="G2179" s="60">
        <v>-7.8916E-2</v>
      </c>
      <c r="H2179" s="61">
        <v>0.51019999999999999</v>
      </c>
      <c r="I2179" s="62">
        <v>294</v>
      </c>
      <c r="J2179" s="56" t="s">
        <v>235</v>
      </c>
      <c r="K2179" s="63">
        <v>22.78</v>
      </c>
      <c r="L2179" s="56">
        <f t="shared" si="756"/>
        <v>100</v>
      </c>
      <c r="M2179" s="56">
        <f t="shared" si="757"/>
        <v>50</v>
      </c>
      <c r="N2179" s="56">
        <f t="shared" si="758"/>
        <v>50</v>
      </c>
      <c r="O2179" s="56">
        <f t="shared" si="759"/>
        <v>100</v>
      </c>
      <c r="P2179" s="56">
        <f t="shared" si="760"/>
        <v>50</v>
      </c>
      <c r="Q2179" s="63"/>
      <c r="R2179" s="56"/>
      <c r="S2179" s="60">
        <f t="shared" si="773"/>
        <v>-2.1969976647652434E-2</v>
      </c>
      <c r="T2179" s="64">
        <f t="shared" si="774"/>
        <v>0.16046867040244539</v>
      </c>
      <c r="V2179" s="65"/>
      <c r="W2179" s="65"/>
      <c r="Y2179" s="15" t="str">
        <f t="shared" si="761"/>
        <v>UNCERTAIN</v>
      </c>
      <c r="AA2179" s="66">
        <f t="shared" si="775"/>
        <v>6.0164705826065257E-2</v>
      </c>
      <c r="AB2179">
        <f>LOOKUP($B2179,'07_L1政策步階'!$A$4:$A$14,'07_L1政策步階'!$C$4:$C$14)</f>
        <v>0</v>
      </c>
      <c r="AC2179" s="65"/>
      <c r="AD2179" s="65"/>
      <c r="AE2179" s="65"/>
      <c r="AF2179" s="65"/>
      <c r="AG2179" s="65"/>
      <c r="AH2179" s="65"/>
      <c r="AI2179" s="65"/>
      <c r="AJ2179" s="65"/>
      <c r="AK2179" s="65"/>
      <c r="AL2179">
        <f t="shared" si="762"/>
        <v>100</v>
      </c>
      <c r="AM2179">
        <f t="shared" si="763"/>
        <v>50</v>
      </c>
      <c r="AN2179" t="str">
        <f t="shared" si="764"/>
        <v/>
      </c>
      <c r="AO2179" t="str">
        <f t="shared" si="765"/>
        <v/>
      </c>
      <c r="AP2179" t="str">
        <f t="shared" si="766"/>
        <v/>
      </c>
      <c r="AQ2179" t="str">
        <f t="shared" si="767"/>
        <v/>
      </c>
      <c r="AR2179" t="str">
        <f t="shared" si="768"/>
        <v/>
      </c>
      <c r="AS2179" t="str">
        <f t="shared" si="769"/>
        <v/>
      </c>
      <c r="AT2179" t="str">
        <f t="shared" si="770"/>
        <v/>
      </c>
      <c r="AU2179" t="str">
        <f t="shared" si="771"/>
        <v/>
      </c>
      <c r="AV2179" t="str">
        <f t="shared" si="772"/>
        <v/>
      </c>
      <c r="AW2179">
        <f>'01_指標庫'!$H$4*ISNUMBER($F2179)+'01_指標庫'!$H$5*ISNUMBER($AA2179)+'01_指標庫'!$H$6*ISNUMBER($G2179)+'01_指標庫'!$H$7*ISNUMBER($H2179)+'01_指標庫'!$H$8*ISNUMBER($AF2179)+'01_指標庫'!$H$9*ISNUMBER($AG2179)+'01_指標庫'!$H$10*ISNUMBER($AB2179)+'01_指標庫'!$H$11*ISNUMBER($AC2179)+'01_指標庫'!$H$12*ISNUMBER($AD2179)+'01_指標庫'!$H$13*ISNUMBER($AE2179)+'01_指標庫'!$H$14*ISNUMBER($I2179)+'01_指標庫'!$H$15*ISNUMBER($AH2179)+'01_指標庫'!$H$16*ISNUMBER($K2179)+'01_指標庫'!$H$17*ISNUMBER($AI2179)+'01_指標庫'!$H$18*ISNUMBER($AJ2179)+'01_指標庫'!$H$19*ISNUMBER($AK2179)+'01_指標庫'!$H$20*ISNUMBER($BB2179)+'01_指標庫'!$H$21*ISNUMBER($BC2179)</f>
        <v>51</v>
      </c>
      <c r="AX2179">
        <f>IF(AW2179=0,50,ROUND(('01_指標庫'!$H$4*IF(ISNUMBER($F2179),L2179,0)+'01_指標庫'!$H$5*IF(ISNUMBER($AA2179),AL2179,0)+'01_指標庫'!$H$6*IF(ISNUMBER($G2179),M2179,0)+'01_指標庫'!$H$7*IF(ISNUMBER($H2179),N2179,0)+'01_指標庫'!$H$8*IF(ISNUMBER($AF2179),AQ2179,0)+'01_指標庫'!$H$9*IF(ISNUMBER($AG2179),AR2179,0)+'01_指標庫'!$H$10*IF(ISNUMBER($AB2179),AM2179,0)+'01_指標庫'!$H$11*IF(ISNUMBER($AC2179),AN2179,0)+'01_指標庫'!$H$12*IF(ISNUMBER($AD2179),AO2179,0)+'01_指標庫'!$H$13*IF(ISNUMBER($AE2179),AP2179,0)+'01_指標庫'!$H$14*IF(ISNUMBER($I2179),O2179,0)+'01_指標庫'!$H$15*IF(ISNUMBER($AH2179),AS2179,0)+'01_指標庫'!$H$16*IF(ISNUMBER($K2179),P2179,0)+'01_指標庫'!$H$17*IF(ISNUMBER($AI2179),AT2179,0)+'01_指標庫'!$H$18*IF(ISNUMBER($AJ2179),AU2179,0)+'01_指標庫'!$H$19*IF(ISNUMBER($AK2179),AV2179,0)+'01_指標庫'!$H$20*IF(ISNUMBER($BB2179),BB2179,0)+'01_指標庫'!$H$21*IF(ISNUMBER($BC2179),BC2179,0))/AW2179,1))</f>
        <v>61.8</v>
      </c>
      <c r="AY2179" s="67"/>
      <c r="AZ2179" s="67"/>
      <c r="BA2179" s="66">
        <f t="shared" si="776"/>
        <v>-2.479823198779485E-2</v>
      </c>
      <c r="BB2179">
        <f t="shared" si="777"/>
        <v>0</v>
      </c>
      <c r="BC2179" t="str">
        <f t="shared" si="778"/>
        <v/>
      </c>
    </row>
    <row r="2180" spans="1:55" ht="15" customHeight="1">
      <c r="A2180" s="56">
        <v>2176</v>
      </c>
      <c r="B2180" s="57">
        <v>45720</v>
      </c>
      <c r="C2180" s="56">
        <v>2025</v>
      </c>
      <c r="D2180" s="58" t="s">
        <v>237</v>
      </c>
      <c r="E2180" s="59">
        <v>20352.53</v>
      </c>
      <c r="F2180" s="60">
        <v>6.4710000000000002E-3</v>
      </c>
      <c r="G2180" s="60">
        <v>-8.2211000000000006E-2</v>
      </c>
      <c r="H2180" s="61">
        <v>0.44900000000000001</v>
      </c>
      <c r="I2180" s="62">
        <v>299</v>
      </c>
      <c r="J2180" s="56" t="s">
        <v>235</v>
      </c>
      <c r="K2180" s="63">
        <v>23.51</v>
      </c>
      <c r="L2180" s="56">
        <f t="shared" si="756"/>
        <v>100</v>
      </c>
      <c r="M2180" s="56">
        <f t="shared" si="757"/>
        <v>50</v>
      </c>
      <c r="N2180" s="56">
        <f t="shared" si="758"/>
        <v>50</v>
      </c>
      <c r="O2180" s="56">
        <f t="shared" si="759"/>
        <v>100</v>
      </c>
      <c r="P2180" s="56">
        <f t="shared" si="760"/>
        <v>50</v>
      </c>
      <c r="Q2180" s="63"/>
      <c r="R2180" s="56"/>
      <c r="S2180" s="60">
        <f t="shared" si="773"/>
        <v>-3.5763978305636268E-3</v>
      </c>
      <c r="T2180" s="64">
        <f t="shared" si="774"/>
        <v>3.2045654082528463E-2</v>
      </c>
      <c r="V2180" s="65"/>
      <c r="W2180" s="65"/>
      <c r="Y2180" s="15" t="str">
        <f t="shared" si="761"/>
        <v>UNCERTAIN</v>
      </c>
      <c r="AA2180" s="66">
        <f t="shared" si="775"/>
        <v>5.8002155592375759E-2</v>
      </c>
      <c r="AB2180">
        <f>LOOKUP($B2180,'07_L1政策步階'!$A$4:$A$14,'07_L1政策步階'!$C$4:$C$14)</f>
        <v>0</v>
      </c>
      <c r="AC2180" s="65"/>
      <c r="AD2180" s="65"/>
      <c r="AE2180" s="65"/>
      <c r="AF2180" s="65"/>
      <c r="AG2180" s="65"/>
      <c r="AH2180" s="65"/>
      <c r="AI2180" s="65"/>
      <c r="AJ2180" s="65"/>
      <c r="AK2180" s="65"/>
      <c r="AL2180">
        <f t="shared" si="762"/>
        <v>100</v>
      </c>
      <c r="AM2180">
        <f t="shared" si="763"/>
        <v>50</v>
      </c>
      <c r="AN2180" t="str">
        <f t="shared" si="764"/>
        <v/>
      </c>
      <c r="AO2180" t="str">
        <f t="shared" si="765"/>
        <v/>
      </c>
      <c r="AP2180" t="str">
        <f t="shared" si="766"/>
        <v/>
      </c>
      <c r="AQ2180" t="str">
        <f t="shared" si="767"/>
        <v/>
      </c>
      <c r="AR2180" t="str">
        <f t="shared" si="768"/>
        <v/>
      </c>
      <c r="AS2180" t="str">
        <f t="shared" si="769"/>
        <v/>
      </c>
      <c r="AT2180" t="str">
        <f t="shared" si="770"/>
        <v/>
      </c>
      <c r="AU2180" t="str">
        <f t="shared" si="771"/>
        <v/>
      </c>
      <c r="AV2180" t="str">
        <f t="shared" si="772"/>
        <v/>
      </c>
      <c r="AW2180">
        <f>'01_指標庫'!$H$4*ISNUMBER($F2180)+'01_指標庫'!$H$5*ISNUMBER($AA2180)+'01_指標庫'!$H$6*ISNUMBER($G2180)+'01_指標庫'!$H$7*ISNUMBER($H2180)+'01_指標庫'!$H$8*ISNUMBER($AF2180)+'01_指標庫'!$H$9*ISNUMBER($AG2180)+'01_指標庫'!$H$10*ISNUMBER($AB2180)+'01_指標庫'!$H$11*ISNUMBER($AC2180)+'01_指標庫'!$H$12*ISNUMBER($AD2180)+'01_指標庫'!$H$13*ISNUMBER($AE2180)+'01_指標庫'!$H$14*ISNUMBER($I2180)+'01_指標庫'!$H$15*ISNUMBER($AH2180)+'01_指標庫'!$H$16*ISNUMBER($K2180)+'01_指標庫'!$H$17*ISNUMBER($AI2180)+'01_指標庫'!$H$18*ISNUMBER($AJ2180)+'01_指標庫'!$H$19*ISNUMBER($AK2180)+'01_指標庫'!$H$20*ISNUMBER($BB2180)+'01_指標庫'!$H$21*ISNUMBER($BC2180)</f>
        <v>51</v>
      </c>
      <c r="AX2180">
        <f>IF(AW2180=0,50,ROUND(('01_指標庫'!$H$4*IF(ISNUMBER($F2180),L2180,0)+'01_指標庫'!$H$5*IF(ISNUMBER($AA2180),AL2180,0)+'01_指標庫'!$H$6*IF(ISNUMBER($G2180),M2180,0)+'01_指標庫'!$H$7*IF(ISNUMBER($H2180),N2180,0)+'01_指標庫'!$H$8*IF(ISNUMBER($AF2180),AQ2180,0)+'01_指標庫'!$H$9*IF(ISNUMBER($AG2180),AR2180,0)+'01_指標庫'!$H$10*IF(ISNUMBER($AB2180),AM2180,0)+'01_指標庫'!$H$11*IF(ISNUMBER($AC2180),AN2180,0)+'01_指標庫'!$H$12*IF(ISNUMBER($AD2180),AO2180,0)+'01_指標庫'!$H$13*IF(ISNUMBER($AE2180),AP2180,0)+'01_指標庫'!$H$14*IF(ISNUMBER($I2180),O2180,0)+'01_指標庫'!$H$15*IF(ISNUMBER($AH2180),AS2180,0)+'01_指標庫'!$H$16*IF(ISNUMBER($K2180),P2180,0)+'01_指標庫'!$H$17*IF(ISNUMBER($AI2180),AT2180,0)+'01_指標庫'!$H$18*IF(ISNUMBER($AJ2180),AU2180,0)+'01_指標庫'!$H$19*IF(ISNUMBER($AK2180),AV2180,0)+'01_指標庫'!$H$20*IF(ISNUMBER($BB2180),BB2180,0)+'01_指標庫'!$H$21*IF(ISNUMBER($BC2180),BC2180,0))/AW2180,1))</f>
        <v>61.8</v>
      </c>
      <c r="AY2180" s="67"/>
      <c r="AZ2180" s="67"/>
      <c r="BA2180" s="66">
        <f t="shared" si="776"/>
        <v>-2.3391603973966335E-2</v>
      </c>
      <c r="BB2180">
        <f t="shared" si="777"/>
        <v>0</v>
      </c>
      <c r="BC2180" t="str">
        <f t="shared" si="778"/>
        <v/>
      </c>
    </row>
    <row r="2181" spans="1:55" ht="15" customHeight="1">
      <c r="A2181" s="56">
        <v>2177</v>
      </c>
      <c r="B2181" s="57">
        <v>45721</v>
      </c>
      <c r="C2181" s="56">
        <v>2025</v>
      </c>
      <c r="D2181" s="58" t="s">
        <v>238</v>
      </c>
      <c r="E2181" s="59">
        <v>20628.46</v>
      </c>
      <c r="F2181" s="60">
        <v>1.9604E-2</v>
      </c>
      <c r="G2181" s="60">
        <v>-6.9767999999999997E-2</v>
      </c>
      <c r="H2181" s="61">
        <v>0.48980000000000001</v>
      </c>
      <c r="I2181" s="62">
        <v>288</v>
      </c>
      <c r="J2181" s="56" t="s">
        <v>235</v>
      </c>
      <c r="K2181" s="63">
        <v>21.93</v>
      </c>
      <c r="L2181" s="56">
        <f t="shared" ref="L2181:L2244" si="779">IF(COUNT(F2181)=0,50,IF(F2181&gt;=0,100,IF(F2181&gt;=-0.02,50,0)))</f>
        <v>100</v>
      </c>
      <c r="M2181" s="56">
        <f t="shared" ref="M2181:M2244" si="780">IF(COUNT(G2181)=0,50,IF(G2181&gt;-0.06,100,IF(G2181&gt;-0.15,50,0)))</f>
        <v>50</v>
      </c>
      <c r="N2181" s="56">
        <f t="shared" ref="N2181:N2244" si="781">IF(COUNT(H2181)=0,50,IF(H2181&gt;=0.6,100,IF(H2181&gt;=0.4,50,0)))</f>
        <v>50</v>
      </c>
      <c r="O2181" s="56">
        <f t="shared" ref="O2181:O2244" si="782">IF(COUNT(I2181)=0,50,IF(J2181="proxy_vix",50,IF(I2181&lt;350,100,IF(I2181&lt;=450,50,0))))</f>
        <v>100</v>
      </c>
      <c r="P2181" s="56">
        <f t="shared" ref="P2181:P2244" si="783">IF(COUNT(K2181)=0,50,IF(K2181&lt;20,100,IF(K2181&lt;=25,50,0)))</f>
        <v>50</v>
      </c>
      <c r="Q2181" s="63"/>
      <c r="R2181" s="56"/>
      <c r="S2181" s="60">
        <f t="shared" si="773"/>
        <v>1.3557528228677285E-2</v>
      </c>
      <c r="T2181" s="64">
        <f t="shared" si="774"/>
        <v>-6.7205444491705735E-2</v>
      </c>
      <c r="V2181" s="65"/>
      <c r="W2181" s="65"/>
      <c r="Y2181" s="15" t="str">
        <f t="shared" ref="Y2181:Y2244" si="784">IF(AX2181&gt;=70,"EASY",IF(AX2181&gt;40,"UNCERTAIN","HARD"))</f>
        <v>UNCERTAIN</v>
      </c>
      <c r="AA2181" s="66">
        <f t="shared" si="775"/>
        <v>5.6896695215957083E-2</v>
      </c>
      <c r="AB2181">
        <f>LOOKUP($B2181,'07_L1政策步階'!$A$4:$A$14,'07_L1政策步階'!$C$4:$C$14)</f>
        <v>0</v>
      </c>
      <c r="AC2181" s="65"/>
      <c r="AD2181" s="65"/>
      <c r="AE2181" s="65"/>
      <c r="AF2181" s="65"/>
      <c r="AG2181" s="65"/>
      <c r="AH2181" s="65"/>
      <c r="AI2181" s="65"/>
      <c r="AJ2181" s="65"/>
      <c r="AK2181" s="65"/>
      <c r="AL2181">
        <f t="shared" ref="AL2181:AL2244" si="785">IF(ISNUMBER($AA2181),IF($AA2181&gt;=0.005,100,IF($AA2181&gt;=-0.015,50,0)),"")</f>
        <v>100</v>
      </c>
      <c r="AM2181">
        <f t="shared" ref="AM2181:AM2244" si="786">IF(ISNUMBER($AB2181),IF($AB2181=1,100,IF($AB2181=0,50,0)),"")</f>
        <v>50</v>
      </c>
      <c r="AN2181" t="str">
        <f t="shared" ref="AN2181:AN2244" si="787">IF(ISNUMBER($AC2181),IF($AC2181&gt;=0.001,100,IF($AC2181&gt;=-0.003,50,0)),"")</f>
        <v/>
      </c>
      <c r="AO2181" t="str">
        <f t="shared" ref="AO2181:AO2244" si="788">IF(ISNUMBER($AD2181),IF($AD2181&gt;=0.04,100,IF($AD2181&gt;=0,50,0)),"")</f>
        <v/>
      </c>
      <c r="AP2181" t="str">
        <f t="shared" ref="AP2181:AP2244" si="789">IF(ISNUMBER($AE2181),IF($AE2181&gt;=25,100,IF($AE2181&gt;=-75,50,0)),"")</f>
        <v/>
      </c>
      <c r="AQ2181" t="str">
        <f t="shared" ref="AQ2181:AQ2244" si="790">IF(ISNUMBER($AF2181),IF($AF2181&gt;0,100,IF($AF2181&gt;=-50,50,0)),"")</f>
        <v/>
      </c>
      <c r="AR2181" t="str">
        <f t="shared" ref="AR2181:AR2244" si="791">IF(ISNUMBER($AG2181),IF($AG2181=1,100,IF($AG2181=0,50,0)),"")</f>
        <v/>
      </c>
      <c r="AS2181" t="str">
        <f t="shared" ref="AS2181:AS2244" si="792">IF(ISNUMBER($AH2181),IF($AH2181&lt;0,100,IF($AH2181&lt;=20,50,0)),"")</f>
        <v/>
      </c>
      <c r="AT2181" t="str">
        <f t="shared" ref="AT2181:AT2244" si="793">IF(ISNUMBER($AI2181),IF($AI2181&lt;0.95,100,IF($AI2181&lt;=1,50,0)),"")</f>
        <v/>
      </c>
      <c r="AU2181" t="str">
        <f t="shared" ref="AU2181:AU2244" si="794">IF(ISNUMBER($AJ2181),IF($AJ2181&lt;30,0,IF($AJ2181&lt;40,50,IF($AJ2181&lt;=90,100,50))),"")</f>
        <v/>
      </c>
      <c r="AV2181" t="str">
        <f t="shared" ref="AV2181:AV2244" si="795">IF(ISNUMBER($AK2181),IF($AK2181&gt;-0.2,100,IF($AK2181&gt;=-0.4,50,0)),"")</f>
        <v/>
      </c>
      <c r="AW2181">
        <f>'01_指標庫'!$H$4*ISNUMBER($F2181)+'01_指標庫'!$H$5*ISNUMBER($AA2181)+'01_指標庫'!$H$6*ISNUMBER($G2181)+'01_指標庫'!$H$7*ISNUMBER($H2181)+'01_指標庫'!$H$8*ISNUMBER($AF2181)+'01_指標庫'!$H$9*ISNUMBER($AG2181)+'01_指標庫'!$H$10*ISNUMBER($AB2181)+'01_指標庫'!$H$11*ISNUMBER($AC2181)+'01_指標庫'!$H$12*ISNUMBER($AD2181)+'01_指標庫'!$H$13*ISNUMBER($AE2181)+'01_指標庫'!$H$14*ISNUMBER($I2181)+'01_指標庫'!$H$15*ISNUMBER($AH2181)+'01_指標庫'!$H$16*ISNUMBER($K2181)+'01_指標庫'!$H$17*ISNUMBER($AI2181)+'01_指標庫'!$H$18*ISNUMBER($AJ2181)+'01_指標庫'!$H$19*ISNUMBER($AK2181)+'01_指標庫'!$H$20*ISNUMBER($BB2181)+'01_指標庫'!$H$21*ISNUMBER($BC2181)</f>
        <v>51</v>
      </c>
      <c r="AX2181">
        <f>IF(AW2181=0,50,ROUND(('01_指標庫'!$H$4*IF(ISNUMBER($F2181),L2181,0)+'01_指標庫'!$H$5*IF(ISNUMBER($AA2181),AL2181,0)+'01_指標庫'!$H$6*IF(ISNUMBER($G2181),M2181,0)+'01_指標庫'!$H$7*IF(ISNUMBER($H2181),N2181,0)+'01_指標庫'!$H$8*IF(ISNUMBER($AF2181),AQ2181,0)+'01_指標庫'!$H$9*IF(ISNUMBER($AG2181),AR2181,0)+'01_指標庫'!$H$10*IF(ISNUMBER($AB2181),AM2181,0)+'01_指標庫'!$H$11*IF(ISNUMBER($AC2181),AN2181,0)+'01_指標庫'!$H$12*IF(ISNUMBER($AD2181),AO2181,0)+'01_指標庫'!$H$13*IF(ISNUMBER($AE2181),AP2181,0)+'01_指標庫'!$H$14*IF(ISNUMBER($I2181),O2181,0)+'01_指標庫'!$H$15*IF(ISNUMBER($AH2181),AS2181,0)+'01_指標庫'!$H$16*IF(ISNUMBER($K2181),P2181,0)+'01_指標庫'!$H$17*IF(ISNUMBER($AI2181),AT2181,0)+'01_指標庫'!$H$18*IF(ISNUMBER($AJ2181),AU2181,0)+'01_指標庫'!$H$19*IF(ISNUMBER($AK2181),AV2181,0)+'01_指標庫'!$H$20*IF(ISNUMBER($BB2181),BB2181,0)+'01_指標庫'!$H$21*IF(ISNUMBER($BC2181),BC2181,0))/AW2181,1))</f>
        <v>61.8</v>
      </c>
      <c r="AY2181" s="67"/>
      <c r="AZ2181" s="67"/>
      <c r="BA2181" s="66">
        <f t="shared" si="776"/>
        <v>-2.1002081331077282E-2</v>
      </c>
      <c r="BB2181">
        <f t="shared" si="777"/>
        <v>0</v>
      </c>
      <c r="BC2181" t="str">
        <f t="shared" si="778"/>
        <v/>
      </c>
    </row>
    <row r="2182" spans="1:55" ht="15" customHeight="1">
      <c r="A2182" s="56">
        <v>2178</v>
      </c>
      <c r="B2182" s="57">
        <v>45722</v>
      </c>
      <c r="C2182" s="56">
        <v>2025</v>
      </c>
      <c r="D2182" s="58" t="s">
        <v>239</v>
      </c>
      <c r="E2182" s="59">
        <v>20052.63</v>
      </c>
      <c r="F2182" s="60">
        <v>-9.2239999999999996E-3</v>
      </c>
      <c r="G2182" s="60">
        <v>-9.5734E-2</v>
      </c>
      <c r="H2182" s="61">
        <v>0.48980000000000001</v>
      </c>
      <c r="I2182" s="62">
        <v>299</v>
      </c>
      <c r="J2182" s="56" t="s">
        <v>235</v>
      </c>
      <c r="K2182" s="63">
        <v>24.87</v>
      </c>
      <c r="L2182" s="56">
        <f t="shared" si="779"/>
        <v>50</v>
      </c>
      <c r="M2182" s="56">
        <f t="shared" si="780"/>
        <v>50</v>
      </c>
      <c r="N2182" s="56">
        <f t="shared" si="781"/>
        <v>50</v>
      </c>
      <c r="O2182" s="56">
        <f t="shared" si="782"/>
        <v>100</v>
      </c>
      <c r="P2182" s="56">
        <f t="shared" si="783"/>
        <v>50</v>
      </c>
      <c r="Q2182" s="63"/>
      <c r="R2182" s="56"/>
      <c r="S2182" s="60">
        <f t="shared" ref="S2182:S2245" si="796">$E2182/$E2181-1</f>
        <v>-2.7914347459771505E-2</v>
      </c>
      <c r="T2182" s="64">
        <f t="shared" ref="T2182:T2245" si="797">$K2182/$K2181-1</f>
        <v>0.13406292749658011</v>
      </c>
      <c r="V2182" s="65"/>
      <c r="W2182" s="65"/>
      <c r="Y2182" s="15" t="str">
        <f t="shared" si="784"/>
        <v>UNCERTAIN</v>
      </c>
      <c r="AA2182" s="66">
        <f t="shared" si="775"/>
        <v>5.5461065494923467E-2</v>
      </c>
      <c r="AB2182">
        <f>LOOKUP($B2182,'07_L1政策步階'!$A$4:$A$14,'07_L1政策步階'!$C$4:$C$14)</f>
        <v>0</v>
      </c>
      <c r="AC2182" s="65"/>
      <c r="AD2182" s="65"/>
      <c r="AE2182" s="65"/>
      <c r="AF2182" s="65"/>
      <c r="AG2182" s="65"/>
      <c r="AH2182" s="65"/>
      <c r="AI2182" s="65"/>
      <c r="AJ2182" s="65"/>
      <c r="AK2182" s="65"/>
      <c r="AL2182">
        <f t="shared" si="785"/>
        <v>100</v>
      </c>
      <c r="AM2182">
        <f t="shared" si="786"/>
        <v>50</v>
      </c>
      <c r="AN2182" t="str">
        <f t="shared" si="787"/>
        <v/>
      </c>
      <c r="AO2182" t="str">
        <f t="shared" si="788"/>
        <v/>
      </c>
      <c r="AP2182" t="str">
        <f t="shared" si="789"/>
        <v/>
      </c>
      <c r="AQ2182" t="str">
        <f t="shared" si="790"/>
        <v/>
      </c>
      <c r="AR2182" t="str">
        <f t="shared" si="791"/>
        <v/>
      </c>
      <c r="AS2182" t="str">
        <f t="shared" si="792"/>
        <v/>
      </c>
      <c r="AT2182" t="str">
        <f t="shared" si="793"/>
        <v/>
      </c>
      <c r="AU2182" t="str">
        <f t="shared" si="794"/>
        <v/>
      </c>
      <c r="AV2182" t="str">
        <f t="shared" si="795"/>
        <v/>
      </c>
      <c r="AW2182">
        <f>'01_指標庫'!$H$4*ISNUMBER($F2182)+'01_指標庫'!$H$5*ISNUMBER($AA2182)+'01_指標庫'!$H$6*ISNUMBER($G2182)+'01_指標庫'!$H$7*ISNUMBER($H2182)+'01_指標庫'!$H$8*ISNUMBER($AF2182)+'01_指標庫'!$H$9*ISNUMBER($AG2182)+'01_指標庫'!$H$10*ISNUMBER($AB2182)+'01_指標庫'!$H$11*ISNUMBER($AC2182)+'01_指標庫'!$H$12*ISNUMBER($AD2182)+'01_指標庫'!$H$13*ISNUMBER($AE2182)+'01_指標庫'!$H$14*ISNUMBER($I2182)+'01_指標庫'!$H$15*ISNUMBER($AH2182)+'01_指標庫'!$H$16*ISNUMBER($K2182)+'01_指標庫'!$H$17*ISNUMBER($AI2182)+'01_指標庫'!$H$18*ISNUMBER($AJ2182)+'01_指標庫'!$H$19*ISNUMBER($AK2182)+'01_指標庫'!$H$20*ISNUMBER($BB2182)+'01_指標庫'!$H$21*ISNUMBER($BC2182)</f>
        <v>51</v>
      </c>
      <c r="AX2182">
        <f>IF(AW2182=0,50,ROUND(('01_指標庫'!$H$4*IF(ISNUMBER($F2182),L2182,0)+'01_指標庫'!$H$5*IF(ISNUMBER($AA2182),AL2182,0)+'01_指標庫'!$H$6*IF(ISNUMBER($G2182),M2182,0)+'01_指標庫'!$H$7*IF(ISNUMBER($H2182),N2182,0)+'01_指標庫'!$H$8*IF(ISNUMBER($AF2182),AQ2182,0)+'01_指標庫'!$H$9*IF(ISNUMBER($AG2182),AR2182,0)+'01_指標庫'!$H$10*IF(ISNUMBER($AB2182),AM2182,0)+'01_指標庫'!$H$11*IF(ISNUMBER($AC2182),AN2182,0)+'01_指標庫'!$H$12*IF(ISNUMBER($AD2182),AO2182,0)+'01_指標庫'!$H$13*IF(ISNUMBER($AE2182),AP2182,0)+'01_指標庫'!$H$14*IF(ISNUMBER($I2182),O2182,0)+'01_指標庫'!$H$15*IF(ISNUMBER($AH2182),AS2182,0)+'01_指標庫'!$H$16*IF(ISNUMBER($K2182),P2182,0)+'01_指標庫'!$H$17*IF(ISNUMBER($AI2182),AT2182,0)+'01_指標庫'!$H$18*IF(ISNUMBER($AJ2182),AU2182,0)+'01_指標庫'!$H$19*IF(ISNUMBER($AK2182),AV2182,0)+'01_指標庫'!$H$20*IF(ISNUMBER($BB2182),BB2182,0)+'01_指標庫'!$H$21*IF(ISNUMBER($BC2182),BC2182,0))/AW2182,1))</f>
        <v>53.9</v>
      </c>
      <c r="AY2182" s="67"/>
      <c r="AZ2182" s="67"/>
      <c r="BA2182" s="66">
        <f t="shared" si="776"/>
        <v>-1.6309378530628083E-2</v>
      </c>
      <c r="BB2182">
        <f t="shared" si="777"/>
        <v>0</v>
      </c>
      <c r="BC2182" t="str">
        <f t="shared" si="778"/>
        <v/>
      </c>
    </row>
    <row r="2183" spans="1:55" ht="15" customHeight="1">
      <c r="A2183" s="56">
        <v>2179</v>
      </c>
      <c r="B2183" s="57">
        <v>45723</v>
      </c>
      <c r="C2183" s="56">
        <v>2025</v>
      </c>
      <c r="D2183" s="58" t="s">
        <v>234</v>
      </c>
      <c r="E2183" s="59">
        <v>20201.37</v>
      </c>
      <c r="F2183" s="60">
        <v>-2.2829999999999999E-3</v>
      </c>
      <c r="G2183" s="60">
        <v>-8.9026999999999995E-2</v>
      </c>
      <c r="H2183" s="61">
        <v>0.48980000000000001</v>
      </c>
      <c r="I2183" s="62">
        <v>297</v>
      </c>
      <c r="J2183" s="56" t="s">
        <v>235</v>
      </c>
      <c r="K2183" s="63">
        <v>23.37</v>
      </c>
      <c r="L2183" s="56">
        <f t="shared" si="779"/>
        <v>50</v>
      </c>
      <c r="M2183" s="56">
        <f t="shared" si="780"/>
        <v>50</v>
      </c>
      <c r="N2183" s="56">
        <f t="shared" si="781"/>
        <v>50</v>
      </c>
      <c r="O2183" s="56">
        <f t="shared" si="782"/>
        <v>100</v>
      </c>
      <c r="P2183" s="56">
        <f t="shared" si="783"/>
        <v>50</v>
      </c>
      <c r="Q2183" s="63"/>
      <c r="R2183" s="56"/>
      <c r="S2183" s="60">
        <f t="shared" si="796"/>
        <v>7.4174808990141727E-3</v>
      </c>
      <c r="T2183" s="64">
        <f t="shared" si="797"/>
        <v>-6.0313630880579061E-2</v>
      </c>
      <c r="V2183" s="65"/>
      <c r="W2183" s="65"/>
      <c r="Y2183" s="15" t="str">
        <f t="shared" si="784"/>
        <v>UNCERTAIN</v>
      </c>
      <c r="AA2183" s="66">
        <f t="shared" si="775"/>
        <v>5.3955193365261778E-2</v>
      </c>
      <c r="AB2183">
        <f>LOOKUP($B2183,'07_L1政策步階'!$A$4:$A$14,'07_L1政策步階'!$C$4:$C$14)</f>
        <v>0</v>
      </c>
      <c r="AC2183" s="65"/>
      <c r="AD2183" s="65"/>
      <c r="AE2183" s="65"/>
      <c r="AF2183" s="65"/>
      <c r="AG2183" s="65"/>
      <c r="AH2183" s="65"/>
      <c r="AI2183" s="65"/>
      <c r="AJ2183" s="65"/>
      <c r="AK2183" s="65"/>
      <c r="AL2183">
        <f t="shared" si="785"/>
        <v>100</v>
      </c>
      <c r="AM2183">
        <f t="shared" si="786"/>
        <v>50</v>
      </c>
      <c r="AN2183" t="str">
        <f t="shared" si="787"/>
        <v/>
      </c>
      <c r="AO2183" t="str">
        <f t="shared" si="788"/>
        <v/>
      </c>
      <c r="AP2183" t="str">
        <f t="shared" si="789"/>
        <v/>
      </c>
      <c r="AQ2183" t="str">
        <f t="shared" si="790"/>
        <v/>
      </c>
      <c r="AR2183" t="str">
        <f t="shared" si="791"/>
        <v/>
      </c>
      <c r="AS2183" t="str">
        <f t="shared" si="792"/>
        <v/>
      </c>
      <c r="AT2183" t="str">
        <f t="shared" si="793"/>
        <v/>
      </c>
      <c r="AU2183" t="str">
        <f t="shared" si="794"/>
        <v/>
      </c>
      <c r="AV2183" t="str">
        <f t="shared" si="795"/>
        <v/>
      </c>
      <c r="AW2183">
        <f>'01_指標庫'!$H$4*ISNUMBER($F2183)+'01_指標庫'!$H$5*ISNUMBER($AA2183)+'01_指標庫'!$H$6*ISNUMBER($G2183)+'01_指標庫'!$H$7*ISNUMBER($H2183)+'01_指標庫'!$H$8*ISNUMBER($AF2183)+'01_指標庫'!$H$9*ISNUMBER($AG2183)+'01_指標庫'!$H$10*ISNUMBER($AB2183)+'01_指標庫'!$H$11*ISNUMBER($AC2183)+'01_指標庫'!$H$12*ISNUMBER($AD2183)+'01_指標庫'!$H$13*ISNUMBER($AE2183)+'01_指標庫'!$H$14*ISNUMBER($I2183)+'01_指標庫'!$H$15*ISNUMBER($AH2183)+'01_指標庫'!$H$16*ISNUMBER($K2183)+'01_指標庫'!$H$17*ISNUMBER($AI2183)+'01_指標庫'!$H$18*ISNUMBER($AJ2183)+'01_指標庫'!$H$19*ISNUMBER($AK2183)+'01_指標庫'!$H$20*ISNUMBER($BB2183)+'01_指標庫'!$H$21*ISNUMBER($BC2183)</f>
        <v>51</v>
      </c>
      <c r="AX2183">
        <f>IF(AW2183=0,50,ROUND(('01_指標庫'!$H$4*IF(ISNUMBER($F2183),L2183,0)+'01_指標庫'!$H$5*IF(ISNUMBER($AA2183),AL2183,0)+'01_指標庫'!$H$6*IF(ISNUMBER($G2183),M2183,0)+'01_指標庫'!$H$7*IF(ISNUMBER($H2183),N2183,0)+'01_指標庫'!$H$8*IF(ISNUMBER($AF2183),AQ2183,0)+'01_指標庫'!$H$9*IF(ISNUMBER($AG2183),AR2183,0)+'01_指標庫'!$H$10*IF(ISNUMBER($AB2183),AM2183,0)+'01_指標庫'!$H$11*IF(ISNUMBER($AC2183),AN2183,0)+'01_指標庫'!$H$12*IF(ISNUMBER($AD2183),AO2183,0)+'01_指標庫'!$H$13*IF(ISNUMBER($AE2183),AP2183,0)+'01_指標庫'!$H$14*IF(ISNUMBER($I2183),O2183,0)+'01_指標庫'!$H$15*IF(ISNUMBER($AH2183),AS2183,0)+'01_指標庫'!$H$16*IF(ISNUMBER($K2183),P2183,0)+'01_指標庫'!$H$17*IF(ISNUMBER($AI2183),AT2183,0)+'01_指標庫'!$H$18*IF(ISNUMBER($AJ2183),AU2183,0)+'01_指標庫'!$H$19*IF(ISNUMBER($AK2183),AV2183,0)+'01_指標庫'!$H$20*IF(ISNUMBER($BB2183),BB2183,0)+'01_指標庫'!$H$21*IF(ISNUMBER($BC2183),BC2183,0))/AW2183,1))</f>
        <v>53.9</v>
      </c>
      <c r="AY2183" s="67"/>
      <c r="AZ2183" s="67"/>
      <c r="BA2183" s="66">
        <f t="shared" si="776"/>
        <v>-1.6195236247786293E-2</v>
      </c>
      <c r="BB2183">
        <f t="shared" si="777"/>
        <v>0</v>
      </c>
      <c r="BC2183" t="str">
        <f t="shared" si="778"/>
        <v/>
      </c>
    </row>
    <row r="2184" spans="1:55" ht="15" customHeight="1">
      <c r="A2184" s="56">
        <v>2180</v>
      </c>
      <c r="B2184" s="57">
        <v>45726</v>
      </c>
      <c r="C2184" s="56">
        <v>2025</v>
      </c>
      <c r="D2184" s="58" t="s">
        <v>236</v>
      </c>
      <c r="E2184" s="59">
        <v>19430.95</v>
      </c>
      <c r="F2184" s="60">
        <v>-4.0511999999999999E-2</v>
      </c>
      <c r="G2184" s="60">
        <v>-0.123769</v>
      </c>
      <c r="H2184" s="61">
        <v>0.40820000000000001</v>
      </c>
      <c r="I2184" s="62">
        <v>316</v>
      </c>
      <c r="J2184" s="56" t="s">
        <v>235</v>
      </c>
      <c r="K2184" s="63">
        <v>27.86</v>
      </c>
      <c r="L2184" s="56">
        <f t="shared" si="779"/>
        <v>0</v>
      </c>
      <c r="M2184" s="56">
        <f t="shared" si="780"/>
        <v>50</v>
      </c>
      <c r="N2184" s="56">
        <f t="shared" si="781"/>
        <v>50</v>
      </c>
      <c r="O2184" s="56">
        <f t="shared" si="782"/>
        <v>100</v>
      </c>
      <c r="P2184" s="56">
        <f t="shared" si="783"/>
        <v>0</v>
      </c>
      <c r="Q2184" s="63"/>
      <c r="R2184" s="56"/>
      <c r="S2184" s="60">
        <f t="shared" si="796"/>
        <v>-3.8137017439906273E-2</v>
      </c>
      <c r="T2184" s="64">
        <f t="shared" si="797"/>
        <v>0.19212665810868623</v>
      </c>
      <c r="V2184" s="65"/>
      <c r="W2184" s="65"/>
      <c r="Y2184" s="15" t="str">
        <f t="shared" si="784"/>
        <v>UNCERTAIN</v>
      </c>
      <c r="AA2184" s="66">
        <f t="shared" si="775"/>
        <v>5.1711772272616807E-2</v>
      </c>
      <c r="AB2184">
        <f>LOOKUP($B2184,'07_L1政策步階'!$A$4:$A$14,'07_L1政策步階'!$C$4:$C$14)</f>
        <v>0</v>
      </c>
      <c r="AC2184" s="65"/>
      <c r="AD2184" s="65"/>
      <c r="AE2184" s="65"/>
      <c r="AF2184" s="65"/>
      <c r="AG2184" s="65"/>
      <c r="AH2184" s="65"/>
      <c r="AI2184" s="65"/>
      <c r="AJ2184" s="65"/>
      <c r="AK2184" s="65"/>
      <c r="AL2184">
        <f t="shared" si="785"/>
        <v>100</v>
      </c>
      <c r="AM2184">
        <f t="shared" si="786"/>
        <v>50</v>
      </c>
      <c r="AN2184" t="str">
        <f t="shared" si="787"/>
        <v/>
      </c>
      <c r="AO2184" t="str">
        <f t="shared" si="788"/>
        <v/>
      </c>
      <c r="AP2184" t="str">
        <f t="shared" si="789"/>
        <v/>
      </c>
      <c r="AQ2184" t="str">
        <f t="shared" si="790"/>
        <v/>
      </c>
      <c r="AR2184" t="str">
        <f t="shared" si="791"/>
        <v/>
      </c>
      <c r="AS2184" t="str">
        <f t="shared" si="792"/>
        <v/>
      </c>
      <c r="AT2184" t="str">
        <f t="shared" si="793"/>
        <v/>
      </c>
      <c r="AU2184" t="str">
        <f t="shared" si="794"/>
        <v/>
      </c>
      <c r="AV2184" t="str">
        <f t="shared" si="795"/>
        <v/>
      </c>
      <c r="AW2184">
        <f>'01_指標庫'!$H$4*ISNUMBER($F2184)+'01_指標庫'!$H$5*ISNUMBER($AA2184)+'01_指標庫'!$H$6*ISNUMBER($G2184)+'01_指標庫'!$H$7*ISNUMBER($H2184)+'01_指標庫'!$H$8*ISNUMBER($AF2184)+'01_指標庫'!$H$9*ISNUMBER($AG2184)+'01_指標庫'!$H$10*ISNUMBER($AB2184)+'01_指標庫'!$H$11*ISNUMBER($AC2184)+'01_指標庫'!$H$12*ISNUMBER($AD2184)+'01_指標庫'!$H$13*ISNUMBER($AE2184)+'01_指標庫'!$H$14*ISNUMBER($I2184)+'01_指標庫'!$H$15*ISNUMBER($AH2184)+'01_指標庫'!$H$16*ISNUMBER($K2184)+'01_指標庫'!$H$17*ISNUMBER($AI2184)+'01_指標庫'!$H$18*ISNUMBER($AJ2184)+'01_指標庫'!$H$19*ISNUMBER($AK2184)+'01_指標庫'!$H$20*ISNUMBER($BB2184)+'01_指標庫'!$H$21*ISNUMBER($BC2184)</f>
        <v>51</v>
      </c>
      <c r="AX2184">
        <f>IF(AW2184=0,50,ROUND(('01_指標庫'!$H$4*IF(ISNUMBER($F2184),L2184,0)+'01_指標庫'!$H$5*IF(ISNUMBER($AA2184),AL2184,0)+'01_指標庫'!$H$6*IF(ISNUMBER($G2184),M2184,0)+'01_指標庫'!$H$7*IF(ISNUMBER($H2184),N2184,0)+'01_指標庫'!$H$8*IF(ISNUMBER($AF2184),AQ2184,0)+'01_指標庫'!$H$9*IF(ISNUMBER($AG2184),AR2184,0)+'01_指標庫'!$H$10*IF(ISNUMBER($AB2184),AM2184,0)+'01_指標庫'!$H$11*IF(ISNUMBER($AC2184),AN2184,0)+'01_指標庫'!$H$12*IF(ISNUMBER($AD2184),AO2184,0)+'01_指標庫'!$H$13*IF(ISNUMBER($AE2184),AP2184,0)+'01_指標庫'!$H$14*IF(ISNUMBER($I2184),O2184,0)+'01_指標庫'!$H$15*IF(ISNUMBER($AH2184),AS2184,0)+'01_指標庫'!$H$16*IF(ISNUMBER($K2184),P2184,0)+'01_指標庫'!$H$17*IF(ISNUMBER($AI2184),AT2184,0)+'01_指標庫'!$H$18*IF(ISNUMBER($AJ2184),AU2184,0)+'01_指標庫'!$H$19*IF(ISNUMBER($AK2184),AV2184,0)+'01_指標庫'!$H$20*IF(ISNUMBER($BB2184),BB2184,0)+'01_指標庫'!$H$21*IF(ISNUMBER($BC2184),BC2184,0))/AW2184,1))</f>
        <v>40.200000000000003</v>
      </c>
      <c r="AY2184" s="67"/>
      <c r="AZ2184" s="67"/>
      <c r="BA2184" s="66">
        <f t="shared" si="776"/>
        <v>-1.6679947281291851E-2</v>
      </c>
      <c r="BB2184">
        <f t="shared" si="777"/>
        <v>0</v>
      </c>
      <c r="BC2184" t="str">
        <f t="shared" si="778"/>
        <v/>
      </c>
    </row>
    <row r="2185" spans="1:55" ht="15" customHeight="1">
      <c r="A2185" s="56">
        <v>2181</v>
      </c>
      <c r="B2185" s="57">
        <v>45727</v>
      </c>
      <c r="C2185" s="56">
        <v>2025</v>
      </c>
      <c r="D2185" s="58" t="s">
        <v>237</v>
      </c>
      <c r="E2185" s="59">
        <v>19376.96</v>
      </c>
      <c r="F2185" s="60">
        <v>-4.3334999999999999E-2</v>
      </c>
      <c r="G2185" s="60">
        <v>-0.12620400000000001</v>
      </c>
      <c r="H2185" s="61">
        <v>0.32650000000000001</v>
      </c>
      <c r="I2185" s="62">
        <v>322</v>
      </c>
      <c r="J2185" s="56" t="s">
        <v>235</v>
      </c>
      <c r="K2185" s="63">
        <v>26.92</v>
      </c>
      <c r="L2185" s="56">
        <f t="shared" si="779"/>
        <v>0</v>
      </c>
      <c r="M2185" s="56">
        <f t="shared" si="780"/>
        <v>50</v>
      </c>
      <c r="N2185" s="56">
        <f t="shared" si="781"/>
        <v>0</v>
      </c>
      <c r="O2185" s="56">
        <f t="shared" si="782"/>
        <v>100</v>
      </c>
      <c r="P2185" s="56">
        <f t="shared" si="783"/>
        <v>0</v>
      </c>
      <c r="Q2185" s="63"/>
      <c r="R2185" s="56"/>
      <c r="S2185" s="60">
        <f t="shared" si="796"/>
        <v>-2.7785568899102442E-3</v>
      </c>
      <c r="T2185" s="64">
        <f t="shared" si="797"/>
        <v>-3.3740129217516124E-2</v>
      </c>
      <c r="V2185" s="65"/>
      <c r="W2185" s="65"/>
      <c r="Y2185" s="15" t="str">
        <f t="shared" si="784"/>
        <v>HARD</v>
      </c>
      <c r="AA2185" s="66">
        <f t="shared" si="775"/>
        <v>4.9149349895813099E-2</v>
      </c>
      <c r="AB2185">
        <f>LOOKUP($B2185,'07_L1政策步階'!$A$4:$A$14,'07_L1政策步階'!$C$4:$C$14)</f>
        <v>0</v>
      </c>
      <c r="AC2185" s="65"/>
      <c r="AD2185" s="65"/>
      <c r="AE2185" s="65"/>
      <c r="AF2185" s="65"/>
      <c r="AG2185" s="65"/>
      <c r="AH2185" s="65"/>
      <c r="AI2185" s="65"/>
      <c r="AJ2185" s="65"/>
      <c r="AK2185" s="65"/>
      <c r="AL2185">
        <f t="shared" si="785"/>
        <v>100</v>
      </c>
      <c r="AM2185">
        <f t="shared" si="786"/>
        <v>50</v>
      </c>
      <c r="AN2185" t="str">
        <f t="shared" si="787"/>
        <v/>
      </c>
      <c r="AO2185" t="str">
        <f t="shared" si="788"/>
        <v/>
      </c>
      <c r="AP2185" t="str">
        <f t="shared" si="789"/>
        <v/>
      </c>
      <c r="AQ2185" t="str">
        <f t="shared" si="790"/>
        <v/>
      </c>
      <c r="AR2185" t="str">
        <f t="shared" si="791"/>
        <v/>
      </c>
      <c r="AS2185" t="str">
        <f t="shared" si="792"/>
        <v/>
      </c>
      <c r="AT2185" t="str">
        <f t="shared" si="793"/>
        <v/>
      </c>
      <c r="AU2185" t="str">
        <f t="shared" si="794"/>
        <v/>
      </c>
      <c r="AV2185" t="str">
        <f t="shared" si="795"/>
        <v/>
      </c>
      <c r="AW2185">
        <f>'01_指標庫'!$H$4*ISNUMBER($F2185)+'01_指標庫'!$H$5*ISNUMBER($AA2185)+'01_指標庫'!$H$6*ISNUMBER($G2185)+'01_指標庫'!$H$7*ISNUMBER($H2185)+'01_指標庫'!$H$8*ISNUMBER($AF2185)+'01_指標庫'!$H$9*ISNUMBER($AG2185)+'01_指標庫'!$H$10*ISNUMBER($AB2185)+'01_指標庫'!$H$11*ISNUMBER($AC2185)+'01_指標庫'!$H$12*ISNUMBER($AD2185)+'01_指標庫'!$H$13*ISNUMBER($AE2185)+'01_指標庫'!$H$14*ISNUMBER($I2185)+'01_指標庫'!$H$15*ISNUMBER($AH2185)+'01_指標庫'!$H$16*ISNUMBER($K2185)+'01_指標庫'!$H$17*ISNUMBER($AI2185)+'01_指標庫'!$H$18*ISNUMBER($AJ2185)+'01_指標庫'!$H$19*ISNUMBER($AK2185)+'01_指標庫'!$H$20*ISNUMBER($BB2185)+'01_指標庫'!$H$21*ISNUMBER($BC2185)</f>
        <v>51</v>
      </c>
      <c r="AX2185">
        <f>IF(AW2185=0,50,ROUND(('01_指標庫'!$H$4*IF(ISNUMBER($F2185),L2185,0)+'01_指標庫'!$H$5*IF(ISNUMBER($AA2185),AL2185,0)+'01_指標庫'!$H$6*IF(ISNUMBER($G2185),M2185,0)+'01_指標庫'!$H$7*IF(ISNUMBER($H2185),N2185,0)+'01_指標庫'!$H$8*IF(ISNUMBER($AF2185),AQ2185,0)+'01_指標庫'!$H$9*IF(ISNUMBER($AG2185),AR2185,0)+'01_指標庫'!$H$10*IF(ISNUMBER($AB2185),AM2185,0)+'01_指標庫'!$H$11*IF(ISNUMBER($AC2185),AN2185,0)+'01_指標庫'!$H$12*IF(ISNUMBER($AD2185),AO2185,0)+'01_指標庫'!$H$13*IF(ISNUMBER($AE2185),AP2185,0)+'01_指標庫'!$H$14*IF(ISNUMBER($I2185),O2185,0)+'01_指標庫'!$H$15*IF(ISNUMBER($AH2185),AS2185,0)+'01_指標庫'!$H$16*IF(ISNUMBER($K2185),P2185,0)+'01_指標庫'!$H$17*IF(ISNUMBER($AI2185),AT2185,0)+'01_指標庫'!$H$18*IF(ISNUMBER($AJ2185),AU2185,0)+'01_指標庫'!$H$19*IF(ISNUMBER($AK2185),AV2185,0)+'01_指標庫'!$H$20*IF(ISNUMBER($BB2185),BB2185,0)+'01_指標庫'!$H$21*IF(ISNUMBER($BC2185),BC2185,0))/AW2185,1))</f>
        <v>32.4</v>
      </c>
      <c r="AY2185" s="67"/>
      <c r="AZ2185" s="67"/>
      <c r="BA2185" s="66">
        <f t="shared" si="776"/>
        <v>-1.8006690020073157E-2</v>
      </c>
      <c r="BB2185">
        <f t="shared" si="777"/>
        <v>0</v>
      </c>
      <c r="BC2185" t="str">
        <f t="shared" si="778"/>
        <v/>
      </c>
    </row>
    <row r="2186" spans="1:55" ht="15" customHeight="1">
      <c r="A2186" s="56">
        <v>2182</v>
      </c>
      <c r="B2186" s="57">
        <v>45728</v>
      </c>
      <c r="C2186" s="56">
        <v>2025</v>
      </c>
      <c r="D2186" s="58" t="s">
        <v>238</v>
      </c>
      <c r="E2186" s="59">
        <v>19596.02</v>
      </c>
      <c r="F2186" s="60">
        <v>-3.2731999999999997E-2</v>
      </c>
      <c r="G2186" s="60">
        <v>-0.116325</v>
      </c>
      <c r="H2186" s="61">
        <v>0.34689999999999999</v>
      </c>
      <c r="I2186" s="62">
        <v>320</v>
      </c>
      <c r="J2186" s="56" t="s">
        <v>235</v>
      </c>
      <c r="K2186" s="63">
        <v>24.23</v>
      </c>
      <c r="L2186" s="56">
        <f t="shared" si="779"/>
        <v>0</v>
      </c>
      <c r="M2186" s="56">
        <f t="shared" si="780"/>
        <v>50</v>
      </c>
      <c r="N2186" s="56">
        <f t="shared" si="781"/>
        <v>0</v>
      </c>
      <c r="O2186" s="56">
        <f t="shared" si="782"/>
        <v>100</v>
      </c>
      <c r="P2186" s="56">
        <f t="shared" si="783"/>
        <v>50</v>
      </c>
      <c r="Q2186" s="63"/>
      <c r="R2186" s="56"/>
      <c r="S2186" s="60">
        <f t="shared" si="796"/>
        <v>1.1305178934156945E-2</v>
      </c>
      <c r="T2186" s="64">
        <f t="shared" si="797"/>
        <v>-9.9925705794948083E-2</v>
      </c>
      <c r="V2186" s="65"/>
      <c r="W2186" s="65"/>
      <c r="Y2186" s="15" t="str">
        <f t="shared" si="784"/>
        <v>HARD</v>
      </c>
      <c r="AA2186" s="66">
        <f t="shared" si="775"/>
        <v>4.677418436495806E-2</v>
      </c>
      <c r="AB2186">
        <f>LOOKUP($B2186,'07_L1政策步階'!$A$4:$A$14,'07_L1政策步階'!$C$4:$C$14)</f>
        <v>0</v>
      </c>
      <c r="AC2186" s="65"/>
      <c r="AD2186" s="65"/>
      <c r="AE2186" s="65"/>
      <c r="AF2186" s="65"/>
      <c r="AG2186" s="65"/>
      <c r="AH2186" s="65"/>
      <c r="AI2186" s="65"/>
      <c r="AJ2186" s="65"/>
      <c r="AK2186" s="65"/>
      <c r="AL2186">
        <f t="shared" si="785"/>
        <v>100</v>
      </c>
      <c r="AM2186">
        <f t="shared" si="786"/>
        <v>50</v>
      </c>
      <c r="AN2186" t="str">
        <f t="shared" si="787"/>
        <v/>
      </c>
      <c r="AO2186" t="str">
        <f t="shared" si="788"/>
        <v/>
      </c>
      <c r="AP2186" t="str">
        <f t="shared" si="789"/>
        <v/>
      </c>
      <c r="AQ2186" t="str">
        <f t="shared" si="790"/>
        <v/>
      </c>
      <c r="AR2186" t="str">
        <f t="shared" si="791"/>
        <v/>
      </c>
      <c r="AS2186" t="str">
        <f t="shared" si="792"/>
        <v/>
      </c>
      <c r="AT2186" t="str">
        <f t="shared" si="793"/>
        <v/>
      </c>
      <c r="AU2186" t="str">
        <f t="shared" si="794"/>
        <v/>
      </c>
      <c r="AV2186" t="str">
        <f t="shared" si="795"/>
        <v/>
      </c>
      <c r="AW2186">
        <f>'01_指標庫'!$H$4*ISNUMBER($F2186)+'01_指標庫'!$H$5*ISNUMBER($AA2186)+'01_指標庫'!$H$6*ISNUMBER($G2186)+'01_指標庫'!$H$7*ISNUMBER($H2186)+'01_指標庫'!$H$8*ISNUMBER($AF2186)+'01_指標庫'!$H$9*ISNUMBER($AG2186)+'01_指標庫'!$H$10*ISNUMBER($AB2186)+'01_指標庫'!$H$11*ISNUMBER($AC2186)+'01_指標庫'!$H$12*ISNUMBER($AD2186)+'01_指標庫'!$H$13*ISNUMBER($AE2186)+'01_指標庫'!$H$14*ISNUMBER($I2186)+'01_指標庫'!$H$15*ISNUMBER($AH2186)+'01_指標庫'!$H$16*ISNUMBER($K2186)+'01_指標庫'!$H$17*ISNUMBER($AI2186)+'01_指標庫'!$H$18*ISNUMBER($AJ2186)+'01_指標庫'!$H$19*ISNUMBER($AK2186)+'01_指標庫'!$H$20*ISNUMBER($BB2186)+'01_指標庫'!$H$21*ISNUMBER($BC2186)</f>
        <v>51</v>
      </c>
      <c r="AX2186">
        <f>IF(AW2186=0,50,ROUND(('01_指標庫'!$H$4*IF(ISNUMBER($F2186),L2186,0)+'01_指標庫'!$H$5*IF(ISNUMBER($AA2186),AL2186,0)+'01_指標庫'!$H$6*IF(ISNUMBER($G2186),M2186,0)+'01_指標庫'!$H$7*IF(ISNUMBER($H2186),N2186,0)+'01_指標庫'!$H$8*IF(ISNUMBER($AF2186),AQ2186,0)+'01_指標庫'!$H$9*IF(ISNUMBER($AG2186),AR2186,0)+'01_指標庫'!$H$10*IF(ISNUMBER($AB2186),AM2186,0)+'01_指標庫'!$H$11*IF(ISNUMBER($AC2186),AN2186,0)+'01_指標庫'!$H$12*IF(ISNUMBER($AD2186),AO2186,0)+'01_指標庫'!$H$13*IF(ISNUMBER($AE2186),AP2186,0)+'01_指標庫'!$H$14*IF(ISNUMBER($I2186),O2186,0)+'01_指標庫'!$H$15*IF(ISNUMBER($AH2186),AS2186,0)+'01_指標庫'!$H$16*IF(ISNUMBER($K2186),P2186,0)+'01_指標庫'!$H$17*IF(ISNUMBER($AI2186),AT2186,0)+'01_指標庫'!$H$18*IF(ISNUMBER($AJ2186),AU2186,0)+'01_指標庫'!$H$19*IF(ISNUMBER($AK2186),AV2186,0)+'01_指標庫'!$H$20*IF(ISNUMBER($BB2186),BB2186,0)+'01_指標庫'!$H$21*IF(ISNUMBER($BC2186),BC2186,0))/AW2186,1))</f>
        <v>38.200000000000003</v>
      </c>
      <c r="AY2186" s="67"/>
      <c r="AZ2186" s="67"/>
      <c r="BA2186" s="66">
        <f t="shared" si="776"/>
        <v>-2.0764282416870894E-2</v>
      </c>
      <c r="BB2186">
        <f t="shared" si="777"/>
        <v>0</v>
      </c>
      <c r="BC2186" t="str">
        <f t="shared" si="778"/>
        <v/>
      </c>
    </row>
    <row r="2187" spans="1:55" ht="15" customHeight="1">
      <c r="A2187" s="56">
        <v>2183</v>
      </c>
      <c r="B2187" s="57">
        <v>45729</v>
      </c>
      <c r="C2187" s="56">
        <v>2025</v>
      </c>
      <c r="D2187" s="58" t="s">
        <v>239</v>
      </c>
      <c r="E2187" s="59">
        <v>19225.48</v>
      </c>
      <c r="F2187" s="60">
        <v>-5.1163E-2</v>
      </c>
      <c r="G2187" s="60">
        <v>-0.13303400000000001</v>
      </c>
      <c r="H2187" s="61">
        <v>0.26529999999999998</v>
      </c>
      <c r="I2187" s="62">
        <v>340</v>
      </c>
      <c r="J2187" s="56" t="s">
        <v>235</v>
      </c>
      <c r="K2187" s="63">
        <v>24.66</v>
      </c>
      <c r="L2187" s="56">
        <f t="shared" si="779"/>
        <v>0</v>
      </c>
      <c r="M2187" s="56">
        <f t="shared" si="780"/>
        <v>50</v>
      </c>
      <c r="N2187" s="56">
        <f t="shared" si="781"/>
        <v>0</v>
      </c>
      <c r="O2187" s="56">
        <f t="shared" si="782"/>
        <v>100</v>
      </c>
      <c r="P2187" s="56">
        <f t="shared" si="783"/>
        <v>50</v>
      </c>
      <c r="Q2187" s="63"/>
      <c r="R2187" s="56"/>
      <c r="S2187" s="60">
        <f t="shared" si="796"/>
        <v>-1.8908941713674521E-2</v>
      </c>
      <c r="T2187" s="64">
        <f t="shared" si="797"/>
        <v>1.7746595130004206E-2</v>
      </c>
      <c r="V2187" s="65"/>
      <c r="W2187" s="65"/>
      <c r="Y2187" s="15" t="str">
        <f t="shared" si="784"/>
        <v>HARD</v>
      </c>
      <c r="AA2187" s="66">
        <f t="shared" si="775"/>
        <v>4.4400198624503062E-2</v>
      </c>
      <c r="AB2187">
        <f>LOOKUP($B2187,'07_L1政策步階'!$A$4:$A$14,'07_L1政策步階'!$C$4:$C$14)</f>
        <v>0</v>
      </c>
      <c r="AC2187" s="65"/>
      <c r="AD2187" s="65"/>
      <c r="AE2187" s="65"/>
      <c r="AF2187" s="65"/>
      <c r="AG2187" s="65"/>
      <c r="AH2187" s="65"/>
      <c r="AI2187" s="65"/>
      <c r="AJ2187" s="65"/>
      <c r="AK2187" s="65"/>
      <c r="AL2187">
        <f t="shared" si="785"/>
        <v>100</v>
      </c>
      <c r="AM2187">
        <f t="shared" si="786"/>
        <v>50</v>
      </c>
      <c r="AN2187" t="str">
        <f t="shared" si="787"/>
        <v/>
      </c>
      <c r="AO2187" t="str">
        <f t="shared" si="788"/>
        <v/>
      </c>
      <c r="AP2187" t="str">
        <f t="shared" si="789"/>
        <v/>
      </c>
      <c r="AQ2187" t="str">
        <f t="shared" si="790"/>
        <v/>
      </c>
      <c r="AR2187" t="str">
        <f t="shared" si="791"/>
        <v/>
      </c>
      <c r="AS2187" t="str">
        <f t="shared" si="792"/>
        <v/>
      </c>
      <c r="AT2187" t="str">
        <f t="shared" si="793"/>
        <v/>
      </c>
      <c r="AU2187" t="str">
        <f t="shared" si="794"/>
        <v/>
      </c>
      <c r="AV2187" t="str">
        <f t="shared" si="795"/>
        <v/>
      </c>
      <c r="AW2187">
        <f>'01_指標庫'!$H$4*ISNUMBER($F2187)+'01_指標庫'!$H$5*ISNUMBER($AA2187)+'01_指標庫'!$H$6*ISNUMBER($G2187)+'01_指標庫'!$H$7*ISNUMBER($H2187)+'01_指標庫'!$H$8*ISNUMBER($AF2187)+'01_指標庫'!$H$9*ISNUMBER($AG2187)+'01_指標庫'!$H$10*ISNUMBER($AB2187)+'01_指標庫'!$H$11*ISNUMBER($AC2187)+'01_指標庫'!$H$12*ISNUMBER($AD2187)+'01_指標庫'!$H$13*ISNUMBER($AE2187)+'01_指標庫'!$H$14*ISNUMBER($I2187)+'01_指標庫'!$H$15*ISNUMBER($AH2187)+'01_指標庫'!$H$16*ISNUMBER($K2187)+'01_指標庫'!$H$17*ISNUMBER($AI2187)+'01_指標庫'!$H$18*ISNUMBER($AJ2187)+'01_指標庫'!$H$19*ISNUMBER($AK2187)+'01_指標庫'!$H$20*ISNUMBER($BB2187)+'01_指標庫'!$H$21*ISNUMBER($BC2187)</f>
        <v>51</v>
      </c>
      <c r="AX2187">
        <f>IF(AW2187=0,50,ROUND(('01_指標庫'!$H$4*IF(ISNUMBER($F2187),L2187,0)+'01_指標庫'!$H$5*IF(ISNUMBER($AA2187),AL2187,0)+'01_指標庫'!$H$6*IF(ISNUMBER($G2187),M2187,0)+'01_指標庫'!$H$7*IF(ISNUMBER($H2187),N2187,0)+'01_指標庫'!$H$8*IF(ISNUMBER($AF2187),AQ2187,0)+'01_指標庫'!$H$9*IF(ISNUMBER($AG2187),AR2187,0)+'01_指標庫'!$H$10*IF(ISNUMBER($AB2187),AM2187,0)+'01_指標庫'!$H$11*IF(ISNUMBER($AC2187),AN2187,0)+'01_指標庫'!$H$12*IF(ISNUMBER($AD2187),AO2187,0)+'01_指標庫'!$H$13*IF(ISNUMBER($AE2187),AP2187,0)+'01_指標庫'!$H$14*IF(ISNUMBER($I2187),O2187,0)+'01_指標庫'!$H$15*IF(ISNUMBER($AH2187),AS2187,0)+'01_指標庫'!$H$16*IF(ISNUMBER($K2187),P2187,0)+'01_指標庫'!$H$17*IF(ISNUMBER($AI2187),AT2187,0)+'01_指標庫'!$H$18*IF(ISNUMBER($AJ2187),AU2187,0)+'01_指標庫'!$H$19*IF(ISNUMBER($AK2187),AV2187,0)+'01_指標庫'!$H$20*IF(ISNUMBER($BB2187),BB2187,0)+'01_指標庫'!$H$21*IF(ISNUMBER($BC2187),BC2187,0))/AW2187,1))</f>
        <v>38.200000000000003</v>
      </c>
      <c r="AY2187" s="67"/>
      <c r="AZ2187" s="67"/>
      <c r="BA2187" s="66">
        <f t="shared" si="776"/>
        <v>-2.2544492329913068E-2</v>
      </c>
      <c r="BB2187">
        <f t="shared" si="777"/>
        <v>0</v>
      </c>
      <c r="BC2187" t="str">
        <f t="shared" si="778"/>
        <v/>
      </c>
    </row>
    <row r="2188" spans="1:55" ht="15" customHeight="1">
      <c r="A2188" s="56">
        <v>2184</v>
      </c>
      <c r="B2188" s="57">
        <v>45730</v>
      </c>
      <c r="C2188" s="56">
        <v>2025</v>
      </c>
      <c r="D2188" s="58" t="s">
        <v>234</v>
      </c>
      <c r="E2188" s="59">
        <v>19704.64</v>
      </c>
      <c r="F2188" s="60">
        <v>-2.7730000000000001E-2</v>
      </c>
      <c r="G2188" s="60">
        <v>-0.111427</v>
      </c>
      <c r="H2188" s="61">
        <v>0.32650000000000001</v>
      </c>
      <c r="I2188" s="62">
        <v>325</v>
      </c>
      <c r="J2188" s="56" t="s">
        <v>235</v>
      </c>
      <c r="K2188" s="63">
        <v>21.77</v>
      </c>
      <c r="L2188" s="56">
        <f t="shared" si="779"/>
        <v>0</v>
      </c>
      <c r="M2188" s="56">
        <f t="shared" si="780"/>
        <v>50</v>
      </c>
      <c r="N2188" s="56">
        <f t="shared" si="781"/>
        <v>0</v>
      </c>
      <c r="O2188" s="56">
        <f t="shared" si="782"/>
        <v>100</v>
      </c>
      <c r="P2188" s="56">
        <f t="shared" si="783"/>
        <v>50</v>
      </c>
      <c r="Q2188" s="63"/>
      <c r="R2188" s="56"/>
      <c r="S2188" s="60">
        <f t="shared" si="796"/>
        <v>2.4923174870016274E-2</v>
      </c>
      <c r="T2188" s="64">
        <f t="shared" si="797"/>
        <v>-0.11719383617193835</v>
      </c>
      <c r="V2188" s="65"/>
      <c r="W2188" s="65"/>
      <c r="Y2188" s="15" t="str">
        <f t="shared" si="784"/>
        <v>HARD</v>
      </c>
      <c r="AA2188" s="66">
        <f t="shared" ref="AA2188:AA2251" si="798">IF($A2188&lt;200,"",AVERAGE($E2139:$E2188)/AVERAGE($E1989:$E2188)-1)</f>
        <v>4.2696441247479067E-2</v>
      </c>
      <c r="AB2188">
        <f>LOOKUP($B2188,'07_L1政策步階'!$A$4:$A$14,'07_L1政策步階'!$C$4:$C$14)</f>
        <v>0</v>
      </c>
      <c r="AC2188" s="65"/>
      <c r="AD2188" s="65"/>
      <c r="AE2188" s="65"/>
      <c r="AF2188" s="65"/>
      <c r="AG2188" s="65"/>
      <c r="AH2188" s="65"/>
      <c r="AI2188" s="65"/>
      <c r="AJ2188" s="65"/>
      <c r="AK2188" s="65"/>
      <c r="AL2188">
        <f t="shared" si="785"/>
        <v>100</v>
      </c>
      <c r="AM2188">
        <f t="shared" si="786"/>
        <v>50</v>
      </c>
      <c r="AN2188" t="str">
        <f t="shared" si="787"/>
        <v/>
      </c>
      <c r="AO2188" t="str">
        <f t="shared" si="788"/>
        <v/>
      </c>
      <c r="AP2188" t="str">
        <f t="shared" si="789"/>
        <v/>
      </c>
      <c r="AQ2188" t="str">
        <f t="shared" si="790"/>
        <v/>
      </c>
      <c r="AR2188" t="str">
        <f t="shared" si="791"/>
        <v/>
      </c>
      <c r="AS2188" t="str">
        <f t="shared" si="792"/>
        <v/>
      </c>
      <c r="AT2188" t="str">
        <f t="shared" si="793"/>
        <v/>
      </c>
      <c r="AU2188" t="str">
        <f t="shared" si="794"/>
        <v/>
      </c>
      <c r="AV2188" t="str">
        <f t="shared" si="795"/>
        <v/>
      </c>
      <c r="AW2188">
        <f>'01_指標庫'!$H$4*ISNUMBER($F2188)+'01_指標庫'!$H$5*ISNUMBER($AA2188)+'01_指標庫'!$H$6*ISNUMBER($G2188)+'01_指標庫'!$H$7*ISNUMBER($H2188)+'01_指標庫'!$H$8*ISNUMBER($AF2188)+'01_指標庫'!$H$9*ISNUMBER($AG2188)+'01_指標庫'!$H$10*ISNUMBER($AB2188)+'01_指標庫'!$H$11*ISNUMBER($AC2188)+'01_指標庫'!$H$12*ISNUMBER($AD2188)+'01_指標庫'!$H$13*ISNUMBER($AE2188)+'01_指標庫'!$H$14*ISNUMBER($I2188)+'01_指標庫'!$H$15*ISNUMBER($AH2188)+'01_指標庫'!$H$16*ISNUMBER($K2188)+'01_指標庫'!$H$17*ISNUMBER($AI2188)+'01_指標庫'!$H$18*ISNUMBER($AJ2188)+'01_指標庫'!$H$19*ISNUMBER($AK2188)+'01_指標庫'!$H$20*ISNUMBER($BB2188)+'01_指標庫'!$H$21*ISNUMBER($BC2188)</f>
        <v>51</v>
      </c>
      <c r="AX2188">
        <f>IF(AW2188=0,50,ROUND(('01_指標庫'!$H$4*IF(ISNUMBER($F2188),L2188,0)+'01_指標庫'!$H$5*IF(ISNUMBER($AA2188),AL2188,0)+'01_指標庫'!$H$6*IF(ISNUMBER($G2188),M2188,0)+'01_指標庫'!$H$7*IF(ISNUMBER($H2188),N2188,0)+'01_指標庫'!$H$8*IF(ISNUMBER($AF2188),AQ2188,0)+'01_指標庫'!$H$9*IF(ISNUMBER($AG2188),AR2188,0)+'01_指標庫'!$H$10*IF(ISNUMBER($AB2188),AM2188,0)+'01_指標庫'!$H$11*IF(ISNUMBER($AC2188),AN2188,0)+'01_指標庫'!$H$12*IF(ISNUMBER($AD2188),AO2188,0)+'01_指標庫'!$H$13*IF(ISNUMBER($AE2188),AP2188,0)+'01_指標庫'!$H$14*IF(ISNUMBER($I2188),O2188,0)+'01_指標庫'!$H$15*IF(ISNUMBER($AH2188),AS2188,0)+'01_指標庫'!$H$16*IF(ISNUMBER($K2188),P2188,0)+'01_指標庫'!$H$17*IF(ISNUMBER($AI2188),AT2188,0)+'01_指標庫'!$H$18*IF(ISNUMBER($AJ2188),AU2188,0)+'01_指標庫'!$H$19*IF(ISNUMBER($AK2188),AV2188,0)+'01_指標庫'!$H$20*IF(ISNUMBER($BB2188),BB2188,0)+'01_指標庫'!$H$21*IF(ISNUMBER($BC2188),BC2188,0))/AW2188,1))</f>
        <v>38.200000000000003</v>
      </c>
      <c r="AY2188" s="67"/>
      <c r="AZ2188" s="67"/>
      <c r="BA2188" s="66">
        <f t="shared" si="776"/>
        <v>-2.1741894328600297E-2</v>
      </c>
      <c r="BB2188">
        <f t="shared" si="777"/>
        <v>0</v>
      </c>
      <c r="BC2188" t="str">
        <f t="shared" si="778"/>
        <v/>
      </c>
    </row>
    <row r="2189" spans="1:55" ht="15" customHeight="1">
      <c r="A2189" s="56">
        <v>2185</v>
      </c>
      <c r="B2189" s="57">
        <v>45733</v>
      </c>
      <c r="C2189" s="56">
        <v>2025</v>
      </c>
      <c r="D2189" s="58" t="s">
        <v>236</v>
      </c>
      <c r="E2189" s="59">
        <v>19812.240000000002</v>
      </c>
      <c r="F2189" s="60">
        <v>-2.2648000000000001E-2</v>
      </c>
      <c r="G2189" s="60">
        <v>-0.106575</v>
      </c>
      <c r="H2189" s="61">
        <v>0.34689999999999999</v>
      </c>
      <c r="I2189" s="62">
        <v>318</v>
      </c>
      <c r="J2189" s="56" t="s">
        <v>235</v>
      </c>
      <c r="K2189" s="63">
        <v>20.51</v>
      </c>
      <c r="L2189" s="56">
        <f t="shared" si="779"/>
        <v>0</v>
      </c>
      <c r="M2189" s="56">
        <f t="shared" si="780"/>
        <v>50</v>
      </c>
      <c r="N2189" s="56">
        <f t="shared" si="781"/>
        <v>0</v>
      </c>
      <c r="O2189" s="56">
        <f t="shared" si="782"/>
        <v>100</v>
      </c>
      <c r="P2189" s="56">
        <f t="shared" si="783"/>
        <v>50</v>
      </c>
      <c r="Q2189" s="63"/>
      <c r="R2189" s="56"/>
      <c r="S2189" s="60">
        <f t="shared" si="796"/>
        <v>5.4606427724639417E-3</v>
      </c>
      <c r="T2189" s="64">
        <f t="shared" si="797"/>
        <v>-5.7877813504823017E-2</v>
      </c>
      <c r="V2189" s="65"/>
      <c r="W2189" s="65"/>
      <c r="Y2189" s="15" t="str">
        <f t="shared" si="784"/>
        <v>HARD</v>
      </c>
      <c r="AA2189" s="66">
        <f t="shared" si="798"/>
        <v>4.1270099449552067E-2</v>
      </c>
      <c r="AB2189">
        <f>LOOKUP($B2189,'07_L1政策步階'!$A$4:$A$14,'07_L1政策步階'!$C$4:$C$14)</f>
        <v>0</v>
      </c>
      <c r="AC2189" s="65"/>
      <c r="AD2189" s="65"/>
      <c r="AE2189" s="65"/>
      <c r="AF2189" s="65"/>
      <c r="AG2189" s="65"/>
      <c r="AH2189" s="65"/>
      <c r="AI2189" s="65"/>
      <c r="AJ2189" s="65"/>
      <c r="AK2189" s="65"/>
      <c r="AL2189">
        <f t="shared" si="785"/>
        <v>100</v>
      </c>
      <c r="AM2189">
        <f t="shared" si="786"/>
        <v>50</v>
      </c>
      <c r="AN2189" t="str">
        <f t="shared" si="787"/>
        <v/>
      </c>
      <c r="AO2189" t="str">
        <f t="shared" si="788"/>
        <v/>
      </c>
      <c r="AP2189" t="str">
        <f t="shared" si="789"/>
        <v/>
      </c>
      <c r="AQ2189" t="str">
        <f t="shared" si="790"/>
        <v/>
      </c>
      <c r="AR2189" t="str">
        <f t="shared" si="791"/>
        <v/>
      </c>
      <c r="AS2189" t="str">
        <f t="shared" si="792"/>
        <v/>
      </c>
      <c r="AT2189" t="str">
        <f t="shared" si="793"/>
        <v/>
      </c>
      <c r="AU2189" t="str">
        <f t="shared" si="794"/>
        <v/>
      </c>
      <c r="AV2189" t="str">
        <f t="shared" si="795"/>
        <v/>
      </c>
      <c r="AW2189">
        <f>'01_指標庫'!$H$4*ISNUMBER($F2189)+'01_指標庫'!$H$5*ISNUMBER($AA2189)+'01_指標庫'!$H$6*ISNUMBER($G2189)+'01_指標庫'!$H$7*ISNUMBER($H2189)+'01_指標庫'!$H$8*ISNUMBER($AF2189)+'01_指標庫'!$H$9*ISNUMBER($AG2189)+'01_指標庫'!$H$10*ISNUMBER($AB2189)+'01_指標庫'!$H$11*ISNUMBER($AC2189)+'01_指標庫'!$H$12*ISNUMBER($AD2189)+'01_指標庫'!$H$13*ISNUMBER($AE2189)+'01_指標庫'!$H$14*ISNUMBER($I2189)+'01_指標庫'!$H$15*ISNUMBER($AH2189)+'01_指標庫'!$H$16*ISNUMBER($K2189)+'01_指標庫'!$H$17*ISNUMBER($AI2189)+'01_指標庫'!$H$18*ISNUMBER($AJ2189)+'01_指標庫'!$H$19*ISNUMBER($AK2189)+'01_指標庫'!$H$20*ISNUMBER($BB2189)+'01_指標庫'!$H$21*ISNUMBER($BC2189)</f>
        <v>51</v>
      </c>
      <c r="AX2189">
        <f>IF(AW2189=0,50,ROUND(('01_指標庫'!$H$4*IF(ISNUMBER($F2189),L2189,0)+'01_指標庫'!$H$5*IF(ISNUMBER($AA2189),AL2189,0)+'01_指標庫'!$H$6*IF(ISNUMBER($G2189),M2189,0)+'01_指標庫'!$H$7*IF(ISNUMBER($H2189),N2189,0)+'01_指標庫'!$H$8*IF(ISNUMBER($AF2189),AQ2189,0)+'01_指標庫'!$H$9*IF(ISNUMBER($AG2189),AR2189,0)+'01_指標庫'!$H$10*IF(ISNUMBER($AB2189),AM2189,0)+'01_指標庫'!$H$11*IF(ISNUMBER($AC2189),AN2189,0)+'01_指標庫'!$H$12*IF(ISNUMBER($AD2189),AO2189,0)+'01_指標庫'!$H$13*IF(ISNUMBER($AE2189),AP2189,0)+'01_指標庫'!$H$14*IF(ISNUMBER($I2189),O2189,0)+'01_指標庫'!$H$15*IF(ISNUMBER($AH2189),AS2189,0)+'01_指標庫'!$H$16*IF(ISNUMBER($K2189),P2189,0)+'01_指標庫'!$H$17*IF(ISNUMBER($AI2189),AT2189,0)+'01_指標庫'!$H$18*IF(ISNUMBER($AJ2189),AU2189,0)+'01_指標庫'!$H$19*IF(ISNUMBER($AK2189),AV2189,0)+'01_指標庫'!$H$20*IF(ISNUMBER($BB2189),BB2189,0)+'01_指標庫'!$H$21*IF(ISNUMBER($BC2189),BC2189,0))/AW2189,1))</f>
        <v>38.200000000000003</v>
      </c>
      <c r="AY2189" s="67"/>
      <c r="AZ2189" s="67"/>
      <c r="BA2189" s="66">
        <f t="shared" si="776"/>
        <v>-1.487337918174525E-2</v>
      </c>
      <c r="BB2189">
        <f t="shared" si="777"/>
        <v>0</v>
      </c>
      <c r="BC2189" t="str">
        <f t="shared" si="778"/>
        <v/>
      </c>
    </row>
    <row r="2190" spans="1:55" ht="15" customHeight="1">
      <c r="A2190" s="56">
        <v>2186</v>
      </c>
      <c r="B2190" s="57">
        <v>45734</v>
      </c>
      <c r="C2190" s="56">
        <v>2025</v>
      </c>
      <c r="D2190" s="58" t="s">
        <v>237</v>
      </c>
      <c r="E2190" s="59">
        <v>19483.36</v>
      </c>
      <c r="F2190" s="60">
        <v>-3.9049E-2</v>
      </c>
      <c r="G2190" s="60">
        <v>-0.121406</v>
      </c>
      <c r="H2190" s="61">
        <v>0.32650000000000001</v>
      </c>
      <c r="I2190" s="62">
        <v>323</v>
      </c>
      <c r="J2190" s="56" t="s">
        <v>235</v>
      </c>
      <c r="K2190" s="63">
        <v>21.7</v>
      </c>
      <c r="L2190" s="56">
        <f t="shared" si="779"/>
        <v>0</v>
      </c>
      <c r="M2190" s="56">
        <f t="shared" si="780"/>
        <v>50</v>
      </c>
      <c r="N2190" s="56">
        <f t="shared" si="781"/>
        <v>0</v>
      </c>
      <c r="O2190" s="56">
        <f t="shared" si="782"/>
        <v>100</v>
      </c>
      <c r="P2190" s="56">
        <f t="shared" si="783"/>
        <v>50</v>
      </c>
      <c r="Q2190" s="63"/>
      <c r="R2190" s="56"/>
      <c r="S2190" s="60">
        <f t="shared" si="796"/>
        <v>-1.6599839291266405E-2</v>
      </c>
      <c r="T2190" s="64">
        <f t="shared" si="797"/>
        <v>5.8020477815699634E-2</v>
      </c>
      <c r="V2190" s="65"/>
      <c r="W2190" s="65"/>
      <c r="Y2190" s="15" t="str">
        <f t="shared" si="784"/>
        <v>HARD</v>
      </c>
      <c r="AA2190" s="66">
        <f t="shared" si="798"/>
        <v>3.9606366851967056E-2</v>
      </c>
      <c r="AB2190">
        <f>LOOKUP($B2190,'07_L1政策步階'!$A$4:$A$14,'07_L1政策步階'!$C$4:$C$14)</f>
        <v>0</v>
      </c>
      <c r="AC2190" s="65"/>
      <c r="AD2190" s="65"/>
      <c r="AE2190" s="65"/>
      <c r="AF2190" s="65"/>
      <c r="AG2190" s="65"/>
      <c r="AH2190" s="65"/>
      <c r="AI2190" s="65"/>
      <c r="AJ2190" s="65"/>
      <c r="AK2190" s="65"/>
      <c r="AL2190">
        <f t="shared" si="785"/>
        <v>100</v>
      </c>
      <c r="AM2190">
        <f t="shared" si="786"/>
        <v>50</v>
      </c>
      <c r="AN2190" t="str">
        <f t="shared" si="787"/>
        <v/>
      </c>
      <c r="AO2190" t="str">
        <f t="shared" si="788"/>
        <v/>
      </c>
      <c r="AP2190" t="str">
        <f t="shared" si="789"/>
        <v/>
      </c>
      <c r="AQ2190" t="str">
        <f t="shared" si="790"/>
        <v/>
      </c>
      <c r="AR2190" t="str">
        <f t="shared" si="791"/>
        <v/>
      </c>
      <c r="AS2190" t="str">
        <f t="shared" si="792"/>
        <v/>
      </c>
      <c r="AT2190" t="str">
        <f t="shared" si="793"/>
        <v/>
      </c>
      <c r="AU2190" t="str">
        <f t="shared" si="794"/>
        <v/>
      </c>
      <c r="AV2190" t="str">
        <f t="shared" si="795"/>
        <v/>
      </c>
      <c r="AW2190">
        <f>'01_指標庫'!$H$4*ISNUMBER($F2190)+'01_指標庫'!$H$5*ISNUMBER($AA2190)+'01_指標庫'!$H$6*ISNUMBER($G2190)+'01_指標庫'!$H$7*ISNUMBER($H2190)+'01_指標庫'!$H$8*ISNUMBER($AF2190)+'01_指標庫'!$H$9*ISNUMBER($AG2190)+'01_指標庫'!$H$10*ISNUMBER($AB2190)+'01_指標庫'!$H$11*ISNUMBER($AC2190)+'01_指標庫'!$H$12*ISNUMBER($AD2190)+'01_指標庫'!$H$13*ISNUMBER($AE2190)+'01_指標庫'!$H$14*ISNUMBER($I2190)+'01_指標庫'!$H$15*ISNUMBER($AH2190)+'01_指標庫'!$H$16*ISNUMBER($K2190)+'01_指標庫'!$H$17*ISNUMBER($AI2190)+'01_指標庫'!$H$18*ISNUMBER($AJ2190)+'01_指標庫'!$H$19*ISNUMBER($AK2190)+'01_指標庫'!$H$20*ISNUMBER($BB2190)+'01_指標庫'!$H$21*ISNUMBER($BC2190)</f>
        <v>51</v>
      </c>
      <c r="AX2190">
        <f>IF(AW2190=0,50,ROUND(('01_指標庫'!$H$4*IF(ISNUMBER($F2190),L2190,0)+'01_指標庫'!$H$5*IF(ISNUMBER($AA2190),AL2190,0)+'01_指標庫'!$H$6*IF(ISNUMBER($G2190),M2190,0)+'01_指標庫'!$H$7*IF(ISNUMBER($H2190),N2190,0)+'01_指標庫'!$H$8*IF(ISNUMBER($AF2190),AQ2190,0)+'01_指標庫'!$H$9*IF(ISNUMBER($AG2190),AR2190,0)+'01_指標庫'!$H$10*IF(ISNUMBER($AB2190),AM2190,0)+'01_指標庫'!$H$11*IF(ISNUMBER($AC2190),AN2190,0)+'01_指標庫'!$H$12*IF(ISNUMBER($AD2190),AO2190,0)+'01_指標庫'!$H$13*IF(ISNUMBER($AE2190),AP2190,0)+'01_指標庫'!$H$14*IF(ISNUMBER($I2190),O2190,0)+'01_指標庫'!$H$15*IF(ISNUMBER($AH2190),AS2190,0)+'01_指標庫'!$H$16*IF(ISNUMBER($K2190),P2190,0)+'01_指標庫'!$H$17*IF(ISNUMBER($AI2190),AT2190,0)+'01_指標庫'!$H$18*IF(ISNUMBER($AJ2190),AU2190,0)+'01_指標庫'!$H$19*IF(ISNUMBER($AK2190),AV2190,0)+'01_指標庫'!$H$20*IF(ISNUMBER($BB2190),BB2190,0)+'01_指標庫'!$H$21*IF(ISNUMBER($BC2190),BC2190,0))/AW2190,1))</f>
        <v>38.200000000000003</v>
      </c>
      <c r="AY2190" s="67"/>
      <c r="AZ2190" s="67"/>
      <c r="BA2190" s="66">
        <f t="shared" ref="BA2190:BA2253" si="799">AVERAGE($E2186:$E2190)/AVERAGE($E2181:$E2190)-1</f>
        <v>-9.4608376164883046E-3</v>
      </c>
      <c r="BB2190">
        <f t="shared" ref="BB2190:BB2253" si="800">IF(ISNUMBER($BA2190),IF(OR($S2190&lt;=-0.03,$BA2190&lt;-0.003),0,IF(OR($S2190&lt;=-0.02,$BA2190&lt;0.01),50,100)),"")</f>
        <v>0</v>
      </c>
      <c r="BC2190" t="str">
        <f t="shared" ref="BC2190:BC2253" si="801">IF(OR(COUNT($AZ2190)=0,COUNT($AZ2189)=0),"",IF(OR($AY2190/$AZ2189-1&lt;=-0.03,$AZ2190/$AZ2189-1&lt;=-0.045,IF(COUNT($AZ2181:$AZ2190)=10,AVERAGE($AZ2186:$AZ2190)/AVERAGE($AZ2181:$AZ2190)-1&lt;-0.01,FALSE())),0,IF(OR($AZ2190/$AZ2189-1&lt;=-0.02,IF(COUNT($AZ2181:$AZ2190)=10,AVERAGE($AZ2186:$AZ2190)/AVERAGE($AZ2181:$AZ2190)-1&lt;0.005,FALSE())),50,100)))</f>
        <v/>
      </c>
    </row>
    <row r="2191" spans="1:55" ht="15" customHeight="1">
      <c r="A2191" s="56">
        <v>2187</v>
      </c>
      <c r="B2191" s="57">
        <v>45735</v>
      </c>
      <c r="C2191" s="56">
        <v>2025</v>
      </c>
      <c r="D2191" s="58" t="s">
        <v>238</v>
      </c>
      <c r="E2191" s="59">
        <v>19736.66</v>
      </c>
      <c r="F2191" s="60">
        <v>-2.6842999999999999E-2</v>
      </c>
      <c r="G2191" s="60">
        <v>-0.109983</v>
      </c>
      <c r="H2191" s="61">
        <v>0.32650000000000001</v>
      </c>
      <c r="I2191" s="62">
        <v>319</v>
      </c>
      <c r="J2191" s="56" t="s">
        <v>235</v>
      </c>
      <c r="K2191" s="63">
        <v>19.899999999999999</v>
      </c>
      <c r="L2191" s="56">
        <f t="shared" si="779"/>
        <v>0</v>
      </c>
      <c r="M2191" s="56">
        <f t="shared" si="780"/>
        <v>50</v>
      </c>
      <c r="N2191" s="56">
        <f t="shared" si="781"/>
        <v>0</v>
      </c>
      <c r="O2191" s="56">
        <f t="shared" si="782"/>
        <v>100</v>
      </c>
      <c r="P2191" s="56">
        <f t="shared" si="783"/>
        <v>100</v>
      </c>
      <c r="Q2191" s="63"/>
      <c r="R2191" s="56"/>
      <c r="S2191" s="60">
        <f t="shared" si="796"/>
        <v>1.3000837637861196E-2</v>
      </c>
      <c r="T2191" s="64">
        <f t="shared" si="797"/>
        <v>-8.2949308755760454E-2</v>
      </c>
      <c r="V2191" s="65"/>
      <c r="W2191" s="65"/>
      <c r="Y2191" s="15" t="str">
        <f t="shared" si="784"/>
        <v>UNCERTAIN</v>
      </c>
      <c r="AA2191" s="66">
        <f t="shared" si="798"/>
        <v>3.7731848393351752E-2</v>
      </c>
      <c r="AB2191">
        <f>LOOKUP($B2191,'07_L1政策步階'!$A$4:$A$14,'07_L1政策步階'!$C$4:$C$14)</f>
        <v>0</v>
      </c>
      <c r="AC2191" s="65"/>
      <c r="AD2191" s="65"/>
      <c r="AE2191" s="65"/>
      <c r="AF2191" s="65"/>
      <c r="AG2191" s="65"/>
      <c r="AH2191" s="65"/>
      <c r="AI2191" s="65"/>
      <c r="AJ2191" s="65"/>
      <c r="AK2191" s="65"/>
      <c r="AL2191">
        <f t="shared" si="785"/>
        <v>100</v>
      </c>
      <c r="AM2191">
        <f t="shared" si="786"/>
        <v>50</v>
      </c>
      <c r="AN2191" t="str">
        <f t="shared" si="787"/>
        <v/>
      </c>
      <c r="AO2191" t="str">
        <f t="shared" si="788"/>
        <v/>
      </c>
      <c r="AP2191" t="str">
        <f t="shared" si="789"/>
        <v/>
      </c>
      <c r="AQ2191" t="str">
        <f t="shared" si="790"/>
        <v/>
      </c>
      <c r="AR2191" t="str">
        <f t="shared" si="791"/>
        <v/>
      </c>
      <c r="AS2191" t="str">
        <f t="shared" si="792"/>
        <v/>
      </c>
      <c r="AT2191" t="str">
        <f t="shared" si="793"/>
        <v/>
      </c>
      <c r="AU2191" t="str">
        <f t="shared" si="794"/>
        <v/>
      </c>
      <c r="AV2191" t="str">
        <f t="shared" si="795"/>
        <v/>
      </c>
      <c r="AW2191">
        <f>'01_指標庫'!$H$4*ISNUMBER($F2191)+'01_指標庫'!$H$5*ISNUMBER($AA2191)+'01_指標庫'!$H$6*ISNUMBER($G2191)+'01_指標庫'!$H$7*ISNUMBER($H2191)+'01_指標庫'!$H$8*ISNUMBER($AF2191)+'01_指標庫'!$H$9*ISNUMBER($AG2191)+'01_指標庫'!$H$10*ISNUMBER($AB2191)+'01_指標庫'!$H$11*ISNUMBER($AC2191)+'01_指標庫'!$H$12*ISNUMBER($AD2191)+'01_指標庫'!$H$13*ISNUMBER($AE2191)+'01_指標庫'!$H$14*ISNUMBER($I2191)+'01_指標庫'!$H$15*ISNUMBER($AH2191)+'01_指標庫'!$H$16*ISNUMBER($K2191)+'01_指標庫'!$H$17*ISNUMBER($AI2191)+'01_指標庫'!$H$18*ISNUMBER($AJ2191)+'01_指標庫'!$H$19*ISNUMBER($AK2191)+'01_指標庫'!$H$20*ISNUMBER($BB2191)+'01_指標庫'!$H$21*ISNUMBER($BC2191)</f>
        <v>51</v>
      </c>
      <c r="AX2191">
        <f>IF(AW2191=0,50,ROUND(('01_指標庫'!$H$4*IF(ISNUMBER($F2191),L2191,0)+'01_指標庫'!$H$5*IF(ISNUMBER($AA2191),AL2191,0)+'01_指標庫'!$H$6*IF(ISNUMBER($G2191),M2191,0)+'01_指標庫'!$H$7*IF(ISNUMBER($H2191),N2191,0)+'01_指標庫'!$H$8*IF(ISNUMBER($AF2191),AQ2191,0)+'01_指標庫'!$H$9*IF(ISNUMBER($AG2191),AR2191,0)+'01_指標庫'!$H$10*IF(ISNUMBER($AB2191),AM2191,0)+'01_指標庫'!$H$11*IF(ISNUMBER($AC2191),AN2191,0)+'01_指標庫'!$H$12*IF(ISNUMBER($AD2191),AO2191,0)+'01_指標庫'!$H$13*IF(ISNUMBER($AE2191),AP2191,0)+'01_指標庫'!$H$14*IF(ISNUMBER($I2191),O2191,0)+'01_指標庫'!$H$15*IF(ISNUMBER($AH2191),AS2191,0)+'01_指標庫'!$H$16*IF(ISNUMBER($K2191),P2191,0)+'01_指標庫'!$H$17*IF(ISNUMBER($AI2191),AT2191,0)+'01_指標庫'!$H$18*IF(ISNUMBER($AJ2191),AU2191,0)+'01_指標庫'!$H$19*IF(ISNUMBER($AK2191),AV2191,0)+'01_指標庫'!$H$20*IF(ISNUMBER($BB2191),BB2191,0)+'01_指標庫'!$H$21*IF(ISNUMBER($BC2191),BC2191,0))/AW2191,1))</f>
        <v>44.1</v>
      </c>
      <c r="AY2191" s="67"/>
      <c r="AZ2191" s="67"/>
      <c r="BA2191" s="66">
        <f t="shared" si="799"/>
        <v>-3.5375287527515953E-3</v>
      </c>
      <c r="BB2191">
        <f t="shared" si="800"/>
        <v>0</v>
      </c>
      <c r="BC2191" t="str">
        <f t="shared" si="801"/>
        <v/>
      </c>
    </row>
    <row r="2192" spans="1:55" ht="15" customHeight="1">
      <c r="A2192" s="56">
        <v>2188</v>
      </c>
      <c r="B2192" s="57">
        <v>45736</v>
      </c>
      <c r="C2192" s="56">
        <v>2025</v>
      </c>
      <c r="D2192" s="58" t="s">
        <v>239</v>
      </c>
      <c r="E2192" s="59">
        <v>19677.61</v>
      </c>
      <c r="F2192" s="60">
        <v>-3.0027999999999999E-2</v>
      </c>
      <c r="G2192" s="60">
        <v>-0.112646</v>
      </c>
      <c r="H2192" s="61">
        <v>0.32650000000000001</v>
      </c>
      <c r="I2192" s="62">
        <v>317</v>
      </c>
      <c r="J2192" s="56" t="s">
        <v>235</v>
      </c>
      <c r="K2192" s="63">
        <v>19.8</v>
      </c>
      <c r="L2192" s="56">
        <f t="shared" si="779"/>
        <v>0</v>
      </c>
      <c r="M2192" s="56">
        <f t="shared" si="780"/>
        <v>50</v>
      </c>
      <c r="N2192" s="56">
        <f t="shared" si="781"/>
        <v>0</v>
      </c>
      <c r="O2192" s="56">
        <f t="shared" si="782"/>
        <v>100</v>
      </c>
      <c r="P2192" s="56">
        <f t="shared" si="783"/>
        <v>100</v>
      </c>
      <c r="Q2192" s="63"/>
      <c r="R2192" s="56"/>
      <c r="S2192" s="60">
        <f t="shared" si="796"/>
        <v>-2.9918942718777375E-3</v>
      </c>
      <c r="T2192" s="64">
        <f t="shared" si="797"/>
        <v>-5.0251256281406143E-3</v>
      </c>
      <c r="V2192" s="65"/>
      <c r="W2192" s="65"/>
      <c r="Y2192" s="15" t="str">
        <f t="shared" si="784"/>
        <v>UNCERTAIN</v>
      </c>
      <c r="AA2192" s="66">
        <f t="shared" si="798"/>
        <v>3.558474266973044E-2</v>
      </c>
      <c r="AB2192">
        <f>LOOKUP($B2192,'07_L1政策步階'!$A$4:$A$14,'07_L1政策步階'!$C$4:$C$14)</f>
        <v>0</v>
      </c>
      <c r="AC2192" s="65"/>
      <c r="AD2192" s="65"/>
      <c r="AE2192" s="65"/>
      <c r="AF2192" s="65"/>
      <c r="AG2192" s="65"/>
      <c r="AH2192" s="65"/>
      <c r="AI2192" s="65"/>
      <c r="AJ2192" s="65"/>
      <c r="AK2192" s="65"/>
      <c r="AL2192">
        <f t="shared" si="785"/>
        <v>100</v>
      </c>
      <c r="AM2192">
        <f t="shared" si="786"/>
        <v>50</v>
      </c>
      <c r="AN2192" t="str">
        <f t="shared" si="787"/>
        <v/>
      </c>
      <c r="AO2192" t="str">
        <f t="shared" si="788"/>
        <v/>
      </c>
      <c r="AP2192" t="str">
        <f t="shared" si="789"/>
        <v/>
      </c>
      <c r="AQ2192" t="str">
        <f t="shared" si="790"/>
        <v/>
      </c>
      <c r="AR2192" t="str">
        <f t="shared" si="791"/>
        <v/>
      </c>
      <c r="AS2192" t="str">
        <f t="shared" si="792"/>
        <v/>
      </c>
      <c r="AT2192" t="str">
        <f t="shared" si="793"/>
        <v/>
      </c>
      <c r="AU2192" t="str">
        <f t="shared" si="794"/>
        <v/>
      </c>
      <c r="AV2192" t="str">
        <f t="shared" si="795"/>
        <v/>
      </c>
      <c r="AW2192">
        <f>'01_指標庫'!$H$4*ISNUMBER($F2192)+'01_指標庫'!$H$5*ISNUMBER($AA2192)+'01_指標庫'!$H$6*ISNUMBER($G2192)+'01_指標庫'!$H$7*ISNUMBER($H2192)+'01_指標庫'!$H$8*ISNUMBER($AF2192)+'01_指標庫'!$H$9*ISNUMBER($AG2192)+'01_指標庫'!$H$10*ISNUMBER($AB2192)+'01_指標庫'!$H$11*ISNUMBER($AC2192)+'01_指標庫'!$H$12*ISNUMBER($AD2192)+'01_指標庫'!$H$13*ISNUMBER($AE2192)+'01_指標庫'!$H$14*ISNUMBER($I2192)+'01_指標庫'!$H$15*ISNUMBER($AH2192)+'01_指標庫'!$H$16*ISNUMBER($K2192)+'01_指標庫'!$H$17*ISNUMBER($AI2192)+'01_指標庫'!$H$18*ISNUMBER($AJ2192)+'01_指標庫'!$H$19*ISNUMBER($AK2192)+'01_指標庫'!$H$20*ISNUMBER($BB2192)+'01_指標庫'!$H$21*ISNUMBER($BC2192)</f>
        <v>51</v>
      </c>
      <c r="AX2192">
        <f>IF(AW2192=0,50,ROUND(('01_指標庫'!$H$4*IF(ISNUMBER($F2192),L2192,0)+'01_指標庫'!$H$5*IF(ISNUMBER($AA2192),AL2192,0)+'01_指標庫'!$H$6*IF(ISNUMBER($G2192),M2192,0)+'01_指標庫'!$H$7*IF(ISNUMBER($H2192),N2192,0)+'01_指標庫'!$H$8*IF(ISNUMBER($AF2192),AQ2192,0)+'01_指標庫'!$H$9*IF(ISNUMBER($AG2192),AR2192,0)+'01_指標庫'!$H$10*IF(ISNUMBER($AB2192),AM2192,0)+'01_指標庫'!$H$11*IF(ISNUMBER($AC2192),AN2192,0)+'01_指標庫'!$H$12*IF(ISNUMBER($AD2192),AO2192,0)+'01_指標庫'!$H$13*IF(ISNUMBER($AE2192),AP2192,0)+'01_指標庫'!$H$14*IF(ISNUMBER($I2192),O2192,0)+'01_指標庫'!$H$15*IF(ISNUMBER($AH2192),AS2192,0)+'01_指標庫'!$H$16*IF(ISNUMBER($K2192),P2192,0)+'01_指標庫'!$H$17*IF(ISNUMBER($AI2192),AT2192,0)+'01_指標庫'!$H$18*IF(ISNUMBER($AJ2192),AU2192,0)+'01_指標庫'!$H$19*IF(ISNUMBER($AK2192),AV2192,0)+'01_指標庫'!$H$20*IF(ISNUMBER($BB2192),BB2192,0)+'01_指標庫'!$H$21*IF(ISNUMBER($BC2192),BC2192,0))/AW2192,1))</f>
        <v>50</v>
      </c>
      <c r="AY2192" s="67"/>
      <c r="AZ2192" s="67"/>
      <c r="BA2192" s="66">
        <f t="shared" si="799"/>
        <v>2.9744917699681128E-3</v>
      </c>
      <c r="BB2192">
        <f t="shared" si="800"/>
        <v>50</v>
      </c>
      <c r="BC2192" t="str">
        <f t="shared" si="801"/>
        <v/>
      </c>
    </row>
    <row r="2193" spans="1:55" ht="15" customHeight="1">
      <c r="A2193" s="56">
        <v>2189</v>
      </c>
      <c r="B2193" s="57">
        <v>45737</v>
      </c>
      <c r="C2193" s="56">
        <v>2025</v>
      </c>
      <c r="D2193" s="58" t="s">
        <v>234</v>
      </c>
      <c r="E2193" s="59">
        <v>19753.97</v>
      </c>
      <c r="F2193" s="60">
        <v>-2.6540000000000001E-2</v>
      </c>
      <c r="G2193" s="60">
        <v>-0.10920199999999999</v>
      </c>
      <c r="H2193" s="61">
        <v>0.32650000000000001</v>
      </c>
      <c r="I2193" s="62">
        <v>321</v>
      </c>
      <c r="J2193" s="56" t="s">
        <v>235</v>
      </c>
      <c r="K2193" s="63">
        <v>19.28</v>
      </c>
      <c r="L2193" s="56">
        <f t="shared" si="779"/>
        <v>0</v>
      </c>
      <c r="M2193" s="56">
        <f t="shared" si="780"/>
        <v>50</v>
      </c>
      <c r="N2193" s="56">
        <f t="shared" si="781"/>
        <v>0</v>
      </c>
      <c r="O2193" s="56">
        <f t="shared" si="782"/>
        <v>100</v>
      </c>
      <c r="P2193" s="56">
        <f t="shared" si="783"/>
        <v>100</v>
      </c>
      <c r="Q2193" s="63"/>
      <c r="R2193" s="56"/>
      <c r="S2193" s="60">
        <f t="shared" si="796"/>
        <v>3.8805525671055108E-3</v>
      </c>
      <c r="T2193" s="64">
        <f t="shared" si="797"/>
        <v>-2.626262626262621E-2</v>
      </c>
      <c r="V2193" s="65"/>
      <c r="W2193" s="65"/>
      <c r="Y2193" s="15" t="str">
        <f t="shared" si="784"/>
        <v>UNCERTAIN</v>
      </c>
      <c r="AA2193" s="66">
        <f t="shared" si="798"/>
        <v>3.3891926269321138E-2</v>
      </c>
      <c r="AB2193">
        <f>LOOKUP($B2193,'07_L1政策步階'!$A$4:$A$14,'07_L1政策步階'!$C$4:$C$14)</f>
        <v>0</v>
      </c>
      <c r="AC2193" s="65"/>
      <c r="AD2193" s="65"/>
      <c r="AE2193" s="65"/>
      <c r="AF2193" s="65"/>
      <c r="AG2193" s="65"/>
      <c r="AH2193" s="65"/>
      <c r="AI2193" s="65"/>
      <c r="AJ2193" s="65"/>
      <c r="AK2193" s="65"/>
      <c r="AL2193">
        <f t="shared" si="785"/>
        <v>100</v>
      </c>
      <c r="AM2193">
        <f t="shared" si="786"/>
        <v>50</v>
      </c>
      <c r="AN2193" t="str">
        <f t="shared" si="787"/>
        <v/>
      </c>
      <c r="AO2193" t="str">
        <f t="shared" si="788"/>
        <v/>
      </c>
      <c r="AP2193" t="str">
        <f t="shared" si="789"/>
        <v/>
      </c>
      <c r="AQ2193" t="str">
        <f t="shared" si="790"/>
        <v/>
      </c>
      <c r="AR2193" t="str">
        <f t="shared" si="791"/>
        <v/>
      </c>
      <c r="AS2193" t="str">
        <f t="shared" si="792"/>
        <v/>
      </c>
      <c r="AT2193" t="str">
        <f t="shared" si="793"/>
        <v/>
      </c>
      <c r="AU2193" t="str">
        <f t="shared" si="794"/>
        <v/>
      </c>
      <c r="AV2193" t="str">
        <f t="shared" si="795"/>
        <v/>
      </c>
      <c r="AW2193">
        <f>'01_指標庫'!$H$4*ISNUMBER($F2193)+'01_指標庫'!$H$5*ISNUMBER($AA2193)+'01_指標庫'!$H$6*ISNUMBER($G2193)+'01_指標庫'!$H$7*ISNUMBER($H2193)+'01_指標庫'!$H$8*ISNUMBER($AF2193)+'01_指標庫'!$H$9*ISNUMBER($AG2193)+'01_指標庫'!$H$10*ISNUMBER($AB2193)+'01_指標庫'!$H$11*ISNUMBER($AC2193)+'01_指標庫'!$H$12*ISNUMBER($AD2193)+'01_指標庫'!$H$13*ISNUMBER($AE2193)+'01_指標庫'!$H$14*ISNUMBER($I2193)+'01_指標庫'!$H$15*ISNUMBER($AH2193)+'01_指標庫'!$H$16*ISNUMBER($K2193)+'01_指標庫'!$H$17*ISNUMBER($AI2193)+'01_指標庫'!$H$18*ISNUMBER($AJ2193)+'01_指標庫'!$H$19*ISNUMBER($AK2193)+'01_指標庫'!$H$20*ISNUMBER($BB2193)+'01_指標庫'!$H$21*ISNUMBER($BC2193)</f>
        <v>51</v>
      </c>
      <c r="AX2193">
        <f>IF(AW2193=0,50,ROUND(('01_指標庫'!$H$4*IF(ISNUMBER($F2193),L2193,0)+'01_指標庫'!$H$5*IF(ISNUMBER($AA2193),AL2193,0)+'01_指標庫'!$H$6*IF(ISNUMBER($G2193),M2193,0)+'01_指標庫'!$H$7*IF(ISNUMBER($H2193),N2193,0)+'01_指標庫'!$H$8*IF(ISNUMBER($AF2193),AQ2193,0)+'01_指標庫'!$H$9*IF(ISNUMBER($AG2193),AR2193,0)+'01_指標庫'!$H$10*IF(ISNUMBER($AB2193),AM2193,0)+'01_指標庫'!$H$11*IF(ISNUMBER($AC2193),AN2193,0)+'01_指標庫'!$H$12*IF(ISNUMBER($AD2193),AO2193,0)+'01_指標庫'!$H$13*IF(ISNUMBER($AE2193),AP2193,0)+'01_指標庫'!$H$14*IF(ISNUMBER($I2193),O2193,0)+'01_指標庫'!$H$15*IF(ISNUMBER($AH2193),AS2193,0)+'01_指標庫'!$H$16*IF(ISNUMBER($K2193),P2193,0)+'01_指標庫'!$H$17*IF(ISNUMBER($AI2193),AT2193,0)+'01_指標庫'!$H$18*IF(ISNUMBER($AJ2193),AU2193,0)+'01_指標庫'!$H$19*IF(ISNUMBER($AK2193),AV2193,0)+'01_指標庫'!$H$20*IF(ISNUMBER($BB2193),BB2193,0)+'01_指標庫'!$H$21*IF(ISNUMBER($BC2193),BC2193,0))/AW2193,1))</f>
        <v>50</v>
      </c>
      <c r="AY2193" s="67"/>
      <c r="AZ2193" s="67"/>
      <c r="BA2193" s="66">
        <f t="shared" si="799"/>
        <v>5.7701847553106589E-3</v>
      </c>
      <c r="BB2193">
        <f t="shared" si="800"/>
        <v>50</v>
      </c>
      <c r="BC2193" t="str">
        <f t="shared" si="801"/>
        <v/>
      </c>
    </row>
    <row r="2194" spans="1:55" ht="15" customHeight="1">
      <c r="A2194" s="56">
        <v>2190</v>
      </c>
      <c r="B2194" s="57">
        <v>45740</v>
      </c>
      <c r="C2194" s="56">
        <v>2025</v>
      </c>
      <c r="D2194" s="58" t="s">
        <v>236</v>
      </c>
      <c r="E2194" s="59">
        <v>20180.45</v>
      </c>
      <c r="F2194" s="60">
        <v>-5.8970000000000003E-3</v>
      </c>
      <c r="G2194" s="60">
        <v>-8.9970999999999995E-2</v>
      </c>
      <c r="H2194" s="61">
        <v>0.40820000000000001</v>
      </c>
      <c r="I2194" s="62">
        <v>305</v>
      </c>
      <c r="J2194" s="56" t="s">
        <v>235</v>
      </c>
      <c r="K2194" s="63">
        <v>17.48</v>
      </c>
      <c r="L2194" s="56">
        <f t="shared" si="779"/>
        <v>50</v>
      </c>
      <c r="M2194" s="56">
        <f t="shared" si="780"/>
        <v>50</v>
      </c>
      <c r="N2194" s="56">
        <f t="shared" si="781"/>
        <v>50</v>
      </c>
      <c r="O2194" s="56">
        <f t="shared" si="782"/>
        <v>100</v>
      </c>
      <c r="P2194" s="56">
        <f t="shared" si="783"/>
        <v>100</v>
      </c>
      <c r="Q2194" s="63"/>
      <c r="R2194" s="56"/>
      <c r="S2194" s="60">
        <f t="shared" si="796"/>
        <v>2.1589584270908624E-2</v>
      </c>
      <c r="T2194" s="64">
        <f t="shared" si="797"/>
        <v>-9.3360995850622408E-2</v>
      </c>
      <c r="V2194" s="65"/>
      <c r="W2194" s="65"/>
      <c r="Y2194" s="15" t="str">
        <f t="shared" si="784"/>
        <v>UNCERTAIN</v>
      </c>
      <c r="AA2194" s="66">
        <f t="shared" si="798"/>
        <v>3.2517702272620186E-2</v>
      </c>
      <c r="AB2194">
        <f>LOOKUP($B2194,'07_L1政策步階'!$A$4:$A$14,'07_L1政策步階'!$C$4:$C$14)</f>
        <v>0</v>
      </c>
      <c r="AC2194" s="65"/>
      <c r="AD2194" s="65"/>
      <c r="AE2194" s="65"/>
      <c r="AF2194" s="65"/>
      <c r="AG2194" s="65"/>
      <c r="AH2194" s="65"/>
      <c r="AI2194" s="65"/>
      <c r="AJ2194" s="65"/>
      <c r="AK2194" s="65"/>
      <c r="AL2194">
        <f t="shared" si="785"/>
        <v>100</v>
      </c>
      <c r="AM2194">
        <f t="shared" si="786"/>
        <v>50</v>
      </c>
      <c r="AN2194" t="str">
        <f t="shared" si="787"/>
        <v/>
      </c>
      <c r="AO2194" t="str">
        <f t="shared" si="788"/>
        <v/>
      </c>
      <c r="AP2194" t="str">
        <f t="shared" si="789"/>
        <v/>
      </c>
      <c r="AQ2194" t="str">
        <f t="shared" si="790"/>
        <v/>
      </c>
      <c r="AR2194" t="str">
        <f t="shared" si="791"/>
        <v/>
      </c>
      <c r="AS2194" t="str">
        <f t="shared" si="792"/>
        <v/>
      </c>
      <c r="AT2194" t="str">
        <f t="shared" si="793"/>
        <v/>
      </c>
      <c r="AU2194" t="str">
        <f t="shared" si="794"/>
        <v/>
      </c>
      <c r="AV2194" t="str">
        <f t="shared" si="795"/>
        <v/>
      </c>
      <c r="AW2194">
        <f>'01_指標庫'!$H$4*ISNUMBER($F2194)+'01_指標庫'!$H$5*ISNUMBER($AA2194)+'01_指標庫'!$H$6*ISNUMBER($G2194)+'01_指標庫'!$H$7*ISNUMBER($H2194)+'01_指標庫'!$H$8*ISNUMBER($AF2194)+'01_指標庫'!$H$9*ISNUMBER($AG2194)+'01_指標庫'!$H$10*ISNUMBER($AB2194)+'01_指標庫'!$H$11*ISNUMBER($AC2194)+'01_指標庫'!$H$12*ISNUMBER($AD2194)+'01_指標庫'!$H$13*ISNUMBER($AE2194)+'01_指標庫'!$H$14*ISNUMBER($I2194)+'01_指標庫'!$H$15*ISNUMBER($AH2194)+'01_指標庫'!$H$16*ISNUMBER($K2194)+'01_指標庫'!$H$17*ISNUMBER($AI2194)+'01_指標庫'!$H$18*ISNUMBER($AJ2194)+'01_指標庫'!$H$19*ISNUMBER($AK2194)+'01_指標庫'!$H$20*ISNUMBER($BB2194)+'01_指標庫'!$H$21*ISNUMBER($BC2194)</f>
        <v>51</v>
      </c>
      <c r="AX2194">
        <f>IF(AW2194=0,50,ROUND(('01_指標庫'!$H$4*IF(ISNUMBER($F2194),L2194,0)+'01_指標庫'!$H$5*IF(ISNUMBER($AA2194),AL2194,0)+'01_指標庫'!$H$6*IF(ISNUMBER($G2194),M2194,0)+'01_指標庫'!$H$7*IF(ISNUMBER($H2194),N2194,0)+'01_指標庫'!$H$8*IF(ISNUMBER($AF2194),AQ2194,0)+'01_指標庫'!$H$9*IF(ISNUMBER($AG2194),AR2194,0)+'01_指標庫'!$H$10*IF(ISNUMBER($AB2194),AM2194,0)+'01_指標庫'!$H$11*IF(ISNUMBER($AC2194),AN2194,0)+'01_指標庫'!$H$12*IF(ISNUMBER($AD2194),AO2194,0)+'01_指標庫'!$H$13*IF(ISNUMBER($AE2194),AP2194,0)+'01_指標庫'!$H$14*IF(ISNUMBER($I2194),O2194,0)+'01_指標庫'!$H$15*IF(ISNUMBER($AH2194),AS2194,0)+'01_指標庫'!$H$16*IF(ISNUMBER($K2194),P2194,0)+'01_指標庫'!$H$17*IF(ISNUMBER($AI2194),AT2194,0)+'01_指標庫'!$H$18*IF(ISNUMBER($AJ2194),AU2194,0)+'01_指標庫'!$H$19*IF(ISNUMBER($AK2194),AV2194,0)+'01_指標庫'!$H$20*IF(ISNUMBER($BB2194),BB2194,0)+'01_指標庫'!$H$21*IF(ISNUMBER($BC2194),BC2194,0))/AW2194,1))</f>
        <v>65.7</v>
      </c>
      <c r="AY2194" s="67"/>
      <c r="AZ2194" s="67"/>
      <c r="BA2194" s="66">
        <f t="shared" si="799"/>
        <v>5.6816323025201676E-3</v>
      </c>
      <c r="BB2194">
        <f t="shared" si="800"/>
        <v>50</v>
      </c>
      <c r="BC2194" t="str">
        <f t="shared" si="801"/>
        <v/>
      </c>
    </row>
    <row r="2195" spans="1:55" ht="15" customHeight="1">
      <c r="A2195" s="56">
        <v>2191</v>
      </c>
      <c r="B2195" s="57">
        <v>45741</v>
      </c>
      <c r="C2195" s="56">
        <v>2025</v>
      </c>
      <c r="D2195" s="58" t="s">
        <v>237</v>
      </c>
      <c r="E2195" s="59">
        <v>20287.830000000002</v>
      </c>
      <c r="F2195" s="60">
        <v>-9.1600000000000004E-4</v>
      </c>
      <c r="G2195" s="60">
        <v>-8.5127999999999995E-2</v>
      </c>
      <c r="H2195" s="61">
        <v>0.42859999999999998</v>
      </c>
      <c r="I2195" s="62">
        <v>309</v>
      </c>
      <c r="J2195" s="56" t="s">
        <v>235</v>
      </c>
      <c r="K2195" s="63">
        <v>17.149999999999999</v>
      </c>
      <c r="L2195" s="56">
        <f t="shared" si="779"/>
        <v>50</v>
      </c>
      <c r="M2195" s="56">
        <f t="shared" si="780"/>
        <v>50</v>
      </c>
      <c r="N2195" s="56">
        <f t="shared" si="781"/>
        <v>50</v>
      </c>
      <c r="O2195" s="56">
        <f t="shared" si="782"/>
        <v>100</v>
      </c>
      <c r="P2195" s="56">
        <f t="shared" si="783"/>
        <v>100</v>
      </c>
      <c r="Q2195" s="63"/>
      <c r="R2195" s="56"/>
      <c r="S2195" s="60">
        <f t="shared" si="796"/>
        <v>5.3209913554950194E-3</v>
      </c>
      <c r="T2195" s="64">
        <f t="shared" si="797"/>
        <v>-1.8878718535469186E-2</v>
      </c>
      <c r="V2195" s="65"/>
      <c r="W2195" s="65"/>
      <c r="Y2195" s="15" t="str">
        <f t="shared" si="784"/>
        <v>UNCERTAIN</v>
      </c>
      <c r="AA2195" s="66">
        <f t="shared" si="798"/>
        <v>3.164789969499715E-2</v>
      </c>
      <c r="AB2195">
        <f>LOOKUP($B2195,'07_L1政策步階'!$A$4:$A$14,'07_L1政策步階'!$C$4:$C$14)</f>
        <v>0</v>
      </c>
      <c r="AC2195" s="65"/>
      <c r="AD2195" s="65"/>
      <c r="AE2195" s="65"/>
      <c r="AF2195" s="65"/>
      <c r="AG2195" s="65"/>
      <c r="AH2195" s="65"/>
      <c r="AI2195" s="65"/>
      <c r="AJ2195" s="65"/>
      <c r="AK2195" s="65"/>
      <c r="AL2195">
        <f t="shared" si="785"/>
        <v>100</v>
      </c>
      <c r="AM2195">
        <f t="shared" si="786"/>
        <v>50</v>
      </c>
      <c r="AN2195" t="str">
        <f t="shared" si="787"/>
        <v/>
      </c>
      <c r="AO2195" t="str">
        <f t="shared" si="788"/>
        <v/>
      </c>
      <c r="AP2195" t="str">
        <f t="shared" si="789"/>
        <v/>
      </c>
      <c r="AQ2195" t="str">
        <f t="shared" si="790"/>
        <v/>
      </c>
      <c r="AR2195" t="str">
        <f t="shared" si="791"/>
        <v/>
      </c>
      <c r="AS2195" t="str">
        <f t="shared" si="792"/>
        <v/>
      </c>
      <c r="AT2195" t="str">
        <f t="shared" si="793"/>
        <v/>
      </c>
      <c r="AU2195" t="str">
        <f t="shared" si="794"/>
        <v/>
      </c>
      <c r="AV2195" t="str">
        <f t="shared" si="795"/>
        <v/>
      </c>
      <c r="AW2195">
        <f>'01_指標庫'!$H$4*ISNUMBER($F2195)+'01_指標庫'!$H$5*ISNUMBER($AA2195)+'01_指標庫'!$H$6*ISNUMBER($G2195)+'01_指標庫'!$H$7*ISNUMBER($H2195)+'01_指標庫'!$H$8*ISNUMBER($AF2195)+'01_指標庫'!$H$9*ISNUMBER($AG2195)+'01_指標庫'!$H$10*ISNUMBER($AB2195)+'01_指標庫'!$H$11*ISNUMBER($AC2195)+'01_指標庫'!$H$12*ISNUMBER($AD2195)+'01_指標庫'!$H$13*ISNUMBER($AE2195)+'01_指標庫'!$H$14*ISNUMBER($I2195)+'01_指標庫'!$H$15*ISNUMBER($AH2195)+'01_指標庫'!$H$16*ISNUMBER($K2195)+'01_指標庫'!$H$17*ISNUMBER($AI2195)+'01_指標庫'!$H$18*ISNUMBER($AJ2195)+'01_指標庫'!$H$19*ISNUMBER($AK2195)+'01_指標庫'!$H$20*ISNUMBER($BB2195)+'01_指標庫'!$H$21*ISNUMBER($BC2195)</f>
        <v>51</v>
      </c>
      <c r="AX2195">
        <f>IF(AW2195=0,50,ROUND(('01_指標庫'!$H$4*IF(ISNUMBER($F2195),L2195,0)+'01_指標庫'!$H$5*IF(ISNUMBER($AA2195),AL2195,0)+'01_指標庫'!$H$6*IF(ISNUMBER($G2195),M2195,0)+'01_指標庫'!$H$7*IF(ISNUMBER($H2195),N2195,0)+'01_指標庫'!$H$8*IF(ISNUMBER($AF2195),AQ2195,0)+'01_指標庫'!$H$9*IF(ISNUMBER($AG2195),AR2195,0)+'01_指標庫'!$H$10*IF(ISNUMBER($AB2195),AM2195,0)+'01_指標庫'!$H$11*IF(ISNUMBER($AC2195),AN2195,0)+'01_指標庫'!$H$12*IF(ISNUMBER($AD2195),AO2195,0)+'01_指標庫'!$H$13*IF(ISNUMBER($AE2195),AP2195,0)+'01_指標庫'!$H$14*IF(ISNUMBER($I2195),O2195,0)+'01_指標庫'!$H$15*IF(ISNUMBER($AH2195),AS2195,0)+'01_指標庫'!$H$16*IF(ISNUMBER($K2195),P2195,0)+'01_指標庫'!$H$17*IF(ISNUMBER($AI2195),AT2195,0)+'01_指標庫'!$H$18*IF(ISNUMBER($AJ2195),AU2195,0)+'01_指標庫'!$H$19*IF(ISNUMBER($AK2195),AV2195,0)+'01_指標庫'!$H$20*IF(ISNUMBER($BB2195),BB2195,0)+'01_指標庫'!$H$21*IF(ISNUMBER($BC2195),BC2195,0))/AW2195,1))</f>
        <v>65.7</v>
      </c>
      <c r="AY2195" s="67"/>
      <c r="AZ2195" s="67"/>
      <c r="BA2195" s="66">
        <f t="shared" si="799"/>
        <v>9.1907018728920598E-3</v>
      </c>
      <c r="BB2195">
        <f t="shared" si="800"/>
        <v>50</v>
      </c>
      <c r="BC2195" t="str">
        <f t="shared" si="801"/>
        <v/>
      </c>
    </row>
    <row r="2196" spans="1:55" ht="15" customHeight="1">
      <c r="A2196" s="56">
        <v>2192</v>
      </c>
      <c r="B2196" s="57">
        <v>45742</v>
      </c>
      <c r="C2196" s="56">
        <v>2025</v>
      </c>
      <c r="D2196" s="58" t="s">
        <v>238</v>
      </c>
      <c r="E2196" s="59">
        <v>19916.990000000002</v>
      </c>
      <c r="F2196" s="60">
        <v>-1.9394999999999999E-2</v>
      </c>
      <c r="G2196" s="60">
        <v>-0.101851</v>
      </c>
      <c r="H2196" s="61">
        <v>0.38779999999999998</v>
      </c>
      <c r="I2196" s="62">
        <v>319</v>
      </c>
      <c r="J2196" s="56" t="s">
        <v>235</v>
      </c>
      <c r="K2196" s="63">
        <v>18.329999999999998</v>
      </c>
      <c r="L2196" s="56">
        <f t="shared" si="779"/>
        <v>50</v>
      </c>
      <c r="M2196" s="56">
        <f t="shared" si="780"/>
        <v>50</v>
      </c>
      <c r="N2196" s="56">
        <f t="shared" si="781"/>
        <v>0</v>
      </c>
      <c r="O2196" s="56">
        <f t="shared" si="782"/>
        <v>100</v>
      </c>
      <c r="P2196" s="56">
        <f t="shared" si="783"/>
        <v>100</v>
      </c>
      <c r="Q2196" s="63"/>
      <c r="R2196" s="56"/>
      <c r="S2196" s="60">
        <f t="shared" si="796"/>
        <v>-1.8278938654355814E-2</v>
      </c>
      <c r="T2196" s="64">
        <f t="shared" si="797"/>
        <v>6.8804664723032039E-2</v>
      </c>
      <c r="V2196" s="65"/>
      <c r="W2196" s="65"/>
      <c r="Y2196" s="15" t="str">
        <f t="shared" si="784"/>
        <v>UNCERTAIN</v>
      </c>
      <c r="AA2196" s="66">
        <f t="shared" si="798"/>
        <v>3.0565951670948222E-2</v>
      </c>
      <c r="AB2196">
        <f>LOOKUP($B2196,'07_L1政策步階'!$A$4:$A$14,'07_L1政策步階'!$C$4:$C$14)</f>
        <v>0</v>
      </c>
      <c r="AC2196" s="65"/>
      <c r="AD2196" s="65"/>
      <c r="AE2196" s="65"/>
      <c r="AF2196" s="65"/>
      <c r="AG2196" s="65"/>
      <c r="AH2196" s="65"/>
      <c r="AI2196" s="65"/>
      <c r="AJ2196" s="65"/>
      <c r="AK2196" s="65"/>
      <c r="AL2196">
        <f t="shared" si="785"/>
        <v>100</v>
      </c>
      <c r="AM2196">
        <f t="shared" si="786"/>
        <v>50</v>
      </c>
      <c r="AN2196" t="str">
        <f t="shared" si="787"/>
        <v/>
      </c>
      <c r="AO2196" t="str">
        <f t="shared" si="788"/>
        <v/>
      </c>
      <c r="AP2196" t="str">
        <f t="shared" si="789"/>
        <v/>
      </c>
      <c r="AQ2196" t="str">
        <f t="shared" si="790"/>
        <v/>
      </c>
      <c r="AR2196" t="str">
        <f t="shared" si="791"/>
        <v/>
      </c>
      <c r="AS2196" t="str">
        <f t="shared" si="792"/>
        <v/>
      </c>
      <c r="AT2196" t="str">
        <f t="shared" si="793"/>
        <v/>
      </c>
      <c r="AU2196" t="str">
        <f t="shared" si="794"/>
        <v/>
      </c>
      <c r="AV2196" t="str">
        <f t="shared" si="795"/>
        <v/>
      </c>
      <c r="AW2196">
        <f>'01_指標庫'!$H$4*ISNUMBER($F2196)+'01_指標庫'!$H$5*ISNUMBER($AA2196)+'01_指標庫'!$H$6*ISNUMBER($G2196)+'01_指標庫'!$H$7*ISNUMBER($H2196)+'01_指標庫'!$H$8*ISNUMBER($AF2196)+'01_指標庫'!$H$9*ISNUMBER($AG2196)+'01_指標庫'!$H$10*ISNUMBER($AB2196)+'01_指標庫'!$H$11*ISNUMBER($AC2196)+'01_指標庫'!$H$12*ISNUMBER($AD2196)+'01_指標庫'!$H$13*ISNUMBER($AE2196)+'01_指標庫'!$H$14*ISNUMBER($I2196)+'01_指標庫'!$H$15*ISNUMBER($AH2196)+'01_指標庫'!$H$16*ISNUMBER($K2196)+'01_指標庫'!$H$17*ISNUMBER($AI2196)+'01_指標庫'!$H$18*ISNUMBER($AJ2196)+'01_指標庫'!$H$19*ISNUMBER($AK2196)+'01_指標庫'!$H$20*ISNUMBER($BB2196)+'01_指標庫'!$H$21*ISNUMBER($BC2196)</f>
        <v>51</v>
      </c>
      <c r="AX2196">
        <f>IF(AW2196=0,50,ROUND(('01_指標庫'!$H$4*IF(ISNUMBER($F2196),L2196,0)+'01_指標庫'!$H$5*IF(ISNUMBER($AA2196),AL2196,0)+'01_指標庫'!$H$6*IF(ISNUMBER($G2196),M2196,0)+'01_指標庫'!$H$7*IF(ISNUMBER($H2196),N2196,0)+'01_指標庫'!$H$8*IF(ISNUMBER($AF2196),AQ2196,0)+'01_指標庫'!$H$9*IF(ISNUMBER($AG2196),AR2196,0)+'01_指標庫'!$H$10*IF(ISNUMBER($AB2196),AM2196,0)+'01_指標庫'!$H$11*IF(ISNUMBER($AC2196),AN2196,0)+'01_指標庫'!$H$12*IF(ISNUMBER($AD2196),AO2196,0)+'01_指標庫'!$H$13*IF(ISNUMBER($AE2196),AP2196,0)+'01_指標庫'!$H$14*IF(ISNUMBER($I2196),O2196,0)+'01_指標庫'!$H$15*IF(ISNUMBER($AH2196),AS2196,0)+'01_指標庫'!$H$16*IF(ISNUMBER($K2196),P2196,0)+'01_指標庫'!$H$17*IF(ISNUMBER($AI2196),AT2196,0)+'01_指標庫'!$H$18*IF(ISNUMBER($AJ2196),AU2196,0)+'01_指標庫'!$H$19*IF(ISNUMBER($AK2196),AV2196,0)+'01_指標庫'!$H$20*IF(ISNUMBER($BB2196),BB2196,0)+'01_指標庫'!$H$21*IF(ISNUMBER($BC2196),BC2196,0))/AW2196,1))</f>
        <v>57.8</v>
      </c>
      <c r="AY2196" s="67"/>
      <c r="AZ2196" s="67"/>
      <c r="BA2196" s="66">
        <f t="shared" si="799"/>
        <v>9.376464859328193E-3</v>
      </c>
      <c r="BB2196">
        <f t="shared" si="800"/>
        <v>50</v>
      </c>
      <c r="BC2196" t="str">
        <f t="shared" si="801"/>
        <v/>
      </c>
    </row>
    <row r="2197" spans="1:55" ht="15" customHeight="1">
      <c r="A2197" s="56">
        <v>2193</v>
      </c>
      <c r="B2197" s="57">
        <v>45743</v>
      </c>
      <c r="C2197" s="56">
        <v>2025</v>
      </c>
      <c r="D2197" s="58" t="s">
        <v>239</v>
      </c>
      <c r="E2197" s="59">
        <v>19798.62</v>
      </c>
      <c r="F2197" s="60">
        <v>-2.5413999999999999E-2</v>
      </c>
      <c r="G2197" s="60">
        <v>-0.10718900000000001</v>
      </c>
      <c r="H2197" s="61">
        <v>0.36730000000000002</v>
      </c>
      <c r="I2197" s="62">
        <v>327</v>
      </c>
      <c r="J2197" s="56" t="s">
        <v>235</v>
      </c>
      <c r="K2197" s="63">
        <v>18.690000000000001</v>
      </c>
      <c r="L2197" s="56">
        <f t="shared" si="779"/>
        <v>0</v>
      </c>
      <c r="M2197" s="56">
        <f t="shared" si="780"/>
        <v>50</v>
      </c>
      <c r="N2197" s="56">
        <f t="shared" si="781"/>
        <v>0</v>
      </c>
      <c r="O2197" s="56">
        <f t="shared" si="782"/>
        <v>100</v>
      </c>
      <c r="P2197" s="56">
        <f t="shared" si="783"/>
        <v>100</v>
      </c>
      <c r="Q2197" s="63"/>
      <c r="R2197" s="56"/>
      <c r="S2197" s="60">
        <f t="shared" si="796"/>
        <v>-5.9431671151114474E-3</v>
      </c>
      <c r="T2197" s="64">
        <f t="shared" si="797"/>
        <v>1.9639934533551617E-2</v>
      </c>
      <c r="V2197" s="65"/>
      <c r="W2197" s="65"/>
      <c r="Y2197" s="15" t="str">
        <f t="shared" si="784"/>
        <v>UNCERTAIN</v>
      </c>
      <c r="AA2197" s="66">
        <f t="shared" si="798"/>
        <v>2.9419696583101285E-2</v>
      </c>
      <c r="AB2197">
        <f>LOOKUP($B2197,'07_L1政策步階'!$A$4:$A$14,'07_L1政策步階'!$C$4:$C$14)</f>
        <v>0</v>
      </c>
      <c r="AC2197" s="65"/>
      <c r="AD2197" s="65"/>
      <c r="AE2197" s="65"/>
      <c r="AF2197" s="65"/>
      <c r="AG2197" s="65"/>
      <c r="AH2197" s="65"/>
      <c r="AI2197" s="65"/>
      <c r="AJ2197" s="65"/>
      <c r="AK2197" s="65"/>
      <c r="AL2197">
        <f t="shared" si="785"/>
        <v>100</v>
      </c>
      <c r="AM2197">
        <f t="shared" si="786"/>
        <v>50</v>
      </c>
      <c r="AN2197" t="str">
        <f t="shared" si="787"/>
        <v/>
      </c>
      <c r="AO2197" t="str">
        <f t="shared" si="788"/>
        <v/>
      </c>
      <c r="AP2197" t="str">
        <f t="shared" si="789"/>
        <v/>
      </c>
      <c r="AQ2197" t="str">
        <f t="shared" si="790"/>
        <v/>
      </c>
      <c r="AR2197" t="str">
        <f t="shared" si="791"/>
        <v/>
      </c>
      <c r="AS2197" t="str">
        <f t="shared" si="792"/>
        <v/>
      </c>
      <c r="AT2197" t="str">
        <f t="shared" si="793"/>
        <v/>
      </c>
      <c r="AU2197" t="str">
        <f t="shared" si="794"/>
        <v/>
      </c>
      <c r="AV2197" t="str">
        <f t="shared" si="795"/>
        <v/>
      </c>
      <c r="AW2197">
        <f>'01_指標庫'!$H$4*ISNUMBER($F2197)+'01_指標庫'!$H$5*ISNUMBER($AA2197)+'01_指標庫'!$H$6*ISNUMBER($G2197)+'01_指標庫'!$H$7*ISNUMBER($H2197)+'01_指標庫'!$H$8*ISNUMBER($AF2197)+'01_指標庫'!$H$9*ISNUMBER($AG2197)+'01_指標庫'!$H$10*ISNUMBER($AB2197)+'01_指標庫'!$H$11*ISNUMBER($AC2197)+'01_指標庫'!$H$12*ISNUMBER($AD2197)+'01_指標庫'!$H$13*ISNUMBER($AE2197)+'01_指標庫'!$H$14*ISNUMBER($I2197)+'01_指標庫'!$H$15*ISNUMBER($AH2197)+'01_指標庫'!$H$16*ISNUMBER($K2197)+'01_指標庫'!$H$17*ISNUMBER($AI2197)+'01_指標庫'!$H$18*ISNUMBER($AJ2197)+'01_指標庫'!$H$19*ISNUMBER($AK2197)+'01_指標庫'!$H$20*ISNUMBER($BB2197)+'01_指標庫'!$H$21*ISNUMBER($BC2197)</f>
        <v>51</v>
      </c>
      <c r="AX2197">
        <f>IF(AW2197=0,50,ROUND(('01_指標庫'!$H$4*IF(ISNUMBER($F2197),L2197,0)+'01_指標庫'!$H$5*IF(ISNUMBER($AA2197),AL2197,0)+'01_指標庫'!$H$6*IF(ISNUMBER($G2197),M2197,0)+'01_指標庫'!$H$7*IF(ISNUMBER($H2197),N2197,0)+'01_指標庫'!$H$8*IF(ISNUMBER($AF2197),AQ2197,0)+'01_指標庫'!$H$9*IF(ISNUMBER($AG2197),AR2197,0)+'01_指標庫'!$H$10*IF(ISNUMBER($AB2197),AM2197,0)+'01_指標庫'!$H$11*IF(ISNUMBER($AC2197),AN2197,0)+'01_指標庫'!$H$12*IF(ISNUMBER($AD2197),AO2197,0)+'01_指標庫'!$H$13*IF(ISNUMBER($AE2197),AP2197,0)+'01_指標庫'!$H$14*IF(ISNUMBER($I2197),O2197,0)+'01_指標庫'!$H$15*IF(ISNUMBER($AH2197),AS2197,0)+'01_指標庫'!$H$16*IF(ISNUMBER($K2197),P2197,0)+'01_指標庫'!$H$17*IF(ISNUMBER($AI2197),AT2197,0)+'01_指標庫'!$H$18*IF(ISNUMBER($AJ2197),AU2197,0)+'01_指標庫'!$H$19*IF(ISNUMBER($AK2197),AV2197,0)+'01_指標庫'!$H$20*IF(ISNUMBER($BB2197),BB2197,0)+'01_指標庫'!$H$21*IF(ISNUMBER($BC2197),BC2197,0))/AW2197,1))</f>
        <v>50</v>
      </c>
      <c r="AY2197" s="67"/>
      <c r="AZ2197" s="67"/>
      <c r="BA2197" s="66">
        <f t="shared" si="799"/>
        <v>7.6800191497585768E-3</v>
      </c>
      <c r="BB2197">
        <f t="shared" si="800"/>
        <v>50</v>
      </c>
      <c r="BC2197" t="str">
        <f t="shared" si="801"/>
        <v/>
      </c>
    </row>
    <row r="2198" spans="1:55" ht="15" customHeight="1">
      <c r="A2198" s="56">
        <v>2194</v>
      </c>
      <c r="B2198" s="57">
        <v>45744</v>
      </c>
      <c r="C2198" s="56">
        <v>2025</v>
      </c>
      <c r="D2198" s="58" t="s">
        <v>234</v>
      </c>
      <c r="E2198" s="59">
        <v>19281.400000000001</v>
      </c>
      <c r="F2198" s="60">
        <v>-5.0922000000000002E-2</v>
      </c>
      <c r="G2198" s="60">
        <v>-0.13051299999999999</v>
      </c>
      <c r="H2198" s="61">
        <v>0.30609999999999998</v>
      </c>
      <c r="I2198" s="62">
        <v>347</v>
      </c>
      <c r="J2198" s="56" t="s">
        <v>235</v>
      </c>
      <c r="K2198" s="63">
        <v>21.65</v>
      </c>
      <c r="L2198" s="56">
        <f t="shared" si="779"/>
        <v>0</v>
      </c>
      <c r="M2198" s="56">
        <f t="shared" si="780"/>
        <v>50</v>
      </c>
      <c r="N2198" s="56">
        <f t="shared" si="781"/>
        <v>0</v>
      </c>
      <c r="O2198" s="56">
        <f t="shared" si="782"/>
        <v>100</v>
      </c>
      <c r="P2198" s="56">
        <f t="shared" si="783"/>
        <v>50</v>
      </c>
      <c r="Q2198" s="63"/>
      <c r="R2198" s="56"/>
      <c r="S2198" s="60">
        <f t="shared" si="796"/>
        <v>-2.6124042988854623E-2</v>
      </c>
      <c r="T2198" s="64">
        <f t="shared" si="797"/>
        <v>0.15837346174424805</v>
      </c>
      <c r="V2198" s="65"/>
      <c r="W2198" s="65"/>
      <c r="Y2198" s="15" t="str">
        <f t="shared" si="784"/>
        <v>UNCERTAIN</v>
      </c>
      <c r="AA2198" s="66">
        <f t="shared" si="798"/>
        <v>2.7441295788624753E-2</v>
      </c>
      <c r="AB2198">
        <f>LOOKUP($B2198,'07_L1政策步階'!$A$4:$A$14,'07_L1政策步階'!$C$4:$C$14)</f>
        <v>0</v>
      </c>
      <c r="AC2198" s="65"/>
      <c r="AD2198" s="65"/>
      <c r="AE2198" s="65"/>
      <c r="AF2198" s="65"/>
      <c r="AG2198" s="65"/>
      <c r="AH2198" s="65"/>
      <c r="AI2198" s="65"/>
      <c r="AJ2198" s="65"/>
      <c r="AK2198" s="65"/>
      <c r="AL2198">
        <f t="shared" si="785"/>
        <v>100</v>
      </c>
      <c r="AM2198">
        <f t="shared" si="786"/>
        <v>50</v>
      </c>
      <c r="AN2198" t="str">
        <f t="shared" si="787"/>
        <v/>
      </c>
      <c r="AO2198" t="str">
        <f t="shared" si="788"/>
        <v/>
      </c>
      <c r="AP2198" t="str">
        <f t="shared" si="789"/>
        <v/>
      </c>
      <c r="AQ2198" t="str">
        <f t="shared" si="790"/>
        <v/>
      </c>
      <c r="AR2198" t="str">
        <f t="shared" si="791"/>
        <v/>
      </c>
      <c r="AS2198" t="str">
        <f t="shared" si="792"/>
        <v/>
      </c>
      <c r="AT2198" t="str">
        <f t="shared" si="793"/>
        <v/>
      </c>
      <c r="AU2198" t="str">
        <f t="shared" si="794"/>
        <v/>
      </c>
      <c r="AV2198" t="str">
        <f t="shared" si="795"/>
        <v/>
      </c>
      <c r="AW2198">
        <f>'01_指標庫'!$H$4*ISNUMBER($F2198)+'01_指標庫'!$H$5*ISNUMBER($AA2198)+'01_指標庫'!$H$6*ISNUMBER($G2198)+'01_指標庫'!$H$7*ISNUMBER($H2198)+'01_指標庫'!$H$8*ISNUMBER($AF2198)+'01_指標庫'!$H$9*ISNUMBER($AG2198)+'01_指標庫'!$H$10*ISNUMBER($AB2198)+'01_指標庫'!$H$11*ISNUMBER($AC2198)+'01_指標庫'!$H$12*ISNUMBER($AD2198)+'01_指標庫'!$H$13*ISNUMBER($AE2198)+'01_指標庫'!$H$14*ISNUMBER($I2198)+'01_指標庫'!$H$15*ISNUMBER($AH2198)+'01_指標庫'!$H$16*ISNUMBER($K2198)+'01_指標庫'!$H$17*ISNUMBER($AI2198)+'01_指標庫'!$H$18*ISNUMBER($AJ2198)+'01_指標庫'!$H$19*ISNUMBER($AK2198)+'01_指標庫'!$H$20*ISNUMBER($BB2198)+'01_指標庫'!$H$21*ISNUMBER($BC2198)</f>
        <v>51</v>
      </c>
      <c r="AX2198">
        <f>IF(AW2198=0,50,ROUND(('01_指標庫'!$H$4*IF(ISNUMBER($F2198),L2198,0)+'01_指標庫'!$H$5*IF(ISNUMBER($AA2198),AL2198,0)+'01_指標庫'!$H$6*IF(ISNUMBER($G2198),M2198,0)+'01_指標庫'!$H$7*IF(ISNUMBER($H2198),N2198,0)+'01_指標庫'!$H$8*IF(ISNUMBER($AF2198),AQ2198,0)+'01_指標庫'!$H$9*IF(ISNUMBER($AG2198),AR2198,0)+'01_指標庫'!$H$10*IF(ISNUMBER($AB2198),AM2198,0)+'01_指標庫'!$H$11*IF(ISNUMBER($AC2198),AN2198,0)+'01_指標庫'!$H$12*IF(ISNUMBER($AD2198),AO2198,0)+'01_指標庫'!$H$13*IF(ISNUMBER($AE2198),AP2198,0)+'01_指標庫'!$H$14*IF(ISNUMBER($I2198),O2198,0)+'01_指標庫'!$H$15*IF(ISNUMBER($AH2198),AS2198,0)+'01_指標庫'!$H$16*IF(ISNUMBER($K2198),P2198,0)+'01_指標庫'!$H$17*IF(ISNUMBER($AI2198),AT2198,0)+'01_指標庫'!$H$18*IF(ISNUMBER($AJ2198),AU2198,0)+'01_指標庫'!$H$19*IF(ISNUMBER($AK2198),AV2198,0)+'01_指標庫'!$H$20*IF(ISNUMBER($BB2198),BB2198,0)+'01_指標庫'!$H$21*IF(ISNUMBER($BC2198),BC2198,0))/AW2198,1))</f>
        <v>44.1</v>
      </c>
      <c r="AY2198" s="67"/>
      <c r="AZ2198" s="67"/>
      <c r="BA2198" s="66">
        <f t="shared" si="799"/>
        <v>5.0596392759370001E-3</v>
      </c>
      <c r="BB2198">
        <f t="shared" si="800"/>
        <v>50</v>
      </c>
      <c r="BC2198" t="str">
        <f t="shared" si="801"/>
        <v/>
      </c>
    </row>
    <row r="2199" spans="1:55" ht="15" customHeight="1">
      <c r="A2199" s="56">
        <v>2195</v>
      </c>
      <c r="B2199" s="57">
        <v>45747</v>
      </c>
      <c r="C2199" s="56">
        <v>2025</v>
      </c>
      <c r="D2199" s="58" t="s">
        <v>236</v>
      </c>
      <c r="E2199" s="59">
        <v>19278.45</v>
      </c>
      <c r="F2199" s="60">
        <v>-5.1083000000000003E-2</v>
      </c>
      <c r="G2199" s="60">
        <v>-0.13064600000000001</v>
      </c>
      <c r="H2199" s="61">
        <v>0.30609999999999998</v>
      </c>
      <c r="I2199" s="62">
        <v>355</v>
      </c>
      <c r="J2199" s="56" t="s">
        <v>235</v>
      </c>
      <c r="K2199" s="63">
        <v>22.28</v>
      </c>
      <c r="L2199" s="56">
        <f t="shared" si="779"/>
        <v>0</v>
      </c>
      <c r="M2199" s="56">
        <f t="shared" si="780"/>
        <v>50</v>
      </c>
      <c r="N2199" s="56">
        <f t="shared" si="781"/>
        <v>0</v>
      </c>
      <c r="O2199" s="56">
        <f t="shared" si="782"/>
        <v>50</v>
      </c>
      <c r="P2199" s="56">
        <f t="shared" si="783"/>
        <v>50</v>
      </c>
      <c r="Q2199" s="63"/>
      <c r="R2199" s="56"/>
      <c r="S2199" s="60">
        <f t="shared" si="796"/>
        <v>-1.5299718900085857E-4</v>
      </c>
      <c r="T2199" s="64">
        <f t="shared" si="797"/>
        <v>2.9099307159353494E-2</v>
      </c>
      <c r="V2199" s="65"/>
      <c r="W2199" s="65"/>
      <c r="Y2199" s="15" t="str">
        <f t="shared" si="784"/>
        <v>HARD</v>
      </c>
      <c r="AA2199" s="66">
        <f t="shared" si="798"/>
        <v>2.5639453830591075E-2</v>
      </c>
      <c r="AB2199">
        <f>LOOKUP($B2199,'07_L1政策步階'!$A$4:$A$14,'07_L1政策步階'!$C$4:$C$14)</f>
        <v>0</v>
      </c>
      <c r="AC2199" s="65"/>
      <c r="AD2199" s="65"/>
      <c r="AE2199" s="65"/>
      <c r="AF2199" s="65"/>
      <c r="AG2199" s="65"/>
      <c r="AH2199" s="65"/>
      <c r="AI2199" s="65"/>
      <c r="AJ2199" s="65"/>
      <c r="AK2199" s="65"/>
      <c r="AL2199">
        <f t="shared" si="785"/>
        <v>100</v>
      </c>
      <c r="AM2199">
        <f t="shared" si="786"/>
        <v>50</v>
      </c>
      <c r="AN2199" t="str">
        <f t="shared" si="787"/>
        <v/>
      </c>
      <c r="AO2199" t="str">
        <f t="shared" si="788"/>
        <v/>
      </c>
      <c r="AP2199" t="str">
        <f t="shared" si="789"/>
        <v/>
      </c>
      <c r="AQ2199" t="str">
        <f t="shared" si="790"/>
        <v/>
      </c>
      <c r="AR2199" t="str">
        <f t="shared" si="791"/>
        <v/>
      </c>
      <c r="AS2199" t="str">
        <f t="shared" si="792"/>
        <v/>
      </c>
      <c r="AT2199" t="str">
        <f t="shared" si="793"/>
        <v/>
      </c>
      <c r="AU2199" t="str">
        <f t="shared" si="794"/>
        <v/>
      </c>
      <c r="AV2199" t="str">
        <f t="shared" si="795"/>
        <v/>
      </c>
      <c r="AW2199">
        <f>'01_指標庫'!$H$4*ISNUMBER($F2199)+'01_指標庫'!$H$5*ISNUMBER($AA2199)+'01_指標庫'!$H$6*ISNUMBER($G2199)+'01_指標庫'!$H$7*ISNUMBER($H2199)+'01_指標庫'!$H$8*ISNUMBER($AF2199)+'01_指標庫'!$H$9*ISNUMBER($AG2199)+'01_指標庫'!$H$10*ISNUMBER($AB2199)+'01_指標庫'!$H$11*ISNUMBER($AC2199)+'01_指標庫'!$H$12*ISNUMBER($AD2199)+'01_指標庫'!$H$13*ISNUMBER($AE2199)+'01_指標庫'!$H$14*ISNUMBER($I2199)+'01_指標庫'!$H$15*ISNUMBER($AH2199)+'01_指標庫'!$H$16*ISNUMBER($K2199)+'01_指標庫'!$H$17*ISNUMBER($AI2199)+'01_指標庫'!$H$18*ISNUMBER($AJ2199)+'01_指標庫'!$H$19*ISNUMBER($AK2199)+'01_指標庫'!$H$20*ISNUMBER($BB2199)+'01_指標庫'!$H$21*ISNUMBER($BC2199)</f>
        <v>51</v>
      </c>
      <c r="AX2199">
        <f>IF(AW2199=0,50,ROUND(('01_指標庫'!$H$4*IF(ISNUMBER($F2199),L2199,0)+'01_指標庫'!$H$5*IF(ISNUMBER($AA2199),AL2199,0)+'01_指標庫'!$H$6*IF(ISNUMBER($G2199),M2199,0)+'01_指標庫'!$H$7*IF(ISNUMBER($H2199),N2199,0)+'01_指標庫'!$H$8*IF(ISNUMBER($AF2199),AQ2199,0)+'01_指標庫'!$H$9*IF(ISNUMBER($AG2199),AR2199,0)+'01_指標庫'!$H$10*IF(ISNUMBER($AB2199),AM2199,0)+'01_指標庫'!$H$11*IF(ISNUMBER($AC2199),AN2199,0)+'01_指標庫'!$H$12*IF(ISNUMBER($AD2199),AO2199,0)+'01_指標庫'!$H$13*IF(ISNUMBER($AE2199),AP2199,0)+'01_指標庫'!$H$14*IF(ISNUMBER($I2199),O2199,0)+'01_指標庫'!$H$15*IF(ISNUMBER($AH2199),AS2199,0)+'01_指標庫'!$H$16*IF(ISNUMBER($K2199),P2199,0)+'01_指標庫'!$H$17*IF(ISNUMBER($AI2199),AT2199,0)+'01_指標庫'!$H$18*IF(ISNUMBER($AJ2199),AU2199,0)+'01_指標庫'!$H$19*IF(ISNUMBER($AK2199),AV2199,0)+'01_指標庫'!$H$20*IF(ISNUMBER($BB2199),BB2199,0)+'01_指標庫'!$H$21*IF(ISNUMBER($BC2199),BC2199,0))/AW2199,1))</f>
        <v>36.299999999999997</v>
      </c>
      <c r="AY2199" s="67"/>
      <c r="AZ2199" s="67"/>
      <c r="BA2199" s="66">
        <f t="shared" si="799"/>
        <v>-1.3615316349413487E-3</v>
      </c>
      <c r="BB2199">
        <f t="shared" si="800"/>
        <v>50</v>
      </c>
      <c r="BC2199" t="str">
        <f t="shared" si="801"/>
        <v/>
      </c>
    </row>
    <row r="2200" spans="1:55" ht="15" customHeight="1">
      <c r="A2200" s="56">
        <v>2196</v>
      </c>
      <c r="B2200" s="57">
        <v>45748</v>
      </c>
      <c r="C2200" s="56">
        <v>2025</v>
      </c>
      <c r="D2200" s="58" t="s">
        <v>237</v>
      </c>
      <c r="E2200" s="59">
        <v>19436.419999999998</v>
      </c>
      <c r="F2200" s="60">
        <v>-4.3300999999999999E-2</v>
      </c>
      <c r="G2200" s="60">
        <v>-0.12352200000000001</v>
      </c>
      <c r="H2200" s="61">
        <v>0.30609999999999998</v>
      </c>
      <c r="I2200" s="62">
        <v>350</v>
      </c>
      <c r="J2200" s="56" t="s">
        <v>235</v>
      </c>
      <c r="K2200" s="63">
        <v>21.77</v>
      </c>
      <c r="L2200" s="56">
        <f t="shared" si="779"/>
        <v>0</v>
      </c>
      <c r="M2200" s="56">
        <f t="shared" si="780"/>
        <v>50</v>
      </c>
      <c r="N2200" s="56">
        <f t="shared" si="781"/>
        <v>0</v>
      </c>
      <c r="O2200" s="56">
        <f t="shared" si="782"/>
        <v>50</v>
      </c>
      <c r="P2200" s="56">
        <f t="shared" si="783"/>
        <v>50</v>
      </c>
      <c r="Q2200" s="63"/>
      <c r="R2200" s="56"/>
      <c r="S2200" s="60">
        <f t="shared" si="796"/>
        <v>8.194123490218308E-3</v>
      </c>
      <c r="T2200" s="64">
        <f t="shared" si="797"/>
        <v>-2.289048473967692E-2</v>
      </c>
      <c r="V2200" s="65"/>
      <c r="W2200" s="65"/>
      <c r="Y2200" s="15" t="str">
        <f t="shared" si="784"/>
        <v>HARD</v>
      </c>
      <c r="AA2200" s="66">
        <f t="shared" si="798"/>
        <v>2.3673168406460832E-2</v>
      </c>
      <c r="AB2200">
        <f>LOOKUP($B2200,'07_L1政策步階'!$A$4:$A$14,'07_L1政策步階'!$C$4:$C$14)</f>
        <v>0</v>
      </c>
      <c r="AC2200" s="65"/>
      <c r="AD2200" s="65"/>
      <c r="AE2200" s="65"/>
      <c r="AF2200" s="65"/>
      <c r="AG2200" s="65"/>
      <c r="AH2200" s="65"/>
      <c r="AI2200" s="65"/>
      <c r="AJ2200" s="65"/>
      <c r="AK2200" s="65"/>
      <c r="AL2200">
        <f t="shared" si="785"/>
        <v>100</v>
      </c>
      <c r="AM2200">
        <f t="shared" si="786"/>
        <v>50</v>
      </c>
      <c r="AN2200" t="str">
        <f t="shared" si="787"/>
        <v/>
      </c>
      <c r="AO2200" t="str">
        <f t="shared" si="788"/>
        <v/>
      </c>
      <c r="AP2200" t="str">
        <f t="shared" si="789"/>
        <v/>
      </c>
      <c r="AQ2200" t="str">
        <f t="shared" si="790"/>
        <v/>
      </c>
      <c r="AR2200" t="str">
        <f t="shared" si="791"/>
        <v/>
      </c>
      <c r="AS2200" t="str">
        <f t="shared" si="792"/>
        <v/>
      </c>
      <c r="AT2200" t="str">
        <f t="shared" si="793"/>
        <v/>
      </c>
      <c r="AU2200" t="str">
        <f t="shared" si="794"/>
        <v/>
      </c>
      <c r="AV2200" t="str">
        <f t="shared" si="795"/>
        <v/>
      </c>
      <c r="AW2200">
        <f>'01_指標庫'!$H$4*ISNUMBER($F2200)+'01_指標庫'!$H$5*ISNUMBER($AA2200)+'01_指標庫'!$H$6*ISNUMBER($G2200)+'01_指標庫'!$H$7*ISNUMBER($H2200)+'01_指標庫'!$H$8*ISNUMBER($AF2200)+'01_指標庫'!$H$9*ISNUMBER($AG2200)+'01_指標庫'!$H$10*ISNUMBER($AB2200)+'01_指標庫'!$H$11*ISNUMBER($AC2200)+'01_指標庫'!$H$12*ISNUMBER($AD2200)+'01_指標庫'!$H$13*ISNUMBER($AE2200)+'01_指標庫'!$H$14*ISNUMBER($I2200)+'01_指標庫'!$H$15*ISNUMBER($AH2200)+'01_指標庫'!$H$16*ISNUMBER($K2200)+'01_指標庫'!$H$17*ISNUMBER($AI2200)+'01_指標庫'!$H$18*ISNUMBER($AJ2200)+'01_指標庫'!$H$19*ISNUMBER($AK2200)+'01_指標庫'!$H$20*ISNUMBER($BB2200)+'01_指標庫'!$H$21*ISNUMBER($BC2200)</f>
        <v>51</v>
      </c>
      <c r="AX2200">
        <f>IF(AW2200=0,50,ROUND(('01_指標庫'!$H$4*IF(ISNUMBER($F2200),L2200,0)+'01_指標庫'!$H$5*IF(ISNUMBER($AA2200),AL2200,0)+'01_指標庫'!$H$6*IF(ISNUMBER($G2200),M2200,0)+'01_指標庫'!$H$7*IF(ISNUMBER($H2200),N2200,0)+'01_指標庫'!$H$8*IF(ISNUMBER($AF2200),AQ2200,0)+'01_指標庫'!$H$9*IF(ISNUMBER($AG2200),AR2200,0)+'01_指標庫'!$H$10*IF(ISNUMBER($AB2200),AM2200,0)+'01_指標庫'!$H$11*IF(ISNUMBER($AC2200),AN2200,0)+'01_指標庫'!$H$12*IF(ISNUMBER($AD2200),AO2200,0)+'01_指標庫'!$H$13*IF(ISNUMBER($AE2200),AP2200,0)+'01_指標庫'!$H$14*IF(ISNUMBER($I2200),O2200,0)+'01_指標庫'!$H$15*IF(ISNUMBER($AH2200),AS2200,0)+'01_指標庫'!$H$16*IF(ISNUMBER($K2200),P2200,0)+'01_指標庫'!$H$17*IF(ISNUMBER($AI2200),AT2200,0)+'01_指標庫'!$H$18*IF(ISNUMBER($AJ2200),AU2200,0)+'01_指標庫'!$H$19*IF(ISNUMBER($AK2200),AV2200,0)+'01_指標庫'!$H$20*IF(ISNUMBER($BB2200),BB2200,0)+'01_指標庫'!$H$21*IF(ISNUMBER($BC2200),BC2200,0))/AW2200,1))</f>
        <v>30.4</v>
      </c>
      <c r="AY2200" s="67"/>
      <c r="AZ2200" s="67"/>
      <c r="BA2200" s="66">
        <f t="shared" si="799"/>
        <v>-9.7524986267941705E-3</v>
      </c>
      <c r="BB2200">
        <f t="shared" si="800"/>
        <v>0</v>
      </c>
      <c r="BC2200" t="str">
        <f t="shared" si="801"/>
        <v/>
      </c>
    </row>
    <row r="2201" spans="1:55" ht="15" customHeight="1">
      <c r="A2201" s="56">
        <v>2197</v>
      </c>
      <c r="B2201" s="57">
        <v>45749</v>
      </c>
      <c r="C2201" s="56">
        <v>2025</v>
      </c>
      <c r="D2201" s="58" t="s">
        <v>238</v>
      </c>
      <c r="E2201" s="59">
        <v>19581.78</v>
      </c>
      <c r="F2201" s="60">
        <v>-3.6146999999999999E-2</v>
      </c>
      <c r="G2201" s="60">
        <v>-0.116967</v>
      </c>
      <c r="H2201" s="61">
        <v>0.32650000000000001</v>
      </c>
      <c r="I2201" s="62">
        <v>342</v>
      </c>
      <c r="J2201" s="56" t="s">
        <v>235</v>
      </c>
      <c r="K2201" s="63">
        <v>21.51</v>
      </c>
      <c r="L2201" s="56">
        <f t="shared" si="779"/>
        <v>0</v>
      </c>
      <c r="M2201" s="56">
        <f t="shared" si="780"/>
        <v>50</v>
      </c>
      <c r="N2201" s="56">
        <f t="shared" si="781"/>
        <v>0</v>
      </c>
      <c r="O2201" s="56">
        <f t="shared" si="782"/>
        <v>100</v>
      </c>
      <c r="P2201" s="56">
        <f t="shared" si="783"/>
        <v>50</v>
      </c>
      <c r="Q2201" s="63"/>
      <c r="R2201" s="56"/>
      <c r="S2201" s="60">
        <f t="shared" si="796"/>
        <v>7.4787435134660019E-3</v>
      </c>
      <c r="T2201" s="64">
        <f t="shared" si="797"/>
        <v>-1.1943040881947531E-2</v>
      </c>
      <c r="V2201" s="65"/>
      <c r="W2201" s="65"/>
      <c r="Y2201" s="15" t="str">
        <f t="shared" si="784"/>
        <v>HARD</v>
      </c>
      <c r="AA2201" s="66">
        <f t="shared" si="798"/>
        <v>2.1718099945453151E-2</v>
      </c>
      <c r="AB2201">
        <f>LOOKUP($B2201,'07_L1政策步階'!$A$4:$A$14,'07_L1政策步階'!$C$4:$C$14)</f>
        <v>0</v>
      </c>
      <c r="AC2201" s="65"/>
      <c r="AD2201" s="65"/>
      <c r="AE2201" s="65"/>
      <c r="AF2201" s="65"/>
      <c r="AG2201" s="65"/>
      <c r="AH2201" s="65"/>
      <c r="AI2201" s="65"/>
      <c r="AJ2201" s="65"/>
      <c r="AK2201" s="65"/>
      <c r="AL2201">
        <f t="shared" si="785"/>
        <v>100</v>
      </c>
      <c r="AM2201">
        <f t="shared" si="786"/>
        <v>50</v>
      </c>
      <c r="AN2201" t="str">
        <f t="shared" si="787"/>
        <v/>
      </c>
      <c r="AO2201" t="str">
        <f t="shared" si="788"/>
        <v/>
      </c>
      <c r="AP2201" t="str">
        <f t="shared" si="789"/>
        <v/>
      </c>
      <c r="AQ2201" t="str">
        <f t="shared" si="790"/>
        <v/>
      </c>
      <c r="AR2201" t="str">
        <f t="shared" si="791"/>
        <v/>
      </c>
      <c r="AS2201" t="str">
        <f t="shared" si="792"/>
        <v/>
      </c>
      <c r="AT2201" t="str">
        <f t="shared" si="793"/>
        <v/>
      </c>
      <c r="AU2201" t="str">
        <f t="shared" si="794"/>
        <v/>
      </c>
      <c r="AV2201" t="str">
        <f t="shared" si="795"/>
        <v/>
      </c>
      <c r="AW2201">
        <f>'01_指標庫'!$H$4*ISNUMBER($F2201)+'01_指標庫'!$H$5*ISNUMBER($AA2201)+'01_指標庫'!$H$6*ISNUMBER($G2201)+'01_指標庫'!$H$7*ISNUMBER($H2201)+'01_指標庫'!$H$8*ISNUMBER($AF2201)+'01_指標庫'!$H$9*ISNUMBER($AG2201)+'01_指標庫'!$H$10*ISNUMBER($AB2201)+'01_指標庫'!$H$11*ISNUMBER($AC2201)+'01_指標庫'!$H$12*ISNUMBER($AD2201)+'01_指標庫'!$H$13*ISNUMBER($AE2201)+'01_指標庫'!$H$14*ISNUMBER($I2201)+'01_指標庫'!$H$15*ISNUMBER($AH2201)+'01_指標庫'!$H$16*ISNUMBER($K2201)+'01_指標庫'!$H$17*ISNUMBER($AI2201)+'01_指標庫'!$H$18*ISNUMBER($AJ2201)+'01_指標庫'!$H$19*ISNUMBER($AK2201)+'01_指標庫'!$H$20*ISNUMBER($BB2201)+'01_指標庫'!$H$21*ISNUMBER($BC2201)</f>
        <v>51</v>
      </c>
      <c r="AX2201">
        <f>IF(AW2201=0,50,ROUND(('01_指標庫'!$H$4*IF(ISNUMBER($F2201),L2201,0)+'01_指標庫'!$H$5*IF(ISNUMBER($AA2201),AL2201,0)+'01_指標庫'!$H$6*IF(ISNUMBER($G2201),M2201,0)+'01_指標庫'!$H$7*IF(ISNUMBER($H2201),N2201,0)+'01_指標庫'!$H$8*IF(ISNUMBER($AF2201),AQ2201,0)+'01_指標庫'!$H$9*IF(ISNUMBER($AG2201),AR2201,0)+'01_指標庫'!$H$10*IF(ISNUMBER($AB2201),AM2201,0)+'01_指標庫'!$H$11*IF(ISNUMBER($AC2201),AN2201,0)+'01_指標庫'!$H$12*IF(ISNUMBER($AD2201),AO2201,0)+'01_指標庫'!$H$13*IF(ISNUMBER($AE2201),AP2201,0)+'01_指標庫'!$H$14*IF(ISNUMBER($I2201),O2201,0)+'01_指標庫'!$H$15*IF(ISNUMBER($AH2201),AS2201,0)+'01_指標庫'!$H$16*IF(ISNUMBER($K2201),P2201,0)+'01_指標庫'!$H$17*IF(ISNUMBER($AI2201),AT2201,0)+'01_指標庫'!$H$18*IF(ISNUMBER($AJ2201),AU2201,0)+'01_指標庫'!$H$19*IF(ISNUMBER($AK2201),AV2201,0)+'01_指標庫'!$H$20*IF(ISNUMBER($BB2201),BB2201,0)+'01_指標庫'!$H$21*IF(ISNUMBER($BC2201),BC2201,0))/AW2201,1))</f>
        <v>38.200000000000003</v>
      </c>
      <c r="AY2201" s="67"/>
      <c r="AZ2201" s="67"/>
      <c r="BA2201" s="66">
        <f t="shared" si="799"/>
        <v>-1.2374544559070721E-2</v>
      </c>
      <c r="BB2201">
        <f t="shared" si="800"/>
        <v>0</v>
      </c>
      <c r="BC2201" t="str">
        <f t="shared" si="801"/>
        <v/>
      </c>
    </row>
    <row r="2202" spans="1:55" ht="15" customHeight="1">
      <c r="A2202" s="56">
        <v>2198</v>
      </c>
      <c r="B2202" s="57">
        <v>45750</v>
      </c>
      <c r="C2202" s="56">
        <v>2025</v>
      </c>
      <c r="D2202" s="58" t="s">
        <v>239</v>
      </c>
      <c r="E2202" s="59">
        <v>18521.47</v>
      </c>
      <c r="F2202" s="60">
        <v>-8.8081999999999994E-2</v>
      </c>
      <c r="G2202" s="60">
        <v>-0.16478200000000001</v>
      </c>
      <c r="H2202" s="61">
        <v>0.26529999999999998</v>
      </c>
      <c r="I2202" s="62">
        <v>401</v>
      </c>
      <c r="J2202" s="56" t="s">
        <v>235</v>
      </c>
      <c r="K2202" s="63">
        <v>30.02</v>
      </c>
      <c r="L2202" s="56">
        <f t="shared" si="779"/>
        <v>0</v>
      </c>
      <c r="M2202" s="56">
        <f t="shared" si="780"/>
        <v>0</v>
      </c>
      <c r="N2202" s="56">
        <f t="shared" si="781"/>
        <v>0</v>
      </c>
      <c r="O2202" s="56">
        <f t="shared" si="782"/>
        <v>50</v>
      </c>
      <c r="P2202" s="56">
        <f t="shared" si="783"/>
        <v>0</v>
      </c>
      <c r="Q2202" s="63"/>
      <c r="R2202" s="56"/>
      <c r="S2202" s="60">
        <f t="shared" si="796"/>
        <v>-5.4147784317870928E-2</v>
      </c>
      <c r="T2202" s="64">
        <f t="shared" si="797"/>
        <v>0.39562993956299386</v>
      </c>
      <c r="V2202" s="65"/>
      <c r="W2202" s="65"/>
      <c r="Y2202" s="15" t="str">
        <f t="shared" si="784"/>
        <v>HARD</v>
      </c>
      <c r="AA2202" s="66">
        <f t="shared" si="798"/>
        <v>1.8723813944565348E-2</v>
      </c>
      <c r="AB2202">
        <f>LOOKUP($B2202,'07_L1政策步階'!$A$4:$A$14,'07_L1政策步階'!$C$4:$C$14)</f>
        <v>0</v>
      </c>
      <c r="AC2202" s="65"/>
      <c r="AD2202" s="65"/>
      <c r="AE2202" s="65"/>
      <c r="AF2202" s="65"/>
      <c r="AG2202" s="65"/>
      <c r="AH2202" s="65"/>
      <c r="AI2202" s="65"/>
      <c r="AJ2202" s="65"/>
      <c r="AK2202" s="65"/>
      <c r="AL2202">
        <f t="shared" si="785"/>
        <v>100</v>
      </c>
      <c r="AM2202">
        <f t="shared" si="786"/>
        <v>50</v>
      </c>
      <c r="AN2202" t="str">
        <f t="shared" si="787"/>
        <v/>
      </c>
      <c r="AO2202" t="str">
        <f t="shared" si="788"/>
        <v/>
      </c>
      <c r="AP2202" t="str">
        <f t="shared" si="789"/>
        <v/>
      </c>
      <c r="AQ2202" t="str">
        <f t="shared" si="790"/>
        <v/>
      </c>
      <c r="AR2202" t="str">
        <f t="shared" si="791"/>
        <v/>
      </c>
      <c r="AS2202" t="str">
        <f t="shared" si="792"/>
        <v/>
      </c>
      <c r="AT2202" t="str">
        <f t="shared" si="793"/>
        <v/>
      </c>
      <c r="AU2202" t="str">
        <f t="shared" si="794"/>
        <v/>
      </c>
      <c r="AV2202" t="str">
        <f t="shared" si="795"/>
        <v/>
      </c>
      <c r="AW2202">
        <f>'01_指標庫'!$H$4*ISNUMBER($F2202)+'01_指標庫'!$H$5*ISNUMBER($AA2202)+'01_指標庫'!$H$6*ISNUMBER($G2202)+'01_指標庫'!$H$7*ISNUMBER($H2202)+'01_指標庫'!$H$8*ISNUMBER($AF2202)+'01_指標庫'!$H$9*ISNUMBER($AG2202)+'01_指標庫'!$H$10*ISNUMBER($AB2202)+'01_指標庫'!$H$11*ISNUMBER($AC2202)+'01_指標庫'!$H$12*ISNUMBER($AD2202)+'01_指標庫'!$H$13*ISNUMBER($AE2202)+'01_指標庫'!$H$14*ISNUMBER($I2202)+'01_指標庫'!$H$15*ISNUMBER($AH2202)+'01_指標庫'!$H$16*ISNUMBER($K2202)+'01_指標庫'!$H$17*ISNUMBER($AI2202)+'01_指標庫'!$H$18*ISNUMBER($AJ2202)+'01_指標庫'!$H$19*ISNUMBER($AK2202)+'01_指標庫'!$H$20*ISNUMBER($BB2202)+'01_指標庫'!$H$21*ISNUMBER($BC2202)</f>
        <v>51</v>
      </c>
      <c r="AX2202">
        <f>IF(AW2202=0,50,ROUND(('01_指標庫'!$H$4*IF(ISNUMBER($F2202),L2202,0)+'01_指標庫'!$H$5*IF(ISNUMBER($AA2202),AL2202,0)+'01_指標庫'!$H$6*IF(ISNUMBER($G2202),M2202,0)+'01_指標庫'!$H$7*IF(ISNUMBER($H2202),N2202,0)+'01_指標庫'!$H$8*IF(ISNUMBER($AF2202),AQ2202,0)+'01_指標庫'!$H$9*IF(ISNUMBER($AG2202),AR2202,0)+'01_指標庫'!$H$10*IF(ISNUMBER($AB2202),AM2202,0)+'01_指標庫'!$H$11*IF(ISNUMBER($AC2202),AN2202,0)+'01_指標庫'!$H$12*IF(ISNUMBER($AD2202),AO2202,0)+'01_指標庫'!$H$13*IF(ISNUMBER($AE2202),AP2202,0)+'01_指標庫'!$H$14*IF(ISNUMBER($I2202),O2202,0)+'01_指標庫'!$H$15*IF(ISNUMBER($AH2202),AS2202,0)+'01_指標庫'!$H$16*IF(ISNUMBER($K2202),P2202,0)+'01_指標庫'!$H$17*IF(ISNUMBER($AI2202),AT2202,0)+'01_指標庫'!$H$18*IF(ISNUMBER($AJ2202),AU2202,0)+'01_指標庫'!$H$19*IF(ISNUMBER($AK2202),AV2202,0)+'01_指標庫'!$H$20*IF(ISNUMBER($BB2202),BB2202,0)+'01_指標庫'!$H$21*IF(ISNUMBER($BC2202),BC2202,0))/AW2202,1))</f>
        <v>16.7</v>
      </c>
      <c r="AY2202" s="67"/>
      <c r="AZ2202" s="67"/>
      <c r="BA2202" s="66">
        <f t="shared" si="799"/>
        <v>-1.9579633231172511E-2</v>
      </c>
      <c r="BB2202">
        <f t="shared" si="800"/>
        <v>0</v>
      </c>
      <c r="BC2202" t="str">
        <f t="shared" si="801"/>
        <v/>
      </c>
    </row>
    <row r="2203" spans="1:55" ht="15" customHeight="1">
      <c r="A2203" s="56">
        <v>2199</v>
      </c>
      <c r="B2203" s="57">
        <v>45751</v>
      </c>
      <c r="C2203" s="56">
        <v>2025</v>
      </c>
      <c r="D2203" s="58" t="s">
        <v>234</v>
      </c>
      <c r="E2203" s="59">
        <v>17397.7</v>
      </c>
      <c r="F2203" s="60">
        <v>-0.14288300000000001</v>
      </c>
      <c r="G2203" s="60">
        <v>-0.21545800000000001</v>
      </c>
      <c r="H2203" s="61">
        <v>0.1633</v>
      </c>
      <c r="I2203" s="62">
        <v>445</v>
      </c>
      <c r="J2203" s="56" t="s">
        <v>235</v>
      </c>
      <c r="K2203" s="63">
        <v>45.31</v>
      </c>
      <c r="L2203" s="56">
        <f t="shared" si="779"/>
        <v>0</v>
      </c>
      <c r="M2203" s="56">
        <f t="shared" si="780"/>
        <v>0</v>
      </c>
      <c r="N2203" s="56">
        <f t="shared" si="781"/>
        <v>0</v>
      </c>
      <c r="O2203" s="56">
        <f t="shared" si="782"/>
        <v>50</v>
      </c>
      <c r="P2203" s="56">
        <f t="shared" si="783"/>
        <v>0</v>
      </c>
      <c r="Q2203" s="63"/>
      <c r="R2203" s="56"/>
      <c r="S2203" s="60">
        <f t="shared" si="796"/>
        <v>-6.0673909792257286E-2</v>
      </c>
      <c r="T2203" s="64">
        <f t="shared" si="797"/>
        <v>0.50932711525649577</v>
      </c>
      <c r="V2203" s="65"/>
      <c r="W2203" s="65"/>
      <c r="Y2203" s="15" t="str">
        <f t="shared" si="784"/>
        <v>HARD</v>
      </c>
      <c r="AA2203" s="66">
        <f t="shared" si="798"/>
        <v>1.4915307558222457E-2</v>
      </c>
      <c r="AB2203">
        <f>LOOKUP($B2203,'07_L1政策步階'!$A$4:$A$14,'07_L1政策步階'!$C$4:$C$14)</f>
        <v>0</v>
      </c>
      <c r="AC2203" s="65"/>
      <c r="AD2203" s="65"/>
      <c r="AE2203" s="65"/>
      <c r="AF2203" s="65"/>
      <c r="AG2203" s="65"/>
      <c r="AH2203" s="65"/>
      <c r="AI2203" s="65"/>
      <c r="AJ2203" s="65"/>
      <c r="AK2203" s="65"/>
      <c r="AL2203">
        <f t="shared" si="785"/>
        <v>100</v>
      </c>
      <c r="AM2203">
        <f t="shared" si="786"/>
        <v>50</v>
      </c>
      <c r="AN2203" t="str">
        <f t="shared" si="787"/>
        <v/>
      </c>
      <c r="AO2203" t="str">
        <f t="shared" si="788"/>
        <v/>
      </c>
      <c r="AP2203" t="str">
        <f t="shared" si="789"/>
        <v/>
      </c>
      <c r="AQ2203" t="str">
        <f t="shared" si="790"/>
        <v/>
      </c>
      <c r="AR2203" t="str">
        <f t="shared" si="791"/>
        <v/>
      </c>
      <c r="AS2203" t="str">
        <f t="shared" si="792"/>
        <v/>
      </c>
      <c r="AT2203" t="str">
        <f t="shared" si="793"/>
        <v/>
      </c>
      <c r="AU2203" t="str">
        <f t="shared" si="794"/>
        <v/>
      </c>
      <c r="AV2203" t="str">
        <f t="shared" si="795"/>
        <v/>
      </c>
      <c r="AW2203">
        <f>'01_指標庫'!$H$4*ISNUMBER($F2203)+'01_指標庫'!$H$5*ISNUMBER($AA2203)+'01_指標庫'!$H$6*ISNUMBER($G2203)+'01_指標庫'!$H$7*ISNUMBER($H2203)+'01_指標庫'!$H$8*ISNUMBER($AF2203)+'01_指標庫'!$H$9*ISNUMBER($AG2203)+'01_指標庫'!$H$10*ISNUMBER($AB2203)+'01_指標庫'!$H$11*ISNUMBER($AC2203)+'01_指標庫'!$H$12*ISNUMBER($AD2203)+'01_指標庫'!$H$13*ISNUMBER($AE2203)+'01_指標庫'!$H$14*ISNUMBER($I2203)+'01_指標庫'!$H$15*ISNUMBER($AH2203)+'01_指標庫'!$H$16*ISNUMBER($K2203)+'01_指標庫'!$H$17*ISNUMBER($AI2203)+'01_指標庫'!$H$18*ISNUMBER($AJ2203)+'01_指標庫'!$H$19*ISNUMBER($AK2203)+'01_指標庫'!$H$20*ISNUMBER($BB2203)+'01_指標庫'!$H$21*ISNUMBER($BC2203)</f>
        <v>51</v>
      </c>
      <c r="AX2203">
        <f>IF(AW2203=0,50,ROUND(('01_指標庫'!$H$4*IF(ISNUMBER($F2203),L2203,0)+'01_指標庫'!$H$5*IF(ISNUMBER($AA2203),AL2203,0)+'01_指標庫'!$H$6*IF(ISNUMBER($G2203),M2203,0)+'01_指標庫'!$H$7*IF(ISNUMBER($H2203),N2203,0)+'01_指標庫'!$H$8*IF(ISNUMBER($AF2203),AQ2203,0)+'01_指標庫'!$H$9*IF(ISNUMBER($AG2203),AR2203,0)+'01_指標庫'!$H$10*IF(ISNUMBER($AB2203),AM2203,0)+'01_指標庫'!$H$11*IF(ISNUMBER($AC2203),AN2203,0)+'01_指標庫'!$H$12*IF(ISNUMBER($AD2203),AO2203,0)+'01_指標庫'!$H$13*IF(ISNUMBER($AE2203),AP2203,0)+'01_指標庫'!$H$14*IF(ISNUMBER($I2203),O2203,0)+'01_指標庫'!$H$15*IF(ISNUMBER($AH2203),AS2203,0)+'01_指標庫'!$H$16*IF(ISNUMBER($K2203),P2203,0)+'01_指標庫'!$H$17*IF(ISNUMBER($AI2203),AT2203,0)+'01_指標庫'!$H$18*IF(ISNUMBER($AJ2203),AU2203,0)+'01_指標庫'!$H$19*IF(ISNUMBER($AK2203),AV2203,0)+'01_指標庫'!$H$20*IF(ISNUMBER($BB2203),BB2203,0)+'01_指標庫'!$H$21*IF(ISNUMBER($BC2203),BC2203,0))/AW2203,1))</f>
        <v>16.7</v>
      </c>
      <c r="AY2203" s="67"/>
      <c r="AZ2203" s="67"/>
      <c r="BA2203" s="66">
        <f t="shared" si="799"/>
        <v>-2.7103675727591758E-2</v>
      </c>
      <c r="BB2203">
        <f t="shared" si="800"/>
        <v>0</v>
      </c>
      <c r="BC2203" t="str">
        <f t="shared" si="801"/>
        <v/>
      </c>
    </row>
    <row r="2204" spans="1:55" ht="15" customHeight="1">
      <c r="A2204" s="56">
        <v>2200</v>
      </c>
      <c r="B2204" s="57">
        <v>45754</v>
      </c>
      <c r="C2204" s="56">
        <v>2025</v>
      </c>
      <c r="D2204" s="58" t="s">
        <v>236</v>
      </c>
      <c r="E2204" s="59">
        <v>17430.68</v>
      </c>
      <c r="F2204" s="60">
        <v>-0.140734</v>
      </c>
      <c r="G2204" s="60">
        <v>-0.21396999999999999</v>
      </c>
      <c r="H2204" s="61">
        <v>0.1429</v>
      </c>
      <c r="I2204" s="62">
        <v>461</v>
      </c>
      <c r="J2204" s="56" t="s">
        <v>235</v>
      </c>
      <c r="K2204" s="63">
        <v>46.98</v>
      </c>
      <c r="L2204" s="56">
        <f t="shared" si="779"/>
        <v>0</v>
      </c>
      <c r="M2204" s="56">
        <f t="shared" si="780"/>
        <v>0</v>
      </c>
      <c r="N2204" s="56">
        <f t="shared" si="781"/>
        <v>0</v>
      </c>
      <c r="O2204" s="56">
        <f t="shared" si="782"/>
        <v>0</v>
      </c>
      <c r="P2204" s="56">
        <f t="shared" si="783"/>
        <v>0</v>
      </c>
      <c r="Q2204" s="63"/>
      <c r="R2204" s="56"/>
      <c r="S2204" s="60">
        <f t="shared" si="796"/>
        <v>1.8956528736557843E-3</v>
      </c>
      <c r="T2204" s="64">
        <f t="shared" si="797"/>
        <v>3.6857205914808899E-2</v>
      </c>
      <c r="V2204" s="65"/>
      <c r="W2204" s="65"/>
      <c r="Y2204" s="15" t="str">
        <f t="shared" si="784"/>
        <v>HARD</v>
      </c>
      <c r="AA2204" s="66">
        <f t="shared" si="798"/>
        <v>1.1253050749493676E-2</v>
      </c>
      <c r="AB2204">
        <f>LOOKUP($B2204,'07_L1政策步階'!$A$4:$A$14,'07_L1政策步階'!$C$4:$C$14)</f>
        <v>0</v>
      </c>
      <c r="AC2204" s="65"/>
      <c r="AD2204" s="65"/>
      <c r="AE2204" s="65"/>
      <c r="AF2204" s="65"/>
      <c r="AG2204" s="65"/>
      <c r="AH2204" s="65"/>
      <c r="AI2204" s="65"/>
      <c r="AJ2204" s="65"/>
      <c r="AK2204" s="65"/>
      <c r="AL2204">
        <f t="shared" si="785"/>
        <v>100</v>
      </c>
      <c r="AM2204">
        <f t="shared" si="786"/>
        <v>50</v>
      </c>
      <c r="AN2204" t="str">
        <f t="shared" si="787"/>
        <v/>
      </c>
      <c r="AO2204" t="str">
        <f t="shared" si="788"/>
        <v/>
      </c>
      <c r="AP2204" t="str">
        <f t="shared" si="789"/>
        <v/>
      </c>
      <c r="AQ2204" t="str">
        <f t="shared" si="790"/>
        <v/>
      </c>
      <c r="AR2204" t="str">
        <f t="shared" si="791"/>
        <v/>
      </c>
      <c r="AS2204" t="str">
        <f t="shared" si="792"/>
        <v/>
      </c>
      <c r="AT2204" t="str">
        <f t="shared" si="793"/>
        <v/>
      </c>
      <c r="AU2204" t="str">
        <f t="shared" si="794"/>
        <v/>
      </c>
      <c r="AV2204" t="str">
        <f t="shared" si="795"/>
        <v/>
      </c>
      <c r="AW2204">
        <f>'01_指標庫'!$H$4*ISNUMBER($F2204)+'01_指標庫'!$H$5*ISNUMBER($AA2204)+'01_指標庫'!$H$6*ISNUMBER($G2204)+'01_指標庫'!$H$7*ISNUMBER($H2204)+'01_指標庫'!$H$8*ISNUMBER($AF2204)+'01_指標庫'!$H$9*ISNUMBER($AG2204)+'01_指標庫'!$H$10*ISNUMBER($AB2204)+'01_指標庫'!$H$11*ISNUMBER($AC2204)+'01_指標庫'!$H$12*ISNUMBER($AD2204)+'01_指標庫'!$H$13*ISNUMBER($AE2204)+'01_指標庫'!$H$14*ISNUMBER($I2204)+'01_指標庫'!$H$15*ISNUMBER($AH2204)+'01_指標庫'!$H$16*ISNUMBER($K2204)+'01_指標庫'!$H$17*ISNUMBER($AI2204)+'01_指標庫'!$H$18*ISNUMBER($AJ2204)+'01_指標庫'!$H$19*ISNUMBER($AK2204)+'01_指標庫'!$H$20*ISNUMBER($BB2204)+'01_指標庫'!$H$21*ISNUMBER($BC2204)</f>
        <v>51</v>
      </c>
      <c r="AX2204">
        <f>IF(AW2204=0,50,ROUND(('01_指標庫'!$H$4*IF(ISNUMBER($F2204),L2204,0)+'01_指標庫'!$H$5*IF(ISNUMBER($AA2204),AL2204,0)+'01_指標庫'!$H$6*IF(ISNUMBER($G2204),M2204,0)+'01_指標庫'!$H$7*IF(ISNUMBER($H2204),N2204,0)+'01_指標庫'!$H$8*IF(ISNUMBER($AF2204),AQ2204,0)+'01_指標庫'!$H$9*IF(ISNUMBER($AG2204),AR2204,0)+'01_指標庫'!$H$10*IF(ISNUMBER($AB2204),AM2204,0)+'01_指標庫'!$H$11*IF(ISNUMBER($AC2204),AN2204,0)+'01_指標庫'!$H$12*IF(ISNUMBER($AD2204),AO2204,0)+'01_指標庫'!$H$13*IF(ISNUMBER($AE2204),AP2204,0)+'01_指標庫'!$H$14*IF(ISNUMBER($I2204),O2204,0)+'01_指標庫'!$H$15*IF(ISNUMBER($AH2204),AS2204,0)+'01_指標庫'!$H$16*IF(ISNUMBER($K2204),P2204,0)+'01_指標庫'!$H$17*IF(ISNUMBER($AI2204),AT2204,0)+'01_指標庫'!$H$18*IF(ISNUMBER($AJ2204),AU2204,0)+'01_指標庫'!$H$19*IF(ISNUMBER($AK2204),AV2204,0)+'01_指標庫'!$H$20*IF(ISNUMBER($BB2204),BB2204,0)+'01_指標庫'!$H$21*IF(ISNUMBER($BC2204),BC2204,0))/AW2204,1))</f>
        <v>8.8000000000000007</v>
      </c>
      <c r="AY2204" s="67"/>
      <c r="AZ2204" s="67"/>
      <c r="BA2204" s="66">
        <f t="shared" si="799"/>
        <v>-3.2447475621341204E-2</v>
      </c>
      <c r="BB2204">
        <f t="shared" si="800"/>
        <v>0</v>
      </c>
      <c r="BC2204" t="str">
        <f t="shared" si="801"/>
        <v/>
      </c>
    </row>
    <row r="2205" spans="1:55" ht="15" customHeight="1">
      <c r="A2205" s="56">
        <v>2201</v>
      </c>
      <c r="B2205" s="57">
        <v>45755</v>
      </c>
      <c r="C2205" s="56">
        <v>2025</v>
      </c>
      <c r="D2205" s="58" t="s">
        <v>237</v>
      </c>
      <c r="E2205" s="59">
        <v>17090.400000000001</v>
      </c>
      <c r="F2205" s="60">
        <v>-0.15695500000000001</v>
      </c>
      <c r="G2205" s="60">
        <v>-0.22931499999999999</v>
      </c>
      <c r="H2205" s="61">
        <v>0.1429</v>
      </c>
      <c r="I2205" s="62">
        <v>457</v>
      </c>
      <c r="J2205" s="56" t="s">
        <v>235</v>
      </c>
      <c r="K2205" s="63">
        <v>52.33</v>
      </c>
      <c r="L2205" s="56">
        <f t="shared" si="779"/>
        <v>0</v>
      </c>
      <c r="M2205" s="56">
        <f t="shared" si="780"/>
        <v>0</v>
      </c>
      <c r="N2205" s="56">
        <f t="shared" si="781"/>
        <v>0</v>
      </c>
      <c r="O2205" s="56">
        <f t="shared" si="782"/>
        <v>0</v>
      </c>
      <c r="P2205" s="56">
        <f t="shared" si="783"/>
        <v>0</v>
      </c>
      <c r="Q2205" s="63"/>
      <c r="R2205" s="56"/>
      <c r="S2205" s="60">
        <f t="shared" si="796"/>
        <v>-1.9521900465156783E-2</v>
      </c>
      <c r="T2205" s="64">
        <f t="shared" si="797"/>
        <v>0.11387824606215413</v>
      </c>
      <c r="V2205" s="65"/>
      <c r="W2205" s="65"/>
      <c r="Y2205" s="15" t="str">
        <f t="shared" si="784"/>
        <v>HARD</v>
      </c>
      <c r="AA2205" s="66">
        <f t="shared" si="798"/>
        <v>7.934308823044578E-3</v>
      </c>
      <c r="AB2205">
        <f>LOOKUP($B2205,'07_L1政策步階'!$A$4:$A$14,'07_L1政策步階'!$C$4:$C$14)</f>
        <v>0</v>
      </c>
      <c r="AC2205" s="65"/>
      <c r="AD2205" s="65"/>
      <c r="AE2205" s="65"/>
      <c r="AF2205" s="65"/>
      <c r="AG2205" s="65"/>
      <c r="AH2205" s="65"/>
      <c r="AI2205" s="65"/>
      <c r="AJ2205" s="65"/>
      <c r="AK2205" s="65"/>
      <c r="AL2205">
        <f t="shared" si="785"/>
        <v>100</v>
      </c>
      <c r="AM2205">
        <f t="shared" si="786"/>
        <v>50</v>
      </c>
      <c r="AN2205" t="str">
        <f t="shared" si="787"/>
        <v/>
      </c>
      <c r="AO2205" t="str">
        <f t="shared" si="788"/>
        <v/>
      </c>
      <c r="AP2205" t="str">
        <f t="shared" si="789"/>
        <v/>
      </c>
      <c r="AQ2205" t="str">
        <f t="shared" si="790"/>
        <v/>
      </c>
      <c r="AR2205" t="str">
        <f t="shared" si="791"/>
        <v/>
      </c>
      <c r="AS2205" t="str">
        <f t="shared" si="792"/>
        <v/>
      </c>
      <c r="AT2205" t="str">
        <f t="shared" si="793"/>
        <v/>
      </c>
      <c r="AU2205" t="str">
        <f t="shared" si="794"/>
        <v/>
      </c>
      <c r="AV2205" t="str">
        <f t="shared" si="795"/>
        <v/>
      </c>
      <c r="AW2205">
        <f>'01_指標庫'!$H$4*ISNUMBER($F2205)+'01_指標庫'!$H$5*ISNUMBER($AA2205)+'01_指標庫'!$H$6*ISNUMBER($G2205)+'01_指標庫'!$H$7*ISNUMBER($H2205)+'01_指標庫'!$H$8*ISNUMBER($AF2205)+'01_指標庫'!$H$9*ISNUMBER($AG2205)+'01_指標庫'!$H$10*ISNUMBER($AB2205)+'01_指標庫'!$H$11*ISNUMBER($AC2205)+'01_指標庫'!$H$12*ISNUMBER($AD2205)+'01_指標庫'!$H$13*ISNUMBER($AE2205)+'01_指標庫'!$H$14*ISNUMBER($I2205)+'01_指標庫'!$H$15*ISNUMBER($AH2205)+'01_指標庫'!$H$16*ISNUMBER($K2205)+'01_指標庫'!$H$17*ISNUMBER($AI2205)+'01_指標庫'!$H$18*ISNUMBER($AJ2205)+'01_指標庫'!$H$19*ISNUMBER($AK2205)+'01_指標庫'!$H$20*ISNUMBER($BB2205)+'01_指標庫'!$H$21*ISNUMBER($BC2205)</f>
        <v>51</v>
      </c>
      <c r="AX2205">
        <f>IF(AW2205=0,50,ROUND(('01_指標庫'!$H$4*IF(ISNUMBER($F2205),L2205,0)+'01_指標庫'!$H$5*IF(ISNUMBER($AA2205),AL2205,0)+'01_指標庫'!$H$6*IF(ISNUMBER($G2205),M2205,0)+'01_指標庫'!$H$7*IF(ISNUMBER($H2205),N2205,0)+'01_指標庫'!$H$8*IF(ISNUMBER($AF2205),AQ2205,0)+'01_指標庫'!$H$9*IF(ISNUMBER($AG2205),AR2205,0)+'01_指標庫'!$H$10*IF(ISNUMBER($AB2205),AM2205,0)+'01_指標庫'!$H$11*IF(ISNUMBER($AC2205),AN2205,0)+'01_指標庫'!$H$12*IF(ISNUMBER($AD2205),AO2205,0)+'01_指標庫'!$H$13*IF(ISNUMBER($AE2205),AP2205,0)+'01_指標庫'!$H$14*IF(ISNUMBER($I2205),O2205,0)+'01_指標庫'!$H$15*IF(ISNUMBER($AH2205),AS2205,0)+'01_指標庫'!$H$16*IF(ISNUMBER($K2205),P2205,0)+'01_指標庫'!$H$17*IF(ISNUMBER($AI2205),AT2205,0)+'01_指標庫'!$H$18*IF(ISNUMBER($AJ2205),AU2205,0)+'01_指標庫'!$H$19*IF(ISNUMBER($AK2205),AV2205,0)+'01_指標庫'!$H$20*IF(ISNUMBER($BB2205),BB2205,0)+'01_指標庫'!$H$21*IF(ISNUMBER($BC2205),BC2205,0))/AW2205,1))</f>
        <v>8.8000000000000007</v>
      </c>
      <c r="AY2205" s="67"/>
      <c r="AZ2205" s="67"/>
      <c r="BA2205" s="66">
        <f t="shared" si="799"/>
        <v>-4.0961433126279645E-2</v>
      </c>
      <c r="BB2205">
        <f t="shared" si="800"/>
        <v>0</v>
      </c>
      <c r="BC2205" t="str">
        <f t="shared" si="801"/>
        <v/>
      </c>
    </row>
    <row r="2206" spans="1:55" ht="15" customHeight="1">
      <c r="A2206" s="56">
        <v>2202</v>
      </c>
      <c r="B2206" s="57">
        <v>45756</v>
      </c>
      <c r="C2206" s="56">
        <v>2025</v>
      </c>
      <c r="D2206" s="58" t="s">
        <v>238</v>
      </c>
      <c r="E2206" s="59">
        <v>19145.060000000001</v>
      </c>
      <c r="F2206" s="60">
        <v>-5.5473000000000001E-2</v>
      </c>
      <c r="G2206" s="60">
        <v>-0.136661</v>
      </c>
      <c r="H2206" s="61">
        <v>0.32650000000000001</v>
      </c>
      <c r="I2206" s="62">
        <v>437</v>
      </c>
      <c r="J2206" s="56" t="s">
        <v>235</v>
      </c>
      <c r="K2206" s="63">
        <v>33.619999999999997</v>
      </c>
      <c r="L2206" s="56">
        <f t="shared" si="779"/>
        <v>0</v>
      </c>
      <c r="M2206" s="56">
        <f t="shared" si="780"/>
        <v>50</v>
      </c>
      <c r="N2206" s="56">
        <f t="shared" si="781"/>
        <v>0</v>
      </c>
      <c r="O2206" s="56">
        <f t="shared" si="782"/>
        <v>50</v>
      </c>
      <c r="P2206" s="56">
        <f t="shared" si="783"/>
        <v>0</v>
      </c>
      <c r="Q2206" s="63"/>
      <c r="R2206" s="56"/>
      <c r="S2206" s="60">
        <f t="shared" si="796"/>
        <v>0.12022304919721005</v>
      </c>
      <c r="T2206" s="64">
        <f t="shared" si="797"/>
        <v>-0.35753869673227601</v>
      </c>
      <c r="V2206" s="65"/>
      <c r="W2206" s="65"/>
      <c r="Y2206" s="15" t="str">
        <f t="shared" si="784"/>
        <v>HARD</v>
      </c>
      <c r="AA2206" s="66">
        <f t="shared" si="798"/>
        <v>5.7852276791232615E-3</v>
      </c>
      <c r="AB2206">
        <f>LOOKUP($B2206,'07_L1政策步階'!$A$4:$A$14,'07_L1政策步階'!$C$4:$C$14)</f>
        <v>0</v>
      </c>
      <c r="AC2206" s="65"/>
      <c r="AD2206" s="65"/>
      <c r="AE2206" s="65"/>
      <c r="AF2206" s="65"/>
      <c r="AG2206" s="65"/>
      <c r="AH2206" s="65"/>
      <c r="AI2206" s="65"/>
      <c r="AJ2206" s="65"/>
      <c r="AK2206" s="65"/>
      <c r="AL2206">
        <f t="shared" si="785"/>
        <v>100</v>
      </c>
      <c r="AM2206">
        <f t="shared" si="786"/>
        <v>50</v>
      </c>
      <c r="AN2206" t="str">
        <f t="shared" si="787"/>
        <v/>
      </c>
      <c r="AO2206" t="str">
        <f t="shared" si="788"/>
        <v/>
      </c>
      <c r="AP2206" t="str">
        <f t="shared" si="789"/>
        <v/>
      </c>
      <c r="AQ2206" t="str">
        <f t="shared" si="790"/>
        <v/>
      </c>
      <c r="AR2206" t="str">
        <f t="shared" si="791"/>
        <v/>
      </c>
      <c r="AS2206" t="str">
        <f t="shared" si="792"/>
        <v/>
      </c>
      <c r="AT2206" t="str">
        <f t="shared" si="793"/>
        <v/>
      </c>
      <c r="AU2206" t="str">
        <f t="shared" si="794"/>
        <v/>
      </c>
      <c r="AV2206" t="str">
        <f t="shared" si="795"/>
        <v/>
      </c>
      <c r="AW2206">
        <f>'01_指標庫'!$H$4*ISNUMBER($F2206)+'01_指標庫'!$H$5*ISNUMBER($AA2206)+'01_指標庫'!$H$6*ISNUMBER($G2206)+'01_指標庫'!$H$7*ISNUMBER($H2206)+'01_指標庫'!$H$8*ISNUMBER($AF2206)+'01_指標庫'!$H$9*ISNUMBER($AG2206)+'01_指標庫'!$H$10*ISNUMBER($AB2206)+'01_指標庫'!$H$11*ISNUMBER($AC2206)+'01_指標庫'!$H$12*ISNUMBER($AD2206)+'01_指標庫'!$H$13*ISNUMBER($AE2206)+'01_指標庫'!$H$14*ISNUMBER($I2206)+'01_指標庫'!$H$15*ISNUMBER($AH2206)+'01_指標庫'!$H$16*ISNUMBER($K2206)+'01_指標庫'!$H$17*ISNUMBER($AI2206)+'01_指標庫'!$H$18*ISNUMBER($AJ2206)+'01_指標庫'!$H$19*ISNUMBER($AK2206)+'01_指標庫'!$H$20*ISNUMBER($BB2206)+'01_指標庫'!$H$21*ISNUMBER($BC2206)</f>
        <v>51</v>
      </c>
      <c r="AX2206">
        <f>IF(AW2206=0,50,ROUND(('01_指標庫'!$H$4*IF(ISNUMBER($F2206),L2206,0)+'01_指標庫'!$H$5*IF(ISNUMBER($AA2206),AL2206,0)+'01_指標庫'!$H$6*IF(ISNUMBER($G2206),M2206,0)+'01_指標庫'!$H$7*IF(ISNUMBER($H2206),N2206,0)+'01_指標庫'!$H$8*IF(ISNUMBER($AF2206),AQ2206,0)+'01_指標庫'!$H$9*IF(ISNUMBER($AG2206),AR2206,0)+'01_指標庫'!$H$10*IF(ISNUMBER($AB2206),AM2206,0)+'01_指標庫'!$H$11*IF(ISNUMBER($AC2206),AN2206,0)+'01_指標庫'!$H$12*IF(ISNUMBER($AD2206),AO2206,0)+'01_指標庫'!$H$13*IF(ISNUMBER($AE2206),AP2206,0)+'01_指標庫'!$H$14*IF(ISNUMBER($I2206),O2206,0)+'01_指標庫'!$H$15*IF(ISNUMBER($AH2206),AS2206,0)+'01_指標庫'!$H$16*IF(ISNUMBER($K2206),P2206,0)+'01_指標庫'!$H$17*IF(ISNUMBER($AI2206),AT2206,0)+'01_指標庫'!$H$18*IF(ISNUMBER($AJ2206),AU2206,0)+'01_指標庫'!$H$19*IF(ISNUMBER($AK2206),AV2206,0)+'01_指標庫'!$H$20*IF(ISNUMBER($BB2206),BB2206,0)+'01_指標庫'!$H$21*IF(ISNUMBER($BC2206),BC2206,0))/AW2206,1))</f>
        <v>24.5</v>
      </c>
      <c r="AY2206" s="67"/>
      <c r="AZ2206" s="67"/>
      <c r="BA2206" s="66">
        <f t="shared" si="799"/>
        <v>-4.1673499606711406E-2</v>
      </c>
      <c r="BB2206">
        <f t="shared" si="800"/>
        <v>0</v>
      </c>
      <c r="BC2206" t="str">
        <f t="shared" si="801"/>
        <v/>
      </c>
    </row>
    <row r="2207" spans="1:55" ht="15" customHeight="1">
      <c r="A2207" s="56">
        <v>2203</v>
      </c>
      <c r="B2207" s="57">
        <v>45757</v>
      </c>
      <c r="C2207" s="56">
        <v>2025</v>
      </c>
      <c r="D2207" s="58" t="s">
        <v>239</v>
      </c>
      <c r="E2207" s="59">
        <v>18343.57</v>
      </c>
      <c r="F2207" s="60">
        <v>-9.4761999999999999E-2</v>
      </c>
      <c r="G2207" s="60">
        <v>-0.17280400000000001</v>
      </c>
      <c r="H2207" s="61">
        <v>0.26529999999999998</v>
      </c>
      <c r="I2207" s="62">
        <v>442</v>
      </c>
      <c r="J2207" s="56" t="s">
        <v>235</v>
      </c>
      <c r="K2207" s="63">
        <v>40.72</v>
      </c>
      <c r="L2207" s="56">
        <f t="shared" si="779"/>
        <v>0</v>
      </c>
      <c r="M2207" s="56">
        <f t="shared" si="780"/>
        <v>0</v>
      </c>
      <c r="N2207" s="56">
        <f t="shared" si="781"/>
        <v>0</v>
      </c>
      <c r="O2207" s="56">
        <f t="shared" si="782"/>
        <v>50</v>
      </c>
      <c r="P2207" s="56">
        <f t="shared" si="783"/>
        <v>0</v>
      </c>
      <c r="Q2207" s="63"/>
      <c r="R2207" s="56"/>
      <c r="S2207" s="60">
        <f t="shared" si="796"/>
        <v>-4.1864063105574001E-2</v>
      </c>
      <c r="T2207" s="64">
        <f t="shared" si="797"/>
        <v>0.21118381915526485</v>
      </c>
      <c r="V2207" s="65"/>
      <c r="W2207" s="65"/>
      <c r="Y2207" s="15" t="str">
        <f t="shared" si="784"/>
        <v>HARD</v>
      </c>
      <c r="AA2207" s="66">
        <f t="shared" si="798"/>
        <v>3.0379731768350737E-3</v>
      </c>
      <c r="AB2207">
        <f>LOOKUP($B2207,'07_L1政策步階'!$A$4:$A$14,'07_L1政策步階'!$C$4:$C$14)</f>
        <v>0</v>
      </c>
      <c r="AC2207" s="65"/>
      <c r="AD2207" s="65"/>
      <c r="AE2207" s="65"/>
      <c r="AF2207" s="65"/>
      <c r="AG2207" s="65"/>
      <c r="AH2207" s="65"/>
      <c r="AI2207" s="65"/>
      <c r="AJ2207" s="65"/>
      <c r="AK2207" s="65"/>
      <c r="AL2207">
        <f t="shared" si="785"/>
        <v>50</v>
      </c>
      <c r="AM2207">
        <f t="shared" si="786"/>
        <v>50</v>
      </c>
      <c r="AN2207" t="str">
        <f t="shared" si="787"/>
        <v/>
      </c>
      <c r="AO2207" t="str">
        <f t="shared" si="788"/>
        <v/>
      </c>
      <c r="AP2207" t="str">
        <f t="shared" si="789"/>
        <v/>
      </c>
      <c r="AQ2207" t="str">
        <f t="shared" si="790"/>
        <v/>
      </c>
      <c r="AR2207" t="str">
        <f t="shared" si="791"/>
        <v/>
      </c>
      <c r="AS2207" t="str">
        <f t="shared" si="792"/>
        <v/>
      </c>
      <c r="AT2207" t="str">
        <f t="shared" si="793"/>
        <v/>
      </c>
      <c r="AU2207" t="str">
        <f t="shared" si="794"/>
        <v/>
      </c>
      <c r="AV2207" t="str">
        <f t="shared" si="795"/>
        <v/>
      </c>
      <c r="AW2207">
        <f>'01_指標庫'!$H$4*ISNUMBER($F2207)+'01_指標庫'!$H$5*ISNUMBER($AA2207)+'01_指標庫'!$H$6*ISNUMBER($G2207)+'01_指標庫'!$H$7*ISNUMBER($H2207)+'01_指標庫'!$H$8*ISNUMBER($AF2207)+'01_指標庫'!$H$9*ISNUMBER($AG2207)+'01_指標庫'!$H$10*ISNUMBER($AB2207)+'01_指標庫'!$H$11*ISNUMBER($AC2207)+'01_指標庫'!$H$12*ISNUMBER($AD2207)+'01_指標庫'!$H$13*ISNUMBER($AE2207)+'01_指標庫'!$H$14*ISNUMBER($I2207)+'01_指標庫'!$H$15*ISNUMBER($AH2207)+'01_指標庫'!$H$16*ISNUMBER($K2207)+'01_指標庫'!$H$17*ISNUMBER($AI2207)+'01_指標庫'!$H$18*ISNUMBER($AJ2207)+'01_指標庫'!$H$19*ISNUMBER($AK2207)+'01_指標庫'!$H$20*ISNUMBER($BB2207)+'01_指標庫'!$H$21*ISNUMBER($BC2207)</f>
        <v>51</v>
      </c>
      <c r="AX2207">
        <f>IF(AW2207=0,50,ROUND(('01_指標庫'!$H$4*IF(ISNUMBER($F2207),L2207,0)+'01_指標庫'!$H$5*IF(ISNUMBER($AA2207),AL2207,0)+'01_指標庫'!$H$6*IF(ISNUMBER($G2207),M2207,0)+'01_指標庫'!$H$7*IF(ISNUMBER($H2207),N2207,0)+'01_指標庫'!$H$8*IF(ISNUMBER($AF2207),AQ2207,0)+'01_指標庫'!$H$9*IF(ISNUMBER($AG2207),AR2207,0)+'01_指標庫'!$H$10*IF(ISNUMBER($AB2207),AM2207,0)+'01_指標庫'!$H$11*IF(ISNUMBER($AC2207),AN2207,0)+'01_指標庫'!$H$12*IF(ISNUMBER($AD2207),AO2207,0)+'01_指標庫'!$H$13*IF(ISNUMBER($AE2207),AP2207,0)+'01_指標庫'!$H$14*IF(ISNUMBER($I2207),O2207,0)+'01_指標庫'!$H$15*IF(ISNUMBER($AH2207),AS2207,0)+'01_指標庫'!$H$16*IF(ISNUMBER($K2207),P2207,0)+'01_指標庫'!$H$17*IF(ISNUMBER($AI2207),AT2207,0)+'01_指標庫'!$H$18*IF(ISNUMBER($AJ2207),AU2207,0)+'01_指標庫'!$H$19*IF(ISNUMBER($AK2207),AV2207,0)+'01_指標庫'!$H$20*IF(ISNUMBER($BB2207),BB2207,0)+'01_指標庫'!$H$21*IF(ISNUMBER($BC2207),BC2207,0))/AW2207,1))</f>
        <v>14.7</v>
      </c>
      <c r="AY2207" s="67"/>
      <c r="AZ2207" s="67"/>
      <c r="BA2207" s="66">
        <f t="shared" si="799"/>
        <v>-3.6074716993052425E-2</v>
      </c>
      <c r="BB2207">
        <f t="shared" si="800"/>
        <v>0</v>
      </c>
      <c r="BC2207" t="str">
        <f t="shared" si="801"/>
        <v/>
      </c>
    </row>
    <row r="2208" spans="1:55" ht="15" customHeight="1">
      <c r="A2208" s="56">
        <v>2204</v>
      </c>
      <c r="B2208" s="57">
        <v>45758</v>
      </c>
      <c r="C2208" s="56">
        <v>2025</v>
      </c>
      <c r="D2208" s="58" t="s">
        <v>234</v>
      </c>
      <c r="E2208" s="59">
        <v>18690.05</v>
      </c>
      <c r="F2208" s="60">
        <v>-7.7433000000000002E-2</v>
      </c>
      <c r="G2208" s="60">
        <v>-0.15717900000000001</v>
      </c>
      <c r="H2208" s="61">
        <v>0.26529999999999998</v>
      </c>
      <c r="I2208" s="62">
        <v>426</v>
      </c>
      <c r="J2208" s="56" t="s">
        <v>235</v>
      </c>
      <c r="K2208" s="63">
        <v>37.56</v>
      </c>
      <c r="L2208" s="56">
        <f t="shared" si="779"/>
        <v>0</v>
      </c>
      <c r="M2208" s="56">
        <f t="shared" si="780"/>
        <v>0</v>
      </c>
      <c r="N2208" s="56">
        <f t="shared" si="781"/>
        <v>0</v>
      </c>
      <c r="O2208" s="56">
        <f t="shared" si="782"/>
        <v>50</v>
      </c>
      <c r="P2208" s="56">
        <f t="shared" si="783"/>
        <v>0</v>
      </c>
      <c r="Q2208" s="63"/>
      <c r="R2208" s="56"/>
      <c r="S2208" s="60">
        <f t="shared" si="796"/>
        <v>1.8888362516129575E-2</v>
      </c>
      <c r="T2208" s="64">
        <f t="shared" si="797"/>
        <v>-7.7603143418467524E-2</v>
      </c>
      <c r="V2208" s="65"/>
      <c r="W2208" s="65"/>
      <c r="Y2208" s="15" t="str">
        <f t="shared" si="784"/>
        <v>HARD</v>
      </c>
      <c r="AA2208" s="66">
        <f t="shared" si="798"/>
        <v>5.0619606562141151E-4</v>
      </c>
      <c r="AB2208">
        <f>LOOKUP($B2208,'07_L1政策步階'!$A$4:$A$14,'07_L1政策步階'!$C$4:$C$14)</f>
        <v>0</v>
      </c>
      <c r="AC2208" s="65"/>
      <c r="AD2208" s="65"/>
      <c r="AE2208" s="65"/>
      <c r="AF2208" s="65"/>
      <c r="AG2208" s="65"/>
      <c r="AH2208" s="65"/>
      <c r="AI2208" s="65"/>
      <c r="AJ2208" s="65"/>
      <c r="AK2208" s="65"/>
      <c r="AL2208">
        <f t="shared" si="785"/>
        <v>50</v>
      </c>
      <c r="AM2208">
        <f t="shared" si="786"/>
        <v>50</v>
      </c>
      <c r="AN2208" t="str">
        <f t="shared" si="787"/>
        <v/>
      </c>
      <c r="AO2208" t="str">
        <f t="shared" si="788"/>
        <v/>
      </c>
      <c r="AP2208" t="str">
        <f t="shared" si="789"/>
        <v/>
      </c>
      <c r="AQ2208" t="str">
        <f t="shared" si="790"/>
        <v/>
      </c>
      <c r="AR2208" t="str">
        <f t="shared" si="791"/>
        <v/>
      </c>
      <c r="AS2208" t="str">
        <f t="shared" si="792"/>
        <v/>
      </c>
      <c r="AT2208" t="str">
        <f t="shared" si="793"/>
        <v/>
      </c>
      <c r="AU2208" t="str">
        <f t="shared" si="794"/>
        <v/>
      </c>
      <c r="AV2208" t="str">
        <f t="shared" si="795"/>
        <v/>
      </c>
      <c r="AW2208">
        <f>'01_指標庫'!$H$4*ISNUMBER($F2208)+'01_指標庫'!$H$5*ISNUMBER($AA2208)+'01_指標庫'!$H$6*ISNUMBER($G2208)+'01_指標庫'!$H$7*ISNUMBER($H2208)+'01_指標庫'!$H$8*ISNUMBER($AF2208)+'01_指標庫'!$H$9*ISNUMBER($AG2208)+'01_指標庫'!$H$10*ISNUMBER($AB2208)+'01_指標庫'!$H$11*ISNUMBER($AC2208)+'01_指標庫'!$H$12*ISNUMBER($AD2208)+'01_指標庫'!$H$13*ISNUMBER($AE2208)+'01_指標庫'!$H$14*ISNUMBER($I2208)+'01_指標庫'!$H$15*ISNUMBER($AH2208)+'01_指標庫'!$H$16*ISNUMBER($K2208)+'01_指標庫'!$H$17*ISNUMBER($AI2208)+'01_指標庫'!$H$18*ISNUMBER($AJ2208)+'01_指標庫'!$H$19*ISNUMBER($AK2208)+'01_指標庫'!$H$20*ISNUMBER($BB2208)+'01_指標庫'!$H$21*ISNUMBER($BC2208)</f>
        <v>51</v>
      </c>
      <c r="AX2208">
        <f>IF(AW2208=0,50,ROUND(('01_指標庫'!$H$4*IF(ISNUMBER($F2208),L2208,0)+'01_指標庫'!$H$5*IF(ISNUMBER($AA2208),AL2208,0)+'01_指標庫'!$H$6*IF(ISNUMBER($G2208),M2208,0)+'01_指標庫'!$H$7*IF(ISNUMBER($H2208),N2208,0)+'01_指標庫'!$H$8*IF(ISNUMBER($AF2208),AQ2208,0)+'01_指標庫'!$H$9*IF(ISNUMBER($AG2208),AR2208,0)+'01_指標庫'!$H$10*IF(ISNUMBER($AB2208),AM2208,0)+'01_指標庫'!$H$11*IF(ISNUMBER($AC2208),AN2208,0)+'01_指標庫'!$H$12*IF(ISNUMBER($AD2208),AO2208,0)+'01_指標庫'!$H$13*IF(ISNUMBER($AE2208),AP2208,0)+'01_指標庫'!$H$14*IF(ISNUMBER($I2208),O2208,0)+'01_指標庫'!$H$15*IF(ISNUMBER($AH2208),AS2208,0)+'01_指標庫'!$H$16*IF(ISNUMBER($K2208),P2208,0)+'01_指標庫'!$H$17*IF(ISNUMBER($AI2208),AT2208,0)+'01_指標庫'!$H$18*IF(ISNUMBER($AJ2208),AU2208,0)+'01_指標庫'!$H$19*IF(ISNUMBER($AK2208),AV2208,0)+'01_指標庫'!$H$20*IF(ISNUMBER($BB2208),BB2208,0)+'01_指標庫'!$H$21*IF(ISNUMBER($BC2208),BC2208,0))/AW2208,1))</f>
        <v>14.7</v>
      </c>
      <c r="AY2208" s="67"/>
      <c r="AZ2208" s="67"/>
      <c r="BA2208" s="66">
        <f t="shared" si="799"/>
        <v>-1.9014406465912681E-2</v>
      </c>
      <c r="BB2208">
        <f t="shared" si="800"/>
        <v>0</v>
      </c>
      <c r="BC2208" t="str">
        <f t="shared" si="801"/>
        <v/>
      </c>
    </row>
    <row r="2209" spans="1:55" ht="15" customHeight="1">
      <c r="A2209" s="56">
        <v>2205</v>
      </c>
      <c r="B2209" s="57">
        <v>45761</v>
      </c>
      <c r="C2209" s="56">
        <v>2025</v>
      </c>
      <c r="D2209" s="58" t="s">
        <v>236</v>
      </c>
      <c r="E2209" s="59">
        <v>18796.02</v>
      </c>
      <c r="F2209" s="60">
        <v>-7.1984000000000006E-2</v>
      </c>
      <c r="G2209" s="60">
        <v>-0.15240100000000001</v>
      </c>
      <c r="H2209" s="61">
        <v>0.26529999999999998</v>
      </c>
      <c r="I2209" s="62">
        <v>414</v>
      </c>
      <c r="J2209" s="56" t="s">
        <v>235</v>
      </c>
      <c r="K2209" s="63">
        <v>30.89</v>
      </c>
      <c r="L2209" s="56">
        <f t="shared" si="779"/>
        <v>0</v>
      </c>
      <c r="M2209" s="56">
        <f t="shared" si="780"/>
        <v>0</v>
      </c>
      <c r="N2209" s="56">
        <f t="shared" si="781"/>
        <v>0</v>
      </c>
      <c r="O2209" s="56">
        <f t="shared" si="782"/>
        <v>50</v>
      </c>
      <c r="P2209" s="56">
        <f t="shared" si="783"/>
        <v>0</v>
      </c>
      <c r="Q2209" s="63"/>
      <c r="R2209" s="56"/>
      <c r="S2209" s="60">
        <f t="shared" si="796"/>
        <v>5.6698617713704103E-3</v>
      </c>
      <c r="T2209" s="64">
        <f t="shared" si="797"/>
        <v>-0.17758253461128859</v>
      </c>
      <c r="V2209" s="65"/>
      <c r="W2209" s="65"/>
      <c r="Y2209" s="15" t="str">
        <f t="shared" si="784"/>
        <v>HARD</v>
      </c>
      <c r="AA2209" s="66">
        <f t="shared" si="798"/>
        <v>-1.9063195530888422E-3</v>
      </c>
      <c r="AB2209">
        <f>LOOKUP($B2209,'07_L1政策步階'!$A$4:$A$14,'07_L1政策步階'!$C$4:$C$14)</f>
        <v>0</v>
      </c>
      <c r="AC2209" s="65"/>
      <c r="AD2209" s="65"/>
      <c r="AE2209" s="65"/>
      <c r="AF2209" s="65"/>
      <c r="AG2209" s="65"/>
      <c r="AH2209" s="65"/>
      <c r="AI2209" s="65"/>
      <c r="AJ2209" s="65"/>
      <c r="AK2209" s="65"/>
      <c r="AL2209">
        <f t="shared" si="785"/>
        <v>50</v>
      </c>
      <c r="AM2209">
        <f t="shared" si="786"/>
        <v>50</v>
      </c>
      <c r="AN2209" t="str">
        <f t="shared" si="787"/>
        <v/>
      </c>
      <c r="AO2209" t="str">
        <f t="shared" si="788"/>
        <v/>
      </c>
      <c r="AP2209" t="str">
        <f t="shared" si="789"/>
        <v/>
      </c>
      <c r="AQ2209" t="str">
        <f t="shared" si="790"/>
        <v/>
      </c>
      <c r="AR2209" t="str">
        <f t="shared" si="791"/>
        <v/>
      </c>
      <c r="AS2209" t="str">
        <f t="shared" si="792"/>
        <v/>
      </c>
      <c r="AT2209" t="str">
        <f t="shared" si="793"/>
        <v/>
      </c>
      <c r="AU2209" t="str">
        <f t="shared" si="794"/>
        <v/>
      </c>
      <c r="AV2209" t="str">
        <f t="shared" si="795"/>
        <v/>
      </c>
      <c r="AW2209">
        <f>'01_指標庫'!$H$4*ISNUMBER($F2209)+'01_指標庫'!$H$5*ISNUMBER($AA2209)+'01_指標庫'!$H$6*ISNUMBER($G2209)+'01_指標庫'!$H$7*ISNUMBER($H2209)+'01_指標庫'!$H$8*ISNUMBER($AF2209)+'01_指標庫'!$H$9*ISNUMBER($AG2209)+'01_指標庫'!$H$10*ISNUMBER($AB2209)+'01_指標庫'!$H$11*ISNUMBER($AC2209)+'01_指標庫'!$H$12*ISNUMBER($AD2209)+'01_指標庫'!$H$13*ISNUMBER($AE2209)+'01_指標庫'!$H$14*ISNUMBER($I2209)+'01_指標庫'!$H$15*ISNUMBER($AH2209)+'01_指標庫'!$H$16*ISNUMBER($K2209)+'01_指標庫'!$H$17*ISNUMBER($AI2209)+'01_指標庫'!$H$18*ISNUMBER($AJ2209)+'01_指標庫'!$H$19*ISNUMBER($AK2209)+'01_指標庫'!$H$20*ISNUMBER($BB2209)+'01_指標庫'!$H$21*ISNUMBER($BC2209)</f>
        <v>51</v>
      </c>
      <c r="AX2209">
        <f>IF(AW2209=0,50,ROUND(('01_指標庫'!$H$4*IF(ISNUMBER($F2209),L2209,0)+'01_指標庫'!$H$5*IF(ISNUMBER($AA2209),AL2209,0)+'01_指標庫'!$H$6*IF(ISNUMBER($G2209),M2209,0)+'01_指標庫'!$H$7*IF(ISNUMBER($H2209),N2209,0)+'01_指標庫'!$H$8*IF(ISNUMBER($AF2209),AQ2209,0)+'01_指標庫'!$H$9*IF(ISNUMBER($AG2209),AR2209,0)+'01_指標庫'!$H$10*IF(ISNUMBER($AB2209),AM2209,0)+'01_指標庫'!$H$11*IF(ISNUMBER($AC2209),AN2209,0)+'01_指標庫'!$H$12*IF(ISNUMBER($AD2209),AO2209,0)+'01_指標庫'!$H$13*IF(ISNUMBER($AE2209),AP2209,0)+'01_指標庫'!$H$14*IF(ISNUMBER($I2209),O2209,0)+'01_指標庫'!$H$15*IF(ISNUMBER($AH2209),AS2209,0)+'01_指標庫'!$H$16*IF(ISNUMBER($K2209),P2209,0)+'01_指標庫'!$H$17*IF(ISNUMBER($AI2209),AT2209,0)+'01_指標庫'!$H$18*IF(ISNUMBER($AJ2209),AU2209,0)+'01_指標庫'!$H$19*IF(ISNUMBER($AK2209),AV2209,0)+'01_指標庫'!$H$20*IF(ISNUMBER($BB2209),BB2209,0)+'01_指標庫'!$H$21*IF(ISNUMBER($BC2209),BC2209,0))/AW2209,1))</f>
        <v>20.6</v>
      </c>
      <c r="AY2209" s="67"/>
      <c r="AZ2209" s="67"/>
      <c r="BA2209" s="66">
        <f t="shared" si="799"/>
        <v>-1.6426005845475711E-3</v>
      </c>
      <c r="BB2209">
        <f t="shared" si="800"/>
        <v>50</v>
      </c>
      <c r="BC2209" t="str">
        <f t="shared" si="801"/>
        <v/>
      </c>
    </row>
    <row r="2210" spans="1:55" ht="15" customHeight="1">
      <c r="A2210" s="56">
        <v>2206</v>
      </c>
      <c r="B2210" s="57">
        <v>45762</v>
      </c>
      <c r="C2210" s="56">
        <v>2025</v>
      </c>
      <c r="D2210" s="58" t="s">
        <v>237</v>
      </c>
      <c r="E2210" s="59">
        <v>18830.23</v>
      </c>
      <c r="F2210" s="60">
        <v>-7.0073999999999997E-2</v>
      </c>
      <c r="G2210" s="60">
        <v>-0.15085799999999999</v>
      </c>
      <c r="H2210" s="61">
        <v>0.26529999999999998</v>
      </c>
      <c r="I2210" s="62">
        <v>409</v>
      </c>
      <c r="J2210" s="56" t="s">
        <v>235</v>
      </c>
      <c r="K2210" s="63">
        <v>30.12</v>
      </c>
      <c r="L2210" s="56">
        <f t="shared" si="779"/>
        <v>0</v>
      </c>
      <c r="M2210" s="56">
        <f t="shared" si="780"/>
        <v>0</v>
      </c>
      <c r="N2210" s="56">
        <f t="shared" si="781"/>
        <v>0</v>
      </c>
      <c r="O2210" s="56">
        <f t="shared" si="782"/>
        <v>50</v>
      </c>
      <c r="P2210" s="56">
        <f t="shared" si="783"/>
        <v>0</v>
      </c>
      <c r="Q2210" s="63"/>
      <c r="R2210" s="56"/>
      <c r="S2210" s="60">
        <f t="shared" si="796"/>
        <v>1.820066162943057E-3</v>
      </c>
      <c r="T2210" s="64">
        <f t="shared" si="797"/>
        <v>-2.4927160893493006E-2</v>
      </c>
      <c r="V2210" s="65"/>
      <c r="W2210" s="65"/>
      <c r="Y2210" s="15" t="str">
        <f t="shared" si="784"/>
        <v>HARD</v>
      </c>
      <c r="AA2210" s="66">
        <f t="shared" si="798"/>
        <v>-4.1070079288516581E-3</v>
      </c>
      <c r="AB2210">
        <f>LOOKUP($B2210,'07_L1政策步階'!$A$4:$A$14,'07_L1政策步階'!$C$4:$C$14)</f>
        <v>0</v>
      </c>
      <c r="AC2210" s="65"/>
      <c r="AD2210" s="65"/>
      <c r="AE2210" s="65"/>
      <c r="AF2210" s="65"/>
      <c r="AG2210" s="65"/>
      <c r="AH2210" s="65"/>
      <c r="AI2210" s="65"/>
      <c r="AJ2210" s="65"/>
      <c r="AK2210" s="65"/>
      <c r="AL2210">
        <f t="shared" si="785"/>
        <v>50</v>
      </c>
      <c r="AM2210">
        <f t="shared" si="786"/>
        <v>50</v>
      </c>
      <c r="AN2210" t="str">
        <f t="shared" si="787"/>
        <v/>
      </c>
      <c r="AO2210" t="str">
        <f t="shared" si="788"/>
        <v/>
      </c>
      <c r="AP2210" t="str">
        <f t="shared" si="789"/>
        <v/>
      </c>
      <c r="AQ2210" t="str">
        <f t="shared" si="790"/>
        <v/>
      </c>
      <c r="AR2210" t="str">
        <f t="shared" si="791"/>
        <v/>
      </c>
      <c r="AS2210" t="str">
        <f t="shared" si="792"/>
        <v/>
      </c>
      <c r="AT2210" t="str">
        <f t="shared" si="793"/>
        <v/>
      </c>
      <c r="AU2210" t="str">
        <f t="shared" si="794"/>
        <v/>
      </c>
      <c r="AV2210" t="str">
        <f t="shared" si="795"/>
        <v/>
      </c>
      <c r="AW2210">
        <f>'01_指標庫'!$H$4*ISNUMBER($F2210)+'01_指標庫'!$H$5*ISNUMBER($AA2210)+'01_指標庫'!$H$6*ISNUMBER($G2210)+'01_指標庫'!$H$7*ISNUMBER($H2210)+'01_指標庫'!$H$8*ISNUMBER($AF2210)+'01_指標庫'!$H$9*ISNUMBER($AG2210)+'01_指標庫'!$H$10*ISNUMBER($AB2210)+'01_指標庫'!$H$11*ISNUMBER($AC2210)+'01_指標庫'!$H$12*ISNUMBER($AD2210)+'01_指標庫'!$H$13*ISNUMBER($AE2210)+'01_指標庫'!$H$14*ISNUMBER($I2210)+'01_指標庫'!$H$15*ISNUMBER($AH2210)+'01_指標庫'!$H$16*ISNUMBER($K2210)+'01_指標庫'!$H$17*ISNUMBER($AI2210)+'01_指標庫'!$H$18*ISNUMBER($AJ2210)+'01_指標庫'!$H$19*ISNUMBER($AK2210)+'01_指標庫'!$H$20*ISNUMBER($BB2210)+'01_指標庫'!$H$21*ISNUMBER($BC2210)</f>
        <v>51</v>
      </c>
      <c r="AX2210">
        <f>IF(AW2210=0,50,ROUND(('01_指標庫'!$H$4*IF(ISNUMBER($F2210),L2210,0)+'01_指標庫'!$H$5*IF(ISNUMBER($AA2210),AL2210,0)+'01_指標庫'!$H$6*IF(ISNUMBER($G2210),M2210,0)+'01_指標庫'!$H$7*IF(ISNUMBER($H2210),N2210,0)+'01_指標庫'!$H$8*IF(ISNUMBER($AF2210),AQ2210,0)+'01_指標庫'!$H$9*IF(ISNUMBER($AG2210),AR2210,0)+'01_指標庫'!$H$10*IF(ISNUMBER($AB2210),AM2210,0)+'01_指標庫'!$H$11*IF(ISNUMBER($AC2210),AN2210,0)+'01_指標庫'!$H$12*IF(ISNUMBER($AD2210),AO2210,0)+'01_指標庫'!$H$13*IF(ISNUMBER($AE2210),AP2210,0)+'01_指標庫'!$H$14*IF(ISNUMBER($I2210),O2210,0)+'01_指標庫'!$H$15*IF(ISNUMBER($AH2210),AS2210,0)+'01_指標庫'!$H$16*IF(ISNUMBER($K2210),P2210,0)+'01_指標庫'!$H$17*IF(ISNUMBER($AI2210),AT2210,0)+'01_指標庫'!$H$18*IF(ISNUMBER($AJ2210),AU2210,0)+'01_指標庫'!$H$19*IF(ISNUMBER($AK2210),AV2210,0)+'01_指標庫'!$H$20*IF(ISNUMBER($BB2210),BB2210,0)+'01_指標庫'!$H$21*IF(ISNUMBER($BC2210),BC2210,0))/AW2210,1))</f>
        <v>26.5</v>
      </c>
      <c r="AY2210" s="67"/>
      <c r="AZ2210" s="67"/>
      <c r="BA2210" s="66">
        <f t="shared" si="799"/>
        <v>2.0578591954085512E-2</v>
      </c>
      <c r="BB2210">
        <f t="shared" si="800"/>
        <v>100</v>
      </c>
      <c r="BC2210" t="str">
        <f t="shared" si="801"/>
        <v/>
      </c>
    </row>
    <row r="2211" spans="1:55" ht="15" customHeight="1">
      <c r="A2211" s="56">
        <v>2207</v>
      </c>
      <c r="B2211" s="57">
        <v>45763</v>
      </c>
      <c r="C2211" s="56">
        <v>2025</v>
      </c>
      <c r="D2211" s="58" t="s">
        <v>238</v>
      </c>
      <c r="E2211" s="59">
        <v>18257.64</v>
      </c>
      <c r="F2211" s="60">
        <v>-9.8033999999999996E-2</v>
      </c>
      <c r="G2211" s="60">
        <v>-0.176679</v>
      </c>
      <c r="H2211" s="61">
        <v>0.26529999999999998</v>
      </c>
      <c r="I2211" s="62">
        <v>416</v>
      </c>
      <c r="J2211" s="56" t="s">
        <v>235</v>
      </c>
      <c r="K2211" s="63">
        <v>32.64</v>
      </c>
      <c r="L2211" s="56">
        <f t="shared" si="779"/>
        <v>0</v>
      </c>
      <c r="M2211" s="56">
        <f t="shared" si="780"/>
        <v>0</v>
      </c>
      <c r="N2211" s="56">
        <f t="shared" si="781"/>
        <v>0</v>
      </c>
      <c r="O2211" s="56">
        <f t="shared" si="782"/>
        <v>50</v>
      </c>
      <c r="P2211" s="56">
        <f t="shared" si="783"/>
        <v>0</v>
      </c>
      <c r="Q2211" s="63"/>
      <c r="R2211" s="56"/>
      <c r="S2211" s="60">
        <f t="shared" si="796"/>
        <v>-3.0408019445328116E-2</v>
      </c>
      <c r="T2211" s="64">
        <f t="shared" si="797"/>
        <v>8.3665338645418252E-2</v>
      </c>
      <c r="V2211" s="65"/>
      <c r="W2211" s="65"/>
      <c r="Y2211" s="15" t="str">
        <f t="shared" si="784"/>
        <v>HARD</v>
      </c>
      <c r="AA2211" s="66">
        <f t="shared" si="798"/>
        <v>-7.0261144821679444E-3</v>
      </c>
      <c r="AB2211">
        <f>LOOKUP($B2211,'07_L1政策步階'!$A$4:$A$14,'07_L1政策步階'!$C$4:$C$14)</f>
        <v>0</v>
      </c>
      <c r="AC2211" s="65"/>
      <c r="AD2211" s="65"/>
      <c r="AE2211" s="65"/>
      <c r="AF2211" s="65"/>
      <c r="AG2211" s="65"/>
      <c r="AH2211" s="65"/>
      <c r="AI2211" s="65"/>
      <c r="AJ2211" s="65"/>
      <c r="AK2211" s="65"/>
      <c r="AL2211">
        <f t="shared" si="785"/>
        <v>50</v>
      </c>
      <c r="AM2211">
        <f t="shared" si="786"/>
        <v>50</v>
      </c>
      <c r="AN2211" t="str">
        <f t="shared" si="787"/>
        <v/>
      </c>
      <c r="AO2211" t="str">
        <f t="shared" si="788"/>
        <v/>
      </c>
      <c r="AP2211" t="str">
        <f t="shared" si="789"/>
        <v/>
      </c>
      <c r="AQ2211" t="str">
        <f t="shared" si="790"/>
        <v/>
      </c>
      <c r="AR2211" t="str">
        <f t="shared" si="791"/>
        <v/>
      </c>
      <c r="AS2211" t="str">
        <f t="shared" si="792"/>
        <v/>
      </c>
      <c r="AT2211" t="str">
        <f t="shared" si="793"/>
        <v/>
      </c>
      <c r="AU2211" t="str">
        <f t="shared" si="794"/>
        <v/>
      </c>
      <c r="AV2211" t="str">
        <f t="shared" si="795"/>
        <v/>
      </c>
      <c r="AW2211">
        <f>'01_指標庫'!$H$4*ISNUMBER($F2211)+'01_指標庫'!$H$5*ISNUMBER($AA2211)+'01_指標庫'!$H$6*ISNUMBER($G2211)+'01_指標庫'!$H$7*ISNUMBER($H2211)+'01_指標庫'!$H$8*ISNUMBER($AF2211)+'01_指標庫'!$H$9*ISNUMBER($AG2211)+'01_指標庫'!$H$10*ISNUMBER($AB2211)+'01_指標庫'!$H$11*ISNUMBER($AC2211)+'01_指標庫'!$H$12*ISNUMBER($AD2211)+'01_指標庫'!$H$13*ISNUMBER($AE2211)+'01_指標庫'!$H$14*ISNUMBER($I2211)+'01_指標庫'!$H$15*ISNUMBER($AH2211)+'01_指標庫'!$H$16*ISNUMBER($K2211)+'01_指標庫'!$H$17*ISNUMBER($AI2211)+'01_指標庫'!$H$18*ISNUMBER($AJ2211)+'01_指標庫'!$H$19*ISNUMBER($AK2211)+'01_指標庫'!$H$20*ISNUMBER($BB2211)+'01_指標庫'!$H$21*ISNUMBER($BC2211)</f>
        <v>51</v>
      </c>
      <c r="AX2211">
        <f>IF(AW2211=0,50,ROUND(('01_指標庫'!$H$4*IF(ISNUMBER($F2211),L2211,0)+'01_指標庫'!$H$5*IF(ISNUMBER($AA2211),AL2211,0)+'01_指標庫'!$H$6*IF(ISNUMBER($G2211),M2211,0)+'01_指標庫'!$H$7*IF(ISNUMBER($H2211),N2211,0)+'01_指標庫'!$H$8*IF(ISNUMBER($AF2211),AQ2211,0)+'01_指標庫'!$H$9*IF(ISNUMBER($AG2211),AR2211,0)+'01_指標庫'!$H$10*IF(ISNUMBER($AB2211),AM2211,0)+'01_指標庫'!$H$11*IF(ISNUMBER($AC2211),AN2211,0)+'01_指標庫'!$H$12*IF(ISNUMBER($AD2211),AO2211,0)+'01_指標庫'!$H$13*IF(ISNUMBER($AE2211),AP2211,0)+'01_指標庫'!$H$14*IF(ISNUMBER($I2211),O2211,0)+'01_指標庫'!$H$15*IF(ISNUMBER($AH2211),AS2211,0)+'01_指標庫'!$H$16*IF(ISNUMBER($K2211),P2211,0)+'01_指標庫'!$H$17*IF(ISNUMBER($AI2211),AT2211,0)+'01_指標庫'!$H$18*IF(ISNUMBER($AJ2211),AU2211,0)+'01_指標庫'!$H$19*IF(ISNUMBER($AK2211),AV2211,0)+'01_指標庫'!$H$20*IF(ISNUMBER($BB2211),BB2211,0)+'01_指標庫'!$H$21*IF(ISNUMBER($BC2211),BC2211,0))/AW2211,1))</f>
        <v>14.7</v>
      </c>
      <c r="AY2211" s="67"/>
      <c r="AZ2211" s="67"/>
      <c r="BA2211" s="66">
        <f t="shared" si="799"/>
        <v>1.8258348007992531E-2</v>
      </c>
      <c r="BB2211">
        <f t="shared" si="800"/>
        <v>0</v>
      </c>
      <c r="BC2211" t="str">
        <f t="shared" si="801"/>
        <v/>
      </c>
    </row>
    <row r="2212" spans="1:55" ht="15" customHeight="1">
      <c r="A2212" s="56">
        <v>2208</v>
      </c>
      <c r="B2212" s="57">
        <v>45764</v>
      </c>
      <c r="C2212" s="56">
        <v>2025</v>
      </c>
      <c r="D2212" s="58" t="s">
        <v>239</v>
      </c>
      <c r="E2212" s="59">
        <v>18258.09</v>
      </c>
      <c r="F2212" s="60">
        <v>-9.7666000000000003E-2</v>
      </c>
      <c r="G2212" s="60">
        <v>-0.17665900000000001</v>
      </c>
      <c r="H2212" s="61">
        <v>0.26529999999999998</v>
      </c>
      <c r="I2212" s="62">
        <v>402</v>
      </c>
      <c r="J2212" s="56" t="s">
        <v>235</v>
      </c>
      <c r="K2212" s="63">
        <v>29.65</v>
      </c>
      <c r="L2212" s="56">
        <f t="shared" si="779"/>
        <v>0</v>
      </c>
      <c r="M2212" s="56">
        <f t="shared" si="780"/>
        <v>0</v>
      </c>
      <c r="N2212" s="56">
        <f t="shared" si="781"/>
        <v>0</v>
      </c>
      <c r="O2212" s="56">
        <f t="shared" si="782"/>
        <v>50</v>
      </c>
      <c r="P2212" s="56">
        <f t="shared" si="783"/>
        <v>0</v>
      </c>
      <c r="Q2212" s="63"/>
      <c r="R2212" s="56"/>
      <c r="S2212" s="60">
        <f t="shared" si="796"/>
        <v>2.4647216179118914E-5</v>
      </c>
      <c r="T2212" s="64">
        <f t="shared" si="797"/>
        <v>-9.1605392156862808E-2</v>
      </c>
      <c r="V2212" s="65"/>
      <c r="W2212" s="65"/>
      <c r="Y2212" s="15" t="str">
        <f t="shared" si="784"/>
        <v>HARD</v>
      </c>
      <c r="AA2212" s="66">
        <f t="shared" si="798"/>
        <v>-1.0005480821303148E-2</v>
      </c>
      <c r="AB2212">
        <f>LOOKUP($B2212,'07_L1政策步階'!$A$4:$A$14,'07_L1政策步階'!$C$4:$C$14)</f>
        <v>0</v>
      </c>
      <c r="AC2212" s="65"/>
      <c r="AD2212" s="65"/>
      <c r="AE2212" s="65"/>
      <c r="AF2212" s="65"/>
      <c r="AG2212" s="65"/>
      <c r="AH2212" s="65"/>
      <c r="AI2212" s="65"/>
      <c r="AJ2212" s="65"/>
      <c r="AK2212" s="65"/>
      <c r="AL2212">
        <f t="shared" si="785"/>
        <v>50</v>
      </c>
      <c r="AM2212">
        <f t="shared" si="786"/>
        <v>50</v>
      </c>
      <c r="AN2212" t="str">
        <f t="shared" si="787"/>
        <v/>
      </c>
      <c r="AO2212" t="str">
        <f t="shared" si="788"/>
        <v/>
      </c>
      <c r="AP2212" t="str">
        <f t="shared" si="789"/>
        <v/>
      </c>
      <c r="AQ2212" t="str">
        <f t="shared" si="790"/>
        <v/>
      </c>
      <c r="AR2212" t="str">
        <f t="shared" si="791"/>
        <v/>
      </c>
      <c r="AS2212" t="str">
        <f t="shared" si="792"/>
        <v/>
      </c>
      <c r="AT2212" t="str">
        <f t="shared" si="793"/>
        <v/>
      </c>
      <c r="AU2212" t="str">
        <f t="shared" si="794"/>
        <v/>
      </c>
      <c r="AV2212" t="str">
        <f t="shared" si="795"/>
        <v/>
      </c>
      <c r="AW2212">
        <f>'01_指標庫'!$H$4*ISNUMBER($F2212)+'01_指標庫'!$H$5*ISNUMBER($AA2212)+'01_指標庫'!$H$6*ISNUMBER($G2212)+'01_指標庫'!$H$7*ISNUMBER($H2212)+'01_指標庫'!$H$8*ISNUMBER($AF2212)+'01_指標庫'!$H$9*ISNUMBER($AG2212)+'01_指標庫'!$H$10*ISNUMBER($AB2212)+'01_指標庫'!$H$11*ISNUMBER($AC2212)+'01_指標庫'!$H$12*ISNUMBER($AD2212)+'01_指標庫'!$H$13*ISNUMBER($AE2212)+'01_指標庫'!$H$14*ISNUMBER($I2212)+'01_指標庫'!$H$15*ISNUMBER($AH2212)+'01_指標庫'!$H$16*ISNUMBER($K2212)+'01_指標庫'!$H$17*ISNUMBER($AI2212)+'01_指標庫'!$H$18*ISNUMBER($AJ2212)+'01_指標庫'!$H$19*ISNUMBER($AK2212)+'01_指標庫'!$H$20*ISNUMBER($BB2212)+'01_指標庫'!$H$21*ISNUMBER($BC2212)</f>
        <v>51</v>
      </c>
      <c r="AX2212">
        <f>IF(AW2212=0,50,ROUND(('01_指標庫'!$H$4*IF(ISNUMBER($F2212),L2212,0)+'01_指標庫'!$H$5*IF(ISNUMBER($AA2212),AL2212,0)+'01_指標庫'!$H$6*IF(ISNUMBER($G2212),M2212,0)+'01_指標庫'!$H$7*IF(ISNUMBER($H2212),N2212,0)+'01_指標庫'!$H$8*IF(ISNUMBER($AF2212),AQ2212,0)+'01_指標庫'!$H$9*IF(ISNUMBER($AG2212),AR2212,0)+'01_指標庫'!$H$10*IF(ISNUMBER($AB2212),AM2212,0)+'01_指標庫'!$H$11*IF(ISNUMBER($AC2212),AN2212,0)+'01_指標庫'!$H$12*IF(ISNUMBER($AD2212),AO2212,0)+'01_指標庫'!$H$13*IF(ISNUMBER($AE2212),AP2212,0)+'01_指標庫'!$H$14*IF(ISNUMBER($I2212),O2212,0)+'01_指標庫'!$H$15*IF(ISNUMBER($AH2212),AS2212,0)+'01_指標庫'!$H$16*IF(ISNUMBER($K2212),P2212,0)+'01_指標庫'!$H$17*IF(ISNUMBER($AI2212),AT2212,0)+'01_指標庫'!$H$18*IF(ISNUMBER($AJ2212),AU2212,0)+'01_指標庫'!$H$19*IF(ISNUMBER($AK2212),AV2212,0)+'01_指標庫'!$H$20*IF(ISNUMBER($BB2212),BB2212,0)+'01_指標庫'!$H$21*IF(ISNUMBER($BC2212),BC2212,0))/AW2212,1))</f>
        <v>26.5</v>
      </c>
      <c r="AY2212" s="67"/>
      <c r="AZ2212" s="67"/>
      <c r="BA2212" s="66">
        <f t="shared" si="799"/>
        <v>1.8791870738847472E-2</v>
      </c>
      <c r="BB2212">
        <f t="shared" si="800"/>
        <v>100</v>
      </c>
      <c r="BC2212" t="str">
        <f t="shared" si="801"/>
        <v/>
      </c>
    </row>
    <row r="2213" spans="1:55" ht="15" customHeight="1">
      <c r="A2213" s="56">
        <v>2209</v>
      </c>
      <c r="B2213" s="57">
        <v>45768</v>
      </c>
      <c r="C2213" s="56">
        <v>2025</v>
      </c>
      <c r="D2213" s="58" t="s">
        <v>236</v>
      </c>
      <c r="E2213" s="59">
        <v>17808.3</v>
      </c>
      <c r="F2213" s="60">
        <v>-0.11941499999999999</v>
      </c>
      <c r="G2213" s="60">
        <v>-0.19694200000000001</v>
      </c>
      <c r="H2213" s="61">
        <v>0.2041</v>
      </c>
      <c r="I2213" s="62">
        <v>416</v>
      </c>
      <c r="J2213" s="56" t="s">
        <v>235</v>
      </c>
      <c r="K2213" s="63">
        <v>33.82</v>
      </c>
      <c r="L2213" s="56">
        <f t="shared" si="779"/>
        <v>0</v>
      </c>
      <c r="M2213" s="56">
        <f t="shared" si="780"/>
        <v>0</v>
      </c>
      <c r="N2213" s="56">
        <f t="shared" si="781"/>
        <v>0</v>
      </c>
      <c r="O2213" s="56">
        <f t="shared" si="782"/>
        <v>50</v>
      </c>
      <c r="P2213" s="56">
        <f t="shared" si="783"/>
        <v>0</v>
      </c>
      <c r="Q2213" s="63"/>
      <c r="R2213" s="56"/>
      <c r="S2213" s="60">
        <f t="shared" si="796"/>
        <v>-2.4635106958066255E-2</v>
      </c>
      <c r="T2213" s="64">
        <f t="shared" si="797"/>
        <v>0.14064080944350765</v>
      </c>
      <c r="V2213" s="65"/>
      <c r="W2213" s="65"/>
      <c r="Y2213" s="15" t="str">
        <f t="shared" si="784"/>
        <v>HARD</v>
      </c>
      <c r="AA2213" s="66">
        <f t="shared" si="798"/>
        <v>-1.3388103910214055E-2</v>
      </c>
      <c r="AB2213">
        <f>LOOKUP($B2213,'07_L1政策步階'!$A$4:$A$14,'07_L1政策步階'!$C$4:$C$14)</f>
        <v>0</v>
      </c>
      <c r="AC2213" s="65"/>
      <c r="AD2213" s="65"/>
      <c r="AE2213" s="65"/>
      <c r="AF2213" s="65"/>
      <c r="AG2213" s="65"/>
      <c r="AH2213" s="65"/>
      <c r="AI2213" s="65"/>
      <c r="AJ2213" s="65"/>
      <c r="AK2213" s="65"/>
      <c r="AL2213">
        <f t="shared" si="785"/>
        <v>50</v>
      </c>
      <c r="AM2213">
        <f t="shared" si="786"/>
        <v>50</v>
      </c>
      <c r="AN2213" t="str">
        <f t="shared" si="787"/>
        <v/>
      </c>
      <c r="AO2213" t="str">
        <f t="shared" si="788"/>
        <v/>
      </c>
      <c r="AP2213" t="str">
        <f t="shared" si="789"/>
        <v/>
      </c>
      <c r="AQ2213" t="str">
        <f t="shared" si="790"/>
        <v/>
      </c>
      <c r="AR2213" t="str">
        <f t="shared" si="791"/>
        <v/>
      </c>
      <c r="AS2213" t="str">
        <f t="shared" si="792"/>
        <v/>
      </c>
      <c r="AT2213" t="str">
        <f t="shared" si="793"/>
        <v/>
      </c>
      <c r="AU2213" t="str">
        <f t="shared" si="794"/>
        <v/>
      </c>
      <c r="AV2213" t="str">
        <f t="shared" si="795"/>
        <v/>
      </c>
      <c r="AW2213">
        <f>'01_指標庫'!$H$4*ISNUMBER($F2213)+'01_指標庫'!$H$5*ISNUMBER($AA2213)+'01_指標庫'!$H$6*ISNUMBER($G2213)+'01_指標庫'!$H$7*ISNUMBER($H2213)+'01_指標庫'!$H$8*ISNUMBER($AF2213)+'01_指標庫'!$H$9*ISNUMBER($AG2213)+'01_指標庫'!$H$10*ISNUMBER($AB2213)+'01_指標庫'!$H$11*ISNUMBER($AC2213)+'01_指標庫'!$H$12*ISNUMBER($AD2213)+'01_指標庫'!$H$13*ISNUMBER($AE2213)+'01_指標庫'!$H$14*ISNUMBER($I2213)+'01_指標庫'!$H$15*ISNUMBER($AH2213)+'01_指標庫'!$H$16*ISNUMBER($K2213)+'01_指標庫'!$H$17*ISNUMBER($AI2213)+'01_指標庫'!$H$18*ISNUMBER($AJ2213)+'01_指標庫'!$H$19*ISNUMBER($AK2213)+'01_指標庫'!$H$20*ISNUMBER($BB2213)+'01_指標庫'!$H$21*ISNUMBER($BC2213)</f>
        <v>51</v>
      </c>
      <c r="AX2213">
        <f>IF(AW2213=0,50,ROUND(('01_指標庫'!$H$4*IF(ISNUMBER($F2213),L2213,0)+'01_指標庫'!$H$5*IF(ISNUMBER($AA2213),AL2213,0)+'01_指標庫'!$H$6*IF(ISNUMBER($G2213),M2213,0)+'01_指標庫'!$H$7*IF(ISNUMBER($H2213),N2213,0)+'01_指標庫'!$H$8*IF(ISNUMBER($AF2213),AQ2213,0)+'01_指標庫'!$H$9*IF(ISNUMBER($AG2213),AR2213,0)+'01_指標庫'!$H$10*IF(ISNUMBER($AB2213),AM2213,0)+'01_指標庫'!$H$11*IF(ISNUMBER($AC2213),AN2213,0)+'01_指標庫'!$H$12*IF(ISNUMBER($AD2213),AO2213,0)+'01_指標庫'!$H$13*IF(ISNUMBER($AE2213),AP2213,0)+'01_指標庫'!$H$14*IF(ISNUMBER($I2213),O2213,0)+'01_指標庫'!$H$15*IF(ISNUMBER($AH2213),AS2213,0)+'01_指標庫'!$H$16*IF(ISNUMBER($K2213),P2213,0)+'01_指標庫'!$H$17*IF(ISNUMBER($AI2213),AT2213,0)+'01_指標庫'!$H$18*IF(ISNUMBER($AJ2213),AU2213,0)+'01_指標庫'!$H$19*IF(ISNUMBER($AK2213),AV2213,0)+'01_指標庫'!$H$20*IF(ISNUMBER($BB2213),BB2213,0)+'01_指標庫'!$H$21*IF(ISNUMBER($BC2213),BC2213,0))/AW2213,1))</f>
        <v>20.6</v>
      </c>
      <c r="AY2213" s="67"/>
      <c r="AZ2213" s="67"/>
      <c r="BA2213" s="66">
        <f t="shared" si="799"/>
        <v>6.8465355934224092E-3</v>
      </c>
      <c r="BB2213">
        <f t="shared" si="800"/>
        <v>50</v>
      </c>
      <c r="BC2213" t="str">
        <f t="shared" si="801"/>
        <v/>
      </c>
    </row>
    <row r="2214" spans="1:55" ht="15" customHeight="1">
      <c r="A2214" s="56">
        <v>2210</v>
      </c>
      <c r="B2214" s="57">
        <v>45769</v>
      </c>
      <c r="C2214" s="56">
        <v>2025</v>
      </c>
      <c r="D2214" s="58" t="s">
        <v>237</v>
      </c>
      <c r="E2214" s="59">
        <v>18276.41</v>
      </c>
      <c r="F2214" s="60">
        <v>-9.5840999999999996E-2</v>
      </c>
      <c r="G2214" s="60">
        <v>-0.17583199999999999</v>
      </c>
      <c r="H2214" s="61">
        <v>0.24490000000000001</v>
      </c>
      <c r="I2214" s="62">
        <v>399</v>
      </c>
      <c r="J2214" s="56" t="s">
        <v>235</v>
      </c>
      <c r="K2214" s="63">
        <v>30.57</v>
      </c>
      <c r="L2214" s="56">
        <f t="shared" si="779"/>
        <v>0</v>
      </c>
      <c r="M2214" s="56">
        <f t="shared" si="780"/>
        <v>0</v>
      </c>
      <c r="N2214" s="56">
        <f t="shared" si="781"/>
        <v>0</v>
      </c>
      <c r="O2214" s="56">
        <f t="shared" si="782"/>
        <v>50</v>
      </c>
      <c r="P2214" s="56">
        <f t="shared" si="783"/>
        <v>0</v>
      </c>
      <c r="Q2214" s="63"/>
      <c r="R2214" s="56"/>
      <c r="S2214" s="60">
        <f t="shared" si="796"/>
        <v>2.6286057624815395E-2</v>
      </c>
      <c r="T2214" s="64">
        <f t="shared" si="797"/>
        <v>-9.6096984033116506E-2</v>
      </c>
      <c r="V2214" s="65"/>
      <c r="W2214" s="65"/>
      <c r="Y2214" s="15" t="str">
        <f t="shared" si="784"/>
        <v>HARD</v>
      </c>
      <c r="AA2214" s="66">
        <f t="shared" si="798"/>
        <v>-1.6102833423121576E-2</v>
      </c>
      <c r="AB2214">
        <f>LOOKUP($B2214,'07_L1政策步階'!$A$4:$A$14,'07_L1政策步階'!$C$4:$C$14)</f>
        <v>0</v>
      </c>
      <c r="AC2214" s="65"/>
      <c r="AD2214" s="65"/>
      <c r="AE2214" s="65"/>
      <c r="AF2214" s="65"/>
      <c r="AG2214" s="65"/>
      <c r="AH2214" s="65"/>
      <c r="AI2214" s="65"/>
      <c r="AJ2214" s="65"/>
      <c r="AK2214" s="65"/>
      <c r="AL2214">
        <f t="shared" si="785"/>
        <v>0</v>
      </c>
      <c r="AM2214">
        <f t="shared" si="786"/>
        <v>50</v>
      </c>
      <c r="AN2214" t="str">
        <f t="shared" si="787"/>
        <v/>
      </c>
      <c r="AO2214" t="str">
        <f t="shared" si="788"/>
        <v/>
      </c>
      <c r="AP2214" t="str">
        <f t="shared" si="789"/>
        <v/>
      </c>
      <c r="AQ2214" t="str">
        <f t="shared" si="790"/>
        <v/>
      </c>
      <c r="AR2214" t="str">
        <f t="shared" si="791"/>
        <v/>
      </c>
      <c r="AS2214" t="str">
        <f t="shared" si="792"/>
        <v/>
      </c>
      <c r="AT2214" t="str">
        <f t="shared" si="793"/>
        <v/>
      </c>
      <c r="AU2214" t="str">
        <f t="shared" si="794"/>
        <v/>
      </c>
      <c r="AV2214" t="str">
        <f t="shared" si="795"/>
        <v/>
      </c>
      <c r="AW2214">
        <f>'01_指標庫'!$H$4*ISNUMBER($F2214)+'01_指標庫'!$H$5*ISNUMBER($AA2214)+'01_指標庫'!$H$6*ISNUMBER($G2214)+'01_指標庫'!$H$7*ISNUMBER($H2214)+'01_指標庫'!$H$8*ISNUMBER($AF2214)+'01_指標庫'!$H$9*ISNUMBER($AG2214)+'01_指標庫'!$H$10*ISNUMBER($AB2214)+'01_指標庫'!$H$11*ISNUMBER($AC2214)+'01_指標庫'!$H$12*ISNUMBER($AD2214)+'01_指標庫'!$H$13*ISNUMBER($AE2214)+'01_指標庫'!$H$14*ISNUMBER($I2214)+'01_指標庫'!$H$15*ISNUMBER($AH2214)+'01_指標庫'!$H$16*ISNUMBER($K2214)+'01_指標庫'!$H$17*ISNUMBER($AI2214)+'01_指標庫'!$H$18*ISNUMBER($AJ2214)+'01_指標庫'!$H$19*ISNUMBER($AK2214)+'01_指標庫'!$H$20*ISNUMBER($BB2214)+'01_指標庫'!$H$21*ISNUMBER($BC2214)</f>
        <v>51</v>
      </c>
      <c r="AX2214">
        <f>IF(AW2214=0,50,ROUND(('01_指標庫'!$H$4*IF(ISNUMBER($F2214),L2214,0)+'01_指標庫'!$H$5*IF(ISNUMBER($AA2214),AL2214,0)+'01_指標庫'!$H$6*IF(ISNUMBER($G2214),M2214,0)+'01_指標庫'!$H$7*IF(ISNUMBER($H2214),N2214,0)+'01_指標庫'!$H$8*IF(ISNUMBER($AF2214),AQ2214,0)+'01_指標庫'!$H$9*IF(ISNUMBER($AG2214),AR2214,0)+'01_指標庫'!$H$10*IF(ISNUMBER($AB2214),AM2214,0)+'01_指標庫'!$H$11*IF(ISNUMBER($AC2214),AN2214,0)+'01_指標庫'!$H$12*IF(ISNUMBER($AD2214),AO2214,0)+'01_指標庫'!$H$13*IF(ISNUMBER($AE2214),AP2214,0)+'01_指標庫'!$H$14*IF(ISNUMBER($I2214),O2214,0)+'01_指標庫'!$H$15*IF(ISNUMBER($AH2214),AS2214,0)+'01_指標庫'!$H$16*IF(ISNUMBER($K2214),P2214,0)+'01_指標庫'!$H$17*IF(ISNUMBER($AI2214),AT2214,0)+'01_指標庫'!$H$18*IF(ISNUMBER($AJ2214),AU2214,0)+'01_指標庫'!$H$19*IF(ISNUMBER($AK2214),AV2214,0)+'01_指標庫'!$H$20*IF(ISNUMBER($BB2214),BB2214,0)+'01_指標庫'!$H$21*IF(ISNUMBER($BC2214),BC2214,0))/AW2214,1))</f>
        <v>12.7</v>
      </c>
      <c r="AY2214" s="67"/>
      <c r="AZ2214" s="67"/>
      <c r="BA2214" s="66">
        <f t="shared" si="799"/>
        <v>-3.4574638968516425E-3</v>
      </c>
      <c r="BB2214">
        <f t="shared" si="800"/>
        <v>0</v>
      </c>
      <c r="BC2214" t="str">
        <f t="shared" si="801"/>
        <v/>
      </c>
    </row>
    <row r="2215" spans="1:55" ht="15" customHeight="1">
      <c r="A2215" s="56">
        <v>2211</v>
      </c>
      <c r="B2215" s="57">
        <v>45770</v>
      </c>
      <c r="C2215" s="56">
        <v>2025</v>
      </c>
      <c r="D2215" s="58" t="s">
        <v>238</v>
      </c>
      <c r="E2215" s="59">
        <v>18693.259999999998</v>
      </c>
      <c r="F2215" s="60">
        <v>-7.4829999999999994E-2</v>
      </c>
      <c r="G2215" s="60">
        <v>-0.15703500000000001</v>
      </c>
      <c r="H2215" s="61">
        <v>0.26529999999999998</v>
      </c>
      <c r="I2215" s="62">
        <v>375</v>
      </c>
      <c r="J2215" s="56" t="s">
        <v>235</v>
      </c>
      <c r="K2215" s="63">
        <v>28.45</v>
      </c>
      <c r="L2215" s="56">
        <f t="shared" si="779"/>
        <v>0</v>
      </c>
      <c r="M2215" s="56">
        <f t="shared" si="780"/>
        <v>0</v>
      </c>
      <c r="N2215" s="56">
        <f t="shared" si="781"/>
        <v>0</v>
      </c>
      <c r="O2215" s="56">
        <f t="shared" si="782"/>
        <v>50</v>
      </c>
      <c r="P2215" s="56">
        <f t="shared" si="783"/>
        <v>0</v>
      </c>
      <c r="Q2215" s="63"/>
      <c r="R2215" s="56"/>
      <c r="S2215" s="60">
        <f t="shared" si="796"/>
        <v>2.2808089772553775E-2</v>
      </c>
      <c r="T2215" s="64">
        <f t="shared" si="797"/>
        <v>-6.9349035001635584E-2</v>
      </c>
      <c r="V2215" s="65"/>
      <c r="W2215" s="65"/>
      <c r="Y2215" s="15" t="str">
        <f t="shared" si="784"/>
        <v>HARD</v>
      </c>
      <c r="AA2215" s="66">
        <f t="shared" si="798"/>
        <v>-1.8721593034090267E-2</v>
      </c>
      <c r="AB2215">
        <f>LOOKUP($B2215,'07_L1政策步階'!$A$4:$A$14,'07_L1政策步階'!$C$4:$C$14)</f>
        <v>0</v>
      </c>
      <c r="AC2215" s="65"/>
      <c r="AD2215" s="65"/>
      <c r="AE2215" s="65"/>
      <c r="AF2215" s="65"/>
      <c r="AG2215" s="65"/>
      <c r="AH2215" s="65"/>
      <c r="AI2215" s="65"/>
      <c r="AJ2215" s="65"/>
      <c r="AK2215" s="65"/>
      <c r="AL2215">
        <f t="shared" si="785"/>
        <v>0</v>
      </c>
      <c r="AM2215">
        <f t="shared" si="786"/>
        <v>50</v>
      </c>
      <c r="AN2215" t="str">
        <f t="shared" si="787"/>
        <v/>
      </c>
      <c r="AO2215" t="str">
        <f t="shared" si="788"/>
        <v/>
      </c>
      <c r="AP2215" t="str">
        <f t="shared" si="789"/>
        <v/>
      </c>
      <c r="AQ2215" t="str">
        <f t="shared" si="790"/>
        <v/>
      </c>
      <c r="AR2215" t="str">
        <f t="shared" si="791"/>
        <v/>
      </c>
      <c r="AS2215" t="str">
        <f t="shared" si="792"/>
        <v/>
      </c>
      <c r="AT2215" t="str">
        <f t="shared" si="793"/>
        <v/>
      </c>
      <c r="AU2215" t="str">
        <f t="shared" si="794"/>
        <v/>
      </c>
      <c r="AV2215" t="str">
        <f t="shared" si="795"/>
        <v/>
      </c>
      <c r="AW2215">
        <f>'01_指標庫'!$H$4*ISNUMBER($F2215)+'01_指標庫'!$H$5*ISNUMBER($AA2215)+'01_指標庫'!$H$6*ISNUMBER($G2215)+'01_指標庫'!$H$7*ISNUMBER($H2215)+'01_指標庫'!$H$8*ISNUMBER($AF2215)+'01_指標庫'!$H$9*ISNUMBER($AG2215)+'01_指標庫'!$H$10*ISNUMBER($AB2215)+'01_指標庫'!$H$11*ISNUMBER($AC2215)+'01_指標庫'!$H$12*ISNUMBER($AD2215)+'01_指標庫'!$H$13*ISNUMBER($AE2215)+'01_指標庫'!$H$14*ISNUMBER($I2215)+'01_指標庫'!$H$15*ISNUMBER($AH2215)+'01_指標庫'!$H$16*ISNUMBER($K2215)+'01_指標庫'!$H$17*ISNUMBER($AI2215)+'01_指標庫'!$H$18*ISNUMBER($AJ2215)+'01_指標庫'!$H$19*ISNUMBER($AK2215)+'01_指標庫'!$H$20*ISNUMBER($BB2215)+'01_指標庫'!$H$21*ISNUMBER($BC2215)</f>
        <v>51</v>
      </c>
      <c r="AX2215">
        <f>IF(AW2215=0,50,ROUND(('01_指標庫'!$H$4*IF(ISNUMBER($F2215),L2215,0)+'01_指標庫'!$H$5*IF(ISNUMBER($AA2215),AL2215,0)+'01_指標庫'!$H$6*IF(ISNUMBER($G2215),M2215,0)+'01_指標庫'!$H$7*IF(ISNUMBER($H2215),N2215,0)+'01_指標庫'!$H$8*IF(ISNUMBER($AF2215),AQ2215,0)+'01_指標庫'!$H$9*IF(ISNUMBER($AG2215),AR2215,0)+'01_指標庫'!$H$10*IF(ISNUMBER($AB2215),AM2215,0)+'01_指標庫'!$H$11*IF(ISNUMBER($AC2215),AN2215,0)+'01_指標庫'!$H$12*IF(ISNUMBER($AD2215),AO2215,0)+'01_指標庫'!$H$13*IF(ISNUMBER($AE2215),AP2215,0)+'01_指標庫'!$H$14*IF(ISNUMBER($I2215),O2215,0)+'01_指標庫'!$H$15*IF(ISNUMBER($AH2215),AS2215,0)+'01_指標庫'!$H$16*IF(ISNUMBER($K2215),P2215,0)+'01_指標庫'!$H$17*IF(ISNUMBER($AI2215),AT2215,0)+'01_指標庫'!$H$18*IF(ISNUMBER($AJ2215),AU2215,0)+'01_指標庫'!$H$19*IF(ISNUMBER($AK2215),AV2215,0)+'01_指標庫'!$H$20*IF(ISNUMBER($BB2215),BB2215,0)+'01_指標庫'!$H$21*IF(ISNUMBER($BC2215),BC2215,0))/AW2215,1))</f>
        <v>12.7</v>
      </c>
      <c r="AY2215" s="67"/>
      <c r="AZ2215" s="67"/>
      <c r="BA2215" s="66">
        <f t="shared" si="799"/>
        <v>-1.3566983180804959E-2</v>
      </c>
      <c r="BB2215">
        <f t="shared" si="800"/>
        <v>0</v>
      </c>
      <c r="BC2215" t="str">
        <f t="shared" si="801"/>
        <v/>
      </c>
    </row>
    <row r="2216" spans="1:55" ht="15" customHeight="1">
      <c r="A2216" s="56">
        <v>2212</v>
      </c>
      <c r="B2216" s="57">
        <v>45771</v>
      </c>
      <c r="C2216" s="56">
        <v>2025</v>
      </c>
      <c r="D2216" s="58" t="s">
        <v>239</v>
      </c>
      <c r="E2216" s="59">
        <v>19214.400000000001</v>
      </c>
      <c r="F2216" s="60">
        <v>-4.8750000000000002E-2</v>
      </c>
      <c r="G2216" s="60">
        <v>-0.13353400000000001</v>
      </c>
      <c r="H2216" s="61">
        <v>0.30609999999999998</v>
      </c>
      <c r="I2216" s="62">
        <v>373</v>
      </c>
      <c r="J2216" s="56" t="s">
        <v>235</v>
      </c>
      <c r="K2216" s="63">
        <v>26.47</v>
      </c>
      <c r="L2216" s="56">
        <f t="shared" si="779"/>
        <v>0</v>
      </c>
      <c r="M2216" s="56">
        <f t="shared" si="780"/>
        <v>50</v>
      </c>
      <c r="N2216" s="56">
        <f t="shared" si="781"/>
        <v>0</v>
      </c>
      <c r="O2216" s="56">
        <f t="shared" si="782"/>
        <v>50</v>
      </c>
      <c r="P2216" s="56">
        <f t="shared" si="783"/>
        <v>0</v>
      </c>
      <c r="Q2216" s="63"/>
      <c r="R2216" s="56"/>
      <c r="S2216" s="60">
        <f t="shared" si="796"/>
        <v>2.7878497383549083E-2</v>
      </c>
      <c r="T2216" s="64">
        <f t="shared" si="797"/>
        <v>-6.9595782073813672E-2</v>
      </c>
      <c r="V2216" s="65"/>
      <c r="W2216" s="65"/>
      <c r="Y2216" s="15" t="str">
        <f t="shared" si="784"/>
        <v>HARD</v>
      </c>
      <c r="AA2216" s="66">
        <f t="shared" si="798"/>
        <v>-2.0878688651653432E-2</v>
      </c>
      <c r="AB2216">
        <f>LOOKUP($B2216,'07_L1政策步階'!$A$4:$A$14,'07_L1政策步階'!$C$4:$C$14)</f>
        <v>0</v>
      </c>
      <c r="AC2216" s="65"/>
      <c r="AD2216" s="65"/>
      <c r="AE2216" s="65"/>
      <c r="AF2216" s="65"/>
      <c r="AG2216" s="65"/>
      <c r="AH2216" s="65"/>
      <c r="AI2216" s="65"/>
      <c r="AJ2216" s="65"/>
      <c r="AK2216" s="65"/>
      <c r="AL2216">
        <f t="shared" si="785"/>
        <v>0</v>
      </c>
      <c r="AM2216">
        <f t="shared" si="786"/>
        <v>50</v>
      </c>
      <c r="AN2216" t="str">
        <f t="shared" si="787"/>
        <v/>
      </c>
      <c r="AO2216" t="str">
        <f t="shared" si="788"/>
        <v/>
      </c>
      <c r="AP2216" t="str">
        <f t="shared" si="789"/>
        <v/>
      </c>
      <c r="AQ2216" t="str">
        <f t="shared" si="790"/>
        <v/>
      </c>
      <c r="AR2216" t="str">
        <f t="shared" si="791"/>
        <v/>
      </c>
      <c r="AS2216" t="str">
        <f t="shared" si="792"/>
        <v/>
      </c>
      <c r="AT2216" t="str">
        <f t="shared" si="793"/>
        <v/>
      </c>
      <c r="AU2216" t="str">
        <f t="shared" si="794"/>
        <v/>
      </c>
      <c r="AV2216" t="str">
        <f t="shared" si="795"/>
        <v/>
      </c>
      <c r="AW2216">
        <f>'01_指標庫'!$H$4*ISNUMBER($F2216)+'01_指標庫'!$H$5*ISNUMBER($AA2216)+'01_指標庫'!$H$6*ISNUMBER($G2216)+'01_指標庫'!$H$7*ISNUMBER($H2216)+'01_指標庫'!$H$8*ISNUMBER($AF2216)+'01_指標庫'!$H$9*ISNUMBER($AG2216)+'01_指標庫'!$H$10*ISNUMBER($AB2216)+'01_指標庫'!$H$11*ISNUMBER($AC2216)+'01_指標庫'!$H$12*ISNUMBER($AD2216)+'01_指標庫'!$H$13*ISNUMBER($AE2216)+'01_指標庫'!$H$14*ISNUMBER($I2216)+'01_指標庫'!$H$15*ISNUMBER($AH2216)+'01_指標庫'!$H$16*ISNUMBER($K2216)+'01_指標庫'!$H$17*ISNUMBER($AI2216)+'01_指標庫'!$H$18*ISNUMBER($AJ2216)+'01_指標庫'!$H$19*ISNUMBER($AK2216)+'01_指標庫'!$H$20*ISNUMBER($BB2216)+'01_指標庫'!$H$21*ISNUMBER($BC2216)</f>
        <v>51</v>
      </c>
      <c r="AX2216">
        <f>IF(AW2216=0,50,ROUND(('01_指標庫'!$H$4*IF(ISNUMBER($F2216),L2216,0)+'01_指標庫'!$H$5*IF(ISNUMBER($AA2216),AL2216,0)+'01_指標庫'!$H$6*IF(ISNUMBER($G2216),M2216,0)+'01_指標庫'!$H$7*IF(ISNUMBER($H2216),N2216,0)+'01_指標庫'!$H$8*IF(ISNUMBER($AF2216),AQ2216,0)+'01_指標庫'!$H$9*IF(ISNUMBER($AG2216),AR2216,0)+'01_指標庫'!$H$10*IF(ISNUMBER($AB2216),AM2216,0)+'01_指標庫'!$H$11*IF(ISNUMBER($AC2216),AN2216,0)+'01_指標庫'!$H$12*IF(ISNUMBER($AD2216),AO2216,0)+'01_指標庫'!$H$13*IF(ISNUMBER($AE2216),AP2216,0)+'01_指標庫'!$H$14*IF(ISNUMBER($I2216),O2216,0)+'01_指標庫'!$H$15*IF(ISNUMBER($AH2216),AS2216,0)+'01_指標庫'!$H$16*IF(ISNUMBER($K2216),P2216,0)+'01_指標庫'!$H$17*IF(ISNUMBER($AI2216),AT2216,0)+'01_指標庫'!$H$18*IF(ISNUMBER($AJ2216),AU2216,0)+'01_指標庫'!$H$19*IF(ISNUMBER($AK2216),AV2216,0)+'01_指標庫'!$H$20*IF(ISNUMBER($BB2216),BB2216,0)+'01_指標庫'!$H$21*IF(ISNUMBER($BC2216),BC2216,0))/AW2216,1))</f>
        <v>20.6</v>
      </c>
      <c r="AY2216" s="67"/>
      <c r="AZ2216" s="67"/>
      <c r="BA2216" s="66">
        <f t="shared" si="799"/>
        <v>-3.6024048867632219E-3</v>
      </c>
      <c r="BB2216">
        <f t="shared" si="800"/>
        <v>0</v>
      </c>
      <c r="BC2216" t="str">
        <f t="shared" si="801"/>
        <v/>
      </c>
    </row>
    <row r="2217" spans="1:55" ht="15" customHeight="1">
      <c r="A2217" s="56">
        <v>2213</v>
      </c>
      <c r="B2217" s="57">
        <v>45772</v>
      </c>
      <c r="C2217" s="56">
        <v>2025</v>
      </c>
      <c r="D2217" s="58" t="s">
        <v>234</v>
      </c>
      <c r="E2217" s="59">
        <v>19432.560000000001</v>
      </c>
      <c r="F2217" s="60">
        <v>-3.7706000000000003E-2</v>
      </c>
      <c r="G2217" s="60">
        <v>-0.123696</v>
      </c>
      <c r="H2217" s="61">
        <v>0.34689999999999999</v>
      </c>
      <c r="I2217" s="62">
        <v>367</v>
      </c>
      <c r="J2217" s="56" t="s">
        <v>235</v>
      </c>
      <c r="K2217" s="63">
        <v>24.84</v>
      </c>
      <c r="L2217" s="56">
        <f t="shared" si="779"/>
        <v>0</v>
      </c>
      <c r="M2217" s="56">
        <f t="shared" si="780"/>
        <v>50</v>
      </c>
      <c r="N2217" s="56">
        <f t="shared" si="781"/>
        <v>0</v>
      </c>
      <c r="O2217" s="56">
        <f t="shared" si="782"/>
        <v>50</v>
      </c>
      <c r="P2217" s="56">
        <f t="shared" si="783"/>
        <v>50</v>
      </c>
      <c r="Q2217" s="63"/>
      <c r="R2217" s="56"/>
      <c r="S2217" s="60">
        <f t="shared" si="796"/>
        <v>1.1353984511616177E-2</v>
      </c>
      <c r="T2217" s="64">
        <f t="shared" si="797"/>
        <v>-6.1579146203248891E-2</v>
      </c>
      <c r="V2217" s="65"/>
      <c r="W2217" s="65"/>
      <c r="Y2217" s="15" t="str">
        <f t="shared" si="784"/>
        <v>HARD</v>
      </c>
      <c r="AA2217" s="66">
        <f t="shared" si="798"/>
        <v>-2.289603245333216E-2</v>
      </c>
      <c r="AB2217">
        <f>LOOKUP($B2217,'07_L1政策步階'!$A$4:$A$14,'07_L1政策步階'!$C$4:$C$14)</f>
        <v>0</v>
      </c>
      <c r="AC2217" s="65"/>
      <c r="AD2217" s="65"/>
      <c r="AE2217" s="65"/>
      <c r="AF2217" s="65"/>
      <c r="AG2217" s="65"/>
      <c r="AH2217" s="65"/>
      <c r="AI2217" s="65"/>
      <c r="AJ2217" s="65"/>
      <c r="AK2217" s="65"/>
      <c r="AL2217">
        <f t="shared" si="785"/>
        <v>0</v>
      </c>
      <c r="AM2217">
        <f t="shared" si="786"/>
        <v>50</v>
      </c>
      <c r="AN2217" t="str">
        <f t="shared" si="787"/>
        <v/>
      </c>
      <c r="AO2217" t="str">
        <f t="shared" si="788"/>
        <v/>
      </c>
      <c r="AP2217" t="str">
        <f t="shared" si="789"/>
        <v/>
      </c>
      <c r="AQ2217" t="str">
        <f t="shared" si="790"/>
        <v/>
      </c>
      <c r="AR2217" t="str">
        <f t="shared" si="791"/>
        <v/>
      </c>
      <c r="AS2217" t="str">
        <f t="shared" si="792"/>
        <v/>
      </c>
      <c r="AT2217" t="str">
        <f t="shared" si="793"/>
        <v/>
      </c>
      <c r="AU2217" t="str">
        <f t="shared" si="794"/>
        <v/>
      </c>
      <c r="AV2217" t="str">
        <f t="shared" si="795"/>
        <v/>
      </c>
      <c r="AW2217">
        <f>'01_指標庫'!$H$4*ISNUMBER($F2217)+'01_指標庫'!$H$5*ISNUMBER($AA2217)+'01_指標庫'!$H$6*ISNUMBER($G2217)+'01_指標庫'!$H$7*ISNUMBER($H2217)+'01_指標庫'!$H$8*ISNUMBER($AF2217)+'01_指標庫'!$H$9*ISNUMBER($AG2217)+'01_指標庫'!$H$10*ISNUMBER($AB2217)+'01_指標庫'!$H$11*ISNUMBER($AC2217)+'01_指標庫'!$H$12*ISNUMBER($AD2217)+'01_指標庫'!$H$13*ISNUMBER($AE2217)+'01_指標庫'!$H$14*ISNUMBER($I2217)+'01_指標庫'!$H$15*ISNUMBER($AH2217)+'01_指標庫'!$H$16*ISNUMBER($K2217)+'01_指標庫'!$H$17*ISNUMBER($AI2217)+'01_指標庫'!$H$18*ISNUMBER($AJ2217)+'01_指標庫'!$H$19*ISNUMBER($AK2217)+'01_指標庫'!$H$20*ISNUMBER($BB2217)+'01_指標庫'!$H$21*ISNUMBER($BC2217)</f>
        <v>51</v>
      </c>
      <c r="AX2217">
        <f>IF(AW2217=0,50,ROUND(('01_指標庫'!$H$4*IF(ISNUMBER($F2217),L2217,0)+'01_指標庫'!$H$5*IF(ISNUMBER($AA2217),AL2217,0)+'01_指標庫'!$H$6*IF(ISNUMBER($G2217),M2217,0)+'01_指標庫'!$H$7*IF(ISNUMBER($H2217),N2217,0)+'01_指標庫'!$H$8*IF(ISNUMBER($AF2217),AQ2217,0)+'01_指標庫'!$H$9*IF(ISNUMBER($AG2217),AR2217,0)+'01_指標庫'!$H$10*IF(ISNUMBER($AB2217),AM2217,0)+'01_指標庫'!$H$11*IF(ISNUMBER($AC2217),AN2217,0)+'01_指標庫'!$H$12*IF(ISNUMBER($AD2217),AO2217,0)+'01_指標庫'!$H$13*IF(ISNUMBER($AE2217),AP2217,0)+'01_指標庫'!$H$14*IF(ISNUMBER($I2217),O2217,0)+'01_指標庫'!$H$15*IF(ISNUMBER($AH2217),AS2217,0)+'01_指標庫'!$H$16*IF(ISNUMBER($K2217),P2217,0)+'01_指標庫'!$H$17*IF(ISNUMBER($AI2217),AT2217,0)+'01_指標庫'!$H$18*IF(ISNUMBER($AJ2217),AU2217,0)+'01_指標庫'!$H$19*IF(ISNUMBER($AK2217),AV2217,0)+'01_指標庫'!$H$20*IF(ISNUMBER($BB2217),BB2217,0)+'01_指標庫'!$H$21*IF(ISNUMBER($BC2217),BC2217,0))/AW2217,1))</f>
        <v>32.4</v>
      </c>
      <c r="AY2217" s="67"/>
      <c r="AZ2217" s="67"/>
      <c r="BA2217" s="66">
        <f t="shared" si="799"/>
        <v>3.1832367499178282E-3</v>
      </c>
      <c r="BB2217">
        <f t="shared" si="800"/>
        <v>50</v>
      </c>
      <c r="BC2217" t="str">
        <f t="shared" si="801"/>
        <v/>
      </c>
    </row>
    <row r="2218" spans="1:55" ht="15" customHeight="1">
      <c r="A2218" s="56">
        <v>2214</v>
      </c>
      <c r="B2218" s="57">
        <v>45775</v>
      </c>
      <c r="C2218" s="56">
        <v>2025</v>
      </c>
      <c r="D2218" s="58" t="s">
        <v>236</v>
      </c>
      <c r="E2218" s="59">
        <v>19427.29</v>
      </c>
      <c r="F2218" s="60">
        <v>-3.7670000000000002E-2</v>
      </c>
      <c r="G2218" s="60">
        <v>-0.123934</v>
      </c>
      <c r="H2218" s="61">
        <v>0.34689999999999999</v>
      </c>
      <c r="I2218" s="62">
        <v>373</v>
      </c>
      <c r="J2218" s="56" t="s">
        <v>235</v>
      </c>
      <c r="K2218" s="63">
        <v>25.15</v>
      </c>
      <c r="L2218" s="56">
        <f t="shared" si="779"/>
        <v>0</v>
      </c>
      <c r="M2218" s="56">
        <f t="shared" si="780"/>
        <v>50</v>
      </c>
      <c r="N2218" s="56">
        <f t="shared" si="781"/>
        <v>0</v>
      </c>
      <c r="O2218" s="56">
        <f t="shared" si="782"/>
        <v>50</v>
      </c>
      <c r="P2218" s="56">
        <f t="shared" si="783"/>
        <v>0</v>
      </c>
      <c r="Q2218" s="63"/>
      <c r="R2218" s="56"/>
      <c r="S2218" s="60">
        <f t="shared" si="796"/>
        <v>-2.7119432540023691E-4</v>
      </c>
      <c r="T2218" s="64">
        <f t="shared" si="797"/>
        <v>1.2479871175523405E-2</v>
      </c>
      <c r="V2218" s="65"/>
      <c r="W2218" s="65"/>
      <c r="Y2218" s="15" t="str">
        <f t="shared" si="784"/>
        <v>HARD</v>
      </c>
      <c r="AA2218" s="66">
        <f t="shared" si="798"/>
        <v>-2.5173196707138468E-2</v>
      </c>
      <c r="AB2218">
        <f>LOOKUP($B2218,'07_L1政策步階'!$A$4:$A$14,'07_L1政策步階'!$C$4:$C$14)</f>
        <v>0</v>
      </c>
      <c r="AC2218" s="65"/>
      <c r="AD2218" s="65"/>
      <c r="AE2218" s="65"/>
      <c r="AF2218" s="65"/>
      <c r="AG2218" s="65"/>
      <c r="AH2218" s="65"/>
      <c r="AI2218" s="65"/>
      <c r="AJ2218" s="65"/>
      <c r="AK2218" s="65"/>
      <c r="AL2218">
        <f t="shared" si="785"/>
        <v>0</v>
      </c>
      <c r="AM2218">
        <f t="shared" si="786"/>
        <v>50</v>
      </c>
      <c r="AN2218" t="str">
        <f t="shared" si="787"/>
        <v/>
      </c>
      <c r="AO2218" t="str">
        <f t="shared" si="788"/>
        <v/>
      </c>
      <c r="AP2218" t="str">
        <f t="shared" si="789"/>
        <v/>
      </c>
      <c r="AQ2218" t="str">
        <f t="shared" si="790"/>
        <v/>
      </c>
      <c r="AR2218" t="str">
        <f t="shared" si="791"/>
        <v/>
      </c>
      <c r="AS2218" t="str">
        <f t="shared" si="792"/>
        <v/>
      </c>
      <c r="AT2218" t="str">
        <f t="shared" si="793"/>
        <v/>
      </c>
      <c r="AU2218" t="str">
        <f t="shared" si="794"/>
        <v/>
      </c>
      <c r="AV2218" t="str">
        <f t="shared" si="795"/>
        <v/>
      </c>
      <c r="AW2218">
        <f>'01_指標庫'!$H$4*ISNUMBER($F2218)+'01_指標庫'!$H$5*ISNUMBER($AA2218)+'01_指標庫'!$H$6*ISNUMBER($G2218)+'01_指標庫'!$H$7*ISNUMBER($H2218)+'01_指標庫'!$H$8*ISNUMBER($AF2218)+'01_指標庫'!$H$9*ISNUMBER($AG2218)+'01_指標庫'!$H$10*ISNUMBER($AB2218)+'01_指標庫'!$H$11*ISNUMBER($AC2218)+'01_指標庫'!$H$12*ISNUMBER($AD2218)+'01_指標庫'!$H$13*ISNUMBER($AE2218)+'01_指標庫'!$H$14*ISNUMBER($I2218)+'01_指標庫'!$H$15*ISNUMBER($AH2218)+'01_指標庫'!$H$16*ISNUMBER($K2218)+'01_指標庫'!$H$17*ISNUMBER($AI2218)+'01_指標庫'!$H$18*ISNUMBER($AJ2218)+'01_指標庫'!$H$19*ISNUMBER($AK2218)+'01_指標庫'!$H$20*ISNUMBER($BB2218)+'01_指標庫'!$H$21*ISNUMBER($BC2218)</f>
        <v>51</v>
      </c>
      <c r="AX2218">
        <f>IF(AW2218=0,50,ROUND(('01_指標庫'!$H$4*IF(ISNUMBER($F2218),L2218,0)+'01_指標庫'!$H$5*IF(ISNUMBER($AA2218),AL2218,0)+'01_指標庫'!$H$6*IF(ISNUMBER($G2218),M2218,0)+'01_指標庫'!$H$7*IF(ISNUMBER($H2218),N2218,0)+'01_指標庫'!$H$8*IF(ISNUMBER($AF2218),AQ2218,0)+'01_指標庫'!$H$9*IF(ISNUMBER($AG2218),AR2218,0)+'01_指標庫'!$H$10*IF(ISNUMBER($AB2218),AM2218,0)+'01_指標庫'!$H$11*IF(ISNUMBER($AC2218),AN2218,0)+'01_指標庫'!$H$12*IF(ISNUMBER($AD2218),AO2218,0)+'01_指標庫'!$H$13*IF(ISNUMBER($AE2218),AP2218,0)+'01_指標庫'!$H$14*IF(ISNUMBER($I2218),O2218,0)+'01_指標庫'!$H$15*IF(ISNUMBER($AH2218),AS2218,0)+'01_指標庫'!$H$16*IF(ISNUMBER($K2218),P2218,0)+'01_指標庫'!$H$17*IF(ISNUMBER($AI2218),AT2218,0)+'01_指標庫'!$H$18*IF(ISNUMBER($AJ2218),AU2218,0)+'01_指標庫'!$H$19*IF(ISNUMBER($AK2218),AV2218,0)+'01_指標庫'!$H$20*IF(ISNUMBER($BB2218),BB2218,0)+'01_指標庫'!$H$21*IF(ISNUMBER($BC2218),BC2218,0))/AW2218,1))</f>
        <v>32.4</v>
      </c>
      <c r="AY2218" s="67"/>
      <c r="AZ2218" s="67"/>
      <c r="BA2218" s="66">
        <f t="shared" si="799"/>
        <v>1.6544042542496085E-2</v>
      </c>
      <c r="BB2218">
        <f t="shared" si="800"/>
        <v>100</v>
      </c>
      <c r="BC2218" t="str">
        <f t="shared" si="801"/>
        <v/>
      </c>
    </row>
    <row r="2219" spans="1:55" ht="15" customHeight="1">
      <c r="A2219" s="56">
        <v>2215</v>
      </c>
      <c r="B2219" s="57">
        <v>45776</v>
      </c>
      <c r="C2219" s="56">
        <v>2025</v>
      </c>
      <c r="D2219" s="58" t="s">
        <v>237</v>
      </c>
      <c r="E2219" s="59">
        <v>19544.95</v>
      </c>
      <c r="F2219" s="60">
        <v>-3.1681000000000001E-2</v>
      </c>
      <c r="G2219" s="60">
        <v>-0.118628</v>
      </c>
      <c r="H2219" s="61">
        <v>0.40820000000000001</v>
      </c>
      <c r="I2219" s="62">
        <v>374</v>
      </c>
      <c r="J2219" s="56" t="s">
        <v>235</v>
      </c>
      <c r="K2219" s="63">
        <v>24.17</v>
      </c>
      <c r="L2219" s="56">
        <f t="shared" si="779"/>
        <v>0</v>
      </c>
      <c r="M2219" s="56">
        <f t="shared" si="780"/>
        <v>50</v>
      </c>
      <c r="N2219" s="56">
        <f t="shared" si="781"/>
        <v>50</v>
      </c>
      <c r="O2219" s="56">
        <f t="shared" si="782"/>
        <v>50</v>
      </c>
      <c r="P2219" s="56">
        <f t="shared" si="783"/>
        <v>50</v>
      </c>
      <c r="Q2219" s="63"/>
      <c r="R2219" s="56"/>
      <c r="S2219" s="60">
        <f t="shared" si="796"/>
        <v>6.056428868874697E-3</v>
      </c>
      <c r="T2219" s="64">
        <f t="shared" si="797"/>
        <v>-3.8966202783300097E-2</v>
      </c>
      <c r="V2219" s="65"/>
      <c r="W2219" s="65"/>
      <c r="Y2219" s="15" t="str">
        <f t="shared" si="784"/>
        <v>UNCERTAIN</v>
      </c>
      <c r="AA2219" s="66">
        <f t="shared" si="798"/>
        <v>-2.7558532720618811E-2</v>
      </c>
      <c r="AB2219">
        <f>LOOKUP($B2219,'07_L1政策步階'!$A$4:$A$14,'07_L1政策步階'!$C$4:$C$14)</f>
        <v>0</v>
      </c>
      <c r="AC2219" s="65"/>
      <c r="AD2219" s="65"/>
      <c r="AE2219" s="65"/>
      <c r="AF2219" s="65"/>
      <c r="AG2219" s="65"/>
      <c r="AH2219" s="65"/>
      <c r="AI2219" s="65"/>
      <c r="AJ2219" s="65"/>
      <c r="AK2219" s="65"/>
      <c r="AL2219">
        <f t="shared" si="785"/>
        <v>0</v>
      </c>
      <c r="AM2219">
        <f t="shared" si="786"/>
        <v>50</v>
      </c>
      <c r="AN2219" t="str">
        <f t="shared" si="787"/>
        <v/>
      </c>
      <c r="AO2219" t="str">
        <f t="shared" si="788"/>
        <v/>
      </c>
      <c r="AP2219" t="str">
        <f t="shared" si="789"/>
        <v/>
      </c>
      <c r="AQ2219" t="str">
        <f t="shared" si="790"/>
        <v/>
      </c>
      <c r="AR2219" t="str">
        <f t="shared" si="791"/>
        <v/>
      </c>
      <c r="AS2219" t="str">
        <f t="shared" si="792"/>
        <v/>
      </c>
      <c r="AT2219" t="str">
        <f t="shared" si="793"/>
        <v/>
      </c>
      <c r="AU2219" t="str">
        <f t="shared" si="794"/>
        <v/>
      </c>
      <c r="AV2219" t="str">
        <f t="shared" si="795"/>
        <v/>
      </c>
      <c r="AW2219">
        <f>'01_指標庫'!$H$4*ISNUMBER($F2219)+'01_指標庫'!$H$5*ISNUMBER($AA2219)+'01_指標庫'!$H$6*ISNUMBER($G2219)+'01_指標庫'!$H$7*ISNUMBER($H2219)+'01_指標庫'!$H$8*ISNUMBER($AF2219)+'01_指標庫'!$H$9*ISNUMBER($AG2219)+'01_指標庫'!$H$10*ISNUMBER($AB2219)+'01_指標庫'!$H$11*ISNUMBER($AC2219)+'01_指標庫'!$H$12*ISNUMBER($AD2219)+'01_指標庫'!$H$13*ISNUMBER($AE2219)+'01_指標庫'!$H$14*ISNUMBER($I2219)+'01_指標庫'!$H$15*ISNUMBER($AH2219)+'01_指標庫'!$H$16*ISNUMBER($K2219)+'01_指標庫'!$H$17*ISNUMBER($AI2219)+'01_指標庫'!$H$18*ISNUMBER($AJ2219)+'01_指標庫'!$H$19*ISNUMBER($AK2219)+'01_指標庫'!$H$20*ISNUMBER($BB2219)+'01_指標庫'!$H$21*ISNUMBER($BC2219)</f>
        <v>51</v>
      </c>
      <c r="AX2219">
        <f>IF(AW2219=0,50,ROUND(('01_指標庫'!$H$4*IF(ISNUMBER($F2219),L2219,0)+'01_指標庫'!$H$5*IF(ISNUMBER($AA2219),AL2219,0)+'01_指標庫'!$H$6*IF(ISNUMBER($G2219),M2219,0)+'01_指標庫'!$H$7*IF(ISNUMBER($H2219),N2219,0)+'01_指標庫'!$H$8*IF(ISNUMBER($AF2219),AQ2219,0)+'01_指標庫'!$H$9*IF(ISNUMBER($AG2219),AR2219,0)+'01_指標庫'!$H$10*IF(ISNUMBER($AB2219),AM2219,0)+'01_指標庫'!$H$11*IF(ISNUMBER($AC2219),AN2219,0)+'01_指標庫'!$H$12*IF(ISNUMBER($AD2219),AO2219,0)+'01_指標庫'!$H$13*IF(ISNUMBER($AE2219),AP2219,0)+'01_指標庫'!$H$14*IF(ISNUMBER($I2219),O2219,0)+'01_指標庫'!$H$15*IF(ISNUMBER($AH2219),AS2219,0)+'01_指標庫'!$H$16*IF(ISNUMBER($K2219),P2219,0)+'01_指標庫'!$H$17*IF(ISNUMBER($AI2219),AT2219,0)+'01_指標庫'!$H$18*IF(ISNUMBER($AJ2219),AU2219,0)+'01_指標庫'!$H$19*IF(ISNUMBER($AK2219),AV2219,0)+'01_指標庫'!$H$20*IF(ISNUMBER($BB2219),BB2219,0)+'01_指標庫'!$H$21*IF(ISNUMBER($BC2219),BC2219,0))/AW2219,1))</f>
        <v>46.1</v>
      </c>
      <c r="AY2219" s="67"/>
      <c r="AZ2219" s="67"/>
      <c r="BA2219" s="66">
        <f t="shared" si="799"/>
        <v>2.6002496070029357E-2</v>
      </c>
      <c r="BB2219">
        <f t="shared" si="800"/>
        <v>100</v>
      </c>
      <c r="BC2219" t="str">
        <f t="shared" si="801"/>
        <v/>
      </c>
    </row>
    <row r="2220" spans="1:55" ht="15" customHeight="1">
      <c r="A2220" s="56">
        <v>2216</v>
      </c>
      <c r="B2220" s="57">
        <v>45777</v>
      </c>
      <c r="C2220" s="56">
        <v>2025</v>
      </c>
      <c r="D2220" s="58" t="s">
        <v>238</v>
      </c>
      <c r="E2220" s="59">
        <v>19571.02</v>
      </c>
      <c r="F2220" s="60">
        <v>-3.0207000000000001E-2</v>
      </c>
      <c r="G2220" s="60">
        <v>-0.117453</v>
      </c>
      <c r="H2220" s="61">
        <v>0.36730000000000002</v>
      </c>
      <c r="I2220" s="62">
        <v>394</v>
      </c>
      <c r="J2220" s="56" t="s">
        <v>235</v>
      </c>
      <c r="K2220" s="63">
        <v>24.7</v>
      </c>
      <c r="L2220" s="56">
        <f t="shared" si="779"/>
        <v>0</v>
      </c>
      <c r="M2220" s="56">
        <f t="shared" si="780"/>
        <v>50</v>
      </c>
      <c r="N2220" s="56">
        <f t="shared" si="781"/>
        <v>0</v>
      </c>
      <c r="O2220" s="56">
        <f t="shared" si="782"/>
        <v>50</v>
      </c>
      <c r="P2220" s="56">
        <f t="shared" si="783"/>
        <v>50</v>
      </c>
      <c r="Q2220" s="63"/>
      <c r="R2220" s="56"/>
      <c r="S2220" s="60">
        <f t="shared" si="796"/>
        <v>1.3338483853886363E-3</v>
      </c>
      <c r="T2220" s="64">
        <f t="shared" si="797"/>
        <v>2.1928009929664816E-2</v>
      </c>
      <c r="V2220" s="65"/>
      <c r="W2220" s="65"/>
      <c r="Y2220" s="15" t="str">
        <f t="shared" si="784"/>
        <v>HARD</v>
      </c>
      <c r="AA2220" s="66">
        <f t="shared" si="798"/>
        <v>-2.9945686256063753E-2</v>
      </c>
      <c r="AB2220">
        <f>LOOKUP($B2220,'07_L1政策步階'!$A$4:$A$14,'07_L1政策步階'!$C$4:$C$14)</f>
        <v>0</v>
      </c>
      <c r="AC2220" s="65"/>
      <c r="AD2220" s="65"/>
      <c r="AE2220" s="65"/>
      <c r="AF2220" s="65"/>
      <c r="AG2220" s="65"/>
      <c r="AH2220" s="65"/>
      <c r="AI2220" s="65"/>
      <c r="AJ2220" s="65"/>
      <c r="AK2220" s="65"/>
      <c r="AL2220">
        <f t="shared" si="785"/>
        <v>0</v>
      </c>
      <c r="AM2220">
        <f t="shared" si="786"/>
        <v>50</v>
      </c>
      <c r="AN2220" t="str">
        <f t="shared" si="787"/>
        <v/>
      </c>
      <c r="AO2220" t="str">
        <f t="shared" si="788"/>
        <v/>
      </c>
      <c r="AP2220" t="str">
        <f t="shared" si="789"/>
        <v/>
      </c>
      <c r="AQ2220" t="str">
        <f t="shared" si="790"/>
        <v/>
      </c>
      <c r="AR2220" t="str">
        <f t="shared" si="791"/>
        <v/>
      </c>
      <c r="AS2220" t="str">
        <f t="shared" si="792"/>
        <v/>
      </c>
      <c r="AT2220" t="str">
        <f t="shared" si="793"/>
        <v/>
      </c>
      <c r="AU2220" t="str">
        <f t="shared" si="794"/>
        <v/>
      </c>
      <c r="AV2220" t="str">
        <f t="shared" si="795"/>
        <v/>
      </c>
      <c r="AW2220">
        <f>'01_指標庫'!$H$4*ISNUMBER($F2220)+'01_指標庫'!$H$5*ISNUMBER($AA2220)+'01_指標庫'!$H$6*ISNUMBER($G2220)+'01_指標庫'!$H$7*ISNUMBER($H2220)+'01_指標庫'!$H$8*ISNUMBER($AF2220)+'01_指標庫'!$H$9*ISNUMBER($AG2220)+'01_指標庫'!$H$10*ISNUMBER($AB2220)+'01_指標庫'!$H$11*ISNUMBER($AC2220)+'01_指標庫'!$H$12*ISNUMBER($AD2220)+'01_指標庫'!$H$13*ISNUMBER($AE2220)+'01_指標庫'!$H$14*ISNUMBER($I2220)+'01_指標庫'!$H$15*ISNUMBER($AH2220)+'01_指標庫'!$H$16*ISNUMBER($K2220)+'01_指標庫'!$H$17*ISNUMBER($AI2220)+'01_指標庫'!$H$18*ISNUMBER($AJ2220)+'01_指標庫'!$H$19*ISNUMBER($AK2220)+'01_指標庫'!$H$20*ISNUMBER($BB2220)+'01_指標庫'!$H$21*ISNUMBER($BC2220)</f>
        <v>51</v>
      </c>
      <c r="AX2220">
        <f>IF(AW2220=0,50,ROUND(('01_指標庫'!$H$4*IF(ISNUMBER($F2220),L2220,0)+'01_指標庫'!$H$5*IF(ISNUMBER($AA2220),AL2220,0)+'01_指標庫'!$H$6*IF(ISNUMBER($G2220),M2220,0)+'01_指標庫'!$H$7*IF(ISNUMBER($H2220),N2220,0)+'01_指標庫'!$H$8*IF(ISNUMBER($AF2220),AQ2220,0)+'01_指標庫'!$H$9*IF(ISNUMBER($AG2220),AR2220,0)+'01_指標庫'!$H$10*IF(ISNUMBER($AB2220),AM2220,0)+'01_指標庫'!$H$11*IF(ISNUMBER($AC2220),AN2220,0)+'01_指標庫'!$H$12*IF(ISNUMBER($AD2220),AO2220,0)+'01_指標庫'!$H$13*IF(ISNUMBER($AE2220),AP2220,0)+'01_指標庫'!$H$14*IF(ISNUMBER($I2220),O2220,0)+'01_指標庫'!$H$15*IF(ISNUMBER($AH2220),AS2220,0)+'01_指標庫'!$H$16*IF(ISNUMBER($K2220),P2220,0)+'01_指標庫'!$H$17*IF(ISNUMBER($AI2220),AT2220,0)+'01_指標庫'!$H$18*IF(ISNUMBER($AJ2220),AU2220,0)+'01_指標庫'!$H$19*IF(ISNUMBER($AK2220),AV2220,0)+'01_指標庫'!$H$20*IF(ISNUMBER($BB2220),BB2220,0)+'01_指標庫'!$H$21*IF(ISNUMBER($BC2220),BC2220,0))/AW2220,1))</f>
        <v>38.200000000000003</v>
      </c>
      <c r="AY2220" s="67"/>
      <c r="AZ2220" s="67"/>
      <c r="BA2220" s="66">
        <f t="shared" si="799"/>
        <v>3.1283941887456646E-2</v>
      </c>
      <c r="BB2220">
        <f t="shared" si="800"/>
        <v>100</v>
      </c>
      <c r="BC2220" t="str">
        <f t="shared" si="801"/>
        <v/>
      </c>
    </row>
    <row r="2221" spans="1:55" ht="15" customHeight="1">
      <c r="A2221" s="56">
        <v>2217</v>
      </c>
      <c r="B2221" s="57">
        <v>45778</v>
      </c>
      <c r="C2221" s="56">
        <v>2025</v>
      </c>
      <c r="D2221" s="58" t="s">
        <v>239</v>
      </c>
      <c r="E2221" s="59">
        <v>19786.71</v>
      </c>
      <c r="F2221" s="60">
        <v>-1.9373000000000001E-2</v>
      </c>
      <c r="G2221" s="60">
        <v>-0.107726</v>
      </c>
      <c r="H2221" s="61">
        <v>0.38779999999999998</v>
      </c>
      <c r="I2221" s="62">
        <v>378</v>
      </c>
      <c r="J2221" s="56" t="s">
        <v>235</v>
      </c>
      <c r="K2221" s="63">
        <v>24.6</v>
      </c>
      <c r="L2221" s="56">
        <f t="shared" si="779"/>
        <v>50</v>
      </c>
      <c r="M2221" s="56">
        <f t="shared" si="780"/>
        <v>50</v>
      </c>
      <c r="N2221" s="56">
        <f t="shared" si="781"/>
        <v>0</v>
      </c>
      <c r="O2221" s="56">
        <f t="shared" si="782"/>
        <v>50</v>
      </c>
      <c r="P2221" s="56">
        <f t="shared" si="783"/>
        <v>50</v>
      </c>
      <c r="Q2221" s="63"/>
      <c r="R2221" s="56"/>
      <c r="S2221" s="60">
        <f t="shared" si="796"/>
        <v>1.1020887005378288E-2</v>
      </c>
      <c r="T2221" s="64">
        <f t="shared" si="797"/>
        <v>-4.0485829959513442E-3</v>
      </c>
      <c r="V2221" s="65"/>
      <c r="W2221" s="65"/>
      <c r="Y2221" s="15" t="str">
        <f t="shared" si="784"/>
        <v>UNCERTAIN</v>
      </c>
      <c r="AA2221" s="66">
        <f t="shared" si="798"/>
        <v>-3.2169279301946019E-2</v>
      </c>
      <c r="AB2221">
        <f>LOOKUP($B2221,'07_L1政策步階'!$A$4:$A$14,'07_L1政策步階'!$C$4:$C$14)</f>
        <v>0</v>
      </c>
      <c r="AC2221" s="65"/>
      <c r="AD2221" s="65"/>
      <c r="AE2221" s="65"/>
      <c r="AF2221" s="65"/>
      <c r="AG2221" s="65"/>
      <c r="AH2221" s="65"/>
      <c r="AI2221" s="65"/>
      <c r="AJ2221" s="65"/>
      <c r="AK2221" s="65"/>
      <c r="AL2221">
        <f t="shared" si="785"/>
        <v>0</v>
      </c>
      <c r="AM2221">
        <f t="shared" si="786"/>
        <v>50</v>
      </c>
      <c r="AN2221" t="str">
        <f t="shared" si="787"/>
        <v/>
      </c>
      <c r="AO2221" t="str">
        <f t="shared" si="788"/>
        <v/>
      </c>
      <c r="AP2221" t="str">
        <f t="shared" si="789"/>
        <v/>
      </c>
      <c r="AQ2221" t="str">
        <f t="shared" si="790"/>
        <v/>
      </c>
      <c r="AR2221" t="str">
        <f t="shared" si="791"/>
        <v/>
      </c>
      <c r="AS2221" t="str">
        <f t="shared" si="792"/>
        <v/>
      </c>
      <c r="AT2221" t="str">
        <f t="shared" si="793"/>
        <v/>
      </c>
      <c r="AU2221" t="str">
        <f t="shared" si="794"/>
        <v/>
      </c>
      <c r="AV2221" t="str">
        <f t="shared" si="795"/>
        <v/>
      </c>
      <c r="AW2221">
        <f>'01_指標庫'!$H$4*ISNUMBER($F2221)+'01_指標庫'!$H$5*ISNUMBER($AA2221)+'01_指標庫'!$H$6*ISNUMBER($G2221)+'01_指標庫'!$H$7*ISNUMBER($H2221)+'01_指標庫'!$H$8*ISNUMBER($AF2221)+'01_指標庫'!$H$9*ISNUMBER($AG2221)+'01_指標庫'!$H$10*ISNUMBER($AB2221)+'01_指標庫'!$H$11*ISNUMBER($AC2221)+'01_指標庫'!$H$12*ISNUMBER($AD2221)+'01_指標庫'!$H$13*ISNUMBER($AE2221)+'01_指標庫'!$H$14*ISNUMBER($I2221)+'01_指標庫'!$H$15*ISNUMBER($AH2221)+'01_指標庫'!$H$16*ISNUMBER($K2221)+'01_指標庫'!$H$17*ISNUMBER($AI2221)+'01_指標庫'!$H$18*ISNUMBER($AJ2221)+'01_指標庫'!$H$19*ISNUMBER($AK2221)+'01_指標庫'!$H$20*ISNUMBER($BB2221)+'01_指標庫'!$H$21*ISNUMBER($BC2221)</f>
        <v>51</v>
      </c>
      <c r="AX2221">
        <f>IF(AW2221=0,50,ROUND(('01_指標庫'!$H$4*IF(ISNUMBER($F2221),L2221,0)+'01_指標庫'!$H$5*IF(ISNUMBER($AA2221),AL2221,0)+'01_指標庫'!$H$6*IF(ISNUMBER($G2221),M2221,0)+'01_指標庫'!$H$7*IF(ISNUMBER($H2221),N2221,0)+'01_指標庫'!$H$8*IF(ISNUMBER($AF2221),AQ2221,0)+'01_指標庫'!$H$9*IF(ISNUMBER($AG2221),AR2221,0)+'01_指標庫'!$H$10*IF(ISNUMBER($AB2221),AM2221,0)+'01_指標庫'!$H$11*IF(ISNUMBER($AC2221),AN2221,0)+'01_指標庫'!$H$12*IF(ISNUMBER($AD2221),AO2221,0)+'01_指標庫'!$H$13*IF(ISNUMBER($AE2221),AP2221,0)+'01_指標庫'!$H$14*IF(ISNUMBER($I2221),O2221,0)+'01_指標庫'!$H$15*IF(ISNUMBER($AH2221),AS2221,0)+'01_指標庫'!$H$16*IF(ISNUMBER($K2221),P2221,0)+'01_指標庫'!$H$17*IF(ISNUMBER($AI2221),AT2221,0)+'01_指標庫'!$H$18*IF(ISNUMBER($AJ2221),AU2221,0)+'01_指標庫'!$H$19*IF(ISNUMBER($AK2221),AV2221,0)+'01_指標庫'!$H$20*IF(ISNUMBER($BB2221),BB2221,0)+'01_指標庫'!$H$21*IF(ISNUMBER($BC2221),BC2221,0))/AW2221,1))</f>
        <v>46.1</v>
      </c>
      <c r="AY2221" s="67"/>
      <c r="AZ2221" s="67"/>
      <c r="BA2221" s="66">
        <f t="shared" si="799"/>
        <v>2.9008911443370478E-2</v>
      </c>
      <c r="BB2221">
        <f t="shared" si="800"/>
        <v>100</v>
      </c>
      <c r="BC2221" t="str">
        <f t="shared" si="801"/>
        <v/>
      </c>
    </row>
    <row r="2222" spans="1:55" ht="15" customHeight="1">
      <c r="A2222" s="56">
        <v>2218</v>
      </c>
      <c r="B2222" s="57">
        <v>45779</v>
      </c>
      <c r="C2222" s="56">
        <v>2025</v>
      </c>
      <c r="D2222" s="58" t="s">
        <v>234</v>
      </c>
      <c r="E2222" s="59">
        <v>20102.61</v>
      </c>
      <c r="F2222" s="60">
        <v>-3.6440000000000001E-3</v>
      </c>
      <c r="G2222" s="60">
        <v>-9.3480999999999995E-2</v>
      </c>
      <c r="H2222" s="61">
        <v>0.42859999999999998</v>
      </c>
      <c r="I2222" s="62">
        <v>360</v>
      </c>
      <c r="J2222" s="56" t="s">
        <v>235</v>
      </c>
      <c r="K2222" s="63">
        <v>22.68</v>
      </c>
      <c r="L2222" s="56">
        <f t="shared" si="779"/>
        <v>50</v>
      </c>
      <c r="M2222" s="56">
        <f t="shared" si="780"/>
        <v>50</v>
      </c>
      <c r="N2222" s="56">
        <f t="shared" si="781"/>
        <v>50</v>
      </c>
      <c r="O2222" s="56">
        <f t="shared" si="782"/>
        <v>50</v>
      </c>
      <c r="P2222" s="56">
        <f t="shared" si="783"/>
        <v>50</v>
      </c>
      <c r="Q2222" s="63"/>
      <c r="R2222" s="56"/>
      <c r="S2222" s="60">
        <f t="shared" si="796"/>
        <v>1.5965261531603936E-2</v>
      </c>
      <c r="T2222" s="64">
        <f t="shared" si="797"/>
        <v>-7.8048780487804947E-2</v>
      </c>
      <c r="V2222" s="65"/>
      <c r="W2222" s="68"/>
      <c r="Y2222" s="15" t="str">
        <f t="shared" si="784"/>
        <v>UNCERTAIN</v>
      </c>
      <c r="AA2222" s="66">
        <f t="shared" si="798"/>
        <v>-3.4046574204243396E-2</v>
      </c>
      <c r="AB2222">
        <f>LOOKUP($B2222,'07_L1政策步階'!$A$4:$A$14,'07_L1政策步階'!$C$4:$C$14)</f>
        <v>0</v>
      </c>
      <c r="AC2222" s="65"/>
      <c r="AD2222" s="65"/>
      <c r="AE2222" s="65"/>
      <c r="AF2222" s="65"/>
      <c r="AG2222" s="65"/>
      <c r="AH2222" s="65"/>
      <c r="AI2222" s="65"/>
      <c r="AJ2222" s="65"/>
      <c r="AK2222" s="65"/>
      <c r="AL2222">
        <f t="shared" si="785"/>
        <v>0</v>
      </c>
      <c r="AM2222">
        <f t="shared" si="786"/>
        <v>50</v>
      </c>
      <c r="AN2222" t="str">
        <f t="shared" si="787"/>
        <v/>
      </c>
      <c r="AO2222" t="str">
        <f t="shared" si="788"/>
        <v/>
      </c>
      <c r="AP2222" t="str">
        <f t="shared" si="789"/>
        <v/>
      </c>
      <c r="AQ2222" t="str">
        <f t="shared" si="790"/>
        <v/>
      </c>
      <c r="AR2222" t="str">
        <f t="shared" si="791"/>
        <v/>
      </c>
      <c r="AS2222" t="str">
        <f t="shared" si="792"/>
        <v/>
      </c>
      <c r="AT2222" t="str">
        <f t="shared" si="793"/>
        <v/>
      </c>
      <c r="AU2222" t="str">
        <f t="shared" si="794"/>
        <v/>
      </c>
      <c r="AV2222" t="str">
        <f t="shared" si="795"/>
        <v/>
      </c>
      <c r="AW2222">
        <f>'01_指標庫'!$H$4*ISNUMBER($F2222)+'01_指標庫'!$H$5*ISNUMBER($AA2222)+'01_指標庫'!$H$6*ISNUMBER($G2222)+'01_指標庫'!$H$7*ISNUMBER($H2222)+'01_指標庫'!$H$8*ISNUMBER($AF2222)+'01_指標庫'!$H$9*ISNUMBER($AG2222)+'01_指標庫'!$H$10*ISNUMBER($AB2222)+'01_指標庫'!$H$11*ISNUMBER($AC2222)+'01_指標庫'!$H$12*ISNUMBER($AD2222)+'01_指標庫'!$H$13*ISNUMBER($AE2222)+'01_指標庫'!$H$14*ISNUMBER($I2222)+'01_指標庫'!$H$15*ISNUMBER($AH2222)+'01_指標庫'!$H$16*ISNUMBER($K2222)+'01_指標庫'!$H$17*ISNUMBER($AI2222)+'01_指標庫'!$H$18*ISNUMBER($AJ2222)+'01_指標庫'!$H$19*ISNUMBER($AK2222)+'01_指標庫'!$H$20*ISNUMBER($BB2222)+'01_指標庫'!$H$21*ISNUMBER($BC2222)</f>
        <v>51</v>
      </c>
      <c r="AX2222">
        <f>IF(AW2222=0,50,ROUND(('01_指標庫'!$H$4*IF(ISNUMBER($F2222),L2222,0)+'01_指標庫'!$H$5*IF(ISNUMBER($AA2222),AL2222,0)+'01_指標庫'!$H$6*IF(ISNUMBER($G2222),M2222,0)+'01_指標庫'!$H$7*IF(ISNUMBER($H2222),N2222,0)+'01_指標庫'!$H$8*IF(ISNUMBER($AF2222),AQ2222,0)+'01_指標庫'!$H$9*IF(ISNUMBER($AG2222),AR2222,0)+'01_指標庫'!$H$10*IF(ISNUMBER($AB2222),AM2222,0)+'01_指標庫'!$H$11*IF(ISNUMBER($AC2222),AN2222,0)+'01_指標庫'!$H$12*IF(ISNUMBER($AD2222),AO2222,0)+'01_指標庫'!$H$13*IF(ISNUMBER($AE2222),AP2222,0)+'01_指標庫'!$H$14*IF(ISNUMBER($I2222),O2222,0)+'01_指標庫'!$H$15*IF(ISNUMBER($AH2222),AS2222,0)+'01_指標庫'!$H$16*IF(ISNUMBER($K2222),P2222,0)+'01_指標庫'!$H$17*IF(ISNUMBER($AI2222),AT2222,0)+'01_指標庫'!$H$18*IF(ISNUMBER($AJ2222),AU2222,0)+'01_指標庫'!$H$19*IF(ISNUMBER($AK2222),AV2222,0)+'01_指標庫'!$H$20*IF(ISNUMBER($BB2222),BB2222,0)+'01_指標庫'!$H$21*IF(ISNUMBER($BC2222),BC2222,0))/AW2222,1))</f>
        <v>53.9</v>
      </c>
      <c r="AY2222" s="67"/>
      <c r="AZ2222" s="67"/>
      <c r="BA2222" s="66">
        <f t="shared" si="799"/>
        <v>2.6100880804718063E-2</v>
      </c>
      <c r="BB2222">
        <f t="shared" si="800"/>
        <v>100</v>
      </c>
      <c r="BC2222" t="str">
        <f t="shared" si="801"/>
        <v/>
      </c>
    </row>
    <row r="2223" spans="1:55" ht="15" customHeight="1">
      <c r="A2223" s="56">
        <v>2219</v>
      </c>
      <c r="B2223" s="57">
        <v>45782</v>
      </c>
      <c r="C2223" s="56">
        <v>2025</v>
      </c>
      <c r="D2223" s="58" t="s">
        <v>236</v>
      </c>
      <c r="E2223" s="59">
        <v>19967.939999999999</v>
      </c>
      <c r="F2223" s="60">
        <v>-1.0359999999999999E-2</v>
      </c>
      <c r="G2223" s="60">
        <v>-9.9554000000000004E-2</v>
      </c>
      <c r="H2223" s="61">
        <v>0.42859999999999998</v>
      </c>
      <c r="I2223" s="62">
        <v>360</v>
      </c>
      <c r="J2223" s="56" t="s">
        <v>235</v>
      </c>
      <c r="K2223" s="63">
        <v>23.64</v>
      </c>
      <c r="L2223" s="56">
        <f t="shared" si="779"/>
        <v>50</v>
      </c>
      <c r="M2223" s="56">
        <f t="shared" si="780"/>
        <v>50</v>
      </c>
      <c r="N2223" s="56">
        <f t="shared" si="781"/>
        <v>50</v>
      </c>
      <c r="O2223" s="56">
        <f t="shared" si="782"/>
        <v>50</v>
      </c>
      <c r="P2223" s="56">
        <f t="shared" si="783"/>
        <v>50</v>
      </c>
      <c r="Q2223" s="63"/>
      <c r="R2223" s="56"/>
      <c r="S2223" s="60">
        <f t="shared" si="796"/>
        <v>-6.6991301129555314E-3</v>
      </c>
      <c r="T2223" s="64">
        <f t="shared" si="797"/>
        <v>4.2328042328042326E-2</v>
      </c>
      <c r="V2223" s="65"/>
      <c r="W2223" s="65"/>
      <c r="Y2223" s="15" t="str">
        <f t="shared" si="784"/>
        <v>UNCERTAIN</v>
      </c>
      <c r="AA2223" s="66">
        <f t="shared" si="798"/>
        <v>-3.5718680750609466E-2</v>
      </c>
      <c r="AB2223">
        <f>LOOKUP($B2223,'07_L1政策步階'!$A$4:$A$14,'07_L1政策步階'!$C$4:$C$14)</f>
        <v>0</v>
      </c>
      <c r="AC2223" s="65"/>
      <c r="AD2223" s="65"/>
      <c r="AE2223" s="65"/>
      <c r="AF2223" s="65"/>
      <c r="AG2223" s="65"/>
      <c r="AH2223" s="65"/>
      <c r="AI2223" s="65"/>
      <c r="AJ2223" s="65"/>
      <c r="AK2223" s="65"/>
      <c r="AL2223">
        <f t="shared" si="785"/>
        <v>0</v>
      </c>
      <c r="AM2223">
        <f t="shared" si="786"/>
        <v>50</v>
      </c>
      <c r="AN2223" t="str">
        <f t="shared" si="787"/>
        <v/>
      </c>
      <c r="AO2223" t="str">
        <f t="shared" si="788"/>
        <v/>
      </c>
      <c r="AP2223" t="str">
        <f t="shared" si="789"/>
        <v/>
      </c>
      <c r="AQ2223" t="str">
        <f t="shared" si="790"/>
        <v/>
      </c>
      <c r="AR2223" t="str">
        <f t="shared" si="791"/>
        <v/>
      </c>
      <c r="AS2223" t="str">
        <f t="shared" si="792"/>
        <v/>
      </c>
      <c r="AT2223" t="str">
        <f t="shared" si="793"/>
        <v/>
      </c>
      <c r="AU2223" t="str">
        <f t="shared" si="794"/>
        <v/>
      </c>
      <c r="AV2223" t="str">
        <f t="shared" si="795"/>
        <v/>
      </c>
      <c r="AW2223">
        <f>'01_指標庫'!$H$4*ISNUMBER($F2223)+'01_指標庫'!$H$5*ISNUMBER($AA2223)+'01_指標庫'!$H$6*ISNUMBER($G2223)+'01_指標庫'!$H$7*ISNUMBER($H2223)+'01_指標庫'!$H$8*ISNUMBER($AF2223)+'01_指標庫'!$H$9*ISNUMBER($AG2223)+'01_指標庫'!$H$10*ISNUMBER($AB2223)+'01_指標庫'!$H$11*ISNUMBER($AC2223)+'01_指標庫'!$H$12*ISNUMBER($AD2223)+'01_指標庫'!$H$13*ISNUMBER($AE2223)+'01_指標庫'!$H$14*ISNUMBER($I2223)+'01_指標庫'!$H$15*ISNUMBER($AH2223)+'01_指標庫'!$H$16*ISNUMBER($K2223)+'01_指標庫'!$H$17*ISNUMBER($AI2223)+'01_指標庫'!$H$18*ISNUMBER($AJ2223)+'01_指標庫'!$H$19*ISNUMBER($AK2223)+'01_指標庫'!$H$20*ISNUMBER($BB2223)+'01_指標庫'!$H$21*ISNUMBER($BC2223)</f>
        <v>51</v>
      </c>
      <c r="AX2223">
        <f>IF(AW2223=0,50,ROUND(('01_指標庫'!$H$4*IF(ISNUMBER($F2223),L2223,0)+'01_指標庫'!$H$5*IF(ISNUMBER($AA2223),AL2223,0)+'01_指標庫'!$H$6*IF(ISNUMBER($G2223),M2223,0)+'01_指標庫'!$H$7*IF(ISNUMBER($H2223),N2223,0)+'01_指標庫'!$H$8*IF(ISNUMBER($AF2223),AQ2223,0)+'01_指標庫'!$H$9*IF(ISNUMBER($AG2223),AR2223,0)+'01_指標庫'!$H$10*IF(ISNUMBER($AB2223),AM2223,0)+'01_指標庫'!$H$11*IF(ISNUMBER($AC2223),AN2223,0)+'01_指標庫'!$H$12*IF(ISNUMBER($AD2223),AO2223,0)+'01_指標庫'!$H$13*IF(ISNUMBER($AE2223),AP2223,0)+'01_指標庫'!$H$14*IF(ISNUMBER($I2223),O2223,0)+'01_指標庫'!$H$15*IF(ISNUMBER($AH2223),AS2223,0)+'01_指標庫'!$H$16*IF(ISNUMBER($K2223),P2223,0)+'01_指標庫'!$H$17*IF(ISNUMBER($AI2223),AT2223,0)+'01_指標庫'!$H$18*IF(ISNUMBER($AJ2223),AU2223,0)+'01_指標庫'!$H$19*IF(ISNUMBER($AK2223),AV2223,0)+'01_指標庫'!$H$20*IF(ISNUMBER($BB2223),BB2223,0)+'01_指標庫'!$H$21*IF(ISNUMBER($BC2223),BC2223,0))/AW2223,1))</f>
        <v>53.9</v>
      </c>
      <c r="AY2223" s="67"/>
      <c r="AZ2223" s="67"/>
      <c r="BA2223" s="66">
        <f t="shared" si="799"/>
        <v>2.0252384905148579E-2</v>
      </c>
      <c r="BB2223">
        <f t="shared" si="800"/>
        <v>100</v>
      </c>
      <c r="BC2223" t="str">
        <f t="shared" si="801"/>
        <v/>
      </c>
    </row>
    <row r="2224" spans="1:55" ht="15" customHeight="1">
      <c r="A2224" s="56">
        <v>2220</v>
      </c>
      <c r="B2224" s="57">
        <v>45783</v>
      </c>
      <c r="C2224" s="56">
        <v>2025</v>
      </c>
      <c r="D2224" s="58" t="s">
        <v>237</v>
      </c>
      <c r="E2224" s="59">
        <v>19791.349999999999</v>
      </c>
      <c r="F2224" s="60">
        <v>-1.9133000000000001E-2</v>
      </c>
      <c r="G2224" s="60">
        <v>-0.107517</v>
      </c>
      <c r="H2224" s="61">
        <v>0.38779999999999998</v>
      </c>
      <c r="I2224" s="62">
        <v>366</v>
      </c>
      <c r="J2224" s="56" t="s">
        <v>235</v>
      </c>
      <c r="K2224" s="63">
        <v>24.76</v>
      </c>
      <c r="L2224" s="56">
        <f t="shared" si="779"/>
        <v>50</v>
      </c>
      <c r="M2224" s="56">
        <f t="shared" si="780"/>
        <v>50</v>
      </c>
      <c r="N2224" s="56">
        <f t="shared" si="781"/>
        <v>0</v>
      </c>
      <c r="O2224" s="56">
        <f t="shared" si="782"/>
        <v>50</v>
      </c>
      <c r="P2224" s="56">
        <f t="shared" si="783"/>
        <v>50</v>
      </c>
      <c r="Q2224" s="63"/>
      <c r="R2224" s="56"/>
      <c r="S2224" s="60">
        <f t="shared" si="796"/>
        <v>-8.8436764132905354E-3</v>
      </c>
      <c r="T2224" s="64">
        <f t="shared" si="797"/>
        <v>4.7377326565143818E-2</v>
      </c>
      <c r="V2224" s="65"/>
      <c r="W2224" s="65"/>
      <c r="Y2224" s="15" t="str">
        <f t="shared" si="784"/>
        <v>UNCERTAIN</v>
      </c>
      <c r="AA2224" s="66">
        <f t="shared" si="798"/>
        <v>-3.72862996084945E-2</v>
      </c>
      <c r="AB2224">
        <f>LOOKUP($B2224,'07_L1政策步階'!$A$4:$A$14,'07_L1政策步階'!$C$4:$C$14)</f>
        <v>0</v>
      </c>
      <c r="AC2224" s="65"/>
      <c r="AD2224" s="65"/>
      <c r="AE2224" s="65"/>
      <c r="AF2224" s="65"/>
      <c r="AG2224" s="65"/>
      <c r="AH2224" s="65"/>
      <c r="AI2224" s="65"/>
      <c r="AJ2224" s="65"/>
      <c r="AK2224" s="65"/>
      <c r="AL2224">
        <f t="shared" si="785"/>
        <v>0</v>
      </c>
      <c r="AM2224">
        <f t="shared" si="786"/>
        <v>50</v>
      </c>
      <c r="AN2224" t="str">
        <f t="shared" si="787"/>
        <v/>
      </c>
      <c r="AO2224" t="str">
        <f t="shared" si="788"/>
        <v/>
      </c>
      <c r="AP2224" t="str">
        <f t="shared" si="789"/>
        <v/>
      </c>
      <c r="AQ2224" t="str">
        <f t="shared" si="790"/>
        <v/>
      </c>
      <c r="AR2224" t="str">
        <f t="shared" si="791"/>
        <v/>
      </c>
      <c r="AS2224" t="str">
        <f t="shared" si="792"/>
        <v/>
      </c>
      <c r="AT2224" t="str">
        <f t="shared" si="793"/>
        <v/>
      </c>
      <c r="AU2224" t="str">
        <f t="shared" si="794"/>
        <v/>
      </c>
      <c r="AV2224" t="str">
        <f t="shared" si="795"/>
        <v/>
      </c>
      <c r="AW2224">
        <f>'01_指標庫'!$H$4*ISNUMBER($F2224)+'01_指標庫'!$H$5*ISNUMBER($AA2224)+'01_指標庫'!$H$6*ISNUMBER($G2224)+'01_指標庫'!$H$7*ISNUMBER($H2224)+'01_指標庫'!$H$8*ISNUMBER($AF2224)+'01_指標庫'!$H$9*ISNUMBER($AG2224)+'01_指標庫'!$H$10*ISNUMBER($AB2224)+'01_指標庫'!$H$11*ISNUMBER($AC2224)+'01_指標庫'!$H$12*ISNUMBER($AD2224)+'01_指標庫'!$H$13*ISNUMBER($AE2224)+'01_指標庫'!$H$14*ISNUMBER($I2224)+'01_指標庫'!$H$15*ISNUMBER($AH2224)+'01_指標庫'!$H$16*ISNUMBER($K2224)+'01_指標庫'!$H$17*ISNUMBER($AI2224)+'01_指標庫'!$H$18*ISNUMBER($AJ2224)+'01_指標庫'!$H$19*ISNUMBER($AK2224)+'01_指標庫'!$H$20*ISNUMBER($BB2224)+'01_指標庫'!$H$21*ISNUMBER($BC2224)</f>
        <v>51</v>
      </c>
      <c r="AX2224">
        <f>IF(AW2224=0,50,ROUND(('01_指標庫'!$H$4*IF(ISNUMBER($F2224),L2224,0)+'01_指標庫'!$H$5*IF(ISNUMBER($AA2224),AL2224,0)+'01_指標庫'!$H$6*IF(ISNUMBER($G2224),M2224,0)+'01_指標庫'!$H$7*IF(ISNUMBER($H2224),N2224,0)+'01_指標庫'!$H$8*IF(ISNUMBER($AF2224),AQ2224,0)+'01_指標庫'!$H$9*IF(ISNUMBER($AG2224),AR2224,0)+'01_指標庫'!$H$10*IF(ISNUMBER($AB2224),AM2224,0)+'01_指標庫'!$H$11*IF(ISNUMBER($AC2224),AN2224,0)+'01_指標庫'!$H$12*IF(ISNUMBER($AD2224),AO2224,0)+'01_指標庫'!$H$13*IF(ISNUMBER($AE2224),AP2224,0)+'01_指標庫'!$H$14*IF(ISNUMBER($I2224),O2224,0)+'01_指標庫'!$H$15*IF(ISNUMBER($AH2224),AS2224,0)+'01_指標庫'!$H$16*IF(ISNUMBER($K2224),P2224,0)+'01_指標庫'!$H$17*IF(ISNUMBER($AI2224),AT2224,0)+'01_指標庫'!$H$18*IF(ISNUMBER($AJ2224),AU2224,0)+'01_指標庫'!$H$19*IF(ISNUMBER($AK2224),AV2224,0)+'01_指標庫'!$H$20*IF(ISNUMBER($BB2224),BB2224,0)+'01_指標庫'!$H$21*IF(ISNUMBER($BC2224),BC2224,0))/AW2224,1))</f>
        <v>46.1</v>
      </c>
      <c r="AY2224" s="67"/>
      <c r="AZ2224" s="67"/>
      <c r="BA2224" s="66">
        <f t="shared" si="799"/>
        <v>1.486799430211172E-2</v>
      </c>
      <c r="BB2224">
        <f t="shared" si="800"/>
        <v>100</v>
      </c>
      <c r="BC2224" t="str">
        <f t="shared" si="801"/>
        <v/>
      </c>
    </row>
    <row r="2225" spans="1:55" ht="15" customHeight="1">
      <c r="A2225" s="56">
        <v>2221</v>
      </c>
      <c r="B2225" s="57">
        <v>45784</v>
      </c>
      <c r="C2225" s="56">
        <v>2025</v>
      </c>
      <c r="D2225" s="58" t="s">
        <v>238</v>
      </c>
      <c r="E2225" s="59">
        <v>19867.97</v>
      </c>
      <c r="F2225" s="60">
        <v>-1.542E-2</v>
      </c>
      <c r="G2225" s="60">
        <v>-0.104062</v>
      </c>
      <c r="H2225" s="61">
        <v>0.40820000000000001</v>
      </c>
      <c r="I2225" s="62">
        <v>367</v>
      </c>
      <c r="J2225" s="56" t="s">
        <v>235</v>
      </c>
      <c r="K2225" s="63">
        <v>23.55</v>
      </c>
      <c r="L2225" s="56">
        <f t="shared" si="779"/>
        <v>50</v>
      </c>
      <c r="M2225" s="56">
        <f t="shared" si="780"/>
        <v>50</v>
      </c>
      <c r="N2225" s="56">
        <f t="shared" si="781"/>
        <v>50</v>
      </c>
      <c r="O2225" s="56">
        <f t="shared" si="782"/>
        <v>50</v>
      </c>
      <c r="P2225" s="56">
        <f t="shared" si="783"/>
        <v>50</v>
      </c>
      <c r="Q2225" s="63"/>
      <c r="R2225" s="56"/>
      <c r="S2225" s="60">
        <f t="shared" si="796"/>
        <v>3.8713882580017067E-3</v>
      </c>
      <c r="T2225" s="64">
        <f t="shared" si="797"/>
        <v>-4.8869143780290836E-2</v>
      </c>
      <c r="V2225" s="65"/>
      <c r="W2225" s="65"/>
      <c r="Y2225" s="15" t="str">
        <f t="shared" si="784"/>
        <v>UNCERTAIN</v>
      </c>
      <c r="AA2225" s="66">
        <f t="shared" si="798"/>
        <v>-3.8577135840519805E-2</v>
      </c>
      <c r="AB2225">
        <f>LOOKUP($B2225,'07_L1政策步階'!$A$4:$A$14,'07_L1政策步階'!$C$4:$C$14)</f>
        <v>0</v>
      </c>
      <c r="AC2225" s="65"/>
      <c r="AD2225" s="65"/>
      <c r="AE2225" s="65"/>
      <c r="AF2225" s="65"/>
      <c r="AG2225" s="65"/>
      <c r="AH2225" s="65"/>
      <c r="AI2225" s="65"/>
      <c r="AJ2225" s="65"/>
      <c r="AK2225" s="65"/>
      <c r="AL2225">
        <f t="shared" si="785"/>
        <v>0</v>
      </c>
      <c r="AM2225">
        <f t="shared" si="786"/>
        <v>50</v>
      </c>
      <c r="AN2225" t="str">
        <f t="shared" si="787"/>
        <v/>
      </c>
      <c r="AO2225" t="str">
        <f t="shared" si="788"/>
        <v/>
      </c>
      <c r="AP2225" t="str">
        <f t="shared" si="789"/>
        <v/>
      </c>
      <c r="AQ2225" t="str">
        <f t="shared" si="790"/>
        <v/>
      </c>
      <c r="AR2225" t="str">
        <f t="shared" si="791"/>
        <v/>
      </c>
      <c r="AS2225" t="str">
        <f t="shared" si="792"/>
        <v/>
      </c>
      <c r="AT2225" t="str">
        <f t="shared" si="793"/>
        <v/>
      </c>
      <c r="AU2225" t="str">
        <f t="shared" si="794"/>
        <v/>
      </c>
      <c r="AV2225" t="str">
        <f t="shared" si="795"/>
        <v/>
      </c>
      <c r="AW2225">
        <f>'01_指標庫'!$H$4*ISNUMBER($F2225)+'01_指標庫'!$H$5*ISNUMBER($AA2225)+'01_指標庫'!$H$6*ISNUMBER($G2225)+'01_指標庫'!$H$7*ISNUMBER($H2225)+'01_指標庫'!$H$8*ISNUMBER($AF2225)+'01_指標庫'!$H$9*ISNUMBER($AG2225)+'01_指標庫'!$H$10*ISNUMBER($AB2225)+'01_指標庫'!$H$11*ISNUMBER($AC2225)+'01_指標庫'!$H$12*ISNUMBER($AD2225)+'01_指標庫'!$H$13*ISNUMBER($AE2225)+'01_指標庫'!$H$14*ISNUMBER($I2225)+'01_指標庫'!$H$15*ISNUMBER($AH2225)+'01_指標庫'!$H$16*ISNUMBER($K2225)+'01_指標庫'!$H$17*ISNUMBER($AI2225)+'01_指標庫'!$H$18*ISNUMBER($AJ2225)+'01_指標庫'!$H$19*ISNUMBER($AK2225)+'01_指標庫'!$H$20*ISNUMBER($BB2225)+'01_指標庫'!$H$21*ISNUMBER($BC2225)</f>
        <v>51</v>
      </c>
      <c r="AX2225">
        <f>IF(AW2225=0,50,ROUND(('01_指標庫'!$H$4*IF(ISNUMBER($F2225),L2225,0)+'01_指標庫'!$H$5*IF(ISNUMBER($AA2225),AL2225,0)+'01_指標庫'!$H$6*IF(ISNUMBER($G2225),M2225,0)+'01_指標庫'!$H$7*IF(ISNUMBER($H2225),N2225,0)+'01_指標庫'!$H$8*IF(ISNUMBER($AF2225),AQ2225,0)+'01_指標庫'!$H$9*IF(ISNUMBER($AG2225),AR2225,0)+'01_指標庫'!$H$10*IF(ISNUMBER($AB2225),AM2225,0)+'01_指標庫'!$H$11*IF(ISNUMBER($AC2225),AN2225,0)+'01_指標庫'!$H$12*IF(ISNUMBER($AD2225),AO2225,0)+'01_指標庫'!$H$13*IF(ISNUMBER($AE2225),AP2225,0)+'01_指標庫'!$H$14*IF(ISNUMBER($I2225),O2225,0)+'01_指標庫'!$H$15*IF(ISNUMBER($AH2225),AS2225,0)+'01_指標庫'!$H$16*IF(ISNUMBER($K2225),P2225,0)+'01_指標庫'!$H$17*IF(ISNUMBER($AI2225),AT2225,0)+'01_指標庫'!$H$18*IF(ISNUMBER($AJ2225),AU2225,0)+'01_指標庫'!$H$19*IF(ISNUMBER($AK2225),AV2225,0)+'01_指標庫'!$H$20*IF(ISNUMBER($BB2225),BB2225,0)+'01_指標庫'!$H$21*IF(ISNUMBER($BC2225),BC2225,0))/AW2225,1))</f>
        <v>53.9</v>
      </c>
      <c r="AY2225" s="67"/>
      <c r="AZ2225" s="67"/>
      <c r="BA2225" s="66">
        <f t="shared" si="799"/>
        <v>1.1826535737452737E-2</v>
      </c>
      <c r="BB2225">
        <f t="shared" si="800"/>
        <v>100</v>
      </c>
      <c r="BC2225" t="str">
        <f t="shared" si="801"/>
        <v/>
      </c>
    </row>
    <row r="2226" spans="1:55" ht="15" customHeight="1">
      <c r="A2226" s="56">
        <v>2222</v>
      </c>
      <c r="B2226" s="57">
        <v>45785</v>
      </c>
      <c r="C2226" s="56">
        <v>2025</v>
      </c>
      <c r="D2226" s="58" t="s">
        <v>239</v>
      </c>
      <c r="E2226" s="59">
        <v>20063.560000000001</v>
      </c>
      <c r="F2226" s="60">
        <v>-5.7869999999999996E-3</v>
      </c>
      <c r="G2226" s="60">
        <v>-9.5241999999999993E-2</v>
      </c>
      <c r="H2226" s="61">
        <v>0.44900000000000001</v>
      </c>
      <c r="I2226" s="62">
        <v>351</v>
      </c>
      <c r="J2226" s="56" t="s">
        <v>235</v>
      </c>
      <c r="K2226" s="63">
        <v>22.48</v>
      </c>
      <c r="L2226" s="56">
        <f t="shared" si="779"/>
        <v>50</v>
      </c>
      <c r="M2226" s="56">
        <f t="shared" si="780"/>
        <v>50</v>
      </c>
      <c r="N2226" s="56">
        <f t="shared" si="781"/>
        <v>50</v>
      </c>
      <c r="O2226" s="56">
        <f t="shared" si="782"/>
        <v>50</v>
      </c>
      <c r="P2226" s="56">
        <f t="shared" si="783"/>
        <v>50</v>
      </c>
      <c r="Q2226" s="63"/>
      <c r="R2226" s="56"/>
      <c r="S2226" s="60">
        <f t="shared" si="796"/>
        <v>9.8444883901072089E-3</v>
      </c>
      <c r="T2226" s="64">
        <f t="shared" si="797"/>
        <v>-4.5435244161358801E-2</v>
      </c>
      <c r="V2226" s="65"/>
      <c r="W2226" s="65"/>
      <c r="Y2226" s="15" t="str">
        <f t="shared" si="784"/>
        <v>UNCERTAIN</v>
      </c>
      <c r="AA2226" s="66">
        <f t="shared" si="798"/>
        <v>-3.9694273597644103E-2</v>
      </c>
      <c r="AB2226">
        <f>LOOKUP($B2226,'07_L1政策步階'!$A$4:$A$14,'07_L1政策步階'!$C$4:$C$14)</f>
        <v>0</v>
      </c>
      <c r="AC2226" s="65"/>
      <c r="AD2226" s="65"/>
      <c r="AE2226" s="65"/>
      <c r="AF2226" s="65"/>
      <c r="AG2226" s="65"/>
      <c r="AH2226" s="65"/>
      <c r="AI2226" s="65"/>
      <c r="AJ2226" s="65"/>
      <c r="AK2226" s="65"/>
      <c r="AL2226">
        <f t="shared" si="785"/>
        <v>0</v>
      </c>
      <c r="AM2226">
        <f t="shared" si="786"/>
        <v>50</v>
      </c>
      <c r="AN2226" t="str">
        <f t="shared" si="787"/>
        <v/>
      </c>
      <c r="AO2226" t="str">
        <f t="shared" si="788"/>
        <v/>
      </c>
      <c r="AP2226" t="str">
        <f t="shared" si="789"/>
        <v/>
      </c>
      <c r="AQ2226" t="str">
        <f t="shared" si="790"/>
        <v/>
      </c>
      <c r="AR2226" t="str">
        <f t="shared" si="791"/>
        <v/>
      </c>
      <c r="AS2226" t="str">
        <f t="shared" si="792"/>
        <v/>
      </c>
      <c r="AT2226" t="str">
        <f t="shared" si="793"/>
        <v/>
      </c>
      <c r="AU2226" t="str">
        <f t="shared" si="794"/>
        <v/>
      </c>
      <c r="AV2226" t="str">
        <f t="shared" si="795"/>
        <v/>
      </c>
      <c r="AW2226">
        <f>'01_指標庫'!$H$4*ISNUMBER($F2226)+'01_指標庫'!$H$5*ISNUMBER($AA2226)+'01_指標庫'!$H$6*ISNUMBER($G2226)+'01_指標庫'!$H$7*ISNUMBER($H2226)+'01_指標庫'!$H$8*ISNUMBER($AF2226)+'01_指標庫'!$H$9*ISNUMBER($AG2226)+'01_指標庫'!$H$10*ISNUMBER($AB2226)+'01_指標庫'!$H$11*ISNUMBER($AC2226)+'01_指標庫'!$H$12*ISNUMBER($AD2226)+'01_指標庫'!$H$13*ISNUMBER($AE2226)+'01_指標庫'!$H$14*ISNUMBER($I2226)+'01_指標庫'!$H$15*ISNUMBER($AH2226)+'01_指標庫'!$H$16*ISNUMBER($K2226)+'01_指標庫'!$H$17*ISNUMBER($AI2226)+'01_指標庫'!$H$18*ISNUMBER($AJ2226)+'01_指標庫'!$H$19*ISNUMBER($AK2226)+'01_指標庫'!$H$20*ISNUMBER($BB2226)+'01_指標庫'!$H$21*ISNUMBER($BC2226)</f>
        <v>51</v>
      </c>
      <c r="AX2226">
        <f>IF(AW2226=0,50,ROUND(('01_指標庫'!$H$4*IF(ISNUMBER($F2226),L2226,0)+'01_指標庫'!$H$5*IF(ISNUMBER($AA2226),AL2226,0)+'01_指標庫'!$H$6*IF(ISNUMBER($G2226),M2226,0)+'01_指標庫'!$H$7*IF(ISNUMBER($H2226),N2226,0)+'01_指標庫'!$H$8*IF(ISNUMBER($AF2226),AQ2226,0)+'01_指標庫'!$H$9*IF(ISNUMBER($AG2226),AR2226,0)+'01_指標庫'!$H$10*IF(ISNUMBER($AB2226),AM2226,0)+'01_指標庫'!$H$11*IF(ISNUMBER($AC2226),AN2226,0)+'01_指標庫'!$H$12*IF(ISNUMBER($AD2226),AO2226,0)+'01_指標庫'!$H$13*IF(ISNUMBER($AE2226),AP2226,0)+'01_指標庫'!$H$14*IF(ISNUMBER($I2226),O2226,0)+'01_指標庫'!$H$15*IF(ISNUMBER($AH2226),AS2226,0)+'01_指標庫'!$H$16*IF(ISNUMBER($K2226),P2226,0)+'01_指標庫'!$H$17*IF(ISNUMBER($AI2226),AT2226,0)+'01_指標庫'!$H$18*IF(ISNUMBER($AJ2226),AU2226,0)+'01_指標庫'!$H$19*IF(ISNUMBER($AK2226),AV2226,0)+'01_指標庫'!$H$20*IF(ISNUMBER($BB2226),BB2226,0)+'01_指標庫'!$H$21*IF(ISNUMBER($BC2226),BC2226,0))/AW2226,1))</f>
        <v>53.9</v>
      </c>
      <c r="AY2226" s="67"/>
      <c r="AZ2226" s="67"/>
      <c r="BA2226" s="66">
        <f t="shared" si="799"/>
        <v>1.0280125185795574E-2</v>
      </c>
      <c r="BB2226">
        <f t="shared" si="800"/>
        <v>100</v>
      </c>
      <c r="BC2226" t="str">
        <f t="shared" si="801"/>
        <v/>
      </c>
    </row>
    <row r="2227" spans="1:55" ht="15" customHeight="1">
      <c r="A2227" s="56">
        <v>2223</v>
      </c>
      <c r="B2227" s="57">
        <v>45786</v>
      </c>
      <c r="C2227" s="56">
        <v>2025</v>
      </c>
      <c r="D2227" s="58" t="s">
        <v>234</v>
      </c>
      <c r="E2227" s="59">
        <v>20061.45</v>
      </c>
      <c r="F2227" s="60">
        <v>-5.9670000000000001E-3</v>
      </c>
      <c r="G2227" s="60">
        <v>-9.5337000000000005E-2</v>
      </c>
      <c r="H2227" s="61">
        <v>0.44900000000000001</v>
      </c>
      <c r="I2227" s="62">
        <v>353</v>
      </c>
      <c r="J2227" s="56" t="s">
        <v>235</v>
      </c>
      <c r="K2227" s="63">
        <v>21.9</v>
      </c>
      <c r="L2227" s="56">
        <f t="shared" si="779"/>
        <v>50</v>
      </c>
      <c r="M2227" s="56">
        <f t="shared" si="780"/>
        <v>50</v>
      </c>
      <c r="N2227" s="56">
        <f t="shared" si="781"/>
        <v>50</v>
      </c>
      <c r="O2227" s="56">
        <f t="shared" si="782"/>
        <v>50</v>
      </c>
      <c r="P2227" s="56">
        <f t="shared" si="783"/>
        <v>50</v>
      </c>
      <c r="Q2227" s="63"/>
      <c r="R2227" s="56"/>
      <c r="S2227" s="60">
        <f t="shared" si="796"/>
        <v>-1.051657831412367E-4</v>
      </c>
      <c r="T2227" s="64">
        <f t="shared" si="797"/>
        <v>-2.5800711743772298E-2</v>
      </c>
      <c r="V2227" s="65"/>
      <c r="W2227" s="65"/>
      <c r="Y2227" s="15" t="str">
        <f t="shared" si="784"/>
        <v>UNCERTAIN</v>
      </c>
      <c r="AA2227" s="66">
        <f t="shared" si="798"/>
        <v>-4.0252427627572529E-2</v>
      </c>
      <c r="AB2227">
        <f>LOOKUP($B2227,'07_L1政策步階'!$A$4:$A$14,'07_L1政策步階'!$C$4:$C$14)</f>
        <v>0</v>
      </c>
      <c r="AC2227" s="65"/>
      <c r="AD2227" s="65"/>
      <c r="AE2227" s="65"/>
      <c r="AF2227" s="65"/>
      <c r="AG2227" s="65"/>
      <c r="AH2227" s="65"/>
      <c r="AI2227" s="65"/>
      <c r="AJ2227" s="65"/>
      <c r="AK2227" s="65"/>
      <c r="AL2227">
        <f t="shared" si="785"/>
        <v>0</v>
      </c>
      <c r="AM2227">
        <f t="shared" si="786"/>
        <v>50</v>
      </c>
      <c r="AN2227" t="str">
        <f t="shared" si="787"/>
        <v/>
      </c>
      <c r="AO2227" t="str">
        <f t="shared" si="788"/>
        <v/>
      </c>
      <c r="AP2227" t="str">
        <f t="shared" si="789"/>
        <v/>
      </c>
      <c r="AQ2227" t="str">
        <f t="shared" si="790"/>
        <v/>
      </c>
      <c r="AR2227" t="str">
        <f t="shared" si="791"/>
        <v/>
      </c>
      <c r="AS2227" t="str">
        <f t="shared" si="792"/>
        <v/>
      </c>
      <c r="AT2227" t="str">
        <f t="shared" si="793"/>
        <v/>
      </c>
      <c r="AU2227" t="str">
        <f t="shared" si="794"/>
        <v/>
      </c>
      <c r="AV2227" t="str">
        <f t="shared" si="795"/>
        <v/>
      </c>
      <c r="AW2227">
        <f>'01_指標庫'!$H$4*ISNUMBER($F2227)+'01_指標庫'!$H$5*ISNUMBER($AA2227)+'01_指標庫'!$H$6*ISNUMBER($G2227)+'01_指標庫'!$H$7*ISNUMBER($H2227)+'01_指標庫'!$H$8*ISNUMBER($AF2227)+'01_指標庫'!$H$9*ISNUMBER($AG2227)+'01_指標庫'!$H$10*ISNUMBER($AB2227)+'01_指標庫'!$H$11*ISNUMBER($AC2227)+'01_指標庫'!$H$12*ISNUMBER($AD2227)+'01_指標庫'!$H$13*ISNUMBER($AE2227)+'01_指標庫'!$H$14*ISNUMBER($I2227)+'01_指標庫'!$H$15*ISNUMBER($AH2227)+'01_指標庫'!$H$16*ISNUMBER($K2227)+'01_指標庫'!$H$17*ISNUMBER($AI2227)+'01_指標庫'!$H$18*ISNUMBER($AJ2227)+'01_指標庫'!$H$19*ISNUMBER($AK2227)+'01_指標庫'!$H$20*ISNUMBER($BB2227)+'01_指標庫'!$H$21*ISNUMBER($BC2227)</f>
        <v>51</v>
      </c>
      <c r="AX2227">
        <f>IF(AW2227=0,50,ROUND(('01_指標庫'!$H$4*IF(ISNUMBER($F2227),L2227,0)+'01_指標庫'!$H$5*IF(ISNUMBER($AA2227),AL2227,0)+'01_指標庫'!$H$6*IF(ISNUMBER($G2227),M2227,0)+'01_指標庫'!$H$7*IF(ISNUMBER($H2227),N2227,0)+'01_指標庫'!$H$8*IF(ISNUMBER($AF2227),AQ2227,0)+'01_指標庫'!$H$9*IF(ISNUMBER($AG2227),AR2227,0)+'01_指標庫'!$H$10*IF(ISNUMBER($AB2227),AM2227,0)+'01_指標庫'!$H$11*IF(ISNUMBER($AC2227),AN2227,0)+'01_指標庫'!$H$12*IF(ISNUMBER($AD2227),AO2227,0)+'01_指標庫'!$H$13*IF(ISNUMBER($AE2227),AP2227,0)+'01_指標庫'!$H$14*IF(ISNUMBER($I2227),O2227,0)+'01_指標庫'!$H$15*IF(ISNUMBER($AH2227),AS2227,0)+'01_指標庫'!$H$16*IF(ISNUMBER($K2227),P2227,0)+'01_指標庫'!$H$17*IF(ISNUMBER($AI2227),AT2227,0)+'01_指標庫'!$H$18*IF(ISNUMBER($AJ2227),AU2227,0)+'01_指標庫'!$H$19*IF(ISNUMBER($AK2227),AV2227,0)+'01_指標庫'!$H$20*IF(ISNUMBER($BB2227),BB2227,0)+'01_指標庫'!$H$21*IF(ISNUMBER($BC2227),BC2227,0))/AW2227,1))</f>
        <v>48</v>
      </c>
      <c r="AY2227" s="67"/>
      <c r="AZ2227" s="67"/>
      <c r="BA2227" s="66">
        <f t="shared" si="799"/>
        <v>6.6588843698192068E-3</v>
      </c>
      <c r="BB2227">
        <f t="shared" si="800"/>
        <v>50</v>
      </c>
      <c r="BC2227" t="str">
        <f t="shared" si="801"/>
        <v/>
      </c>
    </row>
    <row r="2228" spans="1:55" ht="15" customHeight="1">
      <c r="A2228" s="56">
        <v>2224</v>
      </c>
      <c r="B2228" s="57">
        <v>45789</v>
      </c>
      <c r="C2228" s="56">
        <v>2025</v>
      </c>
      <c r="D2228" s="58" t="s">
        <v>236</v>
      </c>
      <c r="E2228" s="59">
        <v>20868.150000000001</v>
      </c>
      <c r="F2228" s="60">
        <v>3.3534000000000001E-2</v>
      </c>
      <c r="G2228" s="60">
        <v>-5.8958999999999998E-2</v>
      </c>
      <c r="H2228" s="61">
        <v>0.61219999999999997</v>
      </c>
      <c r="I2228" s="62">
        <v>315</v>
      </c>
      <c r="J2228" s="56" t="s">
        <v>235</v>
      </c>
      <c r="K2228" s="63">
        <v>18.39</v>
      </c>
      <c r="L2228" s="56">
        <f t="shared" si="779"/>
        <v>100</v>
      </c>
      <c r="M2228" s="56">
        <f t="shared" si="780"/>
        <v>100</v>
      </c>
      <c r="N2228" s="56">
        <f t="shared" si="781"/>
        <v>100</v>
      </c>
      <c r="O2228" s="56">
        <f t="shared" si="782"/>
        <v>100</v>
      </c>
      <c r="P2228" s="56">
        <f t="shared" si="783"/>
        <v>100</v>
      </c>
      <c r="Q2228" s="63"/>
      <c r="R2228" s="56"/>
      <c r="S2228" s="60">
        <f t="shared" si="796"/>
        <v>4.0211450318895281E-2</v>
      </c>
      <c r="T2228" s="64">
        <f t="shared" si="797"/>
        <v>-0.16027397260273968</v>
      </c>
      <c r="V2228" s="65"/>
      <c r="W2228" s="65"/>
      <c r="Y2228" s="15" t="str">
        <f t="shared" si="784"/>
        <v>EASY</v>
      </c>
      <c r="AA2228" s="66">
        <f t="shared" si="798"/>
        <v>-4.0704832390795476E-2</v>
      </c>
      <c r="AB2228">
        <f>LOOKUP($B2228,'07_L1政策步階'!$A$4:$A$14,'07_L1政策步階'!$C$4:$C$14)</f>
        <v>0</v>
      </c>
      <c r="AC2228" s="65"/>
      <c r="AD2228" s="65"/>
      <c r="AE2228" s="65"/>
      <c r="AF2228" s="65"/>
      <c r="AG2228" s="65"/>
      <c r="AH2228" s="65"/>
      <c r="AI2228" s="65"/>
      <c r="AJ2228" s="65"/>
      <c r="AK2228" s="65"/>
      <c r="AL2228">
        <f t="shared" si="785"/>
        <v>0</v>
      </c>
      <c r="AM2228">
        <f t="shared" si="786"/>
        <v>50</v>
      </c>
      <c r="AN2228" t="str">
        <f t="shared" si="787"/>
        <v/>
      </c>
      <c r="AO2228" t="str">
        <f t="shared" si="788"/>
        <v/>
      </c>
      <c r="AP2228" t="str">
        <f t="shared" si="789"/>
        <v/>
      </c>
      <c r="AQ2228" t="str">
        <f t="shared" si="790"/>
        <v/>
      </c>
      <c r="AR2228" t="str">
        <f t="shared" si="791"/>
        <v/>
      </c>
      <c r="AS2228" t="str">
        <f t="shared" si="792"/>
        <v/>
      </c>
      <c r="AT2228" t="str">
        <f t="shared" si="793"/>
        <v/>
      </c>
      <c r="AU2228" t="str">
        <f t="shared" si="794"/>
        <v/>
      </c>
      <c r="AV2228" t="str">
        <f t="shared" si="795"/>
        <v/>
      </c>
      <c r="AW2228">
        <f>'01_指標庫'!$H$4*ISNUMBER($F2228)+'01_指標庫'!$H$5*ISNUMBER($AA2228)+'01_指標庫'!$H$6*ISNUMBER($G2228)+'01_指標庫'!$H$7*ISNUMBER($H2228)+'01_指標庫'!$H$8*ISNUMBER($AF2228)+'01_指標庫'!$H$9*ISNUMBER($AG2228)+'01_指標庫'!$H$10*ISNUMBER($AB2228)+'01_指標庫'!$H$11*ISNUMBER($AC2228)+'01_指標庫'!$H$12*ISNUMBER($AD2228)+'01_指標庫'!$H$13*ISNUMBER($AE2228)+'01_指標庫'!$H$14*ISNUMBER($I2228)+'01_指標庫'!$H$15*ISNUMBER($AH2228)+'01_指標庫'!$H$16*ISNUMBER($K2228)+'01_指標庫'!$H$17*ISNUMBER($AI2228)+'01_指標庫'!$H$18*ISNUMBER($AJ2228)+'01_指標庫'!$H$19*ISNUMBER($AK2228)+'01_指標庫'!$H$20*ISNUMBER($BB2228)+'01_指標庫'!$H$21*ISNUMBER($BC2228)</f>
        <v>51</v>
      </c>
      <c r="AX2228">
        <f>IF(AW2228=0,50,ROUND(('01_指標庫'!$H$4*IF(ISNUMBER($F2228),L2228,0)+'01_指標庫'!$H$5*IF(ISNUMBER($AA2228),AL2228,0)+'01_指標庫'!$H$6*IF(ISNUMBER($G2228),M2228,0)+'01_指標庫'!$H$7*IF(ISNUMBER($H2228),N2228,0)+'01_指標庫'!$H$8*IF(ISNUMBER($AF2228),AQ2228,0)+'01_指標庫'!$H$9*IF(ISNUMBER($AG2228),AR2228,0)+'01_指標庫'!$H$10*IF(ISNUMBER($AB2228),AM2228,0)+'01_指標庫'!$H$11*IF(ISNUMBER($AC2228),AN2228,0)+'01_指標庫'!$H$12*IF(ISNUMBER($AD2228),AO2228,0)+'01_指標庫'!$H$13*IF(ISNUMBER($AE2228),AP2228,0)+'01_指標庫'!$H$14*IF(ISNUMBER($I2228),O2228,0)+'01_指標庫'!$H$15*IF(ISNUMBER($AH2228),AS2228,0)+'01_指標庫'!$H$16*IF(ISNUMBER($K2228),P2228,0)+'01_指標庫'!$H$17*IF(ISNUMBER($AI2228),AT2228,0)+'01_指標庫'!$H$18*IF(ISNUMBER($AJ2228),AU2228,0)+'01_指標庫'!$H$19*IF(ISNUMBER($AK2228),AV2228,0)+'01_指標庫'!$H$20*IF(ISNUMBER($BB2228),BB2228,0)+'01_指標庫'!$H$21*IF(ISNUMBER($BC2228),BC2228,0))/AW2228,1))</f>
        <v>85.3</v>
      </c>
      <c r="AY2228" s="67"/>
      <c r="AZ2228" s="67"/>
      <c r="BA2228" s="66">
        <f t="shared" si="799"/>
        <v>8.4119926235954878E-3</v>
      </c>
      <c r="BB2228">
        <f t="shared" si="800"/>
        <v>50</v>
      </c>
      <c r="BC2228" t="str">
        <f t="shared" si="801"/>
        <v/>
      </c>
    </row>
    <row r="2229" spans="1:55" ht="15" customHeight="1">
      <c r="A2229" s="56">
        <v>2225</v>
      </c>
      <c r="B2229" s="57">
        <v>45790</v>
      </c>
      <c r="C2229" s="56">
        <v>2025</v>
      </c>
      <c r="D2229" s="58" t="s">
        <v>237</v>
      </c>
      <c r="E2229" s="59">
        <v>21197.7</v>
      </c>
      <c r="F2229" s="60">
        <v>4.9241E-2</v>
      </c>
      <c r="G2229" s="60">
        <v>-4.4097999999999998E-2</v>
      </c>
      <c r="H2229" s="61">
        <v>0.67349999999999999</v>
      </c>
      <c r="I2229" s="62">
        <v>309</v>
      </c>
      <c r="J2229" s="56" t="s">
        <v>235</v>
      </c>
      <c r="K2229" s="63">
        <v>18.22</v>
      </c>
      <c r="L2229" s="56">
        <f t="shared" si="779"/>
        <v>100</v>
      </c>
      <c r="M2229" s="56">
        <f t="shared" si="780"/>
        <v>100</v>
      </c>
      <c r="N2229" s="56">
        <f t="shared" si="781"/>
        <v>100</v>
      </c>
      <c r="O2229" s="56">
        <f t="shared" si="782"/>
        <v>100</v>
      </c>
      <c r="P2229" s="56">
        <f t="shared" si="783"/>
        <v>100</v>
      </c>
      <c r="Q2229" s="63"/>
      <c r="R2229" s="56"/>
      <c r="S2229" s="60">
        <f t="shared" si="796"/>
        <v>1.5792008395569379E-2</v>
      </c>
      <c r="T2229" s="64">
        <f t="shared" si="797"/>
        <v>-9.2441544317565238E-3</v>
      </c>
      <c r="V2229" s="65"/>
      <c r="W2229" s="65"/>
      <c r="Y2229" s="15" t="str">
        <f t="shared" si="784"/>
        <v>EASY</v>
      </c>
      <c r="AA2229" s="66">
        <f t="shared" si="798"/>
        <v>-4.0502457121978863E-2</v>
      </c>
      <c r="AB2229">
        <f>LOOKUP($B2229,'07_L1政策步階'!$A$4:$A$14,'07_L1政策步階'!$C$4:$C$14)</f>
        <v>0</v>
      </c>
      <c r="AC2229" s="65"/>
      <c r="AD2229" s="65"/>
      <c r="AE2229" s="65"/>
      <c r="AF2229" s="65"/>
      <c r="AG2229" s="65"/>
      <c r="AH2229" s="65"/>
      <c r="AI2229" s="65"/>
      <c r="AJ2229" s="65"/>
      <c r="AK2229" s="65"/>
      <c r="AL2229">
        <f t="shared" si="785"/>
        <v>0</v>
      </c>
      <c r="AM2229">
        <f t="shared" si="786"/>
        <v>50</v>
      </c>
      <c r="AN2229" t="str">
        <f t="shared" si="787"/>
        <v/>
      </c>
      <c r="AO2229" t="str">
        <f t="shared" si="788"/>
        <v/>
      </c>
      <c r="AP2229" t="str">
        <f t="shared" si="789"/>
        <v/>
      </c>
      <c r="AQ2229" t="str">
        <f t="shared" si="790"/>
        <v/>
      </c>
      <c r="AR2229" t="str">
        <f t="shared" si="791"/>
        <v/>
      </c>
      <c r="AS2229" t="str">
        <f t="shared" si="792"/>
        <v/>
      </c>
      <c r="AT2229" t="str">
        <f t="shared" si="793"/>
        <v/>
      </c>
      <c r="AU2229" t="str">
        <f t="shared" si="794"/>
        <v/>
      </c>
      <c r="AV2229" t="str">
        <f t="shared" si="795"/>
        <v/>
      </c>
      <c r="AW2229">
        <f>'01_指標庫'!$H$4*ISNUMBER($F2229)+'01_指標庫'!$H$5*ISNUMBER($AA2229)+'01_指標庫'!$H$6*ISNUMBER($G2229)+'01_指標庫'!$H$7*ISNUMBER($H2229)+'01_指標庫'!$H$8*ISNUMBER($AF2229)+'01_指標庫'!$H$9*ISNUMBER($AG2229)+'01_指標庫'!$H$10*ISNUMBER($AB2229)+'01_指標庫'!$H$11*ISNUMBER($AC2229)+'01_指標庫'!$H$12*ISNUMBER($AD2229)+'01_指標庫'!$H$13*ISNUMBER($AE2229)+'01_指標庫'!$H$14*ISNUMBER($I2229)+'01_指標庫'!$H$15*ISNUMBER($AH2229)+'01_指標庫'!$H$16*ISNUMBER($K2229)+'01_指標庫'!$H$17*ISNUMBER($AI2229)+'01_指標庫'!$H$18*ISNUMBER($AJ2229)+'01_指標庫'!$H$19*ISNUMBER($AK2229)+'01_指標庫'!$H$20*ISNUMBER($BB2229)+'01_指標庫'!$H$21*ISNUMBER($BC2229)</f>
        <v>51</v>
      </c>
      <c r="AX2229">
        <f>IF(AW2229=0,50,ROUND(('01_指標庫'!$H$4*IF(ISNUMBER($F2229),L2229,0)+'01_指標庫'!$H$5*IF(ISNUMBER($AA2229),AL2229,0)+'01_指標庫'!$H$6*IF(ISNUMBER($G2229),M2229,0)+'01_指標庫'!$H$7*IF(ISNUMBER($H2229),N2229,0)+'01_指標庫'!$H$8*IF(ISNUMBER($AF2229),AQ2229,0)+'01_指標庫'!$H$9*IF(ISNUMBER($AG2229),AR2229,0)+'01_指標庫'!$H$10*IF(ISNUMBER($AB2229),AM2229,0)+'01_指標庫'!$H$11*IF(ISNUMBER($AC2229),AN2229,0)+'01_指標庫'!$H$12*IF(ISNUMBER($AD2229),AO2229,0)+'01_指標庫'!$H$13*IF(ISNUMBER($AE2229),AP2229,0)+'01_指標庫'!$H$14*IF(ISNUMBER($I2229),O2229,0)+'01_指標庫'!$H$15*IF(ISNUMBER($AH2229),AS2229,0)+'01_指標庫'!$H$16*IF(ISNUMBER($K2229),P2229,0)+'01_指標庫'!$H$17*IF(ISNUMBER($AI2229),AT2229,0)+'01_指標庫'!$H$18*IF(ISNUMBER($AJ2229),AU2229,0)+'01_指標庫'!$H$19*IF(ISNUMBER($AK2229),AV2229,0)+'01_指標庫'!$H$20*IF(ISNUMBER($BB2229),BB2229,0)+'01_指標庫'!$H$21*IF(ISNUMBER($BC2229),BC2229,0))/AW2229,1))</f>
        <v>91.2</v>
      </c>
      <c r="AY2229" s="67"/>
      <c r="AZ2229" s="67"/>
      <c r="BA2229" s="66">
        <f t="shared" si="799"/>
        <v>1.4105831294615401E-2</v>
      </c>
      <c r="BB2229">
        <f t="shared" si="800"/>
        <v>100</v>
      </c>
      <c r="BC2229" t="str">
        <f t="shared" si="801"/>
        <v/>
      </c>
    </row>
    <row r="2230" spans="1:55" ht="15" customHeight="1">
      <c r="A2230" s="56">
        <v>2226</v>
      </c>
      <c r="B2230" s="57">
        <v>45791</v>
      </c>
      <c r="C2230" s="56">
        <v>2025</v>
      </c>
      <c r="D2230" s="58" t="s">
        <v>238</v>
      </c>
      <c r="E2230" s="59">
        <v>21319.21</v>
      </c>
      <c r="F2230" s="60">
        <v>5.4656000000000003E-2</v>
      </c>
      <c r="G2230" s="60">
        <v>-3.8619000000000001E-2</v>
      </c>
      <c r="H2230" s="61">
        <v>0.63270000000000004</v>
      </c>
      <c r="I2230" s="62">
        <v>310</v>
      </c>
      <c r="J2230" s="56" t="s">
        <v>235</v>
      </c>
      <c r="K2230" s="63">
        <v>18.62</v>
      </c>
      <c r="L2230" s="56">
        <f t="shared" si="779"/>
        <v>100</v>
      </c>
      <c r="M2230" s="56">
        <f t="shared" si="780"/>
        <v>100</v>
      </c>
      <c r="N2230" s="56">
        <f t="shared" si="781"/>
        <v>100</v>
      </c>
      <c r="O2230" s="56">
        <f t="shared" si="782"/>
        <v>100</v>
      </c>
      <c r="P2230" s="56">
        <f t="shared" si="783"/>
        <v>100</v>
      </c>
      <c r="Q2230" s="63"/>
      <c r="R2230" s="56"/>
      <c r="S2230" s="60">
        <f t="shared" si="796"/>
        <v>5.7322256659919635E-3</v>
      </c>
      <c r="T2230" s="64">
        <f t="shared" si="797"/>
        <v>2.1953896816685026E-2</v>
      </c>
      <c r="V2230" s="65"/>
      <c r="W2230" s="65"/>
      <c r="Y2230" s="15" t="str">
        <f t="shared" si="784"/>
        <v>EASY</v>
      </c>
      <c r="AA2230" s="66">
        <f t="shared" si="798"/>
        <v>-4.0090832800453891E-2</v>
      </c>
      <c r="AB2230">
        <f>LOOKUP($B2230,'07_L1政策步階'!$A$4:$A$14,'07_L1政策步階'!$C$4:$C$14)</f>
        <v>0</v>
      </c>
      <c r="AC2230" s="65"/>
      <c r="AD2230" s="65"/>
      <c r="AE2230" s="65"/>
      <c r="AF2230" s="65"/>
      <c r="AG2230" s="65"/>
      <c r="AH2230" s="65"/>
      <c r="AI2230" s="65"/>
      <c r="AJ2230" s="65"/>
      <c r="AK2230" s="65"/>
      <c r="AL2230">
        <f t="shared" si="785"/>
        <v>0</v>
      </c>
      <c r="AM2230">
        <f t="shared" si="786"/>
        <v>50</v>
      </c>
      <c r="AN2230" t="str">
        <f t="shared" si="787"/>
        <v/>
      </c>
      <c r="AO2230" t="str">
        <f t="shared" si="788"/>
        <v/>
      </c>
      <c r="AP2230" t="str">
        <f t="shared" si="789"/>
        <v/>
      </c>
      <c r="AQ2230" t="str">
        <f t="shared" si="790"/>
        <v/>
      </c>
      <c r="AR2230" t="str">
        <f t="shared" si="791"/>
        <v/>
      </c>
      <c r="AS2230" t="str">
        <f t="shared" si="792"/>
        <v/>
      </c>
      <c r="AT2230" t="str">
        <f t="shared" si="793"/>
        <v/>
      </c>
      <c r="AU2230" t="str">
        <f t="shared" si="794"/>
        <v/>
      </c>
      <c r="AV2230" t="str">
        <f t="shared" si="795"/>
        <v/>
      </c>
      <c r="AW2230">
        <f>'01_指標庫'!$H$4*ISNUMBER($F2230)+'01_指標庫'!$H$5*ISNUMBER($AA2230)+'01_指標庫'!$H$6*ISNUMBER($G2230)+'01_指標庫'!$H$7*ISNUMBER($H2230)+'01_指標庫'!$H$8*ISNUMBER($AF2230)+'01_指標庫'!$H$9*ISNUMBER($AG2230)+'01_指標庫'!$H$10*ISNUMBER($AB2230)+'01_指標庫'!$H$11*ISNUMBER($AC2230)+'01_指標庫'!$H$12*ISNUMBER($AD2230)+'01_指標庫'!$H$13*ISNUMBER($AE2230)+'01_指標庫'!$H$14*ISNUMBER($I2230)+'01_指標庫'!$H$15*ISNUMBER($AH2230)+'01_指標庫'!$H$16*ISNUMBER($K2230)+'01_指標庫'!$H$17*ISNUMBER($AI2230)+'01_指標庫'!$H$18*ISNUMBER($AJ2230)+'01_指標庫'!$H$19*ISNUMBER($AK2230)+'01_指標庫'!$H$20*ISNUMBER($BB2230)+'01_指標庫'!$H$21*ISNUMBER($BC2230)</f>
        <v>51</v>
      </c>
      <c r="AX2230">
        <f>IF(AW2230=0,50,ROUND(('01_指標庫'!$H$4*IF(ISNUMBER($F2230),L2230,0)+'01_指標庫'!$H$5*IF(ISNUMBER($AA2230),AL2230,0)+'01_指標庫'!$H$6*IF(ISNUMBER($G2230),M2230,0)+'01_指標庫'!$H$7*IF(ISNUMBER($H2230),N2230,0)+'01_指標庫'!$H$8*IF(ISNUMBER($AF2230),AQ2230,0)+'01_指標庫'!$H$9*IF(ISNUMBER($AG2230),AR2230,0)+'01_指標庫'!$H$10*IF(ISNUMBER($AB2230),AM2230,0)+'01_指標庫'!$H$11*IF(ISNUMBER($AC2230),AN2230,0)+'01_指標庫'!$H$12*IF(ISNUMBER($AD2230),AO2230,0)+'01_指標庫'!$H$13*IF(ISNUMBER($AE2230),AP2230,0)+'01_指標庫'!$H$14*IF(ISNUMBER($I2230),O2230,0)+'01_指標庫'!$H$15*IF(ISNUMBER($AH2230),AS2230,0)+'01_指標庫'!$H$16*IF(ISNUMBER($K2230),P2230,0)+'01_指標庫'!$H$17*IF(ISNUMBER($AI2230),AT2230,0)+'01_指標庫'!$H$18*IF(ISNUMBER($AJ2230),AU2230,0)+'01_指標庫'!$H$19*IF(ISNUMBER($AK2230),AV2230,0)+'01_指標庫'!$H$20*IF(ISNUMBER($BB2230),BB2230,0)+'01_指標庫'!$H$21*IF(ISNUMBER($BC2230),BC2230,0))/AW2230,1))</f>
        <v>91.2</v>
      </c>
      <c r="AY2230" s="67"/>
      <c r="AZ2230" s="67"/>
      <c r="BA2230" s="66">
        <f t="shared" si="799"/>
        <v>1.9669782267500491E-2</v>
      </c>
      <c r="BB2230">
        <f t="shared" si="800"/>
        <v>100</v>
      </c>
      <c r="BC2230" t="str">
        <f t="shared" si="801"/>
        <v/>
      </c>
    </row>
    <row r="2231" spans="1:55" ht="15" customHeight="1">
      <c r="A2231" s="56">
        <v>2227</v>
      </c>
      <c r="B2231" s="57">
        <v>45792</v>
      </c>
      <c r="C2231" s="56">
        <v>2025</v>
      </c>
      <c r="D2231" s="58" t="s">
        <v>239</v>
      </c>
      <c r="E2231" s="59">
        <v>21335.82</v>
      </c>
      <c r="F2231" s="60">
        <v>5.4884000000000002E-2</v>
      </c>
      <c r="G2231" s="60">
        <v>-3.7870000000000001E-2</v>
      </c>
      <c r="H2231" s="61">
        <v>0.67349999999999999</v>
      </c>
      <c r="I2231" s="62">
        <v>320</v>
      </c>
      <c r="J2231" s="56" t="s">
        <v>235</v>
      </c>
      <c r="K2231" s="63">
        <v>17.829999999999998</v>
      </c>
      <c r="L2231" s="56">
        <f t="shared" si="779"/>
        <v>100</v>
      </c>
      <c r="M2231" s="56">
        <f t="shared" si="780"/>
        <v>100</v>
      </c>
      <c r="N2231" s="56">
        <f t="shared" si="781"/>
        <v>100</v>
      </c>
      <c r="O2231" s="56">
        <f t="shared" si="782"/>
        <v>100</v>
      </c>
      <c r="P2231" s="56">
        <f t="shared" si="783"/>
        <v>100</v>
      </c>
      <c r="Q2231" s="63"/>
      <c r="R2231" s="56"/>
      <c r="S2231" s="60">
        <f t="shared" si="796"/>
        <v>7.791095448659302E-4</v>
      </c>
      <c r="T2231" s="64">
        <f t="shared" si="797"/>
        <v>-4.2427497314715512E-2</v>
      </c>
      <c r="V2231" s="65"/>
      <c r="W2231" s="65"/>
      <c r="Y2231" s="15" t="str">
        <f t="shared" si="784"/>
        <v>EASY</v>
      </c>
      <c r="AA2231" s="66">
        <f t="shared" si="798"/>
        <v>-3.9931538372431352E-2</v>
      </c>
      <c r="AB2231">
        <f>LOOKUP($B2231,'07_L1政策步階'!$A$4:$A$14,'07_L1政策步階'!$C$4:$C$14)</f>
        <v>0</v>
      </c>
      <c r="AC2231" s="65"/>
      <c r="AD2231" s="65"/>
      <c r="AE2231" s="65"/>
      <c r="AF2231" s="65"/>
      <c r="AG2231" s="65"/>
      <c r="AH2231" s="65"/>
      <c r="AI2231" s="65"/>
      <c r="AJ2231" s="65"/>
      <c r="AK2231" s="65"/>
      <c r="AL2231">
        <f t="shared" si="785"/>
        <v>0</v>
      </c>
      <c r="AM2231">
        <f t="shared" si="786"/>
        <v>50</v>
      </c>
      <c r="AN2231" t="str">
        <f t="shared" si="787"/>
        <v/>
      </c>
      <c r="AO2231" t="str">
        <f t="shared" si="788"/>
        <v/>
      </c>
      <c r="AP2231" t="str">
        <f t="shared" si="789"/>
        <v/>
      </c>
      <c r="AQ2231" t="str">
        <f t="shared" si="790"/>
        <v/>
      </c>
      <c r="AR2231" t="str">
        <f t="shared" si="791"/>
        <v/>
      </c>
      <c r="AS2231" t="str">
        <f t="shared" si="792"/>
        <v/>
      </c>
      <c r="AT2231" t="str">
        <f t="shared" si="793"/>
        <v/>
      </c>
      <c r="AU2231" t="str">
        <f t="shared" si="794"/>
        <v/>
      </c>
      <c r="AV2231" t="str">
        <f t="shared" si="795"/>
        <v/>
      </c>
      <c r="AW2231">
        <f>'01_指標庫'!$H$4*ISNUMBER($F2231)+'01_指標庫'!$H$5*ISNUMBER($AA2231)+'01_指標庫'!$H$6*ISNUMBER($G2231)+'01_指標庫'!$H$7*ISNUMBER($H2231)+'01_指標庫'!$H$8*ISNUMBER($AF2231)+'01_指標庫'!$H$9*ISNUMBER($AG2231)+'01_指標庫'!$H$10*ISNUMBER($AB2231)+'01_指標庫'!$H$11*ISNUMBER($AC2231)+'01_指標庫'!$H$12*ISNUMBER($AD2231)+'01_指標庫'!$H$13*ISNUMBER($AE2231)+'01_指標庫'!$H$14*ISNUMBER($I2231)+'01_指標庫'!$H$15*ISNUMBER($AH2231)+'01_指標庫'!$H$16*ISNUMBER($K2231)+'01_指標庫'!$H$17*ISNUMBER($AI2231)+'01_指標庫'!$H$18*ISNUMBER($AJ2231)+'01_指標庫'!$H$19*ISNUMBER($AK2231)+'01_指標庫'!$H$20*ISNUMBER($BB2231)+'01_指標庫'!$H$21*ISNUMBER($BC2231)</f>
        <v>51</v>
      </c>
      <c r="AX2231">
        <f>IF(AW2231=0,50,ROUND(('01_指標庫'!$H$4*IF(ISNUMBER($F2231),L2231,0)+'01_指標庫'!$H$5*IF(ISNUMBER($AA2231),AL2231,0)+'01_指標庫'!$H$6*IF(ISNUMBER($G2231),M2231,0)+'01_指標庫'!$H$7*IF(ISNUMBER($H2231),N2231,0)+'01_指標庫'!$H$8*IF(ISNUMBER($AF2231),AQ2231,0)+'01_指標庫'!$H$9*IF(ISNUMBER($AG2231),AR2231,0)+'01_指標庫'!$H$10*IF(ISNUMBER($AB2231),AM2231,0)+'01_指標庫'!$H$11*IF(ISNUMBER($AC2231),AN2231,0)+'01_指標庫'!$H$12*IF(ISNUMBER($AD2231),AO2231,0)+'01_指標庫'!$H$13*IF(ISNUMBER($AE2231),AP2231,0)+'01_指標庫'!$H$14*IF(ISNUMBER($I2231),O2231,0)+'01_指標庫'!$H$15*IF(ISNUMBER($AH2231),AS2231,0)+'01_指標庫'!$H$16*IF(ISNUMBER($K2231),P2231,0)+'01_指標庫'!$H$17*IF(ISNUMBER($AI2231),AT2231,0)+'01_指標庫'!$H$18*IF(ISNUMBER($AJ2231),AU2231,0)+'01_指標庫'!$H$19*IF(ISNUMBER($AK2231),AV2231,0)+'01_指標庫'!$H$20*IF(ISNUMBER($BB2231),BB2231,0)+'01_指標庫'!$H$21*IF(ISNUMBER($BC2231),BC2231,0))/AW2231,1))</f>
        <v>91.2</v>
      </c>
      <c r="AY2231" s="67"/>
      <c r="AZ2231" s="67"/>
      <c r="BA2231" s="66">
        <f t="shared" si="799"/>
        <v>2.4386564664357291E-2</v>
      </c>
      <c r="BB2231">
        <f t="shared" si="800"/>
        <v>100</v>
      </c>
      <c r="BC2231" t="str">
        <f t="shared" si="801"/>
        <v/>
      </c>
    </row>
    <row r="2232" spans="1:55" ht="15" customHeight="1">
      <c r="A2232" s="56">
        <v>2228</v>
      </c>
      <c r="B2232" s="57">
        <v>45793</v>
      </c>
      <c r="C2232" s="56">
        <v>2025</v>
      </c>
      <c r="D2232" s="58" t="s">
        <v>234</v>
      </c>
      <c r="E2232" s="59">
        <v>21427.94</v>
      </c>
      <c r="F2232" s="60">
        <v>5.8749999999999997E-2</v>
      </c>
      <c r="G2232" s="60">
        <v>-3.3715000000000002E-2</v>
      </c>
      <c r="H2232" s="61">
        <v>0.65310000000000001</v>
      </c>
      <c r="I2232" s="62">
        <v>316</v>
      </c>
      <c r="J2232" s="56" t="s">
        <v>235</v>
      </c>
      <c r="K2232" s="63">
        <v>17.239999999999998</v>
      </c>
      <c r="L2232" s="56">
        <f t="shared" si="779"/>
        <v>100</v>
      </c>
      <c r="M2232" s="56">
        <f t="shared" si="780"/>
        <v>100</v>
      </c>
      <c r="N2232" s="56">
        <f t="shared" si="781"/>
        <v>100</v>
      </c>
      <c r="O2232" s="56">
        <f t="shared" si="782"/>
        <v>100</v>
      </c>
      <c r="P2232" s="56">
        <f t="shared" si="783"/>
        <v>100</v>
      </c>
      <c r="Q2232" s="63"/>
      <c r="R2232" s="56"/>
      <c r="S2232" s="60">
        <f t="shared" si="796"/>
        <v>4.3176217272173911E-3</v>
      </c>
      <c r="T2232" s="64">
        <f t="shared" si="797"/>
        <v>-3.3090297251822776E-2</v>
      </c>
      <c r="V2232" s="65"/>
      <c r="W2232" s="65"/>
      <c r="Y2232" s="15" t="str">
        <f t="shared" si="784"/>
        <v>EASY</v>
      </c>
      <c r="AA2232" s="66">
        <f t="shared" si="798"/>
        <v>-3.91966528556148E-2</v>
      </c>
      <c r="AB2232">
        <f>LOOKUP($B2232,'07_L1政策步階'!$A$4:$A$14,'07_L1政策步階'!$C$4:$C$14)</f>
        <v>0</v>
      </c>
      <c r="AC2232" s="65"/>
      <c r="AD2232" s="65"/>
      <c r="AE2232" s="65"/>
      <c r="AF2232" s="65"/>
      <c r="AG2232" s="65"/>
      <c r="AH2232" s="65"/>
      <c r="AI2232" s="65"/>
      <c r="AJ2232" s="65"/>
      <c r="AK2232" s="65"/>
      <c r="AL2232">
        <f t="shared" si="785"/>
        <v>0</v>
      </c>
      <c r="AM2232">
        <f t="shared" si="786"/>
        <v>50</v>
      </c>
      <c r="AN2232" t="str">
        <f t="shared" si="787"/>
        <v/>
      </c>
      <c r="AO2232" t="str">
        <f t="shared" si="788"/>
        <v/>
      </c>
      <c r="AP2232" t="str">
        <f t="shared" si="789"/>
        <v/>
      </c>
      <c r="AQ2232" t="str">
        <f t="shared" si="790"/>
        <v/>
      </c>
      <c r="AR2232" t="str">
        <f t="shared" si="791"/>
        <v/>
      </c>
      <c r="AS2232" t="str">
        <f t="shared" si="792"/>
        <v/>
      </c>
      <c r="AT2232" t="str">
        <f t="shared" si="793"/>
        <v/>
      </c>
      <c r="AU2232" t="str">
        <f t="shared" si="794"/>
        <v/>
      </c>
      <c r="AV2232" t="str">
        <f t="shared" si="795"/>
        <v/>
      </c>
      <c r="AW2232">
        <f>'01_指標庫'!$H$4*ISNUMBER($F2232)+'01_指標庫'!$H$5*ISNUMBER($AA2232)+'01_指標庫'!$H$6*ISNUMBER($G2232)+'01_指標庫'!$H$7*ISNUMBER($H2232)+'01_指標庫'!$H$8*ISNUMBER($AF2232)+'01_指標庫'!$H$9*ISNUMBER($AG2232)+'01_指標庫'!$H$10*ISNUMBER($AB2232)+'01_指標庫'!$H$11*ISNUMBER($AC2232)+'01_指標庫'!$H$12*ISNUMBER($AD2232)+'01_指標庫'!$H$13*ISNUMBER($AE2232)+'01_指標庫'!$H$14*ISNUMBER($I2232)+'01_指標庫'!$H$15*ISNUMBER($AH2232)+'01_指標庫'!$H$16*ISNUMBER($K2232)+'01_指標庫'!$H$17*ISNUMBER($AI2232)+'01_指標庫'!$H$18*ISNUMBER($AJ2232)+'01_指標庫'!$H$19*ISNUMBER($AK2232)+'01_指標庫'!$H$20*ISNUMBER($BB2232)+'01_指標庫'!$H$21*ISNUMBER($BC2232)</f>
        <v>51</v>
      </c>
      <c r="AX2232">
        <f>IF(AW2232=0,50,ROUND(('01_指標庫'!$H$4*IF(ISNUMBER($F2232),L2232,0)+'01_指標庫'!$H$5*IF(ISNUMBER($AA2232),AL2232,0)+'01_指標庫'!$H$6*IF(ISNUMBER($G2232),M2232,0)+'01_指標庫'!$H$7*IF(ISNUMBER($H2232),N2232,0)+'01_指標庫'!$H$8*IF(ISNUMBER($AF2232),AQ2232,0)+'01_指標庫'!$H$9*IF(ISNUMBER($AG2232),AR2232,0)+'01_指標庫'!$H$10*IF(ISNUMBER($AB2232),AM2232,0)+'01_指標庫'!$H$11*IF(ISNUMBER($AC2232),AN2232,0)+'01_指標庫'!$H$12*IF(ISNUMBER($AD2232),AO2232,0)+'01_指標庫'!$H$13*IF(ISNUMBER($AE2232),AP2232,0)+'01_指標庫'!$H$14*IF(ISNUMBER($I2232),O2232,0)+'01_指標庫'!$H$15*IF(ISNUMBER($AH2232),AS2232,0)+'01_指標庫'!$H$16*IF(ISNUMBER($K2232),P2232,0)+'01_指標庫'!$H$17*IF(ISNUMBER($AI2232),AT2232,0)+'01_指標庫'!$H$18*IF(ISNUMBER($AJ2232),AU2232,0)+'01_指標庫'!$H$19*IF(ISNUMBER($AK2232),AV2232,0)+'01_指標庫'!$H$20*IF(ISNUMBER($BB2232),BB2232,0)+'01_指標庫'!$H$21*IF(ISNUMBER($BC2232),BC2232,0))/AW2232,1))</f>
        <v>91.2</v>
      </c>
      <c r="AY2232" s="67"/>
      <c r="AZ2232" s="67"/>
      <c r="BA2232" s="66">
        <f t="shared" si="799"/>
        <v>3.1066129858758895E-2</v>
      </c>
      <c r="BB2232">
        <f t="shared" si="800"/>
        <v>100</v>
      </c>
      <c r="BC2232" t="str">
        <f t="shared" si="801"/>
        <v/>
      </c>
    </row>
    <row r="2233" spans="1:55" ht="15" customHeight="1">
      <c r="A2233" s="56">
        <v>2229</v>
      </c>
      <c r="B2233" s="57">
        <v>45796</v>
      </c>
      <c r="C2233" s="56">
        <v>2025</v>
      </c>
      <c r="D2233" s="58" t="s">
        <v>236</v>
      </c>
      <c r="E2233" s="59">
        <v>21447.05</v>
      </c>
      <c r="F2233" s="60">
        <v>5.9147999999999999E-2</v>
      </c>
      <c r="G2233" s="60">
        <v>-3.2854000000000001E-2</v>
      </c>
      <c r="H2233" s="61">
        <v>0.65310000000000001</v>
      </c>
      <c r="I2233" s="62">
        <v>321</v>
      </c>
      <c r="J2233" s="56" t="s">
        <v>235</v>
      </c>
      <c r="K2233" s="63">
        <v>18.14</v>
      </c>
      <c r="L2233" s="56">
        <f t="shared" si="779"/>
        <v>100</v>
      </c>
      <c r="M2233" s="56">
        <f t="shared" si="780"/>
        <v>100</v>
      </c>
      <c r="N2233" s="56">
        <f t="shared" si="781"/>
        <v>100</v>
      </c>
      <c r="O2233" s="56">
        <f t="shared" si="782"/>
        <v>100</v>
      </c>
      <c r="P2233" s="56">
        <f t="shared" si="783"/>
        <v>100</v>
      </c>
      <c r="Q2233" s="63"/>
      <c r="R2233" s="56"/>
      <c r="S2233" s="60">
        <f t="shared" si="796"/>
        <v>8.9182627914774493E-4</v>
      </c>
      <c r="T2233" s="64">
        <f t="shared" si="797"/>
        <v>5.2204176334106789E-2</v>
      </c>
      <c r="V2233" s="65"/>
      <c r="W2233" s="65"/>
      <c r="Y2233" s="15" t="str">
        <f t="shared" si="784"/>
        <v>EASY</v>
      </c>
      <c r="AA2233" s="66">
        <f t="shared" si="798"/>
        <v>-3.8460873102553528E-2</v>
      </c>
      <c r="AB2233">
        <f>LOOKUP($B2233,'07_L1政策步階'!$A$4:$A$14,'07_L1政策步階'!$C$4:$C$14)</f>
        <v>0</v>
      </c>
      <c r="AC2233" s="65"/>
      <c r="AD2233" s="65"/>
      <c r="AE2233" s="65"/>
      <c r="AF2233" s="65"/>
      <c r="AG2233" s="65"/>
      <c r="AH2233" s="65"/>
      <c r="AI2233" s="65"/>
      <c r="AJ2233" s="65"/>
      <c r="AK2233" s="65"/>
      <c r="AL2233">
        <f t="shared" si="785"/>
        <v>0</v>
      </c>
      <c r="AM2233">
        <f t="shared" si="786"/>
        <v>50</v>
      </c>
      <c r="AN2233" t="str">
        <f t="shared" si="787"/>
        <v/>
      </c>
      <c r="AO2233" t="str">
        <f t="shared" si="788"/>
        <v/>
      </c>
      <c r="AP2233" t="str">
        <f t="shared" si="789"/>
        <v/>
      </c>
      <c r="AQ2233" t="str">
        <f t="shared" si="790"/>
        <v/>
      </c>
      <c r="AR2233" t="str">
        <f t="shared" si="791"/>
        <v/>
      </c>
      <c r="AS2233" t="str">
        <f t="shared" si="792"/>
        <v/>
      </c>
      <c r="AT2233" t="str">
        <f t="shared" si="793"/>
        <v/>
      </c>
      <c r="AU2233" t="str">
        <f t="shared" si="794"/>
        <v/>
      </c>
      <c r="AV2233" t="str">
        <f t="shared" si="795"/>
        <v/>
      </c>
      <c r="AW2233">
        <f>'01_指標庫'!$H$4*ISNUMBER($F2233)+'01_指標庫'!$H$5*ISNUMBER($AA2233)+'01_指標庫'!$H$6*ISNUMBER($G2233)+'01_指標庫'!$H$7*ISNUMBER($H2233)+'01_指標庫'!$H$8*ISNUMBER($AF2233)+'01_指標庫'!$H$9*ISNUMBER($AG2233)+'01_指標庫'!$H$10*ISNUMBER($AB2233)+'01_指標庫'!$H$11*ISNUMBER($AC2233)+'01_指標庫'!$H$12*ISNUMBER($AD2233)+'01_指標庫'!$H$13*ISNUMBER($AE2233)+'01_指標庫'!$H$14*ISNUMBER($I2233)+'01_指標庫'!$H$15*ISNUMBER($AH2233)+'01_指標庫'!$H$16*ISNUMBER($K2233)+'01_指標庫'!$H$17*ISNUMBER($AI2233)+'01_指標庫'!$H$18*ISNUMBER($AJ2233)+'01_指標庫'!$H$19*ISNUMBER($AK2233)+'01_指標庫'!$H$20*ISNUMBER($BB2233)+'01_指標庫'!$H$21*ISNUMBER($BC2233)</f>
        <v>51</v>
      </c>
      <c r="AX2233">
        <f>IF(AW2233=0,50,ROUND(('01_指標庫'!$H$4*IF(ISNUMBER($F2233),L2233,0)+'01_指標庫'!$H$5*IF(ISNUMBER($AA2233),AL2233,0)+'01_指標庫'!$H$6*IF(ISNUMBER($G2233),M2233,0)+'01_指標庫'!$H$7*IF(ISNUMBER($H2233),N2233,0)+'01_指標庫'!$H$8*IF(ISNUMBER($AF2233),AQ2233,0)+'01_指標庫'!$H$9*IF(ISNUMBER($AG2233),AR2233,0)+'01_指標庫'!$H$10*IF(ISNUMBER($AB2233),AM2233,0)+'01_指標庫'!$H$11*IF(ISNUMBER($AC2233),AN2233,0)+'01_指標庫'!$H$12*IF(ISNUMBER($AD2233),AO2233,0)+'01_指標庫'!$H$13*IF(ISNUMBER($AE2233),AP2233,0)+'01_指標庫'!$H$14*IF(ISNUMBER($I2233),O2233,0)+'01_指標庫'!$H$15*IF(ISNUMBER($AH2233),AS2233,0)+'01_指標庫'!$H$16*IF(ISNUMBER($K2233),P2233,0)+'01_指標庫'!$H$17*IF(ISNUMBER($AI2233),AT2233,0)+'01_指標庫'!$H$18*IF(ISNUMBER($AJ2233),AU2233,0)+'01_指標庫'!$H$19*IF(ISNUMBER($AK2233),AV2233,0)+'01_指標庫'!$H$20*IF(ISNUMBER($BB2233),BB2233,0)+'01_指標庫'!$H$21*IF(ISNUMBER($BC2233),BC2233,0))/AW2233,1))</f>
        <v>91.2</v>
      </c>
      <c r="AY2233" s="67"/>
      <c r="AZ2233" s="67"/>
      <c r="BA2233" s="66">
        <f t="shared" si="799"/>
        <v>2.9295178613966133E-2</v>
      </c>
      <c r="BB2233">
        <f t="shared" si="800"/>
        <v>100</v>
      </c>
      <c r="BC2233" t="str">
        <f t="shared" si="801"/>
        <v/>
      </c>
    </row>
    <row r="2234" spans="1:55" ht="15" customHeight="1">
      <c r="A2234" s="56">
        <v>2230</v>
      </c>
      <c r="B2234" s="57">
        <v>45797</v>
      </c>
      <c r="C2234" s="56">
        <v>2025</v>
      </c>
      <c r="D2234" s="58" t="s">
        <v>237</v>
      </c>
      <c r="E2234" s="59">
        <v>21367.37</v>
      </c>
      <c r="F2234" s="60">
        <v>5.4567999999999998E-2</v>
      </c>
      <c r="G2234" s="60">
        <v>-3.6447E-2</v>
      </c>
      <c r="H2234" s="61">
        <v>0.65310000000000001</v>
      </c>
      <c r="I2234" s="62">
        <v>320</v>
      </c>
      <c r="J2234" s="56" t="s">
        <v>235</v>
      </c>
      <c r="K2234" s="63">
        <v>18.09</v>
      </c>
      <c r="L2234" s="56">
        <f t="shared" si="779"/>
        <v>100</v>
      </c>
      <c r="M2234" s="56">
        <f t="shared" si="780"/>
        <v>100</v>
      </c>
      <c r="N2234" s="56">
        <f t="shared" si="781"/>
        <v>100</v>
      </c>
      <c r="O2234" s="56">
        <f t="shared" si="782"/>
        <v>100</v>
      </c>
      <c r="P2234" s="56">
        <f t="shared" si="783"/>
        <v>100</v>
      </c>
      <c r="Q2234" s="63"/>
      <c r="R2234" s="56"/>
      <c r="S2234" s="60">
        <f t="shared" si="796"/>
        <v>-3.7151962624230039E-3</v>
      </c>
      <c r="T2234" s="64">
        <f t="shared" si="797"/>
        <v>-2.7563395810363822E-3</v>
      </c>
      <c r="V2234" s="65"/>
      <c r="W2234" s="65"/>
      <c r="Y2234" s="15" t="str">
        <f t="shared" si="784"/>
        <v>EASY</v>
      </c>
      <c r="AA2234" s="66">
        <f t="shared" si="798"/>
        <v>-3.7137202933780866E-2</v>
      </c>
      <c r="AB2234">
        <f>LOOKUP($B2234,'07_L1政策步階'!$A$4:$A$14,'07_L1政策步階'!$C$4:$C$14)</f>
        <v>0</v>
      </c>
      <c r="AC2234" s="65"/>
      <c r="AD2234" s="65"/>
      <c r="AE2234" s="65"/>
      <c r="AF2234" s="65"/>
      <c r="AG2234" s="65"/>
      <c r="AH2234" s="65"/>
      <c r="AI2234" s="65"/>
      <c r="AJ2234" s="65"/>
      <c r="AK2234" s="65"/>
      <c r="AL2234">
        <f t="shared" si="785"/>
        <v>0</v>
      </c>
      <c r="AM2234">
        <f t="shared" si="786"/>
        <v>50</v>
      </c>
      <c r="AN2234" t="str">
        <f t="shared" si="787"/>
        <v/>
      </c>
      <c r="AO2234" t="str">
        <f t="shared" si="788"/>
        <v/>
      </c>
      <c r="AP2234" t="str">
        <f t="shared" si="789"/>
        <v/>
      </c>
      <c r="AQ2234" t="str">
        <f t="shared" si="790"/>
        <v/>
      </c>
      <c r="AR2234" t="str">
        <f t="shared" si="791"/>
        <v/>
      </c>
      <c r="AS2234" t="str">
        <f t="shared" si="792"/>
        <v/>
      </c>
      <c r="AT2234" t="str">
        <f t="shared" si="793"/>
        <v/>
      </c>
      <c r="AU2234" t="str">
        <f t="shared" si="794"/>
        <v/>
      </c>
      <c r="AV2234" t="str">
        <f t="shared" si="795"/>
        <v/>
      </c>
      <c r="AW2234">
        <f>'01_指標庫'!$H$4*ISNUMBER($F2234)+'01_指標庫'!$H$5*ISNUMBER($AA2234)+'01_指標庫'!$H$6*ISNUMBER($G2234)+'01_指標庫'!$H$7*ISNUMBER($H2234)+'01_指標庫'!$H$8*ISNUMBER($AF2234)+'01_指標庫'!$H$9*ISNUMBER($AG2234)+'01_指標庫'!$H$10*ISNUMBER($AB2234)+'01_指標庫'!$H$11*ISNUMBER($AC2234)+'01_指標庫'!$H$12*ISNUMBER($AD2234)+'01_指標庫'!$H$13*ISNUMBER($AE2234)+'01_指標庫'!$H$14*ISNUMBER($I2234)+'01_指標庫'!$H$15*ISNUMBER($AH2234)+'01_指標庫'!$H$16*ISNUMBER($K2234)+'01_指標庫'!$H$17*ISNUMBER($AI2234)+'01_指標庫'!$H$18*ISNUMBER($AJ2234)+'01_指標庫'!$H$19*ISNUMBER($AK2234)+'01_指標庫'!$H$20*ISNUMBER($BB2234)+'01_指標庫'!$H$21*ISNUMBER($BC2234)</f>
        <v>51</v>
      </c>
      <c r="AX2234">
        <f>IF(AW2234=0,50,ROUND(('01_指標庫'!$H$4*IF(ISNUMBER($F2234),L2234,0)+'01_指標庫'!$H$5*IF(ISNUMBER($AA2234),AL2234,0)+'01_指標庫'!$H$6*IF(ISNUMBER($G2234),M2234,0)+'01_指標庫'!$H$7*IF(ISNUMBER($H2234),N2234,0)+'01_指標庫'!$H$8*IF(ISNUMBER($AF2234),AQ2234,0)+'01_指標庫'!$H$9*IF(ISNUMBER($AG2234),AR2234,0)+'01_指標庫'!$H$10*IF(ISNUMBER($AB2234),AM2234,0)+'01_指標庫'!$H$11*IF(ISNUMBER($AC2234),AN2234,0)+'01_指標庫'!$H$12*IF(ISNUMBER($AD2234),AO2234,0)+'01_指標庫'!$H$13*IF(ISNUMBER($AE2234),AP2234,0)+'01_指標庫'!$H$14*IF(ISNUMBER($I2234),O2234,0)+'01_指標庫'!$H$15*IF(ISNUMBER($AH2234),AS2234,0)+'01_指標庫'!$H$16*IF(ISNUMBER($K2234),P2234,0)+'01_指標庫'!$H$17*IF(ISNUMBER($AI2234),AT2234,0)+'01_指標庫'!$H$18*IF(ISNUMBER($AJ2234),AU2234,0)+'01_指標庫'!$H$19*IF(ISNUMBER($AK2234),AV2234,0)+'01_指標庫'!$H$20*IF(ISNUMBER($BB2234),BB2234,0)+'01_指標庫'!$H$21*IF(ISNUMBER($BC2234),BC2234,0))/AW2234,1))</f>
        <v>91.2</v>
      </c>
      <c r="AY2234" s="67"/>
      <c r="AZ2234" s="67"/>
      <c r="BA2234" s="66">
        <f t="shared" si="799"/>
        <v>2.3155855327015473E-2</v>
      </c>
      <c r="BB2234">
        <f t="shared" si="800"/>
        <v>100</v>
      </c>
      <c r="BC2234" t="str">
        <f t="shared" si="801"/>
        <v/>
      </c>
    </row>
    <row r="2235" spans="1:55" ht="15" customHeight="1">
      <c r="A2235" s="56">
        <v>2231</v>
      </c>
      <c r="B2235" s="57">
        <v>45798</v>
      </c>
      <c r="C2235" s="56">
        <v>2025</v>
      </c>
      <c r="D2235" s="58" t="s">
        <v>238</v>
      </c>
      <c r="E2235" s="59">
        <v>21080.36</v>
      </c>
      <c r="F2235" s="60">
        <v>3.9725999999999997E-2</v>
      </c>
      <c r="G2235" s="60">
        <v>-4.9389000000000002E-2</v>
      </c>
      <c r="H2235" s="61">
        <v>0.61219999999999997</v>
      </c>
      <c r="I2235" s="62">
        <v>325</v>
      </c>
      <c r="J2235" s="56" t="s">
        <v>235</v>
      </c>
      <c r="K2235" s="63">
        <v>20.87</v>
      </c>
      <c r="L2235" s="56">
        <f t="shared" si="779"/>
        <v>100</v>
      </c>
      <c r="M2235" s="56">
        <f t="shared" si="780"/>
        <v>100</v>
      </c>
      <c r="N2235" s="56">
        <f t="shared" si="781"/>
        <v>100</v>
      </c>
      <c r="O2235" s="56">
        <f t="shared" si="782"/>
        <v>100</v>
      </c>
      <c r="P2235" s="56">
        <f t="shared" si="783"/>
        <v>50</v>
      </c>
      <c r="Q2235" s="63"/>
      <c r="R2235" s="56"/>
      <c r="S2235" s="60">
        <f t="shared" si="796"/>
        <v>-1.3432163153443755E-2</v>
      </c>
      <c r="T2235" s="64">
        <f t="shared" si="797"/>
        <v>0.15367606412382528</v>
      </c>
      <c r="V2235" s="65"/>
      <c r="W2235" s="65"/>
      <c r="Y2235" s="15" t="str">
        <f t="shared" si="784"/>
        <v>EASY</v>
      </c>
      <c r="AA2235" s="66">
        <f t="shared" si="798"/>
        <v>-3.6083656341021397E-2</v>
      </c>
      <c r="AB2235">
        <f>LOOKUP($B2235,'07_L1政策步階'!$A$4:$A$14,'07_L1政策步階'!$C$4:$C$14)</f>
        <v>0</v>
      </c>
      <c r="AC2235" s="65"/>
      <c r="AD2235" s="65"/>
      <c r="AE2235" s="65"/>
      <c r="AF2235" s="65"/>
      <c r="AG2235" s="65"/>
      <c r="AH2235" s="65"/>
      <c r="AI2235" s="65"/>
      <c r="AJ2235" s="65"/>
      <c r="AK2235" s="65"/>
      <c r="AL2235">
        <f t="shared" si="785"/>
        <v>0</v>
      </c>
      <c r="AM2235">
        <f t="shared" si="786"/>
        <v>50</v>
      </c>
      <c r="AN2235" t="str">
        <f t="shared" si="787"/>
        <v/>
      </c>
      <c r="AO2235" t="str">
        <f t="shared" si="788"/>
        <v/>
      </c>
      <c r="AP2235" t="str">
        <f t="shared" si="789"/>
        <v/>
      </c>
      <c r="AQ2235" t="str">
        <f t="shared" si="790"/>
        <v/>
      </c>
      <c r="AR2235" t="str">
        <f t="shared" si="791"/>
        <v/>
      </c>
      <c r="AS2235" t="str">
        <f t="shared" si="792"/>
        <v/>
      </c>
      <c r="AT2235" t="str">
        <f t="shared" si="793"/>
        <v/>
      </c>
      <c r="AU2235" t="str">
        <f t="shared" si="794"/>
        <v/>
      </c>
      <c r="AV2235" t="str">
        <f t="shared" si="795"/>
        <v/>
      </c>
      <c r="AW2235">
        <f>'01_指標庫'!$H$4*ISNUMBER($F2235)+'01_指標庫'!$H$5*ISNUMBER($AA2235)+'01_指標庫'!$H$6*ISNUMBER($G2235)+'01_指標庫'!$H$7*ISNUMBER($H2235)+'01_指標庫'!$H$8*ISNUMBER($AF2235)+'01_指標庫'!$H$9*ISNUMBER($AG2235)+'01_指標庫'!$H$10*ISNUMBER($AB2235)+'01_指標庫'!$H$11*ISNUMBER($AC2235)+'01_指標庫'!$H$12*ISNUMBER($AD2235)+'01_指標庫'!$H$13*ISNUMBER($AE2235)+'01_指標庫'!$H$14*ISNUMBER($I2235)+'01_指標庫'!$H$15*ISNUMBER($AH2235)+'01_指標庫'!$H$16*ISNUMBER($K2235)+'01_指標庫'!$H$17*ISNUMBER($AI2235)+'01_指標庫'!$H$18*ISNUMBER($AJ2235)+'01_指標庫'!$H$19*ISNUMBER($AK2235)+'01_指標庫'!$H$20*ISNUMBER($BB2235)+'01_指標庫'!$H$21*ISNUMBER($BC2235)</f>
        <v>51</v>
      </c>
      <c r="AX2235">
        <f>IF(AW2235=0,50,ROUND(('01_指標庫'!$H$4*IF(ISNUMBER($F2235),L2235,0)+'01_指標庫'!$H$5*IF(ISNUMBER($AA2235),AL2235,0)+'01_指標庫'!$H$6*IF(ISNUMBER($G2235),M2235,0)+'01_指標庫'!$H$7*IF(ISNUMBER($H2235),N2235,0)+'01_指標庫'!$H$8*IF(ISNUMBER($AF2235),AQ2235,0)+'01_指標庫'!$H$9*IF(ISNUMBER($AG2235),AR2235,0)+'01_指標庫'!$H$10*IF(ISNUMBER($AB2235),AM2235,0)+'01_指標庫'!$H$11*IF(ISNUMBER($AC2235),AN2235,0)+'01_指標庫'!$H$12*IF(ISNUMBER($AD2235),AO2235,0)+'01_指標庫'!$H$13*IF(ISNUMBER($AE2235),AP2235,0)+'01_指標庫'!$H$14*IF(ISNUMBER($I2235),O2235,0)+'01_指標庫'!$H$15*IF(ISNUMBER($AH2235),AS2235,0)+'01_指標庫'!$H$16*IF(ISNUMBER($K2235),P2235,0)+'01_指標庫'!$H$17*IF(ISNUMBER($AI2235),AT2235,0)+'01_指標庫'!$H$18*IF(ISNUMBER($AJ2235),AU2235,0)+'01_指標庫'!$H$19*IF(ISNUMBER($AK2235),AV2235,0)+'01_指標庫'!$H$20*IF(ISNUMBER($BB2235),BB2235,0)+'01_指標庫'!$H$21*IF(ISNUMBER($BC2235),BC2235,0))/AW2235,1))</f>
        <v>85.3</v>
      </c>
      <c r="AY2235" s="67"/>
      <c r="AZ2235" s="67"/>
      <c r="BA2235" s="66">
        <f t="shared" si="799"/>
        <v>1.4980686221410577E-2</v>
      </c>
      <c r="BB2235">
        <f t="shared" si="800"/>
        <v>100</v>
      </c>
      <c r="BC2235" t="str">
        <f t="shared" si="801"/>
        <v/>
      </c>
    </row>
    <row r="2236" spans="1:55" ht="15" customHeight="1">
      <c r="A2236" s="56">
        <v>2232</v>
      </c>
      <c r="B2236" s="57">
        <v>45799</v>
      </c>
      <c r="C2236" s="56">
        <v>2025</v>
      </c>
      <c r="D2236" s="58" t="s">
        <v>239</v>
      </c>
      <c r="E2236" s="59">
        <v>21112.47</v>
      </c>
      <c r="F2236" s="60">
        <v>4.0483999999999999E-2</v>
      </c>
      <c r="G2236" s="60">
        <v>-4.7940999999999998E-2</v>
      </c>
      <c r="H2236" s="61">
        <v>0.63270000000000004</v>
      </c>
      <c r="I2236" s="62">
        <v>332</v>
      </c>
      <c r="J2236" s="56" t="s">
        <v>235</v>
      </c>
      <c r="K2236" s="63">
        <v>20.28</v>
      </c>
      <c r="L2236" s="56">
        <f t="shared" si="779"/>
        <v>100</v>
      </c>
      <c r="M2236" s="56">
        <f t="shared" si="780"/>
        <v>100</v>
      </c>
      <c r="N2236" s="56">
        <f t="shared" si="781"/>
        <v>100</v>
      </c>
      <c r="O2236" s="56">
        <f t="shared" si="782"/>
        <v>100</v>
      </c>
      <c r="P2236" s="56">
        <f t="shared" si="783"/>
        <v>50</v>
      </c>
      <c r="Q2236" s="63"/>
      <c r="R2236" s="56"/>
      <c r="S2236" s="60">
        <f t="shared" si="796"/>
        <v>1.5232187685598753E-3</v>
      </c>
      <c r="T2236" s="64">
        <f t="shared" si="797"/>
        <v>-2.8270244369908992E-2</v>
      </c>
      <c r="V2236" s="65"/>
      <c r="W2236" s="65"/>
      <c r="Y2236" s="15" t="str">
        <f t="shared" si="784"/>
        <v>EASY</v>
      </c>
      <c r="AA2236" s="66">
        <f t="shared" si="798"/>
        <v>-3.5353139920297871E-2</v>
      </c>
      <c r="AB2236">
        <f>LOOKUP($B2236,'07_L1政策步階'!$A$4:$A$14,'07_L1政策步階'!$C$4:$C$14)</f>
        <v>0</v>
      </c>
      <c r="AC2236" s="65"/>
      <c r="AD2236" s="65"/>
      <c r="AE2236" s="65"/>
      <c r="AF2236" s="65"/>
      <c r="AG2236" s="65"/>
      <c r="AH2236" s="65"/>
      <c r="AI2236" s="65"/>
      <c r="AJ2236" s="65"/>
      <c r="AK2236" s="65"/>
      <c r="AL2236">
        <f t="shared" si="785"/>
        <v>0</v>
      </c>
      <c r="AM2236">
        <f t="shared" si="786"/>
        <v>50</v>
      </c>
      <c r="AN2236" t="str">
        <f t="shared" si="787"/>
        <v/>
      </c>
      <c r="AO2236" t="str">
        <f t="shared" si="788"/>
        <v/>
      </c>
      <c r="AP2236" t="str">
        <f t="shared" si="789"/>
        <v/>
      </c>
      <c r="AQ2236" t="str">
        <f t="shared" si="790"/>
        <v/>
      </c>
      <c r="AR2236" t="str">
        <f t="shared" si="791"/>
        <v/>
      </c>
      <c r="AS2236" t="str">
        <f t="shared" si="792"/>
        <v/>
      </c>
      <c r="AT2236" t="str">
        <f t="shared" si="793"/>
        <v/>
      </c>
      <c r="AU2236" t="str">
        <f t="shared" si="794"/>
        <v/>
      </c>
      <c r="AV2236" t="str">
        <f t="shared" si="795"/>
        <v/>
      </c>
      <c r="AW2236">
        <f>'01_指標庫'!$H$4*ISNUMBER($F2236)+'01_指標庫'!$H$5*ISNUMBER($AA2236)+'01_指標庫'!$H$6*ISNUMBER($G2236)+'01_指標庫'!$H$7*ISNUMBER($H2236)+'01_指標庫'!$H$8*ISNUMBER($AF2236)+'01_指標庫'!$H$9*ISNUMBER($AG2236)+'01_指標庫'!$H$10*ISNUMBER($AB2236)+'01_指標庫'!$H$11*ISNUMBER($AC2236)+'01_指標庫'!$H$12*ISNUMBER($AD2236)+'01_指標庫'!$H$13*ISNUMBER($AE2236)+'01_指標庫'!$H$14*ISNUMBER($I2236)+'01_指標庫'!$H$15*ISNUMBER($AH2236)+'01_指標庫'!$H$16*ISNUMBER($K2236)+'01_指標庫'!$H$17*ISNUMBER($AI2236)+'01_指標庫'!$H$18*ISNUMBER($AJ2236)+'01_指標庫'!$H$19*ISNUMBER($AK2236)+'01_指標庫'!$H$20*ISNUMBER($BB2236)+'01_指標庫'!$H$21*ISNUMBER($BC2236)</f>
        <v>51</v>
      </c>
      <c r="AX2236">
        <f>IF(AW2236=0,50,ROUND(('01_指標庫'!$H$4*IF(ISNUMBER($F2236),L2236,0)+'01_指標庫'!$H$5*IF(ISNUMBER($AA2236),AL2236,0)+'01_指標庫'!$H$6*IF(ISNUMBER($G2236),M2236,0)+'01_指標庫'!$H$7*IF(ISNUMBER($H2236),N2236,0)+'01_指標庫'!$H$8*IF(ISNUMBER($AF2236),AQ2236,0)+'01_指標庫'!$H$9*IF(ISNUMBER($AG2236),AR2236,0)+'01_指標庫'!$H$10*IF(ISNUMBER($AB2236),AM2236,0)+'01_指標庫'!$H$11*IF(ISNUMBER($AC2236),AN2236,0)+'01_指標庫'!$H$12*IF(ISNUMBER($AD2236),AO2236,0)+'01_指標庫'!$H$13*IF(ISNUMBER($AE2236),AP2236,0)+'01_指標庫'!$H$14*IF(ISNUMBER($I2236),O2236,0)+'01_指標庫'!$H$15*IF(ISNUMBER($AH2236),AS2236,0)+'01_指標庫'!$H$16*IF(ISNUMBER($K2236),P2236,0)+'01_指標庫'!$H$17*IF(ISNUMBER($AI2236),AT2236,0)+'01_指標庫'!$H$18*IF(ISNUMBER($AJ2236),AU2236,0)+'01_指標庫'!$H$19*IF(ISNUMBER($AK2236),AV2236,0)+'01_指標庫'!$H$20*IF(ISNUMBER($BB2236),BB2236,0)+'01_指標庫'!$H$21*IF(ISNUMBER($BC2236),BC2236,0))/AW2236,1))</f>
        <v>79.400000000000006</v>
      </c>
      <c r="AY2236" s="67"/>
      <c r="AZ2236" s="67"/>
      <c r="BA2236" s="66">
        <f t="shared" si="799"/>
        <v>7.8253925147875325E-3</v>
      </c>
      <c r="BB2236">
        <f t="shared" si="800"/>
        <v>50</v>
      </c>
      <c r="BC2236" t="str">
        <f t="shared" si="801"/>
        <v/>
      </c>
    </row>
    <row r="2237" spans="1:55" ht="15" customHeight="1">
      <c r="A2237" s="56">
        <v>2233</v>
      </c>
      <c r="B2237" s="57">
        <v>45800</v>
      </c>
      <c r="C2237" s="56">
        <v>2025</v>
      </c>
      <c r="D2237" s="58" t="s">
        <v>234</v>
      </c>
      <c r="E2237" s="59">
        <v>20915.66</v>
      </c>
      <c r="F2237" s="60">
        <v>3.0065000000000001E-2</v>
      </c>
      <c r="G2237" s="60">
        <v>-5.6815999999999998E-2</v>
      </c>
      <c r="H2237" s="61">
        <v>0.53059999999999996</v>
      </c>
      <c r="I2237" s="62">
        <v>340</v>
      </c>
      <c r="J2237" s="56" t="s">
        <v>235</v>
      </c>
      <c r="K2237" s="63">
        <v>22.29</v>
      </c>
      <c r="L2237" s="56">
        <f t="shared" si="779"/>
        <v>100</v>
      </c>
      <c r="M2237" s="56">
        <f t="shared" si="780"/>
        <v>100</v>
      </c>
      <c r="N2237" s="56">
        <f t="shared" si="781"/>
        <v>50</v>
      </c>
      <c r="O2237" s="56">
        <f t="shared" si="782"/>
        <v>100</v>
      </c>
      <c r="P2237" s="56">
        <f t="shared" si="783"/>
        <v>50</v>
      </c>
      <c r="Q2237" s="63"/>
      <c r="R2237" s="56"/>
      <c r="S2237" s="60">
        <f t="shared" si="796"/>
        <v>-9.3219789063051506E-3</v>
      </c>
      <c r="T2237" s="64">
        <f t="shared" si="797"/>
        <v>9.9112426035502965E-2</v>
      </c>
      <c r="V2237" s="65"/>
      <c r="W2237" s="65"/>
      <c r="Y2237" s="15" t="str">
        <f t="shared" si="784"/>
        <v>EASY</v>
      </c>
      <c r="AA2237" s="66">
        <f t="shared" si="798"/>
        <v>-3.4362432001753707E-2</v>
      </c>
      <c r="AB2237">
        <f>LOOKUP($B2237,'07_L1政策步階'!$A$4:$A$14,'07_L1政策步階'!$C$4:$C$14)</f>
        <v>0</v>
      </c>
      <c r="AC2237" s="65"/>
      <c r="AD2237" s="65"/>
      <c r="AE2237" s="65"/>
      <c r="AF2237" s="65"/>
      <c r="AG2237" s="65"/>
      <c r="AH2237" s="65"/>
      <c r="AI2237" s="65"/>
      <c r="AJ2237" s="65"/>
      <c r="AK2237" s="65"/>
      <c r="AL2237">
        <f t="shared" si="785"/>
        <v>0</v>
      </c>
      <c r="AM2237">
        <f t="shared" si="786"/>
        <v>50</v>
      </c>
      <c r="AN2237" t="str">
        <f t="shared" si="787"/>
        <v/>
      </c>
      <c r="AO2237" t="str">
        <f t="shared" si="788"/>
        <v/>
      </c>
      <c r="AP2237" t="str">
        <f t="shared" si="789"/>
        <v/>
      </c>
      <c r="AQ2237" t="str">
        <f t="shared" si="790"/>
        <v/>
      </c>
      <c r="AR2237" t="str">
        <f t="shared" si="791"/>
        <v/>
      </c>
      <c r="AS2237" t="str">
        <f t="shared" si="792"/>
        <v/>
      </c>
      <c r="AT2237" t="str">
        <f t="shared" si="793"/>
        <v/>
      </c>
      <c r="AU2237" t="str">
        <f t="shared" si="794"/>
        <v/>
      </c>
      <c r="AV2237" t="str">
        <f t="shared" si="795"/>
        <v/>
      </c>
      <c r="AW2237">
        <f>'01_指標庫'!$H$4*ISNUMBER($F2237)+'01_指標庫'!$H$5*ISNUMBER($AA2237)+'01_指標庫'!$H$6*ISNUMBER($G2237)+'01_指標庫'!$H$7*ISNUMBER($H2237)+'01_指標庫'!$H$8*ISNUMBER($AF2237)+'01_指標庫'!$H$9*ISNUMBER($AG2237)+'01_指標庫'!$H$10*ISNUMBER($AB2237)+'01_指標庫'!$H$11*ISNUMBER($AC2237)+'01_指標庫'!$H$12*ISNUMBER($AD2237)+'01_指標庫'!$H$13*ISNUMBER($AE2237)+'01_指標庫'!$H$14*ISNUMBER($I2237)+'01_指標庫'!$H$15*ISNUMBER($AH2237)+'01_指標庫'!$H$16*ISNUMBER($K2237)+'01_指標庫'!$H$17*ISNUMBER($AI2237)+'01_指標庫'!$H$18*ISNUMBER($AJ2237)+'01_指標庫'!$H$19*ISNUMBER($AK2237)+'01_指標庫'!$H$20*ISNUMBER($BB2237)+'01_指標庫'!$H$21*ISNUMBER($BC2237)</f>
        <v>51</v>
      </c>
      <c r="AX2237">
        <f>IF(AW2237=0,50,ROUND(('01_指標庫'!$H$4*IF(ISNUMBER($F2237),L2237,0)+'01_指標庫'!$H$5*IF(ISNUMBER($AA2237),AL2237,0)+'01_指標庫'!$H$6*IF(ISNUMBER($G2237),M2237,0)+'01_指標庫'!$H$7*IF(ISNUMBER($H2237),N2237,0)+'01_指標庫'!$H$8*IF(ISNUMBER($AF2237),AQ2237,0)+'01_指標庫'!$H$9*IF(ISNUMBER($AG2237),AR2237,0)+'01_指標庫'!$H$10*IF(ISNUMBER($AB2237),AM2237,0)+'01_指標庫'!$H$11*IF(ISNUMBER($AC2237),AN2237,0)+'01_指標庫'!$H$12*IF(ISNUMBER($AD2237),AO2237,0)+'01_指標庫'!$H$13*IF(ISNUMBER($AE2237),AP2237,0)+'01_指標庫'!$H$14*IF(ISNUMBER($I2237),O2237,0)+'01_指標庫'!$H$15*IF(ISNUMBER($AH2237),AS2237,0)+'01_指標庫'!$H$16*IF(ISNUMBER($K2237),P2237,0)+'01_指標庫'!$H$17*IF(ISNUMBER($AI2237),AT2237,0)+'01_指標庫'!$H$18*IF(ISNUMBER($AJ2237),AU2237,0)+'01_指標庫'!$H$19*IF(ISNUMBER($AK2237),AV2237,0)+'01_指標庫'!$H$20*IF(ISNUMBER($BB2237),BB2237,0)+'01_指標庫'!$H$21*IF(ISNUMBER($BC2237),BC2237,0))/AW2237,1))</f>
        <v>71.599999999999994</v>
      </c>
      <c r="AY2237" s="67"/>
      <c r="AZ2237" s="67"/>
      <c r="BA2237" s="66">
        <f t="shared" si="799"/>
        <v>-1.0652527802739176E-3</v>
      </c>
      <c r="BB2237">
        <f t="shared" si="800"/>
        <v>50</v>
      </c>
      <c r="BC2237" t="str">
        <f t="shared" si="801"/>
        <v/>
      </c>
    </row>
    <row r="2238" spans="1:55" ht="15" customHeight="1">
      <c r="A2238" s="56">
        <v>2234</v>
      </c>
      <c r="B2238" s="57">
        <v>45804</v>
      </c>
      <c r="C2238" s="56">
        <v>2025</v>
      </c>
      <c r="D2238" s="58" t="s">
        <v>237</v>
      </c>
      <c r="E2238" s="59">
        <v>21414.99</v>
      </c>
      <c r="F2238" s="60">
        <v>5.3734999999999998E-2</v>
      </c>
      <c r="G2238" s="60">
        <v>-3.4299000000000003E-2</v>
      </c>
      <c r="H2238" s="61">
        <v>0.65310000000000001</v>
      </c>
      <c r="I2238" s="62">
        <v>324</v>
      </c>
      <c r="J2238" s="56" t="s">
        <v>235</v>
      </c>
      <c r="K2238" s="63">
        <v>18.96</v>
      </c>
      <c r="L2238" s="56">
        <f t="shared" si="779"/>
        <v>100</v>
      </c>
      <c r="M2238" s="56">
        <f t="shared" si="780"/>
        <v>100</v>
      </c>
      <c r="N2238" s="56">
        <f t="shared" si="781"/>
        <v>100</v>
      </c>
      <c r="O2238" s="56">
        <f t="shared" si="782"/>
        <v>100</v>
      </c>
      <c r="P2238" s="56">
        <f t="shared" si="783"/>
        <v>100</v>
      </c>
      <c r="Q2238" s="63"/>
      <c r="R2238" s="56"/>
      <c r="S2238" s="60">
        <f t="shared" si="796"/>
        <v>2.3873499569222467E-2</v>
      </c>
      <c r="T2238" s="64">
        <f t="shared" si="797"/>
        <v>-0.14939434724091516</v>
      </c>
      <c r="V2238" s="65"/>
      <c r="W2238" s="65"/>
      <c r="Y2238" s="15" t="str">
        <f t="shared" si="784"/>
        <v>EASY</v>
      </c>
      <c r="AA2238" s="66">
        <f t="shared" si="798"/>
        <v>-3.3522079568967689E-2</v>
      </c>
      <c r="AB2238">
        <f>LOOKUP($B2238,'07_L1政策步階'!$A$4:$A$14,'07_L1政策步階'!$C$4:$C$14)</f>
        <v>0</v>
      </c>
      <c r="AC2238" s="65"/>
      <c r="AD2238" s="65"/>
      <c r="AE2238" s="65"/>
      <c r="AF2238" s="65"/>
      <c r="AG2238" s="65"/>
      <c r="AH2238" s="65"/>
      <c r="AI2238" s="65"/>
      <c r="AJ2238" s="65"/>
      <c r="AK2238" s="65"/>
      <c r="AL2238">
        <f t="shared" si="785"/>
        <v>0</v>
      </c>
      <c r="AM2238">
        <f t="shared" si="786"/>
        <v>50</v>
      </c>
      <c r="AN2238" t="str">
        <f t="shared" si="787"/>
        <v/>
      </c>
      <c r="AO2238" t="str">
        <f t="shared" si="788"/>
        <v/>
      </c>
      <c r="AP2238" t="str">
        <f t="shared" si="789"/>
        <v/>
      </c>
      <c r="AQ2238" t="str">
        <f t="shared" si="790"/>
        <v/>
      </c>
      <c r="AR2238" t="str">
        <f t="shared" si="791"/>
        <v/>
      </c>
      <c r="AS2238" t="str">
        <f t="shared" si="792"/>
        <v/>
      </c>
      <c r="AT2238" t="str">
        <f t="shared" si="793"/>
        <v/>
      </c>
      <c r="AU2238" t="str">
        <f t="shared" si="794"/>
        <v/>
      </c>
      <c r="AV2238" t="str">
        <f t="shared" si="795"/>
        <v/>
      </c>
      <c r="AW2238">
        <f>'01_指標庫'!$H$4*ISNUMBER($F2238)+'01_指標庫'!$H$5*ISNUMBER($AA2238)+'01_指標庫'!$H$6*ISNUMBER($G2238)+'01_指標庫'!$H$7*ISNUMBER($H2238)+'01_指標庫'!$H$8*ISNUMBER($AF2238)+'01_指標庫'!$H$9*ISNUMBER($AG2238)+'01_指標庫'!$H$10*ISNUMBER($AB2238)+'01_指標庫'!$H$11*ISNUMBER($AC2238)+'01_指標庫'!$H$12*ISNUMBER($AD2238)+'01_指標庫'!$H$13*ISNUMBER($AE2238)+'01_指標庫'!$H$14*ISNUMBER($I2238)+'01_指標庫'!$H$15*ISNUMBER($AH2238)+'01_指標庫'!$H$16*ISNUMBER($K2238)+'01_指標庫'!$H$17*ISNUMBER($AI2238)+'01_指標庫'!$H$18*ISNUMBER($AJ2238)+'01_指標庫'!$H$19*ISNUMBER($AK2238)+'01_指標庫'!$H$20*ISNUMBER($BB2238)+'01_指標庫'!$H$21*ISNUMBER($BC2238)</f>
        <v>51</v>
      </c>
      <c r="AX2238">
        <f>IF(AW2238=0,50,ROUND(('01_指標庫'!$H$4*IF(ISNUMBER($F2238),L2238,0)+'01_指標庫'!$H$5*IF(ISNUMBER($AA2238),AL2238,0)+'01_指標庫'!$H$6*IF(ISNUMBER($G2238),M2238,0)+'01_指標庫'!$H$7*IF(ISNUMBER($H2238),N2238,0)+'01_指標庫'!$H$8*IF(ISNUMBER($AF2238),AQ2238,0)+'01_指標庫'!$H$9*IF(ISNUMBER($AG2238),AR2238,0)+'01_指標庫'!$H$10*IF(ISNUMBER($AB2238),AM2238,0)+'01_指標庫'!$H$11*IF(ISNUMBER($AC2238),AN2238,0)+'01_指標庫'!$H$12*IF(ISNUMBER($AD2238),AO2238,0)+'01_指標庫'!$H$13*IF(ISNUMBER($AE2238),AP2238,0)+'01_指標庫'!$H$14*IF(ISNUMBER($I2238),O2238,0)+'01_指標庫'!$H$15*IF(ISNUMBER($AH2238),AS2238,0)+'01_指標庫'!$H$16*IF(ISNUMBER($K2238),P2238,0)+'01_指標庫'!$H$17*IF(ISNUMBER($AI2238),AT2238,0)+'01_指標庫'!$H$18*IF(ISNUMBER($AJ2238),AU2238,0)+'01_指標庫'!$H$19*IF(ISNUMBER($AK2238),AV2238,0)+'01_指標庫'!$H$20*IF(ISNUMBER($BB2238),BB2238,0)+'01_指標庫'!$H$21*IF(ISNUMBER($BC2238),BC2238,0))/AW2238,1))</f>
        <v>79.400000000000006</v>
      </c>
      <c r="AY2238" s="67"/>
      <c r="AZ2238" s="67"/>
      <c r="BA2238" s="66">
        <f t="shared" si="799"/>
        <v>-3.9360155606350533E-3</v>
      </c>
      <c r="BB2238">
        <f t="shared" si="800"/>
        <v>0</v>
      </c>
      <c r="BC2238" t="str">
        <f t="shared" si="801"/>
        <v/>
      </c>
    </row>
    <row r="2239" spans="1:55" ht="15" customHeight="1">
      <c r="A2239" s="56">
        <v>2235</v>
      </c>
      <c r="B2239" s="57">
        <v>45805</v>
      </c>
      <c r="C2239" s="56">
        <v>2025</v>
      </c>
      <c r="D2239" s="58" t="s">
        <v>238</v>
      </c>
      <c r="E2239" s="59">
        <v>21318.17</v>
      </c>
      <c r="F2239" s="60">
        <v>4.8222000000000001E-2</v>
      </c>
      <c r="G2239" s="60">
        <v>-3.8664999999999998E-2</v>
      </c>
      <c r="H2239" s="61">
        <v>0.63270000000000004</v>
      </c>
      <c r="I2239" s="62">
        <v>323</v>
      </c>
      <c r="J2239" s="56" t="s">
        <v>235</v>
      </c>
      <c r="K2239" s="63">
        <v>19.309999999999999</v>
      </c>
      <c r="L2239" s="56">
        <f t="shared" si="779"/>
        <v>100</v>
      </c>
      <c r="M2239" s="56">
        <f t="shared" si="780"/>
        <v>100</v>
      </c>
      <c r="N2239" s="56">
        <f t="shared" si="781"/>
        <v>100</v>
      </c>
      <c r="O2239" s="56">
        <f t="shared" si="782"/>
        <v>100</v>
      </c>
      <c r="P2239" s="56">
        <f t="shared" si="783"/>
        <v>100</v>
      </c>
      <c r="Q2239" s="63"/>
      <c r="R2239" s="56"/>
      <c r="S2239" s="60">
        <f t="shared" si="796"/>
        <v>-4.5211321602299792E-3</v>
      </c>
      <c r="T2239" s="64">
        <f t="shared" si="797"/>
        <v>1.8459915611814148E-2</v>
      </c>
      <c r="V2239" s="65"/>
      <c r="W2239" s="65"/>
      <c r="Y2239" s="15" t="str">
        <f t="shared" si="784"/>
        <v>EASY</v>
      </c>
      <c r="AA2239" s="66">
        <f t="shared" si="798"/>
        <v>-3.2731240632845937E-2</v>
      </c>
      <c r="AB2239">
        <f>LOOKUP($B2239,'07_L1政策步階'!$A$4:$A$14,'07_L1政策步階'!$C$4:$C$14)</f>
        <v>0</v>
      </c>
      <c r="AC2239" s="65"/>
      <c r="AD2239" s="65"/>
      <c r="AE2239" s="65"/>
      <c r="AF2239" s="65"/>
      <c r="AG2239" s="65"/>
      <c r="AH2239" s="65"/>
      <c r="AI2239" s="65"/>
      <c r="AJ2239" s="65"/>
      <c r="AK2239" s="65"/>
      <c r="AL2239">
        <f t="shared" si="785"/>
        <v>0</v>
      </c>
      <c r="AM2239">
        <f t="shared" si="786"/>
        <v>50</v>
      </c>
      <c r="AN2239" t="str">
        <f t="shared" si="787"/>
        <v/>
      </c>
      <c r="AO2239" t="str">
        <f t="shared" si="788"/>
        <v/>
      </c>
      <c r="AP2239" t="str">
        <f t="shared" si="789"/>
        <v/>
      </c>
      <c r="AQ2239" t="str">
        <f t="shared" si="790"/>
        <v/>
      </c>
      <c r="AR2239" t="str">
        <f t="shared" si="791"/>
        <v/>
      </c>
      <c r="AS2239" t="str">
        <f t="shared" si="792"/>
        <v/>
      </c>
      <c r="AT2239" t="str">
        <f t="shared" si="793"/>
        <v/>
      </c>
      <c r="AU2239" t="str">
        <f t="shared" si="794"/>
        <v/>
      </c>
      <c r="AV2239" t="str">
        <f t="shared" si="795"/>
        <v/>
      </c>
      <c r="AW2239">
        <f>'01_指標庫'!$H$4*ISNUMBER($F2239)+'01_指標庫'!$H$5*ISNUMBER($AA2239)+'01_指標庫'!$H$6*ISNUMBER($G2239)+'01_指標庫'!$H$7*ISNUMBER($H2239)+'01_指標庫'!$H$8*ISNUMBER($AF2239)+'01_指標庫'!$H$9*ISNUMBER($AG2239)+'01_指標庫'!$H$10*ISNUMBER($AB2239)+'01_指標庫'!$H$11*ISNUMBER($AC2239)+'01_指標庫'!$H$12*ISNUMBER($AD2239)+'01_指標庫'!$H$13*ISNUMBER($AE2239)+'01_指標庫'!$H$14*ISNUMBER($I2239)+'01_指標庫'!$H$15*ISNUMBER($AH2239)+'01_指標庫'!$H$16*ISNUMBER($K2239)+'01_指標庫'!$H$17*ISNUMBER($AI2239)+'01_指標庫'!$H$18*ISNUMBER($AJ2239)+'01_指標庫'!$H$19*ISNUMBER($AK2239)+'01_指標庫'!$H$20*ISNUMBER($BB2239)+'01_指標庫'!$H$21*ISNUMBER($BC2239)</f>
        <v>51</v>
      </c>
      <c r="AX2239">
        <f>IF(AW2239=0,50,ROUND(('01_指標庫'!$H$4*IF(ISNUMBER($F2239),L2239,0)+'01_指標庫'!$H$5*IF(ISNUMBER($AA2239),AL2239,0)+'01_指標庫'!$H$6*IF(ISNUMBER($G2239),M2239,0)+'01_指標庫'!$H$7*IF(ISNUMBER($H2239),N2239,0)+'01_指標庫'!$H$8*IF(ISNUMBER($AF2239),AQ2239,0)+'01_指標庫'!$H$9*IF(ISNUMBER($AG2239),AR2239,0)+'01_指標庫'!$H$10*IF(ISNUMBER($AB2239),AM2239,0)+'01_指標庫'!$H$11*IF(ISNUMBER($AC2239),AN2239,0)+'01_指標庫'!$H$12*IF(ISNUMBER($AD2239),AO2239,0)+'01_指標庫'!$H$13*IF(ISNUMBER($AE2239),AP2239,0)+'01_指標庫'!$H$14*IF(ISNUMBER($I2239),O2239,0)+'01_指標庫'!$H$15*IF(ISNUMBER($AH2239),AS2239,0)+'01_指標庫'!$H$16*IF(ISNUMBER($K2239),P2239,0)+'01_指標庫'!$H$17*IF(ISNUMBER($AI2239),AT2239,0)+'01_指標庫'!$H$18*IF(ISNUMBER($AJ2239),AU2239,0)+'01_指標庫'!$H$19*IF(ISNUMBER($AK2239),AV2239,0)+'01_指標庫'!$H$20*IF(ISNUMBER($BB2239),BB2239,0)+'01_指標庫'!$H$21*IF(ISNUMBER($BC2239),BC2239,0))/AW2239,1))</f>
        <v>79.400000000000006</v>
      </c>
      <c r="AY2239" s="67"/>
      <c r="AZ2239" s="67"/>
      <c r="BA2239" s="66">
        <f t="shared" si="799"/>
        <v>-4.9626058291885045E-3</v>
      </c>
      <c r="BB2239">
        <f t="shared" si="800"/>
        <v>0</v>
      </c>
      <c r="BC2239" t="str">
        <f t="shared" si="801"/>
        <v/>
      </c>
    </row>
    <row r="2240" spans="1:55" ht="15" customHeight="1">
      <c r="A2240" s="56">
        <v>2236</v>
      </c>
      <c r="B2240" s="57">
        <v>45806</v>
      </c>
      <c r="C2240" s="56">
        <v>2025</v>
      </c>
      <c r="D2240" s="58" t="s">
        <v>239</v>
      </c>
      <c r="E2240" s="59">
        <v>21363.95</v>
      </c>
      <c r="F2240" s="60">
        <v>4.9737000000000003E-2</v>
      </c>
      <c r="G2240" s="60">
        <v>-3.6601000000000002E-2</v>
      </c>
      <c r="H2240" s="61">
        <v>0.63270000000000004</v>
      </c>
      <c r="I2240" s="62">
        <v>322</v>
      </c>
      <c r="J2240" s="56" t="s">
        <v>235</v>
      </c>
      <c r="K2240" s="63">
        <v>19.18</v>
      </c>
      <c r="L2240" s="56">
        <f t="shared" si="779"/>
        <v>100</v>
      </c>
      <c r="M2240" s="56">
        <f t="shared" si="780"/>
        <v>100</v>
      </c>
      <c r="N2240" s="56">
        <f t="shared" si="781"/>
        <v>100</v>
      </c>
      <c r="O2240" s="56">
        <f t="shared" si="782"/>
        <v>100</v>
      </c>
      <c r="P2240" s="56">
        <f t="shared" si="783"/>
        <v>100</v>
      </c>
      <c r="Q2240" s="63"/>
      <c r="R2240" s="56"/>
      <c r="S2240" s="60">
        <f t="shared" si="796"/>
        <v>2.1474638770588861E-3</v>
      </c>
      <c r="T2240" s="64">
        <f t="shared" si="797"/>
        <v>-6.732263076126288E-3</v>
      </c>
      <c r="V2240" s="65"/>
      <c r="W2240" s="65"/>
      <c r="Y2240" s="15" t="str">
        <f t="shared" si="784"/>
        <v>EASY</v>
      </c>
      <c r="AA2240" s="66">
        <f t="shared" si="798"/>
        <v>-3.1560620908516412E-2</v>
      </c>
      <c r="AB2240">
        <f>LOOKUP($B2240,'07_L1政策步階'!$A$4:$A$14,'07_L1政策步階'!$C$4:$C$14)</f>
        <v>0</v>
      </c>
      <c r="AC2240" s="65"/>
      <c r="AD2240" s="65"/>
      <c r="AE2240" s="65"/>
      <c r="AF2240" s="65"/>
      <c r="AG2240" s="65"/>
      <c r="AH2240" s="65"/>
      <c r="AI2240" s="65"/>
      <c r="AJ2240" s="65"/>
      <c r="AK2240" s="65"/>
      <c r="AL2240">
        <f t="shared" si="785"/>
        <v>0</v>
      </c>
      <c r="AM2240">
        <f t="shared" si="786"/>
        <v>50</v>
      </c>
      <c r="AN2240" t="str">
        <f t="shared" si="787"/>
        <v/>
      </c>
      <c r="AO2240" t="str">
        <f t="shared" si="788"/>
        <v/>
      </c>
      <c r="AP2240" t="str">
        <f t="shared" si="789"/>
        <v/>
      </c>
      <c r="AQ2240" t="str">
        <f t="shared" si="790"/>
        <v/>
      </c>
      <c r="AR2240" t="str">
        <f t="shared" si="791"/>
        <v/>
      </c>
      <c r="AS2240" t="str">
        <f t="shared" si="792"/>
        <v/>
      </c>
      <c r="AT2240" t="str">
        <f t="shared" si="793"/>
        <v/>
      </c>
      <c r="AU2240" t="str">
        <f t="shared" si="794"/>
        <v/>
      </c>
      <c r="AV2240" t="str">
        <f t="shared" si="795"/>
        <v/>
      </c>
      <c r="AW2240">
        <f>'01_指標庫'!$H$4*ISNUMBER($F2240)+'01_指標庫'!$H$5*ISNUMBER($AA2240)+'01_指標庫'!$H$6*ISNUMBER($G2240)+'01_指標庫'!$H$7*ISNUMBER($H2240)+'01_指標庫'!$H$8*ISNUMBER($AF2240)+'01_指標庫'!$H$9*ISNUMBER($AG2240)+'01_指標庫'!$H$10*ISNUMBER($AB2240)+'01_指標庫'!$H$11*ISNUMBER($AC2240)+'01_指標庫'!$H$12*ISNUMBER($AD2240)+'01_指標庫'!$H$13*ISNUMBER($AE2240)+'01_指標庫'!$H$14*ISNUMBER($I2240)+'01_指標庫'!$H$15*ISNUMBER($AH2240)+'01_指標庫'!$H$16*ISNUMBER($K2240)+'01_指標庫'!$H$17*ISNUMBER($AI2240)+'01_指標庫'!$H$18*ISNUMBER($AJ2240)+'01_指標庫'!$H$19*ISNUMBER($AK2240)+'01_指標庫'!$H$20*ISNUMBER($BB2240)+'01_指標庫'!$H$21*ISNUMBER($BC2240)</f>
        <v>51</v>
      </c>
      <c r="AX2240">
        <f>IF(AW2240=0,50,ROUND(('01_指標庫'!$H$4*IF(ISNUMBER($F2240),L2240,0)+'01_指標庫'!$H$5*IF(ISNUMBER($AA2240),AL2240,0)+'01_指標庫'!$H$6*IF(ISNUMBER($G2240),M2240,0)+'01_指標庫'!$H$7*IF(ISNUMBER($H2240),N2240,0)+'01_指標庫'!$H$8*IF(ISNUMBER($AF2240),AQ2240,0)+'01_指標庫'!$H$9*IF(ISNUMBER($AG2240),AR2240,0)+'01_指標庫'!$H$10*IF(ISNUMBER($AB2240),AM2240,0)+'01_指標庫'!$H$11*IF(ISNUMBER($AC2240),AN2240,0)+'01_指標庫'!$H$12*IF(ISNUMBER($AD2240),AO2240,0)+'01_指標庫'!$H$13*IF(ISNUMBER($AE2240),AP2240,0)+'01_指標庫'!$H$14*IF(ISNUMBER($I2240),O2240,0)+'01_指標庫'!$H$15*IF(ISNUMBER($AH2240),AS2240,0)+'01_指標庫'!$H$16*IF(ISNUMBER($K2240),P2240,0)+'01_指標庫'!$H$17*IF(ISNUMBER($AI2240),AT2240,0)+'01_指標庫'!$H$18*IF(ISNUMBER($AJ2240),AU2240,0)+'01_指標庫'!$H$19*IF(ISNUMBER($AK2240),AV2240,0)+'01_指標庫'!$H$20*IF(ISNUMBER($BB2240),BB2240,0)+'01_指標庫'!$H$21*IF(ISNUMBER($BC2240),BC2240,0))/AW2240,1))</f>
        <v>85.3</v>
      </c>
      <c r="AY2240" s="67"/>
      <c r="AZ2240" s="67"/>
      <c r="BA2240" s="66">
        <f t="shared" si="799"/>
        <v>-2.5063000572691507E-3</v>
      </c>
      <c r="BB2240">
        <f t="shared" si="800"/>
        <v>50</v>
      </c>
      <c r="BC2240" t="str">
        <f t="shared" si="801"/>
        <v/>
      </c>
    </row>
    <row r="2241" spans="1:55" ht="15" customHeight="1">
      <c r="A2241" s="56">
        <v>2237</v>
      </c>
      <c r="B2241" s="57">
        <v>45807</v>
      </c>
      <c r="C2241" s="56">
        <v>2025</v>
      </c>
      <c r="D2241" s="58" t="s">
        <v>234</v>
      </c>
      <c r="E2241" s="59">
        <v>21340.99</v>
      </c>
      <c r="F2241" s="60">
        <v>4.7889000000000001E-2</v>
      </c>
      <c r="G2241" s="60">
        <v>-3.7636000000000003E-2</v>
      </c>
      <c r="H2241" s="61">
        <v>0.59179999999999999</v>
      </c>
      <c r="I2241" s="62">
        <v>331</v>
      </c>
      <c r="J2241" s="56" t="s">
        <v>235</v>
      </c>
      <c r="K2241" s="63">
        <v>18.57</v>
      </c>
      <c r="L2241" s="56">
        <f t="shared" si="779"/>
        <v>100</v>
      </c>
      <c r="M2241" s="56">
        <f t="shared" si="780"/>
        <v>100</v>
      </c>
      <c r="N2241" s="56">
        <f t="shared" si="781"/>
        <v>50</v>
      </c>
      <c r="O2241" s="56">
        <f t="shared" si="782"/>
        <v>100</v>
      </c>
      <c r="P2241" s="56">
        <f t="shared" si="783"/>
        <v>100</v>
      </c>
      <c r="Q2241" s="63"/>
      <c r="R2241" s="56"/>
      <c r="S2241" s="60">
        <f t="shared" si="796"/>
        <v>-1.0747076266326427E-3</v>
      </c>
      <c r="T2241" s="64">
        <f t="shared" si="797"/>
        <v>-3.1803962460896784E-2</v>
      </c>
      <c r="V2241" s="65"/>
      <c r="W2241" s="65"/>
      <c r="Y2241" s="15" t="str">
        <f t="shared" si="784"/>
        <v>EASY</v>
      </c>
      <c r="AA2241" s="66">
        <f t="shared" si="798"/>
        <v>-3.0650586722977158E-2</v>
      </c>
      <c r="AB2241">
        <f>LOOKUP($B2241,'07_L1政策步階'!$A$4:$A$14,'07_L1政策步階'!$C$4:$C$14)</f>
        <v>0</v>
      </c>
      <c r="AC2241" s="65"/>
      <c r="AD2241" s="65"/>
      <c r="AE2241" s="65"/>
      <c r="AF2241" s="65"/>
      <c r="AG2241" s="65"/>
      <c r="AH2241" s="65"/>
      <c r="AI2241" s="65"/>
      <c r="AJ2241" s="65"/>
      <c r="AK2241" s="65"/>
      <c r="AL2241">
        <f t="shared" si="785"/>
        <v>0</v>
      </c>
      <c r="AM2241">
        <f t="shared" si="786"/>
        <v>50</v>
      </c>
      <c r="AN2241" t="str">
        <f t="shared" si="787"/>
        <v/>
      </c>
      <c r="AO2241" t="str">
        <f t="shared" si="788"/>
        <v/>
      </c>
      <c r="AP2241" t="str">
        <f t="shared" si="789"/>
        <v/>
      </c>
      <c r="AQ2241" t="str">
        <f t="shared" si="790"/>
        <v/>
      </c>
      <c r="AR2241" t="str">
        <f t="shared" si="791"/>
        <v/>
      </c>
      <c r="AS2241" t="str">
        <f t="shared" si="792"/>
        <v/>
      </c>
      <c r="AT2241" t="str">
        <f t="shared" si="793"/>
        <v/>
      </c>
      <c r="AU2241" t="str">
        <f t="shared" si="794"/>
        <v/>
      </c>
      <c r="AV2241" t="str">
        <f t="shared" si="795"/>
        <v/>
      </c>
      <c r="AW2241">
        <f>'01_指標庫'!$H$4*ISNUMBER($F2241)+'01_指標庫'!$H$5*ISNUMBER($AA2241)+'01_指標庫'!$H$6*ISNUMBER($G2241)+'01_指標庫'!$H$7*ISNUMBER($H2241)+'01_指標庫'!$H$8*ISNUMBER($AF2241)+'01_指標庫'!$H$9*ISNUMBER($AG2241)+'01_指標庫'!$H$10*ISNUMBER($AB2241)+'01_指標庫'!$H$11*ISNUMBER($AC2241)+'01_指標庫'!$H$12*ISNUMBER($AD2241)+'01_指標庫'!$H$13*ISNUMBER($AE2241)+'01_指標庫'!$H$14*ISNUMBER($I2241)+'01_指標庫'!$H$15*ISNUMBER($AH2241)+'01_指標庫'!$H$16*ISNUMBER($K2241)+'01_指標庫'!$H$17*ISNUMBER($AI2241)+'01_指標庫'!$H$18*ISNUMBER($AJ2241)+'01_指標庫'!$H$19*ISNUMBER($AK2241)+'01_指標庫'!$H$20*ISNUMBER($BB2241)+'01_指標庫'!$H$21*ISNUMBER($BC2241)</f>
        <v>51</v>
      </c>
      <c r="AX2241">
        <f>IF(AW2241=0,50,ROUND(('01_指標庫'!$H$4*IF(ISNUMBER($F2241),L2241,0)+'01_指標庫'!$H$5*IF(ISNUMBER($AA2241),AL2241,0)+'01_指標庫'!$H$6*IF(ISNUMBER($G2241),M2241,0)+'01_指標庫'!$H$7*IF(ISNUMBER($H2241),N2241,0)+'01_指標庫'!$H$8*IF(ISNUMBER($AF2241),AQ2241,0)+'01_指標庫'!$H$9*IF(ISNUMBER($AG2241),AR2241,0)+'01_指標庫'!$H$10*IF(ISNUMBER($AB2241),AM2241,0)+'01_指標庫'!$H$11*IF(ISNUMBER($AC2241),AN2241,0)+'01_指標庫'!$H$12*IF(ISNUMBER($AD2241),AO2241,0)+'01_指標庫'!$H$13*IF(ISNUMBER($AE2241),AP2241,0)+'01_指標庫'!$H$14*IF(ISNUMBER($I2241),O2241,0)+'01_指標庫'!$H$15*IF(ISNUMBER($AH2241),AS2241,0)+'01_指標庫'!$H$16*IF(ISNUMBER($K2241),P2241,0)+'01_指標庫'!$H$17*IF(ISNUMBER($AI2241),AT2241,0)+'01_指標庫'!$H$18*IF(ISNUMBER($AJ2241),AU2241,0)+'01_指標庫'!$H$19*IF(ISNUMBER($AK2241),AV2241,0)+'01_指標庫'!$H$20*IF(ISNUMBER($BB2241),BB2241,0)+'01_指標庫'!$H$21*IF(ISNUMBER($BC2241),BC2241,0))/AW2241,1))</f>
        <v>77.5</v>
      </c>
      <c r="AY2241" s="67"/>
      <c r="AZ2241" s="67"/>
      <c r="BA2241" s="66">
        <f t="shared" si="799"/>
        <v>-3.8267964572413771E-4</v>
      </c>
      <c r="BB2241">
        <f t="shared" si="800"/>
        <v>50</v>
      </c>
      <c r="BC2241" t="str">
        <f t="shared" si="801"/>
        <v/>
      </c>
    </row>
    <row r="2242" spans="1:55" ht="15" customHeight="1">
      <c r="A2242" s="56">
        <v>2238</v>
      </c>
      <c r="B2242" s="57">
        <v>45810</v>
      </c>
      <c r="C2242" s="56">
        <v>2025</v>
      </c>
      <c r="D2242" s="58" t="s">
        <v>236</v>
      </c>
      <c r="E2242" s="59">
        <v>21491.75</v>
      </c>
      <c r="F2242" s="60">
        <v>5.4648000000000002E-2</v>
      </c>
      <c r="G2242" s="60">
        <v>-3.0838000000000001E-2</v>
      </c>
      <c r="H2242" s="61">
        <v>0.59179999999999999</v>
      </c>
      <c r="I2242" s="62">
        <v>327</v>
      </c>
      <c r="J2242" s="56" t="s">
        <v>235</v>
      </c>
      <c r="K2242" s="63">
        <v>18.36</v>
      </c>
      <c r="L2242" s="56">
        <f t="shared" si="779"/>
        <v>100</v>
      </c>
      <c r="M2242" s="56">
        <f t="shared" si="780"/>
        <v>100</v>
      </c>
      <c r="N2242" s="56">
        <f t="shared" si="781"/>
        <v>50</v>
      </c>
      <c r="O2242" s="56">
        <f t="shared" si="782"/>
        <v>100</v>
      </c>
      <c r="P2242" s="56">
        <f t="shared" si="783"/>
        <v>100</v>
      </c>
      <c r="Q2242" s="63"/>
      <c r="R2242" s="56"/>
      <c r="S2242" s="60">
        <f t="shared" si="796"/>
        <v>7.0643395643781304E-3</v>
      </c>
      <c r="T2242" s="64">
        <f t="shared" si="797"/>
        <v>-1.1308562197092087E-2</v>
      </c>
      <c r="V2242" s="65"/>
      <c r="W2242" s="65"/>
      <c r="Y2242" s="15" t="str">
        <f t="shared" si="784"/>
        <v>EASY</v>
      </c>
      <c r="AA2242" s="66">
        <f t="shared" si="798"/>
        <v>-2.9461219256935234E-2</v>
      </c>
      <c r="AB2242">
        <f>LOOKUP($B2242,'07_L1政策步階'!$A$4:$A$14,'07_L1政策步階'!$C$4:$C$14)</f>
        <v>0</v>
      </c>
      <c r="AC2242" s="65"/>
      <c r="AD2242" s="65"/>
      <c r="AE2242" s="65"/>
      <c r="AF2242" s="65"/>
      <c r="AG2242" s="65"/>
      <c r="AH2242" s="65"/>
      <c r="AI2242" s="65"/>
      <c r="AJ2242" s="65"/>
      <c r="AK2242" s="65"/>
      <c r="AL2242">
        <f t="shared" si="785"/>
        <v>0</v>
      </c>
      <c r="AM2242">
        <f t="shared" si="786"/>
        <v>50</v>
      </c>
      <c r="AN2242" t="str">
        <f t="shared" si="787"/>
        <v/>
      </c>
      <c r="AO2242" t="str">
        <f t="shared" si="788"/>
        <v/>
      </c>
      <c r="AP2242" t="str">
        <f t="shared" si="789"/>
        <v/>
      </c>
      <c r="AQ2242" t="str">
        <f t="shared" si="790"/>
        <v/>
      </c>
      <c r="AR2242" t="str">
        <f t="shared" si="791"/>
        <v/>
      </c>
      <c r="AS2242" t="str">
        <f t="shared" si="792"/>
        <v/>
      </c>
      <c r="AT2242" t="str">
        <f t="shared" si="793"/>
        <v/>
      </c>
      <c r="AU2242" t="str">
        <f t="shared" si="794"/>
        <v/>
      </c>
      <c r="AV2242" t="str">
        <f t="shared" si="795"/>
        <v/>
      </c>
      <c r="AW2242">
        <f>'01_指標庫'!$H$4*ISNUMBER($F2242)+'01_指標庫'!$H$5*ISNUMBER($AA2242)+'01_指標庫'!$H$6*ISNUMBER($G2242)+'01_指標庫'!$H$7*ISNUMBER($H2242)+'01_指標庫'!$H$8*ISNUMBER($AF2242)+'01_指標庫'!$H$9*ISNUMBER($AG2242)+'01_指標庫'!$H$10*ISNUMBER($AB2242)+'01_指標庫'!$H$11*ISNUMBER($AC2242)+'01_指標庫'!$H$12*ISNUMBER($AD2242)+'01_指標庫'!$H$13*ISNUMBER($AE2242)+'01_指標庫'!$H$14*ISNUMBER($I2242)+'01_指標庫'!$H$15*ISNUMBER($AH2242)+'01_指標庫'!$H$16*ISNUMBER($K2242)+'01_指標庫'!$H$17*ISNUMBER($AI2242)+'01_指標庫'!$H$18*ISNUMBER($AJ2242)+'01_指標庫'!$H$19*ISNUMBER($AK2242)+'01_指標庫'!$H$20*ISNUMBER($BB2242)+'01_指標庫'!$H$21*ISNUMBER($BC2242)</f>
        <v>51</v>
      </c>
      <c r="AX2242">
        <f>IF(AW2242=0,50,ROUND(('01_指標庫'!$H$4*IF(ISNUMBER($F2242),L2242,0)+'01_指標庫'!$H$5*IF(ISNUMBER($AA2242),AL2242,0)+'01_指標庫'!$H$6*IF(ISNUMBER($G2242),M2242,0)+'01_指標庫'!$H$7*IF(ISNUMBER($H2242),N2242,0)+'01_指標庫'!$H$8*IF(ISNUMBER($AF2242),AQ2242,0)+'01_指標庫'!$H$9*IF(ISNUMBER($AG2242),AR2242,0)+'01_指標庫'!$H$10*IF(ISNUMBER($AB2242),AM2242,0)+'01_指標庫'!$H$11*IF(ISNUMBER($AC2242),AN2242,0)+'01_指標庫'!$H$12*IF(ISNUMBER($AD2242),AO2242,0)+'01_指標庫'!$H$13*IF(ISNUMBER($AE2242),AP2242,0)+'01_指標庫'!$H$14*IF(ISNUMBER($I2242),O2242,0)+'01_指標庫'!$H$15*IF(ISNUMBER($AH2242),AS2242,0)+'01_指標庫'!$H$16*IF(ISNUMBER($K2242),P2242,0)+'01_指標庫'!$H$17*IF(ISNUMBER($AI2242),AT2242,0)+'01_指標庫'!$H$18*IF(ISNUMBER($AJ2242),AU2242,0)+'01_指標庫'!$H$19*IF(ISNUMBER($AK2242),AV2242,0)+'01_指標庫'!$H$20*IF(ISNUMBER($BB2242),BB2242,0)+'01_指標庫'!$H$21*IF(ISNUMBER($BC2242),BC2242,0))/AW2242,1))</f>
        <v>77.5</v>
      </c>
      <c r="AY2242" s="67"/>
      <c r="AZ2242" s="67"/>
      <c r="BA2242" s="66">
        <f t="shared" si="799"/>
        <v>4.7306880117503614E-3</v>
      </c>
      <c r="BB2242">
        <f t="shared" si="800"/>
        <v>50</v>
      </c>
      <c r="BC2242" t="str">
        <f t="shared" si="801"/>
        <v/>
      </c>
    </row>
    <row r="2243" spans="1:55" ht="15" customHeight="1">
      <c r="A2243" s="56">
        <v>2239</v>
      </c>
      <c r="B2243" s="57">
        <v>45811</v>
      </c>
      <c r="C2243" s="56">
        <v>2025</v>
      </c>
      <c r="D2243" s="58" t="s">
        <v>237</v>
      </c>
      <c r="E2243" s="59">
        <v>21662.58</v>
      </c>
      <c r="F2243" s="60">
        <v>6.2343000000000003E-2</v>
      </c>
      <c r="G2243" s="60">
        <v>-2.3133999999999998E-2</v>
      </c>
      <c r="H2243" s="61">
        <v>0.63270000000000004</v>
      </c>
      <c r="I2243" s="62">
        <v>319</v>
      </c>
      <c r="J2243" s="56" t="s">
        <v>235</v>
      </c>
      <c r="K2243" s="63">
        <v>17.690000000000001</v>
      </c>
      <c r="L2243" s="56">
        <f t="shared" si="779"/>
        <v>100</v>
      </c>
      <c r="M2243" s="56">
        <f t="shared" si="780"/>
        <v>100</v>
      </c>
      <c r="N2243" s="56">
        <f t="shared" si="781"/>
        <v>100</v>
      </c>
      <c r="O2243" s="56">
        <f t="shared" si="782"/>
        <v>100</v>
      </c>
      <c r="P2243" s="56">
        <f t="shared" si="783"/>
        <v>100</v>
      </c>
      <c r="Q2243" s="63"/>
      <c r="R2243" s="56"/>
      <c r="S2243" s="60">
        <f t="shared" si="796"/>
        <v>7.9486314516035161E-3</v>
      </c>
      <c r="T2243" s="64">
        <f t="shared" si="797"/>
        <v>-3.6492374727668753E-2</v>
      </c>
      <c r="V2243" s="65"/>
      <c r="W2243" s="65"/>
      <c r="Y2243" s="15" t="str">
        <f t="shared" si="784"/>
        <v>EASY</v>
      </c>
      <c r="AA2243" s="66">
        <f t="shared" si="798"/>
        <v>-2.8217476139219877E-2</v>
      </c>
      <c r="AB2243">
        <f>LOOKUP($B2243,'07_L1政策步階'!$A$4:$A$14,'07_L1政策步階'!$C$4:$C$14)</f>
        <v>0</v>
      </c>
      <c r="AC2243" s="65"/>
      <c r="AD2243" s="65"/>
      <c r="AE2243" s="65"/>
      <c r="AF2243" s="65"/>
      <c r="AG2243" s="65"/>
      <c r="AH2243" s="65"/>
      <c r="AI2243" s="65"/>
      <c r="AJ2243" s="65"/>
      <c r="AK2243" s="65"/>
      <c r="AL2243">
        <f t="shared" si="785"/>
        <v>0</v>
      </c>
      <c r="AM2243">
        <f t="shared" si="786"/>
        <v>50</v>
      </c>
      <c r="AN2243" t="str">
        <f t="shared" si="787"/>
        <v/>
      </c>
      <c r="AO2243" t="str">
        <f t="shared" si="788"/>
        <v/>
      </c>
      <c r="AP2243" t="str">
        <f t="shared" si="789"/>
        <v/>
      </c>
      <c r="AQ2243" t="str">
        <f t="shared" si="790"/>
        <v/>
      </c>
      <c r="AR2243" t="str">
        <f t="shared" si="791"/>
        <v/>
      </c>
      <c r="AS2243" t="str">
        <f t="shared" si="792"/>
        <v/>
      </c>
      <c r="AT2243" t="str">
        <f t="shared" si="793"/>
        <v/>
      </c>
      <c r="AU2243" t="str">
        <f t="shared" si="794"/>
        <v/>
      </c>
      <c r="AV2243" t="str">
        <f t="shared" si="795"/>
        <v/>
      </c>
      <c r="AW2243">
        <f>'01_指標庫'!$H$4*ISNUMBER($F2243)+'01_指標庫'!$H$5*ISNUMBER($AA2243)+'01_指標庫'!$H$6*ISNUMBER($G2243)+'01_指標庫'!$H$7*ISNUMBER($H2243)+'01_指標庫'!$H$8*ISNUMBER($AF2243)+'01_指標庫'!$H$9*ISNUMBER($AG2243)+'01_指標庫'!$H$10*ISNUMBER($AB2243)+'01_指標庫'!$H$11*ISNUMBER($AC2243)+'01_指標庫'!$H$12*ISNUMBER($AD2243)+'01_指標庫'!$H$13*ISNUMBER($AE2243)+'01_指標庫'!$H$14*ISNUMBER($I2243)+'01_指標庫'!$H$15*ISNUMBER($AH2243)+'01_指標庫'!$H$16*ISNUMBER($K2243)+'01_指標庫'!$H$17*ISNUMBER($AI2243)+'01_指標庫'!$H$18*ISNUMBER($AJ2243)+'01_指標庫'!$H$19*ISNUMBER($AK2243)+'01_指標庫'!$H$20*ISNUMBER($BB2243)+'01_指標庫'!$H$21*ISNUMBER($BC2243)</f>
        <v>51</v>
      </c>
      <c r="AX2243">
        <f>IF(AW2243=0,50,ROUND(('01_指標庫'!$H$4*IF(ISNUMBER($F2243),L2243,0)+'01_指標庫'!$H$5*IF(ISNUMBER($AA2243),AL2243,0)+'01_指標庫'!$H$6*IF(ISNUMBER($G2243),M2243,0)+'01_指標庫'!$H$7*IF(ISNUMBER($H2243),N2243,0)+'01_指標庫'!$H$8*IF(ISNUMBER($AF2243),AQ2243,0)+'01_指標庫'!$H$9*IF(ISNUMBER($AG2243),AR2243,0)+'01_指標庫'!$H$10*IF(ISNUMBER($AB2243),AM2243,0)+'01_指標庫'!$H$11*IF(ISNUMBER($AC2243),AN2243,0)+'01_指標庫'!$H$12*IF(ISNUMBER($AD2243),AO2243,0)+'01_指標庫'!$H$13*IF(ISNUMBER($AE2243),AP2243,0)+'01_指標庫'!$H$14*IF(ISNUMBER($I2243),O2243,0)+'01_指標庫'!$H$15*IF(ISNUMBER($AH2243),AS2243,0)+'01_指標庫'!$H$16*IF(ISNUMBER($K2243),P2243,0)+'01_指標庫'!$H$17*IF(ISNUMBER($AI2243),AT2243,0)+'01_指標庫'!$H$18*IF(ISNUMBER($AJ2243),AU2243,0)+'01_指標庫'!$H$19*IF(ISNUMBER($AK2243),AV2243,0)+'01_指標庫'!$H$20*IF(ISNUMBER($BB2243),BB2243,0)+'01_指標庫'!$H$21*IF(ISNUMBER($BC2243),BC2243,0))/AW2243,1))</f>
        <v>85.3</v>
      </c>
      <c r="AY2243" s="67"/>
      <c r="AZ2243" s="67"/>
      <c r="BA2243" s="66">
        <f t="shared" si="799"/>
        <v>6.0383926674403288E-3</v>
      </c>
      <c r="BB2243">
        <f t="shared" si="800"/>
        <v>50</v>
      </c>
      <c r="BC2243" t="str">
        <f t="shared" si="801"/>
        <v/>
      </c>
    </row>
    <row r="2244" spans="1:55" ht="15" customHeight="1">
      <c r="A2244" s="56">
        <v>2240</v>
      </c>
      <c r="B2244" s="57">
        <v>45812</v>
      </c>
      <c r="C2244" s="56">
        <v>2025</v>
      </c>
      <c r="D2244" s="58" t="s">
        <v>238</v>
      </c>
      <c r="E2244" s="59">
        <v>21721.919999999998</v>
      </c>
      <c r="F2244" s="60">
        <v>6.4670000000000005E-2</v>
      </c>
      <c r="G2244" s="60">
        <v>-2.0459000000000001E-2</v>
      </c>
      <c r="H2244" s="61">
        <v>0.61219999999999997</v>
      </c>
      <c r="I2244" s="62">
        <v>323</v>
      </c>
      <c r="J2244" s="56" t="s">
        <v>235</v>
      </c>
      <c r="K2244" s="63">
        <v>17.61</v>
      </c>
      <c r="L2244" s="56">
        <f t="shared" si="779"/>
        <v>100</v>
      </c>
      <c r="M2244" s="56">
        <f t="shared" si="780"/>
        <v>100</v>
      </c>
      <c r="N2244" s="56">
        <f t="shared" si="781"/>
        <v>100</v>
      </c>
      <c r="O2244" s="56">
        <f t="shared" si="782"/>
        <v>100</v>
      </c>
      <c r="P2244" s="56">
        <f t="shared" si="783"/>
        <v>100</v>
      </c>
      <c r="Q2244" s="63"/>
      <c r="R2244" s="56"/>
      <c r="S2244" s="60">
        <f t="shared" si="796"/>
        <v>2.7392859022330462E-3</v>
      </c>
      <c r="T2244" s="64">
        <f t="shared" si="797"/>
        <v>-4.5223289994348326E-3</v>
      </c>
      <c r="V2244" s="65"/>
      <c r="W2244" s="65"/>
      <c r="Y2244" s="15" t="str">
        <f t="shared" si="784"/>
        <v>EASY</v>
      </c>
      <c r="AA2244" s="66">
        <f t="shared" si="798"/>
        <v>-2.7237917856821614E-2</v>
      </c>
      <c r="AB2244">
        <f>LOOKUP($B2244,'07_L1政策步階'!$A$4:$A$14,'07_L1政策步階'!$C$4:$C$14)</f>
        <v>0</v>
      </c>
      <c r="AC2244" s="65"/>
      <c r="AD2244" s="65"/>
      <c r="AE2244" s="65"/>
      <c r="AF2244" s="65"/>
      <c r="AG2244" s="65"/>
      <c r="AH2244" s="65"/>
      <c r="AI2244" s="65"/>
      <c r="AJ2244" s="65"/>
      <c r="AK2244" s="65"/>
      <c r="AL2244">
        <f t="shared" si="785"/>
        <v>0</v>
      </c>
      <c r="AM2244">
        <f t="shared" si="786"/>
        <v>50</v>
      </c>
      <c r="AN2244" t="str">
        <f t="shared" si="787"/>
        <v/>
      </c>
      <c r="AO2244" t="str">
        <f t="shared" si="788"/>
        <v/>
      </c>
      <c r="AP2244" t="str">
        <f t="shared" si="789"/>
        <v/>
      </c>
      <c r="AQ2244" t="str">
        <f t="shared" si="790"/>
        <v/>
      </c>
      <c r="AR2244" t="str">
        <f t="shared" si="791"/>
        <v/>
      </c>
      <c r="AS2244" t="str">
        <f t="shared" si="792"/>
        <v/>
      </c>
      <c r="AT2244" t="str">
        <f t="shared" si="793"/>
        <v/>
      </c>
      <c r="AU2244" t="str">
        <f t="shared" si="794"/>
        <v/>
      </c>
      <c r="AV2244" t="str">
        <f t="shared" si="795"/>
        <v/>
      </c>
      <c r="AW2244">
        <f>'01_指標庫'!$H$4*ISNUMBER($F2244)+'01_指標庫'!$H$5*ISNUMBER($AA2244)+'01_指標庫'!$H$6*ISNUMBER($G2244)+'01_指標庫'!$H$7*ISNUMBER($H2244)+'01_指標庫'!$H$8*ISNUMBER($AF2244)+'01_指標庫'!$H$9*ISNUMBER($AG2244)+'01_指標庫'!$H$10*ISNUMBER($AB2244)+'01_指標庫'!$H$11*ISNUMBER($AC2244)+'01_指標庫'!$H$12*ISNUMBER($AD2244)+'01_指標庫'!$H$13*ISNUMBER($AE2244)+'01_指標庫'!$H$14*ISNUMBER($I2244)+'01_指標庫'!$H$15*ISNUMBER($AH2244)+'01_指標庫'!$H$16*ISNUMBER($K2244)+'01_指標庫'!$H$17*ISNUMBER($AI2244)+'01_指標庫'!$H$18*ISNUMBER($AJ2244)+'01_指標庫'!$H$19*ISNUMBER($AK2244)+'01_指標庫'!$H$20*ISNUMBER($BB2244)+'01_指標庫'!$H$21*ISNUMBER($BC2244)</f>
        <v>51</v>
      </c>
      <c r="AX2244">
        <f>IF(AW2244=0,50,ROUND(('01_指標庫'!$H$4*IF(ISNUMBER($F2244),L2244,0)+'01_指標庫'!$H$5*IF(ISNUMBER($AA2244),AL2244,0)+'01_指標庫'!$H$6*IF(ISNUMBER($G2244),M2244,0)+'01_指標庫'!$H$7*IF(ISNUMBER($H2244),N2244,0)+'01_指標庫'!$H$8*IF(ISNUMBER($AF2244),AQ2244,0)+'01_指標庫'!$H$9*IF(ISNUMBER($AG2244),AR2244,0)+'01_指標庫'!$H$10*IF(ISNUMBER($AB2244),AM2244,0)+'01_指標庫'!$H$11*IF(ISNUMBER($AC2244),AN2244,0)+'01_指標庫'!$H$12*IF(ISNUMBER($AD2244),AO2244,0)+'01_指標庫'!$H$13*IF(ISNUMBER($AE2244),AP2244,0)+'01_指標庫'!$H$14*IF(ISNUMBER($I2244),O2244,0)+'01_指標庫'!$H$15*IF(ISNUMBER($AH2244),AS2244,0)+'01_指標庫'!$H$16*IF(ISNUMBER($K2244),P2244,0)+'01_指標庫'!$H$17*IF(ISNUMBER($AI2244),AT2244,0)+'01_指標庫'!$H$18*IF(ISNUMBER($AJ2244),AU2244,0)+'01_指標庫'!$H$19*IF(ISNUMBER($AK2244),AV2244,0)+'01_指標庫'!$H$20*IF(ISNUMBER($BB2244),BB2244,0)+'01_指標庫'!$H$21*IF(ISNUMBER($BC2244),BC2244,0))/AW2244,1))</f>
        <v>85.3</v>
      </c>
      <c r="AY2244" s="67"/>
      <c r="AZ2244" s="67"/>
      <c r="BA2244" s="66">
        <f t="shared" si="799"/>
        <v>8.1506740328263216E-3</v>
      </c>
      <c r="BB2244">
        <f t="shared" si="800"/>
        <v>50</v>
      </c>
      <c r="BC2244" t="str">
        <f t="shared" si="801"/>
        <v/>
      </c>
    </row>
    <row r="2245" spans="1:55" ht="15" customHeight="1">
      <c r="A2245" s="56">
        <v>2241</v>
      </c>
      <c r="B2245" s="57">
        <v>45813</v>
      </c>
      <c r="C2245" s="56">
        <v>2025</v>
      </c>
      <c r="D2245" s="58" t="s">
        <v>239</v>
      </c>
      <c r="E2245" s="59">
        <v>21547.43</v>
      </c>
      <c r="F2245" s="60">
        <v>5.5590000000000001E-2</v>
      </c>
      <c r="G2245" s="60">
        <v>-2.8327000000000001E-2</v>
      </c>
      <c r="H2245" s="61">
        <v>0.57140000000000002</v>
      </c>
      <c r="I2245" s="62">
        <v>318</v>
      </c>
      <c r="J2245" s="56" t="s">
        <v>235</v>
      </c>
      <c r="K2245" s="63">
        <v>18.48</v>
      </c>
      <c r="L2245" s="56">
        <f t="shared" ref="L2245:L2308" si="802">IF(COUNT(F2245)=0,50,IF(F2245&gt;=0,100,IF(F2245&gt;=-0.02,50,0)))</f>
        <v>100</v>
      </c>
      <c r="M2245" s="56">
        <f t="shared" ref="M2245:M2308" si="803">IF(COUNT(G2245)=0,50,IF(G2245&gt;-0.06,100,IF(G2245&gt;-0.15,50,0)))</f>
        <v>100</v>
      </c>
      <c r="N2245" s="56">
        <f t="shared" ref="N2245:N2308" si="804">IF(COUNT(H2245)=0,50,IF(H2245&gt;=0.6,100,IF(H2245&gt;=0.4,50,0)))</f>
        <v>50</v>
      </c>
      <c r="O2245" s="56">
        <f t="shared" ref="O2245:O2308" si="805">IF(COUNT(I2245)=0,50,IF(J2245="proxy_vix",50,IF(I2245&lt;350,100,IF(I2245&lt;=450,50,0))))</f>
        <v>100</v>
      </c>
      <c r="P2245" s="56">
        <f t="shared" ref="P2245:P2308" si="806">IF(COUNT(K2245)=0,50,IF(K2245&lt;20,100,IF(K2245&lt;=25,50,0)))</f>
        <v>100</v>
      </c>
      <c r="Q2245" s="63"/>
      <c r="R2245" s="56"/>
      <c r="S2245" s="60">
        <f t="shared" si="796"/>
        <v>-8.0328994858648306E-3</v>
      </c>
      <c r="T2245" s="64">
        <f t="shared" si="797"/>
        <v>4.9403747870528258E-2</v>
      </c>
      <c r="V2245" s="65"/>
      <c r="W2245" s="65"/>
      <c r="Y2245" s="15" t="str">
        <f t="shared" ref="Y2245:Y2308" si="807">IF(AX2245&gt;=70,"EASY",IF(AX2245&gt;40,"UNCERTAIN","HARD"))</f>
        <v>EASY</v>
      </c>
      <c r="AA2245" s="66">
        <f t="shared" si="798"/>
        <v>-2.6489602223246145E-2</v>
      </c>
      <c r="AB2245">
        <f>LOOKUP($B2245,'07_L1政策步階'!$A$4:$A$14,'07_L1政策步階'!$C$4:$C$14)</f>
        <v>0</v>
      </c>
      <c r="AC2245" s="65"/>
      <c r="AD2245" s="65"/>
      <c r="AE2245" s="65"/>
      <c r="AF2245" s="65"/>
      <c r="AG2245" s="65"/>
      <c r="AH2245" s="65"/>
      <c r="AI2245" s="65"/>
      <c r="AJ2245" s="65"/>
      <c r="AK2245" s="65"/>
      <c r="AL2245">
        <f t="shared" ref="AL2245:AL2308" si="808">IF(ISNUMBER($AA2245),IF($AA2245&gt;=0.005,100,IF($AA2245&gt;=-0.015,50,0)),"")</f>
        <v>0</v>
      </c>
      <c r="AM2245">
        <f t="shared" ref="AM2245:AM2308" si="809">IF(ISNUMBER($AB2245),IF($AB2245=1,100,IF($AB2245=0,50,0)),"")</f>
        <v>50</v>
      </c>
      <c r="AN2245" t="str">
        <f t="shared" ref="AN2245:AN2308" si="810">IF(ISNUMBER($AC2245),IF($AC2245&gt;=0.001,100,IF($AC2245&gt;=-0.003,50,0)),"")</f>
        <v/>
      </c>
      <c r="AO2245" t="str">
        <f t="shared" ref="AO2245:AO2308" si="811">IF(ISNUMBER($AD2245),IF($AD2245&gt;=0.04,100,IF($AD2245&gt;=0,50,0)),"")</f>
        <v/>
      </c>
      <c r="AP2245" t="str">
        <f t="shared" ref="AP2245:AP2308" si="812">IF(ISNUMBER($AE2245),IF($AE2245&gt;=25,100,IF($AE2245&gt;=-75,50,0)),"")</f>
        <v/>
      </c>
      <c r="AQ2245" t="str">
        <f t="shared" ref="AQ2245:AQ2308" si="813">IF(ISNUMBER($AF2245),IF($AF2245&gt;0,100,IF($AF2245&gt;=-50,50,0)),"")</f>
        <v/>
      </c>
      <c r="AR2245" t="str">
        <f t="shared" ref="AR2245:AR2308" si="814">IF(ISNUMBER($AG2245),IF($AG2245=1,100,IF($AG2245=0,50,0)),"")</f>
        <v/>
      </c>
      <c r="AS2245" t="str">
        <f t="shared" ref="AS2245:AS2308" si="815">IF(ISNUMBER($AH2245),IF($AH2245&lt;0,100,IF($AH2245&lt;=20,50,0)),"")</f>
        <v/>
      </c>
      <c r="AT2245" t="str">
        <f t="shared" ref="AT2245:AT2308" si="816">IF(ISNUMBER($AI2245),IF($AI2245&lt;0.95,100,IF($AI2245&lt;=1,50,0)),"")</f>
        <v/>
      </c>
      <c r="AU2245" t="str">
        <f t="shared" ref="AU2245:AU2308" si="817">IF(ISNUMBER($AJ2245),IF($AJ2245&lt;30,0,IF($AJ2245&lt;40,50,IF($AJ2245&lt;=90,100,50))),"")</f>
        <v/>
      </c>
      <c r="AV2245" t="str">
        <f t="shared" ref="AV2245:AV2308" si="818">IF(ISNUMBER($AK2245),IF($AK2245&gt;-0.2,100,IF($AK2245&gt;=-0.4,50,0)),"")</f>
        <v/>
      </c>
      <c r="AW2245">
        <f>'01_指標庫'!$H$4*ISNUMBER($F2245)+'01_指標庫'!$H$5*ISNUMBER($AA2245)+'01_指標庫'!$H$6*ISNUMBER($G2245)+'01_指標庫'!$H$7*ISNUMBER($H2245)+'01_指標庫'!$H$8*ISNUMBER($AF2245)+'01_指標庫'!$H$9*ISNUMBER($AG2245)+'01_指標庫'!$H$10*ISNUMBER($AB2245)+'01_指標庫'!$H$11*ISNUMBER($AC2245)+'01_指標庫'!$H$12*ISNUMBER($AD2245)+'01_指標庫'!$H$13*ISNUMBER($AE2245)+'01_指標庫'!$H$14*ISNUMBER($I2245)+'01_指標庫'!$H$15*ISNUMBER($AH2245)+'01_指標庫'!$H$16*ISNUMBER($K2245)+'01_指標庫'!$H$17*ISNUMBER($AI2245)+'01_指標庫'!$H$18*ISNUMBER($AJ2245)+'01_指標庫'!$H$19*ISNUMBER($AK2245)+'01_指標庫'!$H$20*ISNUMBER($BB2245)+'01_指標庫'!$H$21*ISNUMBER($BC2245)</f>
        <v>51</v>
      </c>
      <c r="AX2245">
        <f>IF(AW2245=0,50,ROUND(('01_指標庫'!$H$4*IF(ISNUMBER($F2245),L2245,0)+'01_指標庫'!$H$5*IF(ISNUMBER($AA2245),AL2245,0)+'01_指標庫'!$H$6*IF(ISNUMBER($G2245),M2245,0)+'01_指標庫'!$H$7*IF(ISNUMBER($H2245),N2245,0)+'01_指標庫'!$H$8*IF(ISNUMBER($AF2245),AQ2245,0)+'01_指標庫'!$H$9*IF(ISNUMBER($AG2245),AR2245,0)+'01_指標庫'!$H$10*IF(ISNUMBER($AB2245),AM2245,0)+'01_指標庫'!$H$11*IF(ISNUMBER($AC2245),AN2245,0)+'01_指標庫'!$H$12*IF(ISNUMBER($AD2245),AO2245,0)+'01_指標庫'!$H$13*IF(ISNUMBER($AE2245),AP2245,0)+'01_指標庫'!$H$14*IF(ISNUMBER($I2245),O2245,0)+'01_指標庫'!$H$15*IF(ISNUMBER($AH2245),AS2245,0)+'01_指標庫'!$H$16*IF(ISNUMBER($K2245),P2245,0)+'01_指標庫'!$H$17*IF(ISNUMBER($AI2245),AT2245,0)+'01_指標庫'!$H$18*IF(ISNUMBER($AJ2245),AU2245,0)+'01_指標庫'!$H$19*IF(ISNUMBER($AK2245),AV2245,0)+'01_指標庫'!$H$20*IF(ISNUMBER($BB2245),BB2245,0)+'01_指標庫'!$H$21*IF(ISNUMBER($BC2245),BC2245,0))/AW2245,1))</f>
        <v>77.5</v>
      </c>
      <c r="AY2245" s="67"/>
      <c r="AZ2245" s="67"/>
      <c r="BA2245" s="66">
        <f t="shared" si="799"/>
        <v>7.6648309403657411E-3</v>
      </c>
      <c r="BB2245">
        <f t="shared" si="800"/>
        <v>50</v>
      </c>
      <c r="BC2245" t="str">
        <f t="shared" si="801"/>
        <v/>
      </c>
    </row>
    <row r="2246" spans="1:55" ht="15" customHeight="1">
      <c r="A2246" s="56">
        <v>2242</v>
      </c>
      <c r="B2246" s="57">
        <v>45814</v>
      </c>
      <c r="C2246" s="56">
        <v>2025</v>
      </c>
      <c r="D2246" s="58" t="s">
        <v>234</v>
      </c>
      <c r="E2246" s="59">
        <v>21761.79</v>
      </c>
      <c r="F2246" s="60">
        <v>6.5571000000000004E-2</v>
      </c>
      <c r="G2246" s="60">
        <v>-1.8661000000000001E-2</v>
      </c>
      <c r="H2246" s="61">
        <v>0.67349999999999999</v>
      </c>
      <c r="I2246" s="62">
        <v>309</v>
      </c>
      <c r="J2246" s="56" t="s">
        <v>235</v>
      </c>
      <c r="K2246" s="63">
        <v>16.77</v>
      </c>
      <c r="L2246" s="56">
        <f t="shared" si="802"/>
        <v>100</v>
      </c>
      <c r="M2246" s="56">
        <f t="shared" si="803"/>
        <v>100</v>
      </c>
      <c r="N2246" s="56">
        <f t="shared" si="804"/>
        <v>100</v>
      </c>
      <c r="O2246" s="56">
        <f t="shared" si="805"/>
        <v>100</v>
      </c>
      <c r="P2246" s="56">
        <f t="shared" si="806"/>
        <v>100</v>
      </c>
      <c r="Q2246" s="63"/>
      <c r="R2246" s="56"/>
      <c r="S2246" s="60">
        <f t="shared" ref="S2246:S2309" si="819">$E2246/$E2245-1</f>
        <v>9.9482861761239771E-3</v>
      </c>
      <c r="T2246" s="64">
        <f t="shared" ref="T2246:T2309" si="820">$K2246/$K2245-1</f>
        <v>-9.2532467532467577E-2</v>
      </c>
      <c r="V2246" s="65"/>
      <c r="W2246" s="65"/>
      <c r="Y2246" s="15" t="str">
        <f t="shared" si="807"/>
        <v>EASY</v>
      </c>
      <c r="AA2246" s="66">
        <f t="shared" si="798"/>
        <v>-2.515854266272699E-2</v>
      </c>
      <c r="AB2246">
        <f>LOOKUP($B2246,'07_L1政策步階'!$A$4:$A$14,'07_L1政策步階'!$C$4:$C$14)</f>
        <v>0</v>
      </c>
      <c r="AC2246" s="65"/>
      <c r="AD2246" s="65"/>
      <c r="AE2246" s="65"/>
      <c r="AF2246" s="65"/>
      <c r="AG2246" s="65"/>
      <c r="AH2246" s="65"/>
      <c r="AI2246" s="65"/>
      <c r="AJ2246" s="65"/>
      <c r="AK2246" s="65"/>
      <c r="AL2246">
        <f t="shared" si="808"/>
        <v>0</v>
      </c>
      <c r="AM2246">
        <f t="shared" si="809"/>
        <v>50</v>
      </c>
      <c r="AN2246" t="str">
        <f t="shared" si="810"/>
        <v/>
      </c>
      <c r="AO2246" t="str">
        <f t="shared" si="811"/>
        <v/>
      </c>
      <c r="AP2246" t="str">
        <f t="shared" si="812"/>
        <v/>
      </c>
      <c r="AQ2246" t="str">
        <f t="shared" si="813"/>
        <v/>
      </c>
      <c r="AR2246" t="str">
        <f t="shared" si="814"/>
        <v/>
      </c>
      <c r="AS2246" t="str">
        <f t="shared" si="815"/>
        <v/>
      </c>
      <c r="AT2246" t="str">
        <f t="shared" si="816"/>
        <v/>
      </c>
      <c r="AU2246" t="str">
        <f t="shared" si="817"/>
        <v/>
      </c>
      <c r="AV2246" t="str">
        <f t="shared" si="818"/>
        <v/>
      </c>
      <c r="AW2246">
        <f>'01_指標庫'!$H$4*ISNUMBER($F2246)+'01_指標庫'!$H$5*ISNUMBER($AA2246)+'01_指標庫'!$H$6*ISNUMBER($G2246)+'01_指標庫'!$H$7*ISNUMBER($H2246)+'01_指標庫'!$H$8*ISNUMBER($AF2246)+'01_指標庫'!$H$9*ISNUMBER($AG2246)+'01_指標庫'!$H$10*ISNUMBER($AB2246)+'01_指標庫'!$H$11*ISNUMBER($AC2246)+'01_指標庫'!$H$12*ISNUMBER($AD2246)+'01_指標庫'!$H$13*ISNUMBER($AE2246)+'01_指標庫'!$H$14*ISNUMBER($I2246)+'01_指標庫'!$H$15*ISNUMBER($AH2246)+'01_指標庫'!$H$16*ISNUMBER($K2246)+'01_指標庫'!$H$17*ISNUMBER($AI2246)+'01_指標庫'!$H$18*ISNUMBER($AJ2246)+'01_指標庫'!$H$19*ISNUMBER($AK2246)+'01_指標庫'!$H$20*ISNUMBER($BB2246)+'01_指標庫'!$H$21*ISNUMBER($BC2246)</f>
        <v>51</v>
      </c>
      <c r="AX2246">
        <f>IF(AW2246=0,50,ROUND(('01_指標庫'!$H$4*IF(ISNUMBER($F2246),L2246,0)+'01_指標庫'!$H$5*IF(ISNUMBER($AA2246),AL2246,0)+'01_指標庫'!$H$6*IF(ISNUMBER($G2246),M2246,0)+'01_指標庫'!$H$7*IF(ISNUMBER($H2246),N2246,0)+'01_指標庫'!$H$8*IF(ISNUMBER($AF2246),AQ2246,0)+'01_指標庫'!$H$9*IF(ISNUMBER($AG2246),AR2246,0)+'01_指標庫'!$H$10*IF(ISNUMBER($AB2246),AM2246,0)+'01_指標庫'!$H$11*IF(ISNUMBER($AC2246),AN2246,0)+'01_指標庫'!$H$12*IF(ISNUMBER($AD2246),AO2246,0)+'01_指標庫'!$H$13*IF(ISNUMBER($AE2246),AP2246,0)+'01_指標庫'!$H$14*IF(ISNUMBER($I2246),O2246,0)+'01_指標庫'!$H$15*IF(ISNUMBER($AH2246),AS2246,0)+'01_指標庫'!$H$16*IF(ISNUMBER($K2246),P2246,0)+'01_指標庫'!$H$17*IF(ISNUMBER($AI2246),AT2246,0)+'01_指標庫'!$H$18*IF(ISNUMBER($AJ2246),AU2246,0)+'01_指標庫'!$H$19*IF(ISNUMBER($AK2246),AV2246,0)+'01_指標庫'!$H$20*IF(ISNUMBER($BB2246),BB2246,0)+'01_指標庫'!$H$21*IF(ISNUMBER($BC2246),BC2246,0))/AW2246,1))</f>
        <v>85.3</v>
      </c>
      <c r="AY2246" s="67"/>
      <c r="AZ2246" s="67"/>
      <c r="BA2246" s="66">
        <f t="shared" si="799"/>
        <v>8.537879062957332E-3</v>
      </c>
      <c r="BB2246">
        <f t="shared" si="800"/>
        <v>50</v>
      </c>
      <c r="BC2246" t="str">
        <f t="shared" si="801"/>
        <v/>
      </c>
    </row>
    <row r="2247" spans="1:55" ht="15" customHeight="1">
      <c r="A2247" s="56">
        <v>2243</v>
      </c>
      <c r="B2247" s="57">
        <v>45817</v>
      </c>
      <c r="C2247" s="56">
        <v>2025</v>
      </c>
      <c r="D2247" s="58" t="s">
        <v>236</v>
      </c>
      <c r="E2247" s="59">
        <v>21797.87</v>
      </c>
      <c r="F2247" s="60">
        <v>6.6794999999999993E-2</v>
      </c>
      <c r="G2247" s="60">
        <v>-1.7034000000000001E-2</v>
      </c>
      <c r="H2247" s="61">
        <v>0.67349999999999999</v>
      </c>
      <c r="I2247" s="62">
        <v>312</v>
      </c>
      <c r="J2247" s="56" t="s">
        <v>235</v>
      </c>
      <c r="K2247" s="63">
        <v>17.16</v>
      </c>
      <c r="L2247" s="56">
        <f t="shared" si="802"/>
        <v>100</v>
      </c>
      <c r="M2247" s="56">
        <f t="shared" si="803"/>
        <v>100</v>
      </c>
      <c r="N2247" s="56">
        <f t="shared" si="804"/>
        <v>100</v>
      </c>
      <c r="O2247" s="56">
        <f t="shared" si="805"/>
        <v>100</v>
      </c>
      <c r="P2247" s="56">
        <f t="shared" si="806"/>
        <v>100</v>
      </c>
      <c r="Q2247" s="63"/>
      <c r="R2247" s="56"/>
      <c r="S2247" s="60">
        <f t="shared" si="819"/>
        <v>1.6579518504680202E-3</v>
      </c>
      <c r="T2247" s="64">
        <f t="shared" si="820"/>
        <v>2.3255813953488413E-2</v>
      </c>
      <c r="V2247" s="65"/>
      <c r="W2247" s="65"/>
      <c r="Y2247" s="15" t="str">
        <f t="shared" si="807"/>
        <v>EASY</v>
      </c>
      <c r="AA2247" s="66">
        <f t="shared" si="798"/>
        <v>-2.3697372801373184E-2</v>
      </c>
      <c r="AB2247">
        <f>LOOKUP($B2247,'07_L1政策步階'!$A$4:$A$14,'07_L1政策步階'!$C$4:$C$14)</f>
        <v>0</v>
      </c>
      <c r="AC2247" s="65"/>
      <c r="AD2247" s="65"/>
      <c r="AE2247" s="65"/>
      <c r="AF2247" s="65"/>
      <c r="AG2247" s="65"/>
      <c r="AH2247" s="65"/>
      <c r="AI2247" s="65"/>
      <c r="AJ2247" s="65"/>
      <c r="AK2247" s="65"/>
      <c r="AL2247">
        <f t="shared" si="808"/>
        <v>0</v>
      </c>
      <c r="AM2247">
        <f t="shared" si="809"/>
        <v>50</v>
      </c>
      <c r="AN2247" t="str">
        <f t="shared" si="810"/>
        <v/>
      </c>
      <c r="AO2247" t="str">
        <f t="shared" si="811"/>
        <v/>
      </c>
      <c r="AP2247" t="str">
        <f t="shared" si="812"/>
        <v/>
      </c>
      <c r="AQ2247" t="str">
        <f t="shared" si="813"/>
        <v/>
      </c>
      <c r="AR2247" t="str">
        <f t="shared" si="814"/>
        <v/>
      </c>
      <c r="AS2247" t="str">
        <f t="shared" si="815"/>
        <v/>
      </c>
      <c r="AT2247" t="str">
        <f t="shared" si="816"/>
        <v/>
      </c>
      <c r="AU2247" t="str">
        <f t="shared" si="817"/>
        <v/>
      </c>
      <c r="AV2247" t="str">
        <f t="shared" si="818"/>
        <v/>
      </c>
      <c r="AW2247">
        <f>'01_指標庫'!$H$4*ISNUMBER($F2247)+'01_指標庫'!$H$5*ISNUMBER($AA2247)+'01_指標庫'!$H$6*ISNUMBER($G2247)+'01_指標庫'!$H$7*ISNUMBER($H2247)+'01_指標庫'!$H$8*ISNUMBER($AF2247)+'01_指標庫'!$H$9*ISNUMBER($AG2247)+'01_指標庫'!$H$10*ISNUMBER($AB2247)+'01_指標庫'!$H$11*ISNUMBER($AC2247)+'01_指標庫'!$H$12*ISNUMBER($AD2247)+'01_指標庫'!$H$13*ISNUMBER($AE2247)+'01_指標庫'!$H$14*ISNUMBER($I2247)+'01_指標庫'!$H$15*ISNUMBER($AH2247)+'01_指標庫'!$H$16*ISNUMBER($K2247)+'01_指標庫'!$H$17*ISNUMBER($AI2247)+'01_指標庫'!$H$18*ISNUMBER($AJ2247)+'01_指標庫'!$H$19*ISNUMBER($AK2247)+'01_指標庫'!$H$20*ISNUMBER($BB2247)+'01_指標庫'!$H$21*ISNUMBER($BC2247)</f>
        <v>51</v>
      </c>
      <c r="AX2247">
        <f>IF(AW2247=0,50,ROUND(('01_指標庫'!$H$4*IF(ISNUMBER($F2247),L2247,0)+'01_指標庫'!$H$5*IF(ISNUMBER($AA2247),AL2247,0)+'01_指標庫'!$H$6*IF(ISNUMBER($G2247),M2247,0)+'01_指標庫'!$H$7*IF(ISNUMBER($H2247),N2247,0)+'01_指標庫'!$H$8*IF(ISNUMBER($AF2247),AQ2247,0)+'01_指標庫'!$H$9*IF(ISNUMBER($AG2247),AR2247,0)+'01_指標庫'!$H$10*IF(ISNUMBER($AB2247),AM2247,0)+'01_指標庫'!$H$11*IF(ISNUMBER($AC2247),AN2247,0)+'01_指標庫'!$H$12*IF(ISNUMBER($AD2247),AO2247,0)+'01_指標庫'!$H$13*IF(ISNUMBER($AE2247),AP2247,0)+'01_指標庫'!$H$14*IF(ISNUMBER($I2247),O2247,0)+'01_指標庫'!$H$15*IF(ISNUMBER($AH2247),AS2247,0)+'01_指標庫'!$H$16*IF(ISNUMBER($K2247),P2247,0)+'01_指標庫'!$H$17*IF(ISNUMBER($AI2247),AT2247,0)+'01_指標庫'!$H$18*IF(ISNUMBER($AJ2247),AU2247,0)+'01_指標庫'!$H$19*IF(ISNUMBER($AK2247),AV2247,0)+'01_指標庫'!$H$20*IF(ISNUMBER($BB2247),BB2247,0)+'01_指標庫'!$H$21*IF(ISNUMBER($BC2247),BC2247,0))/AW2247,1))</f>
        <v>85.3</v>
      </c>
      <c r="AY2247" s="67"/>
      <c r="AZ2247" s="67"/>
      <c r="BA2247" s="66">
        <f t="shared" si="799"/>
        <v>7.249696223365687E-3</v>
      </c>
      <c r="BB2247">
        <f t="shared" si="800"/>
        <v>50</v>
      </c>
      <c r="BC2247" t="str">
        <f t="shared" si="801"/>
        <v/>
      </c>
    </row>
    <row r="2248" spans="1:55" ht="15" customHeight="1">
      <c r="A2248" s="56">
        <v>2244</v>
      </c>
      <c r="B2248" s="57">
        <v>45818</v>
      </c>
      <c r="C2248" s="56">
        <v>2025</v>
      </c>
      <c r="D2248" s="58" t="s">
        <v>237</v>
      </c>
      <c r="E2248" s="59">
        <v>21941.919999999998</v>
      </c>
      <c r="F2248" s="60">
        <v>7.3289000000000007E-2</v>
      </c>
      <c r="G2248" s="60">
        <v>-1.0538E-2</v>
      </c>
      <c r="H2248" s="61">
        <v>0.77549999999999997</v>
      </c>
      <c r="I2248" s="62">
        <v>312</v>
      </c>
      <c r="J2248" s="56" t="s">
        <v>235</v>
      </c>
      <c r="K2248" s="63">
        <v>16.95</v>
      </c>
      <c r="L2248" s="56">
        <f t="shared" si="802"/>
        <v>100</v>
      </c>
      <c r="M2248" s="56">
        <f t="shared" si="803"/>
        <v>100</v>
      </c>
      <c r="N2248" s="56">
        <f t="shared" si="804"/>
        <v>100</v>
      </c>
      <c r="O2248" s="56">
        <f t="shared" si="805"/>
        <v>100</v>
      </c>
      <c r="P2248" s="56">
        <f t="shared" si="806"/>
        <v>100</v>
      </c>
      <c r="Q2248" s="63"/>
      <c r="R2248" s="56"/>
      <c r="S2248" s="60">
        <f t="shared" si="819"/>
        <v>6.6084438525415568E-3</v>
      </c>
      <c r="T2248" s="64">
        <f t="shared" si="820"/>
        <v>-1.2237762237762295E-2</v>
      </c>
      <c r="V2248" s="65"/>
      <c r="W2248" s="65"/>
      <c r="Y2248" s="15" t="str">
        <f t="shared" si="807"/>
        <v>EASY</v>
      </c>
      <c r="AA2248" s="66">
        <f t="shared" si="798"/>
        <v>-2.1600101447721842E-2</v>
      </c>
      <c r="AB2248">
        <f>LOOKUP($B2248,'07_L1政策步階'!$A$4:$A$14,'07_L1政策步階'!$C$4:$C$14)</f>
        <v>0</v>
      </c>
      <c r="AC2248" s="65"/>
      <c r="AD2248" s="65"/>
      <c r="AE2248" s="65"/>
      <c r="AF2248" s="65"/>
      <c r="AG2248" s="65"/>
      <c r="AH2248" s="65"/>
      <c r="AI2248" s="65"/>
      <c r="AJ2248" s="65"/>
      <c r="AK2248" s="65"/>
      <c r="AL2248">
        <f t="shared" si="808"/>
        <v>0</v>
      </c>
      <c r="AM2248">
        <f t="shared" si="809"/>
        <v>50</v>
      </c>
      <c r="AN2248" t="str">
        <f t="shared" si="810"/>
        <v/>
      </c>
      <c r="AO2248" t="str">
        <f t="shared" si="811"/>
        <v/>
      </c>
      <c r="AP2248" t="str">
        <f t="shared" si="812"/>
        <v/>
      </c>
      <c r="AQ2248" t="str">
        <f t="shared" si="813"/>
        <v/>
      </c>
      <c r="AR2248" t="str">
        <f t="shared" si="814"/>
        <v/>
      </c>
      <c r="AS2248" t="str">
        <f t="shared" si="815"/>
        <v/>
      </c>
      <c r="AT2248" t="str">
        <f t="shared" si="816"/>
        <v/>
      </c>
      <c r="AU2248" t="str">
        <f t="shared" si="817"/>
        <v/>
      </c>
      <c r="AV2248" t="str">
        <f t="shared" si="818"/>
        <v/>
      </c>
      <c r="AW2248">
        <f>'01_指標庫'!$H$4*ISNUMBER($F2248)+'01_指標庫'!$H$5*ISNUMBER($AA2248)+'01_指標庫'!$H$6*ISNUMBER($G2248)+'01_指標庫'!$H$7*ISNUMBER($H2248)+'01_指標庫'!$H$8*ISNUMBER($AF2248)+'01_指標庫'!$H$9*ISNUMBER($AG2248)+'01_指標庫'!$H$10*ISNUMBER($AB2248)+'01_指標庫'!$H$11*ISNUMBER($AC2248)+'01_指標庫'!$H$12*ISNUMBER($AD2248)+'01_指標庫'!$H$13*ISNUMBER($AE2248)+'01_指標庫'!$H$14*ISNUMBER($I2248)+'01_指標庫'!$H$15*ISNUMBER($AH2248)+'01_指標庫'!$H$16*ISNUMBER($K2248)+'01_指標庫'!$H$17*ISNUMBER($AI2248)+'01_指標庫'!$H$18*ISNUMBER($AJ2248)+'01_指標庫'!$H$19*ISNUMBER($AK2248)+'01_指標庫'!$H$20*ISNUMBER($BB2248)+'01_指標庫'!$H$21*ISNUMBER($BC2248)</f>
        <v>51</v>
      </c>
      <c r="AX2248">
        <f>IF(AW2248=0,50,ROUND(('01_指標庫'!$H$4*IF(ISNUMBER($F2248),L2248,0)+'01_指標庫'!$H$5*IF(ISNUMBER($AA2248),AL2248,0)+'01_指標庫'!$H$6*IF(ISNUMBER($G2248),M2248,0)+'01_指標庫'!$H$7*IF(ISNUMBER($H2248),N2248,0)+'01_指標庫'!$H$8*IF(ISNUMBER($AF2248),AQ2248,0)+'01_指標庫'!$H$9*IF(ISNUMBER($AG2248),AR2248,0)+'01_指標庫'!$H$10*IF(ISNUMBER($AB2248),AM2248,0)+'01_指標庫'!$H$11*IF(ISNUMBER($AC2248),AN2248,0)+'01_指標庫'!$H$12*IF(ISNUMBER($AD2248),AO2248,0)+'01_指標庫'!$H$13*IF(ISNUMBER($AE2248),AP2248,0)+'01_指標庫'!$H$14*IF(ISNUMBER($I2248),O2248,0)+'01_指標庫'!$H$15*IF(ISNUMBER($AH2248),AS2248,0)+'01_指標庫'!$H$16*IF(ISNUMBER($K2248),P2248,0)+'01_指標庫'!$H$17*IF(ISNUMBER($AI2248),AT2248,0)+'01_指標庫'!$H$18*IF(ISNUMBER($AJ2248),AU2248,0)+'01_指標庫'!$H$19*IF(ISNUMBER($AK2248),AV2248,0)+'01_指標庫'!$H$20*IF(ISNUMBER($BB2248),BB2248,0)+'01_指標庫'!$H$21*IF(ISNUMBER($BC2248),BC2248,0))/AW2248,1))</f>
        <v>85.3</v>
      </c>
      <c r="AY2248" s="67"/>
      <c r="AZ2248" s="67"/>
      <c r="BA2248" s="66">
        <f t="shared" si="799"/>
        <v>7.379032312214262E-3</v>
      </c>
      <c r="BB2248">
        <f t="shared" si="800"/>
        <v>50</v>
      </c>
      <c r="BC2248" t="str">
        <f t="shared" si="801"/>
        <v/>
      </c>
    </row>
    <row r="2249" spans="1:55" ht="15" customHeight="1">
      <c r="A2249" s="56">
        <v>2245</v>
      </c>
      <c r="B2249" s="57">
        <v>45819</v>
      </c>
      <c r="C2249" s="56">
        <v>2025</v>
      </c>
      <c r="D2249" s="58" t="s">
        <v>238</v>
      </c>
      <c r="E2249" s="59">
        <v>21860.799999999999</v>
      </c>
      <c r="F2249" s="60">
        <v>6.8701999999999999E-2</v>
      </c>
      <c r="G2249" s="60">
        <v>-1.4196E-2</v>
      </c>
      <c r="H2249" s="61">
        <v>0.73470000000000002</v>
      </c>
      <c r="I2249" s="62">
        <v>312</v>
      </c>
      <c r="J2249" s="56" t="s">
        <v>235</v>
      </c>
      <c r="K2249" s="63">
        <v>17.260000000000002</v>
      </c>
      <c r="L2249" s="56">
        <f t="shared" si="802"/>
        <v>100</v>
      </c>
      <c r="M2249" s="56">
        <f t="shared" si="803"/>
        <v>100</v>
      </c>
      <c r="N2249" s="56">
        <f t="shared" si="804"/>
        <v>100</v>
      </c>
      <c r="O2249" s="56">
        <f t="shared" si="805"/>
        <v>100</v>
      </c>
      <c r="P2249" s="56">
        <f t="shared" si="806"/>
        <v>100</v>
      </c>
      <c r="Q2249" s="63"/>
      <c r="R2249" s="56"/>
      <c r="S2249" s="60">
        <f t="shared" si="819"/>
        <v>-3.6970328941131614E-3</v>
      </c>
      <c r="T2249" s="64">
        <f t="shared" si="820"/>
        <v>1.828908554572295E-2</v>
      </c>
      <c r="V2249" s="65"/>
      <c r="W2249" s="65"/>
      <c r="Y2249" s="15" t="str">
        <f t="shared" si="807"/>
        <v>EASY</v>
      </c>
      <c r="AA2249" s="66">
        <f t="shared" si="798"/>
        <v>-1.9641797223320712E-2</v>
      </c>
      <c r="AB2249">
        <f>LOOKUP($B2249,'07_L1政策步階'!$A$4:$A$14,'07_L1政策步階'!$C$4:$C$14)</f>
        <v>0</v>
      </c>
      <c r="AC2249" s="65"/>
      <c r="AD2249" s="65"/>
      <c r="AE2249" s="65"/>
      <c r="AF2249" s="65"/>
      <c r="AG2249" s="65"/>
      <c r="AH2249" s="65"/>
      <c r="AI2249" s="65"/>
      <c r="AJ2249" s="65"/>
      <c r="AK2249" s="65"/>
      <c r="AL2249">
        <f t="shared" si="808"/>
        <v>0</v>
      </c>
      <c r="AM2249">
        <f t="shared" si="809"/>
        <v>50</v>
      </c>
      <c r="AN2249" t="str">
        <f t="shared" si="810"/>
        <v/>
      </c>
      <c r="AO2249" t="str">
        <f t="shared" si="811"/>
        <v/>
      </c>
      <c r="AP2249" t="str">
        <f t="shared" si="812"/>
        <v/>
      </c>
      <c r="AQ2249" t="str">
        <f t="shared" si="813"/>
        <v/>
      </c>
      <c r="AR2249" t="str">
        <f t="shared" si="814"/>
        <v/>
      </c>
      <c r="AS2249" t="str">
        <f t="shared" si="815"/>
        <v/>
      </c>
      <c r="AT2249" t="str">
        <f t="shared" si="816"/>
        <v/>
      </c>
      <c r="AU2249" t="str">
        <f t="shared" si="817"/>
        <v/>
      </c>
      <c r="AV2249" t="str">
        <f t="shared" si="818"/>
        <v/>
      </c>
      <c r="AW2249">
        <f>'01_指標庫'!$H$4*ISNUMBER($F2249)+'01_指標庫'!$H$5*ISNUMBER($AA2249)+'01_指標庫'!$H$6*ISNUMBER($G2249)+'01_指標庫'!$H$7*ISNUMBER($H2249)+'01_指標庫'!$H$8*ISNUMBER($AF2249)+'01_指標庫'!$H$9*ISNUMBER($AG2249)+'01_指標庫'!$H$10*ISNUMBER($AB2249)+'01_指標庫'!$H$11*ISNUMBER($AC2249)+'01_指標庫'!$H$12*ISNUMBER($AD2249)+'01_指標庫'!$H$13*ISNUMBER($AE2249)+'01_指標庫'!$H$14*ISNUMBER($I2249)+'01_指標庫'!$H$15*ISNUMBER($AH2249)+'01_指標庫'!$H$16*ISNUMBER($K2249)+'01_指標庫'!$H$17*ISNUMBER($AI2249)+'01_指標庫'!$H$18*ISNUMBER($AJ2249)+'01_指標庫'!$H$19*ISNUMBER($AK2249)+'01_指標庫'!$H$20*ISNUMBER($BB2249)+'01_指標庫'!$H$21*ISNUMBER($BC2249)</f>
        <v>51</v>
      </c>
      <c r="AX2249">
        <f>IF(AW2249=0,50,ROUND(('01_指標庫'!$H$4*IF(ISNUMBER($F2249),L2249,0)+'01_指標庫'!$H$5*IF(ISNUMBER($AA2249),AL2249,0)+'01_指標庫'!$H$6*IF(ISNUMBER($G2249),M2249,0)+'01_指標庫'!$H$7*IF(ISNUMBER($H2249),N2249,0)+'01_指標庫'!$H$8*IF(ISNUMBER($AF2249),AQ2249,0)+'01_指標庫'!$H$9*IF(ISNUMBER($AG2249),AR2249,0)+'01_指標庫'!$H$10*IF(ISNUMBER($AB2249),AM2249,0)+'01_指標庫'!$H$11*IF(ISNUMBER($AC2249),AN2249,0)+'01_指標庫'!$H$12*IF(ISNUMBER($AD2249),AO2249,0)+'01_指標庫'!$H$13*IF(ISNUMBER($AE2249),AP2249,0)+'01_指標庫'!$H$14*IF(ISNUMBER($I2249),O2249,0)+'01_指標庫'!$H$15*IF(ISNUMBER($AH2249),AS2249,0)+'01_指標庫'!$H$16*IF(ISNUMBER($K2249),P2249,0)+'01_指標庫'!$H$17*IF(ISNUMBER($AI2249),AT2249,0)+'01_指標庫'!$H$18*IF(ISNUMBER($AJ2249),AU2249,0)+'01_指標庫'!$H$19*IF(ISNUMBER($AK2249),AV2249,0)+'01_指標庫'!$H$20*IF(ISNUMBER($BB2249),BB2249,0)+'01_指標庫'!$H$21*IF(ISNUMBER($BC2249),BC2249,0))/AW2249,1))</f>
        <v>85.3</v>
      </c>
      <c r="AY2249" s="67"/>
      <c r="AZ2249" s="67"/>
      <c r="BA2249" s="66">
        <f t="shared" si="799"/>
        <v>6.1370680536374511E-3</v>
      </c>
      <c r="BB2249">
        <f t="shared" si="800"/>
        <v>50</v>
      </c>
      <c r="BC2249" t="str">
        <f t="shared" si="801"/>
        <v/>
      </c>
    </row>
    <row r="2250" spans="1:55" ht="15" customHeight="1">
      <c r="A2250" s="56">
        <v>2246</v>
      </c>
      <c r="B2250" s="57">
        <v>45820</v>
      </c>
      <c r="C2250" s="56">
        <v>2025</v>
      </c>
      <c r="D2250" s="58" t="s">
        <v>239</v>
      </c>
      <c r="E2250" s="59">
        <v>21913.32</v>
      </c>
      <c r="F2250" s="60">
        <v>7.0694999999999994E-2</v>
      </c>
      <c r="G2250" s="60">
        <v>-1.1827000000000001E-2</v>
      </c>
      <c r="H2250" s="61">
        <v>0.71430000000000005</v>
      </c>
      <c r="I2250" s="62">
        <v>317</v>
      </c>
      <c r="J2250" s="56" t="s">
        <v>235</v>
      </c>
      <c r="K2250" s="63">
        <v>18.02</v>
      </c>
      <c r="L2250" s="56">
        <f t="shared" si="802"/>
        <v>100</v>
      </c>
      <c r="M2250" s="56">
        <f t="shared" si="803"/>
        <v>100</v>
      </c>
      <c r="N2250" s="56">
        <f t="shared" si="804"/>
        <v>100</v>
      </c>
      <c r="O2250" s="56">
        <f t="shared" si="805"/>
        <v>100</v>
      </c>
      <c r="P2250" s="56">
        <f t="shared" si="806"/>
        <v>100</v>
      </c>
      <c r="Q2250" s="63"/>
      <c r="R2250" s="56"/>
      <c r="S2250" s="60">
        <f t="shared" si="819"/>
        <v>2.4024738344434748E-3</v>
      </c>
      <c r="T2250" s="64">
        <f t="shared" si="820"/>
        <v>4.4032444959443584E-2</v>
      </c>
      <c r="V2250" s="65"/>
      <c r="W2250" s="65"/>
      <c r="Y2250" s="15" t="str">
        <f t="shared" si="807"/>
        <v>EASY</v>
      </c>
      <c r="AA2250" s="66">
        <f t="shared" si="798"/>
        <v>-1.7746447181371972E-2</v>
      </c>
      <c r="AB2250">
        <f>LOOKUP($B2250,'07_L1政策步階'!$A$4:$A$14,'07_L1政策步階'!$C$4:$C$14)</f>
        <v>0</v>
      </c>
      <c r="AC2250" s="65"/>
      <c r="AD2250" s="65"/>
      <c r="AE2250" s="65"/>
      <c r="AF2250" s="65"/>
      <c r="AG2250" s="65"/>
      <c r="AH2250" s="65"/>
      <c r="AI2250" s="65"/>
      <c r="AJ2250" s="65"/>
      <c r="AK2250" s="65"/>
      <c r="AL2250">
        <f t="shared" si="808"/>
        <v>0</v>
      </c>
      <c r="AM2250">
        <f t="shared" si="809"/>
        <v>50</v>
      </c>
      <c r="AN2250" t="str">
        <f t="shared" si="810"/>
        <v/>
      </c>
      <c r="AO2250" t="str">
        <f t="shared" si="811"/>
        <v/>
      </c>
      <c r="AP2250" t="str">
        <f t="shared" si="812"/>
        <v/>
      </c>
      <c r="AQ2250" t="str">
        <f t="shared" si="813"/>
        <v/>
      </c>
      <c r="AR2250" t="str">
        <f t="shared" si="814"/>
        <v/>
      </c>
      <c r="AS2250" t="str">
        <f t="shared" si="815"/>
        <v/>
      </c>
      <c r="AT2250" t="str">
        <f t="shared" si="816"/>
        <v/>
      </c>
      <c r="AU2250" t="str">
        <f t="shared" si="817"/>
        <v/>
      </c>
      <c r="AV2250" t="str">
        <f t="shared" si="818"/>
        <v/>
      </c>
      <c r="AW2250">
        <f>'01_指標庫'!$H$4*ISNUMBER($F2250)+'01_指標庫'!$H$5*ISNUMBER($AA2250)+'01_指標庫'!$H$6*ISNUMBER($G2250)+'01_指標庫'!$H$7*ISNUMBER($H2250)+'01_指標庫'!$H$8*ISNUMBER($AF2250)+'01_指標庫'!$H$9*ISNUMBER($AG2250)+'01_指標庫'!$H$10*ISNUMBER($AB2250)+'01_指標庫'!$H$11*ISNUMBER($AC2250)+'01_指標庫'!$H$12*ISNUMBER($AD2250)+'01_指標庫'!$H$13*ISNUMBER($AE2250)+'01_指標庫'!$H$14*ISNUMBER($I2250)+'01_指標庫'!$H$15*ISNUMBER($AH2250)+'01_指標庫'!$H$16*ISNUMBER($K2250)+'01_指標庫'!$H$17*ISNUMBER($AI2250)+'01_指標庫'!$H$18*ISNUMBER($AJ2250)+'01_指標庫'!$H$19*ISNUMBER($AK2250)+'01_指標庫'!$H$20*ISNUMBER($BB2250)+'01_指標庫'!$H$21*ISNUMBER($BC2250)</f>
        <v>51</v>
      </c>
      <c r="AX2250">
        <f>IF(AW2250=0,50,ROUND(('01_指標庫'!$H$4*IF(ISNUMBER($F2250),L2250,0)+'01_指標庫'!$H$5*IF(ISNUMBER($AA2250),AL2250,0)+'01_指標庫'!$H$6*IF(ISNUMBER($G2250),M2250,0)+'01_指標庫'!$H$7*IF(ISNUMBER($H2250),N2250,0)+'01_指標庫'!$H$8*IF(ISNUMBER($AF2250),AQ2250,0)+'01_指標庫'!$H$9*IF(ISNUMBER($AG2250),AR2250,0)+'01_指標庫'!$H$10*IF(ISNUMBER($AB2250),AM2250,0)+'01_指標庫'!$H$11*IF(ISNUMBER($AC2250),AN2250,0)+'01_指標庫'!$H$12*IF(ISNUMBER($AD2250),AO2250,0)+'01_指標庫'!$H$13*IF(ISNUMBER($AE2250),AP2250,0)+'01_指標庫'!$H$14*IF(ISNUMBER($I2250),O2250,0)+'01_指標庫'!$H$15*IF(ISNUMBER($AH2250),AS2250,0)+'01_指標庫'!$H$16*IF(ISNUMBER($K2250),P2250,0)+'01_指標庫'!$H$17*IF(ISNUMBER($AI2250),AT2250,0)+'01_指標庫'!$H$18*IF(ISNUMBER($AJ2250),AU2250,0)+'01_指標庫'!$H$19*IF(ISNUMBER($AK2250),AV2250,0)+'01_指標庫'!$H$20*IF(ISNUMBER($BB2250),BB2250,0)+'01_指標庫'!$H$21*IF(ISNUMBER($BC2250),BC2250,0))/AW2250,1))</f>
        <v>85.3</v>
      </c>
      <c r="AY2250" s="67"/>
      <c r="AZ2250" s="67"/>
      <c r="BA2250" s="66">
        <f t="shared" si="799"/>
        <v>6.96197670507126E-3</v>
      </c>
      <c r="BB2250">
        <f t="shared" si="800"/>
        <v>50</v>
      </c>
      <c r="BC2250" t="str">
        <f t="shared" si="801"/>
        <v/>
      </c>
    </row>
    <row r="2251" spans="1:55" ht="15" customHeight="1">
      <c r="A2251" s="56">
        <v>2247</v>
      </c>
      <c r="B2251" s="57">
        <v>45821</v>
      </c>
      <c r="C2251" s="56">
        <v>2025</v>
      </c>
      <c r="D2251" s="58" t="s">
        <v>234</v>
      </c>
      <c r="E2251" s="59">
        <v>21631.040000000001</v>
      </c>
      <c r="F2251" s="60">
        <v>5.6356999999999997E-2</v>
      </c>
      <c r="G2251" s="60">
        <v>-2.4556999999999999E-2</v>
      </c>
      <c r="H2251" s="61">
        <v>0.61219999999999997</v>
      </c>
      <c r="I2251" s="62">
        <v>318</v>
      </c>
      <c r="J2251" s="56" t="s">
        <v>235</v>
      </c>
      <c r="K2251" s="63">
        <v>20.82</v>
      </c>
      <c r="L2251" s="56">
        <f t="shared" si="802"/>
        <v>100</v>
      </c>
      <c r="M2251" s="56">
        <f t="shared" si="803"/>
        <v>100</v>
      </c>
      <c r="N2251" s="56">
        <f t="shared" si="804"/>
        <v>100</v>
      </c>
      <c r="O2251" s="56">
        <f t="shared" si="805"/>
        <v>100</v>
      </c>
      <c r="P2251" s="56">
        <f t="shared" si="806"/>
        <v>50</v>
      </c>
      <c r="Q2251" s="63"/>
      <c r="R2251" s="56"/>
      <c r="S2251" s="60">
        <f t="shared" si="819"/>
        <v>-1.2881662842508468E-2</v>
      </c>
      <c r="T2251" s="64">
        <f t="shared" si="820"/>
        <v>0.1553829078801332</v>
      </c>
      <c r="V2251" s="65"/>
      <c r="W2251" s="65"/>
      <c r="Y2251" s="15" t="str">
        <f t="shared" si="807"/>
        <v>EASY</v>
      </c>
      <c r="AA2251" s="66">
        <f t="shared" si="798"/>
        <v>-1.6252096765753232E-2</v>
      </c>
      <c r="AB2251">
        <f>LOOKUP($B2251,'07_L1政策步階'!$A$4:$A$14,'07_L1政策步階'!$C$4:$C$14)</f>
        <v>0</v>
      </c>
      <c r="AC2251" s="65"/>
      <c r="AD2251" s="65"/>
      <c r="AE2251" s="65"/>
      <c r="AF2251" s="65"/>
      <c r="AG2251" s="65"/>
      <c r="AH2251" s="65"/>
      <c r="AI2251" s="65"/>
      <c r="AJ2251" s="65"/>
      <c r="AK2251" s="65"/>
      <c r="AL2251">
        <f t="shared" si="808"/>
        <v>0</v>
      </c>
      <c r="AM2251">
        <f t="shared" si="809"/>
        <v>50</v>
      </c>
      <c r="AN2251" t="str">
        <f t="shared" si="810"/>
        <v/>
      </c>
      <c r="AO2251" t="str">
        <f t="shared" si="811"/>
        <v/>
      </c>
      <c r="AP2251" t="str">
        <f t="shared" si="812"/>
        <v/>
      </c>
      <c r="AQ2251" t="str">
        <f t="shared" si="813"/>
        <v/>
      </c>
      <c r="AR2251" t="str">
        <f t="shared" si="814"/>
        <v/>
      </c>
      <c r="AS2251" t="str">
        <f t="shared" si="815"/>
        <v/>
      </c>
      <c r="AT2251" t="str">
        <f t="shared" si="816"/>
        <v/>
      </c>
      <c r="AU2251" t="str">
        <f t="shared" si="817"/>
        <v/>
      </c>
      <c r="AV2251" t="str">
        <f t="shared" si="818"/>
        <v/>
      </c>
      <c r="AW2251">
        <f>'01_指標庫'!$H$4*ISNUMBER($F2251)+'01_指標庫'!$H$5*ISNUMBER($AA2251)+'01_指標庫'!$H$6*ISNUMBER($G2251)+'01_指標庫'!$H$7*ISNUMBER($H2251)+'01_指標庫'!$H$8*ISNUMBER($AF2251)+'01_指標庫'!$H$9*ISNUMBER($AG2251)+'01_指標庫'!$H$10*ISNUMBER($AB2251)+'01_指標庫'!$H$11*ISNUMBER($AC2251)+'01_指標庫'!$H$12*ISNUMBER($AD2251)+'01_指標庫'!$H$13*ISNUMBER($AE2251)+'01_指標庫'!$H$14*ISNUMBER($I2251)+'01_指標庫'!$H$15*ISNUMBER($AH2251)+'01_指標庫'!$H$16*ISNUMBER($K2251)+'01_指標庫'!$H$17*ISNUMBER($AI2251)+'01_指標庫'!$H$18*ISNUMBER($AJ2251)+'01_指標庫'!$H$19*ISNUMBER($AK2251)+'01_指標庫'!$H$20*ISNUMBER($BB2251)+'01_指標庫'!$H$21*ISNUMBER($BC2251)</f>
        <v>51</v>
      </c>
      <c r="AX2251">
        <f>IF(AW2251=0,50,ROUND(('01_指標庫'!$H$4*IF(ISNUMBER($F2251),L2251,0)+'01_指標庫'!$H$5*IF(ISNUMBER($AA2251),AL2251,0)+'01_指標庫'!$H$6*IF(ISNUMBER($G2251),M2251,0)+'01_指標庫'!$H$7*IF(ISNUMBER($H2251),N2251,0)+'01_指標庫'!$H$8*IF(ISNUMBER($AF2251),AQ2251,0)+'01_指標庫'!$H$9*IF(ISNUMBER($AG2251),AR2251,0)+'01_指標庫'!$H$10*IF(ISNUMBER($AB2251),AM2251,0)+'01_指標庫'!$H$11*IF(ISNUMBER($AC2251),AN2251,0)+'01_指標庫'!$H$12*IF(ISNUMBER($AD2251),AO2251,0)+'01_指標庫'!$H$13*IF(ISNUMBER($AE2251),AP2251,0)+'01_指標庫'!$H$14*IF(ISNUMBER($I2251),O2251,0)+'01_指標庫'!$H$15*IF(ISNUMBER($AH2251),AS2251,0)+'01_指標庫'!$H$16*IF(ISNUMBER($K2251),P2251,0)+'01_指標庫'!$H$17*IF(ISNUMBER($AI2251),AT2251,0)+'01_指標庫'!$H$18*IF(ISNUMBER($AJ2251),AU2251,0)+'01_指標庫'!$H$19*IF(ISNUMBER($AK2251),AV2251,0)+'01_指標庫'!$H$20*IF(ISNUMBER($BB2251),BB2251,0)+'01_指標庫'!$H$21*IF(ISNUMBER($BC2251),BC2251,0))/AW2251,1))</f>
        <v>79.400000000000006</v>
      </c>
      <c r="AY2251" s="67"/>
      <c r="AZ2251" s="67"/>
      <c r="BA2251" s="66">
        <f t="shared" si="799"/>
        <v>4.4148444566574074E-3</v>
      </c>
      <c r="BB2251">
        <f t="shared" si="800"/>
        <v>50</v>
      </c>
      <c r="BC2251" t="str">
        <f t="shared" si="801"/>
        <v/>
      </c>
    </row>
    <row r="2252" spans="1:55" ht="15" customHeight="1">
      <c r="A2252" s="56">
        <v>2248</v>
      </c>
      <c r="B2252" s="57">
        <v>45824</v>
      </c>
      <c r="C2252" s="56">
        <v>2025</v>
      </c>
      <c r="D2252" s="58" t="s">
        <v>236</v>
      </c>
      <c r="E2252" s="59">
        <v>21937.57</v>
      </c>
      <c r="F2252" s="60">
        <v>7.0710999999999996E-2</v>
      </c>
      <c r="G2252" s="60">
        <v>-1.0734E-2</v>
      </c>
      <c r="H2252" s="61">
        <v>0.67349999999999999</v>
      </c>
      <c r="I2252" s="62">
        <v>310</v>
      </c>
      <c r="J2252" s="56" t="s">
        <v>235</v>
      </c>
      <c r="K2252" s="63">
        <v>19.11</v>
      </c>
      <c r="L2252" s="56">
        <f t="shared" si="802"/>
        <v>100</v>
      </c>
      <c r="M2252" s="56">
        <f t="shared" si="803"/>
        <v>100</v>
      </c>
      <c r="N2252" s="56">
        <f t="shared" si="804"/>
        <v>100</v>
      </c>
      <c r="O2252" s="56">
        <f t="shared" si="805"/>
        <v>100</v>
      </c>
      <c r="P2252" s="56">
        <f t="shared" si="806"/>
        <v>100</v>
      </c>
      <c r="Q2252" s="63"/>
      <c r="R2252" s="56"/>
      <c r="S2252" s="60">
        <f t="shared" si="819"/>
        <v>1.4170839682234426E-2</v>
      </c>
      <c r="T2252" s="64">
        <f t="shared" si="820"/>
        <v>-8.2132564841498557E-2</v>
      </c>
      <c r="V2252" s="65"/>
      <c r="W2252" s="65"/>
      <c r="Y2252" s="15" t="str">
        <f t="shared" si="807"/>
        <v>EASY</v>
      </c>
      <c r="AA2252" s="66">
        <f t="shared" ref="AA2252:AA2315" si="821">IF($A2252&lt;200,"",AVERAGE($E2203:$E2252)/AVERAGE($E2053:$E2252)-1)</f>
        <v>-1.3483109714301222E-2</v>
      </c>
      <c r="AB2252">
        <f>LOOKUP($B2252,'07_L1政策步階'!$A$4:$A$14,'07_L1政策步階'!$C$4:$C$14)</f>
        <v>0</v>
      </c>
      <c r="AC2252" s="65"/>
      <c r="AD2252" s="65"/>
      <c r="AE2252" s="65"/>
      <c r="AF2252" s="65"/>
      <c r="AG2252" s="65"/>
      <c r="AH2252" s="65"/>
      <c r="AI2252" s="65"/>
      <c r="AJ2252" s="65"/>
      <c r="AK2252" s="65"/>
      <c r="AL2252">
        <f t="shared" si="808"/>
        <v>50</v>
      </c>
      <c r="AM2252">
        <f t="shared" si="809"/>
        <v>50</v>
      </c>
      <c r="AN2252" t="str">
        <f t="shared" si="810"/>
        <v/>
      </c>
      <c r="AO2252" t="str">
        <f t="shared" si="811"/>
        <v/>
      </c>
      <c r="AP2252" t="str">
        <f t="shared" si="812"/>
        <v/>
      </c>
      <c r="AQ2252" t="str">
        <f t="shared" si="813"/>
        <v/>
      </c>
      <c r="AR2252" t="str">
        <f t="shared" si="814"/>
        <v/>
      </c>
      <c r="AS2252" t="str">
        <f t="shared" si="815"/>
        <v/>
      </c>
      <c r="AT2252" t="str">
        <f t="shared" si="816"/>
        <v/>
      </c>
      <c r="AU2252" t="str">
        <f t="shared" si="817"/>
        <v/>
      </c>
      <c r="AV2252" t="str">
        <f t="shared" si="818"/>
        <v/>
      </c>
      <c r="AW2252">
        <f>'01_指標庫'!$H$4*ISNUMBER($F2252)+'01_指標庫'!$H$5*ISNUMBER($AA2252)+'01_指標庫'!$H$6*ISNUMBER($G2252)+'01_指標庫'!$H$7*ISNUMBER($H2252)+'01_指標庫'!$H$8*ISNUMBER($AF2252)+'01_指標庫'!$H$9*ISNUMBER($AG2252)+'01_指標庫'!$H$10*ISNUMBER($AB2252)+'01_指標庫'!$H$11*ISNUMBER($AC2252)+'01_指標庫'!$H$12*ISNUMBER($AD2252)+'01_指標庫'!$H$13*ISNUMBER($AE2252)+'01_指標庫'!$H$14*ISNUMBER($I2252)+'01_指標庫'!$H$15*ISNUMBER($AH2252)+'01_指標庫'!$H$16*ISNUMBER($K2252)+'01_指標庫'!$H$17*ISNUMBER($AI2252)+'01_指標庫'!$H$18*ISNUMBER($AJ2252)+'01_指標庫'!$H$19*ISNUMBER($AK2252)+'01_指標庫'!$H$20*ISNUMBER($BB2252)+'01_指標庫'!$H$21*ISNUMBER($BC2252)</f>
        <v>51</v>
      </c>
      <c r="AX2252">
        <f>IF(AW2252=0,50,ROUND(('01_指標庫'!$H$4*IF(ISNUMBER($F2252),L2252,0)+'01_指標庫'!$H$5*IF(ISNUMBER($AA2252),AL2252,0)+'01_指標庫'!$H$6*IF(ISNUMBER($G2252),M2252,0)+'01_指標庫'!$H$7*IF(ISNUMBER($H2252),N2252,0)+'01_指標庫'!$H$8*IF(ISNUMBER($AF2252),AQ2252,0)+'01_指標庫'!$H$9*IF(ISNUMBER($AG2252),AR2252,0)+'01_指標庫'!$H$10*IF(ISNUMBER($AB2252),AM2252,0)+'01_指標庫'!$H$11*IF(ISNUMBER($AC2252),AN2252,0)+'01_指標庫'!$H$12*IF(ISNUMBER($AD2252),AO2252,0)+'01_指標庫'!$H$13*IF(ISNUMBER($AE2252),AP2252,0)+'01_指標庫'!$H$14*IF(ISNUMBER($I2252),O2252,0)+'01_指標庫'!$H$15*IF(ISNUMBER($AH2252),AS2252,0)+'01_指標庫'!$H$16*IF(ISNUMBER($K2252),P2252,0)+'01_指標庫'!$H$17*IF(ISNUMBER($AI2252),AT2252,0)+'01_指標庫'!$H$18*IF(ISNUMBER($AJ2252),AU2252,0)+'01_指標庫'!$H$19*IF(ISNUMBER($AK2252),AV2252,0)+'01_指標庫'!$H$20*IF(ISNUMBER($BB2252),BB2252,0)+'01_指標庫'!$H$21*IF(ISNUMBER($BC2252),BC2252,0))/AW2252,1))</f>
        <v>87.3</v>
      </c>
      <c r="AY2252" s="67"/>
      <c r="AZ2252" s="67"/>
      <c r="BA2252" s="66">
        <f t="shared" si="799"/>
        <v>3.6416277551674092E-3</v>
      </c>
      <c r="BB2252">
        <f t="shared" si="800"/>
        <v>50</v>
      </c>
      <c r="BC2252" t="str">
        <f t="shared" si="801"/>
        <v/>
      </c>
    </row>
    <row r="2253" spans="1:55" ht="15" customHeight="1">
      <c r="A2253" s="56">
        <v>2249</v>
      </c>
      <c r="B2253" s="57">
        <v>45825</v>
      </c>
      <c r="C2253" s="56">
        <v>2025</v>
      </c>
      <c r="D2253" s="58" t="s">
        <v>237</v>
      </c>
      <c r="E2253" s="59">
        <v>21719.08</v>
      </c>
      <c r="F2253" s="60">
        <v>5.9435000000000002E-2</v>
      </c>
      <c r="G2253" s="60">
        <v>-2.0587000000000001E-2</v>
      </c>
      <c r="H2253" s="61">
        <v>0.65310000000000001</v>
      </c>
      <c r="I2253" s="62">
        <v>317</v>
      </c>
      <c r="J2253" s="56" t="s">
        <v>235</v>
      </c>
      <c r="K2253" s="63">
        <v>21.6</v>
      </c>
      <c r="L2253" s="56">
        <f t="shared" si="802"/>
        <v>100</v>
      </c>
      <c r="M2253" s="56">
        <f t="shared" si="803"/>
        <v>100</v>
      </c>
      <c r="N2253" s="56">
        <f t="shared" si="804"/>
        <v>100</v>
      </c>
      <c r="O2253" s="56">
        <f t="shared" si="805"/>
        <v>100</v>
      </c>
      <c r="P2253" s="56">
        <f t="shared" si="806"/>
        <v>50</v>
      </c>
      <c r="Q2253" s="63"/>
      <c r="R2253" s="56"/>
      <c r="S2253" s="60">
        <f t="shared" si="819"/>
        <v>-9.9596263396537488E-3</v>
      </c>
      <c r="T2253" s="64">
        <f t="shared" si="820"/>
        <v>0.13029827315541609</v>
      </c>
      <c r="V2253" s="65"/>
      <c r="W2253" s="65"/>
      <c r="Y2253" s="15" t="str">
        <f t="shared" si="807"/>
        <v>EASY</v>
      </c>
      <c r="AA2253" s="66">
        <f t="shared" si="821"/>
        <v>-9.837087997121019E-3</v>
      </c>
      <c r="AB2253">
        <f>LOOKUP($B2253,'07_L1政策步階'!$A$4:$A$14,'07_L1政策步階'!$C$4:$C$14)</f>
        <v>0</v>
      </c>
      <c r="AC2253" s="65"/>
      <c r="AD2253" s="65"/>
      <c r="AE2253" s="65"/>
      <c r="AF2253" s="65"/>
      <c r="AG2253" s="65"/>
      <c r="AH2253" s="65"/>
      <c r="AI2253" s="65"/>
      <c r="AJ2253" s="65"/>
      <c r="AK2253" s="65"/>
      <c r="AL2253">
        <f t="shared" si="808"/>
        <v>50</v>
      </c>
      <c r="AM2253">
        <f t="shared" si="809"/>
        <v>50</v>
      </c>
      <c r="AN2253" t="str">
        <f t="shared" si="810"/>
        <v/>
      </c>
      <c r="AO2253" t="str">
        <f t="shared" si="811"/>
        <v/>
      </c>
      <c r="AP2253" t="str">
        <f t="shared" si="812"/>
        <v/>
      </c>
      <c r="AQ2253" t="str">
        <f t="shared" si="813"/>
        <v/>
      </c>
      <c r="AR2253" t="str">
        <f t="shared" si="814"/>
        <v/>
      </c>
      <c r="AS2253" t="str">
        <f t="shared" si="815"/>
        <v/>
      </c>
      <c r="AT2253" t="str">
        <f t="shared" si="816"/>
        <v/>
      </c>
      <c r="AU2253" t="str">
        <f t="shared" si="817"/>
        <v/>
      </c>
      <c r="AV2253" t="str">
        <f t="shared" si="818"/>
        <v/>
      </c>
      <c r="AW2253">
        <f>'01_指標庫'!$H$4*ISNUMBER($F2253)+'01_指標庫'!$H$5*ISNUMBER($AA2253)+'01_指標庫'!$H$6*ISNUMBER($G2253)+'01_指標庫'!$H$7*ISNUMBER($H2253)+'01_指標庫'!$H$8*ISNUMBER($AF2253)+'01_指標庫'!$H$9*ISNUMBER($AG2253)+'01_指標庫'!$H$10*ISNUMBER($AB2253)+'01_指標庫'!$H$11*ISNUMBER($AC2253)+'01_指標庫'!$H$12*ISNUMBER($AD2253)+'01_指標庫'!$H$13*ISNUMBER($AE2253)+'01_指標庫'!$H$14*ISNUMBER($I2253)+'01_指標庫'!$H$15*ISNUMBER($AH2253)+'01_指標庫'!$H$16*ISNUMBER($K2253)+'01_指標庫'!$H$17*ISNUMBER($AI2253)+'01_指標庫'!$H$18*ISNUMBER($AJ2253)+'01_指標庫'!$H$19*ISNUMBER($AK2253)+'01_指標庫'!$H$20*ISNUMBER($BB2253)+'01_指標庫'!$H$21*ISNUMBER($BC2253)</f>
        <v>51</v>
      </c>
      <c r="AX2253">
        <f>IF(AW2253=0,50,ROUND(('01_指標庫'!$H$4*IF(ISNUMBER($F2253),L2253,0)+'01_指標庫'!$H$5*IF(ISNUMBER($AA2253),AL2253,0)+'01_指標庫'!$H$6*IF(ISNUMBER($G2253),M2253,0)+'01_指標庫'!$H$7*IF(ISNUMBER($H2253),N2253,0)+'01_指標庫'!$H$8*IF(ISNUMBER($AF2253),AQ2253,0)+'01_指標庫'!$H$9*IF(ISNUMBER($AG2253),AR2253,0)+'01_指標庫'!$H$10*IF(ISNUMBER($AB2253),AM2253,0)+'01_指標庫'!$H$11*IF(ISNUMBER($AC2253),AN2253,0)+'01_指標庫'!$H$12*IF(ISNUMBER($AD2253),AO2253,0)+'01_指標庫'!$H$13*IF(ISNUMBER($AE2253),AP2253,0)+'01_指標庫'!$H$14*IF(ISNUMBER($I2253),O2253,0)+'01_指標庫'!$H$15*IF(ISNUMBER($AH2253),AS2253,0)+'01_指標庫'!$H$16*IF(ISNUMBER($K2253),P2253,0)+'01_指標庫'!$H$17*IF(ISNUMBER($AI2253),AT2253,0)+'01_指標庫'!$H$18*IF(ISNUMBER($AJ2253),AU2253,0)+'01_指標庫'!$H$19*IF(ISNUMBER($AK2253),AV2253,0)+'01_指標庫'!$H$20*IF(ISNUMBER($BB2253),BB2253,0)+'01_指標庫'!$H$21*IF(ISNUMBER($BC2253),BC2253,0))/AW2253,1))</f>
        <v>81.400000000000006</v>
      </c>
      <c r="AY2253" s="67"/>
      <c r="AZ2253" s="67"/>
      <c r="BA2253" s="66">
        <f t="shared" si="799"/>
        <v>1.3353364604422602E-3</v>
      </c>
      <c r="BB2253">
        <f t="shared" si="800"/>
        <v>50</v>
      </c>
      <c r="BC2253" t="str">
        <f t="shared" si="801"/>
        <v/>
      </c>
    </row>
    <row r="2254" spans="1:55" ht="15" customHeight="1">
      <c r="A2254" s="56">
        <v>2250</v>
      </c>
      <c r="B2254" s="57">
        <v>45826</v>
      </c>
      <c r="C2254" s="56">
        <v>2025</v>
      </c>
      <c r="D2254" s="58" t="s">
        <v>238</v>
      </c>
      <c r="E2254" s="59">
        <v>21719.69</v>
      </c>
      <c r="F2254" s="60">
        <v>5.8846000000000002E-2</v>
      </c>
      <c r="G2254" s="60">
        <v>-2.0559000000000001E-2</v>
      </c>
      <c r="H2254" s="61">
        <v>0.65310000000000001</v>
      </c>
      <c r="I2254" s="62">
        <v>316</v>
      </c>
      <c r="J2254" s="56" t="s">
        <v>235</v>
      </c>
      <c r="K2254" s="63">
        <v>20.14</v>
      </c>
      <c r="L2254" s="56">
        <f t="shared" si="802"/>
        <v>100</v>
      </c>
      <c r="M2254" s="56">
        <f t="shared" si="803"/>
        <v>100</v>
      </c>
      <c r="N2254" s="56">
        <f t="shared" si="804"/>
        <v>100</v>
      </c>
      <c r="O2254" s="56">
        <f t="shared" si="805"/>
        <v>100</v>
      </c>
      <c r="P2254" s="56">
        <f t="shared" si="806"/>
        <v>50</v>
      </c>
      <c r="Q2254" s="63"/>
      <c r="R2254" s="56"/>
      <c r="S2254" s="60">
        <f t="shared" si="819"/>
        <v>2.8085904191010869E-5</v>
      </c>
      <c r="T2254" s="64">
        <f t="shared" si="820"/>
        <v>-6.7592592592592649E-2</v>
      </c>
      <c r="V2254" s="65"/>
      <c r="W2254" s="65"/>
      <c r="Y2254" s="15" t="str">
        <f t="shared" si="807"/>
        <v>EASY</v>
      </c>
      <c r="AA2254" s="66">
        <f t="shared" si="821"/>
        <v>-6.2331206997802147E-3</v>
      </c>
      <c r="AB2254">
        <f>LOOKUP($B2254,'07_L1政策步階'!$A$4:$A$14,'07_L1政策步階'!$C$4:$C$14)</f>
        <v>0</v>
      </c>
      <c r="AC2254" s="65"/>
      <c r="AD2254" s="65"/>
      <c r="AE2254" s="65"/>
      <c r="AF2254" s="65"/>
      <c r="AG2254" s="65"/>
      <c r="AH2254" s="65"/>
      <c r="AI2254" s="65"/>
      <c r="AJ2254" s="65"/>
      <c r="AK2254" s="65"/>
      <c r="AL2254">
        <f t="shared" si="808"/>
        <v>50</v>
      </c>
      <c r="AM2254">
        <f t="shared" si="809"/>
        <v>50</v>
      </c>
      <c r="AN2254" t="str">
        <f t="shared" si="810"/>
        <v/>
      </c>
      <c r="AO2254" t="str">
        <f t="shared" si="811"/>
        <v/>
      </c>
      <c r="AP2254" t="str">
        <f t="shared" si="812"/>
        <v/>
      </c>
      <c r="AQ2254" t="str">
        <f t="shared" si="813"/>
        <v/>
      </c>
      <c r="AR2254" t="str">
        <f t="shared" si="814"/>
        <v/>
      </c>
      <c r="AS2254" t="str">
        <f t="shared" si="815"/>
        <v/>
      </c>
      <c r="AT2254" t="str">
        <f t="shared" si="816"/>
        <v/>
      </c>
      <c r="AU2254" t="str">
        <f t="shared" si="817"/>
        <v/>
      </c>
      <c r="AV2254" t="str">
        <f t="shared" si="818"/>
        <v/>
      </c>
      <c r="AW2254">
        <f>'01_指標庫'!$H$4*ISNUMBER($F2254)+'01_指標庫'!$H$5*ISNUMBER($AA2254)+'01_指標庫'!$H$6*ISNUMBER($G2254)+'01_指標庫'!$H$7*ISNUMBER($H2254)+'01_指標庫'!$H$8*ISNUMBER($AF2254)+'01_指標庫'!$H$9*ISNUMBER($AG2254)+'01_指標庫'!$H$10*ISNUMBER($AB2254)+'01_指標庫'!$H$11*ISNUMBER($AC2254)+'01_指標庫'!$H$12*ISNUMBER($AD2254)+'01_指標庫'!$H$13*ISNUMBER($AE2254)+'01_指標庫'!$H$14*ISNUMBER($I2254)+'01_指標庫'!$H$15*ISNUMBER($AH2254)+'01_指標庫'!$H$16*ISNUMBER($K2254)+'01_指標庫'!$H$17*ISNUMBER($AI2254)+'01_指標庫'!$H$18*ISNUMBER($AJ2254)+'01_指標庫'!$H$19*ISNUMBER($AK2254)+'01_指標庫'!$H$20*ISNUMBER($BB2254)+'01_指標庫'!$H$21*ISNUMBER($BC2254)</f>
        <v>51</v>
      </c>
      <c r="AX2254">
        <f>IF(AW2254=0,50,ROUND(('01_指標庫'!$H$4*IF(ISNUMBER($F2254),L2254,0)+'01_指標庫'!$H$5*IF(ISNUMBER($AA2254),AL2254,0)+'01_指標庫'!$H$6*IF(ISNUMBER($G2254),M2254,0)+'01_指標庫'!$H$7*IF(ISNUMBER($H2254),N2254,0)+'01_指標庫'!$H$8*IF(ISNUMBER($AF2254),AQ2254,0)+'01_指標庫'!$H$9*IF(ISNUMBER($AG2254),AR2254,0)+'01_指標庫'!$H$10*IF(ISNUMBER($AB2254),AM2254,0)+'01_指標庫'!$H$11*IF(ISNUMBER($AC2254),AN2254,0)+'01_指標庫'!$H$12*IF(ISNUMBER($AD2254),AO2254,0)+'01_指標庫'!$H$13*IF(ISNUMBER($AE2254),AP2254,0)+'01_指標庫'!$H$14*IF(ISNUMBER($I2254),O2254,0)+'01_指標庫'!$H$15*IF(ISNUMBER($AH2254),AS2254,0)+'01_指標庫'!$H$16*IF(ISNUMBER($K2254),P2254,0)+'01_指標庫'!$H$17*IF(ISNUMBER($AI2254),AT2254,0)+'01_指標庫'!$H$18*IF(ISNUMBER($AJ2254),AU2254,0)+'01_指標庫'!$H$19*IF(ISNUMBER($AK2254),AV2254,0)+'01_指標庫'!$H$20*IF(ISNUMBER($BB2254),BB2254,0)+'01_指標庫'!$H$21*IF(ISNUMBER($BC2254),BC2254,0))/AW2254,1))</f>
        <v>81.400000000000006</v>
      </c>
      <c r="AY2254" s="67"/>
      <c r="AZ2254" s="67"/>
      <c r="BA2254" s="66">
        <f t="shared" ref="BA2254:BA2317" si="822">AVERAGE($E2250:$E2254)/AVERAGE($E2245:$E2254)-1</f>
        <v>4.9992996848935434E-5</v>
      </c>
      <c r="BB2254">
        <f t="shared" ref="BB2254:BB2317" si="823">IF(ISNUMBER($BA2254),IF(OR($S2254&lt;=-0.03,$BA2254&lt;-0.003),0,IF(OR($S2254&lt;=-0.02,$BA2254&lt;0.01),50,100)),"")</f>
        <v>50</v>
      </c>
      <c r="BC2254" t="str">
        <f t="shared" ref="BC2254:BC2317" si="824">IF(OR(COUNT($AZ2254)=0,COUNT($AZ2253)=0),"",IF(OR($AY2254/$AZ2253-1&lt;=-0.03,$AZ2254/$AZ2253-1&lt;=-0.045,IF(COUNT($AZ2245:$AZ2254)=10,AVERAGE($AZ2250:$AZ2254)/AVERAGE($AZ2245:$AZ2254)-1&lt;-0.01,FALSE())),0,IF(OR($AZ2254/$AZ2253-1&lt;=-0.02,IF(COUNT($AZ2245:$AZ2254)=10,AVERAGE($AZ2250:$AZ2254)/AVERAGE($AZ2245:$AZ2254)-1&lt;0.005,FALSE())),50,100)))</f>
        <v/>
      </c>
    </row>
    <row r="2255" spans="1:55" ht="15" customHeight="1">
      <c r="A2255" s="56">
        <v>2251</v>
      </c>
      <c r="B2255" s="57">
        <v>45828</v>
      </c>
      <c r="C2255" s="56">
        <v>2025</v>
      </c>
      <c r="D2255" s="58" t="s">
        <v>234</v>
      </c>
      <c r="E2255" s="59">
        <v>21626.39</v>
      </c>
      <c r="F2255" s="60">
        <v>5.3770999999999999E-2</v>
      </c>
      <c r="G2255" s="60">
        <v>-2.4766E-2</v>
      </c>
      <c r="H2255" s="61">
        <v>0.59179999999999999</v>
      </c>
      <c r="I2255" s="62">
        <v>313</v>
      </c>
      <c r="J2255" s="56" t="s">
        <v>235</v>
      </c>
      <c r="K2255" s="63">
        <v>20.62</v>
      </c>
      <c r="L2255" s="56">
        <f t="shared" si="802"/>
        <v>100</v>
      </c>
      <c r="M2255" s="56">
        <f t="shared" si="803"/>
        <v>100</v>
      </c>
      <c r="N2255" s="56">
        <f t="shared" si="804"/>
        <v>50</v>
      </c>
      <c r="O2255" s="56">
        <f t="shared" si="805"/>
        <v>100</v>
      </c>
      <c r="P2255" s="56">
        <f t="shared" si="806"/>
        <v>50</v>
      </c>
      <c r="Q2255" s="63"/>
      <c r="R2255" s="56"/>
      <c r="S2255" s="60">
        <f t="shared" si="819"/>
        <v>-4.295641420296481E-3</v>
      </c>
      <c r="T2255" s="64">
        <f t="shared" si="820"/>
        <v>2.3833167825223489E-2</v>
      </c>
      <c r="V2255" s="65"/>
      <c r="W2255" s="65"/>
      <c r="Y2255" s="15" t="str">
        <f t="shared" si="807"/>
        <v>EASY</v>
      </c>
      <c r="AA2255" s="66">
        <f t="shared" si="821"/>
        <v>-2.3094485214881777E-3</v>
      </c>
      <c r="AB2255">
        <f>LOOKUP($B2255,'07_L1政策步階'!$A$4:$A$14,'07_L1政策步階'!$C$4:$C$14)</f>
        <v>0</v>
      </c>
      <c r="AC2255" s="65"/>
      <c r="AD2255" s="65"/>
      <c r="AE2255" s="65"/>
      <c r="AF2255" s="65"/>
      <c r="AG2255" s="65"/>
      <c r="AH2255" s="65"/>
      <c r="AI2255" s="65"/>
      <c r="AJ2255" s="65"/>
      <c r="AK2255" s="65"/>
      <c r="AL2255">
        <f t="shared" si="808"/>
        <v>50</v>
      </c>
      <c r="AM2255">
        <f t="shared" si="809"/>
        <v>50</v>
      </c>
      <c r="AN2255" t="str">
        <f t="shared" si="810"/>
        <v/>
      </c>
      <c r="AO2255" t="str">
        <f t="shared" si="811"/>
        <v/>
      </c>
      <c r="AP2255" t="str">
        <f t="shared" si="812"/>
        <v/>
      </c>
      <c r="AQ2255" t="str">
        <f t="shared" si="813"/>
        <v/>
      </c>
      <c r="AR2255" t="str">
        <f t="shared" si="814"/>
        <v/>
      </c>
      <c r="AS2255" t="str">
        <f t="shared" si="815"/>
        <v/>
      </c>
      <c r="AT2255" t="str">
        <f t="shared" si="816"/>
        <v/>
      </c>
      <c r="AU2255" t="str">
        <f t="shared" si="817"/>
        <v/>
      </c>
      <c r="AV2255" t="str">
        <f t="shared" si="818"/>
        <v/>
      </c>
      <c r="AW2255">
        <f>'01_指標庫'!$H$4*ISNUMBER($F2255)+'01_指標庫'!$H$5*ISNUMBER($AA2255)+'01_指標庫'!$H$6*ISNUMBER($G2255)+'01_指標庫'!$H$7*ISNUMBER($H2255)+'01_指標庫'!$H$8*ISNUMBER($AF2255)+'01_指標庫'!$H$9*ISNUMBER($AG2255)+'01_指標庫'!$H$10*ISNUMBER($AB2255)+'01_指標庫'!$H$11*ISNUMBER($AC2255)+'01_指標庫'!$H$12*ISNUMBER($AD2255)+'01_指標庫'!$H$13*ISNUMBER($AE2255)+'01_指標庫'!$H$14*ISNUMBER($I2255)+'01_指標庫'!$H$15*ISNUMBER($AH2255)+'01_指標庫'!$H$16*ISNUMBER($K2255)+'01_指標庫'!$H$17*ISNUMBER($AI2255)+'01_指標庫'!$H$18*ISNUMBER($AJ2255)+'01_指標庫'!$H$19*ISNUMBER($AK2255)+'01_指標庫'!$H$20*ISNUMBER($BB2255)+'01_指標庫'!$H$21*ISNUMBER($BC2255)</f>
        <v>51</v>
      </c>
      <c r="AX2255">
        <f>IF(AW2255=0,50,ROUND(('01_指標庫'!$H$4*IF(ISNUMBER($F2255),L2255,0)+'01_指標庫'!$H$5*IF(ISNUMBER($AA2255),AL2255,0)+'01_指標庫'!$H$6*IF(ISNUMBER($G2255),M2255,0)+'01_指標庫'!$H$7*IF(ISNUMBER($H2255),N2255,0)+'01_指標庫'!$H$8*IF(ISNUMBER($AF2255),AQ2255,0)+'01_指標庫'!$H$9*IF(ISNUMBER($AG2255),AR2255,0)+'01_指標庫'!$H$10*IF(ISNUMBER($AB2255),AM2255,0)+'01_指標庫'!$H$11*IF(ISNUMBER($AC2255),AN2255,0)+'01_指標庫'!$H$12*IF(ISNUMBER($AD2255),AO2255,0)+'01_指標庫'!$H$13*IF(ISNUMBER($AE2255),AP2255,0)+'01_指標庫'!$H$14*IF(ISNUMBER($I2255),O2255,0)+'01_指標庫'!$H$15*IF(ISNUMBER($AH2255),AS2255,0)+'01_指標庫'!$H$16*IF(ISNUMBER($K2255),P2255,0)+'01_指標庫'!$H$17*IF(ISNUMBER($AI2255),AT2255,0)+'01_指標庫'!$H$18*IF(ISNUMBER($AJ2255),AU2255,0)+'01_指標庫'!$H$19*IF(ISNUMBER($AK2255),AV2255,0)+'01_指標庫'!$H$20*IF(ISNUMBER($BB2255),BB2255,0)+'01_指標庫'!$H$21*IF(ISNUMBER($BC2255),BC2255,0))/AW2255,1))</f>
        <v>73.5</v>
      </c>
      <c r="AY2255" s="67"/>
      <c r="AZ2255" s="67"/>
      <c r="BA2255" s="66">
        <f t="shared" si="822"/>
        <v>-2.9458563687022599E-3</v>
      </c>
      <c r="BB2255">
        <f t="shared" si="823"/>
        <v>50</v>
      </c>
      <c r="BC2255" t="str">
        <f t="shared" si="824"/>
        <v/>
      </c>
    </row>
    <row r="2256" spans="1:55" ht="15" customHeight="1">
      <c r="A2256" s="56">
        <v>2252</v>
      </c>
      <c r="B2256" s="57">
        <v>45831</v>
      </c>
      <c r="C2256" s="56">
        <v>2025</v>
      </c>
      <c r="D2256" s="58" t="s">
        <v>236</v>
      </c>
      <c r="E2256" s="59">
        <v>21856.33</v>
      </c>
      <c r="F2256" s="60">
        <v>6.4223000000000002E-2</v>
      </c>
      <c r="G2256" s="60">
        <v>-1.4397E-2</v>
      </c>
      <c r="H2256" s="61">
        <v>0.63270000000000004</v>
      </c>
      <c r="I2256" s="62">
        <v>312</v>
      </c>
      <c r="J2256" s="56" t="s">
        <v>235</v>
      </c>
      <c r="K2256" s="63">
        <v>19.829999999999998</v>
      </c>
      <c r="L2256" s="56">
        <f t="shared" si="802"/>
        <v>100</v>
      </c>
      <c r="M2256" s="56">
        <f t="shared" si="803"/>
        <v>100</v>
      </c>
      <c r="N2256" s="56">
        <f t="shared" si="804"/>
        <v>100</v>
      </c>
      <c r="O2256" s="56">
        <f t="shared" si="805"/>
        <v>100</v>
      </c>
      <c r="P2256" s="56">
        <f t="shared" si="806"/>
        <v>100</v>
      </c>
      <c r="Q2256" s="63"/>
      <c r="R2256" s="56"/>
      <c r="S2256" s="60">
        <f t="shared" si="819"/>
        <v>1.0632380161460286E-2</v>
      </c>
      <c r="T2256" s="64">
        <f t="shared" si="820"/>
        <v>-3.8312318137730506E-2</v>
      </c>
      <c r="V2256" s="65"/>
      <c r="W2256" s="65"/>
      <c r="Y2256" s="15" t="str">
        <f t="shared" si="807"/>
        <v>EASY</v>
      </c>
      <c r="AA2256" s="66">
        <f t="shared" si="821"/>
        <v>-3.7293267812799069E-4</v>
      </c>
      <c r="AB2256">
        <f>LOOKUP($B2256,'07_L1政策步階'!$A$4:$A$14,'07_L1政策步階'!$C$4:$C$14)</f>
        <v>0</v>
      </c>
      <c r="AC2256" s="65"/>
      <c r="AD2256" s="65"/>
      <c r="AE2256" s="65"/>
      <c r="AF2256" s="65"/>
      <c r="AG2256" s="65"/>
      <c r="AH2256" s="65"/>
      <c r="AI2256" s="65"/>
      <c r="AJ2256" s="65"/>
      <c r="AK2256" s="65"/>
      <c r="AL2256">
        <f t="shared" si="808"/>
        <v>50</v>
      </c>
      <c r="AM2256">
        <f t="shared" si="809"/>
        <v>50</v>
      </c>
      <c r="AN2256" t="str">
        <f t="shared" si="810"/>
        <v/>
      </c>
      <c r="AO2256" t="str">
        <f t="shared" si="811"/>
        <v/>
      </c>
      <c r="AP2256" t="str">
        <f t="shared" si="812"/>
        <v/>
      </c>
      <c r="AQ2256" t="str">
        <f t="shared" si="813"/>
        <v/>
      </c>
      <c r="AR2256" t="str">
        <f t="shared" si="814"/>
        <v/>
      </c>
      <c r="AS2256" t="str">
        <f t="shared" si="815"/>
        <v/>
      </c>
      <c r="AT2256" t="str">
        <f t="shared" si="816"/>
        <v/>
      </c>
      <c r="AU2256" t="str">
        <f t="shared" si="817"/>
        <v/>
      </c>
      <c r="AV2256" t="str">
        <f t="shared" si="818"/>
        <v/>
      </c>
      <c r="AW2256">
        <f>'01_指標庫'!$H$4*ISNUMBER($F2256)+'01_指標庫'!$H$5*ISNUMBER($AA2256)+'01_指標庫'!$H$6*ISNUMBER($G2256)+'01_指標庫'!$H$7*ISNUMBER($H2256)+'01_指標庫'!$H$8*ISNUMBER($AF2256)+'01_指標庫'!$H$9*ISNUMBER($AG2256)+'01_指標庫'!$H$10*ISNUMBER($AB2256)+'01_指標庫'!$H$11*ISNUMBER($AC2256)+'01_指標庫'!$H$12*ISNUMBER($AD2256)+'01_指標庫'!$H$13*ISNUMBER($AE2256)+'01_指標庫'!$H$14*ISNUMBER($I2256)+'01_指標庫'!$H$15*ISNUMBER($AH2256)+'01_指標庫'!$H$16*ISNUMBER($K2256)+'01_指標庫'!$H$17*ISNUMBER($AI2256)+'01_指標庫'!$H$18*ISNUMBER($AJ2256)+'01_指標庫'!$H$19*ISNUMBER($AK2256)+'01_指標庫'!$H$20*ISNUMBER($BB2256)+'01_指標庫'!$H$21*ISNUMBER($BC2256)</f>
        <v>51</v>
      </c>
      <c r="AX2256">
        <f>IF(AW2256=0,50,ROUND(('01_指標庫'!$H$4*IF(ISNUMBER($F2256),L2256,0)+'01_指標庫'!$H$5*IF(ISNUMBER($AA2256),AL2256,0)+'01_指標庫'!$H$6*IF(ISNUMBER($G2256),M2256,0)+'01_指標庫'!$H$7*IF(ISNUMBER($H2256),N2256,0)+'01_指標庫'!$H$8*IF(ISNUMBER($AF2256),AQ2256,0)+'01_指標庫'!$H$9*IF(ISNUMBER($AG2256),AR2256,0)+'01_指標庫'!$H$10*IF(ISNUMBER($AB2256),AM2256,0)+'01_指標庫'!$H$11*IF(ISNUMBER($AC2256),AN2256,0)+'01_指標庫'!$H$12*IF(ISNUMBER($AD2256),AO2256,0)+'01_指標庫'!$H$13*IF(ISNUMBER($AE2256),AP2256,0)+'01_指標庫'!$H$14*IF(ISNUMBER($I2256),O2256,0)+'01_指標庫'!$H$15*IF(ISNUMBER($AH2256),AS2256,0)+'01_指標庫'!$H$16*IF(ISNUMBER($K2256),P2256,0)+'01_指標庫'!$H$17*IF(ISNUMBER($AI2256),AT2256,0)+'01_指標庫'!$H$18*IF(ISNUMBER($AJ2256),AU2256,0)+'01_指標庫'!$H$19*IF(ISNUMBER($AK2256),AV2256,0)+'01_指標庫'!$H$20*IF(ISNUMBER($BB2256),BB2256,0)+'01_指標庫'!$H$21*IF(ISNUMBER($BC2256),BC2256,0))/AW2256,1))</f>
        <v>87.3</v>
      </c>
      <c r="AY2256" s="67"/>
      <c r="AZ2256" s="67"/>
      <c r="BA2256" s="66">
        <f t="shared" si="822"/>
        <v>-1.3113978958463335E-3</v>
      </c>
      <c r="BB2256">
        <f t="shared" si="823"/>
        <v>50</v>
      </c>
      <c r="BC2256" t="str">
        <f t="shared" si="824"/>
        <v/>
      </c>
    </row>
    <row r="2257" spans="1:55" ht="15" customHeight="1">
      <c r="A2257" s="56">
        <v>2253</v>
      </c>
      <c r="B2257" s="57">
        <v>45832</v>
      </c>
      <c r="C2257" s="56">
        <v>2025</v>
      </c>
      <c r="D2257" s="58" t="s">
        <v>237</v>
      </c>
      <c r="E2257" s="59">
        <v>22190.52</v>
      </c>
      <c r="F2257" s="60">
        <v>7.9635999999999998E-2</v>
      </c>
      <c r="G2257" s="60">
        <v>0</v>
      </c>
      <c r="H2257" s="61">
        <v>0.67349999999999999</v>
      </c>
      <c r="I2257" s="62">
        <v>306</v>
      </c>
      <c r="J2257" s="56" t="s">
        <v>235</v>
      </c>
      <c r="K2257" s="63">
        <v>17.48</v>
      </c>
      <c r="L2257" s="56">
        <f t="shared" si="802"/>
        <v>100</v>
      </c>
      <c r="M2257" s="56">
        <f t="shared" si="803"/>
        <v>100</v>
      </c>
      <c r="N2257" s="56">
        <f t="shared" si="804"/>
        <v>100</v>
      </c>
      <c r="O2257" s="56">
        <f t="shared" si="805"/>
        <v>100</v>
      </c>
      <c r="P2257" s="56">
        <f t="shared" si="806"/>
        <v>100</v>
      </c>
      <c r="Q2257" s="63"/>
      <c r="R2257" s="56"/>
      <c r="S2257" s="60">
        <f t="shared" si="819"/>
        <v>1.5290307201620612E-2</v>
      </c>
      <c r="T2257" s="64">
        <f t="shared" si="820"/>
        <v>-0.11850731215330301</v>
      </c>
      <c r="V2257" s="65"/>
      <c r="W2257" s="65"/>
      <c r="Y2257" s="15" t="str">
        <f t="shared" si="807"/>
        <v>EASY</v>
      </c>
      <c r="AA2257" s="66">
        <f t="shared" si="821"/>
        <v>2.5754172724077318E-3</v>
      </c>
      <c r="AB2257">
        <f>LOOKUP($B2257,'07_L1政策步階'!$A$4:$A$14,'07_L1政策步階'!$C$4:$C$14)</f>
        <v>0</v>
      </c>
      <c r="AC2257" s="65"/>
      <c r="AD2257" s="65"/>
      <c r="AE2257" s="65"/>
      <c r="AF2257" s="65"/>
      <c r="AG2257" s="65"/>
      <c r="AH2257" s="65"/>
      <c r="AI2257" s="65"/>
      <c r="AJ2257" s="65"/>
      <c r="AK2257" s="65"/>
      <c r="AL2257">
        <f t="shared" si="808"/>
        <v>50</v>
      </c>
      <c r="AM2257">
        <f t="shared" si="809"/>
        <v>50</v>
      </c>
      <c r="AN2257" t="str">
        <f t="shared" si="810"/>
        <v/>
      </c>
      <c r="AO2257" t="str">
        <f t="shared" si="811"/>
        <v/>
      </c>
      <c r="AP2257" t="str">
        <f t="shared" si="812"/>
        <v/>
      </c>
      <c r="AQ2257" t="str">
        <f t="shared" si="813"/>
        <v/>
      </c>
      <c r="AR2257" t="str">
        <f t="shared" si="814"/>
        <v/>
      </c>
      <c r="AS2257" t="str">
        <f t="shared" si="815"/>
        <v/>
      </c>
      <c r="AT2257" t="str">
        <f t="shared" si="816"/>
        <v/>
      </c>
      <c r="AU2257" t="str">
        <f t="shared" si="817"/>
        <v/>
      </c>
      <c r="AV2257" t="str">
        <f t="shared" si="818"/>
        <v/>
      </c>
      <c r="AW2257">
        <f>'01_指標庫'!$H$4*ISNUMBER($F2257)+'01_指標庫'!$H$5*ISNUMBER($AA2257)+'01_指標庫'!$H$6*ISNUMBER($G2257)+'01_指標庫'!$H$7*ISNUMBER($H2257)+'01_指標庫'!$H$8*ISNUMBER($AF2257)+'01_指標庫'!$H$9*ISNUMBER($AG2257)+'01_指標庫'!$H$10*ISNUMBER($AB2257)+'01_指標庫'!$H$11*ISNUMBER($AC2257)+'01_指標庫'!$H$12*ISNUMBER($AD2257)+'01_指標庫'!$H$13*ISNUMBER($AE2257)+'01_指標庫'!$H$14*ISNUMBER($I2257)+'01_指標庫'!$H$15*ISNUMBER($AH2257)+'01_指標庫'!$H$16*ISNUMBER($K2257)+'01_指標庫'!$H$17*ISNUMBER($AI2257)+'01_指標庫'!$H$18*ISNUMBER($AJ2257)+'01_指標庫'!$H$19*ISNUMBER($AK2257)+'01_指標庫'!$H$20*ISNUMBER($BB2257)+'01_指標庫'!$H$21*ISNUMBER($BC2257)</f>
        <v>51</v>
      </c>
      <c r="AX2257">
        <f>IF(AW2257=0,50,ROUND(('01_指標庫'!$H$4*IF(ISNUMBER($F2257),L2257,0)+'01_指標庫'!$H$5*IF(ISNUMBER($AA2257),AL2257,0)+'01_指標庫'!$H$6*IF(ISNUMBER($G2257),M2257,0)+'01_指標庫'!$H$7*IF(ISNUMBER($H2257),N2257,0)+'01_指標庫'!$H$8*IF(ISNUMBER($AF2257),AQ2257,0)+'01_指標庫'!$H$9*IF(ISNUMBER($AG2257),AR2257,0)+'01_指標庫'!$H$10*IF(ISNUMBER($AB2257),AM2257,0)+'01_指標庫'!$H$11*IF(ISNUMBER($AC2257),AN2257,0)+'01_指標庫'!$H$12*IF(ISNUMBER($AD2257),AO2257,0)+'01_指標庫'!$H$13*IF(ISNUMBER($AE2257),AP2257,0)+'01_指標庫'!$H$14*IF(ISNUMBER($I2257),O2257,0)+'01_指標庫'!$H$15*IF(ISNUMBER($AH2257),AS2257,0)+'01_指標庫'!$H$16*IF(ISNUMBER($K2257),P2257,0)+'01_指標庫'!$H$17*IF(ISNUMBER($AI2257),AT2257,0)+'01_指標庫'!$H$18*IF(ISNUMBER($AJ2257),AU2257,0)+'01_指標庫'!$H$19*IF(ISNUMBER($AK2257),AV2257,0)+'01_指標庫'!$H$20*IF(ISNUMBER($BB2257),BB2257,0)+'01_指標庫'!$H$21*IF(ISNUMBER($BC2257),BC2257,0))/AW2257,1))</f>
        <v>87.3</v>
      </c>
      <c r="AY2257" s="67"/>
      <c r="AZ2257" s="67"/>
      <c r="BA2257" s="66">
        <f t="shared" si="822"/>
        <v>-7.9048827944527833E-4</v>
      </c>
      <c r="BB2257">
        <f t="shared" si="823"/>
        <v>50</v>
      </c>
      <c r="BC2257" t="str">
        <f t="shared" si="824"/>
        <v/>
      </c>
    </row>
    <row r="2258" spans="1:55" ht="15" customHeight="1">
      <c r="A2258" s="56">
        <v>2254</v>
      </c>
      <c r="B2258" s="57">
        <v>45833</v>
      </c>
      <c r="C2258" s="56">
        <v>2025</v>
      </c>
      <c r="D2258" s="58" t="s">
        <v>238</v>
      </c>
      <c r="E2258" s="59">
        <v>22237.74</v>
      </c>
      <c r="F2258" s="60">
        <v>8.1063999999999997E-2</v>
      </c>
      <c r="G2258" s="60">
        <v>0</v>
      </c>
      <c r="H2258" s="61">
        <v>0.65310000000000001</v>
      </c>
      <c r="I2258" s="62">
        <v>304</v>
      </c>
      <c r="J2258" s="56" t="s">
        <v>235</v>
      </c>
      <c r="K2258" s="63">
        <v>16.760000000000002</v>
      </c>
      <c r="L2258" s="56">
        <f t="shared" si="802"/>
        <v>100</v>
      </c>
      <c r="M2258" s="56">
        <f t="shared" si="803"/>
        <v>100</v>
      </c>
      <c r="N2258" s="56">
        <f t="shared" si="804"/>
        <v>100</v>
      </c>
      <c r="O2258" s="56">
        <f t="shared" si="805"/>
        <v>100</v>
      </c>
      <c r="P2258" s="56">
        <f t="shared" si="806"/>
        <v>100</v>
      </c>
      <c r="Q2258" s="63"/>
      <c r="R2258" s="56"/>
      <c r="S2258" s="60">
        <f t="shared" si="819"/>
        <v>2.1279357130883358E-3</v>
      </c>
      <c r="T2258" s="64">
        <f t="shared" si="820"/>
        <v>-4.1189931350114395E-2</v>
      </c>
      <c r="V2258" s="65"/>
      <c r="W2258" s="65"/>
      <c r="Y2258" s="15" t="str">
        <f t="shared" si="807"/>
        <v>EASY</v>
      </c>
      <c r="AA2258" s="66">
        <f t="shared" si="821"/>
        <v>5.2187589198962048E-3</v>
      </c>
      <c r="AB2258">
        <f>LOOKUP($B2258,'07_L1政策步階'!$A$4:$A$14,'07_L1政策步階'!$C$4:$C$14)</f>
        <v>0</v>
      </c>
      <c r="AC2258" s="65"/>
      <c r="AD2258" s="65"/>
      <c r="AE2258" s="65"/>
      <c r="AF2258" s="65"/>
      <c r="AG2258" s="65"/>
      <c r="AH2258" s="65"/>
      <c r="AI2258" s="65"/>
      <c r="AJ2258" s="65"/>
      <c r="AK2258" s="65"/>
      <c r="AL2258">
        <f t="shared" si="808"/>
        <v>100</v>
      </c>
      <c r="AM2258">
        <f t="shared" si="809"/>
        <v>50</v>
      </c>
      <c r="AN2258" t="str">
        <f t="shared" si="810"/>
        <v/>
      </c>
      <c r="AO2258" t="str">
        <f t="shared" si="811"/>
        <v/>
      </c>
      <c r="AP2258" t="str">
        <f t="shared" si="812"/>
        <v/>
      </c>
      <c r="AQ2258" t="str">
        <f t="shared" si="813"/>
        <v/>
      </c>
      <c r="AR2258" t="str">
        <f t="shared" si="814"/>
        <v/>
      </c>
      <c r="AS2258" t="str">
        <f t="shared" si="815"/>
        <v/>
      </c>
      <c r="AT2258" t="str">
        <f t="shared" si="816"/>
        <v/>
      </c>
      <c r="AU2258" t="str">
        <f t="shared" si="817"/>
        <v/>
      </c>
      <c r="AV2258" t="str">
        <f t="shared" si="818"/>
        <v/>
      </c>
      <c r="AW2258">
        <f>'01_指標庫'!$H$4*ISNUMBER($F2258)+'01_指標庫'!$H$5*ISNUMBER($AA2258)+'01_指標庫'!$H$6*ISNUMBER($G2258)+'01_指標庫'!$H$7*ISNUMBER($H2258)+'01_指標庫'!$H$8*ISNUMBER($AF2258)+'01_指標庫'!$H$9*ISNUMBER($AG2258)+'01_指標庫'!$H$10*ISNUMBER($AB2258)+'01_指標庫'!$H$11*ISNUMBER($AC2258)+'01_指標庫'!$H$12*ISNUMBER($AD2258)+'01_指標庫'!$H$13*ISNUMBER($AE2258)+'01_指標庫'!$H$14*ISNUMBER($I2258)+'01_指標庫'!$H$15*ISNUMBER($AH2258)+'01_指標庫'!$H$16*ISNUMBER($K2258)+'01_指標庫'!$H$17*ISNUMBER($AI2258)+'01_指標庫'!$H$18*ISNUMBER($AJ2258)+'01_指標庫'!$H$19*ISNUMBER($AK2258)+'01_指標庫'!$H$20*ISNUMBER($BB2258)+'01_指標庫'!$H$21*ISNUMBER($BC2258)</f>
        <v>51</v>
      </c>
      <c r="AX2258">
        <f>IF(AW2258=0,50,ROUND(('01_指標庫'!$H$4*IF(ISNUMBER($F2258),L2258,0)+'01_指標庫'!$H$5*IF(ISNUMBER($AA2258),AL2258,0)+'01_指標庫'!$H$6*IF(ISNUMBER($G2258),M2258,0)+'01_指標庫'!$H$7*IF(ISNUMBER($H2258),N2258,0)+'01_指標庫'!$H$8*IF(ISNUMBER($AF2258),AQ2258,0)+'01_指標庫'!$H$9*IF(ISNUMBER($AG2258),AR2258,0)+'01_指標庫'!$H$10*IF(ISNUMBER($AB2258),AM2258,0)+'01_指標庫'!$H$11*IF(ISNUMBER($AC2258),AN2258,0)+'01_指標庫'!$H$12*IF(ISNUMBER($AD2258),AO2258,0)+'01_指標庫'!$H$13*IF(ISNUMBER($AE2258),AP2258,0)+'01_指標庫'!$H$14*IF(ISNUMBER($I2258),O2258,0)+'01_指標庫'!$H$15*IF(ISNUMBER($AH2258),AS2258,0)+'01_指標庫'!$H$16*IF(ISNUMBER($K2258),P2258,0)+'01_指標庫'!$H$17*IF(ISNUMBER($AI2258),AT2258,0)+'01_指標庫'!$H$18*IF(ISNUMBER($AJ2258),AU2258,0)+'01_指標庫'!$H$19*IF(ISNUMBER($AK2258),AV2258,0)+'01_指標庫'!$H$20*IF(ISNUMBER($BB2258),BB2258,0)+'01_指標庫'!$H$21*IF(ISNUMBER($BC2258),BC2258,0))/AW2258,1))</f>
        <v>89.2</v>
      </c>
      <c r="AY2258" s="67"/>
      <c r="AZ2258" s="67"/>
      <c r="BA2258" s="66">
        <f t="shared" si="822"/>
        <v>2.6011868355053647E-3</v>
      </c>
      <c r="BB2258">
        <f t="shared" si="823"/>
        <v>50</v>
      </c>
      <c r="BC2258" t="str">
        <f t="shared" si="824"/>
        <v/>
      </c>
    </row>
    <row r="2259" spans="1:55" ht="15" customHeight="1">
      <c r="A2259" s="56">
        <v>2255</v>
      </c>
      <c r="B2259" s="57">
        <v>45834</v>
      </c>
      <c r="C2259" s="56">
        <v>2025</v>
      </c>
      <c r="D2259" s="58" t="s">
        <v>239</v>
      </c>
      <c r="E2259" s="59">
        <v>22447.29</v>
      </c>
      <c r="F2259" s="60">
        <v>9.0184E-2</v>
      </c>
      <c r="G2259" s="60">
        <v>0</v>
      </c>
      <c r="H2259" s="61">
        <v>0.75509999999999999</v>
      </c>
      <c r="I2259" s="62">
        <v>304</v>
      </c>
      <c r="J2259" s="56" t="s">
        <v>235</v>
      </c>
      <c r="K2259" s="63">
        <v>16.59</v>
      </c>
      <c r="L2259" s="56">
        <f t="shared" si="802"/>
        <v>100</v>
      </c>
      <c r="M2259" s="56">
        <f t="shared" si="803"/>
        <v>100</v>
      </c>
      <c r="N2259" s="56">
        <f t="shared" si="804"/>
        <v>100</v>
      </c>
      <c r="O2259" s="56">
        <f t="shared" si="805"/>
        <v>100</v>
      </c>
      <c r="P2259" s="56">
        <f t="shared" si="806"/>
        <v>100</v>
      </c>
      <c r="Q2259" s="63"/>
      <c r="R2259" s="56"/>
      <c r="S2259" s="60">
        <f t="shared" si="819"/>
        <v>9.4231698005282638E-3</v>
      </c>
      <c r="T2259" s="64">
        <f t="shared" si="820"/>
        <v>-1.0143198090692196E-2</v>
      </c>
      <c r="V2259" s="65"/>
      <c r="W2259" s="65"/>
      <c r="Y2259" s="15" t="str">
        <f t="shared" si="807"/>
        <v>EASY</v>
      </c>
      <c r="AA2259" s="66">
        <f t="shared" si="821"/>
        <v>7.7826010800170486E-3</v>
      </c>
      <c r="AB2259">
        <f>LOOKUP($B2259,'07_L1政策步階'!$A$4:$A$14,'07_L1政策步階'!$C$4:$C$14)</f>
        <v>0</v>
      </c>
      <c r="AC2259" s="65"/>
      <c r="AD2259" s="65"/>
      <c r="AE2259" s="65"/>
      <c r="AF2259" s="65"/>
      <c r="AG2259" s="65"/>
      <c r="AH2259" s="65"/>
      <c r="AI2259" s="65"/>
      <c r="AJ2259" s="65"/>
      <c r="AK2259" s="65"/>
      <c r="AL2259">
        <f t="shared" si="808"/>
        <v>100</v>
      </c>
      <c r="AM2259">
        <f t="shared" si="809"/>
        <v>50</v>
      </c>
      <c r="AN2259" t="str">
        <f t="shared" si="810"/>
        <v/>
      </c>
      <c r="AO2259" t="str">
        <f t="shared" si="811"/>
        <v/>
      </c>
      <c r="AP2259" t="str">
        <f t="shared" si="812"/>
        <v/>
      </c>
      <c r="AQ2259" t="str">
        <f t="shared" si="813"/>
        <v/>
      </c>
      <c r="AR2259" t="str">
        <f t="shared" si="814"/>
        <v/>
      </c>
      <c r="AS2259" t="str">
        <f t="shared" si="815"/>
        <v/>
      </c>
      <c r="AT2259" t="str">
        <f t="shared" si="816"/>
        <v/>
      </c>
      <c r="AU2259" t="str">
        <f t="shared" si="817"/>
        <v/>
      </c>
      <c r="AV2259" t="str">
        <f t="shared" si="818"/>
        <v/>
      </c>
      <c r="AW2259">
        <f>'01_指標庫'!$H$4*ISNUMBER($F2259)+'01_指標庫'!$H$5*ISNUMBER($AA2259)+'01_指標庫'!$H$6*ISNUMBER($G2259)+'01_指標庫'!$H$7*ISNUMBER($H2259)+'01_指標庫'!$H$8*ISNUMBER($AF2259)+'01_指標庫'!$H$9*ISNUMBER($AG2259)+'01_指標庫'!$H$10*ISNUMBER($AB2259)+'01_指標庫'!$H$11*ISNUMBER($AC2259)+'01_指標庫'!$H$12*ISNUMBER($AD2259)+'01_指標庫'!$H$13*ISNUMBER($AE2259)+'01_指標庫'!$H$14*ISNUMBER($I2259)+'01_指標庫'!$H$15*ISNUMBER($AH2259)+'01_指標庫'!$H$16*ISNUMBER($K2259)+'01_指標庫'!$H$17*ISNUMBER($AI2259)+'01_指標庫'!$H$18*ISNUMBER($AJ2259)+'01_指標庫'!$H$19*ISNUMBER($AK2259)+'01_指標庫'!$H$20*ISNUMBER($BB2259)+'01_指標庫'!$H$21*ISNUMBER($BC2259)</f>
        <v>51</v>
      </c>
      <c r="AX2259">
        <f>IF(AW2259=0,50,ROUND(('01_指標庫'!$H$4*IF(ISNUMBER($F2259),L2259,0)+'01_指標庫'!$H$5*IF(ISNUMBER($AA2259),AL2259,0)+'01_指標庫'!$H$6*IF(ISNUMBER($G2259),M2259,0)+'01_指標庫'!$H$7*IF(ISNUMBER($H2259),N2259,0)+'01_指標庫'!$H$8*IF(ISNUMBER($AF2259),AQ2259,0)+'01_指標庫'!$H$9*IF(ISNUMBER($AG2259),AR2259,0)+'01_指標庫'!$H$10*IF(ISNUMBER($AB2259),AM2259,0)+'01_指標庫'!$H$11*IF(ISNUMBER($AC2259),AN2259,0)+'01_指標庫'!$H$12*IF(ISNUMBER($AD2259),AO2259,0)+'01_指標庫'!$H$13*IF(ISNUMBER($AE2259),AP2259,0)+'01_指標庫'!$H$14*IF(ISNUMBER($I2259),O2259,0)+'01_指標庫'!$H$15*IF(ISNUMBER($AH2259),AS2259,0)+'01_指標庫'!$H$16*IF(ISNUMBER($K2259),P2259,0)+'01_指標庫'!$H$17*IF(ISNUMBER($AI2259),AT2259,0)+'01_指標庫'!$H$18*IF(ISNUMBER($AJ2259),AU2259,0)+'01_指標庫'!$H$19*IF(ISNUMBER($AK2259),AV2259,0)+'01_指標庫'!$H$20*IF(ISNUMBER($BB2259),BB2259,0)+'01_指標庫'!$H$21*IF(ISNUMBER($BC2259),BC2259,0))/AW2259,1))</f>
        <v>89.2</v>
      </c>
      <c r="AY2259" s="67"/>
      <c r="AZ2259" s="67"/>
      <c r="BA2259" s="66">
        <f t="shared" si="822"/>
        <v>6.5558954422306748E-3</v>
      </c>
      <c r="BB2259">
        <f t="shared" si="823"/>
        <v>50</v>
      </c>
      <c r="BC2259" t="str">
        <f t="shared" si="824"/>
        <v/>
      </c>
    </row>
    <row r="2260" spans="1:55" ht="15" customHeight="1">
      <c r="A2260" s="56">
        <v>2256</v>
      </c>
      <c r="B2260" s="57">
        <v>45835</v>
      </c>
      <c r="C2260" s="56">
        <v>2025</v>
      </c>
      <c r="D2260" s="58" t="s">
        <v>234</v>
      </c>
      <c r="E2260" s="59">
        <v>22534.2</v>
      </c>
      <c r="F2260" s="60">
        <v>9.3377000000000002E-2</v>
      </c>
      <c r="G2260" s="60">
        <v>0</v>
      </c>
      <c r="H2260" s="61">
        <v>0.77549999999999997</v>
      </c>
      <c r="I2260" s="62">
        <v>302</v>
      </c>
      <c r="J2260" s="56" t="s">
        <v>235</v>
      </c>
      <c r="K2260" s="63">
        <v>16.32</v>
      </c>
      <c r="L2260" s="56">
        <f t="shared" si="802"/>
        <v>100</v>
      </c>
      <c r="M2260" s="56">
        <f t="shared" si="803"/>
        <v>100</v>
      </c>
      <c r="N2260" s="56">
        <f t="shared" si="804"/>
        <v>100</v>
      </c>
      <c r="O2260" s="56">
        <f t="shared" si="805"/>
        <v>100</v>
      </c>
      <c r="P2260" s="56">
        <f t="shared" si="806"/>
        <v>100</v>
      </c>
      <c r="Q2260" s="63"/>
      <c r="R2260" s="56"/>
      <c r="S2260" s="60">
        <f t="shared" si="819"/>
        <v>3.8717368555403198E-3</v>
      </c>
      <c r="T2260" s="64">
        <f t="shared" si="820"/>
        <v>-1.6274864376130127E-2</v>
      </c>
      <c r="V2260" s="65"/>
      <c r="W2260" s="65"/>
      <c r="Y2260" s="15" t="str">
        <f t="shared" si="807"/>
        <v>EASY</v>
      </c>
      <c r="AA2260" s="66">
        <f t="shared" si="821"/>
        <v>1.0429970403545319E-2</v>
      </c>
      <c r="AB2260">
        <f>LOOKUP($B2260,'07_L1政策步階'!$A$4:$A$14,'07_L1政策步階'!$C$4:$C$14)</f>
        <v>0</v>
      </c>
      <c r="AC2260" s="65"/>
      <c r="AD2260" s="65"/>
      <c r="AE2260" s="65"/>
      <c r="AF2260" s="65"/>
      <c r="AG2260" s="65"/>
      <c r="AH2260" s="65"/>
      <c r="AI2260" s="65"/>
      <c r="AJ2260" s="65"/>
      <c r="AK2260" s="65"/>
      <c r="AL2260">
        <f t="shared" si="808"/>
        <v>100</v>
      </c>
      <c r="AM2260">
        <f t="shared" si="809"/>
        <v>50</v>
      </c>
      <c r="AN2260" t="str">
        <f t="shared" si="810"/>
        <v/>
      </c>
      <c r="AO2260" t="str">
        <f t="shared" si="811"/>
        <v/>
      </c>
      <c r="AP2260" t="str">
        <f t="shared" si="812"/>
        <v/>
      </c>
      <c r="AQ2260" t="str">
        <f t="shared" si="813"/>
        <v/>
      </c>
      <c r="AR2260" t="str">
        <f t="shared" si="814"/>
        <v/>
      </c>
      <c r="AS2260" t="str">
        <f t="shared" si="815"/>
        <v/>
      </c>
      <c r="AT2260" t="str">
        <f t="shared" si="816"/>
        <v/>
      </c>
      <c r="AU2260" t="str">
        <f t="shared" si="817"/>
        <v/>
      </c>
      <c r="AV2260" t="str">
        <f t="shared" si="818"/>
        <v/>
      </c>
      <c r="AW2260">
        <f>'01_指標庫'!$H$4*ISNUMBER($F2260)+'01_指標庫'!$H$5*ISNUMBER($AA2260)+'01_指標庫'!$H$6*ISNUMBER($G2260)+'01_指標庫'!$H$7*ISNUMBER($H2260)+'01_指標庫'!$H$8*ISNUMBER($AF2260)+'01_指標庫'!$H$9*ISNUMBER($AG2260)+'01_指標庫'!$H$10*ISNUMBER($AB2260)+'01_指標庫'!$H$11*ISNUMBER($AC2260)+'01_指標庫'!$H$12*ISNUMBER($AD2260)+'01_指標庫'!$H$13*ISNUMBER($AE2260)+'01_指標庫'!$H$14*ISNUMBER($I2260)+'01_指標庫'!$H$15*ISNUMBER($AH2260)+'01_指標庫'!$H$16*ISNUMBER($K2260)+'01_指標庫'!$H$17*ISNUMBER($AI2260)+'01_指標庫'!$H$18*ISNUMBER($AJ2260)+'01_指標庫'!$H$19*ISNUMBER($AK2260)+'01_指標庫'!$H$20*ISNUMBER($BB2260)+'01_指標庫'!$H$21*ISNUMBER($BC2260)</f>
        <v>51</v>
      </c>
      <c r="AX2260">
        <f>IF(AW2260=0,50,ROUND(('01_指標庫'!$H$4*IF(ISNUMBER($F2260),L2260,0)+'01_指標庫'!$H$5*IF(ISNUMBER($AA2260),AL2260,0)+'01_指標庫'!$H$6*IF(ISNUMBER($G2260),M2260,0)+'01_指標庫'!$H$7*IF(ISNUMBER($H2260),N2260,0)+'01_指標庫'!$H$8*IF(ISNUMBER($AF2260),AQ2260,0)+'01_指標庫'!$H$9*IF(ISNUMBER($AG2260),AR2260,0)+'01_指標庫'!$H$10*IF(ISNUMBER($AB2260),AM2260,0)+'01_指標庫'!$H$11*IF(ISNUMBER($AC2260),AN2260,0)+'01_指標庫'!$H$12*IF(ISNUMBER($AD2260),AO2260,0)+'01_指標庫'!$H$13*IF(ISNUMBER($AE2260),AP2260,0)+'01_指標庫'!$H$14*IF(ISNUMBER($I2260),O2260,0)+'01_指標庫'!$H$15*IF(ISNUMBER($AH2260),AS2260,0)+'01_指標庫'!$H$16*IF(ISNUMBER($K2260),P2260,0)+'01_指標庫'!$H$17*IF(ISNUMBER($AI2260),AT2260,0)+'01_指標庫'!$H$18*IF(ISNUMBER($AJ2260),AU2260,0)+'01_指標庫'!$H$19*IF(ISNUMBER($AK2260),AV2260,0)+'01_指標庫'!$H$20*IF(ISNUMBER($BB2260),BB2260,0)+'01_指標庫'!$H$21*IF(ISNUMBER($BC2260),BC2260,0))/AW2260,1))</f>
        <v>95.1</v>
      </c>
      <c r="AY2260" s="67"/>
      <c r="AZ2260" s="67"/>
      <c r="BA2260" s="66">
        <f t="shared" si="822"/>
        <v>1.1970494750223715E-2</v>
      </c>
      <c r="BB2260">
        <f t="shared" si="823"/>
        <v>100</v>
      </c>
      <c r="BC2260" t="str">
        <f t="shared" si="824"/>
        <v/>
      </c>
    </row>
    <row r="2261" spans="1:55" ht="15" customHeight="1">
      <c r="A2261" s="56">
        <v>2257</v>
      </c>
      <c r="B2261" s="57">
        <v>45838</v>
      </c>
      <c r="C2261" s="56">
        <v>2025</v>
      </c>
      <c r="D2261" s="58" t="s">
        <v>236</v>
      </c>
      <c r="E2261" s="59">
        <v>22679.01</v>
      </c>
      <c r="F2261" s="60">
        <v>9.9376000000000006E-2</v>
      </c>
      <c r="G2261" s="60">
        <v>0</v>
      </c>
      <c r="H2261" s="61">
        <v>0.79590000000000005</v>
      </c>
      <c r="I2261" s="62">
        <v>296</v>
      </c>
      <c r="J2261" s="56" t="s">
        <v>235</v>
      </c>
      <c r="K2261" s="63">
        <v>16.73</v>
      </c>
      <c r="L2261" s="56">
        <f t="shared" si="802"/>
        <v>100</v>
      </c>
      <c r="M2261" s="56">
        <f t="shared" si="803"/>
        <v>100</v>
      </c>
      <c r="N2261" s="56">
        <f t="shared" si="804"/>
        <v>100</v>
      </c>
      <c r="O2261" s="56">
        <f t="shared" si="805"/>
        <v>100</v>
      </c>
      <c r="P2261" s="56">
        <f t="shared" si="806"/>
        <v>100</v>
      </c>
      <c r="Q2261" s="63"/>
      <c r="R2261" s="56"/>
      <c r="S2261" s="60">
        <f t="shared" si="819"/>
        <v>6.4262321271666423E-3</v>
      </c>
      <c r="T2261" s="64">
        <f t="shared" si="820"/>
        <v>2.5122549019607865E-2</v>
      </c>
      <c r="V2261" s="65"/>
      <c r="W2261" s="65"/>
      <c r="Y2261" s="15" t="str">
        <f t="shared" si="807"/>
        <v>EASY</v>
      </c>
      <c r="AA2261" s="66">
        <f t="shared" si="821"/>
        <v>1.3773677831801834E-2</v>
      </c>
      <c r="AB2261">
        <f>LOOKUP($B2261,'07_L1政策步階'!$A$4:$A$14,'07_L1政策步階'!$C$4:$C$14)</f>
        <v>0</v>
      </c>
      <c r="AC2261" s="65"/>
      <c r="AD2261" s="65"/>
      <c r="AE2261" s="65"/>
      <c r="AF2261" s="65"/>
      <c r="AG2261" s="65"/>
      <c r="AH2261" s="65"/>
      <c r="AI2261" s="65"/>
      <c r="AJ2261" s="65"/>
      <c r="AK2261" s="65"/>
      <c r="AL2261">
        <f t="shared" si="808"/>
        <v>100</v>
      </c>
      <c r="AM2261">
        <f t="shared" si="809"/>
        <v>50</v>
      </c>
      <c r="AN2261" t="str">
        <f t="shared" si="810"/>
        <v/>
      </c>
      <c r="AO2261" t="str">
        <f t="shared" si="811"/>
        <v/>
      </c>
      <c r="AP2261" t="str">
        <f t="shared" si="812"/>
        <v/>
      </c>
      <c r="AQ2261" t="str">
        <f t="shared" si="813"/>
        <v/>
      </c>
      <c r="AR2261" t="str">
        <f t="shared" si="814"/>
        <v/>
      </c>
      <c r="AS2261" t="str">
        <f t="shared" si="815"/>
        <v/>
      </c>
      <c r="AT2261" t="str">
        <f t="shared" si="816"/>
        <v/>
      </c>
      <c r="AU2261" t="str">
        <f t="shared" si="817"/>
        <v/>
      </c>
      <c r="AV2261" t="str">
        <f t="shared" si="818"/>
        <v/>
      </c>
      <c r="AW2261">
        <f>'01_指標庫'!$H$4*ISNUMBER($F2261)+'01_指標庫'!$H$5*ISNUMBER($AA2261)+'01_指標庫'!$H$6*ISNUMBER($G2261)+'01_指標庫'!$H$7*ISNUMBER($H2261)+'01_指標庫'!$H$8*ISNUMBER($AF2261)+'01_指標庫'!$H$9*ISNUMBER($AG2261)+'01_指標庫'!$H$10*ISNUMBER($AB2261)+'01_指標庫'!$H$11*ISNUMBER($AC2261)+'01_指標庫'!$H$12*ISNUMBER($AD2261)+'01_指標庫'!$H$13*ISNUMBER($AE2261)+'01_指標庫'!$H$14*ISNUMBER($I2261)+'01_指標庫'!$H$15*ISNUMBER($AH2261)+'01_指標庫'!$H$16*ISNUMBER($K2261)+'01_指標庫'!$H$17*ISNUMBER($AI2261)+'01_指標庫'!$H$18*ISNUMBER($AJ2261)+'01_指標庫'!$H$19*ISNUMBER($AK2261)+'01_指標庫'!$H$20*ISNUMBER($BB2261)+'01_指標庫'!$H$21*ISNUMBER($BC2261)</f>
        <v>51</v>
      </c>
      <c r="AX2261">
        <f>IF(AW2261=0,50,ROUND(('01_指標庫'!$H$4*IF(ISNUMBER($F2261),L2261,0)+'01_指標庫'!$H$5*IF(ISNUMBER($AA2261),AL2261,0)+'01_指標庫'!$H$6*IF(ISNUMBER($G2261),M2261,0)+'01_指標庫'!$H$7*IF(ISNUMBER($H2261),N2261,0)+'01_指標庫'!$H$8*IF(ISNUMBER($AF2261),AQ2261,0)+'01_指標庫'!$H$9*IF(ISNUMBER($AG2261),AR2261,0)+'01_指標庫'!$H$10*IF(ISNUMBER($AB2261),AM2261,0)+'01_指標庫'!$H$11*IF(ISNUMBER($AC2261),AN2261,0)+'01_指標庫'!$H$12*IF(ISNUMBER($AD2261),AO2261,0)+'01_指標庫'!$H$13*IF(ISNUMBER($AE2261),AP2261,0)+'01_指標庫'!$H$14*IF(ISNUMBER($I2261),O2261,0)+'01_指標庫'!$H$15*IF(ISNUMBER($AH2261),AS2261,0)+'01_指標庫'!$H$16*IF(ISNUMBER($K2261),P2261,0)+'01_指標庫'!$H$17*IF(ISNUMBER($AI2261),AT2261,0)+'01_指標庫'!$H$18*IF(ISNUMBER($AJ2261),AU2261,0)+'01_指標庫'!$H$19*IF(ISNUMBER($AK2261),AV2261,0)+'01_指標庫'!$H$20*IF(ISNUMBER($BB2261),BB2261,0)+'01_指標庫'!$H$21*IF(ISNUMBER($BC2261),BC2261,0))/AW2261,1))</f>
        <v>95.1</v>
      </c>
      <c r="AY2261" s="67"/>
      <c r="AZ2261" s="67"/>
      <c r="BA2261" s="66">
        <f t="shared" si="822"/>
        <v>1.4617478461656619E-2</v>
      </c>
      <c r="BB2261">
        <f t="shared" si="823"/>
        <v>100</v>
      </c>
      <c r="BC2261" t="str">
        <f t="shared" si="824"/>
        <v/>
      </c>
    </row>
    <row r="2262" spans="1:55" ht="15" customHeight="1">
      <c r="A2262" s="56">
        <v>2258</v>
      </c>
      <c r="B2262" s="57">
        <v>45839</v>
      </c>
      <c r="C2262" s="56">
        <v>2025</v>
      </c>
      <c r="D2262" s="58" t="s">
        <v>237</v>
      </c>
      <c r="E2262" s="59">
        <v>22478.13</v>
      </c>
      <c r="F2262" s="60">
        <v>8.8783000000000001E-2</v>
      </c>
      <c r="G2262" s="60">
        <v>-8.8570000000000003E-3</v>
      </c>
      <c r="H2262" s="61">
        <v>0.79590000000000005</v>
      </c>
      <c r="I2262" s="62">
        <v>291</v>
      </c>
      <c r="J2262" s="56" t="s">
        <v>235</v>
      </c>
      <c r="K2262" s="63">
        <v>16.829999999999998</v>
      </c>
      <c r="L2262" s="56">
        <f t="shared" si="802"/>
        <v>100</v>
      </c>
      <c r="M2262" s="56">
        <f t="shared" si="803"/>
        <v>100</v>
      </c>
      <c r="N2262" s="56">
        <f t="shared" si="804"/>
        <v>100</v>
      </c>
      <c r="O2262" s="56">
        <f t="shared" si="805"/>
        <v>100</v>
      </c>
      <c r="P2262" s="56">
        <f t="shared" si="806"/>
        <v>100</v>
      </c>
      <c r="Q2262" s="63"/>
      <c r="R2262" s="56"/>
      <c r="S2262" s="60">
        <f t="shared" si="819"/>
        <v>-8.8575294953350259E-3</v>
      </c>
      <c r="T2262" s="64">
        <f t="shared" si="820"/>
        <v>5.9772863120142183E-3</v>
      </c>
      <c r="V2262" s="65"/>
      <c r="W2262" s="65"/>
      <c r="Y2262" s="15" t="str">
        <f t="shared" si="807"/>
        <v>EASY</v>
      </c>
      <c r="AA2262" s="66">
        <f t="shared" si="821"/>
        <v>1.7066138323965196E-2</v>
      </c>
      <c r="AB2262">
        <f>LOOKUP($B2262,'07_L1政策步階'!$A$4:$A$14,'07_L1政策步階'!$C$4:$C$14)</f>
        <v>0</v>
      </c>
      <c r="AC2262" s="65"/>
      <c r="AD2262" s="65"/>
      <c r="AE2262" s="65"/>
      <c r="AF2262" s="65"/>
      <c r="AG2262" s="65"/>
      <c r="AH2262" s="65"/>
      <c r="AI2262" s="65"/>
      <c r="AJ2262" s="65"/>
      <c r="AK2262" s="65"/>
      <c r="AL2262">
        <f t="shared" si="808"/>
        <v>100</v>
      </c>
      <c r="AM2262">
        <f t="shared" si="809"/>
        <v>50</v>
      </c>
      <c r="AN2262" t="str">
        <f t="shared" si="810"/>
        <v/>
      </c>
      <c r="AO2262" t="str">
        <f t="shared" si="811"/>
        <v/>
      </c>
      <c r="AP2262" t="str">
        <f t="shared" si="812"/>
        <v/>
      </c>
      <c r="AQ2262" t="str">
        <f t="shared" si="813"/>
        <v/>
      </c>
      <c r="AR2262" t="str">
        <f t="shared" si="814"/>
        <v/>
      </c>
      <c r="AS2262" t="str">
        <f t="shared" si="815"/>
        <v/>
      </c>
      <c r="AT2262" t="str">
        <f t="shared" si="816"/>
        <v/>
      </c>
      <c r="AU2262" t="str">
        <f t="shared" si="817"/>
        <v/>
      </c>
      <c r="AV2262" t="str">
        <f t="shared" si="818"/>
        <v/>
      </c>
      <c r="AW2262">
        <f>'01_指標庫'!$H$4*ISNUMBER($F2262)+'01_指標庫'!$H$5*ISNUMBER($AA2262)+'01_指標庫'!$H$6*ISNUMBER($G2262)+'01_指標庫'!$H$7*ISNUMBER($H2262)+'01_指標庫'!$H$8*ISNUMBER($AF2262)+'01_指標庫'!$H$9*ISNUMBER($AG2262)+'01_指標庫'!$H$10*ISNUMBER($AB2262)+'01_指標庫'!$H$11*ISNUMBER($AC2262)+'01_指標庫'!$H$12*ISNUMBER($AD2262)+'01_指標庫'!$H$13*ISNUMBER($AE2262)+'01_指標庫'!$H$14*ISNUMBER($I2262)+'01_指標庫'!$H$15*ISNUMBER($AH2262)+'01_指標庫'!$H$16*ISNUMBER($K2262)+'01_指標庫'!$H$17*ISNUMBER($AI2262)+'01_指標庫'!$H$18*ISNUMBER($AJ2262)+'01_指標庫'!$H$19*ISNUMBER($AK2262)+'01_指標庫'!$H$20*ISNUMBER($BB2262)+'01_指標庫'!$H$21*ISNUMBER($BC2262)</f>
        <v>51</v>
      </c>
      <c r="AX2262">
        <f>IF(AW2262=0,50,ROUND(('01_指標庫'!$H$4*IF(ISNUMBER($F2262),L2262,0)+'01_指標庫'!$H$5*IF(ISNUMBER($AA2262),AL2262,0)+'01_指標庫'!$H$6*IF(ISNUMBER($G2262),M2262,0)+'01_指標庫'!$H$7*IF(ISNUMBER($H2262),N2262,0)+'01_指標庫'!$H$8*IF(ISNUMBER($AF2262),AQ2262,0)+'01_指標庫'!$H$9*IF(ISNUMBER($AG2262),AR2262,0)+'01_指標庫'!$H$10*IF(ISNUMBER($AB2262),AM2262,0)+'01_指標庫'!$H$11*IF(ISNUMBER($AC2262),AN2262,0)+'01_指標庫'!$H$12*IF(ISNUMBER($AD2262),AO2262,0)+'01_指標庫'!$H$13*IF(ISNUMBER($AE2262),AP2262,0)+'01_指標庫'!$H$14*IF(ISNUMBER($I2262),O2262,0)+'01_指標庫'!$H$15*IF(ISNUMBER($AH2262),AS2262,0)+'01_指標庫'!$H$16*IF(ISNUMBER($K2262),P2262,0)+'01_指標庫'!$H$17*IF(ISNUMBER($AI2262),AT2262,0)+'01_指標庫'!$H$18*IF(ISNUMBER($AJ2262),AU2262,0)+'01_指標庫'!$H$19*IF(ISNUMBER($AK2262),AV2262,0)+'01_指標庫'!$H$20*IF(ISNUMBER($BB2262),BB2262,0)+'01_指標庫'!$H$21*IF(ISNUMBER($BC2262),BC2262,0))/AW2262,1))</f>
        <v>95.1</v>
      </c>
      <c r="AY2262" s="67"/>
      <c r="AZ2262" s="67"/>
      <c r="BA2262" s="66">
        <f t="shared" si="822"/>
        <v>1.4738290108040619E-2</v>
      </c>
      <c r="BB2262">
        <f t="shared" si="823"/>
        <v>100</v>
      </c>
      <c r="BC2262" t="str">
        <f t="shared" si="824"/>
        <v/>
      </c>
    </row>
    <row r="2263" spans="1:55" ht="15" customHeight="1">
      <c r="A2263" s="56">
        <v>2259</v>
      </c>
      <c r="B2263" s="57">
        <v>45840</v>
      </c>
      <c r="C2263" s="56">
        <v>2025</v>
      </c>
      <c r="D2263" s="58" t="s">
        <v>238</v>
      </c>
      <c r="E2263" s="59">
        <v>22641.89</v>
      </c>
      <c r="F2263" s="60">
        <v>9.5861000000000002E-2</v>
      </c>
      <c r="G2263" s="60">
        <v>-1.637E-3</v>
      </c>
      <c r="H2263" s="61">
        <v>0.79590000000000005</v>
      </c>
      <c r="I2263" s="62">
        <v>288</v>
      </c>
      <c r="J2263" s="56" t="s">
        <v>235</v>
      </c>
      <c r="K2263" s="63">
        <v>16.64</v>
      </c>
      <c r="L2263" s="56">
        <f t="shared" si="802"/>
        <v>100</v>
      </c>
      <c r="M2263" s="56">
        <f t="shared" si="803"/>
        <v>100</v>
      </c>
      <c r="N2263" s="56">
        <f t="shared" si="804"/>
        <v>100</v>
      </c>
      <c r="O2263" s="56">
        <f t="shared" si="805"/>
        <v>100</v>
      </c>
      <c r="P2263" s="56">
        <f t="shared" si="806"/>
        <v>100</v>
      </c>
      <c r="Q2263" s="63"/>
      <c r="R2263" s="56"/>
      <c r="S2263" s="60">
        <f t="shared" si="819"/>
        <v>7.2853035372604236E-3</v>
      </c>
      <c r="T2263" s="64">
        <f t="shared" si="820"/>
        <v>-1.1289364230540611E-2</v>
      </c>
      <c r="V2263" s="65"/>
      <c r="W2263" s="65"/>
      <c r="Y2263" s="15" t="str">
        <f t="shared" si="807"/>
        <v>EASY</v>
      </c>
      <c r="AA2263" s="66">
        <f t="shared" si="821"/>
        <v>2.0952782107628742E-2</v>
      </c>
      <c r="AB2263">
        <f>LOOKUP($B2263,'07_L1政策步階'!$A$4:$A$14,'07_L1政策步階'!$C$4:$C$14)</f>
        <v>0</v>
      </c>
      <c r="AC2263" s="65"/>
      <c r="AD2263" s="65"/>
      <c r="AE2263" s="65"/>
      <c r="AF2263" s="65"/>
      <c r="AG2263" s="65"/>
      <c r="AH2263" s="65"/>
      <c r="AI2263" s="65"/>
      <c r="AJ2263" s="65"/>
      <c r="AK2263" s="65"/>
      <c r="AL2263">
        <f t="shared" si="808"/>
        <v>100</v>
      </c>
      <c r="AM2263">
        <f t="shared" si="809"/>
        <v>50</v>
      </c>
      <c r="AN2263" t="str">
        <f t="shared" si="810"/>
        <v/>
      </c>
      <c r="AO2263" t="str">
        <f t="shared" si="811"/>
        <v/>
      </c>
      <c r="AP2263" t="str">
        <f t="shared" si="812"/>
        <v/>
      </c>
      <c r="AQ2263" t="str">
        <f t="shared" si="813"/>
        <v/>
      </c>
      <c r="AR2263" t="str">
        <f t="shared" si="814"/>
        <v/>
      </c>
      <c r="AS2263" t="str">
        <f t="shared" si="815"/>
        <v/>
      </c>
      <c r="AT2263" t="str">
        <f t="shared" si="816"/>
        <v/>
      </c>
      <c r="AU2263" t="str">
        <f t="shared" si="817"/>
        <v/>
      </c>
      <c r="AV2263" t="str">
        <f t="shared" si="818"/>
        <v/>
      </c>
      <c r="AW2263">
        <f>'01_指標庫'!$H$4*ISNUMBER($F2263)+'01_指標庫'!$H$5*ISNUMBER($AA2263)+'01_指標庫'!$H$6*ISNUMBER($G2263)+'01_指標庫'!$H$7*ISNUMBER($H2263)+'01_指標庫'!$H$8*ISNUMBER($AF2263)+'01_指標庫'!$H$9*ISNUMBER($AG2263)+'01_指標庫'!$H$10*ISNUMBER($AB2263)+'01_指標庫'!$H$11*ISNUMBER($AC2263)+'01_指標庫'!$H$12*ISNUMBER($AD2263)+'01_指標庫'!$H$13*ISNUMBER($AE2263)+'01_指標庫'!$H$14*ISNUMBER($I2263)+'01_指標庫'!$H$15*ISNUMBER($AH2263)+'01_指標庫'!$H$16*ISNUMBER($K2263)+'01_指標庫'!$H$17*ISNUMBER($AI2263)+'01_指標庫'!$H$18*ISNUMBER($AJ2263)+'01_指標庫'!$H$19*ISNUMBER($AK2263)+'01_指標庫'!$H$20*ISNUMBER($BB2263)+'01_指標庫'!$H$21*ISNUMBER($BC2263)</f>
        <v>51</v>
      </c>
      <c r="AX2263">
        <f>IF(AW2263=0,50,ROUND(('01_指標庫'!$H$4*IF(ISNUMBER($F2263),L2263,0)+'01_指標庫'!$H$5*IF(ISNUMBER($AA2263),AL2263,0)+'01_指標庫'!$H$6*IF(ISNUMBER($G2263),M2263,0)+'01_指標庫'!$H$7*IF(ISNUMBER($H2263),N2263,0)+'01_指標庫'!$H$8*IF(ISNUMBER($AF2263),AQ2263,0)+'01_指標庫'!$H$9*IF(ISNUMBER($AG2263),AR2263,0)+'01_指標庫'!$H$10*IF(ISNUMBER($AB2263),AM2263,0)+'01_指標庫'!$H$11*IF(ISNUMBER($AC2263),AN2263,0)+'01_指標庫'!$H$12*IF(ISNUMBER($AD2263),AO2263,0)+'01_指標庫'!$H$13*IF(ISNUMBER($AE2263),AP2263,0)+'01_指標庫'!$H$14*IF(ISNUMBER($I2263),O2263,0)+'01_指標庫'!$H$15*IF(ISNUMBER($AH2263),AS2263,0)+'01_指標庫'!$H$16*IF(ISNUMBER($K2263),P2263,0)+'01_指標庫'!$H$17*IF(ISNUMBER($AI2263),AT2263,0)+'01_指標庫'!$H$18*IF(ISNUMBER($AJ2263),AU2263,0)+'01_指標庫'!$H$19*IF(ISNUMBER($AK2263),AV2263,0)+'01_指標庫'!$H$20*IF(ISNUMBER($BB2263),BB2263,0)+'01_指標庫'!$H$21*IF(ISNUMBER($BC2263),BC2263,0))/AW2263,1))</f>
        <v>95.1</v>
      </c>
      <c r="AY2263" s="67"/>
      <c r="AZ2263" s="67"/>
      <c r="BA2263" s="66">
        <f t="shared" si="822"/>
        <v>1.4162282032661899E-2</v>
      </c>
      <c r="BB2263">
        <f t="shared" si="823"/>
        <v>100</v>
      </c>
      <c r="BC2263" t="str">
        <f t="shared" si="824"/>
        <v/>
      </c>
    </row>
    <row r="2264" spans="1:55" ht="15" customHeight="1">
      <c r="A2264" s="56">
        <v>2260</v>
      </c>
      <c r="B2264" s="57">
        <v>45841</v>
      </c>
      <c r="C2264" s="56">
        <v>2025</v>
      </c>
      <c r="D2264" s="58" t="s">
        <v>239</v>
      </c>
      <c r="E2264" s="59">
        <v>22866.97</v>
      </c>
      <c r="F2264" s="60">
        <v>0.10585799999999999</v>
      </c>
      <c r="G2264" s="60">
        <v>0</v>
      </c>
      <c r="H2264" s="61">
        <v>0.79590000000000005</v>
      </c>
      <c r="I2264" s="62">
        <v>280</v>
      </c>
      <c r="J2264" s="56" t="s">
        <v>235</v>
      </c>
      <c r="K2264" s="63">
        <v>16.38</v>
      </c>
      <c r="L2264" s="56">
        <f t="shared" si="802"/>
        <v>100</v>
      </c>
      <c r="M2264" s="56">
        <f t="shared" si="803"/>
        <v>100</v>
      </c>
      <c r="N2264" s="56">
        <f t="shared" si="804"/>
        <v>100</v>
      </c>
      <c r="O2264" s="56">
        <f t="shared" si="805"/>
        <v>100</v>
      </c>
      <c r="P2264" s="56">
        <f t="shared" si="806"/>
        <v>100</v>
      </c>
      <c r="Q2264" s="63"/>
      <c r="R2264" s="56"/>
      <c r="S2264" s="60">
        <f t="shared" si="819"/>
        <v>9.940866243939972E-3</v>
      </c>
      <c r="T2264" s="64">
        <f t="shared" si="820"/>
        <v>-1.5625000000000111E-2</v>
      </c>
      <c r="V2264" s="65"/>
      <c r="W2264" s="65"/>
      <c r="Y2264" s="15" t="str">
        <f t="shared" si="807"/>
        <v>EASY</v>
      </c>
      <c r="AA2264" s="66">
        <f t="shared" si="821"/>
        <v>2.4565217538487616E-2</v>
      </c>
      <c r="AB2264">
        <f>LOOKUP($B2264,'07_L1政策步階'!$A$4:$A$14,'07_L1政策步階'!$C$4:$C$14)</f>
        <v>0</v>
      </c>
      <c r="AC2264" s="65"/>
      <c r="AD2264" s="65"/>
      <c r="AE2264" s="65"/>
      <c r="AF2264" s="65"/>
      <c r="AG2264" s="65"/>
      <c r="AH2264" s="65"/>
      <c r="AI2264" s="65"/>
      <c r="AJ2264" s="65"/>
      <c r="AK2264" s="65"/>
      <c r="AL2264">
        <f t="shared" si="808"/>
        <v>100</v>
      </c>
      <c r="AM2264">
        <f t="shared" si="809"/>
        <v>50</v>
      </c>
      <c r="AN2264" t="str">
        <f t="shared" si="810"/>
        <v/>
      </c>
      <c r="AO2264" t="str">
        <f t="shared" si="811"/>
        <v/>
      </c>
      <c r="AP2264" t="str">
        <f t="shared" si="812"/>
        <v/>
      </c>
      <c r="AQ2264" t="str">
        <f t="shared" si="813"/>
        <v/>
      </c>
      <c r="AR2264" t="str">
        <f t="shared" si="814"/>
        <v/>
      </c>
      <c r="AS2264" t="str">
        <f t="shared" si="815"/>
        <v/>
      </c>
      <c r="AT2264" t="str">
        <f t="shared" si="816"/>
        <v/>
      </c>
      <c r="AU2264" t="str">
        <f t="shared" si="817"/>
        <v/>
      </c>
      <c r="AV2264" t="str">
        <f t="shared" si="818"/>
        <v/>
      </c>
      <c r="AW2264">
        <f>'01_指標庫'!$H$4*ISNUMBER($F2264)+'01_指標庫'!$H$5*ISNUMBER($AA2264)+'01_指標庫'!$H$6*ISNUMBER($G2264)+'01_指標庫'!$H$7*ISNUMBER($H2264)+'01_指標庫'!$H$8*ISNUMBER($AF2264)+'01_指標庫'!$H$9*ISNUMBER($AG2264)+'01_指標庫'!$H$10*ISNUMBER($AB2264)+'01_指標庫'!$H$11*ISNUMBER($AC2264)+'01_指標庫'!$H$12*ISNUMBER($AD2264)+'01_指標庫'!$H$13*ISNUMBER($AE2264)+'01_指標庫'!$H$14*ISNUMBER($I2264)+'01_指標庫'!$H$15*ISNUMBER($AH2264)+'01_指標庫'!$H$16*ISNUMBER($K2264)+'01_指標庫'!$H$17*ISNUMBER($AI2264)+'01_指標庫'!$H$18*ISNUMBER($AJ2264)+'01_指標庫'!$H$19*ISNUMBER($AK2264)+'01_指標庫'!$H$20*ISNUMBER($BB2264)+'01_指標庫'!$H$21*ISNUMBER($BC2264)</f>
        <v>51</v>
      </c>
      <c r="AX2264">
        <f>IF(AW2264=0,50,ROUND(('01_指標庫'!$H$4*IF(ISNUMBER($F2264),L2264,0)+'01_指標庫'!$H$5*IF(ISNUMBER($AA2264),AL2264,0)+'01_指標庫'!$H$6*IF(ISNUMBER($G2264),M2264,0)+'01_指標庫'!$H$7*IF(ISNUMBER($H2264),N2264,0)+'01_指標庫'!$H$8*IF(ISNUMBER($AF2264),AQ2264,0)+'01_指標庫'!$H$9*IF(ISNUMBER($AG2264),AR2264,0)+'01_指標庫'!$H$10*IF(ISNUMBER($AB2264),AM2264,0)+'01_指標庫'!$H$11*IF(ISNUMBER($AC2264),AN2264,0)+'01_指標庫'!$H$12*IF(ISNUMBER($AD2264),AO2264,0)+'01_指標庫'!$H$13*IF(ISNUMBER($AE2264),AP2264,0)+'01_指標庫'!$H$14*IF(ISNUMBER($I2264),O2264,0)+'01_指標庫'!$H$15*IF(ISNUMBER($AH2264),AS2264,0)+'01_指標庫'!$H$16*IF(ISNUMBER($K2264),P2264,0)+'01_指標庫'!$H$17*IF(ISNUMBER($AI2264),AT2264,0)+'01_指標庫'!$H$18*IF(ISNUMBER($AJ2264),AU2264,0)+'01_指標庫'!$H$19*IF(ISNUMBER($AK2264),AV2264,0)+'01_指標庫'!$H$20*IF(ISNUMBER($BB2264),BB2264,0)+'01_指標庫'!$H$21*IF(ISNUMBER($BC2264),BC2264,0))/AW2264,1))</f>
        <v>95.1</v>
      </c>
      <c r="AY2264" s="67"/>
      <c r="AZ2264" s="67"/>
      <c r="BA2264" s="66">
        <f t="shared" si="822"/>
        <v>1.2712244810048734E-2</v>
      </c>
      <c r="BB2264">
        <f t="shared" si="823"/>
        <v>100</v>
      </c>
      <c r="BC2264" t="str">
        <f t="shared" si="824"/>
        <v/>
      </c>
    </row>
    <row r="2265" spans="1:55" ht="15" customHeight="1">
      <c r="A2265" s="56">
        <v>2261</v>
      </c>
      <c r="B2265" s="57">
        <v>45845</v>
      </c>
      <c r="C2265" s="56">
        <v>2025</v>
      </c>
      <c r="D2265" s="58" t="s">
        <v>236</v>
      </c>
      <c r="E2265" s="59">
        <v>22685.57</v>
      </c>
      <c r="F2265" s="60">
        <v>9.622E-2</v>
      </c>
      <c r="G2265" s="60">
        <v>-7.9330000000000008E-3</v>
      </c>
      <c r="H2265" s="61">
        <v>0.77549999999999997</v>
      </c>
      <c r="I2265" s="62">
        <v>286</v>
      </c>
      <c r="J2265" s="56" t="s">
        <v>235</v>
      </c>
      <c r="K2265" s="63">
        <v>17.79</v>
      </c>
      <c r="L2265" s="56">
        <f t="shared" si="802"/>
        <v>100</v>
      </c>
      <c r="M2265" s="56">
        <f t="shared" si="803"/>
        <v>100</v>
      </c>
      <c r="N2265" s="56">
        <f t="shared" si="804"/>
        <v>100</v>
      </c>
      <c r="O2265" s="56">
        <f t="shared" si="805"/>
        <v>100</v>
      </c>
      <c r="P2265" s="56">
        <f t="shared" si="806"/>
        <v>100</v>
      </c>
      <c r="Q2265" s="63"/>
      <c r="R2265" s="56"/>
      <c r="S2265" s="60">
        <f t="shared" si="819"/>
        <v>-7.9328393748713255E-3</v>
      </c>
      <c r="T2265" s="64">
        <f t="shared" si="820"/>
        <v>8.6080586080585997E-2</v>
      </c>
      <c r="V2265" s="65"/>
      <c r="W2265" s="65"/>
      <c r="Y2265" s="15" t="str">
        <f t="shared" si="807"/>
        <v>EASY</v>
      </c>
      <c r="AA2265" s="66">
        <f t="shared" si="821"/>
        <v>2.7615949490919833E-2</v>
      </c>
      <c r="AB2265">
        <f>LOOKUP($B2265,'07_L1政策步階'!$A$4:$A$14,'07_L1政策步階'!$C$4:$C$14)</f>
        <v>0</v>
      </c>
      <c r="AC2265" s="65"/>
      <c r="AD2265" s="65"/>
      <c r="AE2265" s="65"/>
      <c r="AF2265" s="65"/>
      <c r="AG2265" s="65"/>
      <c r="AH2265" s="65"/>
      <c r="AI2265" s="65"/>
      <c r="AJ2265" s="65"/>
      <c r="AK2265" s="65"/>
      <c r="AL2265">
        <f t="shared" si="808"/>
        <v>100</v>
      </c>
      <c r="AM2265">
        <f t="shared" si="809"/>
        <v>50</v>
      </c>
      <c r="AN2265" t="str">
        <f t="shared" si="810"/>
        <v/>
      </c>
      <c r="AO2265" t="str">
        <f t="shared" si="811"/>
        <v/>
      </c>
      <c r="AP2265" t="str">
        <f t="shared" si="812"/>
        <v/>
      </c>
      <c r="AQ2265" t="str">
        <f t="shared" si="813"/>
        <v/>
      </c>
      <c r="AR2265" t="str">
        <f t="shared" si="814"/>
        <v/>
      </c>
      <c r="AS2265" t="str">
        <f t="shared" si="815"/>
        <v/>
      </c>
      <c r="AT2265" t="str">
        <f t="shared" si="816"/>
        <v/>
      </c>
      <c r="AU2265" t="str">
        <f t="shared" si="817"/>
        <v/>
      </c>
      <c r="AV2265" t="str">
        <f t="shared" si="818"/>
        <v/>
      </c>
      <c r="AW2265">
        <f>'01_指標庫'!$H$4*ISNUMBER($F2265)+'01_指標庫'!$H$5*ISNUMBER($AA2265)+'01_指標庫'!$H$6*ISNUMBER($G2265)+'01_指標庫'!$H$7*ISNUMBER($H2265)+'01_指標庫'!$H$8*ISNUMBER($AF2265)+'01_指標庫'!$H$9*ISNUMBER($AG2265)+'01_指標庫'!$H$10*ISNUMBER($AB2265)+'01_指標庫'!$H$11*ISNUMBER($AC2265)+'01_指標庫'!$H$12*ISNUMBER($AD2265)+'01_指標庫'!$H$13*ISNUMBER($AE2265)+'01_指標庫'!$H$14*ISNUMBER($I2265)+'01_指標庫'!$H$15*ISNUMBER($AH2265)+'01_指標庫'!$H$16*ISNUMBER($K2265)+'01_指標庫'!$H$17*ISNUMBER($AI2265)+'01_指標庫'!$H$18*ISNUMBER($AJ2265)+'01_指標庫'!$H$19*ISNUMBER($AK2265)+'01_指標庫'!$H$20*ISNUMBER($BB2265)+'01_指標庫'!$H$21*ISNUMBER($BC2265)</f>
        <v>51</v>
      </c>
      <c r="AX2265">
        <f>IF(AW2265=0,50,ROUND(('01_指標庫'!$H$4*IF(ISNUMBER($F2265),L2265,0)+'01_指標庫'!$H$5*IF(ISNUMBER($AA2265),AL2265,0)+'01_指標庫'!$H$6*IF(ISNUMBER($G2265),M2265,0)+'01_指標庫'!$H$7*IF(ISNUMBER($H2265),N2265,0)+'01_指標庫'!$H$8*IF(ISNUMBER($AF2265),AQ2265,0)+'01_指標庫'!$H$9*IF(ISNUMBER($AG2265),AR2265,0)+'01_指標庫'!$H$10*IF(ISNUMBER($AB2265),AM2265,0)+'01_指標庫'!$H$11*IF(ISNUMBER($AC2265),AN2265,0)+'01_指標庫'!$H$12*IF(ISNUMBER($AD2265),AO2265,0)+'01_指標庫'!$H$13*IF(ISNUMBER($AE2265),AP2265,0)+'01_指標庫'!$H$14*IF(ISNUMBER($I2265),O2265,0)+'01_指標庫'!$H$15*IF(ISNUMBER($AH2265),AS2265,0)+'01_指標庫'!$H$16*IF(ISNUMBER($K2265),P2265,0)+'01_指標庫'!$H$17*IF(ISNUMBER($AI2265),AT2265,0)+'01_指標庫'!$H$18*IF(ISNUMBER($AJ2265),AU2265,0)+'01_指標庫'!$H$19*IF(ISNUMBER($AK2265),AV2265,0)+'01_指標庫'!$H$20*IF(ISNUMBER($BB2265),BB2265,0)+'01_指標庫'!$H$21*IF(ISNUMBER($BC2265),BC2265,0))/AW2265,1))</f>
        <v>89.2</v>
      </c>
      <c r="AY2265" s="67"/>
      <c r="AZ2265" s="67"/>
      <c r="BA2265" s="66">
        <f t="shared" si="822"/>
        <v>9.2846221122873107E-3</v>
      </c>
      <c r="BB2265">
        <f t="shared" si="823"/>
        <v>50</v>
      </c>
      <c r="BC2265" t="str">
        <f t="shared" si="824"/>
        <v/>
      </c>
    </row>
    <row r="2266" spans="1:55" ht="15" customHeight="1">
      <c r="A2266" s="56">
        <v>2262</v>
      </c>
      <c r="B2266" s="57">
        <v>45846</v>
      </c>
      <c r="C2266" s="56">
        <v>2025</v>
      </c>
      <c r="D2266" s="58" t="s">
        <v>237</v>
      </c>
      <c r="E2266" s="59">
        <v>22702.25</v>
      </c>
      <c r="F2266" s="60">
        <v>9.6159999999999995E-2</v>
      </c>
      <c r="G2266" s="60">
        <v>-7.2030000000000002E-3</v>
      </c>
      <c r="H2266" s="61">
        <v>0.77549999999999997</v>
      </c>
      <c r="I2266" s="62">
        <v>292</v>
      </c>
      <c r="J2266" s="56" t="s">
        <v>235</v>
      </c>
      <c r="K2266" s="63">
        <v>16.809999999999999</v>
      </c>
      <c r="L2266" s="56">
        <f t="shared" si="802"/>
        <v>100</v>
      </c>
      <c r="M2266" s="56">
        <f t="shared" si="803"/>
        <v>100</v>
      </c>
      <c r="N2266" s="56">
        <f t="shared" si="804"/>
        <v>100</v>
      </c>
      <c r="O2266" s="56">
        <f t="shared" si="805"/>
        <v>100</v>
      </c>
      <c r="P2266" s="56">
        <f t="shared" si="806"/>
        <v>100</v>
      </c>
      <c r="Q2266" s="63"/>
      <c r="R2266" s="56"/>
      <c r="S2266" s="60">
        <f t="shared" si="819"/>
        <v>7.3526916008725962E-4</v>
      </c>
      <c r="T2266" s="64">
        <f t="shared" si="820"/>
        <v>-5.5087127599775187E-2</v>
      </c>
      <c r="V2266" s="65"/>
      <c r="W2266" s="65"/>
      <c r="Y2266" s="15" t="str">
        <f t="shared" si="807"/>
        <v>EASY</v>
      </c>
      <c r="AA2266" s="66">
        <f t="shared" si="821"/>
        <v>3.017290025653252E-2</v>
      </c>
      <c r="AB2266">
        <f>LOOKUP($B2266,'07_L1政策步階'!$A$4:$A$14,'07_L1政策步階'!$C$4:$C$14)</f>
        <v>0</v>
      </c>
      <c r="AC2266" s="65"/>
      <c r="AD2266" s="65"/>
      <c r="AE2266" s="65"/>
      <c r="AF2266" s="65"/>
      <c r="AG2266" s="65"/>
      <c r="AH2266" s="65"/>
      <c r="AI2266" s="65"/>
      <c r="AJ2266" s="65"/>
      <c r="AK2266" s="65"/>
      <c r="AL2266">
        <f t="shared" si="808"/>
        <v>100</v>
      </c>
      <c r="AM2266">
        <f t="shared" si="809"/>
        <v>50</v>
      </c>
      <c r="AN2266" t="str">
        <f t="shared" si="810"/>
        <v/>
      </c>
      <c r="AO2266" t="str">
        <f t="shared" si="811"/>
        <v/>
      </c>
      <c r="AP2266" t="str">
        <f t="shared" si="812"/>
        <v/>
      </c>
      <c r="AQ2266" t="str">
        <f t="shared" si="813"/>
        <v/>
      </c>
      <c r="AR2266" t="str">
        <f t="shared" si="814"/>
        <v/>
      </c>
      <c r="AS2266" t="str">
        <f t="shared" si="815"/>
        <v/>
      </c>
      <c r="AT2266" t="str">
        <f t="shared" si="816"/>
        <v/>
      </c>
      <c r="AU2266" t="str">
        <f t="shared" si="817"/>
        <v/>
      </c>
      <c r="AV2266" t="str">
        <f t="shared" si="818"/>
        <v/>
      </c>
      <c r="AW2266">
        <f>'01_指標庫'!$H$4*ISNUMBER($F2266)+'01_指標庫'!$H$5*ISNUMBER($AA2266)+'01_指標庫'!$H$6*ISNUMBER($G2266)+'01_指標庫'!$H$7*ISNUMBER($H2266)+'01_指標庫'!$H$8*ISNUMBER($AF2266)+'01_指標庫'!$H$9*ISNUMBER($AG2266)+'01_指標庫'!$H$10*ISNUMBER($AB2266)+'01_指標庫'!$H$11*ISNUMBER($AC2266)+'01_指標庫'!$H$12*ISNUMBER($AD2266)+'01_指標庫'!$H$13*ISNUMBER($AE2266)+'01_指標庫'!$H$14*ISNUMBER($I2266)+'01_指標庫'!$H$15*ISNUMBER($AH2266)+'01_指標庫'!$H$16*ISNUMBER($K2266)+'01_指標庫'!$H$17*ISNUMBER($AI2266)+'01_指標庫'!$H$18*ISNUMBER($AJ2266)+'01_指標庫'!$H$19*ISNUMBER($AK2266)+'01_指標庫'!$H$20*ISNUMBER($BB2266)+'01_指標庫'!$H$21*ISNUMBER($BC2266)</f>
        <v>51</v>
      </c>
      <c r="AX2266">
        <f>IF(AW2266=0,50,ROUND(('01_指標庫'!$H$4*IF(ISNUMBER($F2266),L2266,0)+'01_指標庫'!$H$5*IF(ISNUMBER($AA2266),AL2266,0)+'01_指標庫'!$H$6*IF(ISNUMBER($G2266),M2266,0)+'01_指標庫'!$H$7*IF(ISNUMBER($H2266),N2266,0)+'01_指標庫'!$H$8*IF(ISNUMBER($AF2266),AQ2266,0)+'01_指標庫'!$H$9*IF(ISNUMBER($AG2266),AR2266,0)+'01_指標庫'!$H$10*IF(ISNUMBER($AB2266),AM2266,0)+'01_指標庫'!$H$11*IF(ISNUMBER($AC2266),AN2266,0)+'01_指標庫'!$H$12*IF(ISNUMBER($AD2266),AO2266,0)+'01_指標庫'!$H$13*IF(ISNUMBER($AE2266),AP2266,0)+'01_指標庫'!$H$14*IF(ISNUMBER($I2266),O2266,0)+'01_指標庫'!$H$15*IF(ISNUMBER($AH2266),AS2266,0)+'01_指標庫'!$H$16*IF(ISNUMBER($K2266),P2266,0)+'01_指標庫'!$H$17*IF(ISNUMBER($AI2266),AT2266,0)+'01_指標庫'!$H$18*IF(ISNUMBER($AJ2266),AU2266,0)+'01_指標庫'!$H$19*IF(ISNUMBER($AK2266),AV2266,0)+'01_指標庫'!$H$20*IF(ISNUMBER($BB2266),BB2266,0)+'01_指標庫'!$H$21*IF(ISNUMBER($BC2266),BC2266,0))/AW2266,1))</f>
        <v>89.2</v>
      </c>
      <c r="AY2266" s="67"/>
      <c r="AZ2266" s="67"/>
      <c r="BA2266" s="66">
        <f t="shared" si="822"/>
        <v>5.7040257102289882E-3</v>
      </c>
      <c r="BB2266">
        <f t="shared" si="823"/>
        <v>50</v>
      </c>
      <c r="BC2266" t="str">
        <f t="shared" si="824"/>
        <v/>
      </c>
    </row>
    <row r="2267" spans="1:55" ht="15" customHeight="1">
      <c r="A2267" s="56">
        <v>2263</v>
      </c>
      <c r="B2267" s="57">
        <v>45847</v>
      </c>
      <c r="C2267" s="56">
        <v>2025</v>
      </c>
      <c r="D2267" s="58" t="s">
        <v>238</v>
      </c>
      <c r="E2267" s="59">
        <v>22864.91</v>
      </c>
      <c r="F2267" s="60">
        <v>0.103077</v>
      </c>
      <c r="G2267" s="60">
        <v>-9.0000000000000006E-5</v>
      </c>
      <c r="H2267" s="61">
        <v>0.77549999999999997</v>
      </c>
      <c r="I2267" s="62">
        <v>294</v>
      </c>
      <c r="J2267" s="56" t="s">
        <v>235</v>
      </c>
      <c r="K2267" s="63">
        <v>15.94</v>
      </c>
      <c r="L2267" s="56">
        <f t="shared" si="802"/>
        <v>100</v>
      </c>
      <c r="M2267" s="56">
        <f t="shared" si="803"/>
        <v>100</v>
      </c>
      <c r="N2267" s="56">
        <f t="shared" si="804"/>
        <v>100</v>
      </c>
      <c r="O2267" s="56">
        <f t="shared" si="805"/>
        <v>100</v>
      </c>
      <c r="P2267" s="56">
        <f t="shared" si="806"/>
        <v>100</v>
      </c>
      <c r="Q2267" s="63"/>
      <c r="R2267" s="56"/>
      <c r="S2267" s="60">
        <f t="shared" si="819"/>
        <v>7.1649285863735201E-3</v>
      </c>
      <c r="T2267" s="64">
        <f t="shared" si="820"/>
        <v>-5.1754907792980309E-2</v>
      </c>
      <c r="V2267" s="65"/>
      <c r="W2267" s="65"/>
      <c r="Y2267" s="15" t="str">
        <f t="shared" si="807"/>
        <v>EASY</v>
      </c>
      <c r="AA2267" s="66">
        <f t="shared" si="821"/>
        <v>3.2609847773424905E-2</v>
      </c>
      <c r="AB2267">
        <f>LOOKUP($B2267,'07_L1政策步階'!$A$4:$A$14,'07_L1政策步階'!$C$4:$C$14)</f>
        <v>0</v>
      </c>
      <c r="AC2267" s="65"/>
      <c r="AD2267" s="65"/>
      <c r="AE2267" s="65"/>
      <c r="AF2267" s="65"/>
      <c r="AG2267" s="65"/>
      <c r="AH2267" s="65"/>
      <c r="AI2267" s="65"/>
      <c r="AJ2267" s="65"/>
      <c r="AK2267" s="65"/>
      <c r="AL2267">
        <f t="shared" si="808"/>
        <v>100</v>
      </c>
      <c r="AM2267">
        <f t="shared" si="809"/>
        <v>50</v>
      </c>
      <c r="AN2267" t="str">
        <f t="shared" si="810"/>
        <v/>
      </c>
      <c r="AO2267" t="str">
        <f t="shared" si="811"/>
        <v/>
      </c>
      <c r="AP2267" t="str">
        <f t="shared" si="812"/>
        <v/>
      </c>
      <c r="AQ2267" t="str">
        <f t="shared" si="813"/>
        <v/>
      </c>
      <c r="AR2267" t="str">
        <f t="shared" si="814"/>
        <v/>
      </c>
      <c r="AS2267" t="str">
        <f t="shared" si="815"/>
        <v/>
      </c>
      <c r="AT2267" t="str">
        <f t="shared" si="816"/>
        <v/>
      </c>
      <c r="AU2267" t="str">
        <f t="shared" si="817"/>
        <v/>
      </c>
      <c r="AV2267" t="str">
        <f t="shared" si="818"/>
        <v/>
      </c>
      <c r="AW2267">
        <f>'01_指標庫'!$H$4*ISNUMBER($F2267)+'01_指標庫'!$H$5*ISNUMBER($AA2267)+'01_指標庫'!$H$6*ISNUMBER($G2267)+'01_指標庫'!$H$7*ISNUMBER($H2267)+'01_指標庫'!$H$8*ISNUMBER($AF2267)+'01_指標庫'!$H$9*ISNUMBER($AG2267)+'01_指標庫'!$H$10*ISNUMBER($AB2267)+'01_指標庫'!$H$11*ISNUMBER($AC2267)+'01_指標庫'!$H$12*ISNUMBER($AD2267)+'01_指標庫'!$H$13*ISNUMBER($AE2267)+'01_指標庫'!$H$14*ISNUMBER($I2267)+'01_指標庫'!$H$15*ISNUMBER($AH2267)+'01_指標庫'!$H$16*ISNUMBER($K2267)+'01_指標庫'!$H$17*ISNUMBER($AI2267)+'01_指標庫'!$H$18*ISNUMBER($AJ2267)+'01_指標庫'!$H$19*ISNUMBER($AK2267)+'01_指標庫'!$H$20*ISNUMBER($BB2267)+'01_指標庫'!$H$21*ISNUMBER($BC2267)</f>
        <v>51</v>
      </c>
      <c r="AX2267">
        <f>IF(AW2267=0,50,ROUND(('01_指標庫'!$H$4*IF(ISNUMBER($F2267),L2267,0)+'01_指標庫'!$H$5*IF(ISNUMBER($AA2267),AL2267,0)+'01_指標庫'!$H$6*IF(ISNUMBER($G2267),M2267,0)+'01_指標庫'!$H$7*IF(ISNUMBER($H2267),N2267,0)+'01_指標庫'!$H$8*IF(ISNUMBER($AF2267),AQ2267,0)+'01_指標庫'!$H$9*IF(ISNUMBER($AG2267),AR2267,0)+'01_指標庫'!$H$10*IF(ISNUMBER($AB2267),AM2267,0)+'01_指標庫'!$H$11*IF(ISNUMBER($AC2267),AN2267,0)+'01_指標庫'!$H$12*IF(ISNUMBER($AD2267),AO2267,0)+'01_指標庫'!$H$13*IF(ISNUMBER($AE2267),AP2267,0)+'01_指標庫'!$H$14*IF(ISNUMBER($I2267),O2267,0)+'01_指標庫'!$H$15*IF(ISNUMBER($AH2267),AS2267,0)+'01_指標庫'!$H$16*IF(ISNUMBER($K2267),P2267,0)+'01_指標庫'!$H$17*IF(ISNUMBER($AI2267),AT2267,0)+'01_指標庫'!$H$18*IF(ISNUMBER($AJ2267),AU2267,0)+'01_指標庫'!$H$19*IF(ISNUMBER($AK2267),AV2267,0)+'01_指標庫'!$H$20*IF(ISNUMBER($BB2267),BB2267,0)+'01_指標庫'!$H$21*IF(ISNUMBER($BC2267),BC2267,0))/AW2267,1))</f>
        <v>89.2</v>
      </c>
      <c r="AY2267" s="67"/>
      <c r="AZ2267" s="67"/>
      <c r="BA2267" s="66">
        <f t="shared" si="822"/>
        <v>6.1255527378065722E-3</v>
      </c>
      <c r="BB2267">
        <f t="shared" si="823"/>
        <v>50</v>
      </c>
      <c r="BC2267" t="str">
        <f t="shared" si="824"/>
        <v/>
      </c>
    </row>
    <row r="2268" spans="1:55" ht="15" customHeight="1">
      <c r="A2268" s="56">
        <v>2264</v>
      </c>
      <c r="B2268" s="57">
        <v>45848</v>
      </c>
      <c r="C2268" s="56">
        <v>2025</v>
      </c>
      <c r="D2268" s="58" t="s">
        <v>239</v>
      </c>
      <c r="E2268" s="59">
        <v>22829.26</v>
      </c>
      <c r="F2268" s="60">
        <v>0.100563</v>
      </c>
      <c r="G2268" s="60">
        <v>-1.6490000000000001E-3</v>
      </c>
      <c r="H2268" s="61">
        <v>0.77549999999999997</v>
      </c>
      <c r="I2268" s="62">
        <v>292</v>
      </c>
      <c r="J2268" s="56" t="s">
        <v>235</v>
      </c>
      <c r="K2268" s="63">
        <v>15.78</v>
      </c>
      <c r="L2268" s="56">
        <f t="shared" si="802"/>
        <v>100</v>
      </c>
      <c r="M2268" s="56">
        <f t="shared" si="803"/>
        <v>100</v>
      </c>
      <c r="N2268" s="56">
        <f t="shared" si="804"/>
        <v>100</v>
      </c>
      <c r="O2268" s="56">
        <f t="shared" si="805"/>
        <v>100</v>
      </c>
      <c r="P2268" s="56">
        <f t="shared" si="806"/>
        <v>100</v>
      </c>
      <c r="Q2268" s="63"/>
      <c r="R2268" s="56"/>
      <c r="S2268" s="60">
        <f t="shared" si="819"/>
        <v>-1.5591576787313821E-3</v>
      </c>
      <c r="T2268" s="64">
        <f t="shared" si="820"/>
        <v>-1.0037641154328703E-2</v>
      </c>
      <c r="V2268" s="65"/>
      <c r="W2268" s="65"/>
      <c r="Y2268" s="15" t="str">
        <f t="shared" si="807"/>
        <v>EASY</v>
      </c>
      <c r="AA2268" s="66">
        <f t="shared" si="821"/>
        <v>3.5145844687074268E-2</v>
      </c>
      <c r="AB2268">
        <f>LOOKUP($B2268,'07_L1政策步階'!$A$4:$A$14,'07_L1政策步階'!$C$4:$C$14)</f>
        <v>0</v>
      </c>
      <c r="AC2268" s="65"/>
      <c r="AD2268" s="65"/>
      <c r="AE2268" s="65"/>
      <c r="AF2268" s="65"/>
      <c r="AG2268" s="65"/>
      <c r="AH2268" s="65"/>
      <c r="AI2268" s="65"/>
      <c r="AJ2268" s="65"/>
      <c r="AK2268" s="65"/>
      <c r="AL2268">
        <f t="shared" si="808"/>
        <v>100</v>
      </c>
      <c r="AM2268">
        <f t="shared" si="809"/>
        <v>50</v>
      </c>
      <c r="AN2268" t="str">
        <f t="shared" si="810"/>
        <v/>
      </c>
      <c r="AO2268" t="str">
        <f t="shared" si="811"/>
        <v/>
      </c>
      <c r="AP2268" t="str">
        <f t="shared" si="812"/>
        <v/>
      </c>
      <c r="AQ2268" t="str">
        <f t="shared" si="813"/>
        <v/>
      </c>
      <c r="AR2268" t="str">
        <f t="shared" si="814"/>
        <v/>
      </c>
      <c r="AS2268" t="str">
        <f t="shared" si="815"/>
        <v/>
      </c>
      <c r="AT2268" t="str">
        <f t="shared" si="816"/>
        <v/>
      </c>
      <c r="AU2268" t="str">
        <f t="shared" si="817"/>
        <v/>
      </c>
      <c r="AV2268" t="str">
        <f t="shared" si="818"/>
        <v/>
      </c>
      <c r="AW2268">
        <f>'01_指標庫'!$H$4*ISNUMBER($F2268)+'01_指標庫'!$H$5*ISNUMBER($AA2268)+'01_指標庫'!$H$6*ISNUMBER($G2268)+'01_指標庫'!$H$7*ISNUMBER($H2268)+'01_指標庫'!$H$8*ISNUMBER($AF2268)+'01_指標庫'!$H$9*ISNUMBER($AG2268)+'01_指標庫'!$H$10*ISNUMBER($AB2268)+'01_指標庫'!$H$11*ISNUMBER($AC2268)+'01_指標庫'!$H$12*ISNUMBER($AD2268)+'01_指標庫'!$H$13*ISNUMBER($AE2268)+'01_指標庫'!$H$14*ISNUMBER($I2268)+'01_指標庫'!$H$15*ISNUMBER($AH2268)+'01_指標庫'!$H$16*ISNUMBER($K2268)+'01_指標庫'!$H$17*ISNUMBER($AI2268)+'01_指標庫'!$H$18*ISNUMBER($AJ2268)+'01_指標庫'!$H$19*ISNUMBER($AK2268)+'01_指標庫'!$H$20*ISNUMBER($BB2268)+'01_指標庫'!$H$21*ISNUMBER($BC2268)</f>
        <v>51</v>
      </c>
      <c r="AX2268">
        <f>IF(AW2268=0,50,ROUND(('01_指標庫'!$H$4*IF(ISNUMBER($F2268),L2268,0)+'01_指標庫'!$H$5*IF(ISNUMBER($AA2268),AL2268,0)+'01_指標庫'!$H$6*IF(ISNUMBER($G2268),M2268,0)+'01_指標庫'!$H$7*IF(ISNUMBER($H2268),N2268,0)+'01_指標庫'!$H$8*IF(ISNUMBER($AF2268),AQ2268,0)+'01_指標庫'!$H$9*IF(ISNUMBER($AG2268),AR2268,0)+'01_指標庫'!$H$10*IF(ISNUMBER($AB2268),AM2268,0)+'01_指標庫'!$H$11*IF(ISNUMBER($AC2268),AN2268,0)+'01_指標庫'!$H$12*IF(ISNUMBER($AD2268),AO2268,0)+'01_指標庫'!$H$13*IF(ISNUMBER($AE2268),AP2268,0)+'01_指標庫'!$H$14*IF(ISNUMBER($I2268),O2268,0)+'01_指標庫'!$H$15*IF(ISNUMBER($AH2268),AS2268,0)+'01_指標庫'!$H$16*IF(ISNUMBER($K2268),P2268,0)+'01_指標庫'!$H$17*IF(ISNUMBER($AI2268),AT2268,0)+'01_指標庫'!$H$18*IF(ISNUMBER($AJ2268),AU2268,0)+'01_指標庫'!$H$19*IF(ISNUMBER($AK2268),AV2268,0)+'01_指標庫'!$H$20*IF(ISNUMBER($BB2268),BB2268,0)+'01_指標庫'!$H$21*IF(ISNUMBER($BC2268),BC2268,0))/AW2268,1))</f>
        <v>89.2</v>
      </c>
      <c r="AY2268" s="67"/>
      <c r="AZ2268" s="67"/>
      <c r="BA2268" s="66">
        <f t="shared" si="822"/>
        <v>5.1534542398281591E-3</v>
      </c>
      <c r="BB2268">
        <f t="shared" si="823"/>
        <v>50</v>
      </c>
      <c r="BC2268" t="str">
        <f t="shared" si="824"/>
        <v/>
      </c>
    </row>
    <row r="2269" spans="1:55" ht="15" customHeight="1">
      <c r="A2269" s="56">
        <v>2265</v>
      </c>
      <c r="B2269" s="57">
        <v>45849</v>
      </c>
      <c r="C2269" s="56">
        <v>2025</v>
      </c>
      <c r="D2269" s="58" t="s">
        <v>234</v>
      </c>
      <c r="E2269" s="59">
        <v>22780.6</v>
      </c>
      <c r="F2269" s="60">
        <v>9.7427E-2</v>
      </c>
      <c r="G2269" s="60">
        <v>-3.777E-3</v>
      </c>
      <c r="H2269" s="61">
        <v>0.75509999999999999</v>
      </c>
      <c r="I2269" s="62">
        <v>297</v>
      </c>
      <c r="J2269" s="56" t="s">
        <v>235</v>
      </c>
      <c r="K2269" s="63">
        <v>16.399999999999999</v>
      </c>
      <c r="L2269" s="56">
        <f t="shared" si="802"/>
        <v>100</v>
      </c>
      <c r="M2269" s="56">
        <f t="shared" si="803"/>
        <v>100</v>
      </c>
      <c r="N2269" s="56">
        <f t="shared" si="804"/>
        <v>100</v>
      </c>
      <c r="O2269" s="56">
        <f t="shared" si="805"/>
        <v>100</v>
      </c>
      <c r="P2269" s="56">
        <f t="shared" si="806"/>
        <v>100</v>
      </c>
      <c r="Q2269" s="63"/>
      <c r="R2269" s="56"/>
      <c r="S2269" s="60">
        <f t="shared" si="819"/>
        <v>-2.131475133228089E-3</v>
      </c>
      <c r="T2269" s="64">
        <f t="shared" si="820"/>
        <v>3.9290240811153287E-2</v>
      </c>
      <c r="V2269" s="65"/>
      <c r="W2269" s="65"/>
      <c r="Y2269" s="15" t="str">
        <f t="shared" si="807"/>
        <v>EASY</v>
      </c>
      <c r="AA2269" s="66">
        <f t="shared" si="821"/>
        <v>3.751802432413287E-2</v>
      </c>
      <c r="AB2269">
        <f>LOOKUP($B2269,'07_L1政策步階'!$A$4:$A$14,'07_L1政策步階'!$C$4:$C$14)</f>
        <v>0</v>
      </c>
      <c r="AC2269" s="65"/>
      <c r="AD2269" s="65"/>
      <c r="AE2269" s="65"/>
      <c r="AF2269" s="65"/>
      <c r="AG2269" s="65"/>
      <c r="AH2269" s="65"/>
      <c r="AI2269" s="65"/>
      <c r="AJ2269" s="65"/>
      <c r="AK2269" s="65"/>
      <c r="AL2269">
        <f t="shared" si="808"/>
        <v>100</v>
      </c>
      <c r="AM2269">
        <f t="shared" si="809"/>
        <v>50</v>
      </c>
      <c r="AN2269" t="str">
        <f t="shared" si="810"/>
        <v/>
      </c>
      <c r="AO2269" t="str">
        <f t="shared" si="811"/>
        <v/>
      </c>
      <c r="AP2269" t="str">
        <f t="shared" si="812"/>
        <v/>
      </c>
      <c r="AQ2269" t="str">
        <f t="shared" si="813"/>
        <v/>
      </c>
      <c r="AR2269" t="str">
        <f t="shared" si="814"/>
        <v/>
      </c>
      <c r="AS2269" t="str">
        <f t="shared" si="815"/>
        <v/>
      </c>
      <c r="AT2269" t="str">
        <f t="shared" si="816"/>
        <v/>
      </c>
      <c r="AU2269" t="str">
        <f t="shared" si="817"/>
        <v/>
      </c>
      <c r="AV2269" t="str">
        <f t="shared" si="818"/>
        <v/>
      </c>
      <c r="AW2269">
        <f>'01_指標庫'!$H$4*ISNUMBER($F2269)+'01_指標庫'!$H$5*ISNUMBER($AA2269)+'01_指標庫'!$H$6*ISNUMBER($G2269)+'01_指標庫'!$H$7*ISNUMBER($H2269)+'01_指標庫'!$H$8*ISNUMBER($AF2269)+'01_指標庫'!$H$9*ISNUMBER($AG2269)+'01_指標庫'!$H$10*ISNUMBER($AB2269)+'01_指標庫'!$H$11*ISNUMBER($AC2269)+'01_指標庫'!$H$12*ISNUMBER($AD2269)+'01_指標庫'!$H$13*ISNUMBER($AE2269)+'01_指標庫'!$H$14*ISNUMBER($I2269)+'01_指標庫'!$H$15*ISNUMBER($AH2269)+'01_指標庫'!$H$16*ISNUMBER($K2269)+'01_指標庫'!$H$17*ISNUMBER($AI2269)+'01_指標庫'!$H$18*ISNUMBER($AJ2269)+'01_指標庫'!$H$19*ISNUMBER($AK2269)+'01_指標庫'!$H$20*ISNUMBER($BB2269)+'01_指標庫'!$H$21*ISNUMBER($BC2269)</f>
        <v>51</v>
      </c>
      <c r="AX2269">
        <f>IF(AW2269=0,50,ROUND(('01_指標庫'!$H$4*IF(ISNUMBER($F2269),L2269,0)+'01_指標庫'!$H$5*IF(ISNUMBER($AA2269),AL2269,0)+'01_指標庫'!$H$6*IF(ISNUMBER($G2269),M2269,0)+'01_指標庫'!$H$7*IF(ISNUMBER($H2269),N2269,0)+'01_指標庫'!$H$8*IF(ISNUMBER($AF2269),AQ2269,0)+'01_指標庫'!$H$9*IF(ISNUMBER($AG2269),AR2269,0)+'01_指標庫'!$H$10*IF(ISNUMBER($AB2269),AM2269,0)+'01_指標庫'!$H$11*IF(ISNUMBER($AC2269),AN2269,0)+'01_指標庫'!$H$12*IF(ISNUMBER($AD2269),AO2269,0)+'01_指標庫'!$H$13*IF(ISNUMBER($AE2269),AP2269,0)+'01_指標庫'!$H$14*IF(ISNUMBER($I2269),O2269,0)+'01_指標庫'!$H$15*IF(ISNUMBER($AH2269),AS2269,0)+'01_指標庫'!$H$16*IF(ISNUMBER($K2269),P2269,0)+'01_指標庫'!$H$17*IF(ISNUMBER($AI2269),AT2269,0)+'01_指標庫'!$H$18*IF(ISNUMBER($AJ2269),AU2269,0)+'01_指標庫'!$H$19*IF(ISNUMBER($AK2269),AV2269,0)+'01_指標庫'!$H$20*IF(ISNUMBER($BB2269),BB2269,0)+'01_指標庫'!$H$21*IF(ISNUMBER($BC2269),BC2269,0))/AW2269,1))</f>
        <v>89.2</v>
      </c>
      <c r="AY2269" s="67"/>
      <c r="AZ2269" s="67"/>
      <c r="BA2269" s="66">
        <f t="shared" si="822"/>
        <v>2.917210697534367E-3</v>
      </c>
      <c r="BB2269">
        <f t="shared" si="823"/>
        <v>50</v>
      </c>
      <c r="BC2269" t="str">
        <f t="shared" si="824"/>
        <v/>
      </c>
    </row>
    <row r="2270" spans="1:55" ht="15" customHeight="1">
      <c r="A2270" s="56">
        <v>2266</v>
      </c>
      <c r="B2270" s="57">
        <v>45852</v>
      </c>
      <c r="C2270" s="56">
        <v>2025</v>
      </c>
      <c r="D2270" s="58" t="s">
        <v>236</v>
      </c>
      <c r="E2270" s="59">
        <v>22855.63</v>
      </c>
      <c r="F2270" s="60">
        <v>0.100245</v>
      </c>
      <c r="G2270" s="60">
        <v>-4.9600000000000002E-4</v>
      </c>
      <c r="H2270" s="61">
        <v>0.73470000000000002</v>
      </c>
      <c r="I2270" s="62">
        <v>295</v>
      </c>
      <c r="J2270" s="56" t="s">
        <v>235</v>
      </c>
      <c r="K2270" s="63">
        <v>17.2</v>
      </c>
      <c r="L2270" s="56">
        <f t="shared" si="802"/>
        <v>100</v>
      </c>
      <c r="M2270" s="56">
        <f t="shared" si="803"/>
        <v>100</v>
      </c>
      <c r="N2270" s="56">
        <f t="shared" si="804"/>
        <v>100</v>
      </c>
      <c r="O2270" s="56">
        <f t="shared" si="805"/>
        <v>100</v>
      </c>
      <c r="P2270" s="56">
        <f t="shared" si="806"/>
        <v>100</v>
      </c>
      <c r="Q2270" s="63"/>
      <c r="R2270" s="56"/>
      <c r="S2270" s="60">
        <f t="shared" si="819"/>
        <v>3.2935919159284843E-3</v>
      </c>
      <c r="T2270" s="64">
        <f t="shared" si="820"/>
        <v>4.8780487804878092E-2</v>
      </c>
      <c r="V2270" s="65"/>
      <c r="W2270" s="65"/>
      <c r="Y2270" s="15" t="str">
        <f t="shared" si="807"/>
        <v>EASY</v>
      </c>
      <c r="AA2270" s="66">
        <f t="shared" si="821"/>
        <v>3.993034395745787E-2</v>
      </c>
      <c r="AB2270">
        <f>LOOKUP($B2270,'07_L1政策步階'!$A$4:$A$14,'07_L1政策步階'!$C$4:$C$14)</f>
        <v>0</v>
      </c>
      <c r="AC2270" s="65"/>
      <c r="AD2270" s="65"/>
      <c r="AE2270" s="65"/>
      <c r="AF2270" s="65"/>
      <c r="AG2270" s="65"/>
      <c r="AH2270" s="65"/>
      <c r="AI2270" s="65"/>
      <c r="AJ2270" s="65"/>
      <c r="AK2270" s="65"/>
      <c r="AL2270">
        <f t="shared" si="808"/>
        <v>100</v>
      </c>
      <c r="AM2270">
        <f t="shared" si="809"/>
        <v>50</v>
      </c>
      <c r="AN2270" t="str">
        <f t="shared" si="810"/>
        <v/>
      </c>
      <c r="AO2270" t="str">
        <f t="shared" si="811"/>
        <v/>
      </c>
      <c r="AP2270" t="str">
        <f t="shared" si="812"/>
        <v/>
      </c>
      <c r="AQ2270" t="str">
        <f t="shared" si="813"/>
        <v/>
      </c>
      <c r="AR2270" t="str">
        <f t="shared" si="814"/>
        <v/>
      </c>
      <c r="AS2270" t="str">
        <f t="shared" si="815"/>
        <v/>
      </c>
      <c r="AT2270" t="str">
        <f t="shared" si="816"/>
        <v/>
      </c>
      <c r="AU2270" t="str">
        <f t="shared" si="817"/>
        <v/>
      </c>
      <c r="AV2270" t="str">
        <f t="shared" si="818"/>
        <v/>
      </c>
      <c r="AW2270">
        <f>'01_指標庫'!$H$4*ISNUMBER($F2270)+'01_指標庫'!$H$5*ISNUMBER($AA2270)+'01_指標庫'!$H$6*ISNUMBER($G2270)+'01_指標庫'!$H$7*ISNUMBER($H2270)+'01_指標庫'!$H$8*ISNUMBER($AF2270)+'01_指標庫'!$H$9*ISNUMBER($AG2270)+'01_指標庫'!$H$10*ISNUMBER($AB2270)+'01_指標庫'!$H$11*ISNUMBER($AC2270)+'01_指標庫'!$H$12*ISNUMBER($AD2270)+'01_指標庫'!$H$13*ISNUMBER($AE2270)+'01_指標庫'!$H$14*ISNUMBER($I2270)+'01_指標庫'!$H$15*ISNUMBER($AH2270)+'01_指標庫'!$H$16*ISNUMBER($K2270)+'01_指標庫'!$H$17*ISNUMBER($AI2270)+'01_指標庫'!$H$18*ISNUMBER($AJ2270)+'01_指標庫'!$H$19*ISNUMBER($AK2270)+'01_指標庫'!$H$20*ISNUMBER($BB2270)+'01_指標庫'!$H$21*ISNUMBER($BC2270)</f>
        <v>51</v>
      </c>
      <c r="AX2270">
        <f>IF(AW2270=0,50,ROUND(('01_指標庫'!$H$4*IF(ISNUMBER($F2270),L2270,0)+'01_指標庫'!$H$5*IF(ISNUMBER($AA2270),AL2270,0)+'01_指標庫'!$H$6*IF(ISNUMBER($G2270),M2270,0)+'01_指標庫'!$H$7*IF(ISNUMBER($H2270),N2270,0)+'01_指標庫'!$H$8*IF(ISNUMBER($AF2270),AQ2270,0)+'01_指標庫'!$H$9*IF(ISNUMBER($AG2270),AR2270,0)+'01_指標庫'!$H$10*IF(ISNUMBER($AB2270),AM2270,0)+'01_指標庫'!$H$11*IF(ISNUMBER($AC2270),AN2270,0)+'01_指標庫'!$H$12*IF(ISNUMBER($AD2270),AO2270,0)+'01_指標庫'!$H$13*IF(ISNUMBER($AE2270),AP2270,0)+'01_指標庫'!$H$14*IF(ISNUMBER($I2270),O2270,0)+'01_指標庫'!$H$15*IF(ISNUMBER($AH2270),AS2270,0)+'01_指標庫'!$H$16*IF(ISNUMBER($K2270),P2270,0)+'01_指標庫'!$H$17*IF(ISNUMBER($AI2270),AT2270,0)+'01_指標庫'!$H$18*IF(ISNUMBER($AJ2270),AU2270,0)+'01_指標庫'!$H$19*IF(ISNUMBER($AK2270),AV2270,0)+'01_指標庫'!$H$20*IF(ISNUMBER($BB2270),BB2270,0)+'01_指標庫'!$H$21*IF(ISNUMBER($BC2270),BC2270,0))/AW2270,1))</f>
        <v>89.2</v>
      </c>
      <c r="AY2270" s="67"/>
      <c r="AZ2270" s="67"/>
      <c r="BA2270" s="66">
        <f t="shared" si="822"/>
        <v>2.9952826102004337E-3</v>
      </c>
      <c r="BB2270">
        <f t="shared" si="823"/>
        <v>50</v>
      </c>
      <c r="BC2270" t="str">
        <f t="shared" si="824"/>
        <v/>
      </c>
    </row>
    <row r="2271" spans="1:55" ht="15" customHeight="1">
      <c r="A2271" s="56">
        <v>2267</v>
      </c>
      <c r="B2271" s="57">
        <v>45853</v>
      </c>
      <c r="C2271" s="56">
        <v>2025</v>
      </c>
      <c r="D2271" s="58" t="s">
        <v>237</v>
      </c>
      <c r="E2271" s="59">
        <v>22884.59</v>
      </c>
      <c r="F2271" s="60">
        <v>0.10086000000000001</v>
      </c>
      <c r="G2271" s="60">
        <v>0</v>
      </c>
      <c r="H2271" s="61">
        <v>0.69389999999999996</v>
      </c>
      <c r="I2271" s="62">
        <v>295</v>
      </c>
      <c r="J2271" s="56" t="s">
        <v>235</v>
      </c>
      <c r="K2271" s="63">
        <v>17.38</v>
      </c>
      <c r="L2271" s="56">
        <f t="shared" si="802"/>
        <v>100</v>
      </c>
      <c r="M2271" s="56">
        <f t="shared" si="803"/>
        <v>100</v>
      </c>
      <c r="N2271" s="56">
        <f t="shared" si="804"/>
        <v>100</v>
      </c>
      <c r="O2271" s="56">
        <f t="shared" si="805"/>
        <v>100</v>
      </c>
      <c r="P2271" s="56">
        <f t="shared" si="806"/>
        <v>100</v>
      </c>
      <c r="Q2271" s="63"/>
      <c r="R2271" s="56"/>
      <c r="S2271" s="60">
        <f t="shared" si="819"/>
        <v>1.2670838651132055E-3</v>
      </c>
      <c r="T2271" s="64">
        <f t="shared" si="820"/>
        <v>1.0465116279069653E-2</v>
      </c>
      <c r="V2271" s="65"/>
      <c r="W2271" s="65"/>
      <c r="Y2271" s="15" t="str">
        <f t="shared" si="807"/>
        <v>EASY</v>
      </c>
      <c r="AA2271" s="66">
        <f t="shared" si="821"/>
        <v>4.21754909565355E-2</v>
      </c>
      <c r="AB2271">
        <f>LOOKUP($B2271,'07_L1政策步階'!$A$4:$A$14,'07_L1政策步階'!$C$4:$C$14)</f>
        <v>0</v>
      </c>
      <c r="AC2271" s="65"/>
      <c r="AD2271" s="65"/>
      <c r="AE2271" s="65"/>
      <c r="AF2271" s="65"/>
      <c r="AG2271" s="65"/>
      <c r="AH2271" s="65"/>
      <c r="AI2271" s="65"/>
      <c r="AJ2271" s="65"/>
      <c r="AK2271" s="65"/>
      <c r="AL2271">
        <f t="shared" si="808"/>
        <v>100</v>
      </c>
      <c r="AM2271">
        <f t="shared" si="809"/>
        <v>50</v>
      </c>
      <c r="AN2271" t="str">
        <f t="shared" si="810"/>
        <v/>
      </c>
      <c r="AO2271" t="str">
        <f t="shared" si="811"/>
        <v/>
      </c>
      <c r="AP2271" t="str">
        <f t="shared" si="812"/>
        <v/>
      </c>
      <c r="AQ2271" t="str">
        <f t="shared" si="813"/>
        <v/>
      </c>
      <c r="AR2271" t="str">
        <f t="shared" si="814"/>
        <v/>
      </c>
      <c r="AS2271" t="str">
        <f t="shared" si="815"/>
        <v/>
      </c>
      <c r="AT2271" t="str">
        <f t="shared" si="816"/>
        <v/>
      </c>
      <c r="AU2271" t="str">
        <f t="shared" si="817"/>
        <v/>
      </c>
      <c r="AV2271" t="str">
        <f t="shared" si="818"/>
        <v/>
      </c>
      <c r="AW2271">
        <f>'01_指標庫'!$H$4*ISNUMBER($F2271)+'01_指標庫'!$H$5*ISNUMBER($AA2271)+'01_指標庫'!$H$6*ISNUMBER($G2271)+'01_指標庫'!$H$7*ISNUMBER($H2271)+'01_指標庫'!$H$8*ISNUMBER($AF2271)+'01_指標庫'!$H$9*ISNUMBER($AG2271)+'01_指標庫'!$H$10*ISNUMBER($AB2271)+'01_指標庫'!$H$11*ISNUMBER($AC2271)+'01_指標庫'!$H$12*ISNUMBER($AD2271)+'01_指標庫'!$H$13*ISNUMBER($AE2271)+'01_指標庫'!$H$14*ISNUMBER($I2271)+'01_指標庫'!$H$15*ISNUMBER($AH2271)+'01_指標庫'!$H$16*ISNUMBER($K2271)+'01_指標庫'!$H$17*ISNUMBER($AI2271)+'01_指標庫'!$H$18*ISNUMBER($AJ2271)+'01_指標庫'!$H$19*ISNUMBER($AK2271)+'01_指標庫'!$H$20*ISNUMBER($BB2271)+'01_指標庫'!$H$21*ISNUMBER($BC2271)</f>
        <v>51</v>
      </c>
      <c r="AX2271">
        <f>IF(AW2271=0,50,ROUND(('01_指標庫'!$H$4*IF(ISNUMBER($F2271),L2271,0)+'01_指標庫'!$H$5*IF(ISNUMBER($AA2271),AL2271,0)+'01_指標庫'!$H$6*IF(ISNUMBER($G2271),M2271,0)+'01_指標庫'!$H$7*IF(ISNUMBER($H2271),N2271,0)+'01_指標庫'!$H$8*IF(ISNUMBER($AF2271),AQ2271,0)+'01_指標庫'!$H$9*IF(ISNUMBER($AG2271),AR2271,0)+'01_指標庫'!$H$10*IF(ISNUMBER($AB2271),AM2271,0)+'01_指標庫'!$H$11*IF(ISNUMBER($AC2271),AN2271,0)+'01_指標庫'!$H$12*IF(ISNUMBER($AD2271),AO2271,0)+'01_指標庫'!$H$13*IF(ISNUMBER($AE2271),AP2271,0)+'01_指標庫'!$H$14*IF(ISNUMBER($I2271),O2271,0)+'01_指標庫'!$H$15*IF(ISNUMBER($AH2271),AS2271,0)+'01_指標庫'!$H$16*IF(ISNUMBER($K2271),P2271,0)+'01_指標庫'!$H$17*IF(ISNUMBER($AI2271),AT2271,0)+'01_指標庫'!$H$18*IF(ISNUMBER($AJ2271),AU2271,0)+'01_指標庫'!$H$19*IF(ISNUMBER($AK2271),AV2271,0)+'01_指標庫'!$H$20*IF(ISNUMBER($BB2271),BB2271,0)+'01_指標庫'!$H$21*IF(ISNUMBER($BC2271),BC2271,0))/AW2271,1))</f>
        <v>89.2</v>
      </c>
      <c r="AY2271" s="67"/>
      <c r="AZ2271" s="67"/>
      <c r="BA2271" s="66">
        <f t="shared" si="822"/>
        <v>3.6916417168078031E-3</v>
      </c>
      <c r="BB2271">
        <f t="shared" si="823"/>
        <v>50</v>
      </c>
      <c r="BC2271" t="str">
        <f t="shared" si="824"/>
        <v/>
      </c>
    </row>
    <row r="2272" spans="1:55" ht="15" customHeight="1">
      <c r="A2272" s="56">
        <v>2268</v>
      </c>
      <c r="B2272" s="57">
        <v>45854</v>
      </c>
      <c r="C2272" s="56">
        <v>2025</v>
      </c>
      <c r="D2272" s="58" t="s">
        <v>238</v>
      </c>
      <c r="E2272" s="59">
        <v>22907.97</v>
      </c>
      <c r="F2272" s="60">
        <v>0.10120800000000001</v>
      </c>
      <c r="G2272" s="60">
        <v>0</v>
      </c>
      <c r="H2272" s="61">
        <v>0.71430000000000005</v>
      </c>
      <c r="I2272" s="62">
        <v>300</v>
      </c>
      <c r="J2272" s="56" t="s">
        <v>235</v>
      </c>
      <c r="K2272" s="63">
        <v>17.16</v>
      </c>
      <c r="L2272" s="56">
        <f t="shared" si="802"/>
        <v>100</v>
      </c>
      <c r="M2272" s="56">
        <f t="shared" si="803"/>
        <v>100</v>
      </c>
      <c r="N2272" s="56">
        <f t="shared" si="804"/>
        <v>100</v>
      </c>
      <c r="O2272" s="56">
        <f t="shared" si="805"/>
        <v>100</v>
      </c>
      <c r="P2272" s="56">
        <f t="shared" si="806"/>
        <v>100</v>
      </c>
      <c r="Q2272" s="63"/>
      <c r="R2272" s="56"/>
      <c r="S2272" s="60">
        <f t="shared" si="819"/>
        <v>1.0216481920803933E-3</v>
      </c>
      <c r="T2272" s="64">
        <f t="shared" si="820"/>
        <v>-1.2658227848101222E-2</v>
      </c>
      <c r="V2272" s="65"/>
      <c r="W2272" s="65"/>
      <c r="Y2272" s="15" t="str">
        <f t="shared" si="807"/>
        <v>EASY</v>
      </c>
      <c r="AA2272" s="66">
        <f t="shared" si="821"/>
        <v>4.413733302542866E-2</v>
      </c>
      <c r="AB2272">
        <f>LOOKUP($B2272,'07_L1政策步階'!$A$4:$A$14,'07_L1政策步階'!$C$4:$C$14)</f>
        <v>0</v>
      </c>
      <c r="AC2272" s="65"/>
      <c r="AD2272" s="65"/>
      <c r="AE2272" s="65"/>
      <c r="AF2272" s="65"/>
      <c r="AG2272" s="65"/>
      <c r="AH2272" s="65"/>
      <c r="AI2272" s="65"/>
      <c r="AJ2272" s="65"/>
      <c r="AK2272" s="65"/>
      <c r="AL2272">
        <f t="shared" si="808"/>
        <v>100</v>
      </c>
      <c r="AM2272">
        <f t="shared" si="809"/>
        <v>50</v>
      </c>
      <c r="AN2272" t="str">
        <f t="shared" si="810"/>
        <v/>
      </c>
      <c r="AO2272" t="str">
        <f t="shared" si="811"/>
        <v/>
      </c>
      <c r="AP2272" t="str">
        <f t="shared" si="812"/>
        <v/>
      </c>
      <c r="AQ2272" t="str">
        <f t="shared" si="813"/>
        <v/>
      </c>
      <c r="AR2272" t="str">
        <f t="shared" si="814"/>
        <v/>
      </c>
      <c r="AS2272" t="str">
        <f t="shared" si="815"/>
        <v/>
      </c>
      <c r="AT2272" t="str">
        <f t="shared" si="816"/>
        <v/>
      </c>
      <c r="AU2272" t="str">
        <f t="shared" si="817"/>
        <v/>
      </c>
      <c r="AV2272" t="str">
        <f t="shared" si="818"/>
        <v/>
      </c>
      <c r="AW2272">
        <f>'01_指標庫'!$H$4*ISNUMBER($F2272)+'01_指標庫'!$H$5*ISNUMBER($AA2272)+'01_指標庫'!$H$6*ISNUMBER($G2272)+'01_指標庫'!$H$7*ISNUMBER($H2272)+'01_指標庫'!$H$8*ISNUMBER($AF2272)+'01_指標庫'!$H$9*ISNUMBER($AG2272)+'01_指標庫'!$H$10*ISNUMBER($AB2272)+'01_指標庫'!$H$11*ISNUMBER($AC2272)+'01_指標庫'!$H$12*ISNUMBER($AD2272)+'01_指標庫'!$H$13*ISNUMBER($AE2272)+'01_指標庫'!$H$14*ISNUMBER($I2272)+'01_指標庫'!$H$15*ISNUMBER($AH2272)+'01_指標庫'!$H$16*ISNUMBER($K2272)+'01_指標庫'!$H$17*ISNUMBER($AI2272)+'01_指標庫'!$H$18*ISNUMBER($AJ2272)+'01_指標庫'!$H$19*ISNUMBER($AK2272)+'01_指標庫'!$H$20*ISNUMBER($BB2272)+'01_指標庫'!$H$21*ISNUMBER($BC2272)</f>
        <v>51</v>
      </c>
      <c r="AX2272">
        <f>IF(AW2272=0,50,ROUND(('01_指標庫'!$H$4*IF(ISNUMBER($F2272),L2272,0)+'01_指標庫'!$H$5*IF(ISNUMBER($AA2272),AL2272,0)+'01_指標庫'!$H$6*IF(ISNUMBER($G2272),M2272,0)+'01_指標庫'!$H$7*IF(ISNUMBER($H2272),N2272,0)+'01_指標庫'!$H$8*IF(ISNUMBER($AF2272),AQ2272,0)+'01_指標庫'!$H$9*IF(ISNUMBER($AG2272),AR2272,0)+'01_指標庫'!$H$10*IF(ISNUMBER($AB2272),AM2272,0)+'01_指標庫'!$H$11*IF(ISNUMBER($AC2272),AN2272,0)+'01_指標庫'!$H$12*IF(ISNUMBER($AD2272),AO2272,0)+'01_指標庫'!$H$13*IF(ISNUMBER($AE2272),AP2272,0)+'01_指標庫'!$H$14*IF(ISNUMBER($I2272),O2272,0)+'01_指標庫'!$H$15*IF(ISNUMBER($AH2272),AS2272,0)+'01_指標庫'!$H$16*IF(ISNUMBER($K2272),P2272,0)+'01_指標庫'!$H$17*IF(ISNUMBER($AI2272),AT2272,0)+'01_指標庫'!$H$18*IF(ISNUMBER($AJ2272),AU2272,0)+'01_指標庫'!$H$19*IF(ISNUMBER($AK2272),AV2272,0)+'01_指標庫'!$H$20*IF(ISNUMBER($BB2272),BB2272,0)+'01_指標庫'!$H$21*IF(ISNUMBER($BC2272),BC2272,0))/AW2272,1))</f>
        <v>89.2</v>
      </c>
      <c r="AY2272" s="67"/>
      <c r="AZ2272" s="67"/>
      <c r="BA2272" s="66">
        <f t="shared" si="822"/>
        <v>2.1772685896706001E-3</v>
      </c>
      <c r="BB2272">
        <f t="shared" si="823"/>
        <v>50</v>
      </c>
      <c r="BC2272" t="str">
        <f t="shared" si="824"/>
        <v/>
      </c>
    </row>
    <row r="2273" spans="1:55" ht="15" customHeight="1">
      <c r="A2273" s="56">
        <v>2269</v>
      </c>
      <c r="B2273" s="57">
        <v>45855</v>
      </c>
      <c r="C2273" s="56">
        <v>2025</v>
      </c>
      <c r="D2273" s="58" t="s">
        <v>239</v>
      </c>
      <c r="E2273" s="59">
        <v>23081.05</v>
      </c>
      <c r="F2273" s="60">
        <v>0.108737</v>
      </c>
      <c r="G2273" s="60">
        <v>0</v>
      </c>
      <c r="H2273" s="61">
        <v>0.69389999999999996</v>
      </c>
      <c r="I2273" s="62">
        <v>291</v>
      </c>
      <c r="J2273" s="56" t="s">
        <v>235</v>
      </c>
      <c r="K2273" s="63">
        <v>16.52</v>
      </c>
      <c r="L2273" s="56">
        <f t="shared" si="802"/>
        <v>100</v>
      </c>
      <c r="M2273" s="56">
        <f t="shared" si="803"/>
        <v>100</v>
      </c>
      <c r="N2273" s="56">
        <f t="shared" si="804"/>
        <v>100</v>
      </c>
      <c r="O2273" s="56">
        <f t="shared" si="805"/>
        <v>100</v>
      </c>
      <c r="P2273" s="56">
        <f t="shared" si="806"/>
        <v>100</v>
      </c>
      <c r="Q2273" s="63"/>
      <c r="R2273" s="56"/>
      <c r="S2273" s="60">
        <f t="shared" si="819"/>
        <v>7.5554490424074583E-3</v>
      </c>
      <c r="T2273" s="64">
        <f t="shared" si="820"/>
        <v>-3.7296037296037365E-2</v>
      </c>
      <c r="V2273" s="65"/>
      <c r="W2273" s="65"/>
      <c r="Y2273" s="15" t="str">
        <f t="shared" si="807"/>
        <v>EASY</v>
      </c>
      <c r="AA2273" s="66">
        <f t="shared" si="821"/>
        <v>4.6384499296366011E-2</v>
      </c>
      <c r="AB2273">
        <f>LOOKUP($B2273,'07_L1政策步階'!$A$4:$A$14,'07_L1政策步階'!$C$4:$C$14)</f>
        <v>0</v>
      </c>
      <c r="AC2273" s="65"/>
      <c r="AD2273" s="65"/>
      <c r="AE2273" s="65"/>
      <c r="AF2273" s="65"/>
      <c r="AG2273" s="65"/>
      <c r="AH2273" s="65"/>
      <c r="AI2273" s="65"/>
      <c r="AJ2273" s="65"/>
      <c r="AK2273" s="65"/>
      <c r="AL2273">
        <f t="shared" si="808"/>
        <v>100</v>
      </c>
      <c r="AM2273">
        <f t="shared" si="809"/>
        <v>50</v>
      </c>
      <c r="AN2273" t="str">
        <f t="shared" si="810"/>
        <v/>
      </c>
      <c r="AO2273" t="str">
        <f t="shared" si="811"/>
        <v/>
      </c>
      <c r="AP2273" t="str">
        <f t="shared" si="812"/>
        <v/>
      </c>
      <c r="AQ2273" t="str">
        <f t="shared" si="813"/>
        <v/>
      </c>
      <c r="AR2273" t="str">
        <f t="shared" si="814"/>
        <v/>
      </c>
      <c r="AS2273" t="str">
        <f t="shared" si="815"/>
        <v/>
      </c>
      <c r="AT2273" t="str">
        <f t="shared" si="816"/>
        <v/>
      </c>
      <c r="AU2273" t="str">
        <f t="shared" si="817"/>
        <v/>
      </c>
      <c r="AV2273" t="str">
        <f t="shared" si="818"/>
        <v/>
      </c>
      <c r="AW2273">
        <f>'01_指標庫'!$H$4*ISNUMBER($F2273)+'01_指標庫'!$H$5*ISNUMBER($AA2273)+'01_指標庫'!$H$6*ISNUMBER($G2273)+'01_指標庫'!$H$7*ISNUMBER($H2273)+'01_指標庫'!$H$8*ISNUMBER($AF2273)+'01_指標庫'!$H$9*ISNUMBER($AG2273)+'01_指標庫'!$H$10*ISNUMBER($AB2273)+'01_指標庫'!$H$11*ISNUMBER($AC2273)+'01_指標庫'!$H$12*ISNUMBER($AD2273)+'01_指標庫'!$H$13*ISNUMBER($AE2273)+'01_指標庫'!$H$14*ISNUMBER($I2273)+'01_指標庫'!$H$15*ISNUMBER($AH2273)+'01_指標庫'!$H$16*ISNUMBER($K2273)+'01_指標庫'!$H$17*ISNUMBER($AI2273)+'01_指標庫'!$H$18*ISNUMBER($AJ2273)+'01_指標庫'!$H$19*ISNUMBER($AK2273)+'01_指標庫'!$H$20*ISNUMBER($BB2273)+'01_指標庫'!$H$21*ISNUMBER($BC2273)</f>
        <v>51</v>
      </c>
      <c r="AX2273">
        <f>IF(AW2273=0,50,ROUND(('01_指標庫'!$H$4*IF(ISNUMBER($F2273),L2273,0)+'01_指標庫'!$H$5*IF(ISNUMBER($AA2273),AL2273,0)+'01_指標庫'!$H$6*IF(ISNUMBER($G2273),M2273,0)+'01_指標庫'!$H$7*IF(ISNUMBER($H2273),N2273,0)+'01_指標庫'!$H$8*IF(ISNUMBER($AF2273),AQ2273,0)+'01_指標庫'!$H$9*IF(ISNUMBER($AG2273),AR2273,0)+'01_指標庫'!$H$10*IF(ISNUMBER($AB2273),AM2273,0)+'01_指標庫'!$H$11*IF(ISNUMBER($AC2273),AN2273,0)+'01_指標庫'!$H$12*IF(ISNUMBER($AD2273),AO2273,0)+'01_指標庫'!$H$13*IF(ISNUMBER($AE2273),AP2273,0)+'01_指標庫'!$H$14*IF(ISNUMBER($I2273),O2273,0)+'01_指標庫'!$H$15*IF(ISNUMBER($AH2273),AS2273,0)+'01_指標庫'!$H$16*IF(ISNUMBER($K2273),P2273,0)+'01_指標庫'!$H$17*IF(ISNUMBER($AI2273),AT2273,0)+'01_指標庫'!$H$18*IF(ISNUMBER($AJ2273),AU2273,0)+'01_指標庫'!$H$19*IF(ISNUMBER($AK2273),AV2273,0)+'01_指標庫'!$H$20*IF(ISNUMBER($BB2273),BB2273,0)+'01_指標庫'!$H$21*IF(ISNUMBER($BC2273),BC2273,0))/AW2273,1))</f>
        <v>89.2</v>
      </c>
      <c r="AY2273" s="67"/>
      <c r="AZ2273" s="67"/>
      <c r="BA2273" s="66">
        <f t="shared" si="822"/>
        <v>2.4550597306824962E-3</v>
      </c>
      <c r="BB2273">
        <f t="shared" si="823"/>
        <v>50</v>
      </c>
      <c r="BC2273" t="str">
        <f t="shared" si="824"/>
        <v/>
      </c>
    </row>
    <row r="2274" spans="1:55" ht="15" customHeight="1">
      <c r="A2274" s="56">
        <v>2270</v>
      </c>
      <c r="B2274" s="57">
        <v>45856</v>
      </c>
      <c r="C2274" s="56">
        <v>2025</v>
      </c>
      <c r="D2274" s="58" t="s">
        <v>234</v>
      </c>
      <c r="E2274" s="59">
        <v>23065.47</v>
      </c>
      <c r="F2274" s="60">
        <v>0.10717599999999999</v>
      </c>
      <c r="G2274" s="60">
        <v>-6.7500000000000004E-4</v>
      </c>
      <c r="H2274" s="61">
        <v>0.69389999999999996</v>
      </c>
      <c r="I2274" s="62">
        <v>293</v>
      </c>
      <c r="J2274" s="56" t="s">
        <v>235</v>
      </c>
      <c r="K2274" s="63">
        <v>16.41</v>
      </c>
      <c r="L2274" s="56">
        <f t="shared" si="802"/>
        <v>100</v>
      </c>
      <c r="M2274" s="56">
        <f t="shared" si="803"/>
        <v>100</v>
      </c>
      <c r="N2274" s="56">
        <f t="shared" si="804"/>
        <v>100</v>
      </c>
      <c r="O2274" s="56">
        <f t="shared" si="805"/>
        <v>100</v>
      </c>
      <c r="P2274" s="56">
        <f t="shared" si="806"/>
        <v>100</v>
      </c>
      <c r="Q2274" s="63"/>
      <c r="R2274" s="56"/>
      <c r="S2274" s="60">
        <f t="shared" si="819"/>
        <v>-6.7501261857660921E-4</v>
      </c>
      <c r="T2274" s="64">
        <f t="shared" si="820"/>
        <v>-6.6585956416465031E-3</v>
      </c>
      <c r="V2274" s="65"/>
      <c r="W2274" s="65"/>
      <c r="Y2274" s="15" t="str">
        <f t="shared" si="807"/>
        <v>EASY</v>
      </c>
      <c r="AA2274" s="66">
        <f t="shared" si="821"/>
        <v>4.8760052650103747E-2</v>
      </c>
      <c r="AB2274">
        <f>LOOKUP($B2274,'07_L1政策步階'!$A$4:$A$14,'07_L1政策步階'!$C$4:$C$14)</f>
        <v>0</v>
      </c>
      <c r="AC2274" s="65"/>
      <c r="AD2274" s="65"/>
      <c r="AE2274" s="65"/>
      <c r="AF2274" s="65"/>
      <c r="AG2274" s="65"/>
      <c r="AH2274" s="65"/>
      <c r="AI2274" s="65"/>
      <c r="AJ2274" s="65"/>
      <c r="AK2274" s="65"/>
      <c r="AL2274">
        <f t="shared" si="808"/>
        <v>100</v>
      </c>
      <c r="AM2274">
        <f t="shared" si="809"/>
        <v>50</v>
      </c>
      <c r="AN2274" t="str">
        <f t="shared" si="810"/>
        <v/>
      </c>
      <c r="AO2274" t="str">
        <f t="shared" si="811"/>
        <v/>
      </c>
      <c r="AP2274" t="str">
        <f t="shared" si="812"/>
        <v/>
      </c>
      <c r="AQ2274" t="str">
        <f t="shared" si="813"/>
        <v/>
      </c>
      <c r="AR2274" t="str">
        <f t="shared" si="814"/>
        <v/>
      </c>
      <c r="AS2274" t="str">
        <f t="shared" si="815"/>
        <v/>
      </c>
      <c r="AT2274" t="str">
        <f t="shared" si="816"/>
        <v/>
      </c>
      <c r="AU2274" t="str">
        <f t="shared" si="817"/>
        <v/>
      </c>
      <c r="AV2274" t="str">
        <f t="shared" si="818"/>
        <v/>
      </c>
      <c r="AW2274">
        <f>'01_指標庫'!$H$4*ISNUMBER($F2274)+'01_指標庫'!$H$5*ISNUMBER($AA2274)+'01_指標庫'!$H$6*ISNUMBER($G2274)+'01_指標庫'!$H$7*ISNUMBER($H2274)+'01_指標庫'!$H$8*ISNUMBER($AF2274)+'01_指標庫'!$H$9*ISNUMBER($AG2274)+'01_指標庫'!$H$10*ISNUMBER($AB2274)+'01_指標庫'!$H$11*ISNUMBER($AC2274)+'01_指標庫'!$H$12*ISNUMBER($AD2274)+'01_指標庫'!$H$13*ISNUMBER($AE2274)+'01_指標庫'!$H$14*ISNUMBER($I2274)+'01_指標庫'!$H$15*ISNUMBER($AH2274)+'01_指標庫'!$H$16*ISNUMBER($K2274)+'01_指標庫'!$H$17*ISNUMBER($AI2274)+'01_指標庫'!$H$18*ISNUMBER($AJ2274)+'01_指標庫'!$H$19*ISNUMBER($AK2274)+'01_指標庫'!$H$20*ISNUMBER($BB2274)+'01_指標庫'!$H$21*ISNUMBER($BC2274)</f>
        <v>51</v>
      </c>
      <c r="AX2274">
        <f>IF(AW2274=0,50,ROUND(('01_指標庫'!$H$4*IF(ISNUMBER($F2274),L2274,0)+'01_指標庫'!$H$5*IF(ISNUMBER($AA2274),AL2274,0)+'01_指標庫'!$H$6*IF(ISNUMBER($G2274),M2274,0)+'01_指標庫'!$H$7*IF(ISNUMBER($H2274),N2274,0)+'01_指標庫'!$H$8*IF(ISNUMBER($AF2274),AQ2274,0)+'01_指標庫'!$H$9*IF(ISNUMBER($AG2274),AR2274,0)+'01_指標庫'!$H$10*IF(ISNUMBER($AB2274),AM2274,0)+'01_指標庫'!$H$11*IF(ISNUMBER($AC2274),AN2274,0)+'01_指標庫'!$H$12*IF(ISNUMBER($AD2274),AO2274,0)+'01_指標庫'!$H$13*IF(ISNUMBER($AE2274),AP2274,0)+'01_指標庫'!$H$14*IF(ISNUMBER($I2274),O2274,0)+'01_指標庫'!$H$15*IF(ISNUMBER($AH2274),AS2274,0)+'01_指標庫'!$H$16*IF(ISNUMBER($K2274),P2274,0)+'01_指標庫'!$H$17*IF(ISNUMBER($AI2274),AT2274,0)+'01_指標庫'!$H$18*IF(ISNUMBER($AJ2274),AU2274,0)+'01_指標庫'!$H$19*IF(ISNUMBER($AK2274),AV2274,0)+'01_指標庫'!$H$20*IF(ISNUMBER($BB2274),BB2274,0)+'01_指標庫'!$H$21*IF(ISNUMBER($BC2274),BC2274,0))/AW2274,1))</f>
        <v>89.2</v>
      </c>
      <c r="AY2274" s="67"/>
      <c r="AZ2274" s="67"/>
      <c r="BA2274" s="66">
        <f t="shared" si="822"/>
        <v>4.0764935123436263E-3</v>
      </c>
      <c r="BB2274">
        <f t="shared" si="823"/>
        <v>50</v>
      </c>
      <c r="BC2274" t="str">
        <f t="shared" si="824"/>
        <v/>
      </c>
    </row>
    <row r="2275" spans="1:55" ht="15" customHeight="1">
      <c r="A2275" s="56">
        <v>2271</v>
      </c>
      <c r="B2275" s="57">
        <v>45859</v>
      </c>
      <c r="C2275" s="56">
        <v>2025</v>
      </c>
      <c r="D2275" s="58" t="s">
        <v>236</v>
      </c>
      <c r="E2275" s="59">
        <v>23180.06</v>
      </c>
      <c r="F2275" s="60">
        <v>0.111844</v>
      </c>
      <c r="G2275" s="60">
        <v>0</v>
      </c>
      <c r="H2275" s="61">
        <v>0.69389999999999996</v>
      </c>
      <c r="I2275" s="62">
        <v>289</v>
      </c>
      <c r="J2275" s="56" t="s">
        <v>235</v>
      </c>
      <c r="K2275" s="63">
        <v>16.649999999999999</v>
      </c>
      <c r="L2275" s="56">
        <f t="shared" si="802"/>
        <v>100</v>
      </c>
      <c r="M2275" s="56">
        <f t="shared" si="803"/>
        <v>100</v>
      </c>
      <c r="N2275" s="56">
        <f t="shared" si="804"/>
        <v>100</v>
      </c>
      <c r="O2275" s="56">
        <f t="shared" si="805"/>
        <v>100</v>
      </c>
      <c r="P2275" s="56">
        <f t="shared" si="806"/>
        <v>100</v>
      </c>
      <c r="Q2275" s="63"/>
      <c r="R2275" s="56"/>
      <c r="S2275" s="60">
        <f t="shared" si="819"/>
        <v>4.9680323010976579E-3</v>
      </c>
      <c r="T2275" s="64">
        <f t="shared" si="820"/>
        <v>1.4625228519195455E-2</v>
      </c>
      <c r="V2275" s="65"/>
      <c r="W2275" s="65"/>
      <c r="Y2275" s="15" t="str">
        <f t="shared" si="807"/>
        <v>EASY</v>
      </c>
      <c r="AA2275" s="66">
        <f t="shared" si="821"/>
        <v>5.1152787160469781E-2</v>
      </c>
      <c r="AB2275">
        <f>LOOKUP($B2275,'07_L1政策步階'!$A$4:$A$14,'07_L1政策步階'!$C$4:$C$14)</f>
        <v>0</v>
      </c>
      <c r="AC2275" s="65"/>
      <c r="AD2275" s="65"/>
      <c r="AE2275" s="65"/>
      <c r="AF2275" s="65"/>
      <c r="AG2275" s="65"/>
      <c r="AH2275" s="65"/>
      <c r="AI2275" s="65"/>
      <c r="AJ2275" s="65"/>
      <c r="AK2275" s="65"/>
      <c r="AL2275">
        <f t="shared" si="808"/>
        <v>100</v>
      </c>
      <c r="AM2275">
        <f t="shared" si="809"/>
        <v>50</v>
      </c>
      <c r="AN2275" t="str">
        <f t="shared" si="810"/>
        <v/>
      </c>
      <c r="AO2275" t="str">
        <f t="shared" si="811"/>
        <v/>
      </c>
      <c r="AP2275" t="str">
        <f t="shared" si="812"/>
        <v/>
      </c>
      <c r="AQ2275" t="str">
        <f t="shared" si="813"/>
        <v/>
      </c>
      <c r="AR2275" t="str">
        <f t="shared" si="814"/>
        <v/>
      </c>
      <c r="AS2275" t="str">
        <f t="shared" si="815"/>
        <v/>
      </c>
      <c r="AT2275" t="str">
        <f t="shared" si="816"/>
        <v/>
      </c>
      <c r="AU2275" t="str">
        <f t="shared" si="817"/>
        <v/>
      </c>
      <c r="AV2275" t="str">
        <f t="shared" si="818"/>
        <v/>
      </c>
      <c r="AW2275">
        <f>'01_指標庫'!$H$4*ISNUMBER($F2275)+'01_指標庫'!$H$5*ISNUMBER($AA2275)+'01_指標庫'!$H$6*ISNUMBER($G2275)+'01_指標庫'!$H$7*ISNUMBER($H2275)+'01_指標庫'!$H$8*ISNUMBER($AF2275)+'01_指標庫'!$H$9*ISNUMBER($AG2275)+'01_指標庫'!$H$10*ISNUMBER($AB2275)+'01_指標庫'!$H$11*ISNUMBER($AC2275)+'01_指標庫'!$H$12*ISNUMBER($AD2275)+'01_指標庫'!$H$13*ISNUMBER($AE2275)+'01_指標庫'!$H$14*ISNUMBER($I2275)+'01_指標庫'!$H$15*ISNUMBER($AH2275)+'01_指標庫'!$H$16*ISNUMBER($K2275)+'01_指標庫'!$H$17*ISNUMBER($AI2275)+'01_指標庫'!$H$18*ISNUMBER($AJ2275)+'01_指標庫'!$H$19*ISNUMBER($AK2275)+'01_指標庫'!$H$20*ISNUMBER($BB2275)+'01_指標庫'!$H$21*ISNUMBER($BC2275)</f>
        <v>51</v>
      </c>
      <c r="AX2275">
        <f>IF(AW2275=0,50,ROUND(('01_指標庫'!$H$4*IF(ISNUMBER($F2275),L2275,0)+'01_指標庫'!$H$5*IF(ISNUMBER($AA2275),AL2275,0)+'01_指標庫'!$H$6*IF(ISNUMBER($G2275),M2275,0)+'01_指標庫'!$H$7*IF(ISNUMBER($H2275),N2275,0)+'01_指標庫'!$H$8*IF(ISNUMBER($AF2275),AQ2275,0)+'01_指標庫'!$H$9*IF(ISNUMBER($AG2275),AR2275,0)+'01_指標庫'!$H$10*IF(ISNUMBER($AB2275),AM2275,0)+'01_指標庫'!$H$11*IF(ISNUMBER($AC2275),AN2275,0)+'01_指標庫'!$H$12*IF(ISNUMBER($AD2275),AO2275,0)+'01_指標庫'!$H$13*IF(ISNUMBER($AE2275),AP2275,0)+'01_指標庫'!$H$14*IF(ISNUMBER($I2275),O2275,0)+'01_指標庫'!$H$15*IF(ISNUMBER($AH2275),AS2275,0)+'01_指標庫'!$H$16*IF(ISNUMBER($K2275),P2275,0)+'01_指標庫'!$H$17*IF(ISNUMBER($AI2275),AT2275,0)+'01_指標庫'!$H$18*IF(ISNUMBER($AJ2275),AU2275,0)+'01_指標庫'!$H$19*IF(ISNUMBER($AK2275),AV2275,0)+'01_指標庫'!$H$20*IF(ISNUMBER($BB2275),BB2275,0)+'01_指標庫'!$H$21*IF(ISNUMBER($BC2275),BC2275,0))/AW2275,1))</f>
        <v>89.2</v>
      </c>
      <c r="AY2275" s="67"/>
      <c r="AZ2275" s="67"/>
      <c r="BA2275" s="66">
        <f t="shared" si="822"/>
        <v>4.7413550642569913E-3</v>
      </c>
      <c r="BB2275">
        <f t="shared" si="823"/>
        <v>50</v>
      </c>
      <c r="BC2275" t="str">
        <f t="shared" si="824"/>
        <v/>
      </c>
    </row>
    <row r="2276" spans="1:55" ht="15" customHeight="1">
      <c r="A2276" s="56">
        <v>2272</v>
      </c>
      <c r="B2276" s="57">
        <v>45860</v>
      </c>
      <c r="C2276" s="56">
        <v>2025</v>
      </c>
      <c r="D2276" s="58" t="s">
        <v>237</v>
      </c>
      <c r="E2276" s="59">
        <v>23063.58</v>
      </c>
      <c r="F2276" s="60">
        <v>0.10538500000000001</v>
      </c>
      <c r="G2276" s="60">
        <v>-5.025E-3</v>
      </c>
      <c r="H2276" s="61">
        <v>0.77549999999999997</v>
      </c>
      <c r="I2276" s="62">
        <v>290</v>
      </c>
      <c r="J2276" s="56" t="s">
        <v>235</v>
      </c>
      <c r="K2276" s="63">
        <v>16.5</v>
      </c>
      <c r="L2276" s="56">
        <f t="shared" si="802"/>
        <v>100</v>
      </c>
      <c r="M2276" s="56">
        <f t="shared" si="803"/>
        <v>100</v>
      </c>
      <c r="N2276" s="56">
        <f t="shared" si="804"/>
        <v>100</v>
      </c>
      <c r="O2276" s="56">
        <f t="shared" si="805"/>
        <v>100</v>
      </c>
      <c r="P2276" s="56">
        <f t="shared" si="806"/>
        <v>100</v>
      </c>
      <c r="Q2276" s="63"/>
      <c r="R2276" s="56"/>
      <c r="S2276" s="60">
        <f t="shared" si="819"/>
        <v>-5.0250085633946062E-3</v>
      </c>
      <c r="T2276" s="64">
        <f t="shared" si="820"/>
        <v>-9.009009009008917E-3</v>
      </c>
      <c r="V2276" s="65"/>
      <c r="W2276" s="65"/>
      <c r="Y2276" s="15" t="str">
        <f t="shared" si="807"/>
        <v>EASY</v>
      </c>
      <c r="AA2276" s="66">
        <f t="shared" si="821"/>
        <v>5.319965866739107E-2</v>
      </c>
      <c r="AB2276">
        <f>LOOKUP($B2276,'07_L1政策步階'!$A$4:$A$14,'07_L1政策步階'!$C$4:$C$14)</f>
        <v>0</v>
      </c>
      <c r="AC2276" s="65"/>
      <c r="AD2276" s="65"/>
      <c r="AE2276" s="65"/>
      <c r="AF2276" s="65"/>
      <c r="AG2276" s="65"/>
      <c r="AH2276" s="65"/>
      <c r="AI2276" s="65"/>
      <c r="AJ2276" s="65"/>
      <c r="AK2276" s="65"/>
      <c r="AL2276">
        <f t="shared" si="808"/>
        <v>100</v>
      </c>
      <c r="AM2276">
        <f t="shared" si="809"/>
        <v>50</v>
      </c>
      <c r="AN2276" t="str">
        <f t="shared" si="810"/>
        <v/>
      </c>
      <c r="AO2276" t="str">
        <f t="shared" si="811"/>
        <v/>
      </c>
      <c r="AP2276" t="str">
        <f t="shared" si="812"/>
        <v/>
      </c>
      <c r="AQ2276" t="str">
        <f t="shared" si="813"/>
        <v/>
      </c>
      <c r="AR2276" t="str">
        <f t="shared" si="814"/>
        <v/>
      </c>
      <c r="AS2276" t="str">
        <f t="shared" si="815"/>
        <v/>
      </c>
      <c r="AT2276" t="str">
        <f t="shared" si="816"/>
        <v/>
      </c>
      <c r="AU2276" t="str">
        <f t="shared" si="817"/>
        <v/>
      </c>
      <c r="AV2276" t="str">
        <f t="shared" si="818"/>
        <v/>
      </c>
      <c r="AW2276">
        <f>'01_指標庫'!$H$4*ISNUMBER($F2276)+'01_指標庫'!$H$5*ISNUMBER($AA2276)+'01_指標庫'!$H$6*ISNUMBER($G2276)+'01_指標庫'!$H$7*ISNUMBER($H2276)+'01_指標庫'!$H$8*ISNUMBER($AF2276)+'01_指標庫'!$H$9*ISNUMBER($AG2276)+'01_指標庫'!$H$10*ISNUMBER($AB2276)+'01_指標庫'!$H$11*ISNUMBER($AC2276)+'01_指標庫'!$H$12*ISNUMBER($AD2276)+'01_指標庫'!$H$13*ISNUMBER($AE2276)+'01_指標庫'!$H$14*ISNUMBER($I2276)+'01_指標庫'!$H$15*ISNUMBER($AH2276)+'01_指標庫'!$H$16*ISNUMBER($K2276)+'01_指標庫'!$H$17*ISNUMBER($AI2276)+'01_指標庫'!$H$18*ISNUMBER($AJ2276)+'01_指標庫'!$H$19*ISNUMBER($AK2276)+'01_指標庫'!$H$20*ISNUMBER($BB2276)+'01_指標庫'!$H$21*ISNUMBER($BC2276)</f>
        <v>51</v>
      </c>
      <c r="AX2276">
        <f>IF(AW2276=0,50,ROUND(('01_指標庫'!$H$4*IF(ISNUMBER($F2276),L2276,0)+'01_指標庫'!$H$5*IF(ISNUMBER($AA2276),AL2276,0)+'01_指標庫'!$H$6*IF(ISNUMBER($G2276),M2276,0)+'01_指標庫'!$H$7*IF(ISNUMBER($H2276),N2276,0)+'01_指標庫'!$H$8*IF(ISNUMBER($AF2276),AQ2276,0)+'01_指標庫'!$H$9*IF(ISNUMBER($AG2276),AR2276,0)+'01_指標庫'!$H$10*IF(ISNUMBER($AB2276),AM2276,0)+'01_指標庫'!$H$11*IF(ISNUMBER($AC2276),AN2276,0)+'01_指標庫'!$H$12*IF(ISNUMBER($AD2276),AO2276,0)+'01_指標庫'!$H$13*IF(ISNUMBER($AE2276),AP2276,0)+'01_指標庫'!$H$14*IF(ISNUMBER($I2276),O2276,0)+'01_指標庫'!$H$15*IF(ISNUMBER($AH2276),AS2276,0)+'01_指標庫'!$H$16*IF(ISNUMBER($K2276),P2276,0)+'01_指標庫'!$H$17*IF(ISNUMBER($AI2276),AT2276,0)+'01_指標庫'!$H$18*IF(ISNUMBER($AJ2276),AU2276,0)+'01_指標庫'!$H$19*IF(ISNUMBER($AK2276),AV2276,0)+'01_指標庫'!$H$20*IF(ISNUMBER($BB2276),BB2276,0)+'01_指標庫'!$H$21*IF(ISNUMBER($BC2276),BC2276,0))/AW2276,1))</f>
        <v>89.2</v>
      </c>
      <c r="AY2276" s="67"/>
      <c r="AZ2276" s="67"/>
      <c r="BA2276" s="66">
        <f t="shared" si="822"/>
        <v>4.7192944786773605E-3</v>
      </c>
      <c r="BB2276">
        <f t="shared" si="823"/>
        <v>50</v>
      </c>
      <c r="BC2276" t="str">
        <f t="shared" si="824"/>
        <v/>
      </c>
    </row>
    <row r="2277" spans="1:55" ht="15" customHeight="1">
      <c r="A2277" s="56">
        <v>2273</v>
      </c>
      <c r="B2277" s="57">
        <v>45861</v>
      </c>
      <c r="C2277" s="56">
        <v>2025</v>
      </c>
      <c r="D2277" s="58" t="s">
        <v>238</v>
      </c>
      <c r="E2277" s="59">
        <v>23162.41</v>
      </c>
      <c r="F2277" s="60">
        <v>0.10922800000000001</v>
      </c>
      <c r="G2277" s="60">
        <v>-7.6099999999999996E-4</v>
      </c>
      <c r="H2277" s="61">
        <v>0.75509999999999999</v>
      </c>
      <c r="I2277" s="62">
        <v>283</v>
      </c>
      <c r="J2277" s="56" t="s">
        <v>235</v>
      </c>
      <c r="K2277" s="63">
        <v>15.37</v>
      </c>
      <c r="L2277" s="56">
        <f t="shared" si="802"/>
        <v>100</v>
      </c>
      <c r="M2277" s="56">
        <f t="shared" si="803"/>
        <v>100</v>
      </c>
      <c r="N2277" s="56">
        <f t="shared" si="804"/>
        <v>100</v>
      </c>
      <c r="O2277" s="56">
        <f t="shared" si="805"/>
        <v>100</v>
      </c>
      <c r="P2277" s="56">
        <f t="shared" si="806"/>
        <v>100</v>
      </c>
      <c r="Q2277" s="63"/>
      <c r="R2277" s="56"/>
      <c r="S2277" s="60">
        <f t="shared" si="819"/>
        <v>4.2851109845045698E-3</v>
      </c>
      <c r="T2277" s="64">
        <f t="shared" si="820"/>
        <v>-6.8484848484848482E-2</v>
      </c>
      <c r="V2277" s="65"/>
      <c r="W2277" s="65"/>
      <c r="Y2277" s="15" t="str">
        <f t="shared" si="807"/>
        <v>EASY</v>
      </c>
      <c r="AA2277" s="66">
        <f t="shared" si="821"/>
        <v>5.5322412613282523E-2</v>
      </c>
      <c r="AB2277">
        <f>LOOKUP($B2277,'07_L1政策步階'!$A$4:$A$14,'07_L1政策步階'!$C$4:$C$14)</f>
        <v>0</v>
      </c>
      <c r="AC2277" s="65"/>
      <c r="AD2277" s="65"/>
      <c r="AE2277" s="65"/>
      <c r="AF2277" s="65"/>
      <c r="AG2277" s="65"/>
      <c r="AH2277" s="65"/>
      <c r="AI2277" s="65"/>
      <c r="AJ2277" s="65"/>
      <c r="AK2277" s="65"/>
      <c r="AL2277">
        <f t="shared" si="808"/>
        <v>100</v>
      </c>
      <c r="AM2277">
        <f t="shared" si="809"/>
        <v>50</v>
      </c>
      <c r="AN2277" t="str">
        <f t="shared" si="810"/>
        <v/>
      </c>
      <c r="AO2277" t="str">
        <f t="shared" si="811"/>
        <v/>
      </c>
      <c r="AP2277" t="str">
        <f t="shared" si="812"/>
        <v/>
      </c>
      <c r="AQ2277" t="str">
        <f t="shared" si="813"/>
        <v/>
      </c>
      <c r="AR2277" t="str">
        <f t="shared" si="814"/>
        <v/>
      </c>
      <c r="AS2277" t="str">
        <f t="shared" si="815"/>
        <v/>
      </c>
      <c r="AT2277" t="str">
        <f t="shared" si="816"/>
        <v/>
      </c>
      <c r="AU2277" t="str">
        <f t="shared" si="817"/>
        <v/>
      </c>
      <c r="AV2277" t="str">
        <f t="shared" si="818"/>
        <v/>
      </c>
      <c r="AW2277">
        <f>'01_指標庫'!$H$4*ISNUMBER($F2277)+'01_指標庫'!$H$5*ISNUMBER($AA2277)+'01_指標庫'!$H$6*ISNUMBER($G2277)+'01_指標庫'!$H$7*ISNUMBER($H2277)+'01_指標庫'!$H$8*ISNUMBER($AF2277)+'01_指標庫'!$H$9*ISNUMBER($AG2277)+'01_指標庫'!$H$10*ISNUMBER($AB2277)+'01_指標庫'!$H$11*ISNUMBER($AC2277)+'01_指標庫'!$H$12*ISNUMBER($AD2277)+'01_指標庫'!$H$13*ISNUMBER($AE2277)+'01_指標庫'!$H$14*ISNUMBER($I2277)+'01_指標庫'!$H$15*ISNUMBER($AH2277)+'01_指標庫'!$H$16*ISNUMBER($K2277)+'01_指標庫'!$H$17*ISNUMBER($AI2277)+'01_指標庫'!$H$18*ISNUMBER($AJ2277)+'01_指標庫'!$H$19*ISNUMBER($AK2277)+'01_指標庫'!$H$20*ISNUMBER($BB2277)+'01_指標庫'!$H$21*ISNUMBER($BC2277)</f>
        <v>51</v>
      </c>
      <c r="AX2277">
        <f>IF(AW2277=0,50,ROUND(('01_指標庫'!$H$4*IF(ISNUMBER($F2277),L2277,0)+'01_指標庫'!$H$5*IF(ISNUMBER($AA2277),AL2277,0)+'01_指標庫'!$H$6*IF(ISNUMBER($G2277),M2277,0)+'01_指標庫'!$H$7*IF(ISNUMBER($H2277),N2277,0)+'01_指標庫'!$H$8*IF(ISNUMBER($AF2277),AQ2277,0)+'01_指標庫'!$H$9*IF(ISNUMBER($AG2277),AR2277,0)+'01_指標庫'!$H$10*IF(ISNUMBER($AB2277),AM2277,0)+'01_指標庫'!$H$11*IF(ISNUMBER($AC2277),AN2277,0)+'01_指標庫'!$H$12*IF(ISNUMBER($AD2277),AO2277,0)+'01_指標庫'!$H$13*IF(ISNUMBER($AE2277),AP2277,0)+'01_指標庫'!$H$14*IF(ISNUMBER($I2277),O2277,0)+'01_指標庫'!$H$15*IF(ISNUMBER($AH2277),AS2277,0)+'01_指標庫'!$H$16*IF(ISNUMBER($K2277),P2277,0)+'01_指標庫'!$H$17*IF(ISNUMBER($AI2277),AT2277,0)+'01_指標庫'!$H$18*IF(ISNUMBER($AJ2277),AU2277,0)+'01_指標庫'!$H$19*IF(ISNUMBER($AK2277),AV2277,0)+'01_指標庫'!$H$20*IF(ISNUMBER($BB2277),BB2277,0)+'01_指標庫'!$H$21*IF(ISNUMBER($BC2277),BC2277,0))/AW2277,1))</f>
        <v>89.2</v>
      </c>
      <c r="AY2277" s="67"/>
      <c r="AZ2277" s="67"/>
      <c r="BA2277" s="66">
        <f t="shared" si="822"/>
        <v>5.6329859777586311E-3</v>
      </c>
      <c r="BB2277">
        <f t="shared" si="823"/>
        <v>50</v>
      </c>
      <c r="BC2277" t="str">
        <f t="shared" si="824"/>
        <v/>
      </c>
    </row>
    <row r="2278" spans="1:55" ht="15" customHeight="1">
      <c r="A2278" s="56">
        <v>2274</v>
      </c>
      <c r="B2278" s="57">
        <v>45862</v>
      </c>
      <c r="C2278" s="56">
        <v>2025</v>
      </c>
      <c r="D2278" s="58" t="s">
        <v>239</v>
      </c>
      <c r="E2278" s="59">
        <v>23219.87</v>
      </c>
      <c r="F2278" s="60">
        <v>0.111069</v>
      </c>
      <c r="G2278" s="60">
        <v>0</v>
      </c>
      <c r="H2278" s="61">
        <v>0.75509999999999999</v>
      </c>
      <c r="I2278" s="62">
        <v>282</v>
      </c>
      <c r="J2278" s="56" t="s">
        <v>235</v>
      </c>
      <c r="K2278" s="63">
        <v>15.39</v>
      </c>
      <c r="L2278" s="56">
        <f t="shared" si="802"/>
        <v>100</v>
      </c>
      <c r="M2278" s="56">
        <f t="shared" si="803"/>
        <v>100</v>
      </c>
      <c r="N2278" s="56">
        <f t="shared" si="804"/>
        <v>100</v>
      </c>
      <c r="O2278" s="56">
        <f t="shared" si="805"/>
        <v>100</v>
      </c>
      <c r="P2278" s="56">
        <f t="shared" si="806"/>
        <v>100</v>
      </c>
      <c r="Q2278" s="63"/>
      <c r="R2278" s="56"/>
      <c r="S2278" s="60">
        <f t="shared" si="819"/>
        <v>2.4807435841087688E-3</v>
      </c>
      <c r="T2278" s="64">
        <f t="shared" si="820"/>
        <v>1.3012361743658385E-3</v>
      </c>
      <c r="V2278" s="65"/>
      <c r="W2278" s="65"/>
      <c r="Y2278" s="15" t="str">
        <f t="shared" si="807"/>
        <v>EASY</v>
      </c>
      <c r="AA2278" s="66">
        <f t="shared" si="821"/>
        <v>5.6707855434201315E-2</v>
      </c>
      <c r="AB2278">
        <f>LOOKUP($B2278,'07_L1政策步階'!$A$4:$A$14,'07_L1政策步階'!$C$4:$C$14)</f>
        <v>0</v>
      </c>
      <c r="AC2278" s="65"/>
      <c r="AD2278" s="65"/>
      <c r="AE2278" s="65"/>
      <c r="AF2278" s="65"/>
      <c r="AG2278" s="65"/>
      <c r="AH2278" s="65"/>
      <c r="AI2278" s="65"/>
      <c r="AJ2278" s="65"/>
      <c r="AK2278" s="65"/>
      <c r="AL2278">
        <f t="shared" si="808"/>
        <v>100</v>
      </c>
      <c r="AM2278">
        <f t="shared" si="809"/>
        <v>50</v>
      </c>
      <c r="AN2278" t="str">
        <f t="shared" si="810"/>
        <v/>
      </c>
      <c r="AO2278" t="str">
        <f t="shared" si="811"/>
        <v/>
      </c>
      <c r="AP2278" t="str">
        <f t="shared" si="812"/>
        <v/>
      </c>
      <c r="AQ2278" t="str">
        <f t="shared" si="813"/>
        <v/>
      </c>
      <c r="AR2278" t="str">
        <f t="shared" si="814"/>
        <v/>
      </c>
      <c r="AS2278" t="str">
        <f t="shared" si="815"/>
        <v/>
      </c>
      <c r="AT2278" t="str">
        <f t="shared" si="816"/>
        <v/>
      </c>
      <c r="AU2278" t="str">
        <f t="shared" si="817"/>
        <v/>
      </c>
      <c r="AV2278" t="str">
        <f t="shared" si="818"/>
        <v/>
      </c>
      <c r="AW2278">
        <f>'01_指標庫'!$H$4*ISNUMBER($F2278)+'01_指標庫'!$H$5*ISNUMBER($AA2278)+'01_指標庫'!$H$6*ISNUMBER($G2278)+'01_指標庫'!$H$7*ISNUMBER($H2278)+'01_指標庫'!$H$8*ISNUMBER($AF2278)+'01_指標庫'!$H$9*ISNUMBER($AG2278)+'01_指標庫'!$H$10*ISNUMBER($AB2278)+'01_指標庫'!$H$11*ISNUMBER($AC2278)+'01_指標庫'!$H$12*ISNUMBER($AD2278)+'01_指標庫'!$H$13*ISNUMBER($AE2278)+'01_指標庫'!$H$14*ISNUMBER($I2278)+'01_指標庫'!$H$15*ISNUMBER($AH2278)+'01_指標庫'!$H$16*ISNUMBER($K2278)+'01_指標庫'!$H$17*ISNUMBER($AI2278)+'01_指標庫'!$H$18*ISNUMBER($AJ2278)+'01_指標庫'!$H$19*ISNUMBER($AK2278)+'01_指標庫'!$H$20*ISNUMBER($BB2278)+'01_指標庫'!$H$21*ISNUMBER($BC2278)</f>
        <v>51</v>
      </c>
      <c r="AX2278">
        <f>IF(AW2278=0,50,ROUND(('01_指標庫'!$H$4*IF(ISNUMBER($F2278),L2278,0)+'01_指標庫'!$H$5*IF(ISNUMBER($AA2278),AL2278,0)+'01_指標庫'!$H$6*IF(ISNUMBER($G2278),M2278,0)+'01_指標庫'!$H$7*IF(ISNUMBER($H2278),N2278,0)+'01_指標庫'!$H$8*IF(ISNUMBER($AF2278),AQ2278,0)+'01_指標庫'!$H$9*IF(ISNUMBER($AG2278),AR2278,0)+'01_指標庫'!$H$10*IF(ISNUMBER($AB2278),AM2278,0)+'01_指標庫'!$H$11*IF(ISNUMBER($AC2278),AN2278,0)+'01_指標庫'!$H$12*IF(ISNUMBER($AD2278),AO2278,0)+'01_指標庫'!$H$13*IF(ISNUMBER($AE2278),AP2278,0)+'01_指標庫'!$H$14*IF(ISNUMBER($I2278),O2278,0)+'01_指標庫'!$H$15*IF(ISNUMBER($AH2278),AS2278,0)+'01_指標庫'!$H$16*IF(ISNUMBER($K2278),P2278,0)+'01_指標庫'!$H$17*IF(ISNUMBER($AI2278),AT2278,0)+'01_指標庫'!$H$18*IF(ISNUMBER($AJ2278),AU2278,0)+'01_指標庫'!$H$19*IF(ISNUMBER($AK2278),AV2278,0)+'01_指標庫'!$H$20*IF(ISNUMBER($BB2278),BB2278,0)+'01_指標庫'!$H$21*IF(ISNUMBER($BC2278),BC2278,0))/AW2278,1))</f>
        <v>89.2</v>
      </c>
      <c r="AY2278" s="67"/>
      <c r="AZ2278" s="67"/>
      <c r="BA2278" s="66">
        <f t="shared" si="822"/>
        <v>5.1326832615099516E-3</v>
      </c>
      <c r="BB2278">
        <f t="shared" si="823"/>
        <v>50</v>
      </c>
      <c r="BC2278" t="str">
        <f t="shared" si="824"/>
        <v/>
      </c>
    </row>
    <row r="2279" spans="1:55" ht="15" customHeight="1">
      <c r="A2279" s="56">
        <v>2275</v>
      </c>
      <c r="B2279" s="57">
        <v>45863</v>
      </c>
      <c r="C2279" s="56">
        <v>2025</v>
      </c>
      <c r="D2279" s="58" t="s">
        <v>234</v>
      </c>
      <c r="E2279" s="59">
        <v>23272.25</v>
      </c>
      <c r="F2279" s="60">
        <v>0.11271299999999999</v>
      </c>
      <c r="G2279" s="60">
        <v>0</v>
      </c>
      <c r="H2279" s="61">
        <v>0.71430000000000005</v>
      </c>
      <c r="I2279" s="62">
        <v>284</v>
      </c>
      <c r="J2279" s="56" t="s">
        <v>235</v>
      </c>
      <c r="K2279" s="63">
        <v>14.93</v>
      </c>
      <c r="L2279" s="56">
        <f t="shared" si="802"/>
        <v>100</v>
      </c>
      <c r="M2279" s="56">
        <f t="shared" si="803"/>
        <v>100</v>
      </c>
      <c r="N2279" s="56">
        <f t="shared" si="804"/>
        <v>100</v>
      </c>
      <c r="O2279" s="56">
        <f t="shared" si="805"/>
        <v>100</v>
      </c>
      <c r="P2279" s="56">
        <f t="shared" si="806"/>
        <v>100</v>
      </c>
      <c r="Q2279" s="63"/>
      <c r="R2279" s="56"/>
      <c r="S2279" s="60">
        <f t="shared" si="819"/>
        <v>2.2558265830083801E-3</v>
      </c>
      <c r="T2279" s="64">
        <f t="shared" si="820"/>
        <v>-2.9889538661468595E-2</v>
      </c>
      <c r="V2279" s="65"/>
      <c r="W2279" s="65"/>
      <c r="Y2279" s="15" t="str">
        <f t="shared" si="807"/>
        <v>EASY</v>
      </c>
      <c r="AA2279" s="66">
        <f t="shared" si="821"/>
        <v>5.7873866459862588E-2</v>
      </c>
      <c r="AB2279">
        <f>LOOKUP($B2279,'07_L1政策步階'!$A$4:$A$14,'07_L1政策步階'!$C$4:$C$14)</f>
        <v>0</v>
      </c>
      <c r="AC2279" s="65"/>
      <c r="AD2279" s="65"/>
      <c r="AE2279" s="65"/>
      <c r="AF2279" s="65"/>
      <c r="AG2279" s="65"/>
      <c r="AH2279" s="65"/>
      <c r="AI2279" s="65"/>
      <c r="AJ2279" s="65"/>
      <c r="AK2279" s="65"/>
      <c r="AL2279">
        <f t="shared" si="808"/>
        <v>100</v>
      </c>
      <c r="AM2279">
        <f t="shared" si="809"/>
        <v>50</v>
      </c>
      <c r="AN2279" t="str">
        <f t="shared" si="810"/>
        <v/>
      </c>
      <c r="AO2279" t="str">
        <f t="shared" si="811"/>
        <v/>
      </c>
      <c r="AP2279" t="str">
        <f t="shared" si="812"/>
        <v/>
      </c>
      <c r="AQ2279" t="str">
        <f t="shared" si="813"/>
        <v/>
      </c>
      <c r="AR2279" t="str">
        <f t="shared" si="814"/>
        <v/>
      </c>
      <c r="AS2279" t="str">
        <f t="shared" si="815"/>
        <v/>
      </c>
      <c r="AT2279" t="str">
        <f t="shared" si="816"/>
        <v/>
      </c>
      <c r="AU2279" t="str">
        <f t="shared" si="817"/>
        <v/>
      </c>
      <c r="AV2279" t="str">
        <f t="shared" si="818"/>
        <v/>
      </c>
      <c r="AW2279">
        <f>'01_指標庫'!$H$4*ISNUMBER($F2279)+'01_指標庫'!$H$5*ISNUMBER($AA2279)+'01_指標庫'!$H$6*ISNUMBER($G2279)+'01_指標庫'!$H$7*ISNUMBER($H2279)+'01_指標庫'!$H$8*ISNUMBER($AF2279)+'01_指標庫'!$H$9*ISNUMBER($AG2279)+'01_指標庫'!$H$10*ISNUMBER($AB2279)+'01_指標庫'!$H$11*ISNUMBER($AC2279)+'01_指標庫'!$H$12*ISNUMBER($AD2279)+'01_指標庫'!$H$13*ISNUMBER($AE2279)+'01_指標庫'!$H$14*ISNUMBER($I2279)+'01_指標庫'!$H$15*ISNUMBER($AH2279)+'01_指標庫'!$H$16*ISNUMBER($K2279)+'01_指標庫'!$H$17*ISNUMBER($AI2279)+'01_指標庫'!$H$18*ISNUMBER($AJ2279)+'01_指標庫'!$H$19*ISNUMBER($AK2279)+'01_指標庫'!$H$20*ISNUMBER($BB2279)+'01_指標庫'!$H$21*ISNUMBER($BC2279)</f>
        <v>51</v>
      </c>
      <c r="AX2279">
        <f>IF(AW2279=0,50,ROUND(('01_指標庫'!$H$4*IF(ISNUMBER($F2279),L2279,0)+'01_指標庫'!$H$5*IF(ISNUMBER($AA2279),AL2279,0)+'01_指標庫'!$H$6*IF(ISNUMBER($G2279),M2279,0)+'01_指標庫'!$H$7*IF(ISNUMBER($H2279),N2279,0)+'01_指標庫'!$H$8*IF(ISNUMBER($AF2279),AQ2279,0)+'01_指標庫'!$H$9*IF(ISNUMBER($AG2279),AR2279,0)+'01_指標庫'!$H$10*IF(ISNUMBER($AB2279),AM2279,0)+'01_指標庫'!$H$11*IF(ISNUMBER($AC2279),AN2279,0)+'01_指標庫'!$H$12*IF(ISNUMBER($AD2279),AO2279,0)+'01_指標庫'!$H$13*IF(ISNUMBER($AE2279),AP2279,0)+'01_指標庫'!$H$14*IF(ISNUMBER($I2279),O2279,0)+'01_指標庫'!$H$15*IF(ISNUMBER($AH2279),AS2279,0)+'01_指標庫'!$H$16*IF(ISNUMBER($K2279),P2279,0)+'01_指標庫'!$H$17*IF(ISNUMBER($AI2279),AT2279,0)+'01_指標庫'!$H$18*IF(ISNUMBER($AJ2279),AU2279,0)+'01_指標庫'!$H$19*IF(ISNUMBER($AK2279),AV2279,0)+'01_指標庫'!$H$20*IF(ISNUMBER($BB2279),BB2279,0)+'01_指標庫'!$H$21*IF(ISNUMBER($BC2279),BC2279,0))/AW2279,1))</f>
        <v>89.2</v>
      </c>
      <c r="AY2279" s="67"/>
      <c r="AZ2279" s="67"/>
      <c r="BA2279" s="66">
        <f t="shared" si="822"/>
        <v>4.7832425517422283E-3</v>
      </c>
      <c r="BB2279">
        <f t="shared" si="823"/>
        <v>50</v>
      </c>
      <c r="BC2279" t="str">
        <f t="shared" si="824"/>
        <v/>
      </c>
    </row>
    <row r="2280" spans="1:55" ht="15" customHeight="1">
      <c r="A2280" s="56">
        <v>2276</v>
      </c>
      <c r="B2280" s="57">
        <v>45866</v>
      </c>
      <c r="C2280" s="56">
        <v>2025</v>
      </c>
      <c r="D2280" s="58" t="s">
        <v>236</v>
      </c>
      <c r="E2280" s="59">
        <v>23356.27</v>
      </c>
      <c r="F2280" s="60">
        <v>0.115782</v>
      </c>
      <c r="G2280" s="60">
        <v>0</v>
      </c>
      <c r="H2280" s="61">
        <v>0.73470000000000002</v>
      </c>
      <c r="I2280" s="62">
        <v>282</v>
      </c>
      <c r="J2280" s="56" t="s">
        <v>235</v>
      </c>
      <c r="K2280" s="63">
        <v>15.03</v>
      </c>
      <c r="L2280" s="56">
        <f t="shared" si="802"/>
        <v>100</v>
      </c>
      <c r="M2280" s="56">
        <f t="shared" si="803"/>
        <v>100</v>
      </c>
      <c r="N2280" s="56">
        <f t="shared" si="804"/>
        <v>100</v>
      </c>
      <c r="O2280" s="56">
        <f t="shared" si="805"/>
        <v>100</v>
      </c>
      <c r="P2280" s="56">
        <f t="shared" si="806"/>
        <v>100</v>
      </c>
      <c r="Q2280" s="63"/>
      <c r="R2280" s="56"/>
      <c r="S2280" s="60">
        <f t="shared" si="819"/>
        <v>3.6103084145280295E-3</v>
      </c>
      <c r="T2280" s="64">
        <f t="shared" si="820"/>
        <v>6.6979236436703893E-3</v>
      </c>
      <c r="V2280" s="65"/>
      <c r="W2280" s="65"/>
      <c r="Y2280" s="15" t="str">
        <f t="shared" si="807"/>
        <v>EASY</v>
      </c>
      <c r="AA2280" s="66">
        <f t="shared" si="821"/>
        <v>5.8921736266424496E-2</v>
      </c>
      <c r="AB2280">
        <f>LOOKUP($B2280,'07_L1政策步階'!$A$4:$A$14,'07_L1政策步階'!$C$4:$C$14)</f>
        <v>0</v>
      </c>
      <c r="AC2280" s="65"/>
      <c r="AD2280" s="65"/>
      <c r="AE2280" s="65"/>
      <c r="AF2280" s="65"/>
      <c r="AG2280" s="65"/>
      <c r="AH2280" s="65"/>
      <c r="AI2280" s="65"/>
      <c r="AJ2280" s="65"/>
      <c r="AK2280" s="65"/>
      <c r="AL2280">
        <f t="shared" si="808"/>
        <v>100</v>
      </c>
      <c r="AM2280">
        <f t="shared" si="809"/>
        <v>50</v>
      </c>
      <c r="AN2280" t="str">
        <f t="shared" si="810"/>
        <v/>
      </c>
      <c r="AO2280" t="str">
        <f t="shared" si="811"/>
        <v/>
      </c>
      <c r="AP2280" t="str">
        <f t="shared" si="812"/>
        <v/>
      </c>
      <c r="AQ2280" t="str">
        <f t="shared" si="813"/>
        <v/>
      </c>
      <c r="AR2280" t="str">
        <f t="shared" si="814"/>
        <v/>
      </c>
      <c r="AS2280" t="str">
        <f t="shared" si="815"/>
        <v/>
      </c>
      <c r="AT2280" t="str">
        <f t="shared" si="816"/>
        <v/>
      </c>
      <c r="AU2280" t="str">
        <f t="shared" si="817"/>
        <v/>
      </c>
      <c r="AV2280" t="str">
        <f t="shared" si="818"/>
        <v/>
      </c>
      <c r="AW2280">
        <f>'01_指標庫'!$H$4*ISNUMBER($F2280)+'01_指標庫'!$H$5*ISNUMBER($AA2280)+'01_指標庫'!$H$6*ISNUMBER($G2280)+'01_指標庫'!$H$7*ISNUMBER($H2280)+'01_指標庫'!$H$8*ISNUMBER($AF2280)+'01_指標庫'!$H$9*ISNUMBER($AG2280)+'01_指標庫'!$H$10*ISNUMBER($AB2280)+'01_指標庫'!$H$11*ISNUMBER($AC2280)+'01_指標庫'!$H$12*ISNUMBER($AD2280)+'01_指標庫'!$H$13*ISNUMBER($AE2280)+'01_指標庫'!$H$14*ISNUMBER($I2280)+'01_指標庫'!$H$15*ISNUMBER($AH2280)+'01_指標庫'!$H$16*ISNUMBER($K2280)+'01_指標庫'!$H$17*ISNUMBER($AI2280)+'01_指標庫'!$H$18*ISNUMBER($AJ2280)+'01_指標庫'!$H$19*ISNUMBER($AK2280)+'01_指標庫'!$H$20*ISNUMBER($BB2280)+'01_指標庫'!$H$21*ISNUMBER($BC2280)</f>
        <v>51</v>
      </c>
      <c r="AX2280">
        <f>IF(AW2280=0,50,ROUND(('01_指標庫'!$H$4*IF(ISNUMBER($F2280),L2280,0)+'01_指標庫'!$H$5*IF(ISNUMBER($AA2280),AL2280,0)+'01_指標庫'!$H$6*IF(ISNUMBER($G2280),M2280,0)+'01_指標庫'!$H$7*IF(ISNUMBER($H2280),N2280,0)+'01_指標庫'!$H$8*IF(ISNUMBER($AF2280),AQ2280,0)+'01_指標庫'!$H$9*IF(ISNUMBER($AG2280),AR2280,0)+'01_指標庫'!$H$10*IF(ISNUMBER($AB2280),AM2280,0)+'01_指標庫'!$H$11*IF(ISNUMBER($AC2280),AN2280,0)+'01_指標庫'!$H$12*IF(ISNUMBER($AD2280),AO2280,0)+'01_指標庫'!$H$13*IF(ISNUMBER($AE2280),AP2280,0)+'01_指標庫'!$H$14*IF(ISNUMBER($I2280),O2280,0)+'01_指標庫'!$H$15*IF(ISNUMBER($AH2280),AS2280,0)+'01_指標庫'!$H$16*IF(ISNUMBER($K2280),P2280,0)+'01_指標庫'!$H$17*IF(ISNUMBER($AI2280),AT2280,0)+'01_指標庫'!$H$18*IF(ISNUMBER($AJ2280),AU2280,0)+'01_指標庫'!$H$19*IF(ISNUMBER($AK2280),AV2280,0)+'01_指標庫'!$H$20*IF(ISNUMBER($BB2280),BB2280,0)+'01_指標庫'!$H$21*IF(ISNUMBER($BC2280),BC2280,0))/AW2280,1))</f>
        <v>89.2</v>
      </c>
      <c r="AY2280" s="67"/>
      <c r="AZ2280" s="67"/>
      <c r="BA2280" s="66">
        <f t="shared" si="822"/>
        <v>4.1317767037762909E-3</v>
      </c>
      <c r="BB2280">
        <f t="shared" si="823"/>
        <v>50</v>
      </c>
      <c r="BC2280" t="str">
        <f t="shared" si="824"/>
        <v/>
      </c>
    </row>
    <row r="2281" spans="1:55" ht="15" customHeight="1">
      <c r="A2281" s="56">
        <v>2277</v>
      </c>
      <c r="B2281" s="57">
        <v>45867</v>
      </c>
      <c r="C2281" s="56">
        <v>2025</v>
      </c>
      <c r="D2281" s="58" t="s">
        <v>237</v>
      </c>
      <c r="E2281" s="59">
        <v>23308.3</v>
      </c>
      <c r="F2281" s="60">
        <v>0.11264</v>
      </c>
      <c r="G2281" s="60">
        <v>-2.0539999999999998E-3</v>
      </c>
      <c r="H2281" s="61">
        <v>0.75509999999999999</v>
      </c>
      <c r="I2281" s="62">
        <v>286</v>
      </c>
      <c r="J2281" s="56" t="s">
        <v>235</v>
      </c>
      <c r="K2281" s="63">
        <v>15.98</v>
      </c>
      <c r="L2281" s="56">
        <f t="shared" si="802"/>
        <v>100</v>
      </c>
      <c r="M2281" s="56">
        <f t="shared" si="803"/>
        <v>100</v>
      </c>
      <c r="N2281" s="56">
        <f t="shared" si="804"/>
        <v>100</v>
      </c>
      <c r="O2281" s="56">
        <f t="shared" si="805"/>
        <v>100</v>
      </c>
      <c r="P2281" s="56">
        <f t="shared" si="806"/>
        <v>100</v>
      </c>
      <c r="Q2281" s="63"/>
      <c r="R2281" s="56"/>
      <c r="S2281" s="60">
        <f t="shared" si="819"/>
        <v>-2.0538382198870275E-3</v>
      </c>
      <c r="T2281" s="64">
        <f t="shared" si="820"/>
        <v>6.320691949434476E-2</v>
      </c>
      <c r="V2281" s="65"/>
      <c r="W2281" s="65"/>
      <c r="Y2281" s="15" t="str">
        <f t="shared" si="807"/>
        <v>EASY</v>
      </c>
      <c r="AA2281" s="66">
        <f t="shared" si="821"/>
        <v>5.9995986853471628E-2</v>
      </c>
      <c r="AB2281">
        <f>LOOKUP($B2281,'07_L1政策步階'!$A$4:$A$14,'07_L1政策步階'!$C$4:$C$14)</f>
        <v>0</v>
      </c>
      <c r="AC2281" s="65"/>
      <c r="AD2281" s="65"/>
      <c r="AE2281" s="65"/>
      <c r="AF2281" s="65"/>
      <c r="AG2281" s="65"/>
      <c r="AH2281" s="65"/>
      <c r="AI2281" s="65"/>
      <c r="AJ2281" s="65"/>
      <c r="AK2281" s="65"/>
      <c r="AL2281">
        <f t="shared" si="808"/>
        <v>100</v>
      </c>
      <c r="AM2281">
        <f t="shared" si="809"/>
        <v>50</v>
      </c>
      <c r="AN2281" t="str">
        <f t="shared" si="810"/>
        <v/>
      </c>
      <c r="AO2281" t="str">
        <f t="shared" si="811"/>
        <v/>
      </c>
      <c r="AP2281" t="str">
        <f t="shared" si="812"/>
        <v/>
      </c>
      <c r="AQ2281" t="str">
        <f t="shared" si="813"/>
        <v/>
      </c>
      <c r="AR2281" t="str">
        <f t="shared" si="814"/>
        <v/>
      </c>
      <c r="AS2281" t="str">
        <f t="shared" si="815"/>
        <v/>
      </c>
      <c r="AT2281" t="str">
        <f t="shared" si="816"/>
        <v/>
      </c>
      <c r="AU2281" t="str">
        <f t="shared" si="817"/>
        <v/>
      </c>
      <c r="AV2281" t="str">
        <f t="shared" si="818"/>
        <v/>
      </c>
      <c r="AW2281">
        <f>'01_指標庫'!$H$4*ISNUMBER($F2281)+'01_指標庫'!$H$5*ISNUMBER($AA2281)+'01_指標庫'!$H$6*ISNUMBER($G2281)+'01_指標庫'!$H$7*ISNUMBER($H2281)+'01_指標庫'!$H$8*ISNUMBER($AF2281)+'01_指標庫'!$H$9*ISNUMBER($AG2281)+'01_指標庫'!$H$10*ISNUMBER($AB2281)+'01_指標庫'!$H$11*ISNUMBER($AC2281)+'01_指標庫'!$H$12*ISNUMBER($AD2281)+'01_指標庫'!$H$13*ISNUMBER($AE2281)+'01_指標庫'!$H$14*ISNUMBER($I2281)+'01_指標庫'!$H$15*ISNUMBER($AH2281)+'01_指標庫'!$H$16*ISNUMBER($K2281)+'01_指標庫'!$H$17*ISNUMBER($AI2281)+'01_指標庫'!$H$18*ISNUMBER($AJ2281)+'01_指標庫'!$H$19*ISNUMBER($AK2281)+'01_指標庫'!$H$20*ISNUMBER($BB2281)+'01_指標庫'!$H$21*ISNUMBER($BC2281)</f>
        <v>51</v>
      </c>
      <c r="AX2281">
        <f>IF(AW2281=0,50,ROUND(('01_指標庫'!$H$4*IF(ISNUMBER($F2281),L2281,0)+'01_指標庫'!$H$5*IF(ISNUMBER($AA2281),AL2281,0)+'01_指標庫'!$H$6*IF(ISNUMBER($G2281),M2281,0)+'01_指標庫'!$H$7*IF(ISNUMBER($H2281),N2281,0)+'01_指標庫'!$H$8*IF(ISNUMBER($AF2281),AQ2281,0)+'01_指標庫'!$H$9*IF(ISNUMBER($AG2281),AR2281,0)+'01_指標庫'!$H$10*IF(ISNUMBER($AB2281),AM2281,0)+'01_指標庫'!$H$11*IF(ISNUMBER($AC2281),AN2281,0)+'01_指標庫'!$H$12*IF(ISNUMBER($AD2281),AO2281,0)+'01_指標庫'!$H$13*IF(ISNUMBER($AE2281),AP2281,0)+'01_指標庫'!$H$14*IF(ISNUMBER($I2281),O2281,0)+'01_指標庫'!$H$15*IF(ISNUMBER($AH2281),AS2281,0)+'01_指標庫'!$H$16*IF(ISNUMBER($K2281),P2281,0)+'01_指標庫'!$H$17*IF(ISNUMBER($AI2281),AT2281,0)+'01_指標庫'!$H$18*IF(ISNUMBER($AJ2281),AU2281,0)+'01_指標庫'!$H$19*IF(ISNUMBER($AK2281),AV2281,0)+'01_指標庫'!$H$20*IF(ISNUMBER($BB2281),BB2281,0)+'01_指標庫'!$H$21*IF(ISNUMBER($BC2281),BC2281,0))/AW2281,1))</f>
        <v>89.2</v>
      </c>
      <c r="AY2281" s="67"/>
      <c r="AZ2281" s="67"/>
      <c r="BA2281" s="66">
        <f t="shared" si="822"/>
        <v>4.4080053975259492E-3</v>
      </c>
      <c r="BB2281">
        <f t="shared" si="823"/>
        <v>50</v>
      </c>
      <c r="BC2281" t="str">
        <f t="shared" si="824"/>
        <v/>
      </c>
    </row>
    <row r="2282" spans="1:55" ht="15" customHeight="1">
      <c r="A2282" s="56">
        <v>2278</v>
      </c>
      <c r="B2282" s="57">
        <v>45868</v>
      </c>
      <c r="C2282" s="56">
        <v>2025</v>
      </c>
      <c r="D2282" s="58" t="s">
        <v>238</v>
      </c>
      <c r="E2282" s="59">
        <v>23345.41</v>
      </c>
      <c r="F2282" s="60">
        <v>0.113594</v>
      </c>
      <c r="G2282" s="60">
        <v>-4.6500000000000003E-4</v>
      </c>
      <c r="H2282" s="61">
        <v>0.71430000000000005</v>
      </c>
      <c r="I2282" s="62">
        <v>289</v>
      </c>
      <c r="J2282" s="56" t="s">
        <v>235</v>
      </c>
      <c r="K2282" s="63">
        <v>15.48</v>
      </c>
      <c r="L2282" s="56">
        <f t="shared" si="802"/>
        <v>100</v>
      </c>
      <c r="M2282" s="56">
        <f t="shared" si="803"/>
        <v>100</v>
      </c>
      <c r="N2282" s="56">
        <f t="shared" si="804"/>
        <v>100</v>
      </c>
      <c r="O2282" s="56">
        <f t="shared" si="805"/>
        <v>100</v>
      </c>
      <c r="P2282" s="56">
        <f t="shared" si="806"/>
        <v>100</v>
      </c>
      <c r="Q2282" s="63"/>
      <c r="R2282" s="56"/>
      <c r="S2282" s="60">
        <f t="shared" si="819"/>
        <v>1.5921367066666914E-3</v>
      </c>
      <c r="T2282" s="64">
        <f t="shared" si="820"/>
        <v>-3.1289111389236512E-2</v>
      </c>
      <c r="V2282" s="65"/>
      <c r="W2282" s="65"/>
      <c r="Y2282" s="15" t="str">
        <f t="shared" si="807"/>
        <v>EASY</v>
      </c>
      <c r="AA2282" s="66">
        <f t="shared" si="821"/>
        <v>6.1047490040948116E-2</v>
      </c>
      <c r="AB2282">
        <f>LOOKUP($B2282,'07_L1政策步階'!$A$4:$A$14,'07_L1政策步階'!$C$4:$C$14)</f>
        <v>0</v>
      </c>
      <c r="AC2282" s="65"/>
      <c r="AD2282" s="65"/>
      <c r="AE2282" s="65"/>
      <c r="AF2282" s="65"/>
      <c r="AG2282" s="65"/>
      <c r="AH2282" s="65"/>
      <c r="AI2282" s="65"/>
      <c r="AJ2282" s="65"/>
      <c r="AK2282" s="65"/>
      <c r="AL2282">
        <f t="shared" si="808"/>
        <v>100</v>
      </c>
      <c r="AM2282">
        <f t="shared" si="809"/>
        <v>50</v>
      </c>
      <c r="AN2282" t="str">
        <f t="shared" si="810"/>
        <v/>
      </c>
      <c r="AO2282" t="str">
        <f t="shared" si="811"/>
        <v/>
      </c>
      <c r="AP2282" t="str">
        <f t="shared" si="812"/>
        <v/>
      </c>
      <c r="AQ2282" t="str">
        <f t="shared" si="813"/>
        <v/>
      </c>
      <c r="AR2282" t="str">
        <f t="shared" si="814"/>
        <v/>
      </c>
      <c r="AS2282" t="str">
        <f t="shared" si="815"/>
        <v/>
      </c>
      <c r="AT2282" t="str">
        <f t="shared" si="816"/>
        <v/>
      </c>
      <c r="AU2282" t="str">
        <f t="shared" si="817"/>
        <v/>
      </c>
      <c r="AV2282" t="str">
        <f t="shared" si="818"/>
        <v/>
      </c>
      <c r="AW2282">
        <f>'01_指標庫'!$H$4*ISNUMBER($F2282)+'01_指標庫'!$H$5*ISNUMBER($AA2282)+'01_指標庫'!$H$6*ISNUMBER($G2282)+'01_指標庫'!$H$7*ISNUMBER($H2282)+'01_指標庫'!$H$8*ISNUMBER($AF2282)+'01_指標庫'!$H$9*ISNUMBER($AG2282)+'01_指標庫'!$H$10*ISNUMBER($AB2282)+'01_指標庫'!$H$11*ISNUMBER($AC2282)+'01_指標庫'!$H$12*ISNUMBER($AD2282)+'01_指標庫'!$H$13*ISNUMBER($AE2282)+'01_指標庫'!$H$14*ISNUMBER($I2282)+'01_指標庫'!$H$15*ISNUMBER($AH2282)+'01_指標庫'!$H$16*ISNUMBER($K2282)+'01_指標庫'!$H$17*ISNUMBER($AI2282)+'01_指標庫'!$H$18*ISNUMBER($AJ2282)+'01_指標庫'!$H$19*ISNUMBER($AK2282)+'01_指標庫'!$H$20*ISNUMBER($BB2282)+'01_指標庫'!$H$21*ISNUMBER($BC2282)</f>
        <v>51</v>
      </c>
      <c r="AX2282">
        <f>IF(AW2282=0,50,ROUND(('01_指標庫'!$H$4*IF(ISNUMBER($F2282),L2282,0)+'01_指標庫'!$H$5*IF(ISNUMBER($AA2282),AL2282,0)+'01_指標庫'!$H$6*IF(ISNUMBER($G2282),M2282,0)+'01_指標庫'!$H$7*IF(ISNUMBER($H2282),N2282,0)+'01_指標庫'!$H$8*IF(ISNUMBER($AF2282),AQ2282,0)+'01_指標庫'!$H$9*IF(ISNUMBER($AG2282),AR2282,0)+'01_指標庫'!$H$10*IF(ISNUMBER($AB2282),AM2282,0)+'01_指標庫'!$H$11*IF(ISNUMBER($AC2282),AN2282,0)+'01_指標庫'!$H$12*IF(ISNUMBER($AD2282),AO2282,0)+'01_指標庫'!$H$13*IF(ISNUMBER($AE2282),AP2282,0)+'01_指標庫'!$H$14*IF(ISNUMBER($I2282),O2282,0)+'01_指標庫'!$H$15*IF(ISNUMBER($AH2282),AS2282,0)+'01_指標庫'!$H$16*IF(ISNUMBER($K2282),P2282,0)+'01_指標庫'!$H$17*IF(ISNUMBER($AI2282),AT2282,0)+'01_指標庫'!$H$18*IF(ISNUMBER($AJ2282),AU2282,0)+'01_指標庫'!$H$19*IF(ISNUMBER($AK2282),AV2282,0)+'01_指標庫'!$H$20*IF(ISNUMBER($BB2282),BB2282,0)+'01_指標庫'!$H$21*IF(ISNUMBER($BC2282),BC2282,0))/AW2282,1))</f>
        <v>89.2</v>
      </c>
      <c r="AY2282" s="67"/>
      <c r="AZ2282" s="67"/>
      <c r="BA2282" s="66">
        <f t="shared" si="822"/>
        <v>4.0918374967418014E-3</v>
      </c>
      <c r="BB2282">
        <f t="shared" si="823"/>
        <v>50</v>
      </c>
      <c r="BC2282" t="str">
        <f t="shared" si="824"/>
        <v/>
      </c>
    </row>
    <row r="2283" spans="1:55" ht="15" customHeight="1">
      <c r="A2283" s="56">
        <v>2279</v>
      </c>
      <c r="B2283" s="57">
        <v>45869</v>
      </c>
      <c r="C2283" s="56">
        <v>2025</v>
      </c>
      <c r="D2283" s="58" t="s">
        <v>239</v>
      </c>
      <c r="E2283" s="59">
        <v>23218.12</v>
      </c>
      <c r="F2283" s="60">
        <v>0.106736</v>
      </c>
      <c r="G2283" s="60">
        <v>-5.9150000000000001E-3</v>
      </c>
      <c r="H2283" s="61">
        <v>0.57140000000000002</v>
      </c>
      <c r="I2283" s="62">
        <v>286</v>
      </c>
      <c r="J2283" s="56" t="s">
        <v>235</v>
      </c>
      <c r="K2283" s="63">
        <v>16.72</v>
      </c>
      <c r="L2283" s="56">
        <f t="shared" si="802"/>
        <v>100</v>
      </c>
      <c r="M2283" s="56">
        <f t="shared" si="803"/>
        <v>100</v>
      </c>
      <c r="N2283" s="56">
        <f t="shared" si="804"/>
        <v>50</v>
      </c>
      <c r="O2283" s="56">
        <f t="shared" si="805"/>
        <v>100</v>
      </c>
      <c r="P2283" s="56">
        <f t="shared" si="806"/>
        <v>100</v>
      </c>
      <c r="Q2283" s="63"/>
      <c r="R2283" s="56"/>
      <c r="S2283" s="60">
        <f t="shared" si="819"/>
        <v>-5.4524636748722877E-3</v>
      </c>
      <c r="T2283" s="64">
        <f t="shared" si="820"/>
        <v>8.0103359173126609E-2</v>
      </c>
      <c r="V2283" s="65"/>
      <c r="W2283" s="65"/>
      <c r="Y2283" s="15" t="str">
        <f t="shared" si="807"/>
        <v>EASY</v>
      </c>
      <c r="AA2283" s="66">
        <f t="shared" si="821"/>
        <v>6.198324407549527E-2</v>
      </c>
      <c r="AB2283">
        <f>LOOKUP($B2283,'07_L1政策步階'!$A$4:$A$14,'07_L1政策步階'!$C$4:$C$14)</f>
        <v>0</v>
      </c>
      <c r="AC2283" s="65"/>
      <c r="AD2283" s="65"/>
      <c r="AE2283" s="65"/>
      <c r="AF2283" s="65"/>
      <c r="AG2283" s="65"/>
      <c r="AH2283" s="65"/>
      <c r="AI2283" s="65"/>
      <c r="AJ2283" s="65"/>
      <c r="AK2283" s="65"/>
      <c r="AL2283">
        <f t="shared" si="808"/>
        <v>100</v>
      </c>
      <c r="AM2283">
        <f t="shared" si="809"/>
        <v>50</v>
      </c>
      <c r="AN2283" t="str">
        <f t="shared" si="810"/>
        <v/>
      </c>
      <c r="AO2283" t="str">
        <f t="shared" si="811"/>
        <v/>
      </c>
      <c r="AP2283" t="str">
        <f t="shared" si="812"/>
        <v/>
      </c>
      <c r="AQ2283" t="str">
        <f t="shared" si="813"/>
        <v/>
      </c>
      <c r="AR2283" t="str">
        <f t="shared" si="814"/>
        <v/>
      </c>
      <c r="AS2283" t="str">
        <f t="shared" si="815"/>
        <v/>
      </c>
      <c r="AT2283" t="str">
        <f t="shared" si="816"/>
        <v/>
      </c>
      <c r="AU2283" t="str">
        <f t="shared" si="817"/>
        <v/>
      </c>
      <c r="AV2283" t="str">
        <f t="shared" si="818"/>
        <v/>
      </c>
      <c r="AW2283">
        <f>'01_指標庫'!$H$4*ISNUMBER($F2283)+'01_指標庫'!$H$5*ISNUMBER($AA2283)+'01_指標庫'!$H$6*ISNUMBER($G2283)+'01_指標庫'!$H$7*ISNUMBER($H2283)+'01_指標庫'!$H$8*ISNUMBER($AF2283)+'01_指標庫'!$H$9*ISNUMBER($AG2283)+'01_指標庫'!$H$10*ISNUMBER($AB2283)+'01_指標庫'!$H$11*ISNUMBER($AC2283)+'01_指標庫'!$H$12*ISNUMBER($AD2283)+'01_指標庫'!$H$13*ISNUMBER($AE2283)+'01_指標庫'!$H$14*ISNUMBER($I2283)+'01_指標庫'!$H$15*ISNUMBER($AH2283)+'01_指標庫'!$H$16*ISNUMBER($K2283)+'01_指標庫'!$H$17*ISNUMBER($AI2283)+'01_指標庫'!$H$18*ISNUMBER($AJ2283)+'01_指標庫'!$H$19*ISNUMBER($AK2283)+'01_指標庫'!$H$20*ISNUMBER($BB2283)+'01_指標庫'!$H$21*ISNUMBER($BC2283)</f>
        <v>51</v>
      </c>
      <c r="AX2283">
        <f>IF(AW2283=0,50,ROUND(('01_指標庫'!$H$4*IF(ISNUMBER($F2283),L2283,0)+'01_指標庫'!$H$5*IF(ISNUMBER($AA2283),AL2283,0)+'01_指標庫'!$H$6*IF(ISNUMBER($G2283),M2283,0)+'01_指標庫'!$H$7*IF(ISNUMBER($H2283),N2283,0)+'01_指標庫'!$H$8*IF(ISNUMBER($AF2283),AQ2283,0)+'01_指標庫'!$H$9*IF(ISNUMBER($AG2283),AR2283,0)+'01_指標庫'!$H$10*IF(ISNUMBER($AB2283),AM2283,0)+'01_指標庫'!$H$11*IF(ISNUMBER($AC2283),AN2283,0)+'01_指標庫'!$H$12*IF(ISNUMBER($AD2283),AO2283,0)+'01_指標庫'!$H$13*IF(ISNUMBER($AE2283),AP2283,0)+'01_指標庫'!$H$14*IF(ISNUMBER($I2283),O2283,0)+'01_指標庫'!$H$15*IF(ISNUMBER($AH2283),AS2283,0)+'01_指標庫'!$H$16*IF(ISNUMBER($K2283),P2283,0)+'01_指標庫'!$H$17*IF(ISNUMBER($AI2283),AT2283,0)+'01_指標庫'!$H$18*IF(ISNUMBER($AJ2283),AU2283,0)+'01_指標庫'!$H$19*IF(ISNUMBER($AK2283),AV2283,0)+'01_指標庫'!$H$20*IF(ISNUMBER($BB2283),BB2283,0)+'01_指標庫'!$H$21*IF(ISNUMBER($BC2283),BC2283,0))/AW2283,1))</f>
        <v>81.400000000000006</v>
      </c>
      <c r="AY2283" s="67"/>
      <c r="AZ2283" s="67"/>
      <c r="BA2283" s="66">
        <f t="shared" si="822"/>
        <v>3.4840171317034319E-3</v>
      </c>
      <c r="BB2283">
        <f t="shared" si="823"/>
        <v>50</v>
      </c>
      <c r="BC2283" t="str">
        <f t="shared" si="824"/>
        <v/>
      </c>
    </row>
    <row r="2284" spans="1:55" ht="15" customHeight="1">
      <c r="A2284" s="56">
        <v>2280</v>
      </c>
      <c r="B2284" s="57">
        <v>45870</v>
      </c>
      <c r="C2284" s="56">
        <v>2025</v>
      </c>
      <c r="D2284" s="58" t="s">
        <v>234</v>
      </c>
      <c r="E2284" s="59">
        <v>22763.31</v>
      </c>
      <c r="F2284" s="60">
        <v>8.4413000000000002E-2</v>
      </c>
      <c r="G2284" s="60">
        <v>-2.5388000000000001E-2</v>
      </c>
      <c r="H2284" s="61">
        <v>0.53059999999999996</v>
      </c>
      <c r="I2284" s="62">
        <v>313</v>
      </c>
      <c r="J2284" s="56" t="s">
        <v>235</v>
      </c>
      <c r="K2284" s="63">
        <v>20.38</v>
      </c>
      <c r="L2284" s="56">
        <f t="shared" si="802"/>
        <v>100</v>
      </c>
      <c r="M2284" s="56">
        <f t="shared" si="803"/>
        <v>100</v>
      </c>
      <c r="N2284" s="56">
        <f t="shared" si="804"/>
        <v>50</v>
      </c>
      <c r="O2284" s="56">
        <f t="shared" si="805"/>
        <v>100</v>
      </c>
      <c r="P2284" s="56">
        <f t="shared" si="806"/>
        <v>50</v>
      </c>
      <c r="Q2284" s="63"/>
      <c r="R2284" s="56"/>
      <c r="S2284" s="60">
        <f t="shared" si="819"/>
        <v>-1.9588579953932483E-2</v>
      </c>
      <c r="T2284" s="64">
        <f t="shared" si="820"/>
        <v>0.21889952153110048</v>
      </c>
      <c r="V2284" s="65"/>
      <c r="W2284" s="65"/>
      <c r="Y2284" s="15" t="str">
        <f t="shared" si="807"/>
        <v>EASY</v>
      </c>
      <c r="AA2284" s="66">
        <f t="shared" si="821"/>
        <v>6.2683055131118159E-2</v>
      </c>
      <c r="AB2284">
        <f>LOOKUP($B2284,'07_L1政策步階'!$A$4:$A$14,'07_L1政策步階'!$C$4:$C$14)</f>
        <v>0</v>
      </c>
      <c r="AC2284" s="65"/>
      <c r="AD2284" s="65"/>
      <c r="AE2284" s="65"/>
      <c r="AF2284" s="65"/>
      <c r="AG2284" s="65"/>
      <c r="AH2284" s="65"/>
      <c r="AI2284" s="65"/>
      <c r="AJ2284" s="65"/>
      <c r="AK2284" s="65"/>
      <c r="AL2284">
        <f t="shared" si="808"/>
        <v>100</v>
      </c>
      <c r="AM2284">
        <f t="shared" si="809"/>
        <v>50</v>
      </c>
      <c r="AN2284" t="str">
        <f t="shared" si="810"/>
        <v/>
      </c>
      <c r="AO2284" t="str">
        <f t="shared" si="811"/>
        <v/>
      </c>
      <c r="AP2284" t="str">
        <f t="shared" si="812"/>
        <v/>
      </c>
      <c r="AQ2284" t="str">
        <f t="shared" si="813"/>
        <v/>
      </c>
      <c r="AR2284" t="str">
        <f t="shared" si="814"/>
        <v/>
      </c>
      <c r="AS2284" t="str">
        <f t="shared" si="815"/>
        <v/>
      </c>
      <c r="AT2284" t="str">
        <f t="shared" si="816"/>
        <v/>
      </c>
      <c r="AU2284" t="str">
        <f t="shared" si="817"/>
        <v/>
      </c>
      <c r="AV2284" t="str">
        <f t="shared" si="818"/>
        <v/>
      </c>
      <c r="AW2284">
        <f>'01_指標庫'!$H$4*ISNUMBER($F2284)+'01_指標庫'!$H$5*ISNUMBER($AA2284)+'01_指標庫'!$H$6*ISNUMBER($G2284)+'01_指標庫'!$H$7*ISNUMBER($H2284)+'01_指標庫'!$H$8*ISNUMBER($AF2284)+'01_指標庫'!$H$9*ISNUMBER($AG2284)+'01_指標庫'!$H$10*ISNUMBER($AB2284)+'01_指標庫'!$H$11*ISNUMBER($AC2284)+'01_指標庫'!$H$12*ISNUMBER($AD2284)+'01_指標庫'!$H$13*ISNUMBER($AE2284)+'01_指標庫'!$H$14*ISNUMBER($I2284)+'01_指標庫'!$H$15*ISNUMBER($AH2284)+'01_指標庫'!$H$16*ISNUMBER($K2284)+'01_指標庫'!$H$17*ISNUMBER($AI2284)+'01_指標庫'!$H$18*ISNUMBER($AJ2284)+'01_指標庫'!$H$19*ISNUMBER($AK2284)+'01_指標庫'!$H$20*ISNUMBER($BB2284)+'01_指標庫'!$H$21*ISNUMBER($BC2284)</f>
        <v>51</v>
      </c>
      <c r="AX2284">
        <f>IF(AW2284=0,50,ROUND(('01_指標庫'!$H$4*IF(ISNUMBER($F2284),L2284,0)+'01_指標庫'!$H$5*IF(ISNUMBER($AA2284),AL2284,0)+'01_指標庫'!$H$6*IF(ISNUMBER($G2284),M2284,0)+'01_指標庫'!$H$7*IF(ISNUMBER($H2284),N2284,0)+'01_指標庫'!$H$8*IF(ISNUMBER($AF2284),AQ2284,0)+'01_指標庫'!$H$9*IF(ISNUMBER($AG2284),AR2284,0)+'01_指標庫'!$H$10*IF(ISNUMBER($AB2284),AM2284,0)+'01_指標庫'!$H$11*IF(ISNUMBER($AC2284),AN2284,0)+'01_指標庫'!$H$12*IF(ISNUMBER($AD2284),AO2284,0)+'01_指標庫'!$H$13*IF(ISNUMBER($AE2284),AP2284,0)+'01_指標庫'!$H$14*IF(ISNUMBER($I2284),O2284,0)+'01_指標庫'!$H$15*IF(ISNUMBER($AH2284),AS2284,0)+'01_指標庫'!$H$16*IF(ISNUMBER($K2284),P2284,0)+'01_指標庫'!$H$17*IF(ISNUMBER($AI2284),AT2284,0)+'01_指標庫'!$H$18*IF(ISNUMBER($AJ2284),AU2284,0)+'01_指標庫'!$H$19*IF(ISNUMBER($AK2284),AV2284,0)+'01_指標庫'!$H$20*IF(ISNUMBER($BB2284),BB2284,0)+'01_指標庫'!$H$21*IF(ISNUMBER($BC2284),BC2284,0))/AW2284,1))</f>
        <v>75.5</v>
      </c>
      <c r="AY2284" s="67"/>
      <c r="AZ2284" s="67"/>
      <c r="BA2284" s="66">
        <f t="shared" si="822"/>
        <v>4.0208792477880451E-4</v>
      </c>
      <c r="BB2284">
        <f t="shared" si="823"/>
        <v>50</v>
      </c>
      <c r="BC2284" t="str">
        <f t="shared" si="824"/>
        <v/>
      </c>
    </row>
    <row r="2285" spans="1:55" ht="15" customHeight="1">
      <c r="A2285" s="56">
        <v>2281</v>
      </c>
      <c r="B2285" s="57">
        <v>45873</v>
      </c>
      <c r="C2285" s="56">
        <v>2025</v>
      </c>
      <c r="D2285" s="58" t="s">
        <v>236</v>
      </c>
      <c r="E2285" s="59">
        <v>23188.61</v>
      </c>
      <c r="F2285" s="60">
        <v>0.10395</v>
      </c>
      <c r="G2285" s="60">
        <v>-7.1780000000000004E-3</v>
      </c>
      <c r="H2285" s="61">
        <v>0.63270000000000004</v>
      </c>
      <c r="I2285" s="62">
        <v>302</v>
      </c>
      <c r="J2285" s="56" t="s">
        <v>235</v>
      </c>
      <c r="K2285" s="63">
        <v>17.52</v>
      </c>
      <c r="L2285" s="56">
        <f t="shared" si="802"/>
        <v>100</v>
      </c>
      <c r="M2285" s="56">
        <f t="shared" si="803"/>
        <v>100</v>
      </c>
      <c r="N2285" s="56">
        <f t="shared" si="804"/>
        <v>100</v>
      </c>
      <c r="O2285" s="56">
        <f t="shared" si="805"/>
        <v>100</v>
      </c>
      <c r="P2285" s="56">
        <f t="shared" si="806"/>
        <v>100</v>
      </c>
      <c r="Q2285" s="63"/>
      <c r="R2285" s="56"/>
      <c r="S2285" s="60">
        <f t="shared" si="819"/>
        <v>1.8683574576807915E-2</v>
      </c>
      <c r="T2285" s="64">
        <f t="shared" si="820"/>
        <v>-0.14033366045142293</v>
      </c>
      <c r="V2285" s="65"/>
      <c r="W2285" s="65"/>
      <c r="Y2285" s="15" t="str">
        <f t="shared" si="807"/>
        <v>EASY</v>
      </c>
      <c r="AA2285" s="66">
        <f t="shared" si="821"/>
        <v>6.3994899471776057E-2</v>
      </c>
      <c r="AB2285">
        <f>LOOKUP($B2285,'07_L1政策步階'!$A$4:$A$14,'07_L1政策步階'!$C$4:$C$14)</f>
        <v>0</v>
      </c>
      <c r="AC2285" s="65"/>
      <c r="AD2285" s="65"/>
      <c r="AE2285" s="65"/>
      <c r="AF2285" s="65"/>
      <c r="AG2285" s="65"/>
      <c r="AH2285" s="65"/>
      <c r="AI2285" s="65"/>
      <c r="AJ2285" s="65"/>
      <c r="AK2285" s="65"/>
      <c r="AL2285">
        <f t="shared" si="808"/>
        <v>100</v>
      </c>
      <c r="AM2285">
        <f t="shared" si="809"/>
        <v>50</v>
      </c>
      <c r="AN2285" t="str">
        <f t="shared" si="810"/>
        <v/>
      </c>
      <c r="AO2285" t="str">
        <f t="shared" si="811"/>
        <v/>
      </c>
      <c r="AP2285" t="str">
        <f t="shared" si="812"/>
        <v/>
      </c>
      <c r="AQ2285" t="str">
        <f t="shared" si="813"/>
        <v/>
      </c>
      <c r="AR2285" t="str">
        <f t="shared" si="814"/>
        <v/>
      </c>
      <c r="AS2285" t="str">
        <f t="shared" si="815"/>
        <v/>
      </c>
      <c r="AT2285" t="str">
        <f t="shared" si="816"/>
        <v/>
      </c>
      <c r="AU2285" t="str">
        <f t="shared" si="817"/>
        <v/>
      </c>
      <c r="AV2285" t="str">
        <f t="shared" si="818"/>
        <v/>
      </c>
      <c r="AW2285">
        <f>'01_指標庫'!$H$4*ISNUMBER($F2285)+'01_指標庫'!$H$5*ISNUMBER($AA2285)+'01_指標庫'!$H$6*ISNUMBER($G2285)+'01_指標庫'!$H$7*ISNUMBER($H2285)+'01_指標庫'!$H$8*ISNUMBER($AF2285)+'01_指標庫'!$H$9*ISNUMBER($AG2285)+'01_指標庫'!$H$10*ISNUMBER($AB2285)+'01_指標庫'!$H$11*ISNUMBER($AC2285)+'01_指標庫'!$H$12*ISNUMBER($AD2285)+'01_指標庫'!$H$13*ISNUMBER($AE2285)+'01_指標庫'!$H$14*ISNUMBER($I2285)+'01_指標庫'!$H$15*ISNUMBER($AH2285)+'01_指標庫'!$H$16*ISNUMBER($K2285)+'01_指標庫'!$H$17*ISNUMBER($AI2285)+'01_指標庫'!$H$18*ISNUMBER($AJ2285)+'01_指標庫'!$H$19*ISNUMBER($AK2285)+'01_指標庫'!$H$20*ISNUMBER($BB2285)+'01_指標庫'!$H$21*ISNUMBER($BC2285)</f>
        <v>51</v>
      </c>
      <c r="AX2285">
        <f>IF(AW2285=0,50,ROUND(('01_指標庫'!$H$4*IF(ISNUMBER($F2285),L2285,0)+'01_指標庫'!$H$5*IF(ISNUMBER($AA2285),AL2285,0)+'01_指標庫'!$H$6*IF(ISNUMBER($G2285),M2285,0)+'01_指標庫'!$H$7*IF(ISNUMBER($H2285),N2285,0)+'01_指標庫'!$H$8*IF(ISNUMBER($AF2285),AQ2285,0)+'01_指標庫'!$H$9*IF(ISNUMBER($AG2285),AR2285,0)+'01_指標庫'!$H$10*IF(ISNUMBER($AB2285),AM2285,0)+'01_指標庫'!$H$11*IF(ISNUMBER($AC2285),AN2285,0)+'01_指標庫'!$H$12*IF(ISNUMBER($AD2285),AO2285,0)+'01_指標庫'!$H$13*IF(ISNUMBER($AE2285),AP2285,0)+'01_指標庫'!$H$14*IF(ISNUMBER($I2285),O2285,0)+'01_指標庫'!$H$15*IF(ISNUMBER($AH2285),AS2285,0)+'01_指標庫'!$H$16*IF(ISNUMBER($K2285),P2285,0)+'01_指標庫'!$H$17*IF(ISNUMBER($AI2285),AT2285,0)+'01_指標庫'!$H$18*IF(ISNUMBER($AJ2285),AU2285,0)+'01_指標庫'!$H$19*IF(ISNUMBER($AK2285),AV2285,0)+'01_指標庫'!$H$20*IF(ISNUMBER($BB2285),BB2285,0)+'01_指標庫'!$H$21*IF(ISNUMBER($BC2285),BC2285,0))/AW2285,1))</f>
        <v>89.2</v>
      </c>
      <c r="AY2285" s="67"/>
      <c r="AZ2285" s="67"/>
      <c r="BA2285" s="66">
        <f t="shared" si="822"/>
        <v>-1.0807762874155413E-3</v>
      </c>
      <c r="BB2285">
        <f t="shared" si="823"/>
        <v>50</v>
      </c>
      <c r="BC2285" t="str">
        <f t="shared" si="824"/>
        <v/>
      </c>
    </row>
    <row r="2286" spans="1:55" ht="15" customHeight="1">
      <c r="A2286" s="56">
        <v>2282</v>
      </c>
      <c r="B2286" s="57">
        <v>45874</v>
      </c>
      <c r="C2286" s="56">
        <v>2025</v>
      </c>
      <c r="D2286" s="58" t="s">
        <v>237</v>
      </c>
      <c r="E2286" s="59">
        <v>23018.560000000001</v>
      </c>
      <c r="F2286" s="60">
        <v>9.511E-2</v>
      </c>
      <c r="G2286" s="60">
        <v>-1.4459E-2</v>
      </c>
      <c r="H2286" s="61">
        <v>0.55100000000000005</v>
      </c>
      <c r="I2286" s="62">
        <v>298</v>
      </c>
      <c r="J2286" s="56" t="s">
        <v>235</v>
      </c>
      <c r="K2286" s="63">
        <v>17.850000000000001</v>
      </c>
      <c r="L2286" s="56">
        <f t="shared" si="802"/>
        <v>100</v>
      </c>
      <c r="M2286" s="56">
        <f t="shared" si="803"/>
        <v>100</v>
      </c>
      <c r="N2286" s="56">
        <f t="shared" si="804"/>
        <v>50</v>
      </c>
      <c r="O2286" s="56">
        <f t="shared" si="805"/>
        <v>100</v>
      </c>
      <c r="P2286" s="56">
        <f t="shared" si="806"/>
        <v>100</v>
      </c>
      <c r="Q2286" s="63"/>
      <c r="R2286" s="56"/>
      <c r="S2286" s="60">
        <f t="shared" si="819"/>
        <v>-7.3333416707598298E-3</v>
      </c>
      <c r="T2286" s="64">
        <f t="shared" si="820"/>
        <v>1.8835616438356295E-2</v>
      </c>
      <c r="V2286" s="65"/>
      <c r="W2286" s="65"/>
      <c r="Y2286" s="15" t="str">
        <f t="shared" si="807"/>
        <v>EASY</v>
      </c>
      <c r="AA2286" s="66">
        <f t="shared" si="821"/>
        <v>6.5085007467525324E-2</v>
      </c>
      <c r="AB2286">
        <f>LOOKUP($B2286,'07_L1政策步階'!$A$4:$A$14,'07_L1政策步階'!$C$4:$C$14)</f>
        <v>0</v>
      </c>
      <c r="AC2286" s="65"/>
      <c r="AD2286" s="65"/>
      <c r="AE2286" s="65"/>
      <c r="AF2286" s="65"/>
      <c r="AG2286" s="65"/>
      <c r="AH2286" s="65"/>
      <c r="AI2286" s="65"/>
      <c r="AJ2286" s="65"/>
      <c r="AK2286" s="65"/>
      <c r="AL2286">
        <f t="shared" si="808"/>
        <v>100</v>
      </c>
      <c r="AM2286">
        <f t="shared" si="809"/>
        <v>50</v>
      </c>
      <c r="AN2286" t="str">
        <f t="shared" si="810"/>
        <v/>
      </c>
      <c r="AO2286" t="str">
        <f t="shared" si="811"/>
        <v/>
      </c>
      <c r="AP2286" t="str">
        <f t="shared" si="812"/>
        <v/>
      </c>
      <c r="AQ2286" t="str">
        <f t="shared" si="813"/>
        <v/>
      </c>
      <c r="AR2286" t="str">
        <f t="shared" si="814"/>
        <v/>
      </c>
      <c r="AS2286" t="str">
        <f t="shared" si="815"/>
        <v/>
      </c>
      <c r="AT2286" t="str">
        <f t="shared" si="816"/>
        <v/>
      </c>
      <c r="AU2286" t="str">
        <f t="shared" si="817"/>
        <v/>
      </c>
      <c r="AV2286" t="str">
        <f t="shared" si="818"/>
        <v/>
      </c>
      <c r="AW2286">
        <f>'01_指標庫'!$H$4*ISNUMBER($F2286)+'01_指標庫'!$H$5*ISNUMBER($AA2286)+'01_指標庫'!$H$6*ISNUMBER($G2286)+'01_指標庫'!$H$7*ISNUMBER($H2286)+'01_指標庫'!$H$8*ISNUMBER($AF2286)+'01_指標庫'!$H$9*ISNUMBER($AG2286)+'01_指標庫'!$H$10*ISNUMBER($AB2286)+'01_指標庫'!$H$11*ISNUMBER($AC2286)+'01_指標庫'!$H$12*ISNUMBER($AD2286)+'01_指標庫'!$H$13*ISNUMBER($AE2286)+'01_指標庫'!$H$14*ISNUMBER($I2286)+'01_指標庫'!$H$15*ISNUMBER($AH2286)+'01_指標庫'!$H$16*ISNUMBER($K2286)+'01_指標庫'!$H$17*ISNUMBER($AI2286)+'01_指標庫'!$H$18*ISNUMBER($AJ2286)+'01_指標庫'!$H$19*ISNUMBER($AK2286)+'01_指標庫'!$H$20*ISNUMBER($BB2286)+'01_指標庫'!$H$21*ISNUMBER($BC2286)</f>
        <v>51</v>
      </c>
      <c r="AX2286">
        <f>IF(AW2286=0,50,ROUND(('01_指標庫'!$H$4*IF(ISNUMBER($F2286),L2286,0)+'01_指標庫'!$H$5*IF(ISNUMBER($AA2286),AL2286,0)+'01_指標庫'!$H$6*IF(ISNUMBER($G2286),M2286,0)+'01_指標庫'!$H$7*IF(ISNUMBER($H2286),N2286,0)+'01_指標庫'!$H$8*IF(ISNUMBER($AF2286),AQ2286,0)+'01_指標庫'!$H$9*IF(ISNUMBER($AG2286),AR2286,0)+'01_指標庫'!$H$10*IF(ISNUMBER($AB2286),AM2286,0)+'01_指標庫'!$H$11*IF(ISNUMBER($AC2286),AN2286,0)+'01_指標庫'!$H$12*IF(ISNUMBER($AD2286),AO2286,0)+'01_指標庫'!$H$13*IF(ISNUMBER($AE2286),AP2286,0)+'01_指標庫'!$H$14*IF(ISNUMBER($I2286),O2286,0)+'01_指標庫'!$H$15*IF(ISNUMBER($AH2286),AS2286,0)+'01_指標庫'!$H$16*IF(ISNUMBER($K2286),P2286,0)+'01_指標庫'!$H$17*IF(ISNUMBER($AI2286),AT2286,0)+'01_指標庫'!$H$18*IF(ISNUMBER($AJ2286),AU2286,0)+'01_指標庫'!$H$19*IF(ISNUMBER($AK2286),AV2286,0)+'01_指標庫'!$H$20*IF(ISNUMBER($BB2286),BB2286,0)+'01_指標庫'!$H$21*IF(ISNUMBER($BC2286),BC2286,0))/AW2286,1))</f>
        <v>75.5</v>
      </c>
      <c r="AY2286" s="67"/>
      <c r="AZ2286" s="67"/>
      <c r="BA2286" s="66">
        <f t="shared" si="822"/>
        <v>-3.3861525515012092E-3</v>
      </c>
      <c r="BB2286">
        <f t="shared" si="823"/>
        <v>0</v>
      </c>
      <c r="BC2286" t="str">
        <f t="shared" si="824"/>
        <v/>
      </c>
    </row>
    <row r="2287" spans="1:55" ht="15" customHeight="1">
      <c r="A2287" s="56">
        <v>2283</v>
      </c>
      <c r="B2287" s="57">
        <v>45875</v>
      </c>
      <c r="C2287" s="56">
        <v>2025</v>
      </c>
      <c r="D2287" s="58" t="s">
        <v>238</v>
      </c>
      <c r="E2287" s="59">
        <v>23315.040000000001</v>
      </c>
      <c r="F2287" s="60">
        <v>0.108386</v>
      </c>
      <c r="G2287" s="60">
        <v>-1.7650000000000001E-3</v>
      </c>
      <c r="H2287" s="61">
        <v>0.61219999999999997</v>
      </c>
      <c r="I2287" s="62">
        <v>298</v>
      </c>
      <c r="J2287" s="56" t="s">
        <v>235</v>
      </c>
      <c r="K2287" s="63">
        <v>16.77</v>
      </c>
      <c r="L2287" s="56">
        <f t="shared" si="802"/>
        <v>100</v>
      </c>
      <c r="M2287" s="56">
        <f t="shared" si="803"/>
        <v>100</v>
      </c>
      <c r="N2287" s="56">
        <f t="shared" si="804"/>
        <v>100</v>
      </c>
      <c r="O2287" s="56">
        <f t="shared" si="805"/>
        <v>100</v>
      </c>
      <c r="P2287" s="56">
        <f t="shared" si="806"/>
        <v>100</v>
      </c>
      <c r="Q2287" s="63"/>
      <c r="R2287" s="56"/>
      <c r="S2287" s="60">
        <f t="shared" si="819"/>
        <v>1.2880041149402999E-2</v>
      </c>
      <c r="T2287" s="64">
        <f t="shared" si="820"/>
        <v>-6.0504201680672387E-2</v>
      </c>
      <c r="V2287" s="65"/>
      <c r="W2287" s="65"/>
      <c r="Y2287" s="15" t="str">
        <f t="shared" si="807"/>
        <v>EASY</v>
      </c>
      <c r="AA2287" s="66">
        <f t="shared" si="821"/>
        <v>6.6571117242386846E-2</v>
      </c>
      <c r="AB2287">
        <f>LOOKUP($B2287,'07_L1政策步階'!$A$4:$A$14,'07_L1政策步階'!$C$4:$C$14)</f>
        <v>0</v>
      </c>
      <c r="AC2287" s="65"/>
      <c r="AD2287" s="65"/>
      <c r="AE2287" s="65"/>
      <c r="AF2287" s="65"/>
      <c r="AG2287" s="65"/>
      <c r="AH2287" s="65"/>
      <c r="AI2287" s="65"/>
      <c r="AJ2287" s="65"/>
      <c r="AK2287" s="65"/>
      <c r="AL2287">
        <f t="shared" si="808"/>
        <v>100</v>
      </c>
      <c r="AM2287">
        <f t="shared" si="809"/>
        <v>50</v>
      </c>
      <c r="AN2287" t="str">
        <f t="shared" si="810"/>
        <v/>
      </c>
      <c r="AO2287" t="str">
        <f t="shared" si="811"/>
        <v/>
      </c>
      <c r="AP2287" t="str">
        <f t="shared" si="812"/>
        <v/>
      </c>
      <c r="AQ2287" t="str">
        <f t="shared" si="813"/>
        <v/>
      </c>
      <c r="AR2287" t="str">
        <f t="shared" si="814"/>
        <v/>
      </c>
      <c r="AS2287" t="str">
        <f t="shared" si="815"/>
        <v/>
      </c>
      <c r="AT2287" t="str">
        <f t="shared" si="816"/>
        <v/>
      </c>
      <c r="AU2287" t="str">
        <f t="shared" si="817"/>
        <v/>
      </c>
      <c r="AV2287" t="str">
        <f t="shared" si="818"/>
        <v/>
      </c>
      <c r="AW2287">
        <f>'01_指標庫'!$H$4*ISNUMBER($F2287)+'01_指標庫'!$H$5*ISNUMBER($AA2287)+'01_指標庫'!$H$6*ISNUMBER($G2287)+'01_指標庫'!$H$7*ISNUMBER($H2287)+'01_指標庫'!$H$8*ISNUMBER($AF2287)+'01_指標庫'!$H$9*ISNUMBER($AG2287)+'01_指標庫'!$H$10*ISNUMBER($AB2287)+'01_指標庫'!$H$11*ISNUMBER($AC2287)+'01_指標庫'!$H$12*ISNUMBER($AD2287)+'01_指標庫'!$H$13*ISNUMBER($AE2287)+'01_指標庫'!$H$14*ISNUMBER($I2287)+'01_指標庫'!$H$15*ISNUMBER($AH2287)+'01_指標庫'!$H$16*ISNUMBER($K2287)+'01_指標庫'!$H$17*ISNUMBER($AI2287)+'01_指標庫'!$H$18*ISNUMBER($AJ2287)+'01_指標庫'!$H$19*ISNUMBER($AK2287)+'01_指標庫'!$H$20*ISNUMBER($BB2287)+'01_指標庫'!$H$21*ISNUMBER($BC2287)</f>
        <v>51</v>
      </c>
      <c r="AX2287">
        <f>IF(AW2287=0,50,ROUND(('01_指標庫'!$H$4*IF(ISNUMBER($F2287),L2287,0)+'01_指標庫'!$H$5*IF(ISNUMBER($AA2287),AL2287,0)+'01_指標庫'!$H$6*IF(ISNUMBER($G2287),M2287,0)+'01_指標庫'!$H$7*IF(ISNUMBER($H2287),N2287,0)+'01_指標庫'!$H$8*IF(ISNUMBER($AF2287),AQ2287,0)+'01_指標庫'!$H$9*IF(ISNUMBER($AG2287),AR2287,0)+'01_指標庫'!$H$10*IF(ISNUMBER($AB2287),AM2287,0)+'01_指標庫'!$H$11*IF(ISNUMBER($AC2287),AN2287,0)+'01_指標庫'!$H$12*IF(ISNUMBER($AD2287),AO2287,0)+'01_指標庫'!$H$13*IF(ISNUMBER($AE2287),AP2287,0)+'01_指標庫'!$H$14*IF(ISNUMBER($I2287),O2287,0)+'01_指標庫'!$H$15*IF(ISNUMBER($AH2287),AS2287,0)+'01_指標庫'!$H$16*IF(ISNUMBER($K2287),P2287,0)+'01_指標庫'!$H$17*IF(ISNUMBER($AI2287),AT2287,0)+'01_指標庫'!$H$18*IF(ISNUMBER($AJ2287),AU2287,0)+'01_指標庫'!$H$19*IF(ISNUMBER($AK2287),AV2287,0)+'01_指標庫'!$H$20*IF(ISNUMBER($BB2287),BB2287,0)+'01_指標庫'!$H$21*IF(ISNUMBER($BC2287),BC2287,0))/AW2287,1))</f>
        <v>83.3</v>
      </c>
      <c r="AY2287" s="67"/>
      <c r="AZ2287" s="67"/>
      <c r="BA2287" s="66">
        <f t="shared" si="822"/>
        <v>-4.3036004195412536E-3</v>
      </c>
      <c r="BB2287">
        <f t="shared" si="823"/>
        <v>0</v>
      </c>
      <c r="BC2287" t="str">
        <f t="shared" si="824"/>
        <v/>
      </c>
    </row>
    <row r="2288" spans="1:55" ht="15" customHeight="1">
      <c r="A2288" s="56">
        <v>2284</v>
      </c>
      <c r="B2288" s="57">
        <v>45876</v>
      </c>
      <c r="C2288" s="56">
        <v>2025</v>
      </c>
      <c r="D2288" s="58" t="s">
        <v>239</v>
      </c>
      <c r="E2288" s="59">
        <v>23389.53</v>
      </c>
      <c r="F2288" s="60">
        <v>0.111083</v>
      </c>
      <c r="G2288" s="60">
        <v>0</v>
      </c>
      <c r="H2288" s="61">
        <v>0.59179999999999999</v>
      </c>
      <c r="I2288" s="62">
        <v>295</v>
      </c>
      <c r="J2288" s="56" t="s">
        <v>235</v>
      </c>
      <c r="K2288" s="63">
        <v>16.57</v>
      </c>
      <c r="L2288" s="56">
        <f t="shared" si="802"/>
        <v>100</v>
      </c>
      <c r="M2288" s="56">
        <f t="shared" si="803"/>
        <v>100</v>
      </c>
      <c r="N2288" s="56">
        <f t="shared" si="804"/>
        <v>50</v>
      </c>
      <c r="O2288" s="56">
        <f t="shared" si="805"/>
        <v>100</v>
      </c>
      <c r="P2288" s="56">
        <f t="shared" si="806"/>
        <v>100</v>
      </c>
      <c r="Q2288" s="63"/>
      <c r="R2288" s="56"/>
      <c r="S2288" s="60">
        <f t="shared" si="819"/>
        <v>3.1949333992133955E-3</v>
      </c>
      <c r="T2288" s="64">
        <f t="shared" si="820"/>
        <v>-1.1926058437686349E-2</v>
      </c>
      <c r="V2288" s="65"/>
      <c r="W2288" s="65"/>
      <c r="Y2288" s="15" t="str">
        <f t="shared" si="807"/>
        <v>EASY</v>
      </c>
      <c r="AA2288" s="66">
        <f t="shared" si="821"/>
        <v>6.7636638513649316E-2</v>
      </c>
      <c r="AB2288">
        <f>LOOKUP($B2288,'07_L1政策步階'!$A$4:$A$14,'07_L1政策步階'!$C$4:$C$14)</f>
        <v>0</v>
      </c>
      <c r="AC2288" s="65"/>
      <c r="AD2288" s="65"/>
      <c r="AE2288" s="65"/>
      <c r="AF2288" s="65"/>
      <c r="AG2288" s="65"/>
      <c r="AH2288" s="65"/>
      <c r="AI2288" s="65"/>
      <c r="AJ2288" s="65"/>
      <c r="AK2288" s="65"/>
      <c r="AL2288">
        <f t="shared" si="808"/>
        <v>100</v>
      </c>
      <c r="AM2288">
        <f t="shared" si="809"/>
        <v>50</v>
      </c>
      <c r="AN2288" t="str">
        <f t="shared" si="810"/>
        <v/>
      </c>
      <c r="AO2288" t="str">
        <f t="shared" si="811"/>
        <v/>
      </c>
      <c r="AP2288" t="str">
        <f t="shared" si="812"/>
        <v/>
      </c>
      <c r="AQ2288" t="str">
        <f t="shared" si="813"/>
        <v/>
      </c>
      <c r="AR2288" t="str">
        <f t="shared" si="814"/>
        <v/>
      </c>
      <c r="AS2288" t="str">
        <f t="shared" si="815"/>
        <v/>
      </c>
      <c r="AT2288" t="str">
        <f t="shared" si="816"/>
        <v/>
      </c>
      <c r="AU2288" t="str">
        <f t="shared" si="817"/>
        <v/>
      </c>
      <c r="AV2288" t="str">
        <f t="shared" si="818"/>
        <v/>
      </c>
      <c r="AW2288">
        <f>'01_指標庫'!$H$4*ISNUMBER($F2288)+'01_指標庫'!$H$5*ISNUMBER($AA2288)+'01_指標庫'!$H$6*ISNUMBER($G2288)+'01_指標庫'!$H$7*ISNUMBER($H2288)+'01_指標庫'!$H$8*ISNUMBER($AF2288)+'01_指標庫'!$H$9*ISNUMBER($AG2288)+'01_指標庫'!$H$10*ISNUMBER($AB2288)+'01_指標庫'!$H$11*ISNUMBER($AC2288)+'01_指標庫'!$H$12*ISNUMBER($AD2288)+'01_指標庫'!$H$13*ISNUMBER($AE2288)+'01_指標庫'!$H$14*ISNUMBER($I2288)+'01_指標庫'!$H$15*ISNUMBER($AH2288)+'01_指標庫'!$H$16*ISNUMBER($K2288)+'01_指標庫'!$H$17*ISNUMBER($AI2288)+'01_指標庫'!$H$18*ISNUMBER($AJ2288)+'01_指標庫'!$H$19*ISNUMBER($AK2288)+'01_指標庫'!$H$20*ISNUMBER($BB2288)+'01_指標庫'!$H$21*ISNUMBER($BC2288)</f>
        <v>51</v>
      </c>
      <c r="AX2288">
        <f>IF(AW2288=0,50,ROUND(('01_指標庫'!$H$4*IF(ISNUMBER($F2288),L2288,0)+'01_指標庫'!$H$5*IF(ISNUMBER($AA2288),AL2288,0)+'01_指標庫'!$H$6*IF(ISNUMBER($G2288),M2288,0)+'01_指標庫'!$H$7*IF(ISNUMBER($H2288),N2288,0)+'01_指標庫'!$H$8*IF(ISNUMBER($AF2288),AQ2288,0)+'01_指標庫'!$H$9*IF(ISNUMBER($AG2288),AR2288,0)+'01_指標庫'!$H$10*IF(ISNUMBER($AB2288),AM2288,0)+'01_指標庫'!$H$11*IF(ISNUMBER($AC2288),AN2288,0)+'01_指標庫'!$H$12*IF(ISNUMBER($AD2288),AO2288,0)+'01_指標庫'!$H$13*IF(ISNUMBER($AE2288),AP2288,0)+'01_指標庫'!$H$14*IF(ISNUMBER($I2288),O2288,0)+'01_指標庫'!$H$15*IF(ISNUMBER($AH2288),AS2288,0)+'01_指標庫'!$H$16*IF(ISNUMBER($K2288),P2288,0)+'01_指標庫'!$H$17*IF(ISNUMBER($AI2288),AT2288,0)+'01_指標庫'!$H$18*IF(ISNUMBER($AJ2288),AU2288,0)+'01_指標庫'!$H$19*IF(ISNUMBER($AK2288),AV2288,0)+'01_指標庫'!$H$20*IF(ISNUMBER($BB2288),BB2288,0)+'01_指標庫'!$H$21*IF(ISNUMBER($BC2288),BC2288,0))/AW2288,1))</f>
        <v>75.5</v>
      </c>
      <c r="AY2288" s="67"/>
      <c r="AZ2288" s="67"/>
      <c r="BA2288" s="66">
        <f t="shared" si="822"/>
        <v>-3.5546401556755258E-3</v>
      </c>
      <c r="BB2288">
        <f t="shared" si="823"/>
        <v>0</v>
      </c>
      <c r="BC2288" t="str">
        <f t="shared" si="824"/>
        <v/>
      </c>
    </row>
    <row r="2289" spans="1:55" ht="15" customHeight="1">
      <c r="A2289" s="56">
        <v>2285</v>
      </c>
      <c r="B2289" s="57">
        <v>45877</v>
      </c>
      <c r="C2289" s="56">
        <v>2025</v>
      </c>
      <c r="D2289" s="58" t="s">
        <v>234</v>
      </c>
      <c r="E2289" s="59">
        <v>23611.27</v>
      </c>
      <c r="F2289" s="60">
        <v>0.120741</v>
      </c>
      <c r="G2289" s="60">
        <v>0</v>
      </c>
      <c r="H2289" s="61">
        <v>0.69389999999999996</v>
      </c>
      <c r="I2289" s="62">
        <v>294</v>
      </c>
      <c r="J2289" s="56" t="s">
        <v>235</v>
      </c>
      <c r="K2289" s="63">
        <v>15.15</v>
      </c>
      <c r="L2289" s="56">
        <f t="shared" si="802"/>
        <v>100</v>
      </c>
      <c r="M2289" s="56">
        <f t="shared" si="803"/>
        <v>100</v>
      </c>
      <c r="N2289" s="56">
        <f t="shared" si="804"/>
        <v>100</v>
      </c>
      <c r="O2289" s="56">
        <f t="shared" si="805"/>
        <v>100</v>
      </c>
      <c r="P2289" s="56">
        <f t="shared" si="806"/>
        <v>100</v>
      </c>
      <c r="Q2289" s="63"/>
      <c r="R2289" s="56"/>
      <c r="S2289" s="60">
        <f t="shared" si="819"/>
        <v>9.480310207173881E-3</v>
      </c>
      <c r="T2289" s="64">
        <f t="shared" si="820"/>
        <v>-8.5697042848521421E-2</v>
      </c>
      <c r="V2289" s="65"/>
      <c r="W2289" s="65"/>
      <c r="Y2289" s="15" t="str">
        <f t="shared" si="807"/>
        <v>EASY</v>
      </c>
      <c r="AA2289" s="66">
        <f t="shared" si="821"/>
        <v>6.8980609009006599E-2</v>
      </c>
      <c r="AB2289">
        <f>LOOKUP($B2289,'07_L1政策步階'!$A$4:$A$14,'07_L1政策步階'!$C$4:$C$14)</f>
        <v>0</v>
      </c>
      <c r="AC2289" s="65"/>
      <c r="AD2289" s="65"/>
      <c r="AE2289" s="65"/>
      <c r="AF2289" s="65"/>
      <c r="AG2289" s="65"/>
      <c r="AH2289" s="65"/>
      <c r="AI2289" s="65"/>
      <c r="AJ2289" s="65"/>
      <c r="AK2289" s="65"/>
      <c r="AL2289">
        <f t="shared" si="808"/>
        <v>100</v>
      </c>
      <c r="AM2289">
        <f t="shared" si="809"/>
        <v>50</v>
      </c>
      <c r="AN2289" t="str">
        <f t="shared" si="810"/>
        <v/>
      </c>
      <c r="AO2289" t="str">
        <f t="shared" si="811"/>
        <v/>
      </c>
      <c r="AP2289" t="str">
        <f t="shared" si="812"/>
        <v/>
      </c>
      <c r="AQ2289" t="str">
        <f t="shared" si="813"/>
        <v/>
      </c>
      <c r="AR2289" t="str">
        <f t="shared" si="814"/>
        <v/>
      </c>
      <c r="AS2289" t="str">
        <f t="shared" si="815"/>
        <v/>
      </c>
      <c r="AT2289" t="str">
        <f t="shared" si="816"/>
        <v/>
      </c>
      <c r="AU2289" t="str">
        <f t="shared" si="817"/>
        <v/>
      </c>
      <c r="AV2289" t="str">
        <f t="shared" si="818"/>
        <v/>
      </c>
      <c r="AW2289">
        <f>'01_指標庫'!$H$4*ISNUMBER($F2289)+'01_指標庫'!$H$5*ISNUMBER($AA2289)+'01_指標庫'!$H$6*ISNUMBER($G2289)+'01_指標庫'!$H$7*ISNUMBER($H2289)+'01_指標庫'!$H$8*ISNUMBER($AF2289)+'01_指標庫'!$H$9*ISNUMBER($AG2289)+'01_指標庫'!$H$10*ISNUMBER($AB2289)+'01_指標庫'!$H$11*ISNUMBER($AC2289)+'01_指標庫'!$H$12*ISNUMBER($AD2289)+'01_指標庫'!$H$13*ISNUMBER($AE2289)+'01_指標庫'!$H$14*ISNUMBER($I2289)+'01_指標庫'!$H$15*ISNUMBER($AH2289)+'01_指標庫'!$H$16*ISNUMBER($K2289)+'01_指標庫'!$H$17*ISNUMBER($AI2289)+'01_指標庫'!$H$18*ISNUMBER($AJ2289)+'01_指標庫'!$H$19*ISNUMBER($AK2289)+'01_指標庫'!$H$20*ISNUMBER($BB2289)+'01_指標庫'!$H$21*ISNUMBER($BC2289)</f>
        <v>51</v>
      </c>
      <c r="AX2289">
        <f>IF(AW2289=0,50,ROUND(('01_指標庫'!$H$4*IF(ISNUMBER($F2289),L2289,0)+'01_指標庫'!$H$5*IF(ISNUMBER($AA2289),AL2289,0)+'01_指標庫'!$H$6*IF(ISNUMBER($G2289),M2289,0)+'01_指標庫'!$H$7*IF(ISNUMBER($H2289),N2289,0)+'01_指標庫'!$H$8*IF(ISNUMBER($AF2289),AQ2289,0)+'01_指標庫'!$H$9*IF(ISNUMBER($AG2289),AR2289,0)+'01_指標庫'!$H$10*IF(ISNUMBER($AB2289),AM2289,0)+'01_指標庫'!$H$11*IF(ISNUMBER($AC2289),AN2289,0)+'01_指標庫'!$H$12*IF(ISNUMBER($AD2289),AO2289,0)+'01_指標庫'!$H$13*IF(ISNUMBER($AE2289),AP2289,0)+'01_指標庫'!$H$14*IF(ISNUMBER($I2289),O2289,0)+'01_指標庫'!$H$15*IF(ISNUMBER($AH2289),AS2289,0)+'01_指標庫'!$H$16*IF(ISNUMBER($K2289),P2289,0)+'01_指標庫'!$H$17*IF(ISNUMBER($AI2289),AT2289,0)+'01_指標庫'!$H$18*IF(ISNUMBER($AJ2289),AU2289,0)+'01_指標庫'!$H$19*IF(ISNUMBER($AK2289),AV2289,0)+'01_指標庫'!$H$20*IF(ISNUMBER($BB2289),BB2289,0)+'01_指標庫'!$H$21*IF(ISNUMBER($BC2289),BC2289,0))/AW2289,1))</f>
        <v>89.2</v>
      </c>
      <c r="AY2289" s="67"/>
      <c r="AZ2289" s="67"/>
      <c r="BA2289" s="66">
        <f t="shared" si="822"/>
        <v>2.2863098125269765E-3</v>
      </c>
      <c r="BB2289">
        <f t="shared" si="823"/>
        <v>50</v>
      </c>
      <c r="BC2289" t="str">
        <f t="shared" si="824"/>
        <v/>
      </c>
    </row>
    <row r="2290" spans="1:55" ht="15" customHeight="1">
      <c r="A2290" s="56">
        <v>2286</v>
      </c>
      <c r="B2290" s="57">
        <v>45880</v>
      </c>
      <c r="C2290" s="56">
        <v>2025</v>
      </c>
      <c r="D2290" s="58" t="s">
        <v>236</v>
      </c>
      <c r="E2290" s="59">
        <v>23526.63</v>
      </c>
      <c r="F2290" s="60">
        <v>0.115885</v>
      </c>
      <c r="G2290" s="60">
        <v>-3.5850000000000001E-3</v>
      </c>
      <c r="H2290" s="61">
        <v>0.67349999999999999</v>
      </c>
      <c r="I2290" s="62">
        <v>294</v>
      </c>
      <c r="J2290" s="56" t="s">
        <v>235</v>
      </c>
      <c r="K2290" s="63">
        <v>16.25</v>
      </c>
      <c r="L2290" s="56">
        <f t="shared" si="802"/>
        <v>100</v>
      </c>
      <c r="M2290" s="56">
        <f t="shared" si="803"/>
        <v>100</v>
      </c>
      <c r="N2290" s="56">
        <f t="shared" si="804"/>
        <v>100</v>
      </c>
      <c r="O2290" s="56">
        <f t="shared" si="805"/>
        <v>100</v>
      </c>
      <c r="P2290" s="56">
        <f t="shared" si="806"/>
        <v>100</v>
      </c>
      <c r="Q2290" s="63"/>
      <c r="R2290" s="56"/>
      <c r="S2290" s="60">
        <f t="shared" si="819"/>
        <v>-3.5847288180601566E-3</v>
      </c>
      <c r="T2290" s="64">
        <f t="shared" si="820"/>
        <v>7.2607260726072598E-2</v>
      </c>
      <c r="V2290" s="65"/>
      <c r="W2290" s="65"/>
      <c r="Y2290" s="15" t="str">
        <f t="shared" si="807"/>
        <v>EASY</v>
      </c>
      <c r="AA2290" s="66">
        <f t="shared" si="821"/>
        <v>7.0229750909444277E-2</v>
      </c>
      <c r="AB2290">
        <f>LOOKUP($B2290,'07_L1政策步階'!$A$4:$A$14,'07_L1政策步階'!$C$4:$C$14)</f>
        <v>0</v>
      </c>
      <c r="AC2290" s="65"/>
      <c r="AD2290" s="65"/>
      <c r="AE2290" s="65"/>
      <c r="AF2290" s="65"/>
      <c r="AG2290" s="65"/>
      <c r="AH2290" s="65"/>
      <c r="AI2290" s="65"/>
      <c r="AJ2290" s="65"/>
      <c r="AK2290" s="65"/>
      <c r="AL2290">
        <f t="shared" si="808"/>
        <v>100</v>
      </c>
      <c r="AM2290">
        <f t="shared" si="809"/>
        <v>50</v>
      </c>
      <c r="AN2290" t="str">
        <f t="shared" si="810"/>
        <v/>
      </c>
      <c r="AO2290" t="str">
        <f t="shared" si="811"/>
        <v/>
      </c>
      <c r="AP2290" t="str">
        <f t="shared" si="812"/>
        <v/>
      </c>
      <c r="AQ2290" t="str">
        <f t="shared" si="813"/>
        <v/>
      </c>
      <c r="AR2290" t="str">
        <f t="shared" si="814"/>
        <v/>
      </c>
      <c r="AS2290" t="str">
        <f t="shared" si="815"/>
        <v/>
      </c>
      <c r="AT2290" t="str">
        <f t="shared" si="816"/>
        <v/>
      </c>
      <c r="AU2290" t="str">
        <f t="shared" si="817"/>
        <v/>
      </c>
      <c r="AV2290" t="str">
        <f t="shared" si="818"/>
        <v/>
      </c>
      <c r="AW2290">
        <f>'01_指標庫'!$H$4*ISNUMBER($F2290)+'01_指標庫'!$H$5*ISNUMBER($AA2290)+'01_指標庫'!$H$6*ISNUMBER($G2290)+'01_指標庫'!$H$7*ISNUMBER($H2290)+'01_指標庫'!$H$8*ISNUMBER($AF2290)+'01_指標庫'!$H$9*ISNUMBER($AG2290)+'01_指標庫'!$H$10*ISNUMBER($AB2290)+'01_指標庫'!$H$11*ISNUMBER($AC2290)+'01_指標庫'!$H$12*ISNUMBER($AD2290)+'01_指標庫'!$H$13*ISNUMBER($AE2290)+'01_指標庫'!$H$14*ISNUMBER($I2290)+'01_指標庫'!$H$15*ISNUMBER($AH2290)+'01_指標庫'!$H$16*ISNUMBER($K2290)+'01_指標庫'!$H$17*ISNUMBER($AI2290)+'01_指標庫'!$H$18*ISNUMBER($AJ2290)+'01_指標庫'!$H$19*ISNUMBER($AK2290)+'01_指標庫'!$H$20*ISNUMBER($BB2290)+'01_指標庫'!$H$21*ISNUMBER($BC2290)</f>
        <v>51</v>
      </c>
      <c r="AX2290">
        <f>IF(AW2290=0,50,ROUND(('01_指標庫'!$H$4*IF(ISNUMBER($F2290),L2290,0)+'01_指標庫'!$H$5*IF(ISNUMBER($AA2290),AL2290,0)+'01_指標庫'!$H$6*IF(ISNUMBER($G2290),M2290,0)+'01_指標庫'!$H$7*IF(ISNUMBER($H2290),N2290,0)+'01_指標庫'!$H$8*IF(ISNUMBER($AF2290),AQ2290,0)+'01_指標庫'!$H$9*IF(ISNUMBER($AG2290),AR2290,0)+'01_指標庫'!$H$10*IF(ISNUMBER($AB2290),AM2290,0)+'01_指標庫'!$H$11*IF(ISNUMBER($AC2290),AN2290,0)+'01_指標庫'!$H$12*IF(ISNUMBER($AD2290),AO2290,0)+'01_指標庫'!$H$13*IF(ISNUMBER($AE2290),AP2290,0)+'01_指標庫'!$H$14*IF(ISNUMBER($I2290),O2290,0)+'01_指標庫'!$H$15*IF(ISNUMBER($AH2290),AS2290,0)+'01_指標庫'!$H$16*IF(ISNUMBER($K2290),P2290,0)+'01_指標庫'!$H$17*IF(ISNUMBER($AI2290),AT2290,0)+'01_指標庫'!$H$18*IF(ISNUMBER($AJ2290),AU2290,0)+'01_指標庫'!$H$19*IF(ISNUMBER($AK2290),AV2290,0)+'01_指標庫'!$H$20*IF(ISNUMBER($BB2290),BB2290,0)+'01_指標庫'!$H$21*IF(ISNUMBER($BC2290),BC2290,0))/AW2290,1))</f>
        <v>89.2</v>
      </c>
      <c r="AY2290" s="67"/>
      <c r="AZ2290" s="67"/>
      <c r="BA2290" s="66">
        <f t="shared" si="822"/>
        <v>4.4578764455502906E-3</v>
      </c>
      <c r="BB2290">
        <f t="shared" si="823"/>
        <v>50</v>
      </c>
      <c r="BC2290" t="str">
        <f t="shared" si="824"/>
        <v/>
      </c>
    </row>
    <row r="2291" spans="1:55" ht="15" customHeight="1">
      <c r="A2291" s="56">
        <v>2287</v>
      </c>
      <c r="B2291" s="57">
        <v>45881</v>
      </c>
      <c r="C2291" s="56">
        <v>2025</v>
      </c>
      <c r="D2291" s="58" t="s">
        <v>237</v>
      </c>
      <c r="E2291" s="59">
        <v>23839.200000000001</v>
      </c>
      <c r="F2291" s="60">
        <v>0.12978700000000001</v>
      </c>
      <c r="G2291" s="60">
        <v>0</v>
      </c>
      <c r="H2291" s="61">
        <v>0.71430000000000005</v>
      </c>
      <c r="I2291" s="62">
        <v>293</v>
      </c>
      <c r="J2291" s="56" t="s">
        <v>235</v>
      </c>
      <c r="K2291" s="63">
        <v>14.73</v>
      </c>
      <c r="L2291" s="56">
        <f t="shared" si="802"/>
        <v>100</v>
      </c>
      <c r="M2291" s="56">
        <f t="shared" si="803"/>
        <v>100</v>
      </c>
      <c r="N2291" s="56">
        <f t="shared" si="804"/>
        <v>100</v>
      </c>
      <c r="O2291" s="56">
        <f t="shared" si="805"/>
        <v>100</v>
      </c>
      <c r="P2291" s="56">
        <f t="shared" si="806"/>
        <v>100</v>
      </c>
      <c r="Q2291" s="63"/>
      <c r="R2291" s="56"/>
      <c r="S2291" s="60">
        <f t="shared" si="819"/>
        <v>1.3285795713198212E-2</v>
      </c>
      <c r="T2291" s="64">
        <f t="shared" si="820"/>
        <v>-9.3538461538461459E-2</v>
      </c>
      <c r="V2291" s="65"/>
      <c r="W2291" s="65"/>
      <c r="Y2291" s="15" t="str">
        <f t="shared" si="807"/>
        <v>EASY</v>
      </c>
      <c r="AA2291" s="66">
        <f t="shared" si="821"/>
        <v>7.1723047395906736E-2</v>
      </c>
      <c r="AB2291">
        <f>LOOKUP($B2291,'07_L1政策步階'!$A$4:$A$14,'07_L1政策步階'!$C$4:$C$14)</f>
        <v>0</v>
      </c>
      <c r="AC2291" s="65"/>
      <c r="AD2291" s="65"/>
      <c r="AE2291" s="65"/>
      <c r="AF2291" s="65"/>
      <c r="AG2291" s="65"/>
      <c r="AH2291" s="65"/>
      <c r="AI2291" s="65"/>
      <c r="AJ2291" s="65"/>
      <c r="AK2291" s="65"/>
      <c r="AL2291">
        <f t="shared" si="808"/>
        <v>100</v>
      </c>
      <c r="AM2291">
        <f t="shared" si="809"/>
        <v>50</v>
      </c>
      <c r="AN2291" t="str">
        <f t="shared" si="810"/>
        <v/>
      </c>
      <c r="AO2291" t="str">
        <f t="shared" si="811"/>
        <v/>
      </c>
      <c r="AP2291" t="str">
        <f t="shared" si="812"/>
        <v/>
      </c>
      <c r="AQ2291" t="str">
        <f t="shared" si="813"/>
        <v/>
      </c>
      <c r="AR2291" t="str">
        <f t="shared" si="814"/>
        <v/>
      </c>
      <c r="AS2291" t="str">
        <f t="shared" si="815"/>
        <v/>
      </c>
      <c r="AT2291" t="str">
        <f t="shared" si="816"/>
        <v/>
      </c>
      <c r="AU2291" t="str">
        <f t="shared" si="817"/>
        <v/>
      </c>
      <c r="AV2291" t="str">
        <f t="shared" si="818"/>
        <v/>
      </c>
      <c r="AW2291">
        <f>'01_指標庫'!$H$4*ISNUMBER($F2291)+'01_指標庫'!$H$5*ISNUMBER($AA2291)+'01_指標庫'!$H$6*ISNUMBER($G2291)+'01_指標庫'!$H$7*ISNUMBER($H2291)+'01_指標庫'!$H$8*ISNUMBER($AF2291)+'01_指標庫'!$H$9*ISNUMBER($AG2291)+'01_指標庫'!$H$10*ISNUMBER($AB2291)+'01_指標庫'!$H$11*ISNUMBER($AC2291)+'01_指標庫'!$H$12*ISNUMBER($AD2291)+'01_指標庫'!$H$13*ISNUMBER($AE2291)+'01_指標庫'!$H$14*ISNUMBER($I2291)+'01_指標庫'!$H$15*ISNUMBER($AH2291)+'01_指標庫'!$H$16*ISNUMBER($K2291)+'01_指標庫'!$H$17*ISNUMBER($AI2291)+'01_指標庫'!$H$18*ISNUMBER($AJ2291)+'01_指標庫'!$H$19*ISNUMBER($AK2291)+'01_指標庫'!$H$20*ISNUMBER($BB2291)+'01_指標庫'!$H$21*ISNUMBER($BC2291)</f>
        <v>51</v>
      </c>
      <c r="AX2291">
        <f>IF(AW2291=0,50,ROUND(('01_指標庫'!$H$4*IF(ISNUMBER($F2291),L2291,0)+'01_指標庫'!$H$5*IF(ISNUMBER($AA2291),AL2291,0)+'01_指標庫'!$H$6*IF(ISNUMBER($G2291),M2291,0)+'01_指標庫'!$H$7*IF(ISNUMBER($H2291),N2291,0)+'01_指標庫'!$H$8*IF(ISNUMBER($AF2291),AQ2291,0)+'01_指標庫'!$H$9*IF(ISNUMBER($AG2291),AR2291,0)+'01_指標庫'!$H$10*IF(ISNUMBER($AB2291),AM2291,0)+'01_指標庫'!$H$11*IF(ISNUMBER($AC2291),AN2291,0)+'01_指標庫'!$H$12*IF(ISNUMBER($AD2291),AO2291,0)+'01_指標庫'!$H$13*IF(ISNUMBER($AE2291),AP2291,0)+'01_指標庫'!$H$14*IF(ISNUMBER($I2291),O2291,0)+'01_指標庫'!$H$15*IF(ISNUMBER($AH2291),AS2291,0)+'01_指標庫'!$H$16*IF(ISNUMBER($K2291),P2291,0)+'01_指標庫'!$H$17*IF(ISNUMBER($AI2291),AT2291,0)+'01_指標庫'!$H$18*IF(ISNUMBER($AJ2291),AU2291,0)+'01_指標庫'!$H$19*IF(ISNUMBER($AK2291),AV2291,0)+'01_指標庫'!$H$20*IF(ISNUMBER($BB2291),BB2291,0)+'01_指標庫'!$H$21*IF(ISNUMBER($BC2291),BC2291,0))/AW2291,1))</f>
        <v>89.2</v>
      </c>
      <c r="AY2291" s="67"/>
      <c r="AZ2291" s="67"/>
      <c r="BA2291" s="66">
        <f t="shared" si="822"/>
        <v>9.2089005336175589E-3</v>
      </c>
      <c r="BB2291">
        <f t="shared" si="823"/>
        <v>50</v>
      </c>
      <c r="BC2291" t="str">
        <f t="shared" si="824"/>
        <v/>
      </c>
    </row>
    <row r="2292" spans="1:55" ht="15" customHeight="1">
      <c r="A2292" s="56">
        <v>2288</v>
      </c>
      <c r="B2292" s="57">
        <v>45882</v>
      </c>
      <c r="C2292" s="56">
        <v>2025</v>
      </c>
      <c r="D2292" s="58" t="s">
        <v>238</v>
      </c>
      <c r="E2292" s="59">
        <v>23849.040000000001</v>
      </c>
      <c r="F2292" s="60">
        <v>0.12924099999999999</v>
      </c>
      <c r="G2292" s="60">
        <v>0</v>
      </c>
      <c r="H2292" s="61">
        <v>0.81630000000000003</v>
      </c>
      <c r="I2292" s="62">
        <v>290</v>
      </c>
      <c r="J2292" s="56" t="s">
        <v>235</v>
      </c>
      <c r="K2292" s="63">
        <v>14.49</v>
      </c>
      <c r="L2292" s="56">
        <f t="shared" si="802"/>
        <v>100</v>
      </c>
      <c r="M2292" s="56">
        <f t="shared" si="803"/>
        <v>100</v>
      </c>
      <c r="N2292" s="56">
        <f t="shared" si="804"/>
        <v>100</v>
      </c>
      <c r="O2292" s="56">
        <f t="shared" si="805"/>
        <v>100</v>
      </c>
      <c r="P2292" s="56">
        <f t="shared" si="806"/>
        <v>100</v>
      </c>
      <c r="Q2292" s="63"/>
      <c r="R2292" s="56"/>
      <c r="S2292" s="60">
        <f t="shared" si="819"/>
        <v>4.1276552904467856E-4</v>
      </c>
      <c r="T2292" s="64">
        <f t="shared" si="820"/>
        <v>-1.6293279022403295E-2</v>
      </c>
      <c r="V2292" s="65"/>
      <c r="W2292" s="65"/>
      <c r="Y2292" s="15" t="str">
        <f t="shared" si="807"/>
        <v>EASY</v>
      </c>
      <c r="AA2292" s="66">
        <f t="shared" si="821"/>
        <v>7.2995759907758195E-2</v>
      </c>
      <c r="AB2292">
        <f>LOOKUP($B2292,'07_L1政策步階'!$A$4:$A$14,'07_L1政策步階'!$C$4:$C$14)</f>
        <v>0</v>
      </c>
      <c r="AC2292" s="65"/>
      <c r="AD2292" s="65"/>
      <c r="AE2292" s="65"/>
      <c r="AF2292" s="65"/>
      <c r="AG2292" s="65"/>
      <c r="AH2292" s="65"/>
      <c r="AI2292" s="65"/>
      <c r="AJ2292" s="65"/>
      <c r="AK2292" s="65"/>
      <c r="AL2292">
        <f t="shared" si="808"/>
        <v>100</v>
      </c>
      <c r="AM2292">
        <f t="shared" si="809"/>
        <v>50</v>
      </c>
      <c r="AN2292" t="str">
        <f t="shared" si="810"/>
        <v/>
      </c>
      <c r="AO2292" t="str">
        <f t="shared" si="811"/>
        <v/>
      </c>
      <c r="AP2292" t="str">
        <f t="shared" si="812"/>
        <v/>
      </c>
      <c r="AQ2292" t="str">
        <f t="shared" si="813"/>
        <v/>
      </c>
      <c r="AR2292" t="str">
        <f t="shared" si="814"/>
        <v/>
      </c>
      <c r="AS2292" t="str">
        <f t="shared" si="815"/>
        <v/>
      </c>
      <c r="AT2292" t="str">
        <f t="shared" si="816"/>
        <v/>
      </c>
      <c r="AU2292" t="str">
        <f t="shared" si="817"/>
        <v/>
      </c>
      <c r="AV2292" t="str">
        <f t="shared" si="818"/>
        <v/>
      </c>
      <c r="AW2292">
        <f>'01_指標庫'!$H$4*ISNUMBER($F2292)+'01_指標庫'!$H$5*ISNUMBER($AA2292)+'01_指標庫'!$H$6*ISNUMBER($G2292)+'01_指標庫'!$H$7*ISNUMBER($H2292)+'01_指標庫'!$H$8*ISNUMBER($AF2292)+'01_指標庫'!$H$9*ISNUMBER($AG2292)+'01_指標庫'!$H$10*ISNUMBER($AB2292)+'01_指標庫'!$H$11*ISNUMBER($AC2292)+'01_指標庫'!$H$12*ISNUMBER($AD2292)+'01_指標庫'!$H$13*ISNUMBER($AE2292)+'01_指標庫'!$H$14*ISNUMBER($I2292)+'01_指標庫'!$H$15*ISNUMBER($AH2292)+'01_指標庫'!$H$16*ISNUMBER($K2292)+'01_指標庫'!$H$17*ISNUMBER($AI2292)+'01_指標庫'!$H$18*ISNUMBER($AJ2292)+'01_指標庫'!$H$19*ISNUMBER($AK2292)+'01_指標庫'!$H$20*ISNUMBER($BB2292)+'01_指標庫'!$H$21*ISNUMBER($BC2292)</f>
        <v>51</v>
      </c>
      <c r="AX2292">
        <f>IF(AW2292=0,50,ROUND(('01_指標庫'!$H$4*IF(ISNUMBER($F2292),L2292,0)+'01_指標庫'!$H$5*IF(ISNUMBER($AA2292),AL2292,0)+'01_指標庫'!$H$6*IF(ISNUMBER($G2292),M2292,0)+'01_指標庫'!$H$7*IF(ISNUMBER($H2292),N2292,0)+'01_指標庫'!$H$8*IF(ISNUMBER($AF2292),AQ2292,0)+'01_指標庫'!$H$9*IF(ISNUMBER($AG2292),AR2292,0)+'01_指標庫'!$H$10*IF(ISNUMBER($AB2292),AM2292,0)+'01_指標庫'!$H$11*IF(ISNUMBER($AC2292),AN2292,0)+'01_指標庫'!$H$12*IF(ISNUMBER($AD2292),AO2292,0)+'01_指標庫'!$H$13*IF(ISNUMBER($AE2292),AP2292,0)+'01_指標庫'!$H$14*IF(ISNUMBER($I2292),O2292,0)+'01_指標庫'!$H$15*IF(ISNUMBER($AH2292),AS2292,0)+'01_指標庫'!$H$16*IF(ISNUMBER($K2292),P2292,0)+'01_指標庫'!$H$17*IF(ISNUMBER($AI2292),AT2292,0)+'01_指標庫'!$H$18*IF(ISNUMBER($AJ2292),AU2292,0)+'01_指標庫'!$H$19*IF(ISNUMBER($AK2292),AV2292,0)+'01_指標庫'!$H$20*IF(ISNUMBER($BB2292),BB2292,0)+'01_指標庫'!$H$21*IF(ISNUMBER($BC2292),BC2292,0))/AW2292,1))</f>
        <v>95.1</v>
      </c>
      <c r="AY2292" s="67"/>
      <c r="AZ2292" s="67"/>
      <c r="BA2292" s="66">
        <f t="shared" si="822"/>
        <v>1.16037908891653E-2</v>
      </c>
      <c r="BB2292">
        <f t="shared" si="823"/>
        <v>100</v>
      </c>
      <c r="BC2292" t="str">
        <f t="shared" si="824"/>
        <v/>
      </c>
    </row>
    <row r="2293" spans="1:55" ht="15" customHeight="1">
      <c r="A2293" s="56">
        <v>2289</v>
      </c>
      <c r="B2293" s="57">
        <v>45883</v>
      </c>
      <c r="C2293" s="56">
        <v>2025</v>
      </c>
      <c r="D2293" s="58" t="s">
        <v>239</v>
      </c>
      <c r="E2293" s="59">
        <v>23832.44</v>
      </c>
      <c r="F2293" s="60">
        <v>0.127494</v>
      </c>
      <c r="G2293" s="60">
        <v>-6.96E-4</v>
      </c>
      <c r="H2293" s="61">
        <v>0.79590000000000005</v>
      </c>
      <c r="I2293" s="62">
        <v>289</v>
      </c>
      <c r="J2293" s="56" t="s">
        <v>235</v>
      </c>
      <c r="K2293" s="63">
        <v>14.83</v>
      </c>
      <c r="L2293" s="56">
        <f t="shared" si="802"/>
        <v>100</v>
      </c>
      <c r="M2293" s="56">
        <f t="shared" si="803"/>
        <v>100</v>
      </c>
      <c r="N2293" s="56">
        <f t="shared" si="804"/>
        <v>100</v>
      </c>
      <c r="O2293" s="56">
        <f t="shared" si="805"/>
        <v>100</v>
      </c>
      <c r="P2293" s="56">
        <f t="shared" si="806"/>
        <v>100</v>
      </c>
      <c r="Q2293" s="63"/>
      <c r="R2293" s="56"/>
      <c r="S2293" s="60">
        <f t="shared" si="819"/>
        <v>-6.9604478838569683E-4</v>
      </c>
      <c r="T2293" s="64">
        <f t="shared" si="820"/>
        <v>2.3464458247066888E-2</v>
      </c>
      <c r="V2293" s="65"/>
      <c r="W2293" s="65"/>
      <c r="Y2293" s="15" t="str">
        <f t="shared" si="807"/>
        <v>EASY</v>
      </c>
      <c r="AA2293" s="66">
        <f t="shared" si="821"/>
        <v>7.4135230183459022E-2</v>
      </c>
      <c r="AB2293">
        <f>LOOKUP($B2293,'07_L1政策步階'!$A$4:$A$14,'07_L1政策步階'!$C$4:$C$14)</f>
        <v>0</v>
      </c>
      <c r="AC2293" s="65"/>
      <c r="AD2293" s="65"/>
      <c r="AE2293" s="65"/>
      <c r="AF2293" s="65"/>
      <c r="AG2293" s="65"/>
      <c r="AH2293" s="65"/>
      <c r="AI2293" s="65"/>
      <c r="AJ2293" s="65"/>
      <c r="AK2293" s="65"/>
      <c r="AL2293">
        <f t="shared" si="808"/>
        <v>100</v>
      </c>
      <c r="AM2293">
        <f t="shared" si="809"/>
        <v>50</v>
      </c>
      <c r="AN2293" t="str">
        <f t="shared" si="810"/>
        <v/>
      </c>
      <c r="AO2293" t="str">
        <f t="shared" si="811"/>
        <v/>
      </c>
      <c r="AP2293" t="str">
        <f t="shared" si="812"/>
        <v/>
      </c>
      <c r="AQ2293" t="str">
        <f t="shared" si="813"/>
        <v/>
      </c>
      <c r="AR2293" t="str">
        <f t="shared" si="814"/>
        <v/>
      </c>
      <c r="AS2293" t="str">
        <f t="shared" si="815"/>
        <v/>
      </c>
      <c r="AT2293" t="str">
        <f t="shared" si="816"/>
        <v/>
      </c>
      <c r="AU2293" t="str">
        <f t="shared" si="817"/>
        <v/>
      </c>
      <c r="AV2293" t="str">
        <f t="shared" si="818"/>
        <v/>
      </c>
      <c r="AW2293">
        <f>'01_指標庫'!$H$4*ISNUMBER($F2293)+'01_指標庫'!$H$5*ISNUMBER($AA2293)+'01_指標庫'!$H$6*ISNUMBER($G2293)+'01_指標庫'!$H$7*ISNUMBER($H2293)+'01_指標庫'!$H$8*ISNUMBER($AF2293)+'01_指標庫'!$H$9*ISNUMBER($AG2293)+'01_指標庫'!$H$10*ISNUMBER($AB2293)+'01_指標庫'!$H$11*ISNUMBER($AC2293)+'01_指標庫'!$H$12*ISNUMBER($AD2293)+'01_指標庫'!$H$13*ISNUMBER($AE2293)+'01_指標庫'!$H$14*ISNUMBER($I2293)+'01_指標庫'!$H$15*ISNUMBER($AH2293)+'01_指標庫'!$H$16*ISNUMBER($K2293)+'01_指標庫'!$H$17*ISNUMBER($AI2293)+'01_指標庫'!$H$18*ISNUMBER($AJ2293)+'01_指標庫'!$H$19*ISNUMBER($AK2293)+'01_指標庫'!$H$20*ISNUMBER($BB2293)+'01_指標庫'!$H$21*ISNUMBER($BC2293)</f>
        <v>51</v>
      </c>
      <c r="AX2293">
        <f>IF(AW2293=0,50,ROUND(('01_指標庫'!$H$4*IF(ISNUMBER($F2293),L2293,0)+'01_指標庫'!$H$5*IF(ISNUMBER($AA2293),AL2293,0)+'01_指標庫'!$H$6*IF(ISNUMBER($G2293),M2293,0)+'01_指標庫'!$H$7*IF(ISNUMBER($H2293),N2293,0)+'01_指標庫'!$H$8*IF(ISNUMBER($AF2293),AQ2293,0)+'01_指標庫'!$H$9*IF(ISNUMBER($AG2293),AR2293,0)+'01_指標庫'!$H$10*IF(ISNUMBER($AB2293),AM2293,0)+'01_指標庫'!$H$11*IF(ISNUMBER($AC2293),AN2293,0)+'01_指標庫'!$H$12*IF(ISNUMBER($AD2293),AO2293,0)+'01_指標庫'!$H$13*IF(ISNUMBER($AE2293),AP2293,0)+'01_指標庫'!$H$14*IF(ISNUMBER($I2293),O2293,0)+'01_指標庫'!$H$15*IF(ISNUMBER($AH2293),AS2293,0)+'01_指標庫'!$H$16*IF(ISNUMBER($K2293),P2293,0)+'01_指標庫'!$H$17*IF(ISNUMBER($AI2293),AT2293,0)+'01_指標庫'!$H$18*IF(ISNUMBER($AJ2293),AU2293,0)+'01_指標庫'!$H$19*IF(ISNUMBER($AK2293),AV2293,0)+'01_指標庫'!$H$20*IF(ISNUMBER($BB2293),BB2293,0)+'01_指標庫'!$H$21*IF(ISNUMBER($BC2293),BC2293,0))/AW2293,1))</f>
        <v>95.1</v>
      </c>
      <c r="AY2293" s="67"/>
      <c r="AZ2293" s="67"/>
      <c r="BA2293" s="66">
        <f t="shared" si="822"/>
        <v>1.2731975346432556E-2</v>
      </c>
      <c r="BB2293">
        <f t="shared" si="823"/>
        <v>100</v>
      </c>
      <c r="BC2293" t="str">
        <f t="shared" si="824"/>
        <v/>
      </c>
    </row>
    <row r="2294" spans="1:55" ht="15" customHeight="1">
      <c r="A2294" s="56">
        <v>2290</v>
      </c>
      <c r="B2294" s="57">
        <v>45884</v>
      </c>
      <c r="C2294" s="56">
        <v>2025</v>
      </c>
      <c r="D2294" s="58" t="s">
        <v>234</v>
      </c>
      <c r="E2294" s="59">
        <v>23712.07</v>
      </c>
      <c r="F2294" s="60">
        <v>0.120909</v>
      </c>
      <c r="G2294" s="60">
        <v>-5.7429999999999998E-3</v>
      </c>
      <c r="H2294" s="61">
        <v>0.73470000000000002</v>
      </c>
      <c r="I2294" s="62">
        <v>288</v>
      </c>
      <c r="J2294" s="56" t="s">
        <v>235</v>
      </c>
      <c r="K2294" s="63">
        <v>15.09</v>
      </c>
      <c r="L2294" s="56">
        <f t="shared" si="802"/>
        <v>100</v>
      </c>
      <c r="M2294" s="56">
        <f t="shared" si="803"/>
        <v>100</v>
      </c>
      <c r="N2294" s="56">
        <f t="shared" si="804"/>
        <v>100</v>
      </c>
      <c r="O2294" s="56">
        <f t="shared" si="805"/>
        <v>100</v>
      </c>
      <c r="P2294" s="56">
        <f t="shared" si="806"/>
        <v>100</v>
      </c>
      <c r="Q2294" s="63"/>
      <c r="R2294" s="56"/>
      <c r="S2294" s="60">
        <f t="shared" si="819"/>
        <v>-5.0506788226467592E-3</v>
      </c>
      <c r="T2294" s="64">
        <f t="shared" si="820"/>
        <v>1.7532029669588667E-2</v>
      </c>
      <c r="V2294" s="65"/>
      <c r="W2294" s="65"/>
      <c r="Y2294" s="15" t="str">
        <f t="shared" si="807"/>
        <v>EASY</v>
      </c>
      <c r="AA2294" s="66">
        <f t="shared" si="821"/>
        <v>7.5163731811205947E-2</v>
      </c>
      <c r="AB2294">
        <f>LOOKUP($B2294,'07_L1政策步階'!$A$4:$A$14,'07_L1政策步階'!$C$4:$C$14)</f>
        <v>0</v>
      </c>
      <c r="AC2294" s="65"/>
      <c r="AD2294" s="65"/>
      <c r="AE2294" s="65"/>
      <c r="AF2294" s="65"/>
      <c r="AG2294" s="65"/>
      <c r="AH2294" s="65"/>
      <c r="AI2294" s="65"/>
      <c r="AJ2294" s="65"/>
      <c r="AK2294" s="65"/>
      <c r="AL2294">
        <f t="shared" si="808"/>
        <v>100</v>
      </c>
      <c r="AM2294">
        <f t="shared" si="809"/>
        <v>50</v>
      </c>
      <c r="AN2294" t="str">
        <f t="shared" si="810"/>
        <v/>
      </c>
      <c r="AO2294" t="str">
        <f t="shared" si="811"/>
        <v/>
      </c>
      <c r="AP2294" t="str">
        <f t="shared" si="812"/>
        <v/>
      </c>
      <c r="AQ2294" t="str">
        <f t="shared" si="813"/>
        <v/>
      </c>
      <c r="AR2294" t="str">
        <f t="shared" si="814"/>
        <v/>
      </c>
      <c r="AS2294" t="str">
        <f t="shared" si="815"/>
        <v/>
      </c>
      <c r="AT2294" t="str">
        <f t="shared" si="816"/>
        <v/>
      </c>
      <c r="AU2294" t="str">
        <f t="shared" si="817"/>
        <v/>
      </c>
      <c r="AV2294" t="str">
        <f t="shared" si="818"/>
        <v/>
      </c>
      <c r="AW2294">
        <f>'01_指標庫'!$H$4*ISNUMBER($F2294)+'01_指標庫'!$H$5*ISNUMBER($AA2294)+'01_指標庫'!$H$6*ISNUMBER($G2294)+'01_指標庫'!$H$7*ISNUMBER($H2294)+'01_指標庫'!$H$8*ISNUMBER($AF2294)+'01_指標庫'!$H$9*ISNUMBER($AG2294)+'01_指標庫'!$H$10*ISNUMBER($AB2294)+'01_指標庫'!$H$11*ISNUMBER($AC2294)+'01_指標庫'!$H$12*ISNUMBER($AD2294)+'01_指標庫'!$H$13*ISNUMBER($AE2294)+'01_指標庫'!$H$14*ISNUMBER($I2294)+'01_指標庫'!$H$15*ISNUMBER($AH2294)+'01_指標庫'!$H$16*ISNUMBER($K2294)+'01_指標庫'!$H$17*ISNUMBER($AI2294)+'01_指標庫'!$H$18*ISNUMBER($AJ2294)+'01_指標庫'!$H$19*ISNUMBER($AK2294)+'01_指標庫'!$H$20*ISNUMBER($BB2294)+'01_指標庫'!$H$21*ISNUMBER($BC2294)</f>
        <v>51</v>
      </c>
      <c r="AX2294">
        <f>IF(AW2294=0,50,ROUND(('01_指標庫'!$H$4*IF(ISNUMBER($F2294),L2294,0)+'01_指標庫'!$H$5*IF(ISNUMBER($AA2294),AL2294,0)+'01_指標庫'!$H$6*IF(ISNUMBER($G2294),M2294,0)+'01_指標庫'!$H$7*IF(ISNUMBER($H2294),N2294,0)+'01_指標庫'!$H$8*IF(ISNUMBER($AF2294),AQ2294,0)+'01_指標庫'!$H$9*IF(ISNUMBER($AG2294),AR2294,0)+'01_指標庫'!$H$10*IF(ISNUMBER($AB2294),AM2294,0)+'01_指標庫'!$H$11*IF(ISNUMBER($AC2294),AN2294,0)+'01_指標庫'!$H$12*IF(ISNUMBER($AD2294),AO2294,0)+'01_指標庫'!$H$13*IF(ISNUMBER($AE2294),AP2294,0)+'01_指標庫'!$H$14*IF(ISNUMBER($I2294),O2294,0)+'01_指標庫'!$H$15*IF(ISNUMBER($AH2294),AS2294,0)+'01_指標庫'!$H$16*IF(ISNUMBER($K2294),P2294,0)+'01_指標庫'!$H$17*IF(ISNUMBER($AI2294),AT2294,0)+'01_指標庫'!$H$18*IF(ISNUMBER($AJ2294),AU2294,0)+'01_指標庫'!$H$19*IF(ISNUMBER($AK2294),AV2294,0)+'01_指標庫'!$H$20*IF(ISNUMBER($BB2294),BB2294,0)+'01_指標庫'!$H$21*IF(ISNUMBER($BC2294),BC2294,0))/AW2294,1))</f>
        <v>89.2</v>
      </c>
      <c r="AY2294" s="67"/>
      <c r="AZ2294" s="67"/>
      <c r="BA2294" s="66">
        <f t="shared" si="822"/>
        <v>9.5050462552679349E-3</v>
      </c>
      <c r="BB2294">
        <f t="shared" si="823"/>
        <v>50</v>
      </c>
      <c r="BC2294" t="str">
        <f t="shared" si="824"/>
        <v/>
      </c>
    </row>
    <row r="2295" spans="1:55" ht="15" customHeight="1">
      <c r="A2295" s="56">
        <v>2291</v>
      </c>
      <c r="B2295" s="57">
        <v>45887</v>
      </c>
      <c r="C2295" s="56">
        <v>2025</v>
      </c>
      <c r="D2295" s="58" t="s">
        <v>236</v>
      </c>
      <c r="E2295" s="59">
        <v>23713.759999999998</v>
      </c>
      <c r="F2295" s="60">
        <v>0.120098</v>
      </c>
      <c r="G2295" s="60">
        <v>-5.672E-3</v>
      </c>
      <c r="H2295" s="61">
        <v>0.73470000000000002</v>
      </c>
      <c r="I2295" s="62">
        <v>288</v>
      </c>
      <c r="J2295" s="56" t="s">
        <v>235</v>
      </c>
      <c r="K2295" s="63">
        <v>14.99</v>
      </c>
      <c r="L2295" s="56">
        <f t="shared" si="802"/>
        <v>100</v>
      </c>
      <c r="M2295" s="56">
        <f t="shared" si="803"/>
        <v>100</v>
      </c>
      <c r="N2295" s="56">
        <f t="shared" si="804"/>
        <v>100</v>
      </c>
      <c r="O2295" s="56">
        <f t="shared" si="805"/>
        <v>100</v>
      </c>
      <c r="P2295" s="56">
        <f t="shared" si="806"/>
        <v>100</v>
      </c>
      <c r="Q2295" s="63"/>
      <c r="R2295" s="56"/>
      <c r="S2295" s="60">
        <f t="shared" si="819"/>
        <v>7.1271719423782187E-5</v>
      </c>
      <c r="T2295" s="64">
        <f t="shared" si="820"/>
        <v>-6.6269052352551094E-3</v>
      </c>
      <c r="V2295" s="65"/>
      <c r="W2295" s="65"/>
      <c r="Y2295" s="15" t="str">
        <f t="shared" si="807"/>
        <v>EASY</v>
      </c>
      <c r="AA2295" s="66">
        <f t="shared" si="821"/>
        <v>7.6356364234192897E-2</v>
      </c>
      <c r="AB2295">
        <f>LOOKUP($B2295,'07_L1政策步階'!$A$4:$A$14,'07_L1政策步階'!$C$4:$C$14)</f>
        <v>0</v>
      </c>
      <c r="AC2295" s="65"/>
      <c r="AD2295" s="65"/>
      <c r="AE2295" s="65"/>
      <c r="AF2295" s="65"/>
      <c r="AG2295" s="65"/>
      <c r="AH2295" s="65"/>
      <c r="AI2295" s="65"/>
      <c r="AJ2295" s="65"/>
      <c r="AK2295" s="65"/>
      <c r="AL2295">
        <f t="shared" si="808"/>
        <v>100</v>
      </c>
      <c r="AM2295">
        <f t="shared" si="809"/>
        <v>50</v>
      </c>
      <c r="AN2295" t="str">
        <f t="shared" si="810"/>
        <v/>
      </c>
      <c r="AO2295" t="str">
        <f t="shared" si="811"/>
        <v/>
      </c>
      <c r="AP2295" t="str">
        <f t="shared" si="812"/>
        <v/>
      </c>
      <c r="AQ2295" t="str">
        <f t="shared" si="813"/>
        <v/>
      </c>
      <c r="AR2295" t="str">
        <f t="shared" si="814"/>
        <v/>
      </c>
      <c r="AS2295" t="str">
        <f t="shared" si="815"/>
        <v/>
      </c>
      <c r="AT2295" t="str">
        <f t="shared" si="816"/>
        <v/>
      </c>
      <c r="AU2295" t="str">
        <f t="shared" si="817"/>
        <v/>
      </c>
      <c r="AV2295" t="str">
        <f t="shared" si="818"/>
        <v/>
      </c>
      <c r="AW2295">
        <f>'01_指標庫'!$H$4*ISNUMBER($F2295)+'01_指標庫'!$H$5*ISNUMBER($AA2295)+'01_指標庫'!$H$6*ISNUMBER($G2295)+'01_指標庫'!$H$7*ISNUMBER($H2295)+'01_指標庫'!$H$8*ISNUMBER($AF2295)+'01_指標庫'!$H$9*ISNUMBER($AG2295)+'01_指標庫'!$H$10*ISNUMBER($AB2295)+'01_指標庫'!$H$11*ISNUMBER($AC2295)+'01_指標庫'!$H$12*ISNUMBER($AD2295)+'01_指標庫'!$H$13*ISNUMBER($AE2295)+'01_指標庫'!$H$14*ISNUMBER($I2295)+'01_指標庫'!$H$15*ISNUMBER($AH2295)+'01_指標庫'!$H$16*ISNUMBER($K2295)+'01_指標庫'!$H$17*ISNUMBER($AI2295)+'01_指標庫'!$H$18*ISNUMBER($AJ2295)+'01_指標庫'!$H$19*ISNUMBER($AK2295)+'01_指標庫'!$H$20*ISNUMBER($BB2295)+'01_指標庫'!$H$21*ISNUMBER($BC2295)</f>
        <v>51</v>
      </c>
      <c r="AX2295">
        <f>IF(AW2295=0,50,ROUND(('01_指標庫'!$H$4*IF(ISNUMBER($F2295),L2295,0)+'01_指標庫'!$H$5*IF(ISNUMBER($AA2295),AL2295,0)+'01_指標庫'!$H$6*IF(ISNUMBER($G2295),M2295,0)+'01_指標庫'!$H$7*IF(ISNUMBER($H2295),N2295,0)+'01_指標庫'!$H$8*IF(ISNUMBER($AF2295),AQ2295,0)+'01_指標庫'!$H$9*IF(ISNUMBER($AG2295),AR2295,0)+'01_指標庫'!$H$10*IF(ISNUMBER($AB2295),AM2295,0)+'01_指標庫'!$H$11*IF(ISNUMBER($AC2295),AN2295,0)+'01_指標庫'!$H$12*IF(ISNUMBER($AD2295),AO2295,0)+'01_指標庫'!$H$13*IF(ISNUMBER($AE2295),AP2295,0)+'01_指標庫'!$H$14*IF(ISNUMBER($I2295),O2295,0)+'01_指標庫'!$H$15*IF(ISNUMBER($AH2295),AS2295,0)+'01_指標庫'!$H$16*IF(ISNUMBER($K2295),P2295,0)+'01_指標庫'!$H$17*IF(ISNUMBER($AI2295),AT2295,0)+'01_指標庫'!$H$18*IF(ISNUMBER($AJ2295),AU2295,0)+'01_指標庫'!$H$19*IF(ISNUMBER($AK2295),AV2295,0)+'01_指標庫'!$H$20*IF(ISNUMBER($BB2295),BB2295,0)+'01_指標庫'!$H$21*IF(ISNUMBER($BC2295),BC2295,0))/AW2295,1))</f>
        <v>89.2</v>
      </c>
      <c r="AY2295" s="67"/>
      <c r="AZ2295" s="67"/>
      <c r="BA2295" s="66">
        <f t="shared" si="822"/>
        <v>8.8439920114511406E-3</v>
      </c>
      <c r="BB2295">
        <f t="shared" si="823"/>
        <v>50</v>
      </c>
      <c r="BC2295" t="str">
        <f t="shared" si="824"/>
        <v/>
      </c>
    </row>
    <row r="2296" spans="1:55" ht="15" customHeight="1">
      <c r="A2296" s="56">
        <v>2292</v>
      </c>
      <c r="B2296" s="57">
        <v>45888</v>
      </c>
      <c r="C2296" s="56">
        <v>2025</v>
      </c>
      <c r="D2296" s="58" t="s">
        <v>237</v>
      </c>
      <c r="E2296" s="59">
        <v>23384.77</v>
      </c>
      <c r="F2296" s="60">
        <v>0.10382</v>
      </c>
      <c r="G2296" s="60">
        <v>-1.9467000000000002E-2</v>
      </c>
      <c r="H2296" s="61">
        <v>0.75509999999999999</v>
      </c>
      <c r="I2296" s="62">
        <v>290</v>
      </c>
      <c r="J2296" s="56" t="s">
        <v>235</v>
      </c>
      <c r="K2296" s="63">
        <v>15.57</v>
      </c>
      <c r="L2296" s="56">
        <f t="shared" si="802"/>
        <v>100</v>
      </c>
      <c r="M2296" s="56">
        <f t="shared" si="803"/>
        <v>100</v>
      </c>
      <c r="N2296" s="56">
        <f t="shared" si="804"/>
        <v>100</v>
      </c>
      <c r="O2296" s="56">
        <f t="shared" si="805"/>
        <v>100</v>
      </c>
      <c r="P2296" s="56">
        <f t="shared" si="806"/>
        <v>100</v>
      </c>
      <c r="Q2296" s="63"/>
      <c r="R2296" s="56"/>
      <c r="S2296" s="60">
        <f t="shared" si="819"/>
        <v>-1.3873379843601263E-2</v>
      </c>
      <c r="T2296" s="64">
        <f t="shared" si="820"/>
        <v>3.8692461641093967E-2</v>
      </c>
      <c r="V2296" s="65"/>
      <c r="W2296" s="65"/>
      <c r="Y2296" s="15" t="str">
        <f t="shared" si="807"/>
        <v>EASY</v>
      </c>
      <c r="AA2296" s="66">
        <f t="shared" si="821"/>
        <v>7.716857721450765E-2</v>
      </c>
      <c r="AB2296">
        <f>LOOKUP($B2296,'07_L1政策步階'!$A$4:$A$14,'07_L1政策步階'!$C$4:$C$14)</f>
        <v>0</v>
      </c>
      <c r="AC2296" s="65"/>
      <c r="AD2296" s="65"/>
      <c r="AE2296" s="65"/>
      <c r="AF2296" s="65"/>
      <c r="AG2296" s="65"/>
      <c r="AH2296" s="65"/>
      <c r="AI2296" s="65"/>
      <c r="AJ2296" s="65"/>
      <c r="AK2296" s="65"/>
      <c r="AL2296">
        <f t="shared" si="808"/>
        <v>100</v>
      </c>
      <c r="AM2296">
        <f t="shared" si="809"/>
        <v>50</v>
      </c>
      <c r="AN2296" t="str">
        <f t="shared" si="810"/>
        <v/>
      </c>
      <c r="AO2296" t="str">
        <f t="shared" si="811"/>
        <v/>
      </c>
      <c r="AP2296" t="str">
        <f t="shared" si="812"/>
        <v/>
      </c>
      <c r="AQ2296" t="str">
        <f t="shared" si="813"/>
        <v/>
      </c>
      <c r="AR2296" t="str">
        <f t="shared" si="814"/>
        <v/>
      </c>
      <c r="AS2296" t="str">
        <f t="shared" si="815"/>
        <v/>
      </c>
      <c r="AT2296" t="str">
        <f t="shared" si="816"/>
        <v/>
      </c>
      <c r="AU2296" t="str">
        <f t="shared" si="817"/>
        <v/>
      </c>
      <c r="AV2296" t="str">
        <f t="shared" si="818"/>
        <v/>
      </c>
      <c r="AW2296">
        <f>'01_指標庫'!$H$4*ISNUMBER($F2296)+'01_指標庫'!$H$5*ISNUMBER($AA2296)+'01_指標庫'!$H$6*ISNUMBER($G2296)+'01_指標庫'!$H$7*ISNUMBER($H2296)+'01_指標庫'!$H$8*ISNUMBER($AF2296)+'01_指標庫'!$H$9*ISNUMBER($AG2296)+'01_指標庫'!$H$10*ISNUMBER($AB2296)+'01_指標庫'!$H$11*ISNUMBER($AC2296)+'01_指標庫'!$H$12*ISNUMBER($AD2296)+'01_指標庫'!$H$13*ISNUMBER($AE2296)+'01_指標庫'!$H$14*ISNUMBER($I2296)+'01_指標庫'!$H$15*ISNUMBER($AH2296)+'01_指標庫'!$H$16*ISNUMBER($K2296)+'01_指標庫'!$H$17*ISNUMBER($AI2296)+'01_指標庫'!$H$18*ISNUMBER($AJ2296)+'01_指標庫'!$H$19*ISNUMBER($AK2296)+'01_指標庫'!$H$20*ISNUMBER($BB2296)+'01_指標庫'!$H$21*ISNUMBER($BC2296)</f>
        <v>51</v>
      </c>
      <c r="AX2296">
        <f>IF(AW2296=0,50,ROUND(('01_指標庫'!$H$4*IF(ISNUMBER($F2296),L2296,0)+'01_指標庫'!$H$5*IF(ISNUMBER($AA2296),AL2296,0)+'01_指標庫'!$H$6*IF(ISNUMBER($G2296),M2296,0)+'01_指標庫'!$H$7*IF(ISNUMBER($H2296),N2296,0)+'01_指標庫'!$H$8*IF(ISNUMBER($AF2296),AQ2296,0)+'01_指標庫'!$H$9*IF(ISNUMBER($AG2296),AR2296,0)+'01_指標庫'!$H$10*IF(ISNUMBER($AB2296),AM2296,0)+'01_指標庫'!$H$11*IF(ISNUMBER($AC2296),AN2296,0)+'01_指標庫'!$H$12*IF(ISNUMBER($AD2296),AO2296,0)+'01_指標庫'!$H$13*IF(ISNUMBER($AE2296),AP2296,0)+'01_指標庫'!$H$14*IF(ISNUMBER($I2296),O2296,0)+'01_指標庫'!$H$15*IF(ISNUMBER($AH2296),AS2296,0)+'01_指標庫'!$H$16*IF(ISNUMBER($K2296),P2296,0)+'01_指標庫'!$H$17*IF(ISNUMBER($AI2296),AT2296,0)+'01_指標庫'!$H$18*IF(ISNUMBER($AJ2296),AU2296,0)+'01_指標庫'!$H$19*IF(ISNUMBER($AK2296),AV2296,0)+'01_指標庫'!$H$20*IF(ISNUMBER($BB2296),BB2296,0)+'01_指標庫'!$H$21*IF(ISNUMBER($BC2296),BC2296,0))/AW2296,1))</f>
        <v>89.2</v>
      </c>
      <c r="AY2296" s="67"/>
      <c r="AZ2296" s="67"/>
      <c r="BA2296" s="66">
        <f t="shared" si="822"/>
        <v>3.4314143718341406E-3</v>
      </c>
      <c r="BB2296">
        <f t="shared" si="823"/>
        <v>50</v>
      </c>
      <c r="BC2296" t="str">
        <f t="shared" si="824"/>
        <v/>
      </c>
    </row>
    <row r="2297" spans="1:55" ht="15" customHeight="1">
      <c r="A2297" s="56">
        <v>2293</v>
      </c>
      <c r="B2297" s="57">
        <v>45889</v>
      </c>
      <c r="C2297" s="56">
        <v>2025</v>
      </c>
      <c r="D2297" s="58" t="s">
        <v>238</v>
      </c>
      <c r="E2297" s="59">
        <v>23249.57</v>
      </c>
      <c r="F2297" s="60">
        <v>9.6697000000000005E-2</v>
      </c>
      <c r="G2297" s="60">
        <v>-2.5135999999999999E-2</v>
      </c>
      <c r="H2297" s="61">
        <v>0.71430000000000005</v>
      </c>
      <c r="I2297" s="62">
        <v>294</v>
      </c>
      <c r="J2297" s="56" t="s">
        <v>235</v>
      </c>
      <c r="K2297" s="63">
        <v>15.69</v>
      </c>
      <c r="L2297" s="56">
        <f t="shared" si="802"/>
        <v>100</v>
      </c>
      <c r="M2297" s="56">
        <f t="shared" si="803"/>
        <v>100</v>
      </c>
      <c r="N2297" s="56">
        <f t="shared" si="804"/>
        <v>100</v>
      </c>
      <c r="O2297" s="56">
        <f t="shared" si="805"/>
        <v>100</v>
      </c>
      <c r="P2297" s="56">
        <f t="shared" si="806"/>
        <v>100</v>
      </c>
      <c r="Q2297" s="63"/>
      <c r="R2297" s="56"/>
      <c r="S2297" s="60">
        <f t="shared" si="819"/>
        <v>-5.781540720734113E-3</v>
      </c>
      <c r="T2297" s="64">
        <f t="shared" si="820"/>
        <v>7.7071290944121795E-3</v>
      </c>
      <c r="V2297" s="65"/>
      <c r="W2297" s="65"/>
      <c r="Y2297" s="15" t="str">
        <f t="shared" si="807"/>
        <v>EASY</v>
      </c>
      <c r="AA2297" s="66">
        <f t="shared" si="821"/>
        <v>7.7811061261816583E-2</v>
      </c>
      <c r="AB2297">
        <f>LOOKUP($B2297,'07_L1政策步階'!$A$4:$A$14,'07_L1政策步階'!$C$4:$C$14)</f>
        <v>0</v>
      </c>
      <c r="AC2297" s="65"/>
      <c r="AD2297" s="65"/>
      <c r="AE2297" s="65"/>
      <c r="AF2297" s="65"/>
      <c r="AG2297" s="65"/>
      <c r="AH2297" s="65"/>
      <c r="AI2297" s="65"/>
      <c r="AJ2297" s="65"/>
      <c r="AK2297" s="65"/>
      <c r="AL2297">
        <f t="shared" si="808"/>
        <v>100</v>
      </c>
      <c r="AM2297">
        <f t="shared" si="809"/>
        <v>50</v>
      </c>
      <c r="AN2297" t="str">
        <f t="shared" si="810"/>
        <v/>
      </c>
      <c r="AO2297" t="str">
        <f t="shared" si="811"/>
        <v/>
      </c>
      <c r="AP2297" t="str">
        <f t="shared" si="812"/>
        <v/>
      </c>
      <c r="AQ2297" t="str">
        <f t="shared" si="813"/>
        <v/>
      </c>
      <c r="AR2297" t="str">
        <f t="shared" si="814"/>
        <v/>
      </c>
      <c r="AS2297" t="str">
        <f t="shared" si="815"/>
        <v/>
      </c>
      <c r="AT2297" t="str">
        <f t="shared" si="816"/>
        <v/>
      </c>
      <c r="AU2297" t="str">
        <f t="shared" si="817"/>
        <v/>
      </c>
      <c r="AV2297" t="str">
        <f t="shared" si="818"/>
        <v/>
      </c>
      <c r="AW2297">
        <f>'01_指標庫'!$H$4*ISNUMBER($F2297)+'01_指標庫'!$H$5*ISNUMBER($AA2297)+'01_指標庫'!$H$6*ISNUMBER($G2297)+'01_指標庫'!$H$7*ISNUMBER($H2297)+'01_指標庫'!$H$8*ISNUMBER($AF2297)+'01_指標庫'!$H$9*ISNUMBER($AG2297)+'01_指標庫'!$H$10*ISNUMBER($AB2297)+'01_指標庫'!$H$11*ISNUMBER($AC2297)+'01_指標庫'!$H$12*ISNUMBER($AD2297)+'01_指標庫'!$H$13*ISNUMBER($AE2297)+'01_指標庫'!$H$14*ISNUMBER($I2297)+'01_指標庫'!$H$15*ISNUMBER($AH2297)+'01_指標庫'!$H$16*ISNUMBER($K2297)+'01_指標庫'!$H$17*ISNUMBER($AI2297)+'01_指標庫'!$H$18*ISNUMBER($AJ2297)+'01_指標庫'!$H$19*ISNUMBER($AK2297)+'01_指標庫'!$H$20*ISNUMBER($BB2297)+'01_指標庫'!$H$21*ISNUMBER($BC2297)</f>
        <v>51</v>
      </c>
      <c r="AX2297">
        <f>IF(AW2297=0,50,ROUND(('01_指標庫'!$H$4*IF(ISNUMBER($F2297),L2297,0)+'01_指標庫'!$H$5*IF(ISNUMBER($AA2297),AL2297,0)+'01_指標庫'!$H$6*IF(ISNUMBER($G2297),M2297,0)+'01_指標庫'!$H$7*IF(ISNUMBER($H2297),N2297,0)+'01_指標庫'!$H$8*IF(ISNUMBER($AF2297),AQ2297,0)+'01_指標庫'!$H$9*IF(ISNUMBER($AG2297),AR2297,0)+'01_指標庫'!$H$10*IF(ISNUMBER($AB2297),AM2297,0)+'01_指標庫'!$H$11*IF(ISNUMBER($AC2297),AN2297,0)+'01_指標庫'!$H$12*IF(ISNUMBER($AD2297),AO2297,0)+'01_指標庫'!$H$13*IF(ISNUMBER($AE2297),AP2297,0)+'01_指標庫'!$H$14*IF(ISNUMBER($I2297),O2297,0)+'01_指標庫'!$H$15*IF(ISNUMBER($AH2297),AS2297,0)+'01_指標庫'!$H$16*IF(ISNUMBER($K2297),P2297,0)+'01_指標庫'!$H$17*IF(ISNUMBER($AI2297),AT2297,0)+'01_指標庫'!$H$18*IF(ISNUMBER($AJ2297),AU2297,0)+'01_指標庫'!$H$19*IF(ISNUMBER($AK2297),AV2297,0)+'01_指標庫'!$H$20*IF(ISNUMBER($BB2297),BB2297,0)+'01_指標庫'!$H$21*IF(ISNUMBER($BC2297),BC2297,0))/AW2297,1))</f>
        <v>89.2</v>
      </c>
      <c r="AY2297" s="67"/>
      <c r="AZ2297" s="67"/>
      <c r="BA2297" s="66">
        <f t="shared" si="822"/>
        <v>-1.368270524015669E-3</v>
      </c>
      <c r="BB2297">
        <f t="shared" si="823"/>
        <v>50</v>
      </c>
      <c r="BC2297" t="str">
        <f t="shared" si="824"/>
        <v/>
      </c>
    </row>
    <row r="2298" spans="1:55" ht="15" customHeight="1">
      <c r="A2298" s="56">
        <v>2294</v>
      </c>
      <c r="B2298" s="57">
        <v>45890</v>
      </c>
      <c r="C2298" s="56">
        <v>2025</v>
      </c>
      <c r="D2298" s="58" t="s">
        <v>239</v>
      </c>
      <c r="E2298" s="59">
        <v>23142.58</v>
      </c>
      <c r="F2298" s="60">
        <v>9.0814000000000006E-2</v>
      </c>
      <c r="G2298" s="60">
        <v>-2.9621999999999999E-2</v>
      </c>
      <c r="H2298" s="61">
        <v>0.69389999999999996</v>
      </c>
      <c r="I2298" s="62">
        <v>295</v>
      </c>
      <c r="J2298" s="56" t="s">
        <v>235</v>
      </c>
      <c r="K2298" s="63">
        <v>16.600000000000001</v>
      </c>
      <c r="L2298" s="56">
        <f t="shared" si="802"/>
        <v>100</v>
      </c>
      <c r="M2298" s="56">
        <f t="shared" si="803"/>
        <v>100</v>
      </c>
      <c r="N2298" s="56">
        <f t="shared" si="804"/>
        <v>100</v>
      </c>
      <c r="O2298" s="56">
        <f t="shared" si="805"/>
        <v>100</v>
      </c>
      <c r="P2298" s="56">
        <f t="shared" si="806"/>
        <v>100</v>
      </c>
      <c r="Q2298" s="63"/>
      <c r="R2298" s="56"/>
      <c r="S2298" s="60">
        <f t="shared" si="819"/>
        <v>-4.6018055387689882E-3</v>
      </c>
      <c r="T2298" s="64">
        <f t="shared" si="820"/>
        <v>5.799872530274075E-2</v>
      </c>
      <c r="V2298" s="65"/>
      <c r="W2298" s="65"/>
      <c r="Y2298" s="15" t="str">
        <f t="shared" si="807"/>
        <v>EASY</v>
      </c>
      <c r="AA2298" s="66">
        <f t="shared" si="821"/>
        <v>7.8116828902563995E-2</v>
      </c>
      <c r="AB2298">
        <f>LOOKUP($B2298,'07_L1政策步階'!$A$4:$A$14,'07_L1政策步階'!$C$4:$C$14)</f>
        <v>0</v>
      </c>
      <c r="AC2298" s="65"/>
      <c r="AD2298" s="65"/>
      <c r="AE2298" s="65"/>
      <c r="AF2298" s="65"/>
      <c r="AG2298" s="65"/>
      <c r="AH2298" s="65"/>
      <c r="AI2298" s="65"/>
      <c r="AJ2298" s="65"/>
      <c r="AK2298" s="65"/>
      <c r="AL2298">
        <f t="shared" si="808"/>
        <v>100</v>
      </c>
      <c r="AM2298">
        <f t="shared" si="809"/>
        <v>50</v>
      </c>
      <c r="AN2298" t="str">
        <f t="shared" si="810"/>
        <v/>
      </c>
      <c r="AO2298" t="str">
        <f t="shared" si="811"/>
        <v/>
      </c>
      <c r="AP2298" t="str">
        <f t="shared" si="812"/>
        <v/>
      </c>
      <c r="AQ2298" t="str">
        <f t="shared" si="813"/>
        <v/>
      </c>
      <c r="AR2298" t="str">
        <f t="shared" si="814"/>
        <v/>
      </c>
      <c r="AS2298" t="str">
        <f t="shared" si="815"/>
        <v/>
      </c>
      <c r="AT2298" t="str">
        <f t="shared" si="816"/>
        <v/>
      </c>
      <c r="AU2298" t="str">
        <f t="shared" si="817"/>
        <v/>
      </c>
      <c r="AV2298" t="str">
        <f t="shared" si="818"/>
        <v/>
      </c>
      <c r="AW2298">
        <f>'01_指標庫'!$H$4*ISNUMBER($F2298)+'01_指標庫'!$H$5*ISNUMBER($AA2298)+'01_指標庫'!$H$6*ISNUMBER($G2298)+'01_指標庫'!$H$7*ISNUMBER($H2298)+'01_指標庫'!$H$8*ISNUMBER($AF2298)+'01_指標庫'!$H$9*ISNUMBER($AG2298)+'01_指標庫'!$H$10*ISNUMBER($AB2298)+'01_指標庫'!$H$11*ISNUMBER($AC2298)+'01_指標庫'!$H$12*ISNUMBER($AD2298)+'01_指標庫'!$H$13*ISNUMBER($AE2298)+'01_指標庫'!$H$14*ISNUMBER($I2298)+'01_指標庫'!$H$15*ISNUMBER($AH2298)+'01_指標庫'!$H$16*ISNUMBER($K2298)+'01_指標庫'!$H$17*ISNUMBER($AI2298)+'01_指標庫'!$H$18*ISNUMBER($AJ2298)+'01_指標庫'!$H$19*ISNUMBER($AK2298)+'01_指標庫'!$H$20*ISNUMBER($BB2298)+'01_指標庫'!$H$21*ISNUMBER($BC2298)</f>
        <v>51</v>
      </c>
      <c r="AX2298">
        <f>IF(AW2298=0,50,ROUND(('01_指標庫'!$H$4*IF(ISNUMBER($F2298),L2298,0)+'01_指標庫'!$H$5*IF(ISNUMBER($AA2298),AL2298,0)+'01_指標庫'!$H$6*IF(ISNUMBER($G2298),M2298,0)+'01_指標庫'!$H$7*IF(ISNUMBER($H2298),N2298,0)+'01_指標庫'!$H$8*IF(ISNUMBER($AF2298),AQ2298,0)+'01_指標庫'!$H$9*IF(ISNUMBER($AG2298),AR2298,0)+'01_指標庫'!$H$10*IF(ISNUMBER($AB2298),AM2298,0)+'01_指標庫'!$H$11*IF(ISNUMBER($AC2298),AN2298,0)+'01_指標庫'!$H$12*IF(ISNUMBER($AD2298),AO2298,0)+'01_指標庫'!$H$13*IF(ISNUMBER($AE2298),AP2298,0)+'01_指標庫'!$H$14*IF(ISNUMBER($I2298),O2298,0)+'01_指標庫'!$H$15*IF(ISNUMBER($AH2298),AS2298,0)+'01_指標庫'!$H$16*IF(ISNUMBER($K2298),P2298,0)+'01_指標庫'!$H$17*IF(ISNUMBER($AI2298),AT2298,0)+'01_指標庫'!$H$18*IF(ISNUMBER($AJ2298),AU2298,0)+'01_指標庫'!$H$19*IF(ISNUMBER($AK2298),AV2298,0)+'01_指標庫'!$H$20*IF(ISNUMBER($BB2298),BB2298,0)+'01_指標庫'!$H$21*IF(ISNUMBER($BC2298),BC2298,0))/AW2298,1))</f>
        <v>83.3</v>
      </c>
      <c r="AY2298" s="67"/>
      <c r="AZ2298" s="67"/>
      <c r="BA2298" s="66">
        <f t="shared" si="822"/>
        <v>-6.1723979933462347E-3</v>
      </c>
      <c r="BB2298">
        <f t="shared" si="823"/>
        <v>0</v>
      </c>
      <c r="BC2298" t="str">
        <f t="shared" si="824"/>
        <v/>
      </c>
    </row>
    <row r="2299" spans="1:55" ht="15" customHeight="1">
      <c r="A2299" s="56">
        <v>2295</v>
      </c>
      <c r="B2299" s="57">
        <v>45891</v>
      </c>
      <c r="C2299" s="56">
        <v>2025</v>
      </c>
      <c r="D2299" s="58" t="s">
        <v>234</v>
      </c>
      <c r="E2299" s="59">
        <v>23498.12</v>
      </c>
      <c r="F2299" s="60">
        <v>0.106668</v>
      </c>
      <c r="G2299" s="60">
        <v>-1.4714E-2</v>
      </c>
      <c r="H2299" s="61">
        <v>0.77549999999999997</v>
      </c>
      <c r="I2299" s="62">
        <v>288</v>
      </c>
      <c r="J2299" s="56" t="s">
        <v>235</v>
      </c>
      <c r="K2299" s="63">
        <v>14.22</v>
      </c>
      <c r="L2299" s="56">
        <f t="shared" si="802"/>
        <v>100</v>
      </c>
      <c r="M2299" s="56">
        <f t="shared" si="803"/>
        <v>100</v>
      </c>
      <c r="N2299" s="56">
        <f t="shared" si="804"/>
        <v>100</v>
      </c>
      <c r="O2299" s="56">
        <f t="shared" si="805"/>
        <v>100</v>
      </c>
      <c r="P2299" s="56">
        <f t="shared" si="806"/>
        <v>100</v>
      </c>
      <c r="Q2299" s="63"/>
      <c r="R2299" s="56"/>
      <c r="S2299" s="60">
        <f t="shared" si="819"/>
        <v>1.5363023483120575E-2</v>
      </c>
      <c r="T2299" s="64">
        <f t="shared" si="820"/>
        <v>-0.1433734939759036</v>
      </c>
      <c r="V2299" s="65"/>
      <c r="W2299" s="65"/>
      <c r="Y2299" s="15" t="str">
        <f t="shared" si="807"/>
        <v>EASY</v>
      </c>
      <c r="AA2299" s="66">
        <f t="shared" si="821"/>
        <v>7.8779382347581972E-2</v>
      </c>
      <c r="AB2299">
        <f>LOOKUP($B2299,'07_L1政策步階'!$A$4:$A$14,'07_L1政策步階'!$C$4:$C$14)</f>
        <v>0</v>
      </c>
      <c r="AC2299" s="65"/>
      <c r="AD2299" s="65"/>
      <c r="AE2299" s="65"/>
      <c r="AF2299" s="65"/>
      <c r="AG2299" s="65"/>
      <c r="AH2299" s="65"/>
      <c r="AI2299" s="65"/>
      <c r="AJ2299" s="65"/>
      <c r="AK2299" s="65"/>
      <c r="AL2299">
        <f t="shared" si="808"/>
        <v>100</v>
      </c>
      <c r="AM2299">
        <f t="shared" si="809"/>
        <v>50</v>
      </c>
      <c r="AN2299" t="str">
        <f t="shared" si="810"/>
        <v/>
      </c>
      <c r="AO2299" t="str">
        <f t="shared" si="811"/>
        <v/>
      </c>
      <c r="AP2299" t="str">
        <f t="shared" si="812"/>
        <v/>
      </c>
      <c r="AQ2299" t="str">
        <f t="shared" si="813"/>
        <v/>
      </c>
      <c r="AR2299" t="str">
        <f t="shared" si="814"/>
        <v/>
      </c>
      <c r="AS2299" t="str">
        <f t="shared" si="815"/>
        <v/>
      </c>
      <c r="AT2299" t="str">
        <f t="shared" si="816"/>
        <v/>
      </c>
      <c r="AU2299" t="str">
        <f t="shared" si="817"/>
        <v/>
      </c>
      <c r="AV2299" t="str">
        <f t="shared" si="818"/>
        <v/>
      </c>
      <c r="AW2299">
        <f>'01_指標庫'!$H$4*ISNUMBER($F2299)+'01_指標庫'!$H$5*ISNUMBER($AA2299)+'01_指標庫'!$H$6*ISNUMBER($G2299)+'01_指標庫'!$H$7*ISNUMBER($H2299)+'01_指標庫'!$H$8*ISNUMBER($AF2299)+'01_指標庫'!$H$9*ISNUMBER($AG2299)+'01_指標庫'!$H$10*ISNUMBER($AB2299)+'01_指標庫'!$H$11*ISNUMBER($AC2299)+'01_指標庫'!$H$12*ISNUMBER($AD2299)+'01_指標庫'!$H$13*ISNUMBER($AE2299)+'01_指標庫'!$H$14*ISNUMBER($I2299)+'01_指標庫'!$H$15*ISNUMBER($AH2299)+'01_指標庫'!$H$16*ISNUMBER($K2299)+'01_指標庫'!$H$17*ISNUMBER($AI2299)+'01_指標庫'!$H$18*ISNUMBER($AJ2299)+'01_指標庫'!$H$19*ISNUMBER($AK2299)+'01_指標庫'!$H$20*ISNUMBER($BB2299)+'01_指標庫'!$H$21*ISNUMBER($BC2299)</f>
        <v>51</v>
      </c>
      <c r="AX2299">
        <f>IF(AW2299=0,50,ROUND(('01_指標庫'!$H$4*IF(ISNUMBER($F2299),L2299,0)+'01_指標庫'!$H$5*IF(ISNUMBER($AA2299),AL2299,0)+'01_指標庫'!$H$6*IF(ISNUMBER($G2299),M2299,0)+'01_指標庫'!$H$7*IF(ISNUMBER($H2299),N2299,0)+'01_指標庫'!$H$8*IF(ISNUMBER($AF2299),AQ2299,0)+'01_指標庫'!$H$9*IF(ISNUMBER($AG2299),AR2299,0)+'01_指標庫'!$H$10*IF(ISNUMBER($AB2299),AM2299,0)+'01_指標庫'!$H$11*IF(ISNUMBER($AC2299),AN2299,0)+'01_指標庫'!$H$12*IF(ISNUMBER($AD2299),AO2299,0)+'01_指標庫'!$H$13*IF(ISNUMBER($AE2299),AP2299,0)+'01_指標庫'!$H$14*IF(ISNUMBER($I2299),O2299,0)+'01_指標庫'!$H$15*IF(ISNUMBER($AH2299),AS2299,0)+'01_指標庫'!$H$16*IF(ISNUMBER($K2299),P2299,0)+'01_指標庫'!$H$17*IF(ISNUMBER($AI2299),AT2299,0)+'01_指標庫'!$H$18*IF(ISNUMBER($AJ2299),AU2299,0)+'01_指標庫'!$H$19*IF(ISNUMBER($AK2299),AV2299,0)+'01_指標庫'!$H$20*IF(ISNUMBER($BB2299),BB2299,0)+'01_指標庫'!$H$21*IF(ISNUMBER($BC2299),BC2299,0))/AW2299,1))</f>
        <v>83.3</v>
      </c>
      <c r="AY2299" s="67"/>
      <c r="AZ2299" s="67"/>
      <c r="BA2299" s="66">
        <f t="shared" si="822"/>
        <v>-7.5104715548598433E-3</v>
      </c>
      <c r="BB2299">
        <f t="shared" si="823"/>
        <v>0</v>
      </c>
      <c r="BC2299" t="str">
        <f t="shared" si="824"/>
        <v/>
      </c>
    </row>
    <row r="2300" spans="1:55" ht="15" customHeight="1">
      <c r="A2300" s="56">
        <v>2296</v>
      </c>
      <c r="B2300" s="57">
        <v>45894</v>
      </c>
      <c r="C2300" s="56">
        <v>2025</v>
      </c>
      <c r="D2300" s="58" t="s">
        <v>236</v>
      </c>
      <c r="E2300" s="59">
        <v>23425.61</v>
      </c>
      <c r="F2300" s="60">
        <v>0.102355</v>
      </c>
      <c r="G2300" s="60">
        <v>-1.7755E-2</v>
      </c>
      <c r="H2300" s="61">
        <v>0.75509999999999999</v>
      </c>
      <c r="I2300" s="62">
        <v>280</v>
      </c>
      <c r="J2300" s="56" t="s">
        <v>235</v>
      </c>
      <c r="K2300" s="63">
        <v>14.79</v>
      </c>
      <c r="L2300" s="56">
        <f t="shared" si="802"/>
        <v>100</v>
      </c>
      <c r="M2300" s="56">
        <f t="shared" si="803"/>
        <v>100</v>
      </c>
      <c r="N2300" s="56">
        <f t="shared" si="804"/>
        <v>100</v>
      </c>
      <c r="O2300" s="56">
        <f t="shared" si="805"/>
        <v>100</v>
      </c>
      <c r="P2300" s="56">
        <f t="shared" si="806"/>
        <v>100</v>
      </c>
      <c r="Q2300" s="63"/>
      <c r="R2300" s="56"/>
      <c r="S2300" s="60">
        <f t="shared" si="819"/>
        <v>-3.0857787771957357E-3</v>
      </c>
      <c r="T2300" s="64">
        <f t="shared" si="820"/>
        <v>4.0084388185653852E-2</v>
      </c>
      <c r="V2300" s="65"/>
      <c r="W2300" s="65"/>
      <c r="Y2300" s="15" t="str">
        <f t="shared" si="807"/>
        <v>EASY</v>
      </c>
      <c r="AA2300" s="66">
        <f t="shared" si="821"/>
        <v>7.9323937357568264E-2</v>
      </c>
      <c r="AB2300">
        <f>LOOKUP($B2300,'07_L1政策步階'!$A$4:$A$14,'07_L1政策步階'!$C$4:$C$14)</f>
        <v>0</v>
      </c>
      <c r="AC2300" s="65"/>
      <c r="AD2300" s="65"/>
      <c r="AE2300" s="65"/>
      <c r="AF2300" s="65"/>
      <c r="AG2300" s="65"/>
      <c r="AH2300" s="65"/>
      <c r="AI2300" s="65"/>
      <c r="AJ2300" s="65"/>
      <c r="AK2300" s="65"/>
      <c r="AL2300">
        <f t="shared" si="808"/>
        <v>100</v>
      </c>
      <c r="AM2300">
        <f t="shared" si="809"/>
        <v>50</v>
      </c>
      <c r="AN2300" t="str">
        <f t="shared" si="810"/>
        <v/>
      </c>
      <c r="AO2300" t="str">
        <f t="shared" si="811"/>
        <v/>
      </c>
      <c r="AP2300" t="str">
        <f t="shared" si="812"/>
        <v/>
      </c>
      <c r="AQ2300" t="str">
        <f t="shared" si="813"/>
        <v/>
      </c>
      <c r="AR2300" t="str">
        <f t="shared" si="814"/>
        <v/>
      </c>
      <c r="AS2300" t="str">
        <f t="shared" si="815"/>
        <v/>
      </c>
      <c r="AT2300" t="str">
        <f t="shared" si="816"/>
        <v/>
      </c>
      <c r="AU2300" t="str">
        <f t="shared" si="817"/>
        <v/>
      </c>
      <c r="AV2300" t="str">
        <f t="shared" si="818"/>
        <v/>
      </c>
      <c r="AW2300">
        <f>'01_指標庫'!$H$4*ISNUMBER($F2300)+'01_指標庫'!$H$5*ISNUMBER($AA2300)+'01_指標庫'!$H$6*ISNUMBER($G2300)+'01_指標庫'!$H$7*ISNUMBER($H2300)+'01_指標庫'!$H$8*ISNUMBER($AF2300)+'01_指標庫'!$H$9*ISNUMBER($AG2300)+'01_指標庫'!$H$10*ISNUMBER($AB2300)+'01_指標庫'!$H$11*ISNUMBER($AC2300)+'01_指標庫'!$H$12*ISNUMBER($AD2300)+'01_指標庫'!$H$13*ISNUMBER($AE2300)+'01_指標庫'!$H$14*ISNUMBER($I2300)+'01_指標庫'!$H$15*ISNUMBER($AH2300)+'01_指標庫'!$H$16*ISNUMBER($K2300)+'01_指標庫'!$H$17*ISNUMBER($AI2300)+'01_指標庫'!$H$18*ISNUMBER($AJ2300)+'01_指標庫'!$H$19*ISNUMBER($AK2300)+'01_指標庫'!$H$20*ISNUMBER($BB2300)+'01_指標庫'!$H$21*ISNUMBER($BC2300)</f>
        <v>51</v>
      </c>
      <c r="AX2300">
        <f>IF(AW2300=0,50,ROUND(('01_指標庫'!$H$4*IF(ISNUMBER($F2300),L2300,0)+'01_指標庫'!$H$5*IF(ISNUMBER($AA2300),AL2300,0)+'01_指標庫'!$H$6*IF(ISNUMBER($G2300),M2300,0)+'01_指標庫'!$H$7*IF(ISNUMBER($H2300),N2300,0)+'01_指標庫'!$H$8*IF(ISNUMBER($AF2300),AQ2300,0)+'01_指標庫'!$H$9*IF(ISNUMBER($AG2300),AR2300,0)+'01_指標庫'!$H$10*IF(ISNUMBER($AB2300),AM2300,0)+'01_指標庫'!$H$11*IF(ISNUMBER($AC2300),AN2300,0)+'01_指標庫'!$H$12*IF(ISNUMBER($AD2300),AO2300,0)+'01_指標庫'!$H$13*IF(ISNUMBER($AE2300),AP2300,0)+'01_指標庫'!$H$14*IF(ISNUMBER($I2300),O2300,0)+'01_指標庫'!$H$15*IF(ISNUMBER($AH2300),AS2300,0)+'01_指標庫'!$H$16*IF(ISNUMBER($K2300),P2300,0)+'01_指標庫'!$H$17*IF(ISNUMBER($AI2300),AT2300,0)+'01_指標庫'!$H$18*IF(ISNUMBER($AJ2300),AU2300,0)+'01_指標庫'!$H$19*IF(ISNUMBER($AK2300),AV2300,0)+'01_指標庫'!$H$20*IF(ISNUMBER($BB2300),BB2300,0)+'01_指標庫'!$H$21*IF(ISNUMBER($BC2300),BC2300,0))/AW2300,1))</f>
        <v>83.3</v>
      </c>
      <c r="AY2300" s="67"/>
      <c r="AZ2300" s="67"/>
      <c r="BA2300" s="66">
        <f t="shared" si="822"/>
        <v>-9.530604994348324E-3</v>
      </c>
      <c r="BB2300">
        <f t="shared" si="823"/>
        <v>0</v>
      </c>
      <c r="BC2300" t="str">
        <f t="shared" si="824"/>
        <v/>
      </c>
    </row>
    <row r="2301" spans="1:55" ht="15" customHeight="1">
      <c r="A2301" s="56">
        <v>2297</v>
      </c>
      <c r="B2301" s="57">
        <v>45895</v>
      </c>
      <c r="C2301" s="56">
        <v>2025</v>
      </c>
      <c r="D2301" s="58" t="s">
        <v>237</v>
      </c>
      <c r="E2301" s="59">
        <v>23525.29</v>
      </c>
      <c r="F2301" s="60">
        <v>0.106187</v>
      </c>
      <c r="G2301" s="60">
        <v>-1.3575E-2</v>
      </c>
      <c r="H2301" s="61">
        <v>0.75509999999999999</v>
      </c>
      <c r="I2301" s="62">
        <v>278</v>
      </c>
      <c r="J2301" s="56" t="s">
        <v>235</v>
      </c>
      <c r="K2301" s="63">
        <v>14.62</v>
      </c>
      <c r="L2301" s="56">
        <f t="shared" si="802"/>
        <v>100</v>
      </c>
      <c r="M2301" s="56">
        <f t="shared" si="803"/>
        <v>100</v>
      </c>
      <c r="N2301" s="56">
        <f t="shared" si="804"/>
        <v>100</v>
      </c>
      <c r="O2301" s="56">
        <f t="shared" si="805"/>
        <v>100</v>
      </c>
      <c r="P2301" s="56">
        <f t="shared" si="806"/>
        <v>100</v>
      </c>
      <c r="Q2301" s="63"/>
      <c r="R2301" s="56"/>
      <c r="S2301" s="60">
        <f t="shared" si="819"/>
        <v>4.2551720104619939E-3</v>
      </c>
      <c r="T2301" s="64">
        <f t="shared" si="820"/>
        <v>-1.1494252873563204E-2</v>
      </c>
      <c r="V2301" s="65"/>
      <c r="W2301" s="65"/>
      <c r="Y2301" s="15" t="str">
        <f t="shared" si="807"/>
        <v>EASY</v>
      </c>
      <c r="AA2301" s="66">
        <f t="shared" si="821"/>
        <v>8.0268492811269576E-2</v>
      </c>
      <c r="AB2301">
        <f>LOOKUP($B2301,'07_L1政策步階'!$A$4:$A$14,'07_L1政策步階'!$C$4:$C$14)</f>
        <v>0</v>
      </c>
      <c r="AC2301" s="65"/>
      <c r="AD2301" s="65"/>
      <c r="AE2301" s="65"/>
      <c r="AF2301" s="65"/>
      <c r="AG2301" s="65"/>
      <c r="AH2301" s="65"/>
      <c r="AI2301" s="65"/>
      <c r="AJ2301" s="65"/>
      <c r="AK2301" s="65"/>
      <c r="AL2301">
        <f t="shared" si="808"/>
        <v>100</v>
      </c>
      <c r="AM2301">
        <f t="shared" si="809"/>
        <v>50</v>
      </c>
      <c r="AN2301" t="str">
        <f t="shared" si="810"/>
        <v/>
      </c>
      <c r="AO2301" t="str">
        <f t="shared" si="811"/>
        <v/>
      </c>
      <c r="AP2301" t="str">
        <f t="shared" si="812"/>
        <v/>
      </c>
      <c r="AQ2301" t="str">
        <f t="shared" si="813"/>
        <v/>
      </c>
      <c r="AR2301" t="str">
        <f t="shared" si="814"/>
        <v/>
      </c>
      <c r="AS2301" t="str">
        <f t="shared" si="815"/>
        <v/>
      </c>
      <c r="AT2301" t="str">
        <f t="shared" si="816"/>
        <v/>
      </c>
      <c r="AU2301" t="str">
        <f t="shared" si="817"/>
        <v/>
      </c>
      <c r="AV2301" t="str">
        <f t="shared" si="818"/>
        <v/>
      </c>
      <c r="AW2301">
        <f>'01_指標庫'!$H$4*ISNUMBER($F2301)+'01_指標庫'!$H$5*ISNUMBER($AA2301)+'01_指標庫'!$H$6*ISNUMBER($G2301)+'01_指標庫'!$H$7*ISNUMBER($H2301)+'01_指標庫'!$H$8*ISNUMBER($AF2301)+'01_指標庫'!$H$9*ISNUMBER($AG2301)+'01_指標庫'!$H$10*ISNUMBER($AB2301)+'01_指標庫'!$H$11*ISNUMBER($AC2301)+'01_指標庫'!$H$12*ISNUMBER($AD2301)+'01_指標庫'!$H$13*ISNUMBER($AE2301)+'01_指標庫'!$H$14*ISNUMBER($I2301)+'01_指標庫'!$H$15*ISNUMBER($AH2301)+'01_指標庫'!$H$16*ISNUMBER($K2301)+'01_指標庫'!$H$17*ISNUMBER($AI2301)+'01_指標庫'!$H$18*ISNUMBER($AJ2301)+'01_指標庫'!$H$19*ISNUMBER($AK2301)+'01_指標庫'!$H$20*ISNUMBER($BB2301)+'01_指標庫'!$H$21*ISNUMBER($BC2301)</f>
        <v>51</v>
      </c>
      <c r="AX2301">
        <f>IF(AW2301=0,50,ROUND(('01_指標庫'!$H$4*IF(ISNUMBER($F2301),L2301,0)+'01_指標庫'!$H$5*IF(ISNUMBER($AA2301),AL2301,0)+'01_指標庫'!$H$6*IF(ISNUMBER($G2301),M2301,0)+'01_指標庫'!$H$7*IF(ISNUMBER($H2301),N2301,0)+'01_指標庫'!$H$8*IF(ISNUMBER($AF2301),AQ2301,0)+'01_指標庫'!$H$9*IF(ISNUMBER($AG2301),AR2301,0)+'01_指標庫'!$H$10*IF(ISNUMBER($AB2301),AM2301,0)+'01_指標庫'!$H$11*IF(ISNUMBER($AC2301),AN2301,0)+'01_指標庫'!$H$12*IF(ISNUMBER($AD2301),AO2301,0)+'01_指標庫'!$H$13*IF(ISNUMBER($AE2301),AP2301,0)+'01_指標庫'!$H$14*IF(ISNUMBER($I2301),O2301,0)+'01_指標庫'!$H$15*IF(ISNUMBER($AH2301),AS2301,0)+'01_指標庫'!$H$16*IF(ISNUMBER($K2301),P2301,0)+'01_指標庫'!$H$17*IF(ISNUMBER($AI2301),AT2301,0)+'01_指標庫'!$H$18*IF(ISNUMBER($AJ2301),AU2301,0)+'01_指標庫'!$H$19*IF(ISNUMBER($AK2301),AV2301,0)+'01_指標庫'!$H$20*IF(ISNUMBER($BB2301),BB2301,0)+'01_指標庫'!$H$21*IF(ISNUMBER($BC2301),BC2301,0))/AW2301,1))</f>
        <v>83.3</v>
      </c>
      <c r="AY2301" s="67"/>
      <c r="AZ2301" s="67"/>
      <c r="BA2301" s="66">
        <f t="shared" si="822"/>
        <v>-7.0152007844191955E-3</v>
      </c>
      <c r="BB2301">
        <f t="shared" si="823"/>
        <v>0</v>
      </c>
      <c r="BC2301" t="str">
        <f t="shared" si="824"/>
        <v/>
      </c>
    </row>
    <row r="2302" spans="1:55" ht="15" customHeight="1">
      <c r="A2302" s="56">
        <v>2298</v>
      </c>
      <c r="B2302" s="57">
        <v>45896</v>
      </c>
      <c r="C2302" s="56">
        <v>2025</v>
      </c>
      <c r="D2302" s="58" t="s">
        <v>238</v>
      </c>
      <c r="E2302" s="59">
        <v>23565.85</v>
      </c>
      <c r="F2302" s="60">
        <v>0.10736900000000001</v>
      </c>
      <c r="G2302" s="60">
        <v>-1.1873999999999999E-2</v>
      </c>
      <c r="H2302" s="61">
        <v>0.79590000000000005</v>
      </c>
      <c r="I2302" s="62">
        <v>278</v>
      </c>
      <c r="J2302" s="56" t="s">
        <v>235</v>
      </c>
      <c r="K2302" s="63">
        <v>14.85</v>
      </c>
      <c r="L2302" s="56">
        <f t="shared" si="802"/>
        <v>100</v>
      </c>
      <c r="M2302" s="56">
        <f t="shared" si="803"/>
        <v>100</v>
      </c>
      <c r="N2302" s="56">
        <f t="shared" si="804"/>
        <v>100</v>
      </c>
      <c r="O2302" s="56">
        <f t="shared" si="805"/>
        <v>100</v>
      </c>
      <c r="P2302" s="56">
        <f t="shared" si="806"/>
        <v>100</v>
      </c>
      <c r="Q2302" s="63"/>
      <c r="R2302" s="56"/>
      <c r="S2302" s="60">
        <f t="shared" si="819"/>
        <v>1.7241020195710721E-3</v>
      </c>
      <c r="T2302" s="64">
        <f t="shared" si="820"/>
        <v>1.5731874145006763E-2</v>
      </c>
      <c r="V2302" s="65"/>
      <c r="W2302" s="65"/>
      <c r="Y2302" s="15" t="str">
        <f t="shared" si="807"/>
        <v>EASY</v>
      </c>
      <c r="AA2302" s="66">
        <f t="shared" si="821"/>
        <v>8.1092021469787889E-2</v>
      </c>
      <c r="AB2302">
        <f>LOOKUP($B2302,'07_L1政策步階'!$A$4:$A$14,'07_L1政策步階'!$C$4:$C$14)</f>
        <v>0</v>
      </c>
      <c r="AC2302" s="65"/>
      <c r="AD2302" s="65"/>
      <c r="AE2302" s="65"/>
      <c r="AF2302" s="65"/>
      <c r="AG2302" s="65"/>
      <c r="AH2302" s="65"/>
      <c r="AI2302" s="65"/>
      <c r="AJ2302" s="65"/>
      <c r="AK2302" s="65"/>
      <c r="AL2302">
        <f t="shared" si="808"/>
        <v>100</v>
      </c>
      <c r="AM2302">
        <f t="shared" si="809"/>
        <v>50</v>
      </c>
      <c r="AN2302" t="str">
        <f t="shared" si="810"/>
        <v/>
      </c>
      <c r="AO2302" t="str">
        <f t="shared" si="811"/>
        <v/>
      </c>
      <c r="AP2302" t="str">
        <f t="shared" si="812"/>
        <v/>
      </c>
      <c r="AQ2302" t="str">
        <f t="shared" si="813"/>
        <v/>
      </c>
      <c r="AR2302" t="str">
        <f t="shared" si="814"/>
        <v/>
      </c>
      <c r="AS2302" t="str">
        <f t="shared" si="815"/>
        <v/>
      </c>
      <c r="AT2302" t="str">
        <f t="shared" si="816"/>
        <v/>
      </c>
      <c r="AU2302" t="str">
        <f t="shared" si="817"/>
        <v/>
      </c>
      <c r="AV2302" t="str">
        <f t="shared" si="818"/>
        <v/>
      </c>
      <c r="AW2302">
        <f>'01_指標庫'!$H$4*ISNUMBER($F2302)+'01_指標庫'!$H$5*ISNUMBER($AA2302)+'01_指標庫'!$H$6*ISNUMBER($G2302)+'01_指標庫'!$H$7*ISNUMBER($H2302)+'01_指標庫'!$H$8*ISNUMBER($AF2302)+'01_指標庫'!$H$9*ISNUMBER($AG2302)+'01_指標庫'!$H$10*ISNUMBER($AB2302)+'01_指標庫'!$H$11*ISNUMBER($AC2302)+'01_指標庫'!$H$12*ISNUMBER($AD2302)+'01_指標庫'!$H$13*ISNUMBER($AE2302)+'01_指標庫'!$H$14*ISNUMBER($I2302)+'01_指標庫'!$H$15*ISNUMBER($AH2302)+'01_指標庫'!$H$16*ISNUMBER($K2302)+'01_指標庫'!$H$17*ISNUMBER($AI2302)+'01_指標庫'!$H$18*ISNUMBER($AJ2302)+'01_指標庫'!$H$19*ISNUMBER($AK2302)+'01_指標庫'!$H$20*ISNUMBER($BB2302)+'01_指標庫'!$H$21*ISNUMBER($BC2302)</f>
        <v>51</v>
      </c>
      <c r="AX2302">
        <f>IF(AW2302=0,50,ROUND(('01_指標庫'!$H$4*IF(ISNUMBER($F2302),L2302,0)+'01_指標庫'!$H$5*IF(ISNUMBER($AA2302),AL2302,0)+'01_指標庫'!$H$6*IF(ISNUMBER($G2302),M2302,0)+'01_指標庫'!$H$7*IF(ISNUMBER($H2302),N2302,0)+'01_指標庫'!$H$8*IF(ISNUMBER($AF2302),AQ2302,0)+'01_指標庫'!$H$9*IF(ISNUMBER($AG2302),AR2302,0)+'01_指標庫'!$H$10*IF(ISNUMBER($AB2302),AM2302,0)+'01_指標庫'!$H$11*IF(ISNUMBER($AC2302),AN2302,0)+'01_指標庫'!$H$12*IF(ISNUMBER($AD2302),AO2302,0)+'01_指標庫'!$H$13*IF(ISNUMBER($AE2302),AP2302,0)+'01_指標庫'!$H$14*IF(ISNUMBER($I2302),O2302,0)+'01_指標庫'!$H$15*IF(ISNUMBER($AH2302),AS2302,0)+'01_指標庫'!$H$16*IF(ISNUMBER($K2302),P2302,0)+'01_指標庫'!$H$17*IF(ISNUMBER($AI2302),AT2302,0)+'01_指標庫'!$H$18*IF(ISNUMBER($AJ2302),AU2302,0)+'01_指標庫'!$H$19*IF(ISNUMBER($AK2302),AV2302,0)+'01_指標庫'!$H$20*IF(ISNUMBER($BB2302),BB2302,0)+'01_指標庫'!$H$21*IF(ISNUMBER($BC2302),BC2302,0))/AW2302,1))</f>
        <v>83.3</v>
      </c>
      <c r="AY2302" s="67"/>
      <c r="AZ2302" s="67"/>
      <c r="BA2302" s="66">
        <f t="shared" si="822"/>
        <v>-3.1276741643886385E-3</v>
      </c>
      <c r="BB2302">
        <f t="shared" si="823"/>
        <v>0</v>
      </c>
      <c r="BC2302" t="str">
        <f t="shared" si="824"/>
        <v/>
      </c>
    </row>
    <row r="2303" spans="1:55" ht="15" customHeight="1">
      <c r="A2303" s="56">
        <v>2299</v>
      </c>
      <c r="B2303" s="57">
        <v>45897</v>
      </c>
      <c r="C2303" s="56">
        <v>2025</v>
      </c>
      <c r="D2303" s="58" t="s">
        <v>239</v>
      </c>
      <c r="E2303" s="59">
        <v>23703.45</v>
      </c>
      <c r="F2303" s="60">
        <v>0.11315500000000001</v>
      </c>
      <c r="G2303" s="60">
        <v>-6.1050000000000002E-3</v>
      </c>
      <c r="H2303" s="61">
        <v>0.77549999999999997</v>
      </c>
      <c r="I2303" s="62">
        <v>275</v>
      </c>
      <c r="J2303" s="56" t="s">
        <v>235</v>
      </c>
      <c r="K2303" s="63">
        <v>14.43</v>
      </c>
      <c r="L2303" s="56">
        <f t="shared" si="802"/>
        <v>100</v>
      </c>
      <c r="M2303" s="56">
        <f t="shared" si="803"/>
        <v>100</v>
      </c>
      <c r="N2303" s="56">
        <f t="shared" si="804"/>
        <v>100</v>
      </c>
      <c r="O2303" s="56">
        <f t="shared" si="805"/>
        <v>100</v>
      </c>
      <c r="P2303" s="56">
        <f t="shared" si="806"/>
        <v>100</v>
      </c>
      <c r="Q2303" s="63"/>
      <c r="R2303" s="56"/>
      <c r="S2303" s="60">
        <f t="shared" si="819"/>
        <v>5.8389576442183788E-3</v>
      </c>
      <c r="T2303" s="64">
        <f t="shared" si="820"/>
        <v>-2.8282828282828243E-2</v>
      </c>
      <c r="V2303" s="65"/>
      <c r="W2303" s="65"/>
      <c r="Y2303" s="15" t="str">
        <f t="shared" si="807"/>
        <v>EASY</v>
      </c>
      <c r="AA2303" s="66">
        <f t="shared" si="821"/>
        <v>8.2295323671508269E-2</v>
      </c>
      <c r="AB2303">
        <f>LOOKUP($B2303,'07_L1政策步階'!$A$4:$A$14,'07_L1政策步階'!$C$4:$C$14)</f>
        <v>0</v>
      </c>
      <c r="AC2303" s="65"/>
      <c r="AD2303" s="65"/>
      <c r="AE2303" s="65"/>
      <c r="AF2303" s="65"/>
      <c r="AG2303" s="65"/>
      <c r="AH2303" s="65"/>
      <c r="AI2303" s="65"/>
      <c r="AJ2303" s="65"/>
      <c r="AK2303" s="65"/>
      <c r="AL2303">
        <f t="shared" si="808"/>
        <v>100</v>
      </c>
      <c r="AM2303">
        <f t="shared" si="809"/>
        <v>50</v>
      </c>
      <c r="AN2303" t="str">
        <f t="shared" si="810"/>
        <v/>
      </c>
      <c r="AO2303" t="str">
        <f t="shared" si="811"/>
        <v/>
      </c>
      <c r="AP2303" t="str">
        <f t="shared" si="812"/>
        <v/>
      </c>
      <c r="AQ2303" t="str">
        <f t="shared" si="813"/>
        <v/>
      </c>
      <c r="AR2303" t="str">
        <f t="shared" si="814"/>
        <v/>
      </c>
      <c r="AS2303" t="str">
        <f t="shared" si="815"/>
        <v/>
      </c>
      <c r="AT2303" t="str">
        <f t="shared" si="816"/>
        <v/>
      </c>
      <c r="AU2303" t="str">
        <f t="shared" si="817"/>
        <v/>
      </c>
      <c r="AV2303" t="str">
        <f t="shared" si="818"/>
        <v/>
      </c>
      <c r="AW2303">
        <f>'01_指標庫'!$H$4*ISNUMBER($F2303)+'01_指標庫'!$H$5*ISNUMBER($AA2303)+'01_指標庫'!$H$6*ISNUMBER($G2303)+'01_指標庫'!$H$7*ISNUMBER($H2303)+'01_指標庫'!$H$8*ISNUMBER($AF2303)+'01_指標庫'!$H$9*ISNUMBER($AG2303)+'01_指標庫'!$H$10*ISNUMBER($AB2303)+'01_指標庫'!$H$11*ISNUMBER($AC2303)+'01_指標庫'!$H$12*ISNUMBER($AD2303)+'01_指標庫'!$H$13*ISNUMBER($AE2303)+'01_指標庫'!$H$14*ISNUMBER($I2303)+'01_指標庫'!$H$15*ISNUMBER($AH2303)+'01_指標庫'!$H$16*ISNUMBER($K2303)+'01_指標庫'!$H$17*ISNUMBER($AI2303)+'01_指標庫'!$H$18*ISNUMBER($AJ2303)+'01_指標庫'!$H$19*ISNUMBER($AK2303)+'01_指標庫'!$H$20*ISNUMBER($BB2303)+'01_指標庫'!$H$21*ISNUMBER($BC2303)</f>
        <v>51</v>
      </c>
      <c r="AX2303">
        <f>IF(AW2303=0,50,ROUND(('01_指標庫'!$H$4*IF(ISNUMBER($F2303),L2303,0)+'01_指標庫'!$H$5*IF(ISNUMBER($AA2303),AL2303,0)+'01_指標庫'!$H$6*IF(ISNUMBER($G2303),M2303,0)+'01_指標庫'!$H$7*IF(ISNUMBER($H2303),N2303,0)+'01_指標庫'!$H$8*IF(ISNUMBER($AF2303),AQ2303,0)+'01_指標庫'!$H$9*IF(ISNUMBER($AG2303),AR2303,0)+'01_指標庫'!$H$10*IF(ISNUMBER($AB2303),AM2303,0)+'01_指標庫'!$H$11*IF(ISNUMBER($AC2303),AN2303,0)+'01_指標庫'!$H$12*IF(ISNUMBER($AD2303),AO2303,0)+'01_指標庫'!$H$13*IF(ISNUMBER($AE2303),AP2303,0)+'01_指標庫'!$H$14*IF(ISNUMBER($I2303),O2303,0)+'01_指標庫'!$H$15*IF(ISNUMBER($AH2303),AS2303,0)+'01_指標庫'!$H$16*IF(ISNUMBER($K2303),P2303,0)+'01_指標庫'!$H$17*IF(ISNUMBER($AI2303),AT2303,0)+'01_指標庫'!$H$18*IF(ISNUMBER($AJ2303),AU2303,0)+'01_指標庫'!$H$19*IF(ISNUMBER($AK2303),AV2303,0)+'01_指標庫'!$H$20*IF(ISNUMBER($BB2303),BB2303,0)+'01_指標庫'!$H$21*IF(ISNUMBER($BC2303),BC2303,0))/AW2303,1))</f>
        <v>89.2</v>
      </c>
      <c r="AY2303" s="67"/>
      <c r="AZ2303" s="67"/>
      <c r="BA2303" s="66">
        <f t="shared" si="822"/>
        <v>2.1946520165256889E-3</v>
      </c>
      <c r="BB2303">
        <f t="shared" si="823"/>
        <v>50</v>
      </c>
      <c r="BC2303" t="str">
        <f t="shared" si="824"/>
        <v/>
      </c>
    </row>
    <row r="2304" spans="1:55" ht="15" customHeight="1">
      <c r="A2304" s="56">
        <v>2300</v>
      </c>
      <c r="B2304" s="57">
        <v>45898</v>
      </c>
      <c r="C2304" s="56">
        <v>2025</v>
      </c>
      <c r="D2304" s="58" t="s">
        <v>234</v>
      </c>
      <c r="E2304" s="59">
        <v>23415.42</v>
      </c>
      <c r="F2304" s="60">
        <v>9.9034999999999998E-2</v>
      </c>
      <c r="G2304" s="60">
        <v>-1.8182E-2</v>
      </c>
      <c r="H2304" s="61">
        <v>0.77549999999999997</v>
      </c>
      <c r="I2304" s="62">
        <v>282</v>
      </c>
      <c r="J2304" s="56" t="s">
        <v>235</v>
      </c>
      <c r="K2304" s="63">
        <v>15.36</v>
      </c>
      <c r="L2304" s="56">
        <f t="shared" si="802"/>
        <v>100</v>
      </c>
      <c r="M2304" s="56">
        <f t="shared" si="803"/>
        <v>100</v>
      </c>
      <c r="N2304" s="56">
        <f t="shared" si="804"/>
        <v>100</v>
      </c>
      <c r="O2304" s="56">
        <f t="shared" si="805"/>
        <v>100</v>
      </c>
      <c r="P2304" s="56">
        <f t="shared" si="806"/>
        <v>100</v>
      </c>
      <c r="Q2304" s="63"/>
      <c r="R2304" s="56"/>
      <c r="S2304" s="60">
        <f t="shared" si="819"/>
        <v>-1.2151395682907018E-2</v>
      </c>
      <c r="T2304" s="64">
        <f t="shared" si="820"/>
        <v>6.4449064449064508E-2</v>
      </c>
      <c r="V2304" s="65"/>
      <c r="W2304" s="65"/>
      <c r="Y2304" s="15" t="str">
        <f t="shared" si="807"/>
        <v>EASY</v>
      </c>
      <c r="AA2304" s="66">
        <f t="shared" si="821"/>
        <v>8.3303410794836052E-2</v>
      </c>
      <c r="AB2304">
        <f>LOOKUP($B2304,'07_L1政策步階'!$A$4:$A$14,'07_L1政策步階'!$C$4:$C$14)</f>
        <v>0</v>
      </c>
      <c r="AC2304" s="65"/>
      <c r="AD2304" s="65"/>
      <c r="AE2304" s="65"/>
      <c r="AF2304" s="65"/>
      <c r="AG2304" s="65"/>
      <c r="AH2304" s="65"/>
      <c r="AI2304" s="65"/>
      <c r="AJ2304" s="65"/>
      <c r="AK2304" s="65"/>
      <c r="AL2304">
        <f t="shared" si="808"/>
        <v>100</v>
      </c>
      <c r="AM2304">
        <f t="shared" si="809"/>
        <v>50</v>
      </c>
      <c r="AN2304" t="str">
        <f t="shared" si="810"/>
        <v/>
      </c>
      <c r="AO2304" t="str">
        <f t="shared" si="811"/>
        <v/>
      </c>
      <c r="AP2304" t="str">
        <f t="shared" si="812"/>
        <v/>
      </c>
      <c r="AQ2304" t="str">
        <f t="shared" si="813"/>
        <v/>
      </c>
      <c r="AR2304" t="str">
        <f t="shared" si="814"/>
        <v/>
      </c>
      <c r="AS2304" t="str">
        <f t="shared" si="815"/>
        <v/>
      </c>
      <c r="AT2304" t="str">
        <f t="shared" si="816"/>
        <v/>
      </c>
      <c r="AU2304" t="str">
        <f t="shared" si="817"/>
        <v/>
      </c>
      <c r="AV2304" t="str">
        <f t="shared" si="818"/>
        <v/>
      </c>
      <c r="AW2304">
        <f>'01_指標庫'!$H$4*ISNUMBER($F2304)+'01_指標庫'!$H$5*ISNUMBER($AA2304)+'01_指標庫'!$H$6*ISNUMBER($G2304)+'01_指標庫'!$H$7*ISNUMBER($H2304)+'01_指標庫'!$H$8*ISNUMBER($AF2304)+'01_指標庫'!$H$9*ISNUMBER($AG2304)+'01_指標庫'!$H$10*ISNUMBER($AB2304)+'01_指標庫'!$H$11*ISNUMBER($AC2304)+'01_指標庫'!$H$12*ISNUMBER($AD2304)+'01_指標庫'!$H$13*ISNUMBER($AE2304)+'01_指標庫'!$H$14*ISNUMBER($I2304)+'01_指標庫'!$H$15*ISNUMBER($AH2304)+'01_指標庫'!$H$16*ISNUMBER($K2304)+'01_指標庫'!$H$17*ISNUMBER($AI2304)+'01_指標庫'!$H$18*ISNUMBER($AJ2304)+'01_指標庫'!$H$19*ISNUMBER($AK2304)+'01_指標庫'!$H$20*ISNUMBER($BB2304)+'01_指標庫'!$H$21*ISNUMBER($BC2304)</f>
        <v>51</v>
      </c>
      <c r="AX2304">
        <f>IF(AW2304=0,50,ROUND(('01_指標庫'!$H$4*IF(ISNUMBER($F2304),L2304,0)+'01_指標庫'!$H$5*IF(ISNUMBER($AA2304),AL2304,0)+'01_指標庫'!$H$6*IF(ISNUMBER($G2304),M2304,0)+'01_指標庫'!$H$7*IF(ISNUMBER($H2304),N2304,0)+'01_指標庫'!$H$8*IF(ISNUMBER($AF2304),AQ2304,0)+'01_指標庫'!$H$9*IF(ISNUMBER($AG2304),AR2304,0)+'01_指標庫'!$H$10*IF(ISNUMBER($AB2304),AM2304,0)+'01_指標庫'!$H$11*IF(ISNUMBER($AC2304),AN2304,0)+'01_指標庫'!$H$12*IF(ISNUMBER($AD2304),AO2304,0)+'01_指標庫'!$H$13*IF(ISNUMBER($AE2304),AP2304,0)+'01_指標庫'!$H$14*IF(ISNUMBER($I2304),O2304,0)+'01_指標庫'!$H$15*IF(ISNUMBER($AH2304),AS2304,0)+'01_指標庫'!$H$16*IF(ISNUMBER($K2304),P2304,0)+'01_指標庫'!$H$17*IF(ISNUMBER($AI2304),AT2304,0)+'01_指標庫'!$H$18*IF(ISNUMBER($AJ2304),AU2304,0)+'01_指標庫'!$H$19*IF(ISNUMBER($AK2304),AV2304,0)+'01_指標庫'!$H$20*IF(ISNUMBER($BB2304),BB2304,0)+'01_指標庫'!$H$21*IF(ISNUMBER($BC2304),BC2304,0))/AW2304,1))</f>
        <v>89.2</v>
      </c>
      <c r="AY2304" s="67"/>
      <c r="AZ2304" s="67"/>
      <c r="BA2304" s="66">
        <f t="shared" si="822"/>
        <v>2.7568315352679562E-3</v>
      </c>
      <c r="BB2304">
        <f t="shared" si="823"/>
        <v>50</v>
      </c>
      <c r="BC2304" t="str">
        <f t="shared" si="824"/>
        <v/>
      </c>
    </row>
    <row r="2305" spans="1:55" ht="15" customHeight="1">
      <c r="A2305" s="56">
        <v>2301</v>
      </c>
      <c r="B2305" s="57">
        <v>45902</v>
      </c>
      <c r="C2305" s="56">
        <v>2025</v>
      </c>
      <c r="D2305" s="58" t="s">
        <v>237</v>
      </c>
      <c r="E2305" s="59">
        <v>23231.11</v>
      </c>
      <c r="F2305" s="60">
        <v>8.9841000000000004E-2</v>
      </c>
      <c r="G2305" s="60">
        <v>-2.5909999999999999E-2</v>
      </c>
      <c r="H2305" s="61">
        <v>0.67349999999999999</v>
      </c>
      <c r="I2305" s="62">
        <v>292</v>
      </c>
      <c r="J2305" s="56" t="s">
        <v>235</v>
      </c>
      <c r="K2305" s="63">
        <v>17.170000000000002</v>
      </c>
      <c r="L2305" s="56">
        <f t="shared" si="802"/>
        <v>100</v>
      </c>
      <c r="M2305" s="56">
        <f t="shared" si="803"/>
        <v>100</v>
      </c>
      <c r="N2305" s="56">
        <f t="shared" si="804"/>
        <v>100</v>
      </c>
      <c r="O2305" s="56">
        <f t="shared" si="805"/>
        <v>100</v>
      </c>
      <c r="P2305" s="56">
        <f t="shared" si="806"/>
        <v>100</v>
      </c>
      <c r="Q2305" s="63"/>
      <c r="R2305" s="56"/>
      <c r="S2305" s="60">
        <f t="shared" si="819"/>
        <v>-7.8713087358671663E-3</v>
      </c>
      <c r="T2305" s="64">
        <f t="shared" si="820"/>
        <v>0.11783854166666674</v>
      </c>
      <c r="V2305" s="65"/>
      <c r="W2305" s="65"/>
      <c r="Y2305" s="15" t="str">
        <f t="shared" si="807"/>
        <v>EASY</v>
      </c>
      <c r="AA2305" s="66">
        <f t="shared" si="821"/>
        <v>8.4269204188592628E-2</v>
      </c>
      <c r="AB2305">
        <f>LOOKUP($B2305,'07_L1政策步階'!$A$4:$A$14,'07_L1政策步階'!$C$4:$C$14)</f>
        <v>0</v>
      </c>
      <c r="AC2305" s="65"/>
      <c r="AD2305" s="65"/>
      <c r="AE2305" s="65"/>
      <c r="AF2305" s="65"/>
      <c r="AG2305" s="65"/>
      <c r="AH2305" s="65"/>
      <c r="AI2305" s="65"/>
      <c r="AJ2305" s="65"/>
      <c r="AK2305" s="65"/>
      <c r="AL2305">
        <f t="shared" si="808"/>
        <v>100</v>
      </c>
      <c r="AM2305">
        <f t="shared" si="809"/>
        <v>50</v>
      </c>
      <c r="AN2305" t="str">
        <f t="shared" si="810"/>
        <v/>
      </c>
      <c r="AO2305" t="str">
        <f t="shared" si="811"/>
        <v/>
      </c>
      <c r="AP2305" t="str">
        <f t="shared" si="812"/>
        <v/>
      </c>
      <c r="AQ2305" t="str">
        <f t="shared" si="813"/>
        <v/>
      </c>
      <c r="AR2305" t="str">
        <f t="shared" si="814"/>
        <v/>
      </c>
      <c r="AS2305" t="str">
        <f t="shared" si="815"/>
        <v/>
      </c>
      <c r="AT2305" t="str">
        <f t="shared" si="816"/>
        <v/>
      </c>
      <c r="AU2305" t="str">
        <f t="shared" si="817"/>
        <v/>
      </c>
      <c r="AV2305" t="str">
        <f t="shared" si="818"/>
        <v/>
      </c>
      <c r="AW2305">
        <f>'01_指標庫'!$H$4*ISNUMBER($F2305)+'01_指標庫'!$H$5*ISNUMBER($AA2305)+'01_指標庫'!$H$6*ISNUMBER($G2305)+'01_指標庫'!$H$7*ISNUMBER($H2305)+'01_指標庫'!$H$8*ISNUMBER($AF2305)+'01_指標庫'!$H$9*ISNUMBER($AG2305)+'01_指標庫'!$H$10*ISNUMBER($AB2305)+'01_指標庫'!$H$11*ISNUMBER($AC2305)+'01_指標庫'!$H$12*ISNUMBER($AD2305)+'01_指標庫'!$H$13*ISNUMBER($AE2305)+'01_指標庫'!$H$14*ISNUMBER($I2305)+'01_指標庫'!$H$15*ISNUMBER($AH2305)+'01_指標庫'!$H$16*ISNUMBER($K2305)+'01_指標庫'!$H$17*ISNUMBER($AI2305)+'01_指標庫'!$H$18*ISNUMBER($AJ2305)+'01_指標庫'!$H$19*ISNUMBER($AK2305)+'01_指標庫'!$H$20*ISNUMBER($BB2305)+'01_指標庫'!$H$21*ISNUMBER($BC2305)</f>
        <v>51</v>
      </c>
      <c r="AX2305">
        <f>IF(AW2305=0,50,ROUND(('01_指標庫'!$H$4*IF(ISNUMBER($F2305),L2305,0)+'01_指標庫'!$H$5*IF(ISNUMBER($AA2305),AL2305,0)+'01_指標庫'!$H$6*IF(ISNUMBER($G2305),M2305,0)+'01_指標庫'!$H$7*IF(ISNUMBER($H2305),N2305,0)+'01_指標庫'!$H$8*IF(ISNUMBER($AF2305),AQ2305,0)+'01_指標庫'!$H$9*IF(ISNUMBER($AG2305),AR2305,0)+'01_指標庫'!$H$10*IF(ISNUMBER($AB2305),AM2305,0)+'01_指標庫'!$H$11*IF(ISNUMBER($AC2305),AN2305,0)+'01_指標庫'!$H$12*IF(ISNUMBER($AD2305),AO2305,0)+'01_指標庫'!$H$13*IF(ISNUMBER($AE2305),AP2305,0)+'01_指標庫'!$H$14*IF(ISNUMBER($I2305),O2305,0)+'01_指標庫'!$H$15*IF(ISNUMBER($AH2305),AS2305,0)+'01_指標庫'!$H$16*IF(ISNUMBER($K2305),P2305,0)+'01_指標庫'!$H$17*IF(ISNUMBER($AI2305),AT2305,0)+'01_指標庫'!$H$18*IF(ISNUMBER($AJ2305),AU2305,0)+'01_指標庫'!$H$19*IF(ISNUMBER($AK2305),AV2305,0)+'01_指標庫'!$H$20*IF(ISNUMBER($BB2305),BB2305,0)+'01_指標庫'!$H$21*IF(ISNUMBER($BC2305),BC2305,0))/AW2305,1))</f>
        <v>89.2</v>
      </c>
      <c r="AY2305" s="67"/>
      <c r="AZ2305" s="67"/>
      <c r="BA2305" s="66">
        <f t="shared" si="822"/>
        <v>3.1624857025722708E-3</v>
      </c>
      <c r="BB2305">
        <f t="shared" si="823"/>
        <v>50</v>
      </c>
      <c r="BC2305" t="str">
        <f t="shared" si="824"/>
        <v/>
      </c>
    </row>
    <row r="2306" spans="1:55" ht="15" customHeight="1">
      <c r="A2306" s="56">
        <v>2302</v>
      </c>
      <c r="B2306" s="57">
        <v>45903</v>
      </c>
      <c r="C2306" s="56">
        <v>2025</v>
      </c>
      <c r="D2306" s="58" t="s">
        <v>238</v>
      </c>
      <c r="E2306" s="59">
        <v>23414.84</v>
      </c>
      <c r="F2306" s="60">
        <v>9.7857E-2</v>
      </c>
      <c r="G2306" s="60">
        <v>-1.8206E-2</v>
      </c>
      <c r="H2306" s="61">
        <v>0.69389999999999996</v>
      </c>
      <c r="I2306" s="62">
        <v>288</v>
      </c>
      <c r="J2306" s="56" t="s">
        <v>235</v>
      </c>
      <c r="K2306" s="63">
        <v>16.350000000000001</v>
      </c>
      <c r="L2306" s="56">
        <f t="shared" si="802"/>
        <v>100</v>
      </c>
      <c r="M2306" s="56">
        <f t="shared" si="803"/>
        <v>100</v>
      </c>
      <c r="N2306" s="56">
        <f t="shared" si="804"/>
        <v>100</v>
      </c>
      <c r="O2306" s="56">
        <f t="shared" si="805"/>
        <v>100</v>
      </c>
      <c r="P2306" s="56">
        <f t="shared" si="806"/>
        <v>100</v>
      </c>
      <c r="Q2306" s="63"/>
      <c r="R2306" s="56"/>
      <c r="S2306" s="60">
        <f t="shared" si="819"/>
        <v>7.9087912717041853E-3</v>
      </c>
      <c r="T2306" s="64">
        <f t="shared" si="820"/>
        <v>-4.7757716948165441E-2</v>
      </c>
      <c r="V2306" s="65"/>
      <c r="W2306" s="65"/>
      <c r="Y2306" s="15" t="str">
        <f t="shared" si="807"/>
        <v>EASY</v>
      </c>
      <c r="AA2306" s="66">
        <f t="shared" si="821"/>
        <v>8.5134849908742316E-2</v>
      </c>
      <c r="AB2306">
        <f>LOOKUP($B2306,'07_L1政策步階'!$A$4:$A$14,'07_L1政策步階'!$C$4:$C$14)</f>
        <v>0</v>
      </c>
      <c r="AC2306" s="65"/>
      <c r="AD2306" s="65"/>
      <c r="AE2306" s="65"/>
      <c r="AF2306" s="65"/>
      <c r="AG2306" s="65"/>
      <c r="AH2306" s="65"/>
      <c r="AI2306" s="65"/>
      <c r="AJ2306" s="65"/>
      <c r="AK2306" s="65"/>
      <c r="AL2306">
        <f t="shared" si="808"/>
        <v>100</v>
      </c>
      <c r="AM2306">
        <f t="shared" si="809"/>
        <v>50</v>
      </c>
      <c r="AN2306" t="str">
        <f t="shared" si="810"/>
        <v/>
      </c>
      <c r="AO2306" t="str">
        <f t="shared" si="811"/>
        <v/>
      </c>
      <c r="AP2306" t="str">
        <f t="shared" si="812"/>
        <v/>
      </c>
      <c r="AQ2306" t="str">
        <f t="shared" si="813"/>
        <v/>
      </c>
      <c r="AR2306" t="str">
        <f t="shared" si="814"/>
        <v/>
      </c>
      <c r="AS2306" t="str">
        <f t="shared" si="815"/>
        <v/>
      </c>
      <c r="AT2306" t="str">
        <f t="shared" si="816"/>
        <v/>
      </c>
      <c r="AU2306" t="str">
        <f t="shared" si="817"/>
        <v/>
      </c>
      <c r="AV2306" t="str">
        <f t="shared" si="818"/>
        <v/>
      </c>
      <c r="AW2306">
        <f>'01_指標庫'!$H$4*ISNUMBER($F2306)+'01_指標庫'!$H$5*ISNUMBER($AA2306)+'01_指標庫'!$H$6*ISNUMBER($G2306)+'01_指標庫'!$H$7*ISNUMBER($H2306)+'01_指標庫'!$H$8*ISNUMBER($AF2306)+'01_指標庫'!$H$9*ISNUMBER($AG2306)+'01_指標庫'!$H$10*ISNUMBER($AB2306)+'01_指標庫'!$H$11*ISNUMBER($AC2306)+'01_指標庫'!$H$12*ISNUMBER($AD2306)+'01_指標庫'!$H$13*ISNUMBER($AE2306)+'01_指標庫'!$H$14*ISNUMBER($I2306)+'01_指標庫'!$H$15*ISNUMBER($AH2306)+'01_指標庫'!$H$16*ISNUMBER($K2306)+'01_指標庫'!$H$17*ISNUMBER($AI2306)+'01_指標庫'!$H$18*ISNUMBER($AJ2306)+'01_指標庫'!$H$19*ISNUMBER($AK2306)+'01_指標庫'!$H$20*ISNUMBER($BB2306)+'01_指標庫'!$H$21*ISNUMBER($BC2306)</f>
        <v>51</v>
      </c>
      <c r="AX2306">
        <f>IF(AW2306=0,50,ROUND(('01_指標庫'!$H$4*IF(ISNUMBER($F2306),L2306,0)+'01_指標庫'!$H$5*IF(ISNUMBER($AA2306),AL2306,0)+'01_指標庫'!$H$6*IF(ISNUMBER($G2306),M2306,0)+'01_指標庫'!$H$7*IF(ISNUMBER($H2306),N2306,0)+'01_指標庫'!$H$8*IF(ISNUMBER($AF2306),AQ2306,0)+'01_指標庫'!$H$9*IF(ISNUMBER($AG2306),AR2306,0)+'01_指標庫'!$H$10*IF(ISNUMBER($AB2306),AM2306,0)+'01_指標庫'!$H$11*IF(ISNUMBER($AC2306),AN2306,0)+'01_指標庫'!$H$12*IF(ISNUMBER($AD2306),AO2306,0)+'01_指標庫'!$H$13*IF(ISNUMBER($AE2306),AP2306,0)+'01_指標庫'!$H$14*IF(ISNUMBER($I2306),O2306,0)+'01_指標庫'!$H$15*IF(ISNUMBER($AH2306),AS2306,0)+'01_指標庫'!$H$16*IF(ISNUMBER($K2306),P2306,0)+'01_指標庫'!$H$17*IF(ISNUMBER($AI2306),AT2306,0)+'01_指標庫'!$H$18*IF(ISNUMBER($AJ2306),AU2306,0)+'01_指標庫'!$H$19*IF(ISNUMBER($AK2306),AV2306,0)+'01_指標庫'!$H$20*IF(ISNUMBER($BB2306),BB2306,0)+'01_指標庫'!$H$21*IF(ISNUMBER($BC2306),BC2306,0))/AW2306,1))</f>
        <v>89.2</v>
      </c>
      <c r="AY2306" s="67"/>
      <c r="AZ2306" s="67"/>
      <c r="BA2306" s="66">
        <f t="shared" si="822"/>
        <v>2.0903452780658416E-3</v>
      </c>
      <c r="BB2306">
        <f t="shared" si="823"/>
        <v>50</v>
      </c>
      <c r="BC2306" t="str">
        <f t="shared" si="824"/>
        <v/>
      </c>
    </row>
    <row r="2307" spans="1:55" ht="15" customHeight="1">
      <c r="A2307" s="56">
        <v>2303</v>
      </c>
      <c r="B2307" s="57">
        <v>45904</v>
      </c>
      <c r="C2307" s="56">
        <v>2025</v>
      </c>
      <c r="D2307" s="58" t="s">
        <v>239</v>
      </c>
      <c r="E2307" s="59">
        <v>23633.01</v>
      </c>
      <c r="F2307" s="60">
        <v>0.10741199999999999</v>
      </c>
      <c r="G2307" s="60">
        <v>-9.0580000000000001E-3</v>
      </c>
      <c r="H2307" s="61">
        <v>0.71430000000000005</v>
      </c>
      <c r="I2307" s="62">
        <v>284</v>
      </c>
      <c r="J2307" s="56" t="s">
        <v>235</v>
      </c>
      <c r="K2307" s="63">
        <v>15.3</v>
      </c>
      <c r="L2307" s="56">
        <f t="shared" si="802"/>
        <v>100</v>
      </c>
      <c r="M2307" s="56">
        <f t="shared" si="803"/>
        <v>100</v>
      </c>
      <c r="N2307" s="56">
        <f t="shared" si="804"/>
        <v>100</v>
      </c>
      <c r="O2307" s="56">
        <f t="shared" si="805"/>
        <v>100</v>
      </c>
      <c r="P2307" s="56">
        <f t="shared" si="806"/>
        <v>100</v>
      </c>
      <c r="Q2307" s="63"/>
      <c r="R2307" s="56"/>
      <c r="S2307" s="60">
        <f t="shared" si="819"/>
        <v>9.3175951661423895E-3</v>
      </c>
      <c r="T2307" s="64">
        <f t="shared" si="820"/>
        <v>-6.4220183486238591E-2</v>
      </c>
      <c r="V2307" s="65"/>
      <c r="W2307" s="65"/>
      <c r="Y2307" s="15" t="str">
        <f t="shared" si="807"/>
        <v>EASY</v>
      </c>
      <c r="AA2307" s="66">
        <f t="shared" si="821"/>
        <v>8.5826490739342232E-2</v>
      </c>
      <c r="AB2307">
        <f>LOOKUP($B2307,'07_L1政策步階'!$A$4:$A$14,'07_L1政策步階'!$C$4:$C$14)</f>
        <v>0</v>
      </c>
      <c r="AC2307" s="65"/>
      <c r="AD2307" s="65"/>
      <c r="AE2307" s="65"/>
      <c r="AF2307" s="65"/>
      <c r="AG2307" s="65"/>
      <c r="AH2307" s="65"/>
      <c r="AI2307" s="65"/>
      <c r="AJ2307" s="65"/>
      <c r="AK2307" s="65"/>
      <c r="AL2307">
        <f t="shared" si="808"/>
        <v>100</v>
      </c>
      <c r="AM2307">
        <f t="shared" si="809"/>
        <v>50</v>
      </c>
      <c r="AN2307" t="str">
        <f t="shared" si="810"/>
        <v/>
      </c>
      <c r="AO2307" t="str">
        <f t="shared" si="811"/>
        <v/>
      </c>
      <c r="AP2307" t="str">
        <f t="shared" si="812"/>
        <v/>
      </c>
      <c r="AQ2307" t="str">
        <f t="shared" si="813"/>
        <v/>
      </c>
      <c r="AR2307" t="str">
        <f t="shared" si="814"/>
        <v/>
      </c>
      <c r="AS2307" t="str">
        <f t="shared" si="815"/>
        <v/>
      </c>
      <c r="AT2307" t="str">
        <f t="shared" si="816"/>
        <v/>
      </c>
      <c r="AU2307" t="str">
        <f t="shared" si="817"/>
        <v/>
      </c>
      <c r="AV2307" t="str">
        <f t="shared" si="818"/>
        <v/>
      </c>
      <c r="AW2307">
        <f>'01_指標庫'!$H$4*ISNUMBER($F2307)+'01_指標庫'!$H$5*ISNUMBER($AA2307)+'01_指標庫'!$H$6*ISNUMBER($G2307)+'01_指標庫'!$H$7*ISNUMBER($H2307)+'01_指標庫'!$H$8*ISNUMBER($AF2307)+'01_指標庫'!$H$9*ISNUMBER($AG2307)+'01_指標庫'!$H$10*ISNUMBER($AB2307)+'01_指標庫'!$H$11*ISNUMBER($AC2307)+'01_指標庫'!$H$12*ISNUMBER($AD2307)+'01_指標庫'!$H$13*ISNUMBER($AE2307)+'01_指標庫'!$H$14*ISNUMBER($I2307)+'01_指標庫'!$H$15*ISNUMBER($AH2307)+'01_指標庫'!$H$16*ISNUMBER($K2307)+'01_指標庫'!$H$17*ISNUMBER($AI2307)+'01_指標庫'!$H$18*ISNUMBER($AJ2307)+'01_指標庫'!$H$19*ISNUMBER($AK2307)+'01_指標庫'!$H$20*ISNUMBER($BB2307)+'01_指標庫'!$H$21*ISNUMBER($BC2307)</f>
        <v>51</v>
      </c>
      <c r="AX2307">
        <f>IF(AW2307=0,50,ROUND(('01_指標庫'!$H$4*IF(ISNUMBER($F2307),L2307,0)+'01_指標庫'!$H$5*IF(ISNUMBER($AA2307),AL2307,0)+'01_指標庫'!$H$6*IF(ISNUMBER($G2307),M2307,0)+'01_指標庫'!$H$7*IF(ISNUMBER($H2307),N2307,0)+'01_指標庫'!$H$8*IF(ISNUMBER($AF2307),AQ2307,0)+'01_指標庫'!$H$9*IF(ISNUMBER($AG2307),AR2307,0)+'01_指標庫'!$H$10*IF(ISNUMBER($AB2307),AM2307,0)+'01_指標庫'!$H$11*IF(ISNUMBER($AC2307),AN2307,0)+'01_指標庫'!$H$12*IF(ISNUMBER($AD2307),AO2307,0)+'01_指標庫'!$H$13*IF(ISNUMBER($AE2307),AP2307,0)+'01_指標庫'!$H$14*IF(ISNUMBER($I2307),O2307,0)+'01_指標庫'!$H$15*IF(ISNUMBER($AH2307),AS2307,0)+'01_指標庫'!$H$16*IF(ISNUMBER($K2307),P2307,0)+'01_指標庫'!$H$17*IF(ISNUMBER($AI2307),AT2307,0)+'01_指標庫'!$H$18*IF(ISNUMBER($AJ2307),AU2307,0)+'01_指標庫'!$H$19*IF(ISNUMBER($AK2307),AV2307,0)+'01_指標庫'!$H$20*IF(ISNUMBER($BB2307),BB2307,0)+'01_指標庫'!$H$21*IF(ISNUMBER($BC2307),BC2307,0))/AW2307,1))</f>
        <v>89.2</v>
      </c>
      <c r="AY2307" s="67"/>
      <c r="AZ2307" s="67"/>
      <c r="BA2307" s="66">
        <f t="shared" si="822"/>
        <v>1.024833037226891E-3</v>
      </c>
      <c r="BB2307">
        <f t="shared" si="823"/>
        <v>50</v>
      </c>
      <c r="BC2307" t="str">
        <f t="shared" si="824"/>
        <v/>
      </c>
    </row>
    <row r="2308" spans="1:55" ht="15" customHeight="1">
      <c r="A2308" s="56">
        <v>2304</v>
      </c>
      <c r="B2308" s="57">
        <v>45905</v>
      </c>
      <c r="C2308" s="56">
        <v>2025</v>
      </c>
      <c r="D2308" s="58" t="s">
        <v>234</v>
      </c>
      <c r="E2308" s="59">
        <v>23652.44</v>
      </c>
      <c r="F2308" s="60">
        <v>0.10760699999999999</v>
      </c>
      <c r="G2308" s="60">
        <v>-8.2439999999999996E-3</v>
      </c>
      <c r="H2308" s="61">
        <v>0.69389999999999996</v>
      </c>
      <c r="I2308" s="62">
        <v>283</v>
      </c>
      <c r="J2308" s="56" t="s">
        <v>235</v>
      </c>
      <c r="K2308" s="63">
        <v>15.18</v>
      </c>
      <c r="L2308" s="56">
        <f t="shared" si="802"/>
        <v>100</v>
      </c>
      <c r="M2308" s="56">
        <f t="shared" si="803"/>
        <v>100</v>
      </c>
      <c r="N2308" s="56">
        <f t="shared" si="804"/>
        <v>100</v>
      </c>
      <c r="O2308" s="56">
        <f t="shared" si="805"/>
        <v>100</v>
      </c>
      <c r="P2308" s="56">
        <f t="shared" si="806"/>
        <v>100</v>
      </c>
      <c r="Q2308" s="63"/>
      <c r="R2308" s="56"/>
      <c r="S2308" s="60">
        <f t="shared" si="819"/>
        <v>8.2215511270034014E-4</v>
      </c>
      <c r="T2308" s="64">
        <f t="shared" si="820"/>
        <v>-7.8431372549020439E-3</v>
      </c>
      <c r="V2308" s="65"/>
      <c r="W2308" s="65"/>
      <c r="Y2308" s="15" t="str">
        <f t="shared" si="807"/>
        <v>EASY</v>
      </c>
      <c r="AA2308" s="66">
        <f t="shared" si="821"/>
        <v>8.6450834003904742E-2</v>
      </c>
      <c r="AB2308">
        <f>LOOKUP($B2308,'07_L1政策步階'!$A$4:$A$14,'07_L1政策步階'!$C$4:$C$14)</f>
        <v>0</v>
      </c>
      <c r="AC2308" s="65"/>
      <c r="AD2308" s="65"/>
      <c r="AE2308" s="65"/>
      <c r="AF2308" s="65"/>
      <c r="AG2308" s="65"/>
      <c r="AH2308" s="65"/>
      <c r="AI2308" s="65"/>
      <c r="AJ2308" s="65"/>
      <c r="AK2308" s="65"/>
      <c r="AL2308">
        <f t="shared" si="808"/>
        <v>100</v>
      </c>
      <c r="AM2308">
        <f t="shared" si="809"/>
        <v>50</v>
      </c>
      <c r="AN2308" t="str">
        <f t="shared" si="810"/>
        <v/>
      </c>
      <c r="AO2308" t="str">
        <f t="shared" si="811"/>
        <v/>
      </c>
      <c r="AP2308" t="str">
        <f t="shared" si="812"/>
        <v/>
      </c>
      <c r="AQ2308" t="str">
        <f t="shared" si="813"/>
        <v/>
      </c>
      <c r="AR2308" t="str">
        <f t="shared" si="814"/>
        <v/>
      </c>
      <c r="AS2308" t="str">
        <f t="shared" si="815"/>
        <v/>
      </c>
      <c r="AT2308" t="str">
        <f t="shared" si="816"/>
        <v/>
      </c>
      <c r="AU2308" t="str">
        <f t="shared" si="817"/>
        <v/>
      </c>
      <c r="AV2308" t="str">
        <f t="shared" si="818"/>
        <v/>
      </c>
      <c r="AW2308">
        <f>'01_指標庫'!$H$4*ISNUMBER($F2308)+'01_指標庫'!$H$5*ISNUMBER($AA2308)+'01_指標庫'!$H$6*ISNUMBER($G2308)+'01_指標庫'!$H$7*ISNUMBER($H2308)+'01_指標庫'!$H$8*ISNUMBER($AF2308)+'01_指標庫'!$H$9*ISNUMBER($AG2308)+'01_指標庫'!$H$10*ISNUMBER($AB2308)+'01_指標庫'!$H$11*ISNUMBER($AC2308)+'01_指標庫'!$H$12*ISNUMBER($AD2308)+'01_指標庫'!$H$13*ISNUMBER($AE2308)+'01_指標庫'!$H$14*ISNUMBER($I2308)+'01_指標庫'!$H$15*ISNUMBER($AH2308)+'01_指標庫'!$H$16*ISNUMBER($K2308)+'01_指標庫'!$H$17*ISNUMBER($AI2308)+'01_指標庫'!$H$18*ISNUMBER($AJ2308)+'01_指標庫'!$H$19*ISNUMBER($AK2308)+'01_指標庫'!$H$20*ISNUMBER($BB2308)+'01_指標庫'!$H$21*ISNUMBER($BC2308)</f>
        <v>51</v>
      </c>
      <c r="AX2308">
        <f>IF(AW2308=0,50,ROUND(('01_指標庫'!$H$4*IF(ISNUMBER($F2308),L2308,0)+'01_指標庫'!$H$5*IF(ISNUMBER($AA2308),AL2308,0)+'01_指標庫'!$H$6*IF(ISNUMBER($G2308),M2308,0)+'01_指標庫'!$H$7*IF(ISNUMBER($H2308),N2308,0)+'01_指標庫'!$H$8*IF(ISNUMBER($AF2308),AQ2308,0)+'01_指標庫'!$H$9*IF(ISNUMBER($AG2308),AR2308,0)+'01_指標庫'!$H$10*IF(ISNUMBER($AB2308),AM2308,0)+'01_指標庫'!$H$11*IF(ISNUMBER($AC2308),AN2308,0)+'01_指標庫'!$H$12*IF(ISNUMBER($AD2308),AO2308,0)+'01_指標庫'!$H$13*IF(ISNUMBER($AE2308),AP2308,0)+'01_指標庫'!$H$14*IF(ISNUMBER($I2308),O2308,0)+'01_指標庫'!$H$15*IF(ISNUMBER($AH2308),AS2308,0)+'01_指標庫'!$H$16*IF(ISNUMBER($K2308),P2308,0)+'01_指標庫'!$H$17*IF(ISNUMBER($AI2308),AT2308,0)+'01_指標庫'!$H$18*IF(ISNUMBER($AJ2308),AU2308,0)+'01_指標庫'!$H$19*IF(ISNUMBER($AK2308),AV2308,0)+'01_指標庫'!$H$20*IF(ISNUMBER($BB2308),BB2308,0)+'01_指標庫'!$H$21*IF(ISNUMBER($BC2308),BC2308,0))/AW2308,1))</f>
        <v>89.2</v>
      </c>
      <c r="AY2308" s="67"/>
      <c r="AZ2308" s="67"/>
      <c r="BA2308" s="66">
        <f t="shared" si="822"/>
        <v>-1.5804129868002281E-3</v>
      </c>
      <c r="BB2308">
        <f t="shared" si="823"/>
        <v>50</v>
      </c>
      <c r="BC2308" t="str">
        <f t="shared" si="824"/>
        <v/>
      </c>
    </row>
    <row r="2309" spans="1:55" ht="15" customHeight="1">
      <c r="A2309" s="56">
        <v>2305</v>
      </c>
      <c r="B2309" s="57">
        <v>45908</v>
      </c>
      <c r="C2309" s="56">
        <v>2025</v>
      </c>
      <c r="D2309" s="58" t="s">
        <v>236</v>
      </c>
      <c r="E2309" s="59">
        <v>23762.3</v>
      </c>
      <c r="F2309" s="60">
        <v>0.111875</v>
      </c>
      <c r="G2309" s="60">
        <v>-3.637E-3</v>
      </c>
      <c r="H2309" s="61">
        <v>0.69389999999999996</v>
      </c>
      <c r="I2309" s="62">
        <v>284</v>
      </c>
      <c r="J2309" s="56" t="s">
        <v>235</v>
      </c>
      <c r="K2309" s="63">
        <v>15.11</v>
      </c>
      <c r="L2309" s="56">
        <f t="shared" ref="L2309:L2372" si="825">IF(COUNT(F2309)=0,50,IF(F2309&gt;=0,100,IF(F2309&gt;=-0.02,50,0)))</f>
        <v>100</v>
      </c>
      <c r="M2309" s="56">
        <f t="shared" ref="M2309:M2372" si="826">IF(COUNT(G2309)=0,50,IF(G2309&gt;-0.06,100,IF(G2309&gt;-0.15,50,0)))</f>
        <v>100</v>
      </c>
      <c r="N2309" s="56">
        <f t="shared" ref="N2309:N2372" si="827">IF(COUNT(H2309)=0,50,IF(H2309&gt;=0.6,100,IF(H2309&gt;=0.4,50,0)))</f>
        <v>100</v>
      </c>
      <c r="O2309" s="56">
        <f t="shared" ref="O2309:O2372" si="828">IF(COUNT(I2309)=0,50,IF(J2309="proxy_vix",50,IF(I2309&lt;350,100,IF(I2309&lt;=450,50,0))))</f>
        <v>100</v>
      </c>
      <c r="P2309" s="56">
        <f t="shared" ref="P2309:P2372" si="829">IF(COUNT(K2309)=0,50,IF(K2309&lt;20,100,IF(K2309&lt;=25,50,0)))</f>
        <v>100</v>
      </c>
      <c r="Q2309" s="63"/>
      <c r="R2309" s="56"/>
      <c r="S2309" s="60">
        <f t="shared" si="819"/>
        <v>4.6447639228763826E-3</v>
      </c>
      <c r="T2309" s="64">
        <f t="shared" si="820"/>
        <v>-4.6113306982872304E-3</v>
      </c>
      <c r="V2309" s="65"/>
      <c r="W2309" s="65"/>
      <c r="Y2309" s="15" t="str">
        <f t="shared" ref="Y2309:Y2372" si="830">IF(AX2309&gt;=70,"EASY",IF(AX2309&gt;40,"UNCERTAIN","HARD"))</f>
        <v>EASY</v>
      </c>
      <c r="AA2309" s="66">
        <f t="shared" si="821"/>
        <v>8.682532766264206E-2</v>
      </c>
      <c r="AB2309">
        <f>LOOKUP($B2309,'07_L1政策步階'!$A$4:$A$14,'07_L1政策步階'!$C$4:$C$14)</f>
        <v>0</v>
      </c>
      <c r="AC2309" s="65"/>
      <c r="AD2309" s="65"/>
      <c r="AE2309" s="65"/>
      <c r="AF2309" s="65"/>
      <c r="AG2309" s="65"/>
      <c r="AH2309" s="65"/>
      <c r="AI2309" s="65"/>
      <c r="AJ2309" s="65"/>
      <c r="AK2309" s="65"/>
      <c r="AL2309">
        <f t="shared" ref="AL2309:AL2372" si="831">IF(ISNUMBER($AA2309),IF($AA2309&gt;=0.005,100,IF($AA2309&gt;=-0.015,50,0)),"")</f>
        <v>100</v>
      </c>
      <c r="AM2309">
        <f t="shared" ref="AM2309:AM2372" si="832">IF(ISNUMBER($AB2309),IF($AB2309=1,100,IF($AB2309=0,50,0)),"")</f>
        <v>50</v>
      </c>
      <c r="AN2309" t="str">
        <f t="shared" ref="AN2309:AN2372" si="833">IF(ISNUMBER($AC2309),IF($AC2309&gt;=0.001,100,IF($AC2309&gt;=-0.003,50,0)),"")</f>
        <v/>
      </c>
      <c r="AO2309" t="str">
        <f t="shared" ref="AO2309:AO2372" si="834">IF(ISNUMBER($AD2309),IF($AD2309&gt;=0.04,100,IF($AD2309&gt;=0,50,0)),"")</f>
        <v/>
      </c>
      <c r="AP2309" t="str">
        <f t="shared" ref="AP2309:AP2372" si="835">IF(ISNUMBER($AE2309),IF($AE2309&gt;=25,100,IF($AE2309&gt;=-75,50,0)),"")</f>
        <v/>
      </c>
      <c r="AQ2309" t="str">
        <f t="shared" ref="AQ2309:AQ2372" si="836">IF(ISNUMBER($AF2309),IF($AF2309&gt;0,100,IF($AF2309&gt;=-50,50,0)),"")</f>
        <v/>
      </c>
      <c r="AR2309" t="str">
        <f t="shared" ref="AR2309:AR2372" si="837">IF(ISNUMBER($AG2309),IF($AG2309=1,100,IF($AG2309=0,50,0)),"")</f>
        <v/>
      </c>
      <c r="AS2309" t="str">
        <f t="shared" ref="AS2309:AS2372" si="838">IF(ISNUMBER($AH2309),IF($AH2309&lt;0,100,IF($AH2309&lt;=20,50,0)),"")</f>
        <v/>
      </c>
      <c r="AT2309" t="str">
        <f t="shared" ref="AT2309:AT2372" si="839">IF(ISNUMBER($AI2309),IF($AI2309&lt;0.95,100,IF($AI2309&lt;=1,50,0)),"")</f>
        <v/>
      </c>
      <c r="AU2309" t="str">
        <f t="shared" ref="AU2309:AU2372" si="840">IF(ISNUMBER($AJ2309),IF($AJ2309&lt;30,0,IF($AJ2309&lt;40,50,IF($AJ2309&lt;=90,100,50))),"")</f>
        <v/>
      </c>
      <c r="AV2309" t="str">
        <f t="shared" ref="AV2309:AV2372" si="841">IF(ISNUMBER($AK2309),IF($AK2309&gt;-0.2,100,IF($AK2309&gt;=-0.4,50,0)),"")</f>
        <v/>
      </c>
      <c r="AW2309">
        <f>'01_指標庫'!$H$4*ISNUMBER($F2309)+'01_指標庫'!$H$5*ISNUMBER($AA2309)+'01_指標庫'!$H$6*ISNUMBER($G2309)+'01_指標庫'!$H$7*ISNUMBER($H2309)+'01_指標庫'!$H$8*ISNUMBER($AF2309)+'01_指標庫'!$H$9*ISNUMBER($AG2309)+'01_指標庫'!$H$10*ISNUMBER($AB2309)+'01_指標庫'!$H$11*ISNUMBER($AC2309)+'01_指標庫'!$H$12*ISNUMBER($AD2309)+'01_指標庫'!$H$13*ISNUMBER($AE2309)+'01_指標庫'!$H$14*ISNUMBER($I2309)+'01_指標庫'!$H$15*ISNUMBER($AH2309)+'01_指標庫'!$H$16*ISNUMBER($K2309)+'01_指標庫'!$H$17*ISNUMBER($AI2309)+'01_指標庫'!$H$18*ISNUMBER($AJ2309)+'01_指標庫'!$H$19*ISNUMBER($AK2309)+'01_指標庫'!$H$20*ISNUMBER($BB2309)+'01_指標庫'!$H$21*ISNUMBER($BC2309)</f>
        <v>51</v>
      </c>
      <c r="AX2309">
        <f>IF(AW2309=0,50,ROUND(('01_指標庫'!$H$4*IF(ISNUMBER($F2309),L2309,0)+'01_指標庫'!$H$5*IF(ISNUMBER($AA2309),AL2309,0)+'01_指標庫'!$H$6*IF(ISNUMBER($G2309),M2309,0)+'01_指標庫'!$H$7*IF(ISNUMBER($H2309),N2309,0)+'01_指標庫'!$H$8*IF(ISNUMBER($AF2309),AQ2309,0)+'01_指標庫'!$H$9*IF(ISNUMBER($AG2309),AR2309,0)+'01_指標庫'!$H$10*IF(ISNUMBER($AB2309),AM2309,0)+'01_指標庫'!$H$11*IF(ISNUMBER($AC2309),AN2309,0)+'01_指標庫'!$H$12*IF(ISNUMBER($AD2309),AO2309,0)+'01_指標庫'!$H$13*IF(ISNUMBER($AE2309),AP2309,0)+'01_指標庫'!$H$14*IF(ISNUMBER($I2309),O2309,0)+'01_指標庫'!$H$15*IF(ISNUMBER($AH2309),AS2309,0)+'01_指標庫'!$H$16*IF(ISNUMBER($K2309),P2309,0)+'01_指標庫'!$H$17*IF(ISNUMBER($AI2309),AT2309,0)+'01_指標庫'!$H$18*IF(ISNUMBER($AJ2309),AU2309,0)+'01_指標庫'!$H$19*IF(ISNUMBER($AK2309),AV2309,0)+'01_指標庫'!$H$20*IF(ISNUMBER($BB2309),BB2309,0)+'01_指標庫'!$H$21*IF(ISNUMBER($BC2309),BC2309,0))/AW2309,1))</f>
        <v>89.2</v>
      </c>
      <c r="AY2309" s="67"/>
      <c r="AZ2309" s="67"/>
      <c r="BA2309" s="66">
        <f t="shared" si="822"/>
        <v>2.4680307579183491E-4</v>
      </c>
      <c r="BB2309">
        <f t="shared" si="823"/>
        <v>50</v>
      </c>
      <c r="BC2309" t="str">
        <f t="shared" si="824"/>
        <v/>
      </c>
    </row>
    <row r="2310" spans="1:55" ht="15" customHeight="1">
      <c r="A2310" s="56">
        <v>2306</v>
      </c>
      <c r="B2310" s="57">
        <v>45909</v>
      </c>
      <c r="C2310" s="56">
        <v>2025</v>
      </c>
      <c r="D2310" s="58" t="s">
        <v>237</v>
      </c>
      <c r="E2310" s="59">
        <v>23839.8</v>
      </c>
      <c r="F2310" s="60">
        <v>0.11464100000000001</v>
      </c>
      <c r="G2310" s="60">
        <v>-3.8699999999999997E-4</v>
      </c>
      <c r="H2310" s="61">
        <v>0.69389999999999996</v>
      </c>
      <c r="I2310" s="62">
        <v>287</v>
      </c>
      <c r="J2310" s="56" t="s">
        <v>235</v>
      </c>
      <c r="K2310" s="63">
        <v>15.04</v>
      </c>
      <c r="L2310" s="56">
        <f t="shared" si="825"/>
        <v>100</v>
      </c>
      <c r="M2310" s="56">
        <f t="shared" si="826"/>
        <v>100</v>
      </c>
      <c r="N2310" s="56">
        <f t="shared" si="827"/>
        <v>100</v>
      </c>
      <c r="O2310" s="56">
        <f t="shared" si="828"/>
        <v>100</v>
      </c>
      <c r="P2310" s="56">
        <f t="shared" si="829"/>
        <v>100</v>
      </c>
      <c r="Q2310" s="63"/>
      <c r="R2310" s="56"/>
      <c r="S2310" s="60">
        <f t="shared" ref="S2310:S2373" si="842">$E2310/$E2309-1</f>
        <v>3.2614687972123413E-3</v>
      </c>
      <c r="T2310" s="64">
        <f t="shared" ref="T2310:T2373" si="843">$K2310/$K2309-1</f>
        <v>-4.6326935804102964E-3</v>
      </c>
      <c r="V2310" s="65"/>
      <c r="W2310" s="65"/>
      <c r="Y2310" s="15" t="str">
        <f t="shared" si="830"/>
        <v>EASY</v>
      </c>
      <c r="AA2310" s="66">
        <f t="shared" si="821"/>
        <v>8.7207603417154278E-2</v>
      </c>
      <c r="AB2310">
        <f>LOOKUP($B2310,'07_L1政策步階'!$A$4:$A$14,'07_L1政策步階'!$C$4:$C$14)</f>
        <v>0</v>
      </c>
      <c r="AC2310" s="65"/>
      <c r="AD2310" s="65"/>
      <c r="AE2310" s="65"/>
      <c r="AF2310" s="65"/>
      <c r="AG2310" s="65"/>
      <c r="AH2310" s="65"/>
      <c r="AI2310" s="65"/>
      <c r="AJ2310" s="65"/>
      <c r="AK2310" s="65"/>
      <c r="AL2310">
        <f t="shared" si="831"/>
        <v>100</v>
      </c>
      <c r="AM2310">
        <f t="shared" si="832"/>
        <v>50</v>
      </c>
      <c r="AN2310" t="str">
        <f t="shared" si="833"/>
        <v/>
      </c>
      <c r="AO2310" t="str">
        <f t="shared" si="834"/>
        <v/>
      </c>
      <c r="AP2310" t="str">
        <f t="shared" si="835"/>
        <v/>
      </c>
      <c r="AQ2310" t="str">
        <f t="shared" si="836"/>
        <v/>
      </c>
      <c r="AR2310" t="str">
        <f t="shared" si="837"/>
        <v/>
      </c>
      <c r="AS2310" t="str">
        <f t="shared" si="838"/>
        <v/>
      </c>
      <c r="AT2310" t="str">
        <f t="shared" si="839"/>
        <v/>
      </c>
      <c r="AU2310" t="str">
        <f t="shared" si="840"/>
        <v/>
      </c>
      <c r="AV2310" t="str">
        <f t="shared" si="841"/>
        <v/>
      </c>
      <c r="AW2310">
        <f>'01_指標庫'!$H$4*ISNUMBER($F2310)+'01_指標庫'!$H$5*ISNUMBER($AA2310)+'01_指標庫'!$H$6*ISNUMBER($G2310)+'01_指標庫'!$H$7*ISNUMBER($H2310)+'01_指標庫'!$H$8*ISNUMBER($AF2310)+'01_指標庫'!$H$9*ISNUMBER($AG2310)+'01_指標庫'!$H$10*ISNUMBER($AB2310)+'01_指標庫'!$H$11*ISNUMBER($AC2310)+'01_指標庫'!$H$12*ISNUMBER($AD2310)+'01_指標庫'!$H$13*ISNUMBER($AE2310)+'01_指標庫'!$H$14*ISNUMBER($I2310)+'01_指標庫'!$H$15*ISNUMBER($AH2310)+'01_指標庫'!$H$16*ISNUMBER($K2310)+'01_指標庫'!$H$17*ISNUMBER($AI2310)+'01_指標庫'!$H$18*ISNUMBER($AJ2310)+'01_指標庫'!$H$19*ISNUMBER($AK2310)+'01_指標庫'!$H$20*ISNUMBER($BB2310)+'01_指標庫'!$H$21*ISNUMBER($BC2310)</f>
        <v>51</v>
      </c>
      <c r="AX2310">
        <f>IF(AW2310=0,50,ROUND(('01_指標庫'!$H$4*IF(ISNUMBER($F2310),L2310,0)+'01_指標庫'!$H$5*IF(ISNUMBER($AA2310),AL2310,0)+'01_指標庫'!$H$6*IF(ISNUMBER($G2310),M2310,0)+'01_指標庫'!$H$7*IF(ISNUMBER($H2310),N2310,0)+'01_指標庫'!$H$8*IF(ISNUMBER($AF2310),AQ2310,0)+'01_指標庫'!$H$9*IF(ISNUMBER($AG2310),AR2310,0)+'01_指標庫'!$H$10*IF(ISNUMBER($AB2310),AM2310,0)+'01_指標庫'!$H$11*IF(ISNUMBER($AC2310),AN2310,0)+'01_指標庫'!$H$12*IF(ISNUMBER($AD2310),AO2310,0)+'01_指標庫'!$H$13*IF(ISNUMBER($AE2310),AP2310,0)+'01_指標庫'!$H$14*IF(ISNUMBER($I2310),O2310,0)+'01_指標庫'!$H$15*IF(ISNUMBER($AH2310),AS2310,0)+'01_指標庫'!$H$16*IF(ISNUMBER($K2310),P2310,0)+'01_指標庫'!$H$17*IF(ISNUMBER($AI2310),AT2310,0)+'01_指標庫'!$H$18*IF(ISNUMBER($AJ2310),AU2310,0)+'01_指標庫'!$H$19*IF(ISNUMBER($AK2310),AV2310,0)+'01_指標庫'!$H$20*IF(ISNUMBER($BB2310),BB2310,0)+'01_指標庫'!$H$21*IF(ISNUMBER($BC2310),BC2310,0))/AW2310,1))</f>
        <v>89.2</v>
      </c>
      <c r="AY2310" s="67"/>
      <c r="AZ2310" s="67"/>
      <c r="BA2310" s="66">
        <f t="shared" si="822"/>
        <v>3.6534197696471704E-3</v>
      </c>
      <c r="BB2310">
        <f t="shared" si="823"/>
        <v>50</v>
      </c>
      <c r="BC2310" t="str">
        <f t="shared" si="824"/>
        <v/>
      </c>
    </row>
    <row r="2311" spans="1:55" ht="15" customHeight="1">
      <c r="A2311" s="56">
        <v>2307</v>
      </c>
      <c r="B2311" s="57">
        <v>45910</v>
      </c>
      <c r="C2311" s="56">
        <v>2025</v>
      </c>
      <c r="D2311" s="58" t="s">
        <v>238</v>
      </c>
      <c r="E2311" s="59">
        <v>23849.27</v>
      </c>
      <c r="F2311" s="60">
        <v>0.114259</v>
      </c>
      <c r="G2311" s="60">
        <v>0</v>
      </c>
      <c r="H2311" s="61">
        <v>0.61219999999999997</v>
      </c>
      <c r="I2311" s="62">
        <v>284</v>
      </c>
      <c r="J2311" s="56" t="s">
        <v>235</v>
      </c>
      <c r="K2311" s="63">
        <v>15.35</v>
      </c>
      <c r="L2311" s="56">
        <f t="shared" si="825"/>
        <v>100</v>
      </c>
      <c r="M2311" s="56">
        <f t="shared" si="826"/>
        <v>100</v>
      </c>
      <c r="N2311" s="56">
        <f t="shared" si="827"/>
        <v>100</v>
      </c>
      <c r="O2311" s="56">
        <f t="shared" si="828"/>
        <v>100</v>
      </c>
      <c r="P2311" s="56">
        <f t="shared" si="829"/>
        <v>100</v>
      </c>
      <c r="Q2311" s="63"/>
      <c r="R2311" s="56"/>
      <c r="S2311" s="60">
        <f t="shared" si="842"/>
        <v>3.9723487613163577E-4</v>
      </c>
      <c r="T2311" s="64">
        <f t="shared" si="843"/>
        <v>2.0611702127659504E-2</v>
      </c>
      <c r="V2311" s="65"/>
      <c r="W2311" s="65"/>
      <c r="Y2311" s="15" t="str">
        <f t="shared" si="830"/>
        <v>EASY</v>
      </c>
      <c r="AA2311" s="66">
        <f t="shared" si="821"/>
        <v>8.7497360736892293E-2</v>
      </c>
      <c r="AB2311">
        <f>LOOKUP($B2311,'07_L1政策步階'!$A$4:$A$14,'07_L1政策步階'!$C$4:$C$14)</f>
        <v>0</v>
      </c>
      <c r="AC2311" s="65"/>
      <c r="AD2311" s="65"/>
      <c r="AE2311" s="65"/>
      <c r="AF2311" s="65"/>
      <c r="AG2311" s="65"/>
      <c r="AH2311" s="65"/>
      <c r="AI2311" s="65"/>
      <c r="AJ2311" s="65"/>
      <c r="AK2311" s="65"/>
      <c r="AL2311">
        <f t="shared" si="831"/>
        <v>100</v>
      </c>
      <c r="AM2311">
        <f t="shared" si="832"/>
        <v>50</v>
      </c>
      <c r="AN2311" t="str">
        <f t="shared" si="833"/>
        <v/>
      </c>
      <c r="AO2311" t="str">
        <f t="shared" si="834"/>
        <v/>
      </c>
      <c r="AP2311" t="str">
        <f t="shared" si="835"/>
        <v/>
      </c>
      <c r="AQ2311" t="str">
        <f t="shared" si="836"/>
        <v/>
      </c>
      <c r="AR2311" t="str">
        <f t="shared" si="837"/>
        <v/>
      </c>
      <c r="AS2311" t="str">
        <f t="shared" si="838"/>
        <v/>
      </c>
      <c r="AT2311" t="str">
        <f t="shared" si="839"/>
        <v/>
      </c>
      <c r="AU2311" t="str">
        <f t="shared" si="840"/>
        <v/>
      </c>
      <c r="AV2311" t="str">
        <f t="shared" si="841"/>
        <v/>
      </c>
      <c r="AW2311">
        <f>'01_指標庫'!$H$4*ISNUMBER($F2311)+'01_指標庫'!$H$5*ISNUMBER($AA2311)+'01_指標庫'!$H$6*ISNUMBER($G2311)+'01_指標庫'!$H$7*ISNUMBER($H2311)+'01_指標庫'!$H$8*ISNUMBER($AF2311)+'01_指標庫'!$H$9*ISNUMBER($AG2311)+'01_指標庫'!$H$10*ISNUMBER($AB2311)+'01_指標庫'!$H$11*ISNUMBER($AC2311)+'01_指標庫'!$H$12*ISNUMBER($AD2311)+'01_指標庫'!$H$13*ISNUMBER($AE2311)+'01_指標庫'!$H$14*ISNUMBER($I2311)+'01_指標庫'!$H$15*ISNUMBER($AH2311)+'01_指標庫'!$H$16*ISNUMBER($K2311)+'01_指標庫'!$H$17*ISNUMBER($AI2311)+'01_指標庫'!$H$18*ISNUMBER($AJ2311)+'01_指標庫'!$H$19*ISNUMBER($AK2311)+'01_指標庫'!$H$20*ISNUMBER($BB2311)+'01_指標庫'!$H$21*ISNUMBER($BC2311)</f>
        <v>51</v>
      </c>
      <c r="AX2311">
        <f>IF(AW2311=0,50,ROUND(('01_指標庫'!$H$4*IF(ISNUMBER($F2311),L2311,0)+'01_指標庫'!$H$5*IF(ISNUMBER($AA2311),AL2311,0)+'01_指標庫'!$H$6*IF(ISNUMBER($G2311),M2311,0)+'01_指標庫'!$H$7*IF(ISNUMBER($H2311),N2311,0)+'01_指標庫'!$H$8*IF(ISNUMBER($AF2311),AQ2311,0)+'01_指標庫'!$H$9*IF(ISNUMBER($AG2311),AR2311,0)+'01_指標庫'!$H$10*IF(ISNUMBER($AB2311),AM2311,0)+'01_指標庫'!$H$11*IF(ISNUMBER($AC2311),AN2311,0)+'01_指標庫'!$H$12*IF(ISNUMBER($AD2311),AO2311,0)+'01_指標庫'!$H$13*IF(ISNUMBER($AE2311),AP2311,0)+'01_指標庫'!$H$14*IF(ISNUMBER($I2311),O2311,0)+'01_指標庫'!$H$15*IF(ISNUMBER($AH2311),AS2311,0)+'01_指標庫'!$H$16*IF(ISNUMBER($K2311),P2311,0)+'01_指標庫'!$H$17*IF(ISNUMBER($AI2311),AT2311,0)+'01_指標庫'!$H$18*IF(ISNUMBER($AJ2311),AU2311,0)+'01_指標庫'!$H$19*IF(ISNUMBER($AK2311),AV2311,0)+'01_指標庫'!$H$20*IF(ISNUMBER($BB2311),BB2311,0)+'01_指標庫'!$H$21*IF(ISNUMBER($BC2311),BC2311,0))/AW2311,1))</f>
        <v>89.2</v>
      </c>
      <c r="AY2311" s="67"/>
      <c r="AZ2311" s="67"/>
      <c r="BA2311" s="66">
        <f t="shared" si="822"/>
        <v>5.9565592873462858E-3</v>
      </c>
      <c r="BB2311">
        <f t="shared" si="823"/>
        <v>50</v>
      </c>
      <c r="BC2311" t="str">
        <f t="shared" si="824"/>
        <v/>
      </c>
    </row>
    <row r="2312" spans="1:55" ht="15" customHeight="1">
      <c r="A2312" s="56">
        <v>2308</v>
      </c>
      <c r="B2312" s="57">
        <v>45911</v>
      </c>
      <c r="C2312" s="56">
        <v>2025</v>
      </c>
      <c r="D2312" s="58" t="s">
        <v>239</v>
      </c>
      <c r="E2312" s="59">
        <v>23992.560000000001</v>
      </c>
      <c r="F2312" s="60">
        <v>0.120084</v>
      </c>
      <c r="G2312" s="60">
        <v>0</v>
      </c>
      <c r="H2312" s="61">
        <v>0.69389999999999996</v>
      </c>
      <c r="I2312" s="62">
        <v>278</v>
      </c>
      <c r="J2312" s="56" t="s">
        <v>235</v>
      </c>
      <c r="K2312" s="63">
        <v>14.71</v>
      </c>
      <c r="L2312" s="56">
        <f t="shared" si="825"/>
        <v>100</v>
      </c>
      <c r="M2312" s="56">
        <f t="shared" si="826"/>
        <v>100</v>
      </c>
      <c r="N2312" s="56">
        <f t="shared" si="827"/>
        <v>100</v>
      </c>
      <c r="O2312" s="56">
        <f t="shared" si="828"/>
        <v>100</v>
      </c>
      <c r="P2312" s="56">
        <f t="shared" si="829"/>
        <v>100</v>
      </c>
      <c r="Q2312" s="63"/>
      <c r="R2312" s="56"/>
      <c r="S2312" s="60">
        <f t="shared" si="842"/>
        <v>6.0081503542877002E-3</v>
      </c>
      <c r="T2312" s="64">
        <f t="shared" si="843"/>
        <v>-4.1693811074918541E-2</v>
      </c>
      <c r="V2312" s="65"/>
      <c r="W2312" s="65"/>
      <c r="Y2312" s="15" t="str">
        <f t="shared" si="830"/>
        <v>EASY</v>
      </c>
      <c r="AA2312" s="66">
        <f t="shared" si="821"/>
        <v>8.8067214504815583E-2</v>
      </c>
      <c r="AB2312">
        <f>LOOKUP($B2312,'07_L1政策步階'!$A$4:$A$14,'07_L1政策步階'!$C$4:$C$14)</f>
        <v>0</v>
      </c>
      <c r="AC2312" s="65"/>
      <c r="AD2312" s="65"/>
      <c r="AE2312" s="65"/>
      <c r="AF2312" s="65"/>
      <c r="AG2312" s="65"/>
      <c r="AH2312" s="65"/>
      <c r="AI2312" s="65"/>
      <c r="AJ2312" s="65"/>
      <c r="AK2312" s="65"/>
      <c r="AL2312">
        <f t="shared" si="831"/>
        <v>100</v>
      </c>
      <c r="AM2312">
        <f t="shared" si="832"/>
        <v>50</v>
      </c>
      <c r="AN2312" t="str">
        <f t="shared" si="833"/>
        <v/>
      </c>
      <c r="AO2312" t="str">
        <f t="shared" si="834"/>
        <v/>
      </c>
      <c r="AP2312" t="str">
        <f t="shared" si="835"/>
        <v/>
      </c>
      <c r="AQ2312" t="str">
        <f t="shared" si="836"/>
        <v/>
      </c>
      <c r="AR2312" t="str">
        <f t="shared" si="837"/>
        <v/>
      </c>
      <c r="AS2312" t="str">
        <f t="shared" si="838"/>
        <v/>
      </c>
      <c r="AT2312" t="str">
        <f t="shared" si="839"/>
        <v/>
      </c>
      <c r="AU2312" t="str">
        <f t="shared" si="840"/>
        <v/>
      </c>
      <c r="AV2312" t="str">
        <f t="shared" si="841"/>
        <v/>
      </c>
      <c r="AW2312">
        <f>'01_指標庫'!$H$4*ISNUMBER($F2312)+'01_指標庫'!$H$5*ISNUMBER($AA2312)+'01_指標庫'!$H$6*ISNUMBER($G2312)+'01_指標庫'!$H$7*ISNUMBER($H2312)+'01_指標庫'!$H$8*ISNUMBER($AF2312)+'01_指標庫'!$H$9*ISNUMBER($AG2312)+'01_指標庫'!$H$10*ISNUMBER($AB2312)+'01_指標庫'!$H$11*ISNUMBER($AC2312)+'01_指標庫'!$H$12*ISNUMBER($AD2312)+'01_指標庫'!$H$13*ISNUMBER($AE2312)+'01_指標庫'!$H$14*ISNUMBER($I2312)+'01_指標庫'!$H$15*ISNUMBER($AH2312)+'01_指標庫'!$H$16*ISNUMBER($K2312)+'01_指標庫'!$H$17*ISNUMBER($AI2312)+'01_指標庫'!$H$18*ISNUMBER($AJ2312)+'01_指標庫'!$H$19*ISNUMBER($AK2312)+'01_指標庫'!$H$20*ISNUMBER($BB2312)+'01_指標庫'!$H$21*ISNUMBER($BC2312)</f>
        <v>51</v>
      </c>
      <c r="AX2312">
        <f>IF(AW2312=0,50,ROUND(('01_指標庫'!$H$4*IF(ISNUMBER($F2312),L2312,0)+'01_指標庫'!$H$5*IF(ISNUMBER($AA2312),AL2312,0)+'01_指標庫'!$H$6*IF(ISNUMBER($G2312),M2312,0)+'01_指標庫'!$H$7*IF(ISNUMBER($H2312),N2312,0)+'01_指標庫'!$H$8*IF(ISNUMBER($AF2312),AQ2312,0)+'01_指標庫'!$H$9*IF(ISNUMBER($AG2312),AR2312,0)+'01_指標庫'!$H$10*IF(ISNUMBER($AB2312),AM2312,0)+'01_指標庫'!$H$11*IF(ISNUMBER($AC2312),AN2312,0)+'01_指標庫'!$H$12*IF(ISNUMBER($AD2312),AO2312,0)+'01_指標庫'!$H$13*IF(ISNUMBER($AE2312),AP2312,0)+'01_指標庫'!$H$14*IF(ISNUMBER($I2312),O2312,0)+'01_指標庫'!$H$15*IF(ISNUMBER($AH2312),AS2312,0)+'01_指標庫'!$H$16*IF(ISNUMBER($K2312),P2312,0)+'01_指標庫'!$H$17*IF(ISNUMBER($AI2312),AT2312,0)+'01_指標庫'!$H$18*IF(ISNUMBER($AJ2312),AU2312,0)+'01_指標庫'!$H$19*IF(ISNUMBER($AK2312),AV2312,0)+'01_指標庫'!$H$20*IF(ISNUMBER($BB2312),BB2312,0)+'01_指標庫'!$H$21*IF(ISNUMBER($BC2312),BC2312,0))/AW2312,1))</f>
        <v>89.2</v>
      </c>
      <c r="AY2312" s="67"/>
      <c r="AZ2312" s="67"/>
      <c r="BA2312" s="66">
        <f t="shared" si="822"/>
        <v>7.1821634526345601E-3</v>
      </c>
      <c r="BB2312">
        <f t="shared" si="823"/>
        <v>50</v>
      </c>
      <c r="BC2312" t="str">
        <f t="shared" si="824"/>
        <v/>
      </c>
    </row>
    <row r="2313" spans="1:55" ht="15" customHeight="1">
      <c r="A2313" s="56">
        <v>2309</v>
      </c>
      <c r="B2313" s="57">
        <v>45912</v>
      </c>
      <c r="C2313" s="56">
        <v>2025</v>
      </c>
      <c r="D2313" s="58" t="s">
        <v>234</v>
      </c>
      <c r="E2313" s="59">
        <v>24092.19</v>
      </c>
      <c r="F2313" s="60">
        <v>0.12385599999999999</v>
      </c>
      <c r="G2313" s="60">
        <v>0</v>
      </c>
      <c r="H2313" s="61">
        <v>0.69389999999999996</v>
      </c>
      <c r="I2313" s="62">
        <v>279</v>
      </c>
      <c r="J2313" s="56" t="s">
        <v>235</v>
      </c>
      <c r="K2313" s="63">
        <v>14.76</v>
      </c>
      <c r="L2313" s="56">
        <f t="shared" si="825"/>
        <v>100</v>
      </c>
      <c r="M2313" s="56">
        <f t="shared" si="826"/>
        <v>100</v>
      </c>
      <c r="N2313" s="56">
        <f t="shared" si="827"/>
        <v>100</v>
      </c>
      <c r="O2313" s="56">
        <f t="shared" si="828"/>
        <v>100</v>
      </c>
      <c r="P2313" s="56">
        <f t="shared" si="829"/>
        <v>100</v>
      </c>
      <c r="Q2313" s="63"/>
      <c r="R2313" s="56"/>
      <c r="S2313" s="60">
        <f t="shared" si="842"/>
        <v>4.1525372865587329E-3</v>
      </c>
      <c r="T2313" s="64">
        <f t="shared" si="843"/>
        <v>3.3990482664854049E-3</v>
      </c>
      <c r="V2313" s="65"/>
      <c r="W2313" s="65"/>
      <c r="Y2313" s="15" t="str">
        <f t="shared" si="830"/>
        <v>EASY</v>
      </c>
      <c r="AA2313" s="66">
        <f t="shared" si="821"/>
        <v>8.8569764306048127E-2</v>
      </c>
      <c r="AB2313">
        <f>LOOKUP($B2313,'07_L1政策步階'!$A$4:$A$14,'07_L1政策步階'!$C$4:$C$14)</f>
        <v>0</v>
      </c>
      <c r="AC2313" s="65"/>
      <c r="AD2313" s="65"/>
      <c r="AE2313" s="65"/>
      <c r="AF2313" s="65"/>
      <c r="AG2313" s="65"/>
      <c r="AH2313" s="65"/>
      <c r="AI2313" s="65"/>
      <c r="AJ2313" s="65"/>
      <c r="AK2313" s="65"/>
      <c r="AL2313">
        <f t="shared" si="831"/>
        <v>100</v>
      </c>
      <c r="AM2313">
        <f t="shared" si="832"/>
        <v>50</v>
      </c>
      <c r="AN2313" t="str">
        <f t="shared" si="833"/>
        <v/>
      </c>
      <c r="AO2313" t="str">
        <f t="shared" si="834"/>
        <v/>
      </c>
      <c r="AP2313" t="str">
        <f t="shared" si="835"/>
        <v/>
      </c>
      <c r="AQ2313" t="str">
        <f t="shared" si="836"/>
        <v/>
      </c>
      <c r="AR2313" t="str">
        <f t="shared" si="837"/>
        <v/>
      </c>
      <c r="AS2313" t="str">
        <f t="shared" si="838"/>
        <v/>
      </c>
      <c r="AT2313" t="str">
        <f t="shared" si="839"/>
        <v/>
      </c>
      <c r="AU2313" t="str">
        <f t="shared" si="840"/>
        <v/>
      </c>
      <c r="AV2313" t="str">
        <f t="shared" si="841"/>
        <v/>
      </c>
      <c r="AW2313">
        <f>'01_指標庫'!$H$4*ISNUMBER($F2313)+'01_指標庫'!$H$5*ISNUMBER($AA2313)+'01_指標庫'!$H$6*ISNUMBER($G2313)+'01_指標庫'!$H$7*ISNUMBER($H2313)+'01_指標庫'!$H$8*ISNUMBER($AF2313)+'01_指標庫'!$H$9*ISNUMBER($AG2313)+'01_指標庫'!$H$10*ISNUMBER($AB2313)+'01_指標庫'!$H$11*ISNUMBER($AC2313)+'01_指標庫'!$H$12*ISNUMBER($AD2313)+'01_指標庫'!$H$13*ISNUMBER($AE2313)+'01_指標庫'!$H$14*ISNUMBER($I2313)+'01_指標庫'!$H$15*ISNUMBER($AH2313)+'01_指標庫'!$H$16*ISNUMBER($K2313)+'01_指標庫'!$H$17*ISNUMBER($AI2313)+'01_指標庫'!$H$18*ISNUMBER($AJ2313)+'01_指標庫'!$H$19*ISNUMBER($AK2313)+'01_指標庫'!$H$20*ISNUMBER($BB2313)+'01_指標庫'!$H$21*ISNUMBER($BC2313)</f>
        <v>51</v>
      </c>
      <c r="AX2313">
        <f>IF(AW2313=0,50,ROUND(('01_指標庫'!$H$4*IF(ISNUMBER($F2313),L2313,0)+'01_指標庫'!$H$5*IF(ISNUMBER($AA2313),AL2313,0)+'01_指標庫'!$H$6*IF(ISNUMBER($G2313),M2313,0)+'01_指標庫'!$H$7*IF(ISNUMBER($H2313),N2313,0)+'01_指標庫'!$H$8*IF(ISNUMBER($AF2313),AQ2313,0)+'01_指標庫'!$H$9*IF(ISNUMBER($AG2313),AR2313,0)+'01_指標庫'!$H$10*IF(ISNUMBER($AB2313),AM2313,0)+'01_指標庫'!$H$11*IF(ISNUMBER($AC2313),AN2313,0)+'01_指標庫'!$H$12*IF(ISNUMBER($AD2313),AO2313,0)+'01_指標庫'!$H$13*IF(ISNUMBER($AE2313),AP2313,0)+'01_指標庫'!$H$14*IF(ISNUMBER($I2313),O2313,0)+'01_指標庫'!$H$15*IF(ISNUMBER($AH2313),AS2313,0)+'01_指標庫'!$H$16*IF(ISNUMBER($K2313),P2313,0)+'01_指標庫'!$H$17*IF(ISNUMBER($AI2313),AT2313,0)+'01_指標庫'!$H$18*IF(ISNUMBER($AJ2313),AU2313,0)+'01_指標庫'!$H$19*IF(ISNUMBER($AK2313),AV2313,0)+'01_指標庫'!$H$20*IF(ISNUMBER($BB2313),BB2313,0)+'01_指標庫'!$H$21*IF(ISNUMBER($BC2313),BC2313,0))/AW2313,1))</f>
        <v>89.2</v>
      </c>
      <c r="AY2313" s="67"/>
      <c r="AZ2313" s="67"/>
      <c r="BA2313" s="66">
        <f t="shared" si="822"/>
        <v>9.2421176468004962E-3</v>
      </c>
      <c r="BB2313">
        <f t="shared" si="823"/>
        <v>50</v>
      </c>
      <c r="BC2313" t="str">
        <f t="shared" si="824"/>
        <v/>
      </c>
    </row>
    <row r="2314" spans="1:55" ht="15" customHeight="1">
      <c r="A2314" s="56">
        <v>2310</v>
      </c>
      <c r="B2314" s="57">
        <v>45915</v>
      </c>
      <c r="C2314" s="56">
        <v>2025</v>
      </c>
      <c r="D2314" s="58" t="s">
        <v>236</v>
      </c>
      <c r="E2314" s="59">
        <v>24293.78</v>
      </c>
      <c r="F2314" s="60">
        <v>0.13233</v>
      </c>
      <c r="G2314" s="60">
        <v>0</v>
      </c>
      <c r="H2314" s="61">
        <v>0.63270000000000004</v>
      </c>
      <c r="I2314" s="62">
        <v>275</v>
      </c>
      <c r="J2314" s="56" t="s">
        <v>235</v>
      </c>
      <c r="K2314" s="63">
        <v>15.69</v>
      </c>
      <c r="L2314" s="56">
        <f t="shared" si="825"/>
        <v>100</v>
      </c>
      <c r="M2314" s="56">
        <f t="shared" si="826"/>
        <v>100</v>
      </c>
      <c r="N2314" s="56">
        <f t="shared" si="827"/>
        <v>100</v>
      </c>
      <c r="O2314" s="56">
        <f t="shared" si="828"/>
        <v>100</v>
      </c>
      <c r="P2314" s="56">
        <f t="shared" si="829"/>
        <v>100</v>
      </c>
      <c r="Q2314" s="63"/>
      <c r="R2314" s="56"/>
      <c r="S2314" s="60">
        <f t="shared" si="842"/>
        <v>8.3674418971459996E-3</v>
      </c>
      <c r="T2314" s="64">
        <f t="shared" si="843"/>
        <v>6.3008130081300795E-2</v>
      </c>
      <c r="V2314" s="65"/>
      <c r="W2314" s="65"/>
      <c r="Y2314" s="15" t="str">
        <f t="shared" si="830"/>
        <v>EASY</v>
      </c>
      <c r="AA2314" s="66">
        <f t="shared" si="821"/>
        <v>8.9007464140551606E-2</v>
      </c>
      <c r="AB2314">
        <f>LOOKUP($B2314,'07_L1政策步階'!$A$4:$A$14,'07_L1政策步階'!$C$4:$C$14)</f>
        <v>0</v>
      </c>
      <c r="AC2314" s="65"/>
      <c r="AD2314" s="65"/>
      <c r="AE2314" s="65"/>
      <c r="AF2314" s="65"/>
      <c r="AG2314" s="65"/>
      <c r="AH2314" s="65"/>
      <c r="AI2314" s="65"/>
      <c r="AJ2314" s="65"/>
      <c r="AK2314" s="65"/>
      <c r="AL2314">
        <f t="shared" si="831"/>
        <v>100</v>
      </c>
      <c r="AM2314">
        <f t="shared" si="832"/>
        <v>50</v>
      </c>
      <c r="AN2314" t="str">
        <f t="shared" si="833"/>
        <v/>
      </c>
      <c r="AO2314" t="str">
        <f t="shared" si="834"/>
        <v/>
      </c>
      <c r="AP2314" t="str">
        <f t="shared" si="835"/>
        <v/>
      </c>
      <c r="AQ2314" t="str">
        <f t="shared" si="836"/>
        <v/>
      </c>
      <c r="AR2314" t="str">
        <f t="shared" si="837"/>
        <v/>
      </c>
      <c r="AS2314" t="str">
        <f t="shared" si="838"/>
        <v/>
      </c>
      <c r="AT2314" t="str">
        <f t="shared" si="839"/>
        <v/>
      </c>
      <c r="AU2314" t="str">
        <f t="shared" si="840"/>
        <v/>
      </c>
      <c r="AV2314" t="str">
        <f t="shared" si="841"/>
        <v/>
      </c>
      <c r="AW2314">
        <f>'01_指標庫'!$H$4*ISNUMBER($F2314)+'01_指標庫'!$H$5*ISNUMBER($AA2314)+'01_指標庫'!$H$6*ISNUMBER($G2314)+'01_指標庫'!$H$7*ISNUMBER($H2314)+'01_指標庫'!$H$8*ISNUMBER($AF2314)+'01_指標庫'!$H$9*ISNUMBER($AG2314)+'01_指標庫'!$H$10*ISNUMBER($AB2314)+'01_指標庫'!$H$11*ISNUMBER($AC2314)+'01_指標庫'!$H$12*ISNUMBER($AD2314)+'01_指標庫'!$H$13*ISNUMBER($AE2314)+'01_指標庫'!$H$14*ISNUMBER($I2314)+'01_指標庫'!$H$15*ISNUMBER($AH2314)+'01_指標庫'!$H$16*ISNUMBER($K2314)+'01_指標庫'!$H$17*ISNUMBER($AI2314)+'01_指標庫'!$H$18*ISNUMBER($AJ2314)+'01_指標庫'!$H$19*ISNUMBER($AK2314)+'01_指標庫'!$H$20*ISNUMBER($BB2314)+'01_指標庫'!$H$21*ISNUMBER($BC2314)</f>
        <v>51</v>
      </c>
      <c r="AX2314">
        <f>IF(AW2314=0,50,ROUND(('01_指標庫'!$H$4*IF(ISNUMBER($F2314),L2314,0)+'01_指標庫'!$H$5*IF(ISNUMBER($AA2314),AL2314,0)+'01_指標庫'!$H$6*IF(ISNUMBER($G2314),M2314,0)+'01_指標庫'!$H$7*IF(ISNUMBER($H2314),N2314,0)+'01_指標庫'!$H$8*IF(ISNUMBER($AF2314),AQ2314,0)+'01_指標庫'!$H$9*IF(ISNUMBER($AG2314),AR2314,0)+'01_指標庫'!$H$10*IF(ISNUMBER($AB2314),AM2314,0)+'01_指標庫'!$H$11*IF(ISNUMBER($AC2314),AN2314,0)+'01_指標庫'!$H$12*IF(ISNUMBER($AD2314),AO2314,0)+'01_指標庫'!$H$13*IF(ISNUMBER($AE2314),AP2314,0)+'01_指標庫'!$H$14*IF(ISNUMBER($I2314),O2314,0)+'01_指標庫'!$H$15*IF(ISNUMBER($AH2314),AS2314,0)+'01_指標庫'!$H$16*IF(ISNUMBER($K2314),P2314,0)+'01_指標庫'!$H$17*IF(ISNUMBER($AI2314),AT2314,0)+'01_指標庫'!$H$18*IF(ISNUMBER($AJ2314),AU2314,0)+'01_指標庫'!$H$19*IF(ISNUMBER($AK2314),AV2314,0)+'01_指標庫'!$H$20*IF(ISNUMBER($BB2314),BB2314,0)+'01_指標庫'!$H$21*IF(ISNUMBER($BC2314),BC2314,0))/AW2314,1))</f>
        <v>89.2</v>
      </c>
      <c r="AY2314" s="67"/>
      <c r="AZ2314" s="67"/>
      <c r="BA2314" s="66">
        <f t="shared" si="822"/>
        <v>9.9843834972304091E-3</v>
      </c>
      <c r="BB2314">
        <f t="shared" si="823"/>
        <v>50</v>
      </c>
      <c r="BC2314" t="str">
        <f t="shared" si="824"/>
        <v/>
      </c>
    </row>
    <row r="2315" spans="1:55" ht="15" customHeight="1">
      <c r="A2315" s="56">
        <v>2311</v>
      </c>
      <c r="B2315" s="57">
        <v>45916</v>
      </c>
      <c r="C2315" s="56">
        <v>2025</v>
      </c>
      <c r="D2315" s="58" t="s">
        <v>237</v>
      </c>
      <c r="E2315" s="59">
        <v>24274.25</v>
      </c>
      <c r="F2315" s="60">
        <v>0.13050600000000001</v>
      </c>
      <c r="G2315" s="60">
        <v>-8.0400000000000003E-4</v>
      </c>
      <c r="H2315" s="61">
        <v>0.65310000000000001</v>
      </c>
      <c r="I2315" s="62">
        <v>279</v>
      </c>
      <c r="J2315" s="56" t="s">
        <v>235</v>
      </c>
      <c r="K2315" s="63">
        <v>16.36</v>
      </c>
      <c r="L2315" s="56">
        <f t="shared" si="825"/>
        <v>100</v>
      </c>
      <c r="M2315" s="56">
        <f t="shared" si="826"/>
        <v>100</v>
      </c>
      <c r="N2315" s="56">
        <f t="shared" si="827"/>
        <v>100</v>
      </c>
      <c r="O2315" s="56">
        <f t="shared" si="828"/>
        <v>100</v>
      </c>
      <c r="P2315" s="56">
        <f t="shared" si="829"/>
        <v>100</v>
      </c>
      <c r="Q2315" s="63"/>
      <c r="R2315" s="56"/>
      <c r="S2315" s="60">
        <f t="shared" si="842"/>
        <v>-8.0390947806385782E-4</v>
      </c>
      <c r="T2315" s="64">
        <f t="shared" si="843"/>
        <v>4.2702358189929956E-2</v>
      </c>
      <c r="V2315" s="65"/>
      <c r="W2315" s="65"/>
      <c r="Y2315" s="15" t="str">
        <f t="shared" si="830"/>
        <v>EASY</v>
      </c>
      <c r="AA2315" s="66">
        <f t="shared" si="821"/>
        <v>8.9607445186632217E-2</v>
      </c>
      <c r="AB2315">
        <f>LOOKUP($B2315,'07_L1政策步階'!$A$4:$A$14,'07_L1政策步階'!$C$4:$C$14)</f>
        <v>0</v>
      </c>
      <c r="AC2315" s="65"/>
      <c r="AD2315" s="65"/>
      <c r="AE2315" s="65"/>
      <c r="AF2315" s="65"/>
      <c r="AG2315" s="65"/>
      <c r="AH2315" s="65"/>
      <c r="AI2315" s="65"/>
      <c r="AJ2315" s="65"/>
      <c r="AK2315" s="65"/>
      <c r="AL2315">
        <f t="shared" si="831"/>
        <v>100</v>
      </c>
      <c r="AM2315">
        <f t="shared" si="832"/>
        <v>50</v>
      </c>
      <c r="AN2315" t="str">
        <f t="shared" si="833"/>
        <v/>
      </c>
      <c r="AO2315" t="str">
        <f t="shared" si="834"/>
        <v/>
      </c>
      <c r="AP2315" t="str">
        <f t="shared" si="835"/>
        <v/>
      </c>
      <c r="AQ2315" t="str">
        <f t="shared" si="836"/>
        <v/>
      </c>
      <c r="AR2315" t="str">
        <f t="shared" si="837"/>
        <v/>
      </c>
      <c r="AS2315" t="str">
        <f t="shared" si="838"/>
        <v/>
      </c>
      <c r="AT2315" t="str">
        <f t="shared" si="839"/>
        <v/>
      </c>
      <c r="AU2315" t="str">
        <f t="shared" si="840"/>
        <v/>
      </c>
      <c r="AV2315" t="str">
        <f t="shared" si="841"/>
        <v/>
      </c>
      <c r="AW2315">
        <f>'01_指標庫'!$H$4*ISNUMBER($F2315)+'01_指標庫'!$H$5*ISNUMBER($AA2315)+'01_指標庫'!$H$6*ISNUMBER($G2315)+'01_指標庫'!$H$7*ISNUMBER($H2315)+'01_指標庫'!$H$8*ISNUMBER($AF2315)+'01_指標庫'!$H$9*ISNUMBER($AG2315)+'01_指標庫'!$H$10*ISNUMBER($AB2315)+'01_指標庫'!$H$11*ISNUMBER($AC2315)+'01_指標庫'!$H$12*ISNUMBER($AD2315)+'01_指標庫'!$H$13*ISNUMBER($AE2315)+'01_指標庫'!$H$14*ISNUMBER($I2315)+'01_指標庫'!$H$15*ISNUMBER($AH2315)+'01_指標庫'!$H$16*ISNUMBER($K2315)+'01_指標庫'!$H$17*ISNUMBER($AI2315)+'01_指標庫'!$H$18*ISNUMBER($AJ2315)+'01_指標庫'!$H$19*ISNUMBER($AK2315)+'01_指標庫'!$H$20*ISNUMBER($BB2315)+'01_指標庫'!$H$21*ISNUMBER($BC2315)</f>
        <v>51</v>
      </c>
      <c r="AX2315">
        <f>IF(AW2315=0,50,ROUND(('01_指標庫'!$H$4*IF(ISNUMBER($F2315),L2315,0)+'01_指標庫'!$H$5*IF(ISNUMBER($AA2315),AL2315,0)+'01_指標庫'!$H$6*IF(ISNUMBER($G2315),M2315,0)+'01_指標庫'!$H$7*IF(ISNUMBER($H2315),N2315,0)+'01_指標庫'!$H$8*IF(ISNUMBER($AF2315),AQ2315,0)+'01_指標庫'!$H$9*IF(ISNUMBER($AG2315),AR2315,0)+'01_指標庫'!$H$10*IF(ISNUMBER($AB2315),AM2315,0)+'01_指標庫'!$H$11*IF(ISNUMBER($AC2315),AN2315,0)+'01_指標庫'!$H$12*IF(ISNUMBER($AD2315),AO2315,0)+'01_指標庫'!$H$13*IF(ISNUMBER($AE2315),AP2315,0)+'01_指標庫'!$H$14*IF(ISNUMBER($I2315),O2315,0)+'01_指標庫'!$H$15*IF(ISNUMBER($AH2315),AS2315,0)+'01_指標庫'!$H$16*IF(ISNUMBER($K2315),P2315,0)+'01_指標庫'!$H$17*IF(ISNUMBER($AI2315),AT2315,0)+'01_指標庫'!$H$18*IF(ISNUMBER($AJ2315),AU2315,0)+'01_指標庫'!$H$19*IF(ISNUMBER($AK2315),AV2315,0)+'01_指標庫'!$H$20*IF(ISNUMBER($BB2315),BB2315,0)+'01_指標庫'!$H$21*IF(ISNUMBER($BC2315),BC2315,0))/AW2315,1))</f>
        <v>89.2</v>
      </c>
      <c r="AY2315" s="67"/>
      <c r="AZ2315" s="67"/>
      <c r="BA2315" s="66">
        <f t="shared" si="822"/>
        <v>9.2111352703492244E-3</v>
      </c>
      <c r="BB2315">
        <f t="shared" si="823"/>
        <v>50</v>
      </c>
      <c r="BC2315" t="str">
        <f t="shared" si="824"/>
        <v/>
      </c>
    </row>
    <row r="2316" spans="1:55" ht="15" customHeight="1">
      <c r="A2316" s="56">
        <v>2312</v>
      </c>
      <c r="B2316" s="57">
        <v>45917</v>
      </c>
      <c r="C2316" s="56">
        <v>2025</v>
      </c>
      <c r="D2316" s="58" t="s">
        <v>238</v>
      </c>
      <c r="E2316" s="59">
        <v>24223.69</v>
      </c>
      <c r="F2316" s="60">
        <v>0.12728500000000001</v>
      </c>
      <c r="G2316" s="60">
        <v>-2.885E-3</v>
      </c>
      <c r="H2316" s="61">
        <v>0.67349999999999999</v>
      </c>
      <c r="I2316" s="62">
        <v>279</v>
      </c>
      <c r="J2316" s="56" t="s">
        <v>235</v>
      </c>
      <c r="K2316" s="63">
        <v>15.72</v>
      </c>
      <c r="L2316" s="56">
        <f t="shared" si="825"/>
        <v>100</v>
      </c>
      <c r="M2316" s="56">
        <f t="shared" si="826"/>
        <v>100</v>
      </c>
      <c r="N2316" s="56">
        <f t="shared" si="827"/>
        <v>100</v>
      </c>
      <c r="O2316" s="56">
        <f t="shared" si="828"/>
        <v>100</v>
      </c>
      <c r="P2316" s="56">
        <f t="shared" si="829"/>
        <v>100</v>
      </c>
      <c r="Q2316" s="63"/>
      <c r="R2316" s="56"/>
      <c r="S2316" s="60">
        <f t="shared" si="842"/>
        <v>-2.0828655880202884E-3</v>
      </c>
      <c r="T2316" s="64">
        <f t="shared" si="843"/>
        <v>-3.9119804400977953E-2</v>
      </c>
      <c r="V2316" s="65"/>
      <c r="W2316" s="65"/>
      <c r="Y2316" s="15" t="str">
        <f t="shared" si="830"/>
        <v>EASY</v>
      </c>
      <c r="AA2316" s="66">
        <f t="shared" ref="AA2316:AA2379" si="844">IF($A2316&lt;200,"",AVERAGE($E2267:$E2316)/AVERAGE($E2117:$E2316)-1)</f>
        <v>9.0186636802788156E-2</v>
      </c>
      <c r="AB2316">
        <f>LOOKUP($B2316,'07_L1政策步階'!$A$4:$A$14,'07_L1政策步階'!$C$4:$C$14)</f>
        <v>1</v>
      </c>
      <c r="AC2316" s="65"/>
      <c r="AD2316" s="65"/>
      <c r="AE2316" s="65"/>
      <c r="AF2316" s="65"/>
      <c r="AG2316" s="65"/>
      <c r="AH2316" s="65"/>
      <c r="AI2316" s="65"/>
      <c r="AJ2316" s="65"/>
      <c r="AK2316" s="65"/>
      <c r="AL2316">
        <f t="shared" si="831"/>
        <v>100</v>
      </c>
      <c r="AM2316">
        <f t="shared" si="832"/>
        <v>100</v>
      </c>
      <c r="AN2316" t="str">
        <f t="shared" si="833"/>
        <v/>
      </c>
      <c r="AO2316" t="str">
        <f t="shared" si="834"/>
        <v/>
      </c>
      <c r="AP2316" t="str">
        <f t="shared" si="835"/>
        <v/>
      </c>
      <c r="AQ2316" t="str">
        <f t="shared" si="836"/>
        <v/>
      </c>
      <c r="AR2316" t="str">
        <f t="shared" si="837"/>
        <v/>
      </c>
      <c r="AS2316" t="str">
        <f t="shared" si="838"/>
        <v/>
      </c>
      <c r="AT2316" t="str">
        <f t="shared" si="839"/>
        <v/>
      </c>
      <c r="AU2316" t="str">
        <f t="shared" si="840"/>
        <v/>
      </c>
      <c r="AV2316" t="str">
        <f t="shared" si="841"/>
        <v/>
      </c>
      <c r="AW2316">
        <f>'01_指標庫'!$H$4*ISNUMBER($F2316)+'01_指標庫'!$H$5*ISNUMBER($AA2316)+'01_指標庫'!$H$6*ISNUMBER($G2316)+'01_指標庫'!$H$7*ISNUMBER($H2316)+'01_指標庫'!$H$8*ISNUMBER($AF2316)+'01_指標庫'!$H$9*ISNUMBER($AG2316)+'01_指標庫'!$H$10*ISNUMBER($AB2316)+'01_指標庫'!$H$11*ISNUMBER($AC2316)+'01_指標庫'!$H$12*ISNUMBER($AD2316)+'01_指標庫'!$H$13*ISNUMBER($AE2316)+'01_指標庫'!$H$14*ISNUMBER($I2316)+'01_指標庫'!$H$15*ISNUMBER($AH2316)+'01_指標庫'!$H$16*ISNUMBER($K2316)+'01_指標庫'!$H$17*ISNUMBER($AI2316)+'01_指標庫'!$H$18*ISNUMBER($AJ2316)+'01_指標庫'!$H$19*ISNUMBER($AK2316)+'01_指標庫'!$H$20*ISNUMBER($BB2316)+'01_指標庫'!$H$21*ISNUMBER($BC2316)</f>
        <v>51</v>
      </c>
      <c r="AX2316">
        <f>IF(AW2316=0,50,ROUND(('01_指標庫'!$H$4*IF(ISNUMBER($F2316),L2316,0)+'01_指標庫'!$H$5*IF(ISNUMBER($AA2316),AL2316,0)+'01_指標庫'!$H$6*IF(ISNUMBER($G2316),M2316,0)+'01_指標庫'!$H$7*IF(ISNUMBER($H2316),N2316,0)+'01_指標庫'!$H$8*IF(ISNUMBER($AF2316),AQ2316,0)+'01_指標庫'!$H$9*IF(ISNUMBER($AG2316),AR2316,0)+'01_指標庫'!$H$10*IF(ISNUMBER($AB2316),AM2316,0)+'01_指標庫'!$H$11*IF(ISNUMBER($AC2316),AN2316,0)+'01_指標庫'!$H$12*IF(ISNUMBER($AD2316),AO2316,0)+'01_指標庫'!$H$13*IF(ISNUMBER($AE2316),AP2316,0)+'01_指標庫'!$H$14*IF(ISNUMBER($I2316),O2316,0)+'01_指標庫'!$H$15*IF(ISNUMBER($AH2316),AS2316,0)+'01_指標庫'!$H$16*IF(ISNUMBER($K2316),P2316,0)+'01_指標庫'!$H$17*IF(ISNUMBER($AI2316),AT2316,0)+'01_指標庫'!$H$18*IF(ISNUMBER($AJ2316),AU2316,0)+'01_指標庫'!$H$19*IF(ISNUMBER($AK2316),AV2316,0)+'01_指標庫'!$H$20*IF(ISNUMBER($BB2316),BB2316,0)+'01_指標庫'!$H$21*IF(ISNUMBER($BC2316),BC2316,0))/AW2316,1))</f>
        <v>94.1</v>
      </c>
      <c r="AY2316" s="67"/>
      <c r="AZ2316" s="67"/>
      <c r="BA2316" s="66">
        <f t="shared" si="822"/>
        <v>8.929596517789129E-3</v>
      </c>
      <c r="BB2316">
        <f t="shared" si="823"/>
        <v>50</v>
      </c>
      <c r="BC2316" t="str">
        <f t="shared" si="824"/>
        <v/>
      </c>
    </row>
    <row r="2317" spans="1:55" ht="15" customHeight="1">
      <c r="A2317" s="56">
        <v>2313</v>
      </c>
      <c r="B2317" s="57">
        <v>45918</v>
      </c>
      <c r="C2317" s="56">
        <v>2025</v>
      </c>
      <c r="D2317" s="58" t="s">
        <v>239</v>
      </c>
      <c r="E2317" s="59">
        <v>24454.89</v>
      </c>
      <c r="F2317" s="60">
        <v>0.13706299999999999</v>
      </c>
      <c r="G2317" s="60">
        <v>0</v>
      </c>
      <c r="H2317" s="61">
        <v>0.65310000000000001</v>
      </c>
      <c r="I2317" s="62">
        <v>271</v>
      </c>
      <c r="J2317" s="56" t="s">
        <v>235</v>
      </c>
      <c r="K2317" s="63">
        <v>15.7</v>
      </c>
      <c r="L2317" s="56">
        <f t="shared" si="825"/>
        <v>100</v>
      </c>
      <c r="M2317" s="56">
        <f t="shared" si="826"/>
        <v>100</v>
      </c>
      <c r="N2317" s="56">
        <f t="shared" si="827"/>
        <v>100</v>
      </c>
      <c r="O2317" s="56">
        <f t="shared" si="828"/>
        <v>100</v>
      </c>
      <c r="P2317" s="56">
        <f t="shared" si="829"/>
        <v>100</v>
      </c>
      <c r="Q2317" s="63"/>
      <c r="R2317" s="56"/>
      <c r="S2317" s="60">
        <f t="shared" si="842"/>
        <v>9.5443757742936786E-3</v>
      </c>
      <c r="T2317" s="64">
        <f t="shared" si="843"/>
        <v>-1.2722646310433516E-3</v>
      </c>
      <c r="V2317" s="65"/>
      <c r="W2317" s="65"/>
      <c r="Y2317" s="15" t="str">
        <f t="shared" si="830"/>
        <v>EASY</v>
      </c>
      <c r="AA2317" s="66">
        <f t="shared" si="844"/>
        <v>9.0724806532223479E-2</v>
      </c>
      <c r="AB2317">
        <f>LOOKUP($B2317,'07_L1政策步階'!$A$4:$A$14,'07_L1政策步階'!$C$4:$C$14)</f>
        <v>1</v>
      </c>
      <c r="AC2317" s="65"/>
      <c r="AD2317" s="65"/>
      <c r="AE2317" s="65"/>
      <c r="AF2317" s="65"/>
      <c r="AG2317" s="65"/>
      <c r="AH2317" s="65"/>
      <c r="AI2317" s="65"/>
      <c r="AJ2317" s="65"/>
      <c r="AK2317" s="65"/>
      <c r="AL2317">
        <f t="shared" si="831"/>
        <v>100</v>
      </c>
      <c r="AM2317">
        <f t="shared" si="832"/>
        <v>100</v>
      </c>
      <c r="AN2317" t="str">
        <f t="shared" si="833"/>
        <v/>
      </c>
      <c r="AO2317" t="str">
        <f t="shared" si="834"/>
        <v/>
      </c>
      <c r="AP2317" t="str">
        <f t="shared" si="835"/>
        <v/>
      </c>
      <c r="AQ2317" t="str">
        <f t="shared" si="836"/>
        <v/>
      </c>
      <c r="AR2317" t="str">
        <f t="shared" si="837"/>
        <v/>
      </c>
      <c r="AS2317" t="str">
        <f t="shared" si="838"/>
        <v/>
      </c>
      <c r="AT2317" t="str">
        <f t="shared" si="839"/>
        <v/>
      </c>
      <c r="AU2317" t="str">
        <f t="shared" si="840"/>
        <v/>
      </c>
      <c r="AV2317" t="str">
        <f t="shared" si="841"/>
        <v/>
      </c>
      <c r="AW2317">
        <f>'01_指標庫'!$H$4*ISNUMBER($F2317)+'01_指標庫'!$H$5*ISNUMBER($AA2317)+'01_指標庫'!$H$6*ISNUMBER($G2317)+'01_指標庫'!$H$7*ISNUMBER($H2317)+'01_指標庫'!$H$8*ISNUMBER($AF2317)+'01_指標庫'!$H$9*ISNUMBER($AG2317)+'01_指標庫'!$H$10*ISNUMBER($AB2317)+'01_指標庫'!$H$11*ISNUMBER($AC2317)+'01_指標庫'!$H$12*ISNUMBER($AD2317)+'01_指標庫'!$H$13*ISNUMBER($AE2317)+'01_指標庫'!$H$14*ISNUMBER($I2317)+'01_指標庫'!$H$15*ISNUMBER($AH2317)+'01_指標庫'!$H$16*ISNUMBER($K2317)+'01_指標庫'!$H$17*ISNUMBER($AI2317)+'01_指標庫'!$H$18*ISNUMBER($AJ2317)+'01_指標庫'!$H$19*ISNUMBER($AK2317)+'01_指標庫'!$H$20*ISNUMBER($BB2317)+'01_指標庫'!$H$21*ISNUMBER($BC2317)</f>
        <v>51</v>
      </c>
      <c r="AX2317">
        <f>IF(AW2317=0,50,ROUND(('01_指標庫'!$H$4*IF(ISNUMBER($F2317),L2317,0)+'01_指標庫'!$H$5*IF(ISNUMBER($AA2317),AL2317,0)+'01_指標庫'!$H$6*IF(ISNUMBER($G2317),M2317,0)+'01_指標庫'!$H$7*IF(ISNUMBER($H2317),N2317,0)+'01_指標庫'!$H$8*IF(ISNUMBER($AF2317),AQ2317,0)+'01_指標庫'!$H$9*IF(ISNUMBER($AG2317),AR2317,0)+'01_指標庫'!$H$10*IF(ISNUMBER($AB2317),AM2317,0)+'01_指標庫'!$H$11*IF(ISNUMBER($AC2317),AN2317,0)+'01_指標庫'!$H$12*IF(ISNUMBER($AD2317),AO2317,0)+'01_指標庫'!$H$13*IF(ISNUMBER($AE2317),AP2317,0)+'01_指標庫'!$H$14*IF(ISNUMBER($I2317),O2317,0)+'01_指標庫'!$H$15*IF(ISNUMBER($AH2317),AS2317,0)+'01_指標庫'!$H$16*IF(ISNUMBER($K2317),P2317,0)+'01_指標庫'!$H$17*IF(ISNUMBER($AI2317),AT2317,0)+'01_指標庫'!$H$18*IF(ISNUMBER($AJ2317),AU2317,0)+'01_指標庫'!$H$19*IF(ISNUMBER($AK2317),AV2317,0)+'01_指標庫'!$H$20*IF(ISNUMBER($BB2317),BB2317,0)+'01_指標庫'!$H$21*IF(ISNUMBER($BC2317),BC2317,0))/AW2317,1))</f>
        <v>94.1</v>
      </c>
      <c r="AY2317" s="67"/>
      <c r="AZ2317" s="67"/>
      <c r="BA2317" s="66">
        <f t="shared" si="822"/>
        <v>9.3265473599390969E-3</v>
      </c>
      <c r="BB2317">
        <f t="shared" si="823"/>
        <v>50</v>
      </c>
      <c r="BC2317" t="str">
        <f t="shared" si="824"/>
        <v/>
      </c>
    </row>
    <row r="2318" spans="1:55" ht="15" customHeight="1">
      <c r="A2318" s="56">
        <v>2314</v>
      </c>
      <c r="B2318" s="57">
        <v>45919</v>
      </c>
      <c r="C2318" s="56">
        <v>2025</v>
      </c>
      <c r="D2318" s="58" t="s">
        <v>234</v>
      </c>
      <c r="E2318" s="59">
        <v>24626.25</v>
      </c>
      <c r="F2318" s="60">
        <v>0.14404700000000001</v>
      </c>
      <c r="G2318" s="60">
        <v>0</v>
      </c>
      <c r="H2318" s="61">
        <v>0.69389999999999996</v>
      </c>
      <c r="I2318" s="62">
        <v>272</v>
      </c>
      <c r="J2318" s="56" t="s">
        <v>235</v>
      </c>
      <c r="K2318" s="63">
        <v>15.45</v>
      </c>
      <c r="L2318" s="56">
        <f t="shared" si="825"/>
        <v>100</v>
      </c>
      <c r="M2318" s="56">
        <f t="shared" si="826"/>
        <v>100</v>
      </c>
      <c r="N2318" s="56">
        <f t="shared" si="827"/>
        <v>100</v>
      </c>
      <c r="O2318" s="56">
        <f t="shared" si="828"/>
        <v>100</v>
      </c>
      <c r="P2318" s="56">
        <f t="shared" si="829"/>
        <v>100</v>
      </c>
      <c r="Q2318" s="63"/>
      <c r="R2318" s="56"/>
      <c r="S2318" s="60">
        <f t="shared" si="842"/>
        <v>7.0071875195514277E-3</v>
      </c>
      <c r="T2318" s="64">
        <f t="shared" si="843"/>
        <v>-1.5923566878980888E-2</v>
      </c>
      <c r="V2318" s="65"/>
      <c r="W2318" s="65"/>
      <c r="Y2318" s="15" t="str">
        <f t="shared" si="830"/>
        <v>EASY</v>
      </c>
      <c r="AA2318" s="66">
        <f t="shared" si="844"/>
        <v>9.1458067969008461E-2</v>
      </c>
      <c r="AB2318">
        <f>LOOKUP($B2318,'07_L1政策步階'!$A$4:$A$14,'07_L1政策步階'!$C$4:$C$14)</f>
        <v>1</v>
      </c>
      <c r="AC2318" s="65"/>
      <c r="AD2318" s="65"/>
      <c r="AE2318" s="65"/>
      <c r="AF2318" s="65"/>
      <c r="AG2318" s="65"/>
      <c r="AH2318" s="65"/>
      <c r="AI2318" s="65"/>
      <c r="AJ2318" s="65"/>
      <c r="AK2318" s="65"/>
      <c r="AL2318">
        <f t="shared" si="831"/>
        <v>100</v>
      </c>
      <c r="AM2318">
        <f t="shared" si="832"/>
        <v>100</v>
      </c>
      <c r="AN2318" t="str">
        <f t="shared" si="833"/>
        <v/>
      </c>
      <c r="AO2318" t="str">
        <f t="shared" si="834"/>
        <v/>
      </c>
      <c r="AP2318" t="str">
        <f t="shared" si="835"/>
        <v/>
      </c>
      <c r="AQ2318" t="str">
        <f t="shared" si="836"/>
        <v/>
      </c>
      <c r="AR2318" t="str">
        <f t="shared" si="837"/>
        <v/>
      </c>
      <c r="AS2318" t="str">
        <f t="shared" si="838"/>
        <v/>
      </c>
      <c r="AT2318" t="str">
        <f t="shared" si="839"/>
        <v/>
      </c>
      <c r="AU2318" t="str">
        <f t="shared" si="840"/>
        <v/>
      </c>
      <c r="AV2318" t="str">
        <f t="shared" si="841"/>
        <v/>
      </c>
      <c r="AW2318">
        <f>'01_指標庫'!$H$4*ISNUMBER($F2318)+'01_指標庫'!$H$5*ISNUMBER($AA2318)+'01_指標庫'!$H$6*ISNUMBER($G2318)+'01_指標庫'!$H$7*ISNUMBER($H2318)+'01_指標庫'!$H$8*ISNUMBER($AF2318)+'01_指標庫'!$H$9*ISNUMBER($AG2318)+'01_指標庫'!$H$10*ISNUMBER($AB2318)+'01_指標庫'!$H$11*ISNUMBER($AC2318)+'01_指標庫'!$H$12*ISNUMBER($AD2318)+'01_指標庫'!$H$13*ISNUMBER($AE2318)+'01_指標庫'!$H$14*ISNUMBER($I2318)+'01_指標庫'!$H$15*ISNUMBER($AH2318)+'01_指標庫'!$H$16*ISNUMBER($K2318)+'01_指標庫'!$H$17*ISNUMBER($AI2318)+'01_指標庫'!$H$18*ISNUMBER($AJ2318)+'01_指標庫'!$H$19*ISNUMBER($AK2318)+'01_指標庫'!$H$20*ISNUMBER($BB2318)+'01_指標庫'!$H$21*ISNUMBER($BC2318)</f>
        <v>51</v>
      </c>
      <c r="AX2318">
        <f>IF(AW2318=0,50,ROUND(('01_指標庫'!$H$4*IF(ISNUMBER($F2318),L2318,0)+'01_指標庫'!$H$5*IF(ISNUMBER($AA2318),AL2318,0)+'01_指標庫'!$H$6*IF(ISNUMBER($G2318),M2318,0)+'01_指標庫'!$H$7*IF(ISNUMBER($H2318),N2318,0)+'01_指標庫'!$H$8*IF(ISNUMBER($AF2318),AQ2318,0)+'01_指標庫'!$H$9*IF(ISNUMBER($AG2318),AR2318,0)+'01_指標庫'!$H$10*IF(ISNUMBER($AB2318),AM2318,0)+'01_指標庫'!$H$11*IF(ISNUMBER($AC2318),AN2318,0)+'01_指標庫'!$H$12*IF(ISNUMBER($AD2318),AO2318,0)+'01_指標庫'!$H$13*IF(ISNUMBER($AE2318),AP2318,0)+'01_指標庫'!$H$14*IF(ISNUMBER($I2318),O2318,0)+'01_指標庫'!$H$15*IF(ISNUMBER($AH2318),AS2318,0)+'01_指標庫'!$H$16*IF(ISNUMBER($K2318),P2318,0)+'01_指標庫'!$H$17*IF(ISNUMBER($AI2318),AT2318,0)+'01_指標庫'!$H$18*IF(ISNUMBER($AJ2318),AU2318,0)+'01_指標庫'!$H$19*IF(ISNUMBER($AK2318),AV2318,0)+'01_指標庫'!$H$20*IF(ISNUMBER($BB2318),BB2318,0)+'01_指標庫'!$H$21*IF(ISNUMBER($BC2318),BC2318,0))/AW2318,1))</f>
        <v>94.1</v>
      </c>
      <c r="AY2318" s="67"/>
      <c r="AZ2318" s="67"/>
      <c r="BA2318" s="66">
        <f t="shared" ref="BA2318:BA2381" si="845">AVERAGE($E2314:$E2318)/AVERAGE($E2309:$E2318)-1</f>
        <v>9.6795902124271471E-3</v>
      </c>
      <c r="BB2318">
        <f t="shared" ref="BB2318:BB2381" si="846">IF(ISNUMBER($BA2318),IF(OR($S2318&lt;=-0.03,$BA2318&lt;-0.003),0,IF(OR($S2318&lt;=-0.02,$BA2318&lt;0.01),50,100)),"")</f>
        <v>50</v>
      </c>
      <c r="BC2318" t="str">
        <f t="shared" ref="BC2318:BC2381" si="847">IF(OR(COUNT($AZ2318)=0,COUNT($AZ2317)=0),"",IF(OR($AY2318/$AZ2317-1&lt;=-0.03,$AZ2318/$AZ2317-1&lt;=-0.045,IF(COUNT($AZ2309:$AZ2318)=10,AVERAGE($AZ2314:$AZ2318)/AVERAGE($AZ2309:$AZ2318)-1&lt;-0.01,FALSE())),0,IF(OR($AZ2318/$AZ2317-1&lt;=-0.02,IF(COUNT($AZ2309:$AZ2318)=10,AVERAGE($AZ2314:$AZ2318)/AVERAGE($AZ2309:$AZ2318)-1&lt;0.005,FALSE())),50,100)))</f>
        <v/>
      </c>
    </row>
    <row r="2319" spans="1:55" ht="15" customHeight="1">
      <c r="A2319" s="56">
        <v>2315</v>
      </c>
      <c r="B2319" s="57">
        <v>45922</v>
      </c>
      <c r="C2319" s="56">
        <v>2025</v>
      </c>
      <c r="D2319" s="58" t="s">
        <v>236</v>
      </c>
      <c r="E2319" s="59">
        <v>24761.07</v>
      </c>
      <c r="F2319" s="60">
        <v>0.14935000000000001</v>
      </c>
      <c r="G2319" s="60">
        <v>0</v>
      </c>
      <c r="H2319" s="61">
        <v>0.67349999999999999</v>
      </c>
      <c r="I2319" s="62">
        <v>269</v>
      </c>
      <c r="J2319" s="56" t="s">
        <v>235</v>
      </c>
      <c r="K2319" s="63">
        <v>16.100000000000001</v>
      </c>
      <c r="L2319" s="56">
        <f t="shared" si="825"/>
        <v>100</v>
      </c>
      <c r="M2319" s="56">
        <f t="shared" si="826"/>
        <v>100</v>
      </c>
      <c r="N2319" s="56">
        <f t="shared" si="827"/>
        <v>100</v>
      </c>
      <c r="O2319" s="56">
        <f t="shared" si="828"/>
        <v>100</v>
      </c>
      <c r="P2319" s="56">
        <f t="shared" si="829"/>
        <v>100</v>
      </c>
      <c r="Q2319" s="63"/>
      <c r="R2319" s="56"/>
      <c r="S2319" s="60">
        <f t="shared" si="842"/>
        <v>5.4746459570580441E-3</v>
      </c>
      <c r="T2319" s="64">
        <f t="shared" si="843"/>
        <v>4.2071197411003292E-2</v>
      </c>
      <c r="V2319" s="65"/>
      <c r="W2319" s="65"/>
      <c r="Y2319" s="15" t="str">
        <f t="shared" si="830"/>
        <v>EASY</v>
      </c>
      <c r="AA2319" s="66">
        <f t="shared" si="844"/>
        <v>9.2385604515046182E-2</v>
      </c>
      <c r="AB2319">
        <f>LOOKUP($B2319,'07_L1政策步階'!$A$4:$A$14,'07_L1政策步階'!$C$4:$C$14)</f>
        <v>1</v>
      </c>
      <c r="AC2319" s="65"/>
      <c r="AD2319" s="65"/>
      <c r="AE2319" s="65"/>
      <c r="AF2319" s="65"/>
      <c r="AG2319" s="65"/>
      <c r="AH2319" s="65"/>
      <c r="AI2319" s="65"/>
      <c r="AJ2319" s="65"/>
      <c r="AK2319" s="65"/>
      <c r="AL2319">
        <f t="shared" si="831"/>
        <v>100</v>
      </c>
      <c r="AM2319">
        <f t="shared" si="832"/>
        <v>100</v>
      </c>
      <c r="AN2319" t="str">
        <f t="shared" si="833"/>
        <v/>
      </c>
      <c r="AO2319" t="str">
        <f t="shared" si="834"/>
        <v/>
      </c>
      <c r="AP2319" t="str">
        <f t="shared" si="835"/>
        <v/>
      </c>
      <c r="AQ2319" t="str">
        <f t="shared" si="836"/>
        <v/>
      </c>
      <c r="AR2319" t="str">
        <f t="shared" si="837"/>
        <v/>
      </c>
      <c r="AS2319" t="str">
        <f t="shared" si="838"/>
        <v/>
      </c>
      <c r="AT2319" t="str">
        <f t="shared" si="839"/>
        <v/>
      </c>
      <c r="AU2319" t="str">
        <f t="shared" si="840"/>
        <v/>
      </c>
      <c r="AV2319" t="str">
        <f t="shared" si="841"/>
        <v/>
      </c>
      <c r="AW2319">
        <f>'01_指標庫'!$H$4*ISNUMBER($F2319)+'01_指標庫'!$H$5*ISNUMBER($AA2319)+'01_指標庫'!$H$6*ISNUMBER($G2319)+'01_指標庫'!$H$7*ISNUMBER($H2319)+'01_指標庫'!$H$8*ISNUMBER($AF2319)+'01_指標庫'!$H$9*ISNUMBER($AG2319)+'01_指標庫'!$H$10*ISNUMBER($AB2319)+'01_指標庫'!$H$11*ISNUMBER($AC2319)+'01_指標庫'!$H$12*ISNUMBER($AD2319)+'01_指標庫'!$H$13*ISNUMBER($AE2319)+'01_指標庫'!$H$14*ISNUMBER($I2319)+'01_指標庫'!$H$15*ISNUMBER($AH2319)+'01_指標庫'!$H$16*ISNUMBER($K2319)+'01_指標庫'!$H$17*ISNUMBER($AI2319)+'01_指標庫'!$H$18*ISNUMBER($AJ2319)+'01_指標庫'!$H$19*ISNUMBER($AK2319)+'01_指標庫'!$H$20*ISNUMBER($BB2319)+'01_指標庫'!$H$21*ISNUMBER($BC2319)</f>
        <v>51</v>
      </c>
      <c r="AX2319">
        <f>IF(AW2319=0,50,ROUND(('01_指標庫'!$H$4*IF(ISNUMBER($F2319),L2319,0)+'01_指標庫'!$H$5*IF(ISNUMBER($AA2319),AL2319,0)+'01_指標庫'!$H$6*IF(ISNUMBER($G2319),M2319,0)+'01_指標庫'!$H$7*IF(ISNUMBER($H2319),N2319,0)+'01_指標庫'!$H$8*IF(ISNUMBER($AF2319),AQ2319,0)+'01_指標庫'!$H$9*IF(ISNUMBER($AG2319),AR2319,0)+'01_指標庫'!$H$10*IF(ISNUMBER($AB2319),AM2319,0)+'01_指標庫'!$H$11*IF(ISNUMBER($AC2319),AN2319,0)+'01_指標庫'!$H$12*IF(ISNUMBER($AD2319),AO2319,0)+'01_指標庫'!$H$13*IF(ISNUMBER($AE2319),AP2319,0)+'01_指標庫'!$H$14*IF(ISNUMBER($I2319),O2319,0)+'01_指標庫'!$H$15*IF(ISNUMBER($AH2319),AS2319,0)+'01_指標庫'!$H$16*IF(ISNUMBER($K2319),P2319,0)+'01_指標庫'!$H$17*IF(ISNUMBER($AI2319),AT2319,0)+'01_指標庫'!$H$18*IF(ISNUMBER($AJ2319),AU2319,0)+'01_指標庫'!$H$19*IF(ISNUMBER($AK2319),AV2319,0)+'01_指標庫'!$H$20*IF(ISNUMBER($BB2319),BB2319,0)+'01_指標庫'!$H$21*IF(ISNUMBER($BC2319),BC2319,0))/AW2319,1))</f>
        <v>94.1</v>
      </c>
      <c r="AY2319" s="67"/>
      <c r="AZ2319" s="67"/>
      <c r="BA2319" s="66">
        <f t="shared" si="845"/>
        <v>9.3749065366102169E-3</v>
      </c>
      <c r="BB2319">
        <f t="shared" si="846"/>
        <v>50</v>
      </c>
      <c r="BC2319" t="str">
        <f t="shared" si="847"/>
        <v/>
      </c>
    </row>
    <row r="2320" spans="1:55" ht="15" customHeight="1">
      <c r="A2320" s="56">
        <v>2316</v>
      </c>
      <c r="B2320" s="57">
        <v>45923</v>
      </c>
      <c r="C2320" s="56">
        <v>2025</v>
      </c>
      <c r="D2320" s="58" t="s">
        <v>237</v>
      </c>
      <c r="E2320" s="59">
        <v>24580.17</v>
      </c>
      <c r="F2320" s="60">
        <v>0.140067</v>
      </c>
      <c r="G2320" s="60">
        <v>-7.306E-3</v>
      </c>
      <c r="H2320" s="61">
        <v>0.65310000000000001</v>
      </c>
      <c r="I2320" s="62">
        <v>271</v>
      </c>
      <c r="J2320" s="56" t="s">
        <v>235</v>
      </c>
      <c r="K2320" s="63">
        <v>16.64</v>
      </c>
      <c r="L2320" s="56">
        <f t="shared" si="825"/>
        <v>100</v>
      </c>
      <c r="M2320" s="56">
        <f t="shared" si="826"/>
        <v>100</v>
      </c>
      <c r="N2320" s="56">
        <f t="shared" si="827"/>
        <v>100</v>
      </c>
      <c r="O2320" s="56">
        <f t="shared" si="828"/>
        <v>100</v>
      </c>
      <c r="P2320" s="56">
        <f t="shared" si="829"/>
        <v>100</v>
      </c>
      <c r="Q2320" s="63"/>
      <c r="R2320" s="56"/>
      <c r="S2320" s="60">
        <f t="shared" si="842"/>
        <v>-7.3058232136172796E-3</v>
      </c>
      <c r="T2320" s="64">
        <f t="shared" si="843"/>
        <v>3.354037267080745E-2</v>
      </c>
      <c r="V2320" s="65"/>
      <c r="W2320" s="65"/>
      <c r="Y2320" s="15" t="str">
        <f t="shared" si="830"/>
        <v>EASY</v>
      </c>
      <c r="AA2320" s="66">
        <f t="shared" si="844"/>
        <v>9.3136461606762255E-2</v>
      </c>
      <c r="AB2320">
        <f>LOOKUP($B2320,'07_L1政策步階'!$A$4:$A$14,'07_L1政策步階'!$C$4:$C$14)</f>
        <v>1</v>
      </c>
      <c r="AC2320" s="65"/>
      <c r="AD2320" s="65"/>
      <c r="AE2320" s="65"/>
      <c r="AF2320" s="65"/>
      <c r="AG2320" s="65"/>
      <c r="AH2320" s="65"/>
      <c r="AI2320" s="65"/>
      <c r="AJ2320" s="65"/>
      <c r="AK2320" s="65"/>
      <c r="AL2320">
        <f t="shared" si="831"/>
        <v>100</v>
      </c>
      <c r="AM2320">
        <f t="shared" si="832"/>
        <v>100</v>
      </c>
      <c r="AN2320" t="str">
        <f t="shared" si="833"/>
        <v/>
      </c>
      <c r="AO2320" t="str">
        <f t="shared" si="834"/>
        <v/>
      </c>
      <c r="AP2320" t="str">
        <f t="shared" si="835"/>
        <v/>
      </c>
      <c r="AQ2320" t="str">
        <f t="shared" si="836"/>
        <v/>
      </c>
      <c r="AR2320" t="str">
        <f t="shared" si="837"/>
        <v/>
      </c>
      <c r="AS2320" t="str">
        <f t="shared" si="838"/>
        <v/>
      </c>
      <c r="AT2320" t="str">
        <f t="shared" si="839"/>
        <v/>
      </c>
      <c r="AU2320" t="str">
        <f t="shared" si="840"/>
        <v/>
      </c>
      <c r="AV2320" t="str">
        <f t="shared" si="841"/>
        <v/>
      </c>
      <c r="AW2320">
        <f>'01_指標庫'!$H$4*ISNUMBER($F2320)+'01_指標庫'!$H$5*ISNUMBER($AA2320)+'01_指標庫'!$H$6*ISNUMBER($G2320)+'01_指標庫'!$H$7*ISNUMBER($H2320)+'01_指標庫'!$H$8*ISNUMBER($AF2320)+'01_指標庫'!$H$9*ISNUMBER($AG2320)+'01_指標庫'!$H$10*ISNUMBER($AB2320)+'01_指標庫'!$H$11*ISNUMBER($AC2320)+'01_指標庫'!$H$12*ISNUMBER($AD2320)+'01_指標庫'!$H$13*ISNUMBER($AE2320)+'01_指標庫'!$H$14*ISNUMBER($I2320)+'01_指標庫'!$H$15*ISNUMBER($AH2320)+'01_指標庫'!$H$16*ISNUMBER($K2320)+'01_指標庫'!$H$17*ISNUMBER($AI2320)+'01_指標庫'!$H$18*ISNUMBER($AJ2320)+'01_指標庫'!$H$19*ISNUMBER($AK2320)+'01_指標庫'!$H$20*ISNUMBER($BB2320)+'01_指標庫'!$H$21*ISNUMBER($BC2320)</f>
        <v>51</v>
      </c>
      <c r="AX2320">
        <f>IF(AW2320=0,50,ROUND(('01_指標庫'!$H$4*IF(ISNUMBER($F2320),L2320,0)+'01_指標庫'!$H$5*IF(ISNUMBER($AA2320),AL2320,0)+'01_指標庫'!$H$6*IF(ISNUMBER($G2320),M2320,0)+'01_指標庫'!$H$7*IF(ISNUMBER($H2320),N2320,0)+'01_指標庫'!$H$8*IF(ISNUMBER($AF2320),AQ2320,0)+'01_指標庫'!$H$9*IF(ISNUMBER($AG2320),AR2320,0)+'01_指標庫'!$H$10*IF(ISNUMBER($AB2320),AM2320,0)+'01_指標庫'!$H$11*IF(ISNUMBER($AC2320),AN2320,0)+'01_指標庫'!$H$12*IF(ISNUMBER($AD2320),AO2320,0)+'01_指標庫'!$H$13*IF(ISNUMBER($AE2320),AP2320,0)+'01_指標庫'!$H$14*IF(ISNUMBER($I2320),O2320,0)+'01_指標庫'!$H$15*IF(ISNUMBER($AH2320),AS2320,0)+'01_指標庫'!$H$16*IF(ISNUMBER($K2320),P2320,0)+'01_指標庫'!$H$17*IF(ISNUMBER($AI2320),AT2320,0)+'01_指標庫'!$H$18*IF(ISNUMBER($AJ2320),AU2320,0)+'01_指標庫'!$H$19*IF(ISNUMBER($AK2320),AV2320,0)+'01_指標庫'!$H$20*IF(ISNUMBER($BB2320),BB2320,0)+'01_指標庫'!$H$21*IF(ISNUMBER($BC2320),BC2320,0))/AW2320,1))</f>
        <v>94.1</v>
      </c>
      <c r="AY2320" s="67"/>
      <c r="AZ2320" s="67"/>
      <c r="BA2320" s="66">
        <f t="shared" si="845"/>
        <v>8.8177527344237561E-3</v>
      </c>
      <c r="BB2320">
        <f t="shared" si="846"/>
        <v>50</v>
      </c>
      <c r="BC2320" t="str">
        <f t="shared" si="847"/>
        <v/>
      </c>
    </row>
    <row r="2321" spans="1:55" ht="15" customHeight="1">
      <c r="A2321" s="56">
        <v>2317</v>
      </c>
      <c r="B2321" s="57">
        <v>45924</v>
      </c>
      <c r="C2321" s="56">
        <v>2025</v>
      </c>
      <c r="D2321" s="58" t="s">
        <v>238</v>
      </c>
      <c r="E2321" s="59">
        <v>24503.57</v>
      </c>
      <c r="F2321" s="60">
        <v>0.13572100000000001</v>
      </c>
      <c r="G2321" s="60">
        <v>-1.0399E-2</v>
      </c>
      <c r="H2321" s="61">
        <v>0.65310000000000001</v>
      </c>
      <c r="I2321" s="62">
        <v>270</v>
      </c>
      <c r="J2321" s="56" t="s">
        <v>235</v>
      </c>
      <c r="K2321" s="63">
        <v>16.18</v>
      </c>
      <c r="L2321" s="56">
        <f t="shared" si="825"/>
        <v>100</v>
      </c>
      <c r="M2321" s="56">
        <f t="shared" si="826"/>
        <v>100</v>
      </c>
      <c r="N2321" s="56">
        <f t="shared" si="827"/>
        <v>100</v>
      </c>
      <c r="O2321" s="56">
        <f t="shared" si="828"/>
        <v>100</v>
      </c>
      <c r="P2321" s="56">
        <f t="shared" si="829"/>
        <v>100</v>
      </c>
      <c r="Q2321" s="63"/>
      <c r="R2321" s="56"/>
      <c r="S2321" s="60">
        <f t="shared" si="842"/>
        <v>-3.1163332068084859E-3</v>
      </c>
      <c r="T2321" s="64">
        <f t="shared" si="843"/>
        <v>-2.7644230769230838E-2</v>
      </c>
      <c r="V2321" s="65"/>
      <c r="W2321" s="65"/>
      <c r="Y2321" s="15" t="str">
        <f t="shared" si="830"/>
        <v>EASY</v>
      </c>
      <c r="AA2321" s="66">
        <f t="shared" si="844"/>
        <v>9.3874400221159116E-2</v>
      </c>
      <c r="AB2321">
        <f>LOOKUP($B2321,'07_L1政策步階'!$A$4:$A$14,'07_L1政策步階'!$C$4:$C$14)</f>
        <v>1</v>
      </c>
      <c r="AC2321" s="65"/>
      <c r="AD2321" s="65"/>
      <c r="AE2321" s="65"/>
      <c r="AF2321" s="65"/>
      <c r="AG2321" s="65"/>
      <c r="AH2321" s="65"/>
      <c r="AI2321" s="65"/>
      <c r="AJ2321" s="65"/>
      <c r="AK2321" s="65"/>
      <c r="AL2321">
        <f t="shared" si="831"/>
        <v>100</v>
      </c>
      <c r="AM2321">
        <f t="shared" si="832"/>
        <v>100</v>
      </c>
      <c r="AN2321" t="str">
        <f t="shared" si="833"/>
        <v/>
      </c>
      <c r="AO2321" t="str">
        <f t="shared" si="834"/>
        <v/>
      </c>
      <c r="AP2321" t="str">
        <f t="shared" si="835"/>
        <v/>
      </c>
      <c r="AQ2321" t="str">
        <f t="shared" si="836"/>
        <v/>
      </c>
      <c r="AR2321" t="str">
        <f t="shared" si="837"/>
        <v/>
      </c>
      <c r="AS2321" t="str">
        <f t="shared" si="838"/>
        <v/>
      </c>
      <c r="AT2321" t="str">
        <f t="shared" si="839"/>
        <v/>
      </c>
      <c r="AU2321" t="str">
        <f t="shared" si="840"/>
        <v/>
      </c>
      <c r="AV2321" t="str">
        <f t="shared" si="841"/>
        <v/>
      </c>
      <c r="AW2321">
        <f>'01_指標庫'!$H$4*ISNUMBER($F2321)+'01_指標庫'!$H$5*ISNUMBER($AA2321)+'01_指標庫'!$H$6*ISNUMBER($G2321)+'01_指標庫'!$H$7*ISNUMBER($H2321)+'01_指標庫'!$H$8*ISNUMBER($AF2321)+'01_指標庫'!$H$9*ISNUMBER($AG2321)+'01_指標庫'!$H$10*ISNUMBER($AB2321)+'01_指標庫'!$H$11*ISNUMBER($AC2321)+'01_指標庫'!$H$12*ISNUMBER($AD2321)+'01_指標庫'!$H$13*ISNUMBER($AE2321)+'01_指標庫'!$H$14*ISNUMBER($I2321)+'01_指標庫'!$H$15*ISNUMBER($AH2321)+'01_指標庫'!$H$16*ISNUMBER($K2321)+'01_指標庫'!$H$17*ISNUMBER($AI2321)+'01_指標庫'!$H$18*ISNUMBER($AJ2321)+'01_指標庫'!$H$19*ISNUMBER($AK2321)+'01_指標庫'!$H$20*ISNUMBER($BB2321)+'01_指標庫'!$H$21*ISNUMBER($BC2321)</f>
        <v>51</v>
      </c>
      <c r="AX2321">
        <f>IF(AW2321=0,50,ROUND(('01_指標庫'!$H$4*IF(ISNUMBER($F2321),L2321,0)+'01_指標庫'!$H$5*IF(ISNUMBER($AA2321),AL2321,0)+'01_指標庫'!$H$6*IF(ISNUMBER($G2321),M2321,0)+'01_指標庫'!$H$7*IF(ISNUMBER($H2321),N2321,0)+'01_指標庫'!$H$8*IF(ISNUMBER($AF2321),AQ2321,0)+'01_指標庫'!$H$9*IF(ISNUMBER($AG2321),AR2321,0)+'01_指標庫'!$H$10*IF(ISNUMBER($AB2321),AM2321,0)+'01_指標庫'!$H$11*IF(ISNUMBER($AC2321),AN2321,0)+'01_指標庫'!$H$12*IF(ISNUMBER($AD2321),AO2321,0)+'01_指標庫'!$H$13*IF(ISNUMBER($AE2321),AP2321,0)+'01_指標庫'!$H$14*IF(ISNUMBER($I2321),O2321,0)+'01_指標庫'!$H$15*IF(ISNUMBER($AH2321),AS2321,0)+'01_指標庫'!$H$16*IF(ISNUMBER($K2321),P2321,0)+'01_指標庫'!$H$17*IF(ISNUMBER($AI2321),AT2321,0)+'01_指標庫'!$H$18*IF(ISNUMBER($AJ2321),AU2321,0)+'01_指標庫'!$H$19*IF(ISNUMBER($AK2321),AV2321,0)+'01_指標庫'!$H$20*IF(ISNUMBER($BB2321),BB2321,0)+'01_指標庫'!$H$21*IF(ISNUMBER($BC2321),BC2321,0))/AW2321,1))</f>
        <v>94.1</v>
      </c>
      <c r="AY2321" s="67"/>
      <c r="AZ2321" s="67"/>
      <c r="BA2321" s="66">
        <f t="shared" si="845"/>
        <v>8.4063152449429523E-3</v>
      </c>
      <c r="BB2321">
        <f t="shared" si="846"/>
        <v>50</v>
      </c>
      <c r="BC2321" t="str">
        <f t="shared" si="847"/>
        <v/>
      </c>
    </row>
    <row r="2322" spans="1:55" ht="15" customHeight="1">
      <c r="A2322" s="56">
        <v>2318</v>
      </c>
      <c r="B2322" s="57">
        <v>45925</v>
      </c>
      <c r="C2322" s="56">
        <v>2025</v>
      </c>
      <c r="D2322" s="58" t="s">
        <v>239</v>
      </c>
      <c r="E2322" s="59">
        <v>24397.31</v>
      </c>
      <c r="F2322" s="60">
        <v>0.13001699999999999</v>
      </c>
      <c r="G2322" s="60">
        <v>-1.4690999999999999E-2</v>
      </c>
      <c r="H2322" s="61">
        <v>0.63270000000000004</v>
      </c>
      <c r="I2322" s="62">
        <v>276</v>
      </c>
      <c r="J2322" s="56" t="s">
        <v>235</v>
      </c>
      <c r="K2322" s="63">
        <v>16.739999999999998</v>
      </c>
      <c r="L2322" s="56">
        <f t="shared" si="825"/>
        <v>100</v>
      </c>
      <c r="M2322" s="56">
        <f t="shared" si="826"/>
        <v>100</v>
      </c>
      <c r="N2322" s="56">
        <f t="shared" si="827"/>
        <v>100</v>
      </c>
      <c r="O2322" s="56">
        <f t="shared" si="828"/>
        <v>100</v>
      </c>
      <c r="P2322" s="56">
        <f t="shared" si="829"/>
        <v>100</v>
      </c>
      <c r="Q2322" s="63"/>
      <c r="R2322" s="56"/>
      <c r="S2322" s="60">
        <f t="shared" si="842"/>
        <v>-4.3365109655449929E-3</v>
      </c>
      <c r="T2322" s="64">
        <f t="shared" si="843"/>
        <v>3.4610630407911014E-2</v>
      </c>
      <c r="V2322" s="65"/>
      <c r="W2322" s="65"/>
      <c r="Y2322" s="15" t="str">
        <f t="shared" si="830"/>
        <v>EASY</v>
      </c>
      <c r="AA2322" s="66">
        <f t="shared" si="844"/>
        <v>9.4501134969330547E-2</v>
      </c>
      <c r="AB2322">
        <f>LOOKUP($B2322,'07_L1政策步階'!$A$4:$A$14,'07_L1政策步階'!$C$4:$C$14)</f>
        <v>1</v>
      </c>
      <c r="AC2322" s="65"/>
      <c r="AD2322" s="65"/>
      <c r="AE2322" s="65"/>
      <c r="AF2322" s="65"/>
      <c r="AG2322" s="65"/>
      <c r="AH2322" s="65"/>
      <c r="AI2322" s="65"/>
      <c r="AJ2322" s="65"/>
      <c r="AK2322" s="65"/>
      <c r="AL2322">
        <f t="shared" si="831"/>
        <v>100</v>
      </c>
      <c r="AM2322">
        <f t="shared" si="832"/>
        <v>100</v>
      </c>
      <c r="AN2322" t="str">
        <f t="shared" si="833"/>
        <v/>
      </c>
      <c r="AO2322" t="str">
        <f t="shared" si="834"/>
        <v/>
      </c>
      <c r="AP2322" t="str">
        <f t="shared" si="835"/>
        <v/>
      </c>
      <c r="AQ2322" t="str">
        <f t="shared" si="836"/>
        <v/>
      </c>
      <c r="AR2322" t="str">
        <f t="shared" si="837"/>
        <v/>
      </c>
      <c r="AS2322" t="str">
        <f t="shared" si="838"/>
        <v/>
      </c>
      <c r="AT2322" t="str">
        <f t="shared" si="839"/>
        <v/>
      </c>
      <c r="AU2322" t="str">
        <f t="shared" si="840"/>
        <v/>
      </c>
      <c r="AV2322" t="str">
        <f t="shared" si="841"/>
        <v/>
      </c>
      <c r="AW2322">
        <f>'01_指標庫'!$H$4*ISNUMBER($F2322)+'01_指標庫'!$H$5*ISNUMBER($AA2322)+'01_指標庫'!$H$6*ISNUMBER($G2322)+'01_指標庫'!$H$7*ISNUMBER($H2322)+'01_指標庫'!$H$8*ISNUMBER($AF2322)+'01_指標庫'!$H$9*ISNUMBER($AG2322)+'01_指標庫'!$H$10*ISNUMBER($AB2322)+'01_指標庫'!$H$11*ISNUMBER($AC2322)+'01_指標庫'!$H$12*ISNUMBER($AD2322)+'01_指標庫'!$H$13*ISNUMBER($AE2322)+'01_指標庫'!$H$14*ISNUMBER($I2322)+'01_指標庫'!$H$15*ISNUMBER($AH2322)+'01_指標庫'!$H$16*ISNUMBER($K2322)+'01_指標庫'!$H$17*ISNUMBER($AI2322)+'01_指標庫'!$H$18*ISNUMBER($AJ2322)+'01_指標庫'!$H$19*ISNUMBER($AK2322)+'01_指標庫'!$H$20*ISNUMBER($BB2322)+'01_指標庫'!$H$21*ISNUMBER($BC2322)</f>
        <v>51</v>
      </c>
      <c r="AX2322">
        <f>IF(AW2322=0,50,ROUND(('01_指標庫'!$H$4*IF(ISNUMBER($F2322),L2322,0)+'01_指標庫'!$H$5*IF(ISNUMBER($AA2322),AL2322,0)+'01_指標庫'!$H$6*IF(ISNUMBER($G2322),M2322,0)+'01_指標庫'!$H$7*IF(ISNUMBER($H2322),N2322,0)+'01_指標庫'!$H$8*IF(ISNUMBER($AF2322),AQ2322,0)+'01_指標庫'!$H$9*IF(ISNUMBER($AG2322),AR2322,0)+'01_指標庫'!$H$10*IF(ISNUMBER($AB2322),AM2322,0)+'01_指標庫'!$H$11*IF(ISNUMBER($AC2322),AN2322,0)+'01_指標庫'!$H$12*IF(ISNUMBER($AD2322),AO2322,0)+'01_指標庫'!$H$13*IF(ISNUMBER($AE2322),AP2322,0)+'01_指標庫'!$H$14*IF(ISNUMBER($I2322),O2322,0)+'01_指標庫'!$H$15*IF(ISNUMBER($AH2322),AS2322,0)+'01_指標庫'!$H$16*IF(ISNUMBER($K2322),P2322,0)+'01_指標庫'!$H$17*IF(ISNUMBER($AI2322),AT2322,0)+'01_指標庫'!$H$18*IF(ISNUMBER($AJ2322),AU2322,0)+'01_指標庫'!$H$19*IF(ISNUMBER($AK2322),AV2322,0)+'01_指標庫'!$H$20*IF(ISNUMBER($BB2322),BB2322,0)+'01_指標庫'!$H$21*IF(ISNUMBER($BC2322),BC2322,0))/AW2322,1))</f>
        <v>94.1</v>
      </c>
      <c r="AY2322" s="67"/>
      <c r="AZ2322" s="67"/>
      <c r="BA2322" s="66">
        <f t="shared" si="845"/>
        <v>6.2634115124466927E-3</v>
      </c>
      <c r="BB2322">
        <f t="shared" si="846"/>
        <v>50</v>
      </c>
      <c r="BC2322" t="str">
        <f t="shared" si="847"/>
        <v/>
      </c>
    </row>
    <row r="2323" spans="1:55" ht="15" customHeight="1">
      <c r="A2323" s="56">
        <v>2319</v>
      </c>
      <c r="B2323" s="57">
        <v>45926</v>
      </c>
      <c r="C2323" s="56">
        <v>2025</v>
      </c>
      <c r="D2323" s="58" t="s">
        <v>234</v>
      </c>
      <c r="E2323" s="59">
        <v>24503.85</v>
      </c>
      <c r="F2323" s="60">
        <v>0.13419500000000001</v>
      </c>
      <c r="G2323" s="60">
        <v>-1.0388E-2</v>
      </c>
      <c r="H2323" s="61">
        <v>0.65310000000000001</v>
      </c>
      <c r="I2323" s="62">
        <v>275</v>
      </c>
      <c r="J2323" s="56" t="s">
        <v>235</v>
      </c>
      <c r="K2323" s="63">
        <v>15.29</v>
      </c>
      <c r="L2323" s="56">
        <f t="shared" si="825"/>
        <v>100</v>
      </c>
      <c r="M2323" s="56">
        <f t="shared" si="826"/>
        <v>100</v>
      </c>
      <c r="N2323" s="56">
        <f t="shared" si="827"/>
        <v>100</v>
      </c>
      <c r="O2323" s="56">
        <f t="shared" si="828"/>
        <v>100</v>
      </c>
      <c r="P2323" s="56">
        <f t="shared" si="829"/>
        <v>100</v>
      </c>
      <c r="Q2323" s="63"/>
      <c r="R2323" s="56"/>
      <c r="S2323" s="60">
        <f t="shared" si="842"/>
        <v>4.366874872680615E-3</v>
      </c>
      <c r="T2323" s="64">
        <f t="shared" si="843"/>
        <v>-8.6618876941457534E-2</v>
      </c>
      <c r="V2323" s="65"/>
      <c r="W2323" s="65"/>
      <c r="Y2323" s="15" t="str">
        <f t="shared" si="830"/>
        <v>EASY</v>
      </c>
      <c r="AA2323" s="66">
        <f t="shared" si="844"/>
        <v>9.508834406804878E-2</v>
      </c>
      <c r="AB2323">
        <f>LOOKUP($B2323,'07_L1政策步階'!$A$4:$A$14,'07_L1政策步階'!$C$4:$C$14)</f>
        <v>1</v>
      </c>
      <c r="AC2323" s="65"/>
      <c r="AD2323" s="65"/>
      <c r="AE2323" s="65"/>
      <c r="AF2323" s="65"/>
      <c r="AG2323" s="65"/>
      <c r="AH2323" s="65"/>
      <c r="AI2323" s="65"/>
      <c r="AJ2323" s="65"/>
      <c r="AK2323" s="65"/>
      <c r="AL2323">
        <f t="shared" si="831"/>
        <v>100</v>
      </c>
      <c r="AM2323">
        <f t="shared" si="832"/>
        <v>100</v>
      </c>
      <c r="AN2323" t="str">
        <f t="shared" si="833"/>
        <v/>
      </c>
      <c r="AO2323" t="str">
        <f t="shared" si="834"/>
        <v/>
      </c>
      <c r="AP2323" t="str">
        <f t="shared" si="835"/>
        <v/>
      </c>
      <c r="AQ2323" t="str">
        <f t="shared" si="836"/>
        <v/>
      </c>
      <c r="AR2323" t="str">
        <f t="shared" si="837"/>
        <v/>
      </c>
      <c r="AS2323" t="str">
        <f t="shared" si="838"/>
        <v/>
      </c>
      <c r="AT2323" t="str">
        <f t="shared" si="839"/>
        <v/>
      </c>
      <c r="AU2323" t="str">
        <f t="shared" si="840"/>
        <v/>
      </c>
      <c r="AV2323" t="str">
        <f t="shared" si="841"/>
        <v/>
      </c>
      <c r="AW2323">
        <f>'01_指標庫'!$H$4*ISNUMBER($F2323)+'01_指標庫'!$H$5*ISNUMBER($AA2323)+'01_指標庫'!$H$6*ISNUMBER($G2323)+'01_指標庫'!$H$7*ISNUMBER($H2323)+'01_指標庫'!$H$8*ISNUMBER($AF2323)+'01_指標庫'!$H$9*ISNUMBER($AG2323)+'01_指標庫'!$H$10*ISNUMBER($AB2323)+'01_指標庫'!$H$11*ISNUMBER($AC2323)+'01_指標庫'!$H$12*ISNUMBER($AD2323)+'01_指標庫'!$H$13*ISNUMBER($AE2323)+'01_指標庫'!$H$14*ISNUMBER($I2323)+'01_指標庫'!$H$15*ISNUMBER($AH2323)+'01_指標庫'!$H$16*ISNUMBER($K2323)+'01_指標庫'!$H$17*ISNUMBER($AI2323)+'01_指標庫'!$H$18*ISNUMBER($AJ2323)+'01_指標庫'!$H$19*ISNUMBER($AK2323)+'01_指標庫'!$H$20*ISNUMBER($BB2323)+'01_指標庫'!$H$21*ISNUMBER($BC2323)</f>
        <v>51</v>
      </c>
      <c r="AX2323">
        <f>IF(AW2323=0,50,ROUND(('01_指標庫'!$H$4*IF(ISNUMBER($F2323),L2323,0)+'01_指標庫'!$H$5*IF(ISNUMBER($AA2323),AL2323,0)+'01_指標庫'!$H$6*IF(ISNUMBER($G2323),M2323,0)+'01_指標庫'!$H$7*IF(ISNUMBER($H2323),N2323,0)+'01_指標庫'!$H$8*IF(ISNUMBER($AF2323),AQ2323,0)+'01_指標庫'!$H$9*IF(ISNUMBER($AG2323),AR2323,0)+'01_指標庫'!$H$10*IF(ISNUMBER($AB2323),AM2323,0)+'01_指標庫'!$H$11*IF(ISNUMBER($AC2323),AN2323,0)+'01_指標庫'!$H$12*IF(ISNUMBER($AD2323),AO2323,0)+'01_指標庫'!$H$13*IF(ISNUMBER($AE2323),AP2323,0)+'01_指標庫'!$H$14*IF(ISNUMBER($I2323),O2323,0)+'01_指標庫'!$H$15*IF(ISNUMBER($AH2323),AS2323,0)+'01_指標庫'!$H$16*IF(ISNUMBER($K2323),P2323,0)+'01_指標庫'!$H$17*IF(ISNUMBER($AI2323),AT2323,0)+'01_指標庫'!$H$18*IF(ISNUMBER($AJ2323),AU2323,0)+'01_指標庫'!$H$19*IF(ISNUMBER($AK2323),AV2323,0)+'01_指標庫'!$H$20*IF(ISNUMBER($BB2323),BB2323,0)+'01_指標庫'!$H$21*IF(ISNUMBER($BC2323),BC2323,0))/AW2323,1))</f>
        <v>94.1</v>
      </c>
      <c r="AY2323" s="67"/>
      <c r="AZ2323" s="67"/>
      <c r="BA2323" s="66">
        <f t="shared" si="845"/>
        <v>3.5692673372691441E-3</v>
      </c>
      <c r="BB2323">
        <f t="shared" si="846"/>
        <v>50</v>
      </c>
      <c r="BC2323" t="str">
        <f t="shared" si="847"/>
        <v/>
      </c>
    </row>
    <row r="2324" spans="1:55" ht="15" customHeight="1">
      <c r="A2324" s="56">
        <v>2320</v>
      </c>
      <c r="B2324" s="57">
        <v>45929</v>
      </c>
      <c r="C2324" s="56">
        <v>2025</v>
      </c>
      <c r="D2324" s="58" t="s">
        <v>236</v>
      </c>
      <c r="E2324" s="59">
        <v>24611.35</v>
      </c>
      <c r="F2324" s="60">
        <v>0.13833599999999999</v>
      </c>
      <c r="G2324" s="60">
        <v>-6.0470000000000003E-3</v>
      </c>
      <c r="H2324" s="61">
        <v>0.67349999999999999</v>
      </c>
      <c r="I2324" s="62">
        <v>274</v>
      </c>
      <c r="J2324" s="56" t="s">
        <v>235</v>
      </c>
      <c r="K2324" s="63">
        <v>16.12</v>
      </c>
      <c r="L2324" s="56">
        <f t="shared" si="825"/>
        <v>100</v>
      </c>
      <c r="M2324" s="56">
        <f t="shared" si="826"/>
        <v>100</v>
      </c>
      <c r="N2324" s="56">
        <f t="shared" si="827"/>
        <v>100</v>
      </c>
      <c r="O2324" s="56">
        <f t="shared" si="828"/>
        <v>100</v>
      </c>
      <c r="P2324" s="56">
        <f t="shared" si="829"/>
        <v>100</v>
      </c>
      <c r="Q2324" s="63"/>
      <c r="R2324" s="56"/>
      <c r="S2324" s="60">
        <f t="shared" si="842"/>
        <v>4.3870657060012253E-3</v>
      </c>
      <c r="T2324" s="64">
        <f t="shared" si="843"/>
        <v>5.4283845650752172E-2</v>
      </c>
      <c r="V2324" s="65"/>
      <c r="W2324" s="65"/>
      <c r="Y2324" s="15" t="str">
        <f t="shared" si="830"/>
        <v>EASY</v>
      </c>
      <c r="AA2324" s="66">
        <f t="shared" si="844"/>
        <v>9.5715414062977011E-2</v>
      </c>
      <c r="AB2324">
        <f>LOOKUP($B2324,'07_L1政策步階'!$A$4:$A$14,'07_L1政策步階'!$C$4:$C$14)</f>
        <v>1</v>
      </c>
      <c r="AC2324" s="65"/>
      <c r="AD2324" s="65"/>
      <c r="AE2324" s="65"/>
      <c r="AF2324" s="65"/>
      <c r="AG2324" s="65"/>
      <c r="AH2324" s="65"/>
      <c r="AI2324" s="65"/>
      <c r="AJ2324" s="65"/>
      <c r="AK2324" s="65"/>
      <c r="AL2324">
        <f t="shared" si="831"/>
        <v>100</v>
      </c>
      <c r="AM2324">
        <f t="shared" si="832"/>
        <v>100</v>
      </c>
      <c r="AN2324" t="str">
        <f t="shared" si="833"/>
        <v/>
      </c>
      <c r="AO2324" t="str">
        <f t="shared" si="834"/>
        <v/>
      </c>
      <c r="AP2324" t="str">
        <f t="shared" si="835"/>
        <v/>
      </c>
      <c r="AQ2324" t="str">
        <f t="shared" si="836"/>
        <v/>
      </c>
      <c r="AR2324" t="str">
        <f t="shared" si="837"/>
        <v/>
      </c>
      <c r="AS2324" t="str">
        <f t="shared" si="838"/>
        <v/>
      </c>
      <c r="AT2324" t="str">
        <f t="shared" si="839"/>
        <v/>
      </c>
      <c r="AU2324" t="str">
        <f t="shared" si="840"/>
        <v/>
      </c>
      <c r="AV2324" t="str">
        <f t="shared" si="841"/>
        <v/>
      </c>
      <c r="AW2324">
        <f>'01_指標庫'!$H$4*ISNUMBER($F2324)+'01_指標庫'!$H$5*ISNUMBER($AA2324)+'01_指標庫'!$H$6*ISNUMBER($G2324)+'01_指標庫'!$H$7*ISNUMBER($H2324)+'01_指標庫'!$H$8*ISNUMBER($AF2324)+'01_指標庫'!$H$9*ISNUMBER($AG2324)+'01_指標庫'!$H$10*ISNUMBER($AB2324)+'01_指標庫'!$H$11*ISNUMBER($AC2324)+'01_指標庫'!$H$12*ISNUMBER($AD2324)+'01_指標庫'!$H$13*ISNUMBER($AE2324)+'01_指標庫'!$H$14*ISNUMBER($I2324)+'01_指標庫'!$H$15*ISNUMBER($AH2324)+'01_指標庫'!$H$16*ISNUMBER($K2324)+'01_指標庫'!$H$17*ISNUMBER($AI2324)+'01_指標庫'!$H$18*ISNUMBER($AJ2324)+'01_指標庫'!$H$19*ISNUMBER($AK2324)+'01_指標庫'!$H$20*ISNUMBER($BB2324)+'01_指標庫'!$H$21*ISNUMBER($BC2324)</f>
        <v>51</v>
      </c>
      <c r="AX2324">
        <f>IF(AW2324=0,50,ROUND(('01_指標庫'!$H$4*IF(ISNUMBER($F2324),L2324,0)+'01_指標庫'!$H$5*IF(ISNUMBER($AA2324),AL2324,0)+'01_指標庫'!$H$6*IF(ISNUMBER($G2324),M2324,0)+'01_指標庫'!$H$7*IF(ISNUMBER($H2324),N2324,0)+'01_指標庫'!$H$8*IF(ISNUMBER($AF2324),AQ2324,0)+'01_指標庫'!$H$9*IF(ISNUMBER($AG2324),AR2324,0)+'01_指標庫'!$H$10*IF(ISNUMBER($AB2324),AM2324,0)+'01_指標庫'!$H$11*IF(ISNUMBER($AC2324),AN2324,0)+'01_指標庫'!$H$12*IF(ISNUMBER($AD2324),AO2324,0)+'01_指標庫'!$H$13*IF(ISNUMBER($AE2324),AP2324,0)+'01_指標庫'!$H$14*IF(ISNUMBER($I2324),O2324,0)+'01_指標庫'!$H$15*IF(ISNUMBER($AH2324),AS2324,0)+'01_指標庫'!$H$16*IF(ISNUMBER($K2324),P2324,0)+'01_指標庫'!$H$17*IF(ISNUMBER($AI2324),AT2324,0)+'01_指標庫'!$H$18*IF(ISNUMBER($AJ2324),AU2324,0)+'01_指標庫'!$H$19*IF(ISNUMBER($AK2324),AV2324,0)+'01_指標庫'!$H$20*IF(ISNUMBER($BB2324),BB2324,0)+'01_指標庫'!$H$21*IF(ISNUMBER($BC2324),BC2324,0))/AW2324,1))</f>
        <v>94.1</v>
      </c>
      <c r="AY2324" s="67"/>
      <c r="AZ2324" s="67"/>
      <c r="BA2324" s="66">
        <f t="shared" si="845"/>
        <v>1.045577545844445E-3</v>
      </c>
      <c r="BB2324">
        <f t="shared" si="846"/>
        <v>50</v>
      </c>
      <c r="BC2324" t="str">
        <f t="shared" si="847"/>
        <v/>
      </c>
    </row>
    <row r="2325" spans="1:55" ht="15" customHeight="1">
      <c r="A2325" s="56">
        <v>2321</v>
      </c>
      <c r="B2325" s="57">
        <v>45930</v>
      </c>
      <c r="C2325" s="56">
        <v>2025</v>
      </c>
      <c r="D2325" s="58" t="s">
        <v>237</v>
      </c>
      <c r="E2325" s="59">
        <v>24679.99</v>
      </c>
      <c r="F2325" s="60">
        <v>0.14063700000000001</v>
      </c>
      <c r="G2325" s="60">
        <v>-3.274E-3</v>
      </c>
      <c r="H2325" s="61">
        <v>0.65310000000000001</v>
      </c>
      <c r="I2325" s="62">
        <v>280</v>
      </c>
      <c r="J2325" s="56" t="s">
        <v>235</v>
      </c>
      <c r="K2325" s="63">
        <v>16.28</v>
      </c>
      <c r="L2325" s="56">
        <f t="shared" si="825"/>
        <v>100</v>
      </c>
      <c r="M2325" s="56">
        <f t="shared" si="826"/>
        <v>100</v>
      </c>
      <c r="N2325" s="56">
        <f t="shared" si="827"/>
        <v>100</v>
      </c>
      <c r="O2325" s="56">
        <f t="shared" si="828"/>
        <v>100</v>
      </c>
      <c r="P2325" s="56">
        <f t="shared" si="829"/>
        <v>100</v>
      </c>
      <c r="Q2325" s="63"/>
      <c r="R2325" s="56"/>
      <c r="S2325" s="60">
        <f t="shared" si="842"/>
        <v>2.7889571275043767E-3</v>
      </c>
      <c r="T2325" s="64">
        <f t="shared" si="843"/>
        <v>9.9255583126551805E-3</v>
      </c>
      <c r="V2325" s="65"/>
      <c r="W2325" s="65"/>
      <c r="Y2325" s="15" t="str">
        <f t="shared" si="830"/>
        <v>EASY</v>
      </c>
      <c r="AA2325" s="66">
        <f t="shared" si="844"/>
        <v>9.6263298611475978E-2</v>
      </c>
      <c r="AB2325">
        <f>LOOKUP($B2325,'07_L1政策步階'!$A$4:$A$14,'07_L1政策步階'!$C$4:$C$14)</f>
        <v>1</v>
      </c>
      <c r="AC2325" s="65"/>
      <c r="AD2325" s="65"/>
      <c r="AE2325" s="65"/>
      <c r="AF2325" s="65"/>
      <c r="AG2325" s="65"/>
      <c r="AH2325" s="65"/>
      <c r="AI2325" s="65"/>
      <c r="AJ2325" s="65"/>
      <c r="AK2325" s="65"/>
      <c r="AL2325">
        <f t="shared" si="831"/>
        <v>100</v>
      </c>
      <c r="AM2325">
        <f t="shared" si="832"/>
        <v>100</v>
      </c>
      <c r="AN2325" t="str">
        <f t="shared" si="833"/>
        <v/>
      </c>
      <c r="AO2325" t="str">
        <f t="shared" si="834"/>
        <v/>
      </c>
      <c r="AP2325" t="str">
        <f t="shared" si="835"/>
        <v/>
      </c>
      <c r="AQ2325" t="str">
        <f t="shared" si="836"/>
        <v/>
      </c>
      <c r="AR2325" t="str">
        <f t="shared" si="837"/>
        <v/>
      </c>
      <c r="AS2325" t="str">
        <f t="shared" si="838"/>
        <v/>
      </c>
      <c r="AT2325" t="str">
        <f t="shared" si="839"/>
        <v/>
      </c>
      <c r="AU2325" t="str">
        <f t="shared" si="840"/>
        <v/>
      </c>
      <c r="AV2325" t="str">
        <f t="shared" si="841"/>
        <v/>
      </c>
      <c r="AW2325">
        <f>'01_指標庫'!$H$4*ISNUMBER($F2325)+'01_指標庫'!$H$5*ISNUMBER($AA2325)+'01_指標庫'!$H$6*ISNUMBER($G2325)+'01_指標庫'!$H$7*ISNUMBER($H2325)+'01_指標庫'!$H$8*ISNUMBER($AF2325)+'01_指標庫'!$H$9*ISNUMBER($AG2325)+'01_指標庫'!$H$10*ISNUMBER($AB2325)+'01_指標庫'!$H$11*ISNUMBER($AC2325)+'01_指標庫'!$H$12*ISNUMBER($AD2325)+'01_指標庫'!$H$13*ISNUMBER($AE2325)+'01_指標庫'!$H$14*ISNUMBER($I2325)+'01_指標庫'!$H$15*ISNUMBER($AH2325)+'01_指標庫'!$H$16*ISNUMBER($K2325)+'01_指標庫'!$H$17*ISNUMBER($AI2325)+'01_指標庫'!$H$18*ISNUMBER($AJ2325)+'01_指標庫'!$H$19*ISNUMBER($AK2325)+'01_指標庫'!$H$20*ISNUMBER($BB2325)+'01_指標庫'!$H$21*ISNUMBER($BC2325)</f>
        <v>51</v>
      </c>
      <c r="AX2325">
        <f>IF(AW2325=0,50,ROUND(('01_指標庫'!$H$4*IF(ISNUMBER($F2325),L2325,0)+'01_指標庫'!$H$5*IF(ISNUMBER($AA2325),AL2325,0)+'01_指標庫'!$H$6*IF(ISNUMBER($G2325),M2325,0)+'01_指標庫'!$H$7*IF(ISNUMBER($H2325),N2325,0)+'01_指標庫'!$H$8*IF(ISNUMBER($AF2325),AQ2325,0)+'01_指標庫'!$H$9*IF(ISNUMBER($AG2325),AR2325,0)+'01_指標庫'!$H$10*IF(ISNUMBER($AB2325),AM2325,0)+'01_指標庫'!$H$11*IF(ISNUMBER($AC2325),AN2325,0)+'01_指標庫'!$H$12*IF(ISNUMBER($AD2325),AO2325,0)+'01_指標庫'!$H$13*IF(ISNUMBER($AE2325),AP2325,0)+'01_指標庫'!$H$14*IF(ISNUMBER($I2325),O2325,0)+'01_指標庫'!$H$15*IF(ISNUMBER($AH2325),AS2325,0)+'01_指標庫'!$H$16*IF(ISNUMBER($K2325),P2325,0)+'01_指標庫'!$H$17*IF(ISNUMBER($AI2325),AT2325,0)+'01_指標庫'!$H$18*IF(ISNUMBER($AJ2325),AU2325,0)+'01_指標庫'!$H$19*IF(ISNUMBER($AK2325),AV2325,0)+'01_指標庫'!$H$20*IF(ISNUMBER($BB2325),BB2325,0)+'01_指標庫'!$H$21*IF(ISNUMBER($BC2325),BC2325,0))/AW2325,1))</f>
        <v>94.1</v>
      </c>
      <c r="AY2325" s="67"/>
      <c r="AZ2325" s="67"/>
      <c r="BA2325" s="66">
        <f t="shared" si="845"/>
        <v>2.0379703217732192E-4</v>
      </c>
      <c r="BB2325">
        <f t="shared" si="846"/>
        <v>50</v>
      </c>
      <c r="BC2325" t="str">
        <f t="shared" si="847"/>
        <v/>
      </c>
    </row>
    <row r="2326" spans="1:55" ht="15" customHeight="1">
      <c r="A2326" s="56">
        <v>2322</v>
      </c>
      <c r="B2326" s="57">
        <v>45931</v>
      </c>
      <c r="C2326" s="56">
        <v>2025</v>
      </c>
      <c r="D2326" s="58" t="s">
        <v>238</v>
      </c>
      <c r="E2326" s="59">
        <v>24800.86</v>
      </c>
      <c r="F2326" s="60">
        <v>0.14541899999999999</v>
      </c>
      <c r="G2326" s="60">
        <v>0</v>
      </c>
      <c r="H2326" s="61">
        <v>0.63270000000000004</v>
      </c>
      <c r="I2326" s="62">
        <v>281</v>
      </c>
      <c r="J2326" s="56" t="s">
        <v>235</v>
      </c>
      <c r="K2326" s="63">
        <v>16.29</v>
      </c>
      <c r="L2326" s="56">
        <f t="shared" si="825"/>
        <v>100</v>
      </c>
      <c r="M2326" s="56">
        <f t="shared" si="826"/>
        <v>100</v>
      </c>
      <c r="N2326" s="56">
        <f t="shared" si="827"/>
        <v>100</v>
      </c>
      <c r="O2326" s="56">
        <f t="shared" si="828"/>
        <v>100</v>
      </c>
      <c r="P2326" s="56">
        <f t="shared" si="829"/>
        <v>100</v>
      </c>
      <c r="Q2326" s="63"/>
      <c r="R2326" s="56"/>
      <c r="S2326" s="60">
        <f t="shared" si="842"/>
        <v>4.8974898288045576E-3</v>
      </c>
      <c r="T2326" s="64">
        <f t="shared" si="843"/>
        <v>6.142506142505777E-4</v>
      </c>
      <c r="V2326" s="65"/>
      <c r="W2326" s="65"/>
      <c r="Y2326" s="15" t="str">
        <f t="shared" si="830"/>
        <v>EASY</v>
      </c>
      <c r="AA2326" s="66">
        <f t="shared" si="844"/>
        <v>9.7099217763332524E-2</v>
      </c>
      <c r="AB2326">
        <f>LOOKUP($B2326,'07_L1政策步階'!$A$4:$A$14,'07_L1政策步階'!$C$4:$C$14)</f>
        <v>1</v>
      </c>
      <c r="AC2326" s="65"/>
      <c r="AD2326" s="65"/>
      <c r="AE2326" s="65"/>
      <c r="AF2326" s="65"/>
      <c r="AG2326" s="65"/>
      <c r="AH2326" s="65"/>
      <c r="AI2326" s="65"/>
      <c r="AJ2326" s="65"/>
      <c r="AK2326" s="65"/>
      <c r="AL2326">
        <f t="shared" si="831"/>
        <v>100</v>
      </c>
      <c r="AM2326">
        <f t="shared" si="832"/>
        <v>100</v>
      </c>
      <c r="AN2326" t="str">
        <f t="shared" si="833"/>
        <v/>
      </c>
      <c r="AO2326" t="str">
        <f t="shared" si="834"/>
        <v/>
      </c>
      <c r="AP2326" t="str">
        <f t="shared" si="835"/>
        <v/>
      </c>
      <c r="AQ2326" t="str">
        <f t="shared" si="836"/>
        <v/>
      </c>
      <c r="AR2326" t="str">
        <f t="shared" si="837"/>
        <v/>
      </c>
      <c r="AS2326" t="str">
        <f t="shared" si="838"/>
        <v/>
      </c>
      <c r="AT2326" t="str">
        <f t="shared" si="839"/>
        <v/>
      </c>
      <c r="AU2326" t="str">
        <f t="shared" si="840"/>
        <v/>
      </c>
      <c r="AV2326" t="str">
        <f t="shared" si="841"/>
        <v/>
      </c>
      <c r="AW2326">
        <f>'01_指標庫'!$H$4*ISNUMBER($F2326)+'01_指標庫'!$H$5*ISNUMBER($AA2326)+'01_指標庫'!$H$6*ISNUMBER($G2326)+'01_指標庫'!$H$7*ISNUMBER($H2326)+'01_指標庫'!$H$8*ISNUMBER($AF2326)+'01_指標庫'!$H$9*ISNUMBER($AG2326)+'01_指標庫'!$H$10*ISNUMBER($AB2326)+'01_指標庫'!$H$11*ISNUMBER($AC2326)+'01_指標庫'!$H$12*ISNUMBER($AD2326)+'01_指標庫'!$H$13*ISNUMBER($AE2326)+'01_指標庫'!$H$14*ISNUMBER($I2326)+'01_指標庫'!$H$15*ISNUMBER($AH2326)+'01_指標庫'!$H$16*ISNUMBER($K2326)+'01_指標庫'!$H$17*ISNUMBER($AI2326)+'01_指標庫'!$H$18*ISNUMBER($AJ2326)+'01_指標庫'!$H$19*ISNUMBER($AK2326)+'01_指標庫'!$H$20*ISNUMBER($BB2326)+'01_指標庫'!$H$21*ISNUMBER($BC2326)</f>
        <v>51</v>
      </c>
      <c r="AX2326">
        <f>IF(AW2326=0,50,ROUND(('01_指標庫'!$H$4*IF(ISNUMBER($F2326),L2326,0)+'01_指標庫'!$H$5*IF(ISNUMBER($AA2326),AL2326,0)+'01_指標庫'!$H$6*IF(ISNUMBER($G2326),M2326,0)+'01_指標庫'!$H$7*IF(ISNUMBER($H2326),N2326,0)+'01_指標庫'!$H$8*IF(ISNUMBER($AF2326),AQ2326,0)+'01_指標庫'!$H$9*IF(ISNUMBER($AG2326),AR2326,0)+'01_指標庫'!$H$10*IF(ISNUMBER($AB2326),AM2326,0)+'01_指標庫'!$H$11*IF(ISNUMBER($AC2326),AN2326,0)+'01_指標庫'!$H$12*IF(ISNUMBER($AD2326),AO2326,0)+'01_指標庫'!$H$13*IF(ISNUMBER($AE2326),AP2326,0)+'01_指標庫'!$H$14*IF(ISNUMBER($I2326),O2326,0)+'01_指標庫'!$H$15*IF(ISNUMBER($AH2326),AS2326,0)+'01_指標庫'!$H$16*IF(ISNUMBER($K2326),P2326,0)+'01_指標庫'!$H$17*IF(ISNUMBER($AI2326),AT2326,0)+'01_指標庫'!$H$18*IF(ISNUMBER($AJ2326),AU2326,0)+'01_指標庫'!$H$19*IF(ISNUMBER($AK2326),AV2326,0)+'01_指標庫'!$H$20*IF(ISNUMBER($BB2326),BB2326,0)+'01_指標庫'!$H$21*IF(ISNUMBER($BC2326),BC2326,0))/AW2326,1))</f>
        <v>94.1</v>
      </c>
      <c r="AY2326" s="67"/>
      <c r="AZ2326" s="67"/>
      <c r="BA2326" s="66">
        <f t="shared" si="845"/>
        <v>2.7411430196355724E-4</v>
      </c>
      <c r="BB2326">
        <f t="shared" si="846"/>
        <v>50</v>
      </c>
      <c r="BC2326" t="str">
        <f t="shared" si="847"/>
        <v/>
      </c>
    </row>
    <row r="2327" spans="1:55" ht="15" customHeight="1">
      <c r="A2327" s="56">
        <v>2323</v>
      </c>
      <c r="B2327" s="57">
        <v>45932</v>
      </c>
      <c r="C2327" s="56">
        <v>2025</v>
      </c>
      <c r="D2327" s="58" t="s">
        <v>239</v>
      </c>
      <c r="E2327" s="59">
        <v>24892.76</v>
      </c>
      <c r="F2327" s="60">
        <v>0.14879400000000001</v>
      </c>
      <c r="G2327" s="60">
        <v>0</v>
      </c>
      <c r="H2327" s="61">
        <v>0.69389999999999996</v>
      </c>
      <c r="I2327" s="62">
        <v>281</v>
      </c>
      <c r="J2327" s="56" t="s">
        <v>235</v>
      </c>
      <c r="K2327" s="63">
        <v>16.63</v>
      </c>
      <c r="L2327" s="56">
        <f t="shared" si="825"/>
        <v>100</v>
      </c>
      <c r="M2327" s="56">
        <f t="shared" si="826"/>
        <v>100</v>
      </c>
      <c r="N2327" s="56">
        <f t="shared" si="827"/>
        <v>100</v>
      </c>
      <c r="O2327" s="56">
        <f t="shared" si="828"/>
        <v>100</v>
      </c>
      <c r="P2327" s="56">
        <f t="shared" si="829"/>
        <v>100</v>
      </c>
      <c r="Q2327" s="63"/>
      <c r="R2327" s="56"/>
      <c r="S2327" s="60">
        <f t="shared" si="842"/>
        <v>3.7055166635349135E-3</v>
      </c>
      <c r="T2327" s="64">
        <f t="shared" si="843"/>
        <v>2.0871700429711426E-2</v>
      </c>
      <c r="V2327" s="65"/>
      <c r="W2327" s="65"/>
      <c r="Y2327" s="15" t="str">
        <f t="shared" si="830"/>
        <v>EASY</v>
      </c>
      <c r="AA2327" s="66">
        <f t="shared" si="844"/>
        <v>9.7866611182388707E-2</v>
      </c>
      <c r="AB2327">
        <f>LOOKUP($B2327,'07_L1政策步階'!$A$4:$A$14,'07_L1政策步階'!$C$4:$C$14)</f>
        <v>1</v>
      </c>
      <c r="AC2327" s="65"/>
      <c r="AD2327" s="65"/>
      <c r="AE2327" s="65"/>
      <c r="AF2327" s="65"/>
      <c r="AG2327" s="65"/>
      <c r="AH2327" s="65"/>
      <c r="AI2327" s="65"/>
      <c r="AJ2327" s="65"/>
      <c r="AK2327" s="65"/>
      <c r="AL2327">
        <f t="shared" si="831"/>
        <v>100</v>
      </c>
      <c r="AM2327">
        <f t="shared" si="832"/>
        <v>100</v>
      </c>
      <c r="AN2327" t="str">
        <f t="shared" si="833"/>
        <v/>
      </c>
      <c r="AO2327" t="str">
        <f t="shared" si="834"/>
        <v/>
      </c>
      <c r="AP2327" t="str">
        <f t="shared" si="835"/>
        <v/>
      </c>
      <c r="AQ2327" t="str">
        <f t="shared" si="836"/>
        <v/>
      </c>
      <c r="AR2327" t="str">
        <f t="shared" si="837"/>
        <v/>
      </c>
      <c r="AS2327" t="str">
        <f t="shared" si="838"/>
        <v/>
      </c>
      <c r="AT2327" t="str">
        <f t="shared" si="839"/>
        <v/>
      </c>
      <c r="AU2327" t="str">
        <f t="shared" si="840"/>
        <v/>
      </c>
      <c r="AV2327" t="str">
        <f t="shared" si="841"/>
        <v/>
      </c>
      <c r="AW2327">
        <f>'01_指標庫'!$H$4*ISNUMBER($F2327)+'01_指標庫'!$H$5*ISNUMBER($AA2327)+'01_指標庫'!$H$6*ISNUMBER($G2327)+'01_指標庫'!$H$7*ISNUMBER($H2327)+'01_指標庫'!$H$8*ISNUMBER($AF2327)+'01_指標庫'!$H$9*ISNUMBER($AG2327)+'01_指標庫'!$H$10*ISNUMBER($AB2327)+'01_指標庫'!$H$11*ISNUMBER($AC2327)+'01_指標庫'!$H$12*ISNUMBER($AD2327)+'01_指標庫'!$H$13*ISNUMBER($AE2327)+'01_指標庫'!$H$14*ISNUMBER($I2327)+'01_指標庫'!$H$15*ISNUMBER($AH2327)+'01_指標庫'!$H$16*ISNUMBER($K2327)+'01_指標庫'!$H$17*ISNUMBER($AI2327)+'01_指標庫'!$H$18*ISNUMBER($AJ2327)+'01_指標庫'!$H$19*ISNUMBER($AK2327)+'01_指標庫'!$H$20*ISNUMBER($BB2327)+'01_指標庫'!$H$21*ISNUMBER($BC2327)</f>
        <v>51</v>
      </c>
      <c r="AX2327">
        <f>IF(AW2327=0,50,ROUND(('01_指標庫'!$H$4*IF(ISNUMBER($F2327),L2327,0)+'01_指標庫'!$H$5*IF(ISNUMBER($AA2327),AL2327,0)+'01_指標庫'!$H$6*IF(ISNUMBER($G2327),M2327,0)+'01_指標庫'!$H$7*IF(ISNUMBER($H2327),N2327,0)+'01_指標庫'!$H$8*IF(ISNUMBER($AF2327),AQ2327,0)+'01_指標庫'!$H$9*IF(ISNUMBER($AG2327),AR2327,0)+'01_指標庫'!$H$10*IF(ISNUMBER($AB2327),AM2327,0)+'01_指標庫'!$H$11*IF(ISNUMBER($AC2327),AN2327,0)+'01_指標庫'!$H$12*IF(ISNUMBER($AD2327),AO2327,0)+'01_指標庫'!$H$13*IF(ISNUMBER($AE2327),AP2327,0)+'01_指標庫'!$H$14*IF(ISNUMBER($I2327),O2327,0)+'01_指標庫'!$H$15*IF(ISNUMBER($AH2327),AS2327,0)+'01_指標庫'!$H$16*IF(ISNUMBER($K2327),P2327,0)+'01_指標庫'!$H$17*IF(ISNUMBER($AI2327),AT2327,0)+'01_指標庫'!$H$18*IF(ISNUMBER($AJ2327),AU2327,0)+'01_指標庫'!$H$19*IF(ISNUMBER($AK2327),AV2327,0)+'01_指標庫'!$H$20*IF(ISNUMBER($BB2327),BB2327,0)+'01_指標庫'!$H$21*IF(ISNUMBER($BC2327),BC2327,0))/AW2327,1))</f>
        <v>94.1</v>
      </c>
      <c r="AY2327" s="67"/>
      <c r="AZ2327" s="67"/>
      <c r="BA2327" s="66">
        <f t="shared" si="845"/>
        <v>2.5184571442162795E-3</v>
      </c>
      <c r="BB2327">
        <f t="shared" si="846"/>
        <v>50</v>
      </c>
      <c r="BC2327" t="str">
        <f t="shared" si="847"/>
        <v/>
      </c>
    </row>
    <row r="2328" spans="1:55" ht="15" customHeight="1">
      <c r="A2328" s="56">
        <v>2324</v>
      </c>
      <c r="B2328" s="57">
        <v>45933</v>
      </c>
      <c r="C2328" s="56">
        <v>2025</v>
      </c>
      <c r="D2328" s="58" t="s">
        <v>234</v>
      </c>
      <c r="E2328" s="59">
        <v>24785.52</v>
      </c>
      <c r="F2328" s="60">
        <v>0.14305200000000001</v>
      </c>
      <c r="G2328" s="60">
        <v>-4.3080000000000002E-3</v>
      </c>
      <c r="H2328" s="61">
        <v>0.65310000000000001</v>
      </c>
      <c r="I2328" s="62">
        <v>280</v>
      </c>
      <c r="J2328" s="56" t="s">
        <v>235</v>
      </c>
      <c r="K2328" s="63">
        <v>16.649999999999999</v>
      </c>
      <c r="L2328" s="56">
        <f t="shared" si="825"/>
        <v>100</v>
      </c>
      <c r="M2328" s="56">
        <f t="shared" si="826"/>
        <v>100</v>
      </c>
      <c r="N2328" s="56">
        <f t="shared" si="827"/>
        <v>100</v>
      </c>
      <c r="O2328" s="56">
        <f t="shared" si="828"/>
        <v>100</v>
      </c>
      <c r="P2328" s="56">
        <f t="shared" si="829"/>
        <v>100</v>
      </c>
      <c r="Q2328" s="63"/>
      <c r="R2328" s="56"/>
      <c r="S2328" s="60">
        <f t="shared" si="842"/>
        <v>-4.3080799397092751E-3</v>
      </c>
      <c r="T2328" s="64">
        <f t="shared" si="843"/>
        <v>1.2026458208056479E-3</v>
      </c>
      <c r="V2328" s="65"/>
      <c r="W2328" s="65"/>
      <c r="Y2328" s="15" t="str">
        <f t="shared" si="830"/>
        <v>EASY</v>
      </c>
      <c r="AA2328" s="66">
        <f t="shared" si="844"/>
        <v>9.8549895032897572E-2</v>
      </c>
      <c r="AB2328">
        <f>LOOKUP($B2328,'07_L1政策步階'!$A$4:$A$14,'07_L1政策步階'!$C$4:$C$14)</f>
        <v>1</v>
      </c>
      <c r="AC2328" s="65"/>
      <c r="AD2328" s="65"/>
      <c r="AE2328" s="65"/>
      <c r="AF2328" s="65"/>
      <c r="AG2328" s="65"/>
      <c r="AH2328" s="65"/>
      <c r="AI2328" s="65"/>
      <c r="AJ2328" s="65"/>
      <c r="AK2328" s="65"/>
      <c r="AL2328">
        <f t="shared" si="831"/>
        <v>100</v>
      </c>
      <c r="AM2328">
        <f t="shared" si="832"/>
        <v>100</v>
      </c>
      <c r="AN2328" t="str">
        <f t="shared" si="833"/>
        <v/>
      </c>
      <c r="AO2328" t="str">
        <f t="shared" si="834"/>
        <v/>
      </c>
      <c r="AP2328" t="str">
        <f t="shared" si="835"/>
        <v/>
      </c>
      <c r="AQ2328" t="str">
        <f t="shared" si="836"/>
        <v/>
      </c>
      <c r="AR2328" t="str">
        <f t="shared" si="837"/>
        <v/>
      </c>
      <c r="AS2328" t="str">
        <f t="shared" si="838"/>
        <v/>
      </c>
      <c r="AT2328" t="str">
        <f t="shared" si="839"/>
        <v/>
      </c>
      <c r="AU2328" t="str">
        <f t="shared" si="840"/>
        <v/>
      </c>
      <c r="AV2328" t="str">
        <f t="shared" si="841"/>
        <v/>
      </c>
      <c r="AW2328">
        <f>'01_指標庫'!$H$4*ISNUMBER($F2328)+'01_指標庫'!$H$5*ISNUMBER($AA2328)+'01_指標庫'!$H$6*ISNUMBER($G2328)+'01_指標庫'!$H$7*ISNUMBER($H2328)+'01_指標庫'!$H$8*ISNUMBER($AF2328)+'01_指標庫'!$H$9*ISNUMBER($AG2328)+'01_指標庫'!$H$10*ISNUMBER($AB2328)+'01_指標庫'!$H$11*ISNUMBER($AC2328)+'01_指標庫'!$H$12*ISNUMBER($AD2328)+'01_指標庫'!$H$13*ISNUMBER($AE2328)+'01_指標庫'!$H$14*ISNUMBER($I2328)+'01_指標庫'!$H$15*ISNUMBER($AH2328)+'01_指標庫'!$H$16*ISNUMBER($K2328)+'01_指標庫'!$H$17*ISNUMBER($AI2328)+'01_指標庫'!$H$18*ISNUMBER($AJ2328)+'01_指標庫'!$H$19*ISNUMBER($AK2328)+'01_指標庫'!$H$20*ISNUMBER($BB2328)+'01_指標庫'!$H$21*ISNUMBER($BC2328)</f>
        <v>51</v>
      </c>
      <c r="AX2328">
        <f>IF(AW2328=0,50,ROUND(('01_指標庫'!$H$4*IF(ISNUMBER($F2328),L2328,0)+'01_指標庫'!$H$5*IF(ISNUMBER($AA2328),AL2328,0)+'01_指標庫'!$H$6*IF(ISNUMBER($G2328),M2328,0)+'01_指標庫'!$H$7*IF(ISNUMBER($H2328),N2328,0)+'01_指標庫'!$H$8*IF(ISNUMBER($AF2328),AQ2328,0)+'01_指標庫'!$H$9*IF(ISNUMBER($AG2328),AR2328,0)+'01_指標庫'!$H$10*IF(ISNUMBER($AB2328),AM2328,0)+'01_指標庫'!$H$11*IF(ISNUMBER($AC2328),AN2328,0)+'01_指標庫'!$H$12*IF(ISNUMBER($AD2328),AO2328,0)+'01_指標庫'!$H$13*IF(ISNUMBER($AE2328),AP2328,0)+'01_指標庫'!$H$14*IF(ISNUMBER($I2328),O2328,0)+'01_指標庫'!$H$15*IF(ISNUMBER($AH2328),AS2328,0)+'01_指標庫'!$H$16*IF(ISNUMBER($K2328),P2328,0)+'01_指標庫'!$H$17*IF(ISNUMBER($AI2328),AT2328,0)+'01_指標庫'!$H$18*IF(ISNUMBER($AJ2328),AU2328,0)+'01_指標庫'!$H$19*IF(ISNUMBER($AK2328),AV2328,0)+'01_指標庫'!$H$20*IF(ISNUMBER($BB2328),BB2328,0)+'01_指標庫'!$H$21*IF(ISNUMBER($BC2328),BC2328,0))/AW2328,1))</f>
        <v>94.1</v>
      </c>
      <c r="AY2328" s="67"/>
      <c r="AZ2328" s="67"/>
      <c r="BA2328" s="66">
        <f t="shared" si="845"/>
        <v>4.1559498362078173E-3</v>
      </c>
      <c r="BB2328">
        <f t="shared" si="846"/>
        <v>50</v>
      </c>
      <c r="BC2328" t="str">
        <f t="shared" si="847"/>
        <v/>
      </c>
    </row>
    <row r="2329" spans="1:55" ht="15" customHeight="1">
      <c r="A2329" s="56">
        <v>2325</v>
      </c>
      <c r="B2329" s="57">
        <v>45936</v>
      </c>
      <c r="C2329" s="56">
        <v>2025</v>
      </c>
      <c r="D2329" s="58" t="s">
        <v>236</v>
      </c>
      <c r="E2329" s="59">
        <v>24978.560000000001</v>
      </c>
      <c r="F2329" s="60">
        <v>0.15118999999999999</v>
      </c>
      <c r="G2329" s="60">
        <v>0</v>
      </c>
      <c r="H2329" s="61">
        <v>0.63270000000000004</v>
      </c>
      <c r="I2329" s="62">
        <v>276</v>
      </c>
      <c r="J2329" s="56" t="s">
        <v>235</v>
      </c>
      <c r="K2329" s="63">
        <v>16.37</v>
      </c>
      <c r="L2329" s="56">
        <f t="shared" si="825"/>
        <v>100</v>
      </c>
      <c r="M2329" s="56">
        <f t="shared" si="826"/>
        <v>100</v>
      </c>
      <c r="N2329" s="56">
        <f t="shared" si="827"/>
        <v>100</v>
      </c>
      <c r="O2329" s="56">
        <f t="shared" si="828"/>
        <v>100</v>
      </c>
      <c r="P2329" s="56">
        <f t="shared" si="829"/>
        <v>100</v>
      </c>
      <c r="Q2329" s="63"/>
      <c r="R2329" s="56"/>
      <c r="S2329" s="60">
        <f t="shared" si="842"/>
        <v>7.788418399129915E-3</v>
      </c>
      <c r="T2329" s="64">
        <f t="shared" si="843"/>
        <v>-1.6816816816816682E-2</v>
      </c>
      <c r="V2329" s="65"/>
      <c r="W2329" s="65"/>
      <c r="Y2329" s="15" t="str">
        <f t="shared" si="830"/>
        <v>EASY</v>
      </c>
      <c r="AA2329" s="66">
        <f t="shared" si="844"/>
        <v>9.9393134715621612E-2</v>
      </c>
      <c r="AB2329">
        <f>LOOKUP($B2329,'07_L1政策步階'!$A$4:$A$14,'07_L1政策步階'!$C$4:$C$14)</f>
        <v>1</v>
      </c>
      <c r="AC2329" s="65"/>
      <c r="AD2329" s="65"/>
      <c r="AE2329" s="65"/>
      <c r="AF2329" s="65"/>
      <c r="AG2329" s="65"/>
      <c r="AH2329" s="65"/>
      <c r="AI2329" s="65"/>
      <c r="AJ2329" s="65"/>
      <c r="AK2329" s="65"/>
      <c r="AL2329">
        <f t="shared" si="831"/>
        <v>100</v>
      </c>
      <c r="AM2329">
        <f t="shared" si="832"/>
        <v>100</v>
      </c>
      <c r="AN2329" t="str">
        <f t="shared" si="833"/>
        <v/>
      </c>
      <c r="AO2329" t="str">
        <f t="shared" si="834"/>
        <v/>
      </c>
      <c r="AP2329" t="str">
        <f t="shared" si="835"/>
        <v/>
      </c>
      <c r="AQ2329" t="str">
        <f t="shared" si="836"/>
        <v/>
      </c>
      <c r="AR2329" t="str">
        <f t="shared" si="837"/>
        <v/>
      </c>
      <c r="AS2329" t="str">
        <f t="shared" si="838"/>
        <v/>
      </c>
      <c r="AT2329" t="str">
        <f t="shared" si="839"/>
        <v/>
      </c>
      <c r="AU2329" t="str">
        <f t="shared" si="840"/>
        <v/>
      </c>
      <c r="AV2329" t="str">
        <f t="shared" si="841"/>
        <v/>
      </c>
      <c r="AW2329">
        <f>'01_指標庫'!$H$4*ISNUMBER($F2329)+'01_指標庫'!$H$5*ISNUMBER($AA2329)+'01_指標庫'!$H$6*ISNUMBER($G2329)+'01_指標庫'!$H$7*ISNUMBER($H2329)+'01_指標庫'!$H$8*ISNUMBER($AF2329)+'01_指標庫'!$H$9*ISNUMBER($AG2329)+'01_指標庫'!$H$10*ISNUMBER($AB2329)+'01_指標庫'!$H$11*ISNUMBER($AC2329)+'01_指標庫'!$H$12*ISNUMBER($AD2329)+'01_指標庫'!$H$13*ISNUMBER($AE2329)+'01_指標庫'!$H$14*ISNUMBER($I2329)+'01_指標庫'!$H$15*ISNUMBER($AH2329)+'01_指標庫'!$H$16*ISNUMBER($K2329)+'01_指標庫'!$H$17*ISNUMBER($AI2329)+'01_指標庫'!$H$18*ISNUMBER($AJ2329)+'01_指標庫'!$H$19*ISNUMBER($AK2329)+'01_指標庫'!$H$20*ISNUMBER($BB2329)+'01_指標庫'!$H$21*ISNUMBER($BC2329)</f>
        <v>51</v>
      </c>
      <c r="AX2329">
        <f>IF(AW2329=0,50,ROUND(('01_指標庫'!$H$4*IF(ISNUMBER($F2329),L2329,0)+'01_指標庫'!$H$5*IF(ISNUMBER($AA2329),AL2329,0)+'01_指標庫'!$H$6*IF(ISNUMBER($G2329),M2329,0)+'01_指標庫'!$H$7*IF(ISNUMBER($H2329),N2329,0)+'01_指標庫'!$H$8*IF(ISNUMBER($AF2329),AQ2329,0)+'01_指標庫'!$H$9*IF(ISNUMBER($AG2329),AR2329,0)+'01_指標庫'!$H$10*IF(ISNUMBER($AB2329),AM2329,0)+'01_指標庫'!$H$11*IF(ISNUMBER($AC2329),AN2329,0)+'01_指標庫'!$H$12*IF(ISNUMBER($AD2329),AO2329,0)+'01_指標庫'!$H$13*IF(ISNUMBER($AE2329),AP2329,0)+'01_指標庫'!$H$14*IF(ISNUMBER($I2329),O2329,0)+'01_指標庫'!$H$15*IF(ISNUMBER($AH2329),AS2329,0)+'01_指標庫'!$H$16*IF(ISNUMBER($K2329),P2329,0)+'01_指標庫'!$H$17*IF(ISNUMBER($AI2329),AT2329,0)+'01_指標庫'!$H$18*IF(ISNUMBER($AJ2329),AU2329,0)+'01_指標庫'!$H$19*IF(ISNUMBER($AK2329),AV2329,0)+'01_指標庫'!$H$20*IF(ISNUMBER($BB2329),BB2329,0)+'01_指標庫'!$H$21*IF(ISNUMBER($BC2329),BC2329,0))/AW2329,1))</f>
        <v>94.1</v>
      </c>
      <c r="AY2329" s="67"/>
      <c r="AZ2329" s="67"/>
      <c r="BA2329" s="66">
        <f t="shared" si="845"/>
        <v>6.2473772355762236E-3</v>
      </c>
      <c r="BB2329">
        <f t="shared" si="846"/>
        <v>50</v>
      </c>
      <c r="BC2329" t="str">
        <f t="shared" si="847"/>
        <v/>
      </c>
    </row>
    <row r="2330" spans="1:55" ht="15" customHeight="1">
      <c r="A2330" s="56">
        <v>2326</v>
      </c>
      <c r="B2330" s="57">
        <v>45937</v>
      </c>
      <c r="C2330" s="56">
        <v>2025</v>
      </c>
      <c r="D2330" s="58" t="s">
        <v>237</v>
      </c>
      <c r="E2330" s="59">
        <v>24840.23</v>
      </c>
      <c r="F2330" s="60">
        <v>0.144066</v>
      </c>
      <c r="G2330" s="60">
        <v>-5.5380000000000004E-3</v>
      </c>
      <c r="H2330" s="61">
        <v>0.63270000000000004</v>
      </c>
      <c r="I2330" s="62">
        <v>282</v>
      </c>
      <c r="J2330" s="56" t="s">
        <v>235</v>
      </c>
      <c r="K2330" s="63">
        <v>17.239999999999998</v>
      </c>
      <c r="L2330" s="56">
        <f t="shared" si="825"/>
        <v>100</v>
      </c>
      <c r="M2330" s="56">
        <f t="shared" si="826"/>
        <v>100</v>
      </c>
      <c r="N2330" s="56">
        <f t="shared" si="827"/>
        <v>100</v>
      </c>
      <c r="O2330" s="56">
        <f t="shared" si="828"/>
        <v>100</v>
      </c>
      <c r="P2330" s="56">
        <f t="shared" si="829"/>
        <v>100</v>
      </c>
      <c r="Q2330" s="63"/>
      <c r="R2330" s="56"/>
      <c r="S2330" s="60">
        <f t="shared" si="842"/>
        <v>-5.5379493453586726E-3</v>
      </c>
      <c r="T2330" s="64">
        <f t="shared" si="843"/>
        <v>5.3145998778252768E-2</v>
      </c>
      <c r="V2330" s="65"/>
      <c r="W2330" s="65"/>
      <c r="Y2330" s="15" t="str">
        <f t="shared" si="830"/>
        <v>EASY</v>
      </c>
      <c r="AA2330" s="66">
        <f t="shared" si="844"/>
        <v>0.1000412712058294</v>
      </c>
      <c r="AB2330">
        <f>LOOKUP($B2330,'07_L1政策步階'!$A$4:$A$14,'07_L1政策步階'!$C$4:$C$14)</f>
        <v>1</v>
      </c>
      <c r="AC2330" s="65"/>
      <c r="AD2330" s="65"/>
      <c r="AE2330" s="65"/>
      <c r="AF2330" s="65"/>
      <c r="AG2330" s="65"/>
      <c r="AH2330" s="65"/>
      <c r="AI2330" s="65"/>
      <c r="AJ2330" s="65"/>
      <c r="AK2330" s="65"/>
      <c r="AL2330">
        <f t="shared" si="831"/>
        <v>100</v>
      </c>
      <c r="AM2330">
        <f t="shared" si="832"/>
        <v>100</v>
      </c>
      <c r="AN2330" t="str">
        <f t="shared" si="833"/>
        <v/>
      </c>
      <c r="AO2330" t="str">
        <f t="shared" si="834"/>
        <v/>
      </c>
      <c r="AP2330" t="str">
        <f t="shared" si="835"/>
        <v/>
      </c>
      <c r="AQ2330" t="str">
        <f t="shared" si="836"/>
        <v/>
      </c>
      <c r="AR2330" t="str">
        <f t="shared" si="837"/>
        <v/>
      </c>
      <c r="AS2330" t="str">
        <f t="shared" si="838"/>
        <v/>
      </c>
      <c r="AT2330" t="str">
        <f t="shared" si="839"/>
        <v/>
      </c>
      <c r="AU2330" t="str">
        <f t="shared" si="840"/>
        <v/>
      </c>
      <c r="AV2330" t="str">
        <f t="shared" si="841"/>
        <v/>
      </c>
      <c r="AW2330">
        <f>'01_指標庫'!$H$4*ISNUMBER($F2330)+'01_指標庫'!$H$5*ISNUMBER($AA2330)+'01_指標庫'!$H$6*ISNUMBER($G2330)+'01_指標庫'!$H$7*ISNUMBER($H2330)+'01_指標庫'!$H$8*ISNUMBER($AF2330)+'01_指標庫'!$H$9*ISNUMBER($AG2330)+'01_指標庫'!$H$10*ISNUMBER($AB2330)+'01_指標庫'!$H$11*ISNUMBER($AC2330)+'01_指標庫'!$H$12*ISNUMBER($AD2330)+'01_指標庫'!$H$13*ISNUMBER($AE2330)+'01_指標庫'!$H$14*ISNUMBER($I2330)+'01_指標庫'!$H$15*ISNUMBER($AH2330)+'01_指標庫'!$H$16*ISNUMBER($K2330)+'01_指標庫'!$H$17*ISNUMBER($AI2330)+'01_指標庫'!$H$18*ISNUMBER($AJ2330)+'01_指標庫'!$H$19*ISNUMBER($AK2330)+'01_指標庫'!$H$20*ISNUMBER($BB2330)+'01_指標庫'!$H$21*ISNUMBER($BC2330)</f>
        <v>51</v>
      </c>
      <c r="AX2330">
        <f>IF(AW2330=0,50,ROUND(('01_指標庫'!$H$4*IF(ISNUMBER($F2330),L2330,0)+'01_指標庫'!$H$5*IF(ISNUMBER($AA2330),AL2330,0)+'01_指標庫'!$H$6*IF(ISNUMBER($G2330),M2330,0)+'01_指標庫'!$H$7*IF(ISNUMBER($H2330),N2330,0)+'01_指標庫'!$H$8*IF(ISNUMBER($AF2330),AQ2330,0)+'01_指標庫'!$H$9*IF(ISNUMBER($AG2330),AR2330,0)+'01_指標庫'!$H$10*IF(ISNUMBER($AB2330),AM2330,0)+'01_指標庫'!$H$11*IF(ISNUMBER($AC2330),AN2330,0)+'01_指標庫'!$H$12*IF(ISNUMBER($AD2330),AO2330,0)+'01_指標庫'!$H$13*IF(ISNUMBER($AE2330),AP2330,0)+'01_指標庫'!$H$14*IF(ISNUMBER($I2330),O2330,0)+'01_指標庫'!$H$15*IF(ISNUMBER($AH2330),AS2330,0)+'01_指標庫'!$H$16*IF(ISNUMBER($K2330),P2330,0)+'01_指標庫'!$H$17*IF(ISNUMBER($AI2330),AT2330,0)+'01_指標庫'!$H$18*IF(ISNUMBER($AJ2330),AU2330,0)+'01_指標庫'!$H$19*IF(ISNUMBER($AK2330),AV2330,0)+'01_指標庫'!$H$20*IF(ISNUMBER($BB2330),BB2330,0)+'01_指標庫'!$H$21*IF(ISNUMBER($BC2330),BC2330,0))/AW2330,1))</f>
        <v>94.1</v>
      </c>
      <c r="AY2330" s="67"/>
      <c r="AZ2330" s="67"/>
      <c r="BA2330" s="66">
        <f t="shared" si="845"/>
        <v>6.4854206984783502E-3</v>
      </c>
      <c r="BB2330">
        <f t="shared" si="846"/>
        <v>50</v>
      </c>
      <c r="BC2330" t="str">
        <f t="shared" si="847"/>
        <v/>
      </c>
    </row>
    <row r="2331" spans="1:55" ht="15" customHeight="1">
      <c r="A2331" s="56">
        <v>2327</v>
      </c>
      <c r="B2331" s="57">
        <v>45938</v>
      </c>
      <c r="C2331" s="56">
        <v>2025</v>
      </c>
      <c r="D2331" s="58" t="s">
        <v>238</v>
      </c>
      <c r="E2331" s="59">
        <v>25136.62</v>
      </c>
      <c r="F2331" s="60">
        <v>0.156671</v>
      </c>
      <c r="G2331" s="60">
        <v>0</v>
      </c>
      <c r="H2331" s="61">
        <v>0.59179999999999999</v>
      </c>
      <c r="I2331" s="62">
        <v>284</v>
      </c>
      <c r="J2331" s="56" t="s">
        <v>235</v>
      </c>
      <c r="K2331" s="63">
        <v>16.3</v>
      </c>
      <c r="L2331" s="56">
        <f t="shared" si="825"/>
        <v>100</v>
      </c>
      <c r="M2331" s="56">
        <f t="shared" si="826"/>
        <v>100</v>
      </c>
      <c r="N2331" s="56">
        <f t="shared" si="827"/>
        <v>50</v>
      </c>
      <c r="O2331" s="56">
        <f t="shared" si="828"/>
        <v>100</v>
      </c>
      <c r="P2331" s="56">
        <f t="shared" si="829"/>
        <v>100</v>
      </c>
      <c r="Q2331" s="63"/>
      <c r="R2331" s="56"/>
      <c r="S2331" s="60">
        <f t="shared" si="842"/>
        <v>1.193185409313835E-2</v>
      </c>
      <c r="T2331" s="64">
        <f t="shared" si="843"/>
        <v>-5.4524361948955824E-2</v>
      </c>
      <c r="V2331" s="65"/>
      <c r="W2331" s="65"/>
      <c r="Y2331" s="15" t="str">
        <f t="shared" si="830"/>
        <v>EASY</v>
      </c>
      <c r="AA2331" s="66">
        <f t="shared" si="844"/>
        <v>0.10072991146283683</v>
      </c>
      <c r="AB2331">
        <f>LOOKUP($B2331,'07_L1政策步階'!$A$4:$A$14,'07_L1政策步階'!$C$4:$C$14)</f>
        <v>1</v>
      </c>
      <c r="AC2331" s="65"/>
      <c r="AD2331" s="65"/>
      <c r="AE2331" s="65"/>
      <c r="AF2331" s="65"/>
      <c r="AG2331" s="65"/>
      <c r="AH2331" s="65"/>
      <c r="AI2331" s="65"/>
      <c r="AJ2331" s="65"/>
      <c r="AK2331" s="65"/>
      <c r="AL2331">
        <f t="shared" si="831"/>
        <v>100</v>
      </c>
      <c r="AM2331">
        <f t="shared" si="832"/>
        <v>100</v>
      </c>
      <c r="AN2331" t="str">
        <f t="shared" si="833"/>
        <v/>
      </c>
      <c r="AO2331" t="str">
        <f t="shared" si="834"/>
        <v/>
      </c>
      <c r="AP2331" t="str">
        <f t="shared" si="835"/>
        <v/>
      </c>
      <c r="AQ2331" t="str">
        <f t="shared" si="836"/>
        <v/>
      </c>
      <c r="AR2331" t="str">
        <f t="shared" si="837"/>
        <v/>
      </c>
      <c r="AS2331" t="str">
        <f t="shared" si="838"/>
        <v/>
      </c>
      <c r="AT2331" t="str">
        <f t="shared" si="839"/>
        <v/>
      </c>
      <c r="AU2331" t="str">
        <f t="shared" si="840"/>
        <v/>
      </c>
      <c r="AV2331" t="str">
        <f t="shared" si="841"/>
        <v/>
      </c>
      <c r="AW2331">
        <f>'01_指標庫'!$H$4*ISNUMBER($F2331)+'01_指標庫'!$H$5*ISNUMBER($AA2331)+'01_指標庫'!$H$6*ISNUMBER($G2331)+'01_指標庫'!$H$7*ISNUMBER($H2331)+'01_指標庫'!$H$8*ISNUMBER($AF2331)+'01_指標庫'!$H$9*ISNUMBER($AG2331)+'01_指標庫'!$H$10*ISNUMBER($AB2331)+'01_指標庫'!$H$11*ISNUMBER($AC2331)+'01_指標庫'!$H$12*ISNUMBER($AD2331)+'01_指標庫'!$H$13*ISNUMBER($AE2331)+'01_指標庫'!$H$14*ISNUMBER($I2331)+'01_指標庫'!$H$15*ISNUMBER($AH2331)+'01_指標庫'!$H$16*ISNUMBER($K2331)+'01_指標庫'!$H$17*ISNUMBER($AI2331)+'01_指標庫'!$H$18*ISNUMBER($AJ2331)+'01_指標庫'!$H$19*ISNUMBER($AK2331)+'01_指標庫'!$H$20*ISNUMBER($BB2331)+'01_指標庫'!$H$21*ISNUMBER($BC2331)</f>
        <v>51</v>
      </c>
      <c r="AX2331">
        <f>IF(AW2331=0,50,ROUND(('01_指標庫'!$H$4*IF(ISNUMBER($F2331),L2331,0)+'01_指標庫'!$H$5*IF(ISNUMBER($AA2331),AL2331,0)+'01_指標庫'!$H$6*IF(ISNUMBER($G2331),M2331,0)+'01_指標庫'!$H$7*IF(ISNUMBER($H2331),N2331,0)+'01_指標庫'!$H$8*IF(ISNUMBER($AF2331),AQ2331,0)+'01_指標庫'!$H$9*IF(ISNUMBER($AG2331),AR2331,0)+'01_指標庫'!$H$10*IF(ISNUMBER($AB2331),AM2331,0)+'01_指標庫'!$H$11*IF(ISNUMBER($AC2331),AN2331,0)+'01_指標庫'!$H$12*IF(ISNUMBER($AD2331),AO2331,0)+'01_指標庫'!$H$13*IF(ISNUMBER($AE2331),AP2331,0)+'01_指標庫'!$H$14*IF(ISNUMBER($I2331),O2331,0)+'01_指標庫'!$H$15*IF(ISNUMBER($AH2331),AS2331,0)+'01_指標庫'!$H$16*IF(ISNUMBER($K2331),P2331,0)+'01_指標庫'!$H$17*IF(ISNUMBER($AI2331),AT2331,0)+'01_指標庫'!$H$18*IF(ISNUMBER($AJ2331),AU2331,0)+'01_指標庫'!$H$19*IF(ISNUMBER($AK2331),AV2331,0)+'01_指標庫'!$H$20*IF(ISNUMBER($BB2331),BB2331,0)+'01_指標庫'!$H$21*IF(ISNUMBER($BC2331),BC2331,0))/AW2331,1))</f>
        <v>86.3</v>
      </c>
      <c r="AY2331" s="67"/>
      <c r="AZ2331" s="67"/>
      <c r="BA2331" s="66">
        <f t="shared" si="845"/>
        <v>6.6241955392190022E-3</v>
      </c>
      <c r="BB2331">
        <f t="shared" si="846"/>
        <v>50</v>
      </c>
      <c r="BC2331" t="str">
        <f t="shared" si="847"/>
        <v/>
      </c>
    </row>
    <row r="2332" spans="1:55" ht="15" customHeight="1">
      <c r="A2332" s="56">
        <v>2328</v>
      </c>
      <c r="B2332" s="57">
        <v>45939</v>
      </c>
      <c r="C2332" s="56">
        <v>2025</v>
      </c>
      <c r="D2332" s="58" t="s">
        <v>239</v>
      </c>
      <c r="E2332" s="59">
        <v>25098.18</v>
      </c>
      <c r="F2332" s="60">
        <v>0.15384300000000001</v>
      </c>
      <c r="G2332" s="60">
        <v>-1.529E-3</v>
      </c>
      <c r="H2332" s="61">
        <v>0.65310000000000001</v>
      </c>
      <c r="I2332" s="62">
        <v>295</v>
      </c>
      <c r="J2332" s="56" t="s">
        <v>235</v>
      </c>
      <c r="K2332" s="63">
        <v>16.43</v>
      </c>
      <c r="L2332" s="56">
        <f t="shared" si="825"/>
        <v>100</v>
      </c>
      <c r="M2332" s="56">
        <f t="shared" si="826"/>
        <v>100</v>
      </c>
      <c r="N2332" s="56">
        <f t="shared" si="827"/>
        <v>100</v>
      </c>
      <c r="O2332" s="56">
        <f t="shared" si="828"/>
        <v>100</v>
      </c>
      <c r="P2332" s="56">
        <f t="shared" si="829"/>
        <v>100</v>
      </c>
      <c r="Q2332" s="63"/>
      <c r="R2332" s="56"/>
      <c r="S2332" s="60">
        <f t="shared" si="842"/>
        <v>-1.5292429928923656E-3</v>
      </c>
      <c r="T2332" s="64">
        <f t="shared" si="843"/>
        <v>7.9754601226993405E-3</v>
      </c>
      <c r="V2332" s="65"/>
      <c r="W2332" s="65"/>
      <c r="Y2332" s="15" t="str">
        <f t="shared" si="830"/>
        <v>EASY</v>
      </c>
      <c r="AA2332" s="66">
        <f t="shared" si="844"/>
        <v>0.10133255848889355</v>
      </c>
      <c r="AB2332">
        <f>LOOKUP($B2332,'07_L1政策步階'!$A$4:$A$14,'07_L1政策步階'!$C$4:$C$14)</f>
        <v>1</v>
      </c>
      <c r="AC2332" s="65"/>
      <c r="AD2332" s="65"/>
      <c r="AE2332" s="65"/>
      <c r="AF2332" s="65"/>
      <c r="AG2332" s="65"/>
      <c r="AH2332" s="65"/>
      <c r="AI2332" s="65"/>
      <c r="AJ2332" s="65"/>
      <c r="AK2332" s="65"/>
      <c r="AL2332">
        <f t="shared" si="831"/>
        <v>100</v>
      </c>
      <c r="AM2332">
        <f t="shared" si="832"/>
        <v>100</v>
      </c>
      <c r="AN2332" t="str">
        <f t="shared" si="833"/>
        <v/>
      </c>
      <c r="AO2332" t="str">
        <f t="shared" si="834"/>
        <v/>
      </c>
      <c r="AP2332" t="str">
        <f t="shared" si="835"/>
        <v/>
      </c>
      <c r="AQ2332" t="str">
        <f t="shared" si="836"/>
        <v/>
      </c>
      <c r="AR2332" t="str">
        <f t="shared" si="837"/>
        <v/>
      </c>
      <c r="AS2332" t="str">
        <f t="shared" si="838"/>
        <v/>
      </c>
      <c r="AT2332" t="str">
        <f t="shared" si="839"/>
        <v/>
      </c>
      <c r="AU2332" t="str">
        <f t="shared" si="840"/>
        <v/>
      </c>
      <c r="AV2332" t="str">
        <f t="shared" si="841"/>
        <v/>
      </c>
      <c r="AW2332">
        <f>'01_指標庫'!$H$4*ISNUMBER($F2332)+'01_指標庫'!$H$5*ISNUMBER($AA2332)+'01_指標庫'!$H$6*ISNUMBER($G2332)+'01_指標庫'!$H$7*ISNUMBER($H2332)+'01_指標庫'!$H$8*ISNUMBER($AF2332)+'01_指標庫'!$H$9*ISNUMBER($AG2332)+'01_指標庫'!$H$10*ISNUMBER($AB2332)+'01_指標庫'!$H$11*ISNUMBER($AC2332)+'01_指標庫'!$H$12*ISNUMBER($AD2332)+'01_指標庫'!$H$13*ISNUMBER($AE2332)+'01_指標庫'!$H$14*ISNUMBER($I2332)+'01_指標庫'!$H$15*ISNUMBER($AH2332)+'01_指標庫'!$H$16*ISNUMBER($K2332)+'01_指標庫'!$H$17*ISNUMBER($AI2332)+'01_指標庫'!$H$18*ISNUMBER($AJ2332)+'01_指標庫'!$H$19*ISNUMBER($AK2332)+'01_指標庫'!$H$20*ISNUMBER($BB2332)+'01_指標庫'!$H$21*ISNUMBER($BC2332)</f>
        <v>51</v>
      </c>
      <c r="AX2332">
        <f>IF(AW2332=0,50,ROUND(('01_指標庫'!$H$4*IF(ISNUMBER($F2332),L2332,0)+'01_指標庫'!$H$5*IF(ISNUMBER($AA2332),AL2332,0)+'01_指標庫'!$H$6*IF(ISNUMBER($G2332),M2332,0)+'01_指標庫'!$H$7*IF(ISNUMBER($H2332),N2332,0)+'01_指標庫'!$H$8*IF(ISNUMBER($AF2332),AQ2332,0)+'01_指標庫'!$H$9*IF(ISNUMBER($AG2332),AR2332,0)+'01_指標庫'!$H$10*IF(ISNUMBER($AB2332),AM2332,0)+'01_指標庫'!$H$11*IF(ISNUMBER($AC2332),AN2332,0)+'01_指標庫'!$H$12*IF(ISNUMBER($AD2332),AO2332,0)+'01_指標庫'!$H$13*IF(ISNUMBER($AE2332),AP2332,0)+'01_指標庫'!$H$14*IF(ISNUMBER($I2332),O2332,0)+'01_指標庫'!$H$15*IF(ISNUMBER($AH2332),AS2332,0)+'01_指標庫'!$H$16*IF(ISNUMBER($K2332),P2332,0)+'01_指標庫'!$H$17*IF(ISNUMBER($AI2332),AT2332,0)+'01_指標庫'!$H$18*IF(ISNUMBER($AJ2332),AU2332,0)+'01_指標庫'!$H$19*IF(ISNUMBER($AK2332),AV2332,0)+'01_指標庫'!$H$20*IF(ISNUMBER($BB2332),BB2332,0)+'01_指標庫'!$H$21*IF(ISNUMBER($BC2332),BC2332,0))/AW2332,1))</f>
        <v>94.1</v>
      </c>
      <c r="AY2332" s="67"/>
      <c r="AZ2332" s="67"/>
      <c r="BA2332" s="66">
        <f t="shared" si="845"/>
        <v>5.4375681961174038E-3</v>
      </c>
      <c r="BB2332">
        <f t="shared" si="846"/>
        <v>50</v>
      </c>
      <c r="BC2332" t="str">
        <f t="shared" si="847"/>
        <v/>
      </c>
    </row>
    <row r="2333" spans="1:55" ht="15" customHeight="1">
      <c r="A2333" s="56">
        <v>2329</v>
      </c>
      <c r="B2333" s="57">
        <v>45940</v>
      </c>
      <c r="C2333" s="56">
        <v>2025</v>
      </c>
      <c r="D2333" s="58" t="s">
        <v>234</v>
      </c>
      <c r="E2333" s="59">
        <v>24221.74</v>
      </c>
      <c r="F2333" s="60">
        <v>0.112801</v>
      </c>
      <c r="G2333" s="60">
        <v>-3.6395999999999998E-2</v>
      </c>
      <c r="H2333" s="61">
        <v>0.57140000000000002</v>
      </c>
      <c r="I2333" s="62">
        <v>318</v>
      </c>
      <c r="J2333" s="56" t="s">
        <v>235</v>
      </c>
      <c r="K2333" s="63">
        <v>21.66</v>
      </c>
      <c r="L2333" s="56">
        <f t="shared" si="825"/>
        <v>100</v>
      </c>
      <c r="M2333" s="56">
        <f t="shared" si="826"/>
        <v>100</v>
      </c>
      <c r="N2333" s="56">
        <f t="shared" si="827"/>
        <v>50</v>
      </c>
      <c r="O2333" s="56">
        <f t="shared" si="828"/>
        <v>100</v>
      </c>
      <c r="P2333" s="56">
        <f t="shared" si="829"/>
        <v>50</v>
      </c>
      <c r="Q2333" s="63"/>
      <c r="R2333" s="56"/>
      <c r="S2333" s="60">
        <f t="shared" si="842"/>
        <v>-3.4920460368042527E-2</v>
      </c>
      <c r="T2333" s="64">
        <f t="shared" si="843"/>
        <v>0.31832014607425441</v>
      </c>
      <c r="V2333" s="65"/>
      <c r="W2333" s="65"/>
      <c r="Y2333" s="15" t="str">
        <f t="shared" si="830"/>
        <v>EASY</v>
      </c>
      <c r="AA2333" s="66">
        <f t="shared" si="844"/>
        <v>0.10151281811663937</v>
      </c>
      <c r="AB2333">
        <f>LOOKUP($B2333,'07_L1政策步階'!$A$4:$A$14,'07_L1政策步階'!$C$4:$C$14)</f>
        <v>1</v>
      </c>
      <c r="AC2333" s="65"/>
      <c r="AD2333" s="65"/>
      <c r="AE2333" s="65"/>
      <c r="AF2333" s="65"/>
      <c r="AG2333" s="65"/>
      <c r="AH2333" s="65"/>
      <c r="AI2333" s="65"/>
      <c r="AJ2333" s="65"/>
      <c r="AK2333" s="65"/>
      <c r="AL2333">
        <f t="shared" si="831"/>
        <v>100</v>
      </c>
      <c r="AM2333">
        <f t="shared" si="832"/>
        <v>100</v>
      </c>
      <c r="AN2333" t="str">
        <f t="shared" si="833"/>
        <v/>
      </c>
      <c r="AO2333" t="str">
        <f t="shared" si="834"/>
        <v/>
      </c>
      <c r="AP2333" t="str">
        <f t="shared" si="835"/>
        <v/>
      </c>
      <c r="AQ2333" t="str">
        <f t="shared" si="836"/>
        <v/>
      </c>
      <c r="AR2333" t="str">
        <f t="shared" si="837"/>
        <v/>
      </c>
      <c r="AS2333" t="str">
        <f t="shared" si="838"/>
        <v/>
      </c>
      <c r="AT2333" t="str">
        <f t="shared" si="839"/>
        <v/>
      </c>
      <c r="AU2333" t="str">
        <f t="shared" si="840"/>
        <v/>
      </c>
      <c r="AV2333" t="str">
        <f t="shared" si="841"/>
        <v/>
      </c>
      <c r="AW2333">
        <f>'01_指標庫'!$H$4*ISNUMBER($F2333)+'01_指標庫'!$H$5*ISNUMBER($AA2333)+'01_指標庫'!$H$6*ISNUMBER($G2333)+'01_指標庫'!$H$7*ISNUMBER($H2333)+'01_指標庫'!$H$8*ISNUMBER($AF2333)+'01_指標庫'!$H$9*ISNUMBER($AG2333)+'01_指標庫'!$H$10*ISNUMBER($AB2333)+'01_指標庫'!$H$11*ISNUMBER($AC2333)+'01_指標庫'!$H$12*ISNUMBER($AD2333)+'01_指標庫'!$H$13*ISNUMBER($AE2333)+'01_指標庫'!$H$14*ISNUMBER($I2333)+'01_指標庫'!$H$15*ISNUMBER($AH2333)+'01_指標庫'!$H$16*ISNUMBER($K2333)+'01_指標庫'!$H$17*ISNUMBER($AI2333)+'01_指標庫'!$H$18*ISNUMBER($AJ2333)+'01_指標庫'!$H$19*ISNUMBER($AK2333)+'01_指標庫'!$H$20*ISNUMBER($BB2333)+'01_指標庫'!$H$21*ISNUMBER($BC2333)</f>
        <v>51</v>
      </c>
      <c r="AX2333">
        <f>IF(AW2333=0,50,ROUND(('01_指標庫'!$H$4*IF(ISNUMBER($F2333),L2333,0)+'01_指標庫'!$H$5*IF(ISNUMBER($AA2333),AL2333,0)+'01_指標庫'!$H$6*IF(ISNUMBER($G2333),M2333,0)+'01_指標庫'!$H$7*IF(ISNUMBER($H2333),N2333,0)+'01_指標庫'!$H$8*IF(ISNUMBER($AF2333),AQ2333,0)+'01_指標庫'!$H$9*IF(ISNUMBER($AG2333),AR2333,0)+'01_指標庫'!$H$10*IF(ISNUMBER($AB2333),AM2333,0)+'01_指標庫'!$H$11*IF(ISNUMBER($AC2333),AN2333,0)+'01_指標庫'!$H$12*IF(ISNUMBER($AD2333),AO2333,0)+'01_指標庫'!$H$13*IF(ISNUMBER($AE2333),AP2333,0)+'01_指標庫'!$H$14*IF(ISNUMBER($I2333),O2333,0)+'01_指標庫'!$H$15*IF(ISNUMBER($AH2333),AS2333,0)+'01_指標庫'!$H$16*IF(ISNUMBER($K2333),P2333,0)+'01_指標庫'!$H$17*IF(ISNUMBER($AI2333),AT2333,0)+'01_指標庫'!$H$18*IF(ISNUMBER($AJ2333),AU2333,0)+'01_指標庫'!$H$19*IF(ISNUMBER($AK2333),AV2333,0)+'01_指標庫'!$H$20*IF(ISNUMBER($BB2333),BB2333,0)+'01_指標庫'!$H$21*IF(ISNUMBER($BC2333),BC2333,0))/AW2333,1))</f>
        <v>74.5</v>
      </c>
      <c r="AY2333" s="67"/>
      <c r="AZ2333" s="67"/>
      <c r="BA2333" s="66">
        <f t="shared" si="845"/>
        <v>2.0353095260912113E-3</v>
      </c>
      <c r="BB2333">
        <f t="shared" si="846"/>
        <v>0</v>
      </c>
      <c r="BC2333" t="str">
        <f t="shared" si="847"/>
        <v/>
      </c>
    </row>
    <row r="2334" spans="1:55" ht="15" customHeight="1">
      <c r="A2334" s="56">
        <v>2330</v>
      </c>
      <c r="B2334" s="57">
        <v>45943</v>
      </c>
      <c r="C2334" s="56">
        <v>2025</v>
      </c>
      <c r="D2334" s="58" t="s">
        <v>236</v>
      </c>
      <c r="E2334" s="59">
        <v>24750.25</v>
      </c>
      <c r="F2334" s="60">
        <v>0.13623399999999999</v>
      </c>
      <c r="G2334" s="60">
        <v>-1.5370999999999999E-2</v>
      </c>
      <c r="H2334" s="61">
        <v>0.63270000000000004</v>
      </c>
      <c r="I2334" s="62">
        <v>318</v>
      </c>
      <c r="J2334" s="56" t="s">
        <v>235</v>
      </c>
      <c r="K2334" s="63">
        <v>19.03</v>
      </c>
      <c r="L2334" s="56">
        <f t="shared" si="825"/>
        <v>100</v>
      </c>
      <c r="M2334" s="56">
        <f t="shared" si="826"/>
        <v>100</v>
      </c>
      <c r="N2334" s="56">
        <f t="shared" si="827"/>
        <v>100</v>
      </c>
      <c r="O2334" s="56">
        <f t="shared" si="828"/>
        <v>100</v>
      </c>
      <c r="P2334" s="56">
        <f t="shared" si="829"/>
        <v>100</v>
      </c>
      <c r="Q2334" s="63"/>
      <c r="R2334" s="56"/>
      <c r="S2334" s="60">
        <f t="shared" si="842"/>
        <v>2.1819654574774416E-2</v>
      </c>
      <c r="T2334" s="64">
        <f t="shared" si="843"/>
        <v>-0.12142197599261306</v>
      </c>
      <c r="V2334" s="65"/>
      <c r="W2334" s="65"/>
      <c r="Y2334" s="15" t="str">
        <f t="shared" si="830"/>
        <v>EASY</v>
      </c>
      <c r="AA2334" s="66">
        <f t="shared" si="844"/>
        <v>0.10251615073725495</v>
      </c>
      <c r="AB2334">
        <f>LOOKUP($B2334,'07_L1政策步階'!$A$4:$A$14,'07_L1政策步階'!$C$4:$C$14)</f>
        <v>1</v>
      </c>
      <c r="AC2334" s="65"/>
      <c r="AD2334" s="65"/>
      <c r="AE2334" s="65"/>
      <c r="AF2334" s="65"/>
      <c r="AG2334" s="65"/>
      <c r="AH2334" s="65"/>
      <c r="AI2334" s="65"/>
      <c r="AJ2334" s="65"/>
      <c r="AK2334" s="65"/>
      <c r="AL2334">
        <f t="shared" si="831"/>
        <v>100</v>
      </c>
      <c r="AM2334">
        <f t="shared" si="832"/>
        <v>100</v>
      </c>
      <c r="AN2334" t="str">
        <f t="shared" si="833"/>
        <v/>
      </c>
      <c r="AO2334" t="str">
        <f t="shared" si="834"/>
        <v/>
      </c>
      <c r="AP2334" t="str">
        <f t="shared" si="835"/>
        <v/>
      </c>
      <c r="AQ2334" t="str">
        <f t="shared" si="836"/>
        <v/>
      </c>
      <c r="AR2334" t="str">
        <f t="shared" si="837"/>
        <v/>
      </c>
      <c r="AS2334" t="str">
        <f t="shared" si="838"/>
        <v/>
      </c>
      <c r="AT2334" t="str">
        <f t="shared" si="839"/>
        <v/>
      </c>
      <c r="AU2334" t="str">
        <f t="shared" si="840"/>
        <v/>
      </c>
      <c r="AV2334" t="str">
        <f t="shared" si="841"/>
        <v/>
      </c>
      <c r="AW2334">
        <f>'01_指標庫'!$H$4*ISNUMBER($F2334)+'01_指標庫'!$H$5*ISNUMBER($AA2334)+'01_指標庫'!$H$6*ISNUMBER($G2334)+'01_指標庫'!$H$7*ISNUMBER($H2334)+'01_指標庫'!$H$8*ISNUMBER($AF2334)+'01_指標庫'!$H$9*ISNUMBER($AG2334)+'01_指標庫'!$H$10*ISNUMBER($AB2334)+'01_指標庫'!$H$11*ISNUMBER($AC2334)+'01_指標庫'!$H$12*ISNUMBER($AD2334)+'01_指標庫'!$H$13*ISNUMBER($AE2334)+'01_指標庫'!$H$14*ISNUMBER($I2334)+'01_指標庫'!$H$15*ISNUMBER($AH2334)+'01_指標庫'!$H$16*ISNUMBER($K2334)+'01_指標庫'!$H$17*ISNUMBER($AI2334)+'01_指標庫'!$H$18*ISNUMBER($AJ2334)+'01_指標庫'!$H$19*ISNUMBER($AK2334)+'01_指標庫'!$H$20*ISNUMBER($BB2334)+'01_指標庫'!$H$21*ISNUMBER($BC2334)</f>
        <v>51</v>
      </c>
      <c r="AX2334">
        <f>IF(AW2334=0,50,ROUND(('01_指標庫'!$H$4*IF(ISNUMBER($F2334),L2334,0)+'01_指標庫'!$H$5*IF(ISNUMBER($AA2334),AL2334,0)+'01_指標庫'!$H$6*IF(ISNUMBER($G2334),M2334,0)+'01_指標庫'!$H$7*IF(ISNUMBER($H2334),N2334,0)+'01_指標庫'!$H$8*IF(ISNUMBER($AF2334),AQ2334,0)+'01_指標庫'!$H$9*IF(ISNUMBER($AG2334),AR2334,0)+'01_指標庫'!$H$10*IF(ISNUMBER($AB2334),AM2334,0)+'01_指標庫'!$H$11*IF(ISNUMBER($AC2334),AN2334,0)+'01_指標庫'!$H$12*IF(ISNUMBER($AD2334),AO2334,0)+'01_指標庫'!$H$13*IF(ISNUMBER($AE2334),AP2334,0)+'01_指標庫'!$H$14*IF(ISNUMBER($I2334),O2334,0)+'01_指標庫'!$H$15*IF(ISNUMBER($AH2334),AS2334,0)+'01_指標庫'!$H$16*IF(ISNUMBER($K2334),P2334,0)+'01_指標庫'!$H$17*IF(ISNUMBER($AI2334),AT2334,0)+'01_指標庫'!$H$18*IF(ISNUMBER($AJ2334),AU2334,0)+'01_指標庫'!$H$19*IF(ISNUMBER($AK2334),AV2334,0)+'01_指標庫'!$H$20*IF(ISNUMBER($BB2334),BB2334,0)+'01_指標庫'!$H$21*IF(ISNUMBER($BC2334),BC2334,0))/AW2334,1))</f>
        <v>94.1</v>
      </c>
      <c r="AY2334" s="67"/>
      <c r="AZ2334" s="67"/>
      <c r="BA2334" s="66">
        <f t="shared" si="845"/>
        <v>-3.6533273947436662E-4</v>
      </c>
      <c r="BB2334">
        <f t="shared" si="846"/>
        <v>50</v>
      </c>
      <c r="BC2334" t="str">
        <f t="shared" si="847"/>
        <v/>
      </c>
    </row>
    <row r="2335" spans="1:55" ht="15" customHeight="1">
      <c r="A2335" s="56">
        <v>2331</v>
      </c>
      <c r="B2335" s="57">
        <v>45944</v>
      </c>
      <c r="C2335" s="56">
        <v>2025</v>
      </c>
      <c r="D2335" s="58" t="s">
        <v>237</v>
      </c>
      <c r="E2335" s="59">
        <v>24579.32</v>
      </c>
      <c r="F2335" s="60">
        <v>0.127667</v>
      </c>
      <c r="G2335" s="60">
        <v>-2.2171E-2</v>
      </c>
      <c r="H2335" s="61">
        <v>0.63270000000000004</v>
      </c>
      <c r="I2335" s="62">
        <v>311</v>
      </c>
      <c r="J2335" s="56" t="s">
        <v>235</v>
      </c>
      <c r="K2335" s="63">
        <v>20.81</v>
      </c>
      <c r="L2335" s="56">
        <f t="shared" si="825"/>
        <v>100</v>
      </c>
      <c r="M2335" s="56">
        <f t="shared" si="826"/>
        <v>100</v>
      </c>
      <c r="N2335" s="56">
        <f t="shared" si="827"/>
        <v>100</v>
      </c>
      <c r="O2335" s="56">
        <f t="shared" si="828"/>
        <v>100</v>
      </c>
      <c r="P2335" s="56">
        <f t="shared" si="829"/>
        <v>50</v>
      </c>
      <c r="Q2335" s="63"/>
      <c r="R2335" s="56"/>
      <c r="S2335" s="60">
        <f t="shared" si="842"/>
        <v>-6.9061928667387695E-3</v>
      </c>
      <c r="T2335" s="64">
        <f t="shared" si="843"/>
        <v>9.3536521282185925E-2</v>
      </c>
      <c r="V2335" s="65"/>
      <c r="W2335" s="65"/>
      <c r="Y2335" s="15" t="str">
        <f t="shared" si="830"/>
        <v>EASY</v>
      </c>
      <c r="AA2335" s="66">
        <f t="shared" si="844"/>
        <v>0.10308871763665017</v>
      </c>
      <c r="AB2335">
        <f>LOOKUP($B2335,'07_L1政策步階'!$A$4:$A$14,'07_L1政策步階'!$C$4:$C$14)</f>
        <v>1</v>
      </c>
      <c r="AC2335" s="65"/>
      <c r="AD2335" s="65"/>
      <c r="AE2335" s="65"/>
      <c r="AF2335" s="65"/>
      <c r="AG2335" s="65"/>
      <c r="AH2335" s="65"/>
      <c r="AI2335" s="65"/>
      <c r="AJ2335" s="65"/>
      <c r="AK2335" s="65"/>
      <c r="AL2335">
        <f t="shared" si="831"/>
        <v>100</v>
      </c>
      <c r="AM2335">
        <f t="shared" si="832"/>
        <v>100</v>
      </c>
      <c r="AN2335" t="str">
        <f t="shared" si="833"/>
        <v/>
      </c>
      <c r="AO2335" t="str">
        <f t="shared" si="834"/>
        <v/>
      </c>
      <c r="AP2335" t="str">
        <f t="shared" si="835"/>
        <v/>
      </c>
      <c r="AQ2335" t="str">
        <f t="shared" si="836"/>
        <v/>
      </c>
      <c r="AR2335" t="str">
        <f t="shared" si="837"/>
        <v/>
      </c>
      <c r="AS2335" t="str">
        <f t="shared" si="838"/>
        <v/>
      </c>
      <c r="AT2335" t="str">
        <f t="shared" si="839"/>
        <v/>
      </c>
      <c r="AU2335" t="str">
        <f t="shared" si="840"/>
        <v/>
      </c>
      <c r="AV2335" t="str">
        <f t="shared" si="841"/>
        <v/>
      </c>
      <c r="AW2335">
        <f>'01_指標庫'!$H$4*ISNUMBER($F2335)+'01_指標庫'!$H$5*ISNUMBER($AA2335)+'01_指標庫'!$H$6*ISNUMBER($G2335)+'01_指標庫'!$H$7*ISNUMBER($H2335)+'01_指標庫'!$H$8*ISNUMBER($AF2335)+'01_指標庫'!$H$9*ISNUMBER($AG2335)+'01_指標庫'!$H$10*ISNUMBER($AB2335)+'01_指標庫'!$H$11*ISNUMBER($AC2335)+'01_指標庫'!$H$12*ISNUMBER($AD2335)+'01_指標庫'!$H$13*ISNUMBER($AE2335)+'01_指標庫'!$H$14*ISNUMBER($I2335)+'01_指標庫'!$H$15*ISNUMBER($AH2335)+'01_指標庫'!$H$16*ISNUMBER($K2335)+'01_指標庫'!$H$17*ISNUMBER($AI2335)+'01_指標庫'!$H$18*ISNUMBER($AJ2335)+'01_指標庫'!$H$19*ISNUMBER($AK2335)+'01_指標庫'!$H$20*ISNUMBER($BB2335)+'01_指標庫'!$H$21*ISNUMBER($BC2335)</f>
        <v>51</v>
      </c>
      <c r="AX2335">
        <f>IF(AW2335=0,50,ROUND(('01_指標庫'!$H$4*IF(ISNUMBER($F2335),L2335,0)+'01_指標庫'!$H$5*IF(ISNUMBER($AA2335),AL2335,0)+'01_指標庫'!$H$6*IF(ISNUMBER($G2335),M2335,0)+'01_指標庫'!$H$7*IF(ISNUMBER($H2335),N2335,0)+'01_指標庫'!$H$8*IF(ISNUMBER($AF2335),AQ2335,0)+'01_指標庫'!$H$9*IF(ISNUMBER($AG2335),AR2335,0)+'01_指標庫'!$H$10*IF(ISNUMBER($AB2335),AM2335,0)+'01_指標庫'!$H$11*IF(ISNUMBER($AC2335),AN2335,0)+'01_指標庫'!$H$12*IF(ISNUMBER($AD2335),AO2335,0)+'01_指標庫'!$H$13*IF(ISNUMBER($AE2335),AP2335,0)+'01_指標庫'!$H$14*IF(ISNUMBER($I2335),O2335,0)+'01_指標庫'!$H$15*IF(ISNUMBER($AH2335),AS2335,0)+'01_指標庫'!$H$16*IF(ISNUMBER($K2335),P2335,0)+'01_指標庫'!$H$17*IF(ISNUMBER($AI2335),AT2335,0)+'01_指標庫'!$H$18*IF(ISNUMBER($AJ2335),AU2335,0)+'01_指標庫'!$H$19*IF(ISNUMBER($AK2335),AV2335,0)+'01_指標庫'!$H$20*IF(ISNUMBER($BB2335),BB2335,0)+'01_指標庫'!$H$21*IF(ISNUMBER($BC2335),BC2335,0))/AW2335,1))</f>
        <v>88.2</v>
      </c>
      <c r="AY2335" s="67"/>
      <c r="AZ2335" s="67"/>
      <c r="BA2335" s="66">
        <f t="shared" si="845"/>
        <v>-2.0630912008687829E-3</v>
      </c>
      <c r="BB2335">
        <f t="shared" si="846"/>
        <v>50</v>
      </c>
      <c r="BC2335" t="str">
        <f t="shared" si="847"/>
        <v/>
      </c>
    </row>
    <row r="2336" spans="1:55" ht="15" customHeight="1">
      <c r="A2336" s="56">
        <v>2332</v>
      </c>
      <c r="B2336" s="57">
        <v>45945</v>
      </c>
      <c r="C2336" s="56">
        <v>2025</v>
      </c>
      <c r="D2336" s="58" t="s">
        <v>238</v>
      </c>
      <c r="E2336" s="59">
        <v>24745.360000000001</v>
      </c>
      <c r="F2336" s="60">
        <v>0.13450999999999999</v>
      </c>
      <c r="G2336" s="60">
        <v>-1.5565000000000001E-2</v>
      </c>
      <c r="H2336" s="61">
        <v>0.61219999999999997</v>
      </c>
      <c r="I2336" s="62">
        <v>295</v>
      </c>
      <c r="J2336" s="56" t="s">
        <v>235</v>
      </c>
      <c r="K2336" s="63">
        <v>20.64</v>
      </c>
      <c r="L2336" s="56">
        <f t="shared" si="825"/>
        <v>100</v>
      </c>
      <c r="M2336" s="56">
        <f t="shared" si="826"/>
        <v>100</v>
      </c>
      <c r="N2336" s="56">
        <f t="shared" si="827"/>
        <v>100</v>
      </c>
      <c r="O2336" s="56">
        <f t="shared" si="828"/>
        <v>100</v>
      </c>
      <c r="P2336" s="56">
        <f t="shared" si="829"/>
        <v>50</v>
      </c>
      <c r="Q2336" s="63"/>
      <c r="R2336" s="56"/>
      <c r="S2336" s="60">
        <f t="shared" si="842"/>
        <v>6.7552723183554875E-3</v>
      </c>
      <c r="T2336" s="64">
        <f t="shared" si="843"/>
        <v>-8.1691494473810078E-3</v>
      </c>
      <c r="V2336" s="65"/>
      <c r="W2336" s="65"/>
      <c r="Y2336" s="15" t="str">
        <f t="shared" si="830"/>
        <v>EASY</v>
      </c>
      <c r="AA2336" s="66">
        <f t="shared" si="844"/>
        <v>0.10391930010825634</v>
      </c>
      <c r="AB2336">
        <f>LOOKUP($B2336,'07_L1政策步階'!$A$4:$A$14,'07_L1政策步階'!$C$4:$C$14)</f>
        <v>1</v>
      </c>
      <c r="AC2336" s="65"/>
      <c r="AD2336" s="65"/>
      <c r="AE2336" s="65"/>
      <c r="AF2336" s="65"/>
      <c r="AG2336" s="65"/>
      <c r="AH2336" s="65"/>
      <c r="AI2336" s="65"/>
      <c r="AJ2336" s="65"/>
      <c r="AK2336" s="65"/>
      <c r="AL2336">
        <f t="shared" si="831"/>
        <v>100</v>
      </c>
      <c r="AM2336">
        <f t="shared" si="832"/>
        <v>100</v>
      </c>
      <c r="AN2336" t="str">
        <f t="shared" si="833"/>
        <v/>
      </c>
      <c r="AO2336" t="str">
        <f t="shared" si="834"/>
        <v/>
      </c>
      <c r="AP2336" t="str">
        <f t="shared" si="835"/>
        <v/>
      </c>
      <c r="AQ2336" t="str">
        <f t="shared" si="836"/>
        <v/>
      </c>
      <c r="AR2336" t="str">
        <f t="shared" si="837"/>
        <v/>
      </c>
      <c r="AS2336" t="str">
        <f t="shared" si="838"/>
        <v/>
      </c>
      <c r="AT2336" t="str">
        <f t="shared" si="839"/>
        <v/>
      </c>
      <c r="AU2336" t="str">
        <f t="shared" si="840"/>
        <v/>
      </c>
      <c r="AV2336" t="str">
        <f t="shared" si="841"/>
        <v/>
      </c>
      <c r="AW2336">
        <f>'01_指標庫'!$H$4*ISNUMBER($F2336)+'01_指標庫'!$H$5*ISNUMBER($AA2336)+'01_指標庫'!$H$6*ISNUMBER($G2336)+'01_指標庫'!$H$7*ISNUMBER($H2336)+'01_指標庫'!$H$8*ISNUMBER($AF2336)+'01_指標庫'!$H$9*ISNUMBER($AG2336)+'01_指標庫'!$H$10*ISNUMBER($AB2336)+'01_指標庫'!$H$11*ISNUMBER($AC2336)+'01_指標庫'!$H$12*ISNUMBER($AD2336)+'01_指標庫'!$H$13*ISNUMBER($AE2336)+'01_指標庫'!$H$14*ISNUMBER($I2336)+'01_指標庫'!$H$15*ISNUMBER($AH2336)+'01_指標庫'!$H$16*ISNUMBER($K2336)+'01_指標庫'!$H$17*ISNUMBER($AI2336)+'01_指標庫'!$H$18*ISNUMBER($AJ2336)+'01_指標庫'!$H$19*ISNUMBER($AK2336)+'01_指標庫'!$H$20*ISNUMBER($BB2336)+'01_指標庫'!$H$21*ISNUMBER($BC2336)</f>
        <v>51</v>
      </c>
      <c r="AX2336">
        <f>IF(AW2336=0,50,ROUND(('01_指標庫'!$H$4*IF(ISNUMBER($F2336),L2336,0)+'01_指標庫'!$H$5*IF(ISNUMBER($AA2336),AL2336,0)+'01_指標庫'!$H$6*IF(ISNUMBER($G2336),M2336,0)+'01_指標庫'!$H$7*IF(ISNUMBER($H2336),N2336,0)+'01_指標庫'!$H$8*IF(ISNUMBER($AF2336),AQ2336,0)+'01_指標庫'!$H$9*IF(ISNUMBER($AG2336),AR2336,0)+'01_指標庫'!$H$10*IF(ISNUMBER($AB2336),AM2336,0)+'01_指標庫'!$H$11*IF(ISNUMBER($AC2336),AN2336,0)+'01_指標庫'!$H$12*IF(ISNUMBER($AD2336),AO2336,0)+'01_指標庫'!$H$13*IF(ISNUMBER($AE2336),AP2336,0)+'01_指標庫'!$H$14*IF(ISNUMBER($I2336),O2336,0)+'01_指標庫'!$H$15*IF(ISNUMBER($AH2336),AS2336,0)+'01_指標庫'!$H$16*IF(ISNUMBER($K2336),P2336,0)+'01_指標庫'!$H$17*IF(ISNUMBER($AI2336),AT2336,0)+'01_指標庫'!$H$18*IF(ISNUMBER($AJ2336),AU2336,0)+'01_指標庫'!$H$19*IF(ISNUMBER($AK2336),AV2336,0)+'01_指標庫'!$H$20*IF(ISNUMBER($BB2336),BB2336,0)+'01_指標庫'!$H$21*IF(ISNUMBER($BC2336),BC2336,0))/AW2336,1))</f>
        <v>82.4</v>
      </c>
      <c r="AY2336" s="67"/>
      <c r="AZ2336" s="67"/>
      <c r="BA2336" s="66">
        <f t="shared" si="845"/>
        <v>-4.9947477818480523E-3</v>
      </c>
      <c r="BB2336">
        <f t="shared" si="846"/>
        <v>0</v>
      </c>
      <c r="BC2336" t="str">
        <f t="shared" si="847"/>
        <v/>
      </c>
    </row>
    <row r="2337" spans="1:55" ht="15" customHeight="1">
      <c r="A2337" s="56">
        <v>2333</v>
      </c>
      <c r="B2337" s="57">
        <v>45946</v>
      </c>
      <c r="C2337" s="56">
        <v>2025</v>
      </c>
      <c r="D2337" s="58" t="s">
        <v>239</v>
      </c>
      <c r="E2337" s="59">
        <v>24657.24</v>
      </c>
      <c r="F2337" s="60">
        <v>0.12964500000000001</v>
      </c>
      <c r="G2337" s="60">
        <v>-1.9071000000000001E-2</v>
      </c>
      <c r="H2337" s="61">
        <v>0.59179999999999999</v>
      </c>
      <c r="I2337" s="62">
        <v>304</v>
      </c>
      <c r="J2337" s="56" t="s">
        <v>235</v>
      </c>
      <c r="K2337" s="63">
        <v>25.31</v>
      </c>
      <c r="L2337" s="56">
        <f t="shared" si="825"/>
        <v>100</v>
      </c>
      <c r="M2337" s="56">
        <f t="shared" si="826"/>
        <v>100</v>
      </c>
      <c r="N2337" s="56">
        <f t="shared" si="827"/>
        <v>50</v>
      </c>
      <c r="O2337" s="56">
        <f t="shared" si="828"/>
        <v>100</v>
      </c>
      <c r="P2337" s="56">
        <f t="shared" si="829"/>
        <v>0</v>
      </c>
      <c r="Q2337" s="63"/>
      <c r="R2337" s="56"/>
      <c r="S2337" s="60">
        <f t="shared" si="842"/>
        <v>-3.5610716514126173E-3</v>
      </c>
      <c r="T2337" s="64">
        <f t="shared" si="843"/>
        <v>0.22625968992248047</v>
      </c>
      <c r="V2337" s="65"/>
      <c r="W2337" s="65"/>
      <c r="Y2337" s="15" t="str">
        <f t="shared" si="830"/>
        <v>UNCERTAIN</v>
      </c>
      <c r="AA2337" s="66">
        <f t="shared" si="844"/>
        <v>0.10434392154455296</v>
      </c>
      <c r="AB2337">
        <f>LOOKUP($B2337,'07_L1政策步階'!$A$4:$A$14,'07_L1政策步階'!$C$4:$C$14)</f>
        <v>1</v>
      </c>
      <c r="AC2337" s="65"/>
      <c r="AD2337" s="65"/>
      <c r="AE2337" s="65"/>
      <c r="AF2337" s="65"/>
      <c r="AG2337" s="65"/>
      <c r="AH2337" s="65"/>
      <c r="AI2337" s="65"/>
      <c r="AJ2337" s="65"/>
      <c r="AK2337" s="65"/>
      <c r="AL2337">
        <f t="shared" si="831"/>
        <v>100</v>
      </c>
      <c r="AM2337">
        <f t="shared" si="832"/>
        <v>100</v>
      </c>
      <c r="AN2337" t="str">
        <f t="shared" si="833"/>
        <v/>
      </c>
      <c r="AO2337" t="str">
        <f t="shared" si="834"/>
        <v/>
      </c>
      <c r="AP2337" t="str">
        <f t="shared" si="835"/>
        <v/>
      </c>
      <c r="AQ2337" t="str">
        <f t="shared" si="836"/>
        <v/>
      </c>
      <c r="AR2337" t="str">
        <f t="shared" si="837"/>
        <v/>
      </c>
      <c r="AS2337" t="str">
        <f t="shared" si="838"/>
        <v/>
      </c>
      <c r="AT2337" t="str">
        <f t="shared" si="839"/>
        <v/>
      </c>
      <c r="AU2337" t="str">
        <f t="shared" si="840"/>
        <v/>
      </c>
      <c r="AV2337" t="str">
        <f t="shared" si="841"/>
        <v/>
      </c>
      <c r="AW2337">
        <f>'01_指標庫'!$H$4*ISNUMBER($F2337)+'01_指標庫'!$H$5*ISNUMBER($AA2337)+'01_指標庫'!$H$6*ISNUMBER($G2337)+'01_指標庫'!$H$7*ISNUMBER($H2337)+'01_指標庫'!$H$8*ISNUMBER($AF2337)+'01_指標庫'!$H$9*ISNUMBER($AG2337)+'01_指標庫'!$H$10*ISNUMBER($AB2337)+'01_指標庫'!$H$11*ISNUMBER($AC2337)+'01_指標庫'!$H$12*ISNUMBER($AD2337)+'01_指標庫'!$H$13*ISNUMBER($AE2337)+'01_指標庫'!$H$14*ISNUMBER($I2337)+'01_指標庫'!$H$15*ISNUMBER($AH2337)+'01_指標庫'!$H$16*ISNUMBER($K2337)+'01_指標庫'!$H$17*ISNUMBER($AI2337)+'01_指標庫'!$H$18*ISNUMBER($AJ2337)+'01_指標庫'!$H$19*ISNUMBER($AK2337)+'01_指標庫'!$H$20*ISNUMBER($BB2337)+'01_指標庫'!$H$21*ISNUMBER($BC2337)</f>
        <v>51</v>
      </c>
      <c r="AX2337">
        <f>IF(AW2337=0,50,ROUND(('01_指標庫'!$H$4*IF(ISNUMBER($F2337),L2337,0)+'01_指標庫'!$H$5*IF(ISNUMBER($AA2337),AL2337,0)+'01_指標庫'!$H$6*IF(ISNUMBER($G2337),M2337,0)+'01_指標庫'!$H$7*IF(ISNUMBER($H2337),N2337,0)+'01_指標庫'!$H$8*IF(ISNUMBER($AF2337),AQ2337,0)+'01_指標庫'!$H$9*IF(ISNUMBER($AG2337),AR2337,0)+'01_指標庫'!$H$10*IF(ISNUMBER($AB2337),AM2337,0)+'01_指標庫'!$H$11*IF(ISNUMBER($AC2337),AN2337,0)+'01_指標庫'!$H$12*IF(ISNUMBER($AD2337),AO2337,0)+'01_指標庫'!$H$13*IF(ISNUMBER($AE2337),AP2337,0)+'01_指標庫'!$H$14*IF(ISNUMBER($I2337),O2337,0)+'01_指標庫'!$H$15*IF(ISNUMBER($AH2337),AS2337,0)+'01_指標庫'!$H$16*IF(ISNUMBER($K2337),P2337,0)+'01_指標庫'!$H$17*IF(ISNUMBER($AI2337),AT2337,0)+'01_指標庫'!$H$18*IF(ISNUMBER($AJ2337),AU2337,0)+'01_指標庫'!$H$19*IF(ISNUMBER($AK2337),AV2337,0)+'01_指標庫'!$H$20*IF(ISNUMBER($BB2337),BB2337,0)+'01_指標庫'!$H$21*IF(ISNUMBER($BC2337),BC2337,0))/AW2337,1))</f>
        <v>68.599999999999994</v>
      </c>
      <c r="AY2337" s="67"/>
      <c r="AZ2337" s="67"/>
      <c r="BA2337" s="66">
        <f t="shared" si="845"/>
        <v>-7.6079624841731697E-3</v>
      </c>
      <c r="BB2337">
        <f t="shared" si="846"/>
        <v>0</v>
      </c>
      <c r="BC2337" t="str">
        <f t="shared" si="847"/>
        <v/>
      </c>
    </row>
    <row r="2338" spans="1:55" ht="15" customHeight="1">
      <c r="A2338" s="56">
        <v>2334</v>
      </c>
      <c r="B2338" s="57">
        <v>45947</v>
      </c>
      <c r="C2338" s="56">
        <v>2025</v>
      </c>
      <c r="D2338" s="58" t="s">
        <v>234</v>
      </c>
      <c r="E2338" s="59">
        <v>24817.95</v>
      </c>
      <c r="F2338" s="60">
        <v>0.13606599999999999</v>
      </c>
      <c r="G2338" s="60">
        <v>-1.2678E-2</v>
      </c>
      <c r="H2338" s="61">
        <v>0.57140000000000002</v>
      </c>
      <c r="I2338" s="62">
        <v>304</v>
      </c>
      <c r="J2338" s="56" t="s">
        <v>235</v>
      </c>
      <c r="K2338" s="63">
        <v>20.78</v>
      </c>
      <c r="L2338" s="56">
        <f t="shared" si="825"/>
        <v>100</v>
      </c>
      <c r="M2338" s="56">
        <f t="shared" si="826"/>
        <v>100</v>
      </c>
      <c r="N2338" s="56">
        <f t="shared" si="827"/>
        <v>50</v>
      </c>
      <c r="O2338" s="56">
        <f t="shared" si="828"/>
        <v>100</v>
      </c>
      <c r="P2338" s="56">
        <f t="shared" si="829"/>
        <v>50</v>
      </c>
      <c r="Q2338" s="63"/>
      <c r="R2338" s="56"/>
      <c r="S2338" s="60">
        <f t="shared" si="842"/>
        <v>6.5177611119491274E-3</v>
      </c>
      <c r="T2338" s="64">
        <f t="shared" si="843"/>
        <v>-0.17898064006321601</v>
      </c>
      <c r="V2338" s="65"/>
      <c r="W2338" s="65"/>
      <c r="Y2338" s="15" t="str">
        <f t="shared" si="830"/>
        <v>EASY</v>
      </c>
      <c r="AA2338" s="66">
        <f t="shared" si="844"/>
        <v>0.10473645166758505</v>
      </c>
      <c r="AB2338">
        <f>LOOKUP($B2338,'07_L1政策步階'!$A$4:$A$14,'07_L1政策步階'!$C$4:$C$14)</f>
        <v>1</v>
      </c>
      <c r="AC2338" s="65"/>
      <c r="AD2338" s="65"/>
      <c r="AE2338" s="65"/>
      <c r="AF2338" s="65"/>
      <c r="AG2338" s="65"/>
      <c r="AH2338" s="65"/>
      <c r="AI2338" s="65"/>
      <c r="AJ2338" s="65"/>
      <c r="AK2338" s="65"/>
      <c r="AL2338">
        <f t="shared" si="831"/>
        <v>100</v>
      </c>
      <c r="AM2338">
        <f t="shared" si="832"/>
        <v>100</v>
      </c>
      <c r="AN2338" t="str">
        <f t="shared" si="833"/>
        <v/>
      </c>
      <c r="AO2338" t="str">
        <f t="shared" si="834"/>
        <v/>
      </c>
      <c r="AP2338" t="str">
        <f t="shared" si="835"/>
        <v/>
      </c>
      <c r="AQ2338" t="str">
        <f t="shared" si="836"/>
        <v/>
      </c>
      <c r="AR2338" t="str">
        <f t="shared" si="837"/>
        <v/>
      </c>
      <c r="AS2338" t="str">
        <f t="shared" si="838"/>
        <v/>
      </c>
      <c r="AT2338" t="str">
        <f t="shared" si="839"/>
        <v/>
      </c>
      <c r="AU2338" t="str">
        <f t="shared" si="840"/>
        <v/>
      </c>
      <c r="AV2338" t="str">
        <f t="shared" si="841"/>
        <v/>
      </c>
      <c r="AW2338">
        <f>'01_指標庫'!$H$4*ISNUMBER($F2338)+'01_指標庫'!$H$5*ISNUMBER($AA2338)+'01_指標庫'!$H$6*ISNUMBER($G2338)+'01_指標庫'!$H$7*ISNUMBER($H2338)+'01_指標庫'!$H$8*ISNUMBER($AF2338)+'01_指標庫'!$H$9*ISNUMBER($AG2338)+'01_指標庫'!$H$10*ISNUMBER($AB2338)+'01_指標庫'!$H$11*ISNUMBER($AC2338)+'01_指標庫'!$H$12*ISNUMBER($AD2338)+'01_指標庫'!$H$13*ISNUMBER($AE2338)+'01_指標庫'!$H$14*ISNUMBER($I2338)+'01_指標庫'!$H$15*ISNUMBER($AH2338)+'01_指標庫'!$H$16*ISNUMBER($K2338)+'01_指標庫'!$H$17*ISNUMBER($AI2338)+'01_指標庫'!$H$18*ISNUMBER($AJ2338)+'01_指標庫'!$H$19*ISNUMBER($AK2338)+'01_指標庫'!$H$20*ISNUMBER($BB2338)+'01_指標庫'!$H$21*ISNUMBER($BC2338)</f>
        <v>51</v>
      </c>
      <c r="AX2338">
        <f>IF(AW2338=0,50,ROUND(('01_指標庫'!$H$4*IF(ISNUMBER($F2338),L2338,0)+'01_指標庫'!$H$5*IF(ISNUMBER($AA2338),AL2338,0)+'01_指標庫'!$H$6*IF(ISNUMBER($G2338),M2338,0)+'01_指標庫'!$H$7*IF(ISNUMBER($H2338),N2338,0)+'01_指標庫'!$H$8*IF(ISNUMBER($AF2338),AQ2338,0)+'01_指標庫'!$H$9*IF(ISNUMBER($AG2338),AR2338,0)+'01_指標庫'!$H$10*IF(ISNUMBER($AB2338),AM2338,0)+'01_指標庫'!$H$11*IF(ISNUMBER($AC2338),AN2338,0)+'01_指標庫'!$H$12*IF(ISNUMBER($AD2338),AO2338,0)+'01_指標庫'!$H$13*IF(ISNUMBER($AE2338),AP2338,0)+'01_指標庫'!$H$14*IF(ISNUMBER($I2338),O2338,0)+'01_指標庫'!$H$15*IF(ISNUMBER($AH2338),AS2338,0)+'01_指標庫'!$H$16*IF(ISNUMBER($K2338),P2338,0)+'01_指標庫'!$H$17*IF(ISNUMBER($AI2338),AT2338,0)+'01_指標庫'!$H$18*IF(ISNUMBER($AJ2338),AU2338,0)+'01_指標庫'!$H$19*IF(ISNUMBER($AK2338),AV2338,0)+'01_指標庫'!$H$20*IF(ISNUMBER($BB2338),BB2338,0)+'01_指標庫'!$H$21*IF(ISNUMBER($BC2338),BC2338,0))/AW2338,1))</f>
        <v>80.400000000000006</v>
      </c>
      <c r="AY2338" s="67"/>
      <c r="AZ2338" s="67"/>
      <c r="BA2338" s="66">
        <f t="shared" si="845"/>
        <v>-2.9262934860000422E-3</v>
      </c>
      <c r="BB2338">
        <f t="shared" si="846"/>
        <v>50</v>
      </c>
      <c r="BC2338" t="str">
        <f t="shared" si="847"/>
        <v/>
      </c>
    </row>
    <row r="2339" spans="1:55" ht="15" customHeight="1">
      <c r="A2339" s="56">
        <v>2335</v>
      </c>
      <c r="B2339" s="57">
        <v>45950</v>
      </c>
      <c r="C2339" s="56">
        <v>2025</v>
      </c>
      <c r="D2339" s="58" t="s">
        <v>236</v>
      </c>
      <c r="E2339" s="59">
        <v>25141.02</v>
      </c>
      <c r="F2339" s="60">
        <v>0.14976800000000001</v>
      </c>
      <c r="G2339" s="60">
        <v>0</v>
      </c>
      <c r="H2339" s="61">
        <v>0.59179999999999999</v>
      </c>
      <c r="I2339" s="62">
        <v>299</v>
      </c>
      <c r="J2339" s="56" t="s">
        <v>235</v>
      </c>
      <c r="K2339" s="63">
        <v>18.23</v>
      </c>
      <c r="L2339" s="56">
        <f t="shared" si="825"/>
        <v>100</v>
      </c>
      <c r="M2339" s="56">
        <f t="shared" si="826"/>
        <v>100</v>
      </c>
      <c r="N2339" s="56">
        <f t="shared" si="827"/>
        <v>50</v>
      </c>
      <c r="O2339" s="56">
        <f t="shared" si="828"/>
        <v>100</v>
      </c>
      <c r="P2339" s="56">
        <f t="shared" si="829"/>
        <v>100</v>
      </c>
      <c r="Q2339" s="63"/>
      <c r="R2339" s="56"/>
      <c r="S2339" s="60">
        <f t="shared" si="842"/>
        <v>1.3017594120384723E-2</v>
      </c>
      <c r="T2339" s="64">
        <f t="shared" si="843"/>
        <v>-0.12271414821944182</v>
      </c>
      <c r="V2339" s="65"/>
      <c r="W2339" s="65"/>
      <c r="Y2339" s="15" t="str">
        <f t="shared" si="830"/>
        <v>EASY</v>
      </c>
      <c r="AA2339" s="66">
        <f t="shared" si="844"/>
        <v>0.1050926432193815</v>
      </c>
      <c r="AB2339">
        <f>LOOKUP($B2339,'07_L1政策步階'!$A$4:$A$14,'07_L1政策步階'!$C$4:$C$14)</f>
        <v>1</v>
      </c>
      <c r="AC2339" s="65"/>
      <c r="AD2339" s="65"/>
      <c r="AE2339" s="65"/>
      <c r="AF2339" s="65"/>
      <c r="AG2339" s="65"/>
      <c r="AH2339" s="65"/>
      <c r="AI2339" s="65"/>
      <c r="AJ2339" s="65"/>
      <c r="AK2339" s="65"/>
      <c r="AL2339">
        <f t="shared" si="831"/>
        <v>100</v>
      </c>
      <c r="AM2339">
        <f t="shared" si="832"/>
        <v>100</v>
      </c>
      <c r="AN2339" t="str">
        <f t="shared" si="833"/>
        <v/>
      </c>
      <c r="AO2339" t="str">
        <f t="shared" si="834"/>
        <v/>
      </c>
      <c r="AP2339" t="str">
        <f t="shared" si="835"/>
        <v/>
      </c>
      <c r="AQ2339" t="str">
        <f t="shared" si="836"/>
        <v/>
      </c>
      <c r="AR2339" t="str">
        <f t="shared" si="837"/>
        <v/>
      </c>
      <c r="AS2339" t="str">
        <f t="shared" si="838"/>
        <v/>
      </c>
      <c r="AT2339" t="str">
        <f t="shared" si="839"/>
        <v/>
      </c>
      <c r="AU2339" t="str">
        <f t="shared" si="840"/>
        <v/>
      </c>
      <c r="AV2339" t="str">
        <f t="shared" si="841"/>
        <v/>
      </c>
      <c r="AW2339">
        <f>'01_指標庫'!$H$4*ISNUMBER($F2339)+'01_指標庫'!$H$5*ISNUMBER($AA2339)+'01_指標庫'!$H$6*ISNUMBER($G2339)+'01_指標庫'!$H$7*ISNUMBER($H2339)+'01_指標庫'!$H$8*ISNUMBER($AF2339)+'01_指標庫'!$H$9*ISNUMBER($AG2339)+'01_指標庫'!$H$10*ISNUMBER($AB2339)+'01_指標庫'!$H$11*ISNUMBER($AC2339)+'01_指標庫'!$H$12*ISNUMBER($AD2339)+'01_指標庫'!$H$13*ISNUMBER($AE2339)+'01_指標庫'!$H$14*ISNUMBER($I2339)+'01_指標庫'!$H$15*ISNUMBER($AH2339)+'01_指標庫'!$H$16*ISNUMBER($K2339)+'01_指標庫'!$H$17*ISNUMBER($AI2339)+'01_指標庫'!$H$18*ISNUMBER($AJ2339)+'01_指標庫'!$H$19*ISNUMBER($AK2339)+'01_指標庫'!$H$20*ISNUMBER($BB2339)+'01_指標庫'!$H$21*ISNUMBER($BC2339)</f>
        <v>51</v>
      </c>
      <c r="AX2339">
        <f>IF(AW2339=0,50,ROUND(('01_指標庫'!$H$4*IF(ISNUMBER($F2339),L2339,0)+'01_指標庫'!$H$5*IF(ISNUMBER($AA2339),AL2339,0)+'01_指標庫'!$H$6*IF(ISNUMBER($G2339),M2339,0)+'01_指標庫'!$H$7*IF(ISNUMBER($H2339),N2339,0)+'01_指標庫'!$H$8*IF(ISNUMBER($AF2339),AQ2339,0)+'01_指標庫'!$H$9*IF(ISNUMBER($AG2339),AR2339,0)+'01_指標庫'!$H$10*IF(ISNUMBER($AB2339),AM2339,0)+'01_指標庫'!$H$11*IF(ISNUMBER($AC2339),AN2339,0)+'01_指標庫'!$H$12*IF(ISNUMBER($AD2339),AO2339,0)+'01_指標庫'!$H$13*IF(ISNUMBER($AE2339),AP2339,0)+'01_指標庫'!$H$14*IF(ISNUMBER($I2339),O2339,0)+'01_指標庫'!$H$15*IF(ISNUMBER($AH2339),AS2339,0)+'01_指標庫'!$H$16*IF(ISNUMBER($K2339),P2339,0)+'01_指標庫'!$H$17*IF(ISNUMBER($AI2339),AT2339,0)+'01_指標庫'!$H$18*IF(ISNUMBER($AJ2339),AU2339,0)+'01_指標庫'!$H$19*IF(ISNUMBER($AK2339),AV2339,0)+'01_指標庫'!$H$20*IF(ISNUMBER($BB2339),BB2339,0)+'01_指標庫'!$H$21*IF(ISNUMBER($BC2339),BC2339,0))/AW2339,1))</f>
        <v>86.3</v>
      </c>
      <c r="AY2339" s="67"/>
      <c r="AZ2339" s="67"/>
      <c r="BA2339" s="66">
        <f t="shared" si="845"/>
        <v>-4.279644116521597E-4</v>
      </c>
      <c r="BB2339">
        <f t="shared" si="846"/>
        <v>50</v>
      </c>
      <c r="BC2339" t="str">
        <f t="shared" si="847"/>
        <v/>
      </c>
    </row>
    <row r="2340" spans="1:55" ht="15" customHeight="1">
      <c r="A2340" s="56">
        <v>2336</v>
      </c>
      <c r="B2340" s="57">
        <v>45951</v>
      </c>
      <c r="C2340" s="56">
        <v>2025</v>
      </c>
      <c r="D2340" s="58" t="s">
        <v>237</v>
      </c>
      <c r="E2340" s="59">
        <v>25127.13</v>
      </c>
      <c r="F2340" s="60">
        <v>0.14804300000000001</v>
      </c>
      <c r="G2340" s="60">
        <v>-5.5199999999999997E-4</v>
      </c>
      <c r="H2340" s="61">
        <v>0.67349999999999999</v>
      </c>
      <c r="I2340" s="62">
        <v>297</v>
      </c>
      <c r="J2340" s="56" t="s">
        <v>235</v>
      </c>
      <c r="K2340" s="63">
        <v>17.87</v>
      </c>
      <c r="L2340" s="56">
        <f t="shared" si="825"/>
        <v>100</v>
      </c>
      <c r="M2340" s="56">
        <f t="shared" si="826"/>
        <v>100</v>
      </c>
      <c r="N2340" s="56">
        <f t="shared" si="827"/>
        <v>100</v>
      </c>
      <c r="O2340" s="56">
        <f t="shared" si="828"/>
        <v>100</v>
      </c>
      <c r="P2340" s="56">
        <f t="shared" si="829"/>
        <v>100</v>
      </c>
      <c r="Q2340" s="63"/>
      <c r="R2340" s="56"/>
      <c r="S2340" s="60">
        <f t="shared" si="842"/>
        <v>-5.5248355078674205E-4</v>
      </c>
      <c r="T2340" s="64">
        <f t="shared" si="843"/>
        <v>-1.9747668678003261E-2</v>
      </c>
      <c r="V2340" s="65"/>
      <c r="W2340" s="65"/>
      <c r="Y2340" s="15" t="str">
        <f t="shared" si="830"/>
        <v>EASY</v>
      </c>
      <c r="AA2340" s="66">
        <f t="shared" si="844"/>
        <v>0.10550709082898613</v>
      </c>
      <c r="AB2340">
        <f>LOOKUP($B2340,'07_L1政策步階'!$A$4:$A$14,'07_L1政策步階'!$C$4:$C$14)</f>
        <v>1</v>
      </c>
      <c r="AC2340" s="65"/>
      <c r="AD2340" s="65"/>
      <c r="AE2340" s="65"/>
      <c r="AF2340" s="65"/>
      <c r="AG2340" s="65"/>
      <c r="AH2340" s="65"/>
      <c r="AI2340" s="65"/>
      <c r="AJ2340" s="65"/>
      <c r="AK2340" s="65"/>
      <c r="AL2340">
        <f t="shared" si="831"/>
        <v>100</v>
      </c>
      <c r="AM2340">
        <f t="shared" si="832"/>
        <v>100</v>
      </c>
      <c r="AN2340" t="str">
        <f t="shared" si="833"/>
        <v/>
      </c>
      <c r="AO2340" t="str">
        <f t="shared" si="834"/>
        <v/>
      </c>
      <c r="AP2340" t="str">
        <f t="shared" si="835"/>
        <v/>
      </c>
      <c r="AQ2340" t="str">
        <f t="shared" si="836"/>
        <v/>
      </c>
      <c r="AR2340" t="str">
        <f t="shared" si="837"/>
        <v/>
      </c>
      <c r="AS2340" t="str">
        <f t="shared" si="838"/>
        <v/>
      </c>
      <c r="AT2340" t="str">
        <f t="shared" si="839"/>
        <v/>
      </c>
      <c r="AU2340" t="str">
        <f t="shared" si="840"/>
        <v/>
      </c>
      <c r="AV2340" t="str">
        <f t="shared" si="841"/>
        <v/>
      </c>
      <c r="AW2340">
        <f>'01_指標庫'!$H$4*ISNUMBER($F2340)+'01_指標庫'!$H$5*ISNUMBER($AA2340)+'01_指標庫'!$H$6*ISNUMBER($G2340)+'01_指標庫'!$H$7*ISNUMBER($H2340)+'01_指標庫'!$H$8*ISNUMBER($AF2340)+'01_指標庫'!$H$9*ISNUMBER($AG2340)+'01_指標庫'!$H$10*ISNUMBER($AB2340)+'01_指標庫'!$H$11*ISNUMBER($AC2340)+'01_指標庫'!$H$12*ISNUMBER($AD2340)+'01_指標庫'!$H$13*ISNUMBER($AE2340)+'01_指標庫'!$H$14*ISNUMBER($I2340)+'01_指標庫'!$H$15*ISNUMBER($AH2340)+'01_指標庫'!$H$16*ISNUMBER($K2340)+'01_指標庫'!$H$17*ISNUMBER($AI2340)+'01_指標庫'!$H$18*ISNUMBER($AJ2340)+'01_指標庫'!$H$19*ISNUMBER($AK2340)+'01_指標庫'!$H$20*ISNUMBER($BB2340)+'01_指標庫'!$H$21*ISNUMBER($BC2340)</f>
        <v>51</v>
      </c>
      <c r="AX2340">
        <f>IF(AW2340=0,50,ROUND(('01_指標庫'!$H$4*IF(ISNUMBER($F2340),L2340,0)+'01_指標庫'!$H$5*IF(ISNUMBER($AA2340),AL2340,0)+'01_指標庫'!$H$6*IF(ISNUMBER($G2340),M2340,0)+'01_指標庫'!$H$7*IF(ISNUMBER($H2340),N2340,0)+'01_指標庫'!$H$8*IF(ISNUMBER($AF2340),AQ2340,0)+'01_指標庫'!$H$9*IF(ISNUMBER($AG2340),AR2340,0)+'01_指標庫'!$H$10*IF(ISNUMBER($AB2340),AM2340,0)+'01_指標庫'!$H$11*IF(ISNUMBER($AC2340),AN2340,0)+'01_指標庫'!$H$12*IF(ISNUMBER($AD2340),AO2340,0)+'01_指標庫'!$H$13*IF(ISNUMBER($AE2340),AP2340,0)+'01_指標庫'!$H$14*IF(ISNUMBER($I2340),O2340,0)+'01_指標庫'!$H$15*IF(ISNUMBER($AH2340),AS2340,0)+'01_指標庫'!$H$16*IF(ISNUMBER($K2340),P2340,0)+'01_指標庫'!$H$17*IF(ISNUMBER($AI2340),AT2340,0)+'01_指標庫'!$H$18*IF(ISNUMBER($AJ2340),AU2340,0)+'01_指標庫'!$H$19*IF(ISNUMBER($AK2340),AV2340,0)+'01_指標庫'!$H$20*IF(ISNUMBER($BB2340),BB2340,0)+'01_指標庫'!$H$21*IF(ISNUMBER($BC2340),BC2340,0))/AW2340,1))</f>
        <v>94.1</v>
      </c>
      <c r="AY2340" s="67"/>
      <c r="AZ2340" s="67"/>
      <c r="BA2340" s="66">
        <f t="shared" si="845"/>
        <v>2.8298883805408792E-3</v>
      </c>
      <c r="BB2340">
        <f t="shared" si="846"/>
        <v>50</v>
      </c>
      <c r="BC2340" t="str">
        <f t="shared" si="847"/>
        <v/>
      </c>
    </row>
    <row r="2341" spans="1:55" ht="15" customHeight="1">
      <c r="A2341" s="56">
        <v>2337</v>
      </c>
      <c r="B2341" s="57">
        <v>45952</v>
      </c>
      <c r="C2341" s="56">
        <v>2025</v>
      </c>
      <c r="D2341" s="58" t="s">
        <v>238</v>
      </c>
      <c r="E2341" s="59">
        <v>24879.01</v>
      </c>
      <c r="F2341" s="60">
        <v>0.13578499999999999</v>
      </c>
      <c r="G2341" s="60">
        <v>-1.0422000000000001E-2</v>
      </c>
      <c r="H2341" s="61">
        <v>0.69389999999999996</v>
      </c>
      <c r="I2341" s="62">
        <v>301</v>
      </c>
      <c r="J2341" s="56" t="s">
        <v>235</v>
      </c>
      <c r="K2341" s="63">
        <v>18.600000000000001</v>
      </c>
      <c r="L2341" s="56">
        <f t="shared" si="825"/>
        <v>100</v>
      </c>
      <c r="M2341" s="56">
        <f t="shared" si="826"/>
        <v>100</v>
      </c>
      <c r="N2341" s="56">
        <f t="shared" si="827"/>
        <v>100</v>
      </c>
      <c r="O2341" s="56">
        <f t="shared" si="828"/>
        <v>100</v>
      </c>
      <c r="P2341" s="56">
        <f t="shared" si="829"/>
        <v>100</v>
      </c>
      <c r="Q2341" s="63"/>
      <c r="R2341" s="56"/>
      <c r="S2341" s="60">
        <f t="shared" si="842"/>
        <v>-9.8745857565111228E-3</v>
      </c>
      <c r="T2341" s="64">
        <f t="shared" si="843"/>
        <v>4.0850587576944708E-2</v>
      </c>
      <c r="V2341" s="65"/>
      <c r="W2341" s="65"/>
      <c r="Y2341" s="15" t="str">
        <f t="shared" si="830"/>
        <v>EASY</v>
      </c>
      <c r="AA2341" s="66">
        <f t="shared" si="844"/>
        <v>0.1055599423253204</v>
      </c>
      <c r="AB2341">
        <f>LOOKUP($B2341,'07_L1政策步階'!$A$4:$A$14,'07_L1政策步階'!$C$4:$C$14)</f>
        <v>1</v>
      </c>
      <c r="AC2341" s="65"/>
      <c r="AD2341" s="65"/>
      <c r="AE2341" s="65"/>
      <c r="AF2341" s="65"/>
      <c r="AG2341" s="65"/>
      <c r="AH2341" s="65"/>
      <c r="AI2341" s="65"/>
      <c r="AJ2341" s="65"/>
      <c r="AK2341" s="65"/>
      <c r="AL2341">
        <f t="shared" si="831"/>
        <v>100</v>
      </c>
      <c r="AM2341">
        <f t="shared" si="832"/>
        <v>100</v>
      </c>
      <c r="AN2341" t="str">
        <f t="shared" si="833"/>
        <v/>
      </c>
      <c r="AO2341" t="str">
        <f t="shared" si="834"/>
        <v/>
      </c>
      <c r="AP2341" t="str">
        <f t="shared" si="835"/>
        <v/>
      </c>
      <c r="AQ2341" t="str">
        <f t="shared" si="836"/>
        <v/>
      </c>
      <c r="AR2341" t="str">
        <f t="shared" si="837"/>
        <v/>
      </c>
      <c r="AS2341" t="str">
        <f t="shared" si="838"/>
        <v/>
      </c>
      <c r="AT2341" t="str">
        <f t="shared" si="839"/>
        <v/>
      </c>
      <c r="AU2341" t="str">
        <f t="shared" si="840"/>
        <v/>
      </c>
      <c r="AV2341" t="str">
        <f t="shared" si="841"/>
        <v/>
      </c>
      <c r="AW2341">
        <f>'01_指標庫'!$H$4*ISNUMBER($F2341)+'01_指標庫'!$H$5*ISNUMBER($AA2341)+'01_指標庫'!$H$6*ISNUMBER($G2341)+'01_指標庫'!$H$7*ISNUMBER($H2341)+'01_指標庫'!$H$8*ISNUMBER($AF2341)+'01_指標庫'!$H$9*ISNUMBER($AG2341)+'01_指標庫'!$H$10*ISNUMBER($AB2341)+'01_指標庫'!$H$11*ISNUMBER($AC2341)+'01_指標庫'!$H$12*ISNUMBER($AD2341)+'01_指標庫'!$H$13*ISNUMBER($AE2341)+'01_指標庫'!$H$14*ISNUMBER($I2341)+'01_指標庫'!$H$15*ISNUMBER($AH2341)+'01_指標庫'!$H$16*ISNUMBER($K2341)+'01_指標庫'!$H$17*ISNUMBER($AI2341)+'01_指標庫'!$H$18*ISNUMBER($AJ2341)+'01_指標庫'!$H$19*ISNUMBER($AK2341)+'01_指標庫'!$H$20*ISNUMBER($BB2341)+'01_指標庫'!$H$21*ISNUMBER($BC2341)</f>
        <v>51</v>
      </c>
      <c r="AX2341">
        <f>IF(AW2341=0,50,ROUND(('01_指標庫'!$H$4*IF(ISNUMBER($F2341),L2341,0)+'01_指標庫'!$H$5*IF(ISNUMBER($AA2341),AL2341,0)+'01_指標庫'!$H$6*IF(ISNUMBER($G2341),M2341,0)+'01_指標庫'!$H$7*IF(ISNUMBER($H2341),N2341,0)+'01_指標庫'!$H$8*IF(ISNUMBER($AF2341),AQ2341,0)+'01_指標庫'!$H$9*IF(ISNUMBER($AG2341),AR2341,0)+'01_指標庫'!$H$10*IF(ISNUMBER($AB2341),AM2341,0)+'01_指標庫'!$H$11*IF(ISNUMBER($AC2341),AN2341,0)+'01_指標庫'!$H$12*IF(ISNUMBER($AD2341),AO2341,0)+'01_指標庫'!$H$13*IF(ISNUMBER($AE2341),AP2341,0)+'01_指標庫'!$H$14*IF(ISNUMBER($I2341),O2341,0)+'01_指標庫'!$H$15*IF(ISNUMBER($AH2341),AS2341,0)+'01_指標庫'!$H$16*IF(ISNUMBER($K2341),P2341,0)+'01_指標庫'!$H$17*IF(ISNUMBER($AI2341),AT2341,0)+'01_指標庫'!$H$18*IF(ISNUMBER($AJ2341),AU2341,0)+'01_指標庫'!$H$19*IF(ISNUMBER($AK2341),AV2341,0)+'01_指標庫'!$H$20*IF(ISNUMBER($BB2341),BB2341,0)+'01_指標庫'!$H$21*IF(ISNUMBER($BC2341),BC2341,0))/AW2341,1))</f>
        <v>94.1</v>
      </c>
      <c r="AY2341" s="67"/>
      <c r="AZ2341" s="67"/>
      <c r="BA2341" s="66">
        <f t="shared" si="845"/>
        <v>4.9492535195139187E-3</v>
      </c>
      <c r="BB2341">
        <f t="shared" si="846"/>
        <v>50</v>
      </c>
      <c r="BC2341" t="str">
        <f t="shared" si="847"/>
        <v/>
      </c>
    </row>
    <row r="2342" spans="1:55" ht="15" customHeight="1">
      <c r="A2342" s="56">
        <v>2338</v>
      </c>
      <c r="B2342" s="57">
        <v>45953</v>
      </c>
      <c r="C2342" s="56">
        <v>2025</v>
      </c>
      <c r="D2342" s="58" t="s">
        <v>239</v>
      </c>
      <c r="E2342" s="59">
        <v>25097.41</v>
      </c>
      <c r="F2342" s="60">
        <v>0.14483099999999999</v>
      </c>
      <c r="G2342" s="60">
        <v>-1.735E-3</v>
      </c>
      <c r="H2342" s="61">
        <v>0.67349999999999999</v>
      </c>
      <c r="I2342" s="62">
        <v>296</v>
      </c>
      <c r="J2342" s="56" t="s">
        <v>235</v>
      </c>
      <c r="K2342" s="63">
        <v>17.3</v>
      </c>
      <c r="L2342" s="56">
        <f t="shared" si="825"/>
        <v>100</v>
      </c>
      <c r="M2342" s="56">
        <f t="shared" si="826"/>
        <v>100</v>
      </c>
      <c r="N2342" s="56">
        <f t="shared" si="827"/>
        <v>100</v>
      </c>
      <c r="O2342" s="56">
        <f t="shared" si="828"/>
        <v>100</v>
      </c>
      <c r="P2342" s="56">
        <f t="shared" si="829"/>
        <v>100</v>
      </c>
      <c r="Q2342" s="63"/>
      <c r="R2342" s="56"/>
      <c r="S2342" s="60">
        <f t="shared" si="842"/>
        <v>8.7784843528742051E-3</v>
      </c>
      <c r="T2342" s="64">
        <f t="shared" si="843"/>
        <v>-6.9892473118279619E-2</v>
      </c>
      <c r="V2342" s="65"/>
      <c r="W2342" s="65"/>
      <c r="Y2342" s="15" t="str">
        <f t="shared" si="830"/>
        <v>EASY</v>
      </c>
      <c r="AA2342" s="66">
        <f t="shared" si="844"/>
        <v>0.10580674683043889</v>
      </c>
      <c r="AB2342">
        <f>LOOKUP($B2342,'07_L1政策步階'!$A$4:$A$14,'07_L1政策步階'!$C$4:$C$14)</f>
        <v>1</v>
      </c>
      <c r="AC2342" s="65"/>
      <c r="AD2342" s="65"/>
      <c r="AE2342" s="65"/>
      <c r="AF2342" s="65"/>
      <c r="AG2342" s="65"/>
      <c r="AH2342" s="65"/>
      <c r="AI2342" s="65"/>
      <c r="AJ2342" s="65"/>
      <c r="AK2342" s="65"/>
      <c r="AL2342">
        <f t="shared" si="831"/>
        <v>100</v>
      </c>
      <c r="AM2342">
        <f t="shared" si="832"/>
        <v>100</v>
      </c>
      <c r="AN2342" t="str">
        <f t="shared" si="833"/>
        <v/>
      </c>
      <c r="AO2342" t="str">
        <f t="shared" si="834"/>
        <v/>
      </c>
      <c r="AP2342" t="str">
        <f t="shared" si="835"/>
        <v/>
      </c>
      <c r="AQ2342" t="str">
        <f t="shared" si="836"/>
        <v/>
      </c>
      <c r="AR2342" t="str">
        <f t="shared" si="837"/>
        <v/>
      </c>
      <c r="AS2342" t="str">
        <f t="shared" si="838"/>
        <v/>
      </c>
      <c r="AT2342" t="str">
        <f t="shared" si="839"/>
        <v/>
      </c>
      <c r="AU2342" t="str">
        <f t="shared" si="840"/>
        <v/>
      </c>
      <c r="AV2342" t="str">
        <f t="shared" si="841"/>
        <v/>
      </c>
      <c r="AW2342">
        <f>'01_指標庫'!$H$4*ISNUMBER($F2342)+'01_指標庫'!$H$5*ISNUMBER($AA2342)+'01_指標庫'!$H$6*ISNUMBER($G2342)+'01_指標庫'!$H$7*ISNUMBER($H2342)+'01_指標庫'!$H$8*ISNUMBER($AF2342)+'01_指標庫'!$H$9*ISNUMBER($AG2342)+'01_指標庫'!$H$10*ISNUMBER($AB2342)+'01_指標庫'!$H$11*ISNUMBER($AC2342)+'01_指標庫'!$H$12*ISNUMBER($AD2342)+'01_指標庫'!$H$13*ISNUMBER($AE2342)+'01_指標庫'!$H$14*ISNUMBER($I2342)+'01_指標庫'!$H$15*ISNUMBER($AH2342)+'01_指標庫'!$H$16*ISNUMBER($K2342)+'01_指標庫'!$H$17*ISNUMBER($AI2342)+'01_指標庫'!$H$18*ISNUMBER($AJ2342)+'01_指標庫'!$H$19*ISNUMBER($AK2342)+'01_指標庫'!$H$20*ISNUMBER($BB2342)+'01_指標庫'!$H$21*ISNUMBER($BC2342)</f>
        <v>51</v>
      </c>
      <c r="AX2342">
        <f>IF(AW2342=0,50,ROUND(('01_指標庫'!$H$4*IF(ISNUMBER($F2342),L2342,0)+'01_指標庫'!$H$5*IF(ISNUMBER($AA2342),AL2342,0)+'01_指標庫'!$H$6*IF(ISNUMBER($G2342),M2342,0)+'01_指標庫'!$H$7*IF(ISNUMBER($H2342),N2342,0)+'01_指標庫'!$H$8*IF(ISNUMBER($AF2342),AQ2342,0)+'01_指標庫'!$H$9*IF(ISNUMBER($AG2342),AR2342,0)+'01_指標庫'!$H$10*IF(ISNUMBER($AB2342),AM2342,0)+'01_指標庫'!$H$11*IF(ISNUMBER($AC2342),AN2342,0)+'01_指標庫'!$H$12*IF(ISNUMBER($AD2342),AO2342,0)+'01_指標庫'!$H$13*IF(ISNUMBER($AE2342),AP2342,0)+'01_指標庫'!$H$14*IF(ISNUMBER($I2342),O2342,0)+'01_指標庫'!$H$15*IF(ISNUMBER($AH2342),AS2342,0)+'01_指標庫'!$H$16*IF(ISNUMBER($K2342),P2342,0)+'01_指標庫'!$H$17*IF(ISNUMBER($AI2342),AT2342,0)+'01_指標庫'!$H$18*IF(ISNUMBER($AJ2342),AU2342,0)+'01_指標庫'!$H$19*IF(ISNUMBER($AK2342),AV2342,0)+'01_指標庫'!$H$20*IF(ISNUMBER($BB2342),BB2342,0)+'01_指標庫'!$H$21*IF(ISNUMBER($BC2342),BC2342,0))/AW2342,1))</f>
        <v>94.1</v>
      </c>
      <c r="AY2342" s="67"/>
      <c r="AZ2342" s="67"/>
      <c r="BA2342" s="66">
        <f t="shared" si="845"/>
        <v>8.5018964267808972E-3</v>
      </c>
      <c r="BB2342">
        <f t="shared" si="846"/>
        <v>50</v>
      </c>
      <c r="BC2342" t="str">
        <f t="shared" si="847"/>
        <v/>
      </c>
    </row>
    <row r="2343" spans="1:55" ht="15" customHeight="1">
      <c r="A2343" s="56">
        <v>2339</v>
      </c>
      <c r="B2343" s="57">
        <v>45954</v>
      </c>
      <c r="C2343" s="56">
        <v>2025</v>
      </c>
      <c r="D2343" s="58" t="s">
        <v>234</v>
      </c>
      <c r="E2343" s="59">
        <v>25358.16</v>
      </c>
      <c r="F2343" s="60">
        <v>0.15562200000000001</v>
      </c>
      <c r="G2343" s="60">
        <v>0</v>
      </c>
      <c r="H2343" s="61">
        <v>0.67349999999999999</v>
      </c>
      <c r="I2343" s="62">
        <v>288</v>
      </c>
      <c r="J2343" s="56" t="s">
        <v>235</v>
      </c>
      <c r="K2343" s="63">
        <v>16.37</v>
      </c>
      <c r="L2343" s="56">
        <f t="shared" si="825"/>
        <v>100</v>
      </c>
      <c r="M2343" s="56">
        <f t="shared" si="826"/>
        <v>100</v>
      </c>
      <c r="N2343" s="56">
        <f t="shared" si="827"/>
        <v>100</v>
      </c>
      <c r="O2343" s="56">
        <f t="shared" si="828"/>
        <v>100</v>
      </c>
      <c r="P2343" s="56">
        <f t="shared" si="829"/>
        <v>100</v>
      </c>
      <c r="Q2343" s="63"/>
      <c r="R2343" s="56"/>
      <c r="S2343" s="60">
        <f t="shared" si="842"/>
        <v>1.0389518280970123E-2</v>
      </c>
      <c r="T2343" s="64">
        <f t="shared" si="843"/>
        <v>-5.3757225433526012E-2</v>
      </c>
      <c r="V2343" s="65"/>
      <c r="W2343" s="65"/>
      <c r="Y2343" s="15" t="str">
        <f t="shared" si="830"/>
        <v>EASY</v>
      </c>
      <c r="AA2343" s="66">
        <f t="shared" si="844"/>
        <v>0.10614282793446961</v>
      </c>
      <c r="AB2343">
        <f>LOOKUP($B2343,'07_L1政策步階'!$A$4:$A$14,'07_L1政策步階'!$C$4:$C$14)</f>
        <v>1</v>
      </c>
      <c r="AC2343" s="65"/>
      <c r="AD2343" s="65"/>
      <c r="AE2343" s="65"/>
      <c r="AF2343" s="65"/>
      <c r="AG2343" s="65"/>
      <c r="AH2343" s="65"/>
      <c r="AI2343" s="65"/>
      <c r="AJ2343" s="65"/>
      <c r="AK2343" s="65"/>
      <c r="AL2343">
        <f t="shared" si="831"/>
        <v>100</v>
      </c>
      <c r="AM2343">
        <f t="shared" si="832"/>
        <v>100</v>
      </c>
      <c r="AN2343" t="str">
        <f t="shared" si="833"/>
        <v/>
      </c>
      <c r="AO2343" t="str">
        <f t="shared" si="834"/>
        <v/>
      </c>
      <c r="AP2343" t="str">
        <f t="shared" si="835"/>
        <v/>
      </c>
      <c r="AQ2343" t="str">
        <f t="shared" si="836"/>
        <v/>
      </c>
      <c r="AR2343" t="str">
        <f t="shared" si="837"/>
        <v/>
      </c>
      <c r="AS2343" t="str">
        <f t="shared" si="838"/>
        <v/>
      </c>
      <c r="AT2343" t="str">
        <f t="shared" si="839"/>
        <v/>
      </c>
      <c r="AU2343" t="str">
        <f t="shared" si="840"/>
        <v/>
      </c>
      <c r="AV2343" t="str">
        <f t="shared" si="841"/>
        <v/>
      </c>
      <c r="AW2343">
        <f>'01_指標庫'!$H$4*ISNUMBER($F2343)+'01_指標庫'!$H$5*ISNUMBER($AA2343)+'01_指標庫'!$H$6*ISNUMBER($G2343)+'01_指標庫'!$H$7*ISNUMBER($H2343)+'01_指標庫'!$H$8*ISNUMBER($AF2343)+'01_指標庫'!$H$9*ISNUMBER($AG2343)+'01_指標庫'!$H$10*ISNUMBER($AB2343)+'01_指標庫'!$H$11*ISNUMBER($AC2343)+'01_指標庫'!$H$12*ISNUMBER($AD2343)+'01_指標庫'!$H$13*ISNUMBER($AE2343)+'01_指標庫'!$H$14*ISNUMBER($I2343)+'01_指標庫'!$H$15*ISNUMBER($AH2343)+'01_指標庫'!$H$16*ISNUMBER($K2343)+'01_指標庫'!$H$17*ISNUMBER($AI2343)+'01_指標庫'!$H$18*ISNUMBER($AJ2343)+'01_指標庫'!$H$19*ISNUMBER($AK2343)+'01_指標庫'!$H$20*ISNUMBER($BB2343)+'01_指標庫'!$H$21*ISNUMBER($BC2343)</f>
        <v>51</v>
      </c>
      <c r="AX2343">
        <f>IF(AW2343=0,50,ROUND(('01_指標庫'!$H$4*IF(ISNUMBER($F2343),L2343,0)+'01_指標庫'!$H$5*IF(ISNUMBER($AA2343),AL2343,0)+'01_指標庫'!$H$6*IF(ISNUMBER($G2343),M2343,0)+'01_指標庫'!$H$7*IF(ISNUMBER($H2343),N2343,0)+'01_指標庫'!$H$8*IF(ISNUMBER($AF2343),AQ2343,0)+'01_指標庫'!$H$9*IF(ISNUMBER($AG2343),AR2343,0)+'01_指標庫'!$H$10*IF(ISNUMBER($AB2343),AM2343,0)+'01_指標庫'!$H$11*IF(ISNUMBER($AC2343),AN2343,0)+'01_指標庫'!$H$12*IF(ISNUMBER($AD2343),AO2343,0)+'01_指標庫'!$H$13*IF(ISNUMBER($AE2343),AP2343,0)+'01_指標庫'!$H$14*IF(ISNUMBER($I2343),O2343,0)+'01_指標庫'!$H$15*IF(ISNUMBER($AH2343),AS2343,0)+'01_指標庫'!$H$16*IF(ISNUMBER($K2343),P2343,0)+'01_指標庫'!$H$17*IF(ISNUMBER($AI2343),AT2343,0)+'01_指標庫'!$H$18*IF(ISNUMBER($AJ2343),AU2343,0)+'01_指標庫'!$H$19*IF(ISNUMBER($AK2343),AV2343,0)+'01_指標庫'!$H$20*IF(ISNUMBER($BB2343),BB2343,0)+'01_指標庫'!$H$21*IF(ISNUMBER($BC2343),BC2343,0))/AW2343,1))</f>
        <v>94.1</v>
      </c>
      <c r="AY2343" s="67"/>
      <c r="AZ2343" s="67"/>
      <c r="BA2343" s="66">
        <f t="shared" si="845"/>
        <v>8.2383564948185217E-3</v>
      </c>
      <c r="BB2343">
        <f t="shared" si="846"/>
        <v>50</v>
      </c>
      <c r="BC2343" t="str">
        <f t="shared" si="847"/>
        <v/>
      </c>
    </row>
    <row r="2344" spans="1:55" ht="15" customHeight="1">
      <c r="A2344" s="56">
        <v>2340</v>
      </c>
      <c r="B2344" s="57">
        <v>45957</v>
      </c>
      <c r="C2344" s="56">
        <v>2025</v>
      </c>
      <c r="D2344" s="58" t="s">
        <v>236</v>
      </c>
      <c r="E2344" s="59">
        <v>25821.55</v>
      </c>
      <c r="F2344" s="60">
        <v>0.17549600000000001</v>
      </c>
      <c r="G2344" s="60">
        <v>0</v>
      </c>
      <c r="H2344" s="61">
        <v>0.71430000000000005</v>
      </c>
      <c r="I2344" s="62">
        <v>280</v>
      </c>
      <c r="J2344" s="56" t="s">
        <v>235</v>
      </c>
      <c r="K2344" s="63">
        <v>15.79</v>
      </c>
      <c r="L2344" s="56">
        <f t="shared" si="825"/>
        <v>100</v>
      </c>
      <c r="M2344" s="56">
        <f t="shared" si="826"/>
        <v>100</v>
      </c>
      <c r="N2344" s="56">
        <f t="shared" si="827"/>
        <v>100</v>
      </c>
      <c r="O2344" s="56">
        <f t="shared" si="828"/>
        <v>100</v>
      </c>
      <c r="P2344" s="56">
        <f t="shared" si="829"/>
        <v>100</v>
      </c>
      <c r="Q2344" s="63"/>
      <c r="R2344" s="56"/>
      <c r="S2344" s="60">
        <f t="shared" si="842"/>
        <v>1.8273802200159617E-2</v>
      </c>
      <c r="T2344" s="64">
        <f t="shared" si="843"/>
        <v>-3.5430665852168697E-2</v>
      </c>
      <c r="V2344" s="65"/>
      <c r="W2344" s="65"/>
      <c r="Y2344" s="15" t="str">
        <f t="shared" si="830"/>
        <v>EASY</v>
      </c>
      <c r="AA2344" s="66">
        <f t="shared" si="844"/>
        <v>0.10689505847911662</v>
      </c>
      <c r="AB2344">
        <f>LOOKUP($B2344,'07_L1政策步階'!$A$4:$A$14,'07_L1政策步階'!$C$4:$C$14)</f>
        <v>1</v>
      </c>
      <c r="AC2344" s="65"/>
      <c r="AD2344" s="65"/>
      <c r="AE2344" s="65"/>
      <c r="AF2344" s="65"/>
      <c r="AG2344" s="65"/>
      <c r="AH2344" s="65"/>
      <c r="AI2344" s="65"/>
      <c r="AJ2344" s="65"/>
      <c r="AK2344" s="65"/>
      <c r="AL2344">
        <f t="shared" si="831"/>
        <v>100</v>
      </c>
      <c r="AM2344">
        <f t="shared" si="832"/>
        <v>100</v>
      </c>
      <c r="AN2344" t="str">
        <f t="shared" si="833"/>
        <v/>
      </c>
      <c r="AO2344" t="str">
        <f t="shared" si="834"/>
        <v/>
      </c>
      <c r="AP2344" t="str">
        <f t="shared" si="835"/>
        <v/>
      </c>
      <c r="AQ2344" t="str">
        <f t="shared" si="836"/>
        <v/>
      </c>
      <c r="AR2344" t="str">
        <f t="shared" si="837"/>
        <v/>
      </c>
      <c r="AS2344" t="str">
        <f t="shared" si="838"/>
        <v/>
      </c>
      <c r="AT2344" t="str">
        <f t="shared" si="839"/>
        <v/>
      </c>
      <c r="AU2344" t="str">
        <f t="shared" si="840"/>
        <v/>
      </c>
      <c r="AV2344" t="str">
        <f t="shared" si="841"/>
        <v/>
      </c>
      <c r="AW2344">
        <f>'01_指標庫'!$H$4*ISNUMBER($F2344)+'01_指標庫'!$H$5*ISNUMBER($AA2344)+'01_指標庫'!$H$6*ISNUMBER($G2344)+'01_指標庫'!$H$7*ISNUMBER($H2344)+'01_指標庫'!$H$8*ISNUMBER($AF2344)+'01_指標庫'!$H$9*ISNUMBER($AG2344)+'01_指標庫'!$H$10*ISNUMBER($AB2344)+'01_指標庫'!$H$11*ISNUMBER($AC2344)+'01_指標庫'!$H$12*ISNUMBER($AD2344)+'01_指標庫'!$H$13*ISNUMBER($AE2344)+'01_指標庫'!$H$14*ISNUMBER($I2344)+'01_指標庫'!$H$15*ISNUMBER($AH2344)+'01_指標庫'!$H$16*ISNUMBER($K2344)+'01_指標庫'!$H$17*ISNUMBER($AI2344)+'01_指標庫'!$H$18*ISNUMBER($AJ2344)+'01_指標庫'!$H$19*ISNUMBER($AK2344)+'01_指標庫'!$H$20*ISNUMBER($BB2344)+'01_指標庫'!$H$21*ISNUMBER($BC2344)</f>
        <v>51</v>
      </c>
      <c r="AX2344">
        <f>IF(AW2344=0,50,ROUND(('01_指標庫'!$H$4*IF(ISNUMBER($F2344),L2344,0)+'01_指標庫'!$H$5*IF(ISNUMBER($AA2344),AL2344,0)+'01_指標庫'!$H$6*IF(ISNUMBER($G2344),M2344,0)+'01_指標庫'!$H$7*IF(ISNUMBER($H2344),N2344,0)+'01_指標庫'!$H$8*IF(ISNUMBER($AF2344),AQ2344,0)+'01_指標庫'!$H$9*IF(ISNUMBER($AG2344),AR2344,0)+'01_指標庫'!$H$10*IF(ISNUMBER($AB2344),AM2344,0)+'01_指標庫'!$H$11*IF(ISNUMBER($AC2344),AN2344,0)+'01_指標庫'!$H$12*IF(ISNUMBER($AD2344),AO2344,0)+'01_指標庫'!$H$13*IF(ISNUMBER($AE2344),AP2344,0)+'01_指標庫'!$H$14*IF(ISNUMBER($I2344),O2344,0)+'01_指標庫'!$H$15*IF(ISNUMBER($AH2344),AS2344,0)+'01_指標庫'!$H$16*IF(ISNUMBER($K2344),P2344,0)+'01_指標庫'!$H$17*IF(ISNUMBER($AI2344),AT2344,0)+'01_指標庫'!$H$18*IF(ISNUMBER($AJ2344),AU2344,0)+'01_指標庫'!$H$19*IF(ISNUMBER($AK2344),AV2344,0)+'01_指標庫'!$H$20*IF(ISNUMBER($BB2344),BB2344,0)+'01_指標庫'!$H$21*IF(ISNUMBER($BC2344),BC2344,0))/AW2344,1))</f>
        <v>94.1</v>
      </c>
      <c r="AY2344" s="67"/>
      <c r="AZ2344" s="67"/>
      <c r="BA2344" s="66">
        <f t="shared" si="845"/>
        <v>9.361086849530853E-3</v>
      </c>
      <c r="BB2344">
        <f t="shared" si="846"/>
        <v>50</v>
      </c>
      <c r="BC2344" t="str">
        <f t="shared" si="847"/>
        <v/>
      </c>
    </row>
    <row r="2345" spans="1:55" ht="15" customHeight="1">
      <c r="A2345" s="56">
        <v>2341</v>
      </c>
      <c r="B2345" s="57">
        <v>45958</v>
      </c>
      <c r="C2345" s="56">
        <v>2025</v>
      </c>
      <c r="D2345" s="58" t="s">
        <v>237</v>
      </c>
      <c r="E2345" s="59">
        <v>26012.15</v>
      </c>
      <c r="F2345" s="60">
        <v>0.182783</v>
      </c>
      <c r="G2345" s="60">
        <v>0</v>
      </c>
      <c r="H2345" s="61">
        <v>0.69389999999999996</v>
      </c>
      <c r="I2345" s="62">
        <v>282</v>
      </c>
      <c r="J2345" s="56" t="s">
        <v>235</v>
      </c>
      <c r="K2345" s="63">
        <v>16.420000000000002</v>
      </c>
      <c r="L2345" s="56">
        <f t="shared" si="825"/>
        <v>100</v>
      </c>
      <c r="M2345" s="56">
        <f t="shared" si="826"/>
        <v>100</v>
      </c>
      <c r="N2345" s="56">
        <f t="shared" si="827"/>
        <v>100</v>
      </c>
      <c r="O2345" s="56">
        <f t="shared" si="828"/>
        <v>100</v>
      </c>
      <c r="P2345" s="56">
        <f t="shared" si="829"/>
        <v>100</v>
      </c>
      <c r="Q2345" s="63"/>
      <c r="R2345" s="56"/>
      <c r="S2345" s="60">
        <f t="shared" si="842"/>
        <v>7.3814314012907722E-3</v>
      </c>
      <c r="T2345" s="64">
        <f t="shared" si="843"/>
        <v>3.9898670044332007E-2</v>
      </c>
      <c r="V2345" s="65"/>
      <c r="W2345" s="65"/>
      <c r="Y2345" s="15" t="str">
        <f t="shared" si="830"/>
        <v>EASY</v>
      </c>
      <c r="AA2345" s="66">
        <f t="shared" si="844"/>
        <v>0.10768554379609019</v>
      </c>
      <c r="AB2345">
        <f>LOOKUP($B2345,'07_L1政策步階'!$A$4:$A$14,'07_L1政策步階'!$C$4:$C$14)</f>
        <v>1</v>
      </c>
      <c r="AC2345" s="65"/>
      <c r="AD2345" s="65"/>
      <c r="AE2345" s="65"/>
      <c r="AF2345" s="65"/>
      <c r="AG2345" s="65"/>
      <c r="AH2345" s="65"/>
      <c r="AI2345" s="65"/>
      <c r="AJ2345" s="65"/>
      <c r="AK2345" s="65"/>
      <c r="AL2345">
        <f t="shared" si="831"/>
        <v>100</v>
      </c>
      <c r="AM2345">
        <f t="shared" si="832"/>
        <v>100</v>
      </c>
      <c r="AN2345" t="str">
        <f t="shared" si="833"/>
        <v/>
      </c>
      <c r="AO2345" t="str">
        <f t="shared" si="834"/>
        <v/>
      </c>
      <c r="AP2345" t="str">
        <f t="shared" si="835"/>
        <v/>
      </c>
      <c r="AQ2345" t="str">
        <f t="shared" si="836"/>
        <v/>
      </c>
      <c r="AR2345" t="str">
        <f t="shared" si="837"/>
        <v/>
      </c>
      <c r="AS2345" t="str">
        <f t="shared" si="838"/>
        <v/>
      </c>
      <c r="AT2345" t="str">
        <f t="shared" si="839"/>
        <v/>
      </c>
      <c r="AU2345" t="str">
        <f t="shared" si="840"/>
        <v/>
      </c>
      <c r="AV2345" t="str">
        <f t="shared" si="841"/>
        <v/>
      </c>
      <c r="AW2345">
        <f>'01_指標庫'!$H$4*ISNUMBER($F2345)+'01_指標庫'!$H$5*ISNUMBER($AA2345)+'01_指標庫'!$H$6*ISNUMBER($G2345)+'01_指標庫'!$H$7*ISNUMBER($H2345)+'01_指標庫'!$H$8*ISNUMBER($AF2345)+'01_指標庫'!$H$9*ISNUMBER($AG2345)+'01_指標庫'!$H$10*ISNUMBER($AB2345)+'01_指標庫'!$H$11*ISNUMBER($AC2345)+'01_指標庫'!$H$12*ISNUMBER($AD2345)+'01_指標庫'!$H$13*ISNUMBER($AE2345)+'01_指標庫'!$H$14*ISNUMBER($I2345)+'01_指標庫'!$H$15*ISNUMBER($AH2345)+'01_指標庫'!$H$16*ISNUMBER($K2345)+'01_指標庫'!$H$17*ISNUMBER($AI2345)+'01_指標庫'!$H$18*ISNUMBER($AJ2345)+'01_指標庫'!$H$19*ISNUMBER($AK2345)+'01_指標庫'!$H$20*ISNUMBER($BB2345)+'01_指標庫'!$H$21*ISNUMBER($BC2345)</f>
        <v>51</v>
      </c>
      <c r="AX2345">
        <f>IF(AW2345=0,50,ROUND(('01_指標庫'!$H$4*IF(ISNUMBER($F2345),L2345,0)+'01_指標庫'!$H$5*IF(ISNUMBER($AA2345),AL2345,0)+'01_指標庫'!$H$6*IF(ISNUMBER($G2345),M2345,0)+'01_指標庫'!$H$7*IF(ISNUMBER($H2345),N2345,0)+'01_指標庫'!$H$8*IF(ISNUMBER($AF2345),AQ2345,0)+'01_指標庫'!$H$9*IF(ISNUMBER($AG2345),AR2345,0)+'01_指標庫'!$H$10*IF(ISNUMBER($AB2345),AM2345,0)+'01_指標庫'!$H$11*IF(ISNUMBER($AC2345),AN2345,0)+'01_指標庫'!$H$12*IF(ISNUMBER($AD2345),AO2345,0)+'01_指標庫'!$H$13*IF(ISNUMBER($AE2345),AP2345,0)+'01_指標庫'!$H$14*IF(ISNUMBER($I2345),O2345,0)+'01_指標庫'!$H$15*IF(ISNUMBER($AH2345),AS2345,0)+'01_指標庫'!$H$16*IF(ISNUMBER($K2345),P2345,0)+'01_指標庫'!$H$17*IF(ISNUMBER($AI2345),AT2345,0)+'01_指標庫'!$H$18*IF(ISNUMBER($AJ2345),AU2345,0)+'01_指標庫'!$H$19*IF(ISNUMBER($AK2345),AV2345,0)+'01_指標庫'!$H$20*IF(ISNUMBER($BB2345),BB2345,0)+'01_指標庫'!$H$21*IF(ISNUMBER($BC2345),BC2345,0))/AW2345,1))</f>
        <v>100</v>
      </c>
      <c r="AY2345" s="67"/>
      <c r="AZ2345" s="67"/>
      <c r="BA2345" s="66">
        <f t="shared" si="845"/>
        <v>1.0647747580853961E-2</v>
      </c>
      <c r="BB2345">
        <f t="shared" si="846"/>
        <v>100</v>
      </c>
      <c r="BC2345" t="str">
        <f t="shared" si="847"/>
        <v/>
      </c>
    </row>
    <row r="2346" spans="1:55" ht="15" customHeight="1">
      <c r="A2346" s="56">
        <v>2342</v>
      </c>
      <c r="B2346" s="57">
        <v>45959</v>
      </c>
      <c r="C2346" s="56">
        <v>2025</v>
      </c>
      <c r="D2346" s="58" t="s">
        <v>238</v>
      </c>
      <c r="E2346" s="59">
        <v>26119.85</v>
      </c>
      <c r="F2346" s="60">
        <v>0.18624099999999999</v>
      </c>
      <c r="G2346" s="60">
        <v>0</v>
      </c>
      <c r="H2346" s="61">
        <v>0.65310000000000001</v>
      </c>
      <c r="I2346" s="62">
        <v>276</v>
      </c>
      <c r="J2346" s="56" t="s">
        <v>235</v>
      </c>
      <c r="K2346" s="63">
        <v>16.920000000000002</v>
      </c>
      <c r="L2346" s="56">
        <f t="shared" si="825"/>
        <v>100</v>
      </c>
      <c r="M2346" s="56">
        <f t="shared" si="826"/>
        <v>100</v>
      </c>
      <c r="N2346" s="56">
        <f t="shared" si="827"/>
        <v>100</v>
      </c>
      <c r="O2346" s="56">
        <f t="shared" si="828"/>
        <v>100</v>
      </c>
      <c r="P2346" s="56">
        <f t="shared" si="829"/>
        <v>100</v>
      </c>
      <c r="Q2346" s="63"/>
      <c r="R2346" s="56"/>
      <c r="S2346" s="60">
        <f t="shared" si="842"/>
        <v>4.1403728642190885E-3</v>
      </c>
      <c r="T2346" s="64">
        <f t="shared" si="843"/>
        <v>3.0450669914738215E-2</v>
      </c>
      <c r="V2346" s="65"/>
      <c r="W2346" s="65"/>
      <c r="Y2346" s="15" t="str">
        <f t="shared" si="830"/>
        <v>EASY</v>
      </c>
      <c r="AA2346" s="66">
        <f t="shared" si="844"/>
        <v>0.10882789177926111</v>
      </c>
      <c r="AB2346">
        <f>LOOKUP($B2346,'07_L1政策步階'!$A$4:$A$14,'07_L1政策步階'!$C$4:$C$14)</f>
        <v>1</v>
      </c>
      <c r="AC2346" s="65"/>
      <c r="AD2346" s="65"/>
      <c r="AE2346" s="65"/>
      <c r="AF2346" s="65"/>
      <c r="AG2346" s="65"/>
      <c r="AH2346" s="65"/>
      <c r="AI2346" s="65"/>
      <c r="AJ2346" s="65"/>
      <c r="AK2346" s="65"/>
      <c r="AL2346">
        <f t="shared" si="831"/>
        <v>100</v>
      </c>
      <c r="AM2346">
        <f t="shared" si="832"/>
        <v>100</v>
      </c>
      <c r="AN2346" t="str">
        <f t="shared" si="833"/>
        <v/>
      </c>
      <c r="AO2346" t="str">
        <f t="shared" si="834"/>
        <v/>
      </c>
      <c r="AP2346" t="str">
        <f t="shared" si="835"/>
        <v/>
      </c>
      <c r="AQ2346" t="str">
        <f t="shared" si="836"/>
        <v/>
      </c>
      <c r="AR2346" t="str">
        <f t="shared" si="837"/>
        <v/>
      </c>
      <c r="AS2346" t="str">
        <f t="shared" si="838"/>
        <v/>
      </c>
      <c r="AT2346" t="str">
        <f t="shared" si="839"/>
        <v/>
      </c>
      <c r="AU2346" t="str">
        <f t="shared" si="840"/>
        <v/>
      </c>
      <c r="AV2346" t="str">
        <f t="shared" si="841"/>
        <v/>
      </c>
      <c r="AW2346">
        <f>'01_指標庫'!$H$4*ISNUMBER($F2346)+'01_指標庫'!$H$5*ISNUMBER($AA2346)+'01_指標庫'!$H$6*ISNUMBER($G2346)+'01_指標庫'!$H$7*ISNUMBER($H2346)+'01_指標庫'!$H$8*ISNUMBER($AF2346)+'01_指標庫'!$H$9*ISNUMBER($AG2346)+'01_指標庫'!$H$10*ISNUMBER($AB2346)+'01_指標庫'!$H$11*ISNUMBER($AC2346)+'01_指標庫'!$H$12*ISNUMBER($AD2346)+'01_指標庫'!$H$13*ISNUMBER($AE2346)+'01_指標庫'!$H$14*ISNUMBER($I2346)+'01_指標庫'!$H$15*ISNUMBER($AH2346)+'01_指標庫'!$H$16*ISNUMBER($K2346)+'01_指標庫'!$H$17*ISNUMBER($AI2346)+'01_指標庫'!$H$18*ISNUMBER($AJ2346)+'01_指標庫'!$H$19*ISNUMBER($AK2346)+'01_指標庫'!$H$20*ISNUMBER($BB2346)+'01_指標庫'!$H$21*ISNUMBER($BC2346)</f>
        <v>51</v>
      </c>
      <c r="AX2346">
        <f>IF(AW2346=0,50,ROUND(('01_指標庫'!$H$4*IF(ISNUMBER($F2346),L2346,0)+'01_指標庫'!$H$5*IF(ISNUMBER($AA2346),AL2346,0)+'01_指標庫'!$H$6*IF(ISNUMBER($G2346),M2346,0)+'01_指標庫'!$H$7*IF(ISNUMBER($H2346),N2346,0)+'01_指標庫'!$H$8*IF(ISNUMBER($AF2346),AQ2346,0)+'01_指標庫'!$H$9*IF(ISNUMBER($AG2346),AR2346,0)+'01_指標庫'!$H$10*IF(ISNUMBER($AB2346),AM2346,0)+'01_指標庫'!$H$11*IF(ISNUMBER($AC2346),AN2346,0)+'01_指標庫'!$H$12*IF(ISNUMBER($AD2346),AO2346,0)+'01_指標庫'!$H$13*IF(ISNUMBER($AE2346),AP2346,0)+'01_指標庫'!$H$14*IF(ISNUMBER($I2346),O2346,0)+'01_指標庫'!$H$15*IF(ISNUMBER($AH2346),AS2346,0)+'01_指標庫'!$H$16*IF(ISNUMBER($K2346),P2346,0)+'01_指標庫'!$H$17*IF(ISNUMBER($AI2346),AT2346,0)+'01_指標庫'!$H$18*IF(ISNUMBER($AJ2346),AU2346,0)+'01_指標庫'!$H$19*IF(ISNUMBER($AK2346),AV2346,0)+'01_指標庫'!$H$20*IF(ISNUMBER($BB2346),BB2346,0)+'01_指標庫'!$H$21*IF(ISNUMBER($BC2346),BC2346,0))/AW2346,1))</f>
        <v>100</v>
      </c>
      <c r="AY2346" s="67"/>
      <c r="AZ2346" s="67"/>
      <c r="BA2346" s="66">
        <f t="shared" si="845"/>
        <v>1.4965608823281906E-2</v>
      </c>
      <c r="BB2346">
        <f t="shared" si="846"/>
        <v>100</v>
      </c>
      <c r="BC2346" t="str">
        <f t="shared" si="847"/>
        <v/>
      </c>
    </row>
    <row r="2347" spans="1:55" ht="15" customHeight="1">
      <c r="A2347" s="56">
        <v>2343</v>
      </c>
      <c r="B2347" s="57">
        <v>45960</v>
      </c>
      <c r="C2347" s="56">
        <v>2025</v>
      </c>
      <c r="D2347" s="58" t="s">
        <v>239</v>
      </c>
      <c r="E2347" s="59">
        <v>25734.81</v>
      </c>
      <c r="F2347" s="60">
        <v>0.167435</v>
      </c>
      <c r="G2347" s="60">
        <v>-1.4741000000000001E-2</v>
      </c>
      <c r="H2347" s="61">
        <v>0.61219999999999997</v>
      </c>
      <c r="I2347" s="62">
        <v>285</v>
      </c>
      <c r="J2347" s="56" t="s">
        <v>235</v>
      </c>
      <c r="K2347" s="63">
        <v>16.91</v>
      </c>
      <c r="L2347" s="56">
        <f t="shared" si="825"/>
        <v>100</v>
      </c>
      <c r="M2347" s="56">
        <f t="shared" si="826"/>
        <v>100</v>
      </c>
      <c r="N2347" s="56">
        <f t="shared" si="827"/>
        <v>100</v>
      </c>
      <c r="O2347" s="56">
        <f t="shared" si="828"/>
        <v>100</v>
      </c>
      <c r="P2347" s="56">
        <f t="shared" si="829"/>
        <v>100</v>
      </c>
      <c r="Q2347" s="63"/>
      <c r="R2347" s="56"/>
      <c r="S2347" s="60">
        <f t="shared" si="842"/>
        <v>-1.4741279142108321E-2</v>
      </c>
      <c r="T2347" s="64">
        <f t="shared" si="843"/>
        <v>-5.910165484634966E-4</v>
      </c>
      <c r="V2347" s="65"/>
      <c r="W2347" s="65"/>
      <c r="Y2347" s="15" t="str">
        <f t="shared" si="830"/>
        <v>EASY</v>
      </c>
      <c r="AA2347" s="66">
        <f t="shared" si="844"/>
        <v>0.10983086341202219</v>
      </c>
      <c r="AB2347">
        <f>LOOKUP($B2347,'07_L1政策步階'!$A$4:$A$14,'07_L1政策步階'!$C$4:$C$14)</f>
        <v>1</v>
      </c>
      <c r="AC2347" s="65"/>
      <c r="AD2347" s="65"/>
      <c r="AE2347" s="65"/>
      <c r="AF2347" s="65"/>
      <c r="AG2347" s="65"/>
      <c r="AH2347" s="65"/>
      <c r="AI2347" s="65"/>
      <c r="AJ2347" s="65"/>
      <c r="AK2347" s="65"/>
      <c r="AL2347">
        <f t="shared" si="831"/>
        <v>100</v>
      </c>
      <c r="AM2347">
        <f t="shared" si="832"/>
        <v>100</v>
      </c>
      <c r="AN2347" t="str">
        <f t="shared" si="833"/>
        <v/>
      </c>
      <c r="AO2347" t="str">
        <f t="shared" si="834"/>
        <v/>
      </c>
      <c r="AP2347" t="str">
        <f t="shared" si="835"/>
        <v/>
      </c>
      <c r="AQ2347" t="str">
        <f t="shared" si="836"/>
        <v/>
      </c>
      <c r="AR2347" t="str">
        <f t="shared" si="837"/>
        <v/>
      </c>
      <c r="AS2347" t="str">
        <f t="shared" si="838"/>
        <v/>
      </c>
      <c r="AT2347" t="str">
        <f t="shared" si="839"/>
        <v/>
      </c>
      <c r="AU2347" t="str">
        <f t="shared" si="840"/>
        <v/>
      </c>
      <c r="AV2347" t="str">
        <f t="shared" si="841"/>
        <v/>
      </c>
      <c r="AW2347">
        <f>'01_指標庫'!$H$4*ISNUMBER($F2347)+'01_指標庫'!$H$5*ISNUMBER($AA2347)+'01_指標庫'!$H$6*ISNUMBER($G2347)+'01_指標庫'!$H$7*ISNUMBER($H2347)+'01_指標庫'!$H$8*ISNUMBER($AF2347)+'01_指標庫'!$H$9*ISNUMBER($AG2347)+'01_指標庫'!$H$10*ISNUMBER($AB2347)+'01_指標庫'!$H$11*ISNUMBER($AC2347)+'01_指標庫'!$H$12*ISNUMBER($AD2347)+'01_指標庫'!$H$13*ISNUMBER($AE2347)+'01_指標庫'!$H$14*ISNUMBER($I2347)+'01_指標庫'!$H$15*ISNUMBER($AH2347)+'01_指標庫'!$H$16*ISNUMBER($K2347)+'01_指標庫'!$H$17*ISNUMBER($AI2347)+'01_指標庫'!$H$18*ISNUMBER($AJ2347)+'01_指標庫'!$H$19*ISNUMBER($AK2347)+'01_指標庫'!$H$20*ISNUMBER($BB2347)+'01_指標庫'!$H$21*ISNUMBER($BC2347)</f>
        <v>51</v>
      </c>
      <c r="AX2347">
        <f>IF(AW2347=0,50,ROUND(('01_指標庫'!$H$4*IF(ISNUMBER($F2347),L2347,0)+'01_指標庫'!$H$5*IF(ISNUMBER($AA2347),AL2347,0)+'01_指標庫'!$H$6*IF(ISNUMBER($G2347),M2347,0)+'01_指標庫'!$H$7*IF(ISNUMBER($H2347),N2347,0)+'01_指標庫'!$H$8*IF(ISNUMBER($AF2347),AQ2347,0)+'01_指標庫'!$H$9*IF(ISNUMBER($AG2347),AR2347,0)+'01_指標庫'!$H$10*IF(ISNUMBER($AB2347),AM2347,0)+'01_指標庫'!$H$11*IF(ISNUMBER($AC2347),AN2347,0)+'01_指標庫'!$H$12*IF(ISNUMBER($AD2347),AO2347,0)+'01_指標庫'!$H$13*IF(ISNUMBER($AE2347),AP2347,0)+'01_指標庫'!$H$14*IF(ISNUMBER($I2347),O2347,0)+'01_指標庫'!$H$15*IF(ISNUMBER($AH2347),AS2347,0)+'01_指標庫'!$H$16*IF(ISNUMBER($K2347),P2347,0)+'01_指標庫'!$H$17*IF(ISNUMBER($AI2347),AT2347,0)+'01_指標庫'!$H$18*IF(ISNUMBER($AJ2347),AU2347,0)+'01_指標庫'!$H$19*IF(ISNUMBER($AK2347),AV2347,0)+'01_指標庫'!$H$20*IF(ISNUMBER($BB2347),BB2347,0)+'01_指標庫'!$H$21*IF(ISNUMBER($BC2347),BC2347,0))/AW2347,1))</f>
        <v>100</v>
      </c>
      <c r="AY2347" s="67"/>
      <c r="AZ2347" s="67"/>
      <c r="BA2347" s="66">
        <f t="shared" si="845"/>
        <v>1.5678308807903774E-2</v>
      </c>
      <c r="BB2347">
        <f t="shared" si="846"/>
        <v>100</v>
      </c>
      <c r="BC2347" t="str">
        <f t="shared" si="847"/>
        <v/>
      </c>
    </row>
    <row r="2348" spans="1:55" ht="15" customHeight="1">
      <c r="A2348" s="56">
        <v>2344</v>
      </c>
      <c r="B2348" s="57">
        <v>45961</v>
      </c>
      <c r="C2348" s="56">
        <v>2025</v>
      </c>
      <c r="D2348" s="58" t="s">
        <v>234</v>
      </c>
      <c r="E2348" s="59">
        <v>25858.13</v>
      </c>
      <c r="F2348" s="60">
        <v>0.17180100000000001</v>
      </c>
      <c r="G2348" s="60">
        <v>-1.0019999999999999E-2</v>
      </c>
      <c r="H2348" s="61">
        <v>0.61219999999999997</v>
      </c>
      <c r="I2348" s="62">
        <v>294</v>
      </c>
      <c r="J2348" s="56" t="s">
        <v>235</v>
      </c>
      <c r="K2348" s="63">
        <v>17.440000000000001</v>
      </c>
      <c r="L2348" s="56">
        <f t="shared" si="825"/>
        <v>100</v>
      </c>
      <c r="M2348" s="56">
        <f t="shared" si="826"/>
        <v>100</v>
      </c>
      <c r="N2348" s="56">
        <f t="shared" si="827"/>
        <v>100</v>
      </c>
      <c r="O2348" s="56">
        <f t="shared" si="828"/>
        <v>100</v>
      </c>
      <c r="P2348" s="56">
        <f t="shared" si="829"/>
        <v>100</v>
      </c>
      <c r="Q2348" s="63"/>
      <c r="R2348" s="56"/>
      <c r="S2348" s="60">
        <f t="shared" si="842"/>
        <v>4.7919530006244049E-3</v>
      </c>
      <c r="T2348" s="64">
        <f t="shared" si="843"/>
        <v>3.1342400946185789E-2</v>
      </c>
      <c r="V2348" s="65"/>
      <c r="W2348" s="65"/>
      <c r="Y2348" s="15" t="str">
        <f t="shared" si="830"/>
        <v>EASY</v>
      </c>
      <c r="AA2348" s="66">
        <f t="shared" si="844"/>
        <v>0.11113019541903846</v>
      </c>
      <c r="AB2348">
        <f>LOOKUP($B2348,'07_L1政策步階'!$A$4:$A$14,'07_L1政策步階'!$C$4:$C$14)</f>
        <v>1</v>
      </c>
      <c r="AC2348" s="65"/>
      <c r="AD2348" s="65"/>
      <c r="AE2348" s="65"/>
      <c r="AF2348" s="65"/>
      <c r="AG2348" s="65"/>
      <c r="AH2348" s="65"/>
      <c r="AI2348" s="65"/>
      <c r="AJ2348" s="65"/>
      <c r="AK2348" s="65"/>
      <c r="AL2348">
        <f t="shared" si="831"/>
        <v>100</v>
      </c>
      <c r="AM2348">
        <f t="shared" si="832"/>
        <v>100</v>
      </c>
      <c r="AN2348" t="str">
        <f t="shared" si="833"/>
        <v/>
      </c>
      <c r="AO2348" t="str">
        <f t="shared" si="834"/>
        <v/>
      </c>
      <c r="AP2348" t="str">
        <f t="shared" si="835"/>
        <v/>
      </c>
      <c r="AQ2348" t="str">
        <f t="shared" si="836"/>
        <v/>
      </c>
      <c r="AR2348" t="str">
        <f t="shared" si="837"/>
        <v/>
      </c>
      <c r="AS2348" t="str">
        <f t="shared" si="838"/>
        <v/>
      </c>
      <c r="AT2348" t="str">
        <f t="shared" si="839"/>
        <v/>
      </c>
      <c r="AU2348" t="str">
        <f t="shared" si="840"/>
        <v/>
      </c>
      <c r="AV2348" t="str">
        <f t="shared" si="841"/>
        <v/>
      </c>
      <c r="AW2348">
        <f>'01_指標庫'!$H$4*ISNUMBER($F2348)+'01_指標庫'!$H$5*ISNUMBER($AA2348)+'01_指標庫'!$H$6*ISNUMBER($G2348)+'01_指標庫'!$H$7*ISNUMBER($H2348)+'01_指標庫'!$H$8*ISNUMBER($AF2348)+'01_指標庫'!$H$9*ISNUMBER($AG2348)+'01_指標庫'!$H$10*ISNUMBER($AB2348)+'01_指標庫'!$H$11*ISNUMBER($AC2348)+'01_指標庫'!$H$12*ISNUMBER($AD2348)+'01_指標庫'!$H$13*ISNUMBER($AE2348)+'01_指標庫'!$H$14*ISNUMBER($I2348)+'01_指標庫'!$H$15*ISNUMBER($AH2348)+'01_指標庫'!$H$16*ISNUMBER($K2348)+'01_指標庫'!$H$17*ISNUMBER($AI2348)+'01_指標庫'!$H$18*ISNUMBER($AJ2348)+'01_指標庫'!$H$19*ISNUMBER($AK2348)+'01_指標庫'!$H$20*ISNUMBER($BB2348)+'01_指標庫'!$H$21*ISNUMBER($BC2348)</f>
        <v>51</v>
      </c>
      <c r="AX2348">
        <f>IF(AW2348=0,50,ROUND(('01_指標庫'!$H$4*IF(ISNUMBER($F2348),L2348,0)+'01_指標庫'!$H$5*IF(ISNUMBER($AA2348),AL2348,0)+'01_指標庫'!$H$6*IF(ISNUMBER($G2348),M2348,0)+'01_指標庫'!$H$7*IF(ISNUMBER($H2348),N2348,0)+'01_指標庫'!$H$8*IF(ISNUMBER($AF2348),AQ2348,0)+'01_指標庫'!$H$9*IF(ISNUMBER($AG2348),AR2348,0)+'01_指標庫'!$H$10*IF(ISNUMBER($AB2348),AM2348,0)+'01_指標庫'!$H$11*IF(ISNUMBER($AC2348),AN2348,0)+'01_指標庫'!$H$12*IF(ISNUMBER($AD2348),AO2348,0)+'01_指標庫'!$H$13*IF(ISNUMBER($AE2348),AP2348,0)+'01_指標庫'!$H$14*IF(ISNUMBER($I2348),O2348,0)+'01_指標庫'!$H$15*IF(ISNUMBER($AH2348),AS2348,0)+'01_指標庫'!$H$16*IF(ISNUMBER($K2348),P2348,0)+'01_指標庫'!$H$17*IF(ISNUMBER($AI2348),AT2348,0)+'01_指標庫'!$H$18*IF(ISNUMBER($AJ2348),AU2348,0)+'01_指標庫'!$H$19*IF(ISNUMBER($AK2348),AV2348,0)+'01_指標庫'!$H$20*IF(ISNUMBER($BB2348),BB2348,0)+'01_指標庫'!$H$21*IF(ISNUMBER($BC2348),BC2348,0))/AW2348,1))</f>
        <v>100</v>
      </c>
      <c r="AY2348" s="67"/>
      <c r="AZ2348" s="67"/>
      <c r="BA2348" s="66">
        <f t="shared" si="845"/>
        <v>1.5456680604392981E-2</v>
      </c>
      <c r="BB2348">
        <f t="shared" si="846"/>
        <v>100</v>
      </c>
      <c r="BC2348" t="str">
        <f t="shared" si="847"/>
        <v/>
      </c>
    </row>
    <row r="2349" spans="1:55" ht="15" customHeight="1">
      <c r="A2349" s="56">
        <v>2345</v>
      </c>
      <c r="B2349" s="57">
        <v>45964</v>
      </c>
      <c r="C2349" s="56">
        <v>2025</v>
      </c>
      <c r="D2349" s="58" t="s">
        <v>236</v>
      </c>
      <c r="E2349" s="59">
        <v>25972.94</v>
      </c>
      <c r="F2349" s="60">
        <v>0.175703</v>
      </c>
      <c r="G2349" s="60">
        <v>-5.6239999999999997E-3</v>
      </c>
      <c r="H2349" s="61">
        <v>0.61219999999999997</v>
      </c>
      <c r="I2349" s="62">
        <v>304</v>
      </c>
      <c r="J2349" s="56" t="s">
        <v>235</v>
      </c>
      <c r="K2349" s="63">
        <v>17.170000000000002</v>
      </c>
      <c r="L2349" s="56">
        <f t="shared" si="825"/>
        <v>100</v>
      </c>
      <c r="M2349" s="56">
        <f t="shared" si="826"/>
        <v>100</v>
      </c>
      <c r="N2349" s="56">
        <f t="shared" si="827"/>
        <v>100</v>
      </c>
      <c r="O2349" s="56">
        <f t="shared" si="828"/>
        <v>100</v>
      </c>
      <c r="P2349" s="56">
        <f t="shared" si="829"/>
        <v>100</v>
      </c>
      <c r="Q2349" s="63"/>
      <c r="R2349" s="56"/>
      <c r="S2349" s="60">
        <f t="shared" si="842"/>
        <v>4.4399962410273108E-3</v>
      </c>
      <c r="T2349" s="64">
        <f t="shared" si="843"/>
        <v>-1.5481651376146766E-2</v>
      </c>
      <c r="V2349" s="65"/>
      <c r="W2349" s="65"/>
      <c r="Y2349" s="15" t="str">
        <f t="shared" si="830"/>
        <v>EASY</v>
      </c>
      <c r="AA2349" s="66">
        <f t="shared" si="844"/>
        <v>0.11214305247578515</v>
      </c>
      <c r="AB2349">
        <f>LOOKUP($B2349,'07_L1政策步階'!$A$4:$A$14,'07_L1政策步階'!$C$4:$C$14)</f>
        <v>1</v>
      </c>
      <c r="AC2349" s="65"/>
      <c r="AD2349" s="65"/>
      <c r="AE2349" s="65"/>
      <c r="AF2349" s="65"/>
      <c r="AG2349" s="65"/>
      <c r="AH2349" s="65"/>
      <c r="AI2349" s="65"/>
      <c r="AJ2349" s="65"/>
      <c r="AK2349" s="65"/>
      <c r="AL2349">
        <f t="shared" si="831"/>
        <v>100</v>
      </c>
      <c r="AM2349">
        <f t="shared" si="832"/>
        <v>100</v>
      </c>
      <c r="AN2349" t="str">
        <f t="shared" si="833"/>
        <v/>
      </c>
      <c r="AO2349" t="str">
        <f t="shared" si="834"/>
        <v/>
      </c>
      <c r="AP2349" t="str">
        <f t="shared" si="835"/>
        <v/>
      </c>
      <c r="AQ2349" t="str">
        <f t="shared" si="836"/>
        <v/>
      </c>
      <c r="AR2349" t="str">
        <f t="shared" si="837"/>
        <v/>
      </c>
      <c r="AS2349" t="str">
        <f t="shared" si="838"/>
        <v/>
      </c>
      <c r="AT2349" t="str">
        <f t="shared" si="839"/>
        <v/>
      </c>
      <c r="AU2349" t="str">
        <f t="shared" si="840"/>
        <v/>
      </c>
      <c r="AV2349" t="str">
        <f t="shared" si="841"/>
        <v/>
      </c>
      <c r="AW2349">
        <f>'01_指標庫'!$H$4*ISNUMBER($F2349)+'01_指標庫'!$H$5*ISNUMBER($AA2349)+'01_指標庫'!$H$6*ISNUMBER($G2349)+'01_指標庫'!$H$7*ISNUMBER($H2349)+'01_指標庫'!$H$8*ISNUMBER($AF2349)+'01_指標庫'!$H$9*ISNUMBER($AG2349)+'01_指標庫'!$H$10*ISNUMBER($AB2349)+'01_指標庫'!$H$11*ISNUMBER($AC2349)+'01_指標庫'!$H$12*ISNUMBER($AD2349)+'01_指標庫'!$H$13*ISNUMBER($AE2349)+'01_指標庫'!$H$14*ISNUMBER($I2349)+'01_指標庫'!$H$15*ISNUMBER($AH2349)+'01_指標庫'!$H$16*ISNUMBER($K2349)+'01_指標庫'!$H$17*ISNUMBER($AI2349)+'01_指標庫'!$H$18*ISNUMBER($AJ2349)+'01_指標庫'!$H$19*ISNUMBER($AK2349)+'01_指標庫'!$H$20*ISNUMBER($BB2349)+'01_指標庫'!$H$21*ISNUMBER($BC2349)</f>
        <v>51</v>
      </c>
      <c r="AX2349">
        <f>IF(AW2349=0,50,ROUND(('01_指標庫'!$H$4*IF(ISNUMBER($F2349),L2349,0)+'01_指標庫'!$H$5*IF(ISNUMBER($AA2349),AL2349,0)+'01_指標庫'!$H$6*IF(ISNUMBER($G2349),M2349,0)+'01_指標庫'!$H$7*IF(ISNUMBER($H2349),N2349,0)+'01_指標庫'!$H$8*IF(ISNUMBER($AF2349),AQ2349,0)+'01_指標庫'!$H$9*IF(ISNUMBER($AG2349),AR2349,0)+'01_指標庫'!$H$10*IF(ISNUMBER($AB2349),AM2349,0)+'01_指標庫'!$H$11*IF(ISNUMBER($AC2349),AN2349,0)+'01_指標庫'!$H$12*IF(ISNUMBER($AD2349),AO2349,0)+'01_指標庫'!$H$13*IF(ISNUMBER($AE2349),AP2349,0)+'01_指標庫'!$H$14*IF(ISNUMBER($I2349),O2349,0)+'01_指標庫'!$H$15*IF(ISNUMBER($AH2349),AS2349,0)+'01_指標庫'!$H$16*IF(ISNUMBER($K2349),P2349,0)+'01_指標庫'!$H$17*IF(ISNUMBER($AI2349),AT2349,0)+'01_指標庫'!$H$18*IF(ISNUMBER($AJ2349),AU2349,0)+'01_指標庫'!$H$19*IF(ISNUMBER($AK2349),AV2349,0)+'01_指標庫'!$H$20*IF(ISNUMBER($BB2349),BB2349,0)+'01_指標庫'!$H$21*IF(ISNUMBER($BC2349),BC2349,0))/AW2349,1))</f>
        <v>100</v>
      </c>
      <c r="AY2349" s="67"/>
      <c r="AZ2349" s="67"/>
      <c r="BA2349" s="66">
        <f t="shared" si="845"/>
        <v>1.3339342109344399E-2</v>
      </c>
      <c r="BB2349">
        <f t="shared" si="846"/>
        <v>100</v>
      </c>
      <c r="BC2349" t="str">
        <f t="shared" si="847"/>
        <v/>
      </c>
    </row>
    <row r="2350" spans="1:55" ht="15" customHeight="1">
      <c r="A2350" s="56">
        <v>2346</v>
      </c>
      <c r="B2350" s="57">
        <v>45965</v>
      </c>
      <c r="C2350" s="56">
        <v>2025</v>
      </c>
      <c r="D2350" s="58" t="s">
        <v>237</v>
      </c>
      <c r="E2350" s="59">
        <v>25435.7</v>
      </c>
      <c r="F2350" s="60">
        <v>0.15034400000000001</v>
      </c>
      <c r="G2350" s="60">
        <v>-2.6193000000000001E-2</v>
      </c>
      <c r="H2350" s="61">
        <v>0.59179999999999999</v>
      </c>
      <c r="I2350" s="62">
        <v>313</v>
      </c>
      <c r="J2350" s="56" t="s">
        <v>235</v>
      </c>
      <c r="K2350" s="63">
        <v>19</v>
      </c>
      <c r="L2350" s="56">
        <f t="shared" si="825"/>
        <v>100</v>
      </c>
      <c r="M2350" s="56">
        <f t="shared" si="826"/>
        <v>100</v>
      </c>
      <c r="N2350" s="56">
        <f t="shared" si="827"/>
        <v>50</v>
      </c>
      <c r="O2350" s="56">
        <f t="shared" si="828"/>
        <v>100</v>
      </c>
      <c r="P2350" s="56">
        <f t="shared" si="829"/>
        <v>100</v>
      </c>
      <c r="Q2350" s="63"/>
      <c r="R2350" s="56"/>
      <c r="S2350" s="60">
        <f t="shared" si="842"/>
        <v>-2.0684604823327568E-2</v>
      </c>
      <c r="T2350" s="64">
        <f t="shared" si="843"/>
        <v>0.10658124635993005</v>
      </c>
      <c r="V2350" s="65"/>
      <c r="W2350" s="65"/>
      <c r="Y2350" s="15" t="str">
        <f t="shared" si="830"/>
        <v>EASY</v>
      </c>
      <c r="AA2350" s="66">
        <f t="shared" si="844"/>
        <v>0.11295662916543581</v>
      </c>
      <c r="AB2350">
        <f>LOOKUP($B2350,'07_L1政策步階'!$A$4:$A$14,'07_L1政策步階'!$C$4:$C$14)</f>
        <v>1</v>
      </c>
      <c r="AC2350" s="65"/>
      <c r="AD2350" s="65"/>
      <c r="AE2350" s="65"/>
      <c r="AF2350" s="65"/>
      <c r="AG2350" s="65"/>
      <c r="AH2350" s="65"/>
      <c r="AI2350" s="65"/>
      <c r="AJ2350" s="65"/>
      <c r="AK2350" s="65"/>
      <c r="AL2350">
        <f t="shared" si="831"/>
        <v>100</v>
      </c>
      <c r="AM2350">
        <f t="shared" si="832"/>
        <v>100</v>
      </c>
      <c r="AN2350" t="str">
        <f t="shared" si="833"/>
        <v/>
      </c>
      <c r="AO2350" t="str">
        <f t="shared" si="834"/>
        <v/>
      </c>
      <c r="AP2350" t="str">
        <f t="shared" si="835"/>
        <v/>
      </c>
      <c r="AQ2350" t="str">
        <f t="shared" si="836"/>
        <v/>
      </c>
      <c r="AR2350" t="str">
        <f t="shared" si="837"/>
        <v/>
      </c>
      <c r="AS2350" t="str">
        <f t="shared" si="838"/>
        <v/>
      </c>
      <c r="AT2350" t="str">
        <f t="shared" si="839"/>
        <v/>
      </c>
      <c r="AU2350" t="str">
        <f t="shared" si="840"/>
        <v/>
      </c>
      <c r="AV2350" t="str">
        <f t="shared" si="841"/>
        <v/>
      </c>
      <c r="AW2350">
        <f>'01_指標庫'!$H$4*ISNUMBER($F2350)+'01_指標庫'!$H$5*ISNUMBER($AA2350)+'01_指標庫'!$H$6*ISNUMBER($G2350)+'01_指標庫'!$H$7*ISNUMBER($H2350)+'01_指標庫'!$H$8*ISNUMBER($AF2350)+'01_指標庫'!$H$9*ISNUMBER($AG2350)+'01_指標庫'!$H$10*ISNUMBER($AB2350)+'01_指標庫'!$H$11*ISNUMBER($AC2350)+'01_指標庫'!$H$12*ISNUMBER($AD2350)+'01_指標庫'!$H$13*ISNUMBER($AE2350)+'01_指標庫'!$H$14*ISNUMBER($I2350)+'01_指標庫'!$H$15*ISNUMBER($AH2350)+'01_指標庫'!$H$16*ISNUMBER($K2350)+'01_指標庫'!$H$17*ISNUMBER($AI2350)+'01_指標庫'!$H$18*ISNUMBER($AJ2350)+'01_指標庫'!$H$19*ISNUMBER($AK2350)+'01_指標庫'!$H$20*ISNUMBER($BB2350)+'01_指標庫'!$H$21*ISNUMBER($BC2350)</f>
        <v>51</v>
      </c>
      <c r="AX2350">
        <f>IF(AW2350=0,50,ROUND(('01_指標庫'!$H$4*IF(ISNUMBER($F2350),L2350,0)+'01_指標庫'!$H$5*IF(ISNUMBER($AA2350),AL2350,0)+'01_指標庫'!$H$6*IF(ISNUMBER($G2350),M2350,0)+'01_指標庫'!$H$7*IF(ISNUMBER($H2350),N2350,0)+'01_指標庫'!$H$8*IF(ISNUMBER($AF2350),AQ2350,0)+'01_指標庫'!$H$9*IF(ISNUMBER($AG2350),AR2350,0)+'01_指標庫'!$H$10*IF(ISNUMBER($AB2350),AM2350,0)+'01_指標庫'!$H$11*IF(ISNUMBER($AC2350),AN2350,0)+'01_指標庫'!$H$12*IF(ISNUMBER($AD2350),AO2350,0)+'01_指標庫'!$H$13*IF(ISNUMBER($AE2350),AP2350,0)+'01_指標庫'!$H$14*IF(ISNUMBER($I2350),O2350,0)+'01_指標庫'!$H$15*IF(ISNUMBER($AH2350),AS2350,0)+'01_指標庫'!$H$16*IF(ISNUMBER($K2350),P2350,0)+'01_指標庫'!$H$17*IF(ISNUMBER($AI2350),AT2350,0)+'01_指標庫'!$H$18*IF(ISNUMBER($AJ2350),AU2350,0)+'01_指標庫'!$H$19*IF(ISNUMBER($AK2350),AV2350,0)+'01_指標庫'!$H$20*IF(ISNUMBER($BB2350),BB2350,0)+'01_指標庫'!$H$21*IF(ISNUMBER($BC2350),BC2350,0))/AW2350,1))</f>
        <v>86.3</v>
      </c>
      <c r="AY2350" s="67"/>
      <c r="AZ2350" s="67"/>
      <c r="BA2350" s="66">
        <f t="shared" si="845"/>
        <v>7.6208678062026358E-3</v>
      </c>
      <c r="BB2350">
        <f t="shared" si="846"/>
        <v>50</v>
      </c>
      <c r="BC2350" t="str">
        <f t="shared" si="847"/>
        <v/>
      </c>
    </row>
    <row r="2351" spans="1:55" ht="15" customHeight="1">
      <c r="A2351" s="56">
        <v>2347</v>
      </c>
      <c r="B2351" s="57">
        <v>45966</v>
      </c>
      <c r="C2351" s="56">
        <v>2025</v>
      </c>
      <c r="D2351" s="58" t="s">
        <v>238</v>
      </c>
      <c r="E2351" s="59">
        <v>25620.03</v>
      </c>
      <c r="F2351" s="60">
        <v>0.15762000000000001</v>
      </c>
      <c r="G2351" s="60">
        <v>-1.9136E-2</v>
      </c>
      <c r="H2351" s="61">
        <v>0.63270000000000004</v>
      </c>
      <c r="I2351" s="62">
        <v>305</v>
      </c>
      <c r="J2351" s="56" t="s">
        <v>235</v>
      </c>
      <c r="K2351" s="63">
        <v>18.010000000000002</v>
      </c>
      <c r="L2351" s="56">
        <f t="shared" si="825"/>
        <v>100</v>
      </c>
      <c r="M2351" s="56">
        <f t="shared" si="826"/>
        <v>100</v>
      </c>
      <c r="N2351" s="56">
        <f t="shared" si="827"/>
        <v>100</v>
      </c>
      <c r="O2351" s="56">
        <f t="shared" si="828"/>
        <v>100</v>
      </c>
      <c r="P2351" s="56">
        <f t="shared" si="829"/>
        <v>100</v>
      </c>
      <c r="Q2351" s="63"/>
      <c r="R2351" s="56"/>
      <c r="S2351" s="60">
        <f t="shared" si="842"/>
        <v>7.2469010092113262E-3</v>
      </c>
      <c r="T2351" s="64">
        <f t="shared" si="843"/>
        <v>-5.2105263157894655E-2</v>
      </c>
      <c r="V2351" s="65"/>
      <c r="W2351" s="65"/>
      <c r="Y2351" s="15" t="str">
        <f t="shared" si="830"/>
        <v>EASY</v>
      </c>
      <c r="AA2351" s="66">
        <f t="shared" si="844"/>
        <v>0.11383039345420887</v>
      </c>
      <c r="AB2351">
        <f>LOOKUP($B2351,'07_L1政策步階'!$A$4:$A$14,'07_L1政策步階'!$C$4:$C$14)</f>
        <v>1</v>
      </c>
      <c r="AC2351" s="65"/>
      <c r="AD2351" s="65"/>
      <c r="AE2351" s="65"/>
      <c r="AF2351" s="65"/>
      <c r="AG2351" s="65"/>
      <c r="AH2351" s="65"/>
      <c r="AI2351" s="65"/>
      <c r="AJ2351" s="65"/>
      <c r="AK2351" s="65"/>
      <c r="AL2351">
        <f t="shared" si="831"/>
        <v>100</v>
      </c>
      <c r="AM2351">
        <f t="shared" si="832"/>
        <v>100</v>
      </c>
      <c r="AN2351" t="str">
        <f t="shared" si="833"/>
        <v/>
      </c>
      <c r="AO2351" t="str">
        <f t="shared" si="834"/>
        <v/>
      </c>
      <c r="AP2351" t="str">
        <f t="shared" si="835"/>
        <v/>
      </c>
      <c r="AQ2351" t="str">
        <f t="shared" si="836"/>
        <v/>
      </c>
      <c r="AR2351" t="str">
        <f t="shared" si="837"/>
        <v/>
      </c>
      <c r="AS2351" t="str">
        <f t="shared" si="838"/>
        <v/>
      </c>
      <c r="AT2351" t="str">
        <f t="shared" si="839"/>
        <v/>
      </c>
      <c r="AU2351" t="str">
        <f t="shared" si="840"/>
        <v/>
      </c>
      <c r="AV2351" t="str">
        <f t="shared" si="841"/>
        <v/>
      </c>
      <c r="AW2351">
        <f>'01_指標庫'!$H$4*ISNUMBER($F2351)+'01_指標庫'!$H$5*ISNUMBER($AA2351)+'01_指標庫'!$H$6*ISNUMBER($G2351)+'01_指標庫'!$H$7*ISNUMBER($H2351)+'01_指標庫'!$H$8*ISNUMBER($AF2351)+'01_指標庫'!$H$9*ISNUMBER($AG2351)+'01_指標庫'!$H$10*ISNUMBER($AB2351)+'01_指標庫'!$H$11*ISNUMBER($AC2351)+'01_指標庫'!$H$12*ISNUMBER($AD2351)+'01_指標庫'!$H$13*ISNUMBER($AE2351)+'01_指標庫'!$H$14*ISNUMBER($I2351)+'01_指標庫'!$H$15*ISNUMBER($AH2351)+'01_指標庫'!$H$16*ISNUMBER($K2351)+'01_指標庫'!$H$17*ISNUMBER($AI2351)+'01_指標庫'!$H$18*ISNUMBER($AJ2351)+'01_指標庫'!$H$19*ISNUMBER($AK2351)+'01_指標庫'!$H$20*ISNUMBER($BB2351)+'01_指標庫'!$H$21*ISNUMBER($BC2351)</f>
        <v>51</v>
      </c>
      <c r="AX2351">
        <f>IF(AW2351=0,50,ROUND(('01_指標庫'!$H$4*IF(ISNUMBER($F2351),L2351,0)+'01_指標庫'!$H$5*IF(ISNUMBER($AA2351),AL2351,0)+'01_指標庫'!$H$6*IF(ISNUMBER($G2351),M2351,0)+'01_指標庫'!$H$7*IF(ISNUMBER($H2351),N2351,0)+'01_指標庫'!$H$8*IF(ISNUMBER($AF2351),AQ2351,0)+'01_指標庫'!$H$9*IF(ISNUMBER($AG2351),AR2351,0)+'01_指標庫'!$H$10*IF(ISNUMBER($AB2351),AM2351,0)+'01_指標庫'!$H$11*IF(ISNUMBER($AC2351),AN2351,0)+'01_指標庫'!$H$12*IF(ISNUMBER($AD2351),AO2351,0)+'01_指標庫'!$H$13*IF(ISNUMBER($AE2351),AP2351,0)+'01_指標庫'!$H$14*IF(ISNUMBER($I2351),O2351,0)+'01_指標庫'!$H$15*IF(ISNUMBER($AH2351),AS2351,0)+'01_指標庫'!$H$16*IF(ISNUMBER($K2351),P2351,0)+'01_指標庫'!$H$17*IF(ISNUMBER($AI2351),AT2351,0)+'01_指標庫'!$H$18*IF(ISNUMBER($AJ2351),AU2351,0)+'01_指標庫'!$H$19*IF(ISNUMBER($AK2351),AV2351,0)+'01_指標庫'!$H$20*IF(ISNUMBER($BB2351),BB2351,0)+'01_指標庫'!$H$21*IF(ISNUMBER($BC2351),BC2351,0))/AW2351,1))</f>
        <v>94.1</v>
      </c>
      <c r="AY2351" s="67"/>
      <c r="AZ2351" s="67"/>
      <c r="BA2351" s="66">
        <f t="shared" si="845"/>
        <v>8.2671048710780681E-4</v>
      </c>
      <c r="BB2351">
        <f t="shared" si="846"/>
        <v>50</v>
      </c>
      <c r="BC2351" t="str">
        <f t="shared" si="847"/>
        <v/>
      </c>
    </row>
    <row r="2352" spans="1:55" ht="15" customHeight="1">
      <c r="A2352" s="56">
        <v>2348</v>
      </c>
      <c r="B2352" s="57">
        <v>45967</v>
      </c>
      <c r="C2352" s="56">
        <v>2025</v>
      </c>
      <c r="D2352" s="58" t="s">
        <v>239</v>
      </c>
      <c r="E2352" s="59">
        <v>25130.04</v>
      </c>
      <c r="F2352" s="60">
        <v>0.13464000000000001</v>
      </c>
      <c r="G2352" s="60">
        <v>-3.7894999999999998E-2</v>
      </c>
      <c r="H2352" s="61">
        <v>0.61219999999999997</v>
      </c>
      <c r="I2352" s="62">
        <v>313</v>
      </c>
      <c r="J2352" s="56" t="s">
        <v>235</v>
      </c>
      <c r="K2352" s="63">
        <v>19.5</v>
      </c>
      <c r="L2352" s="56">
        <f t="shared" si="825"/>
        <v>100</v>
      </c>
      <c r="M2352" s="56">
        <f t="shared" si="826"/>
        <v>100</v>
      </c>
      <c r="N2352" s="56">
        <f t="shared" si="827"/>
        <v>100</v>
      </c>
      <c r="O2352" s="56">
        <f t="shared" si="828"/>
        <v>100</v>
      </c>
      <c r="P2352" s="56">
        <f t="shared" si="829"/>
        <v>100</v>
      </c>
      <c r="Q2352" s="63"/>
      <c r="R2352" s="56"/>
      <c r="S2352" s="60">
        <f t="shared" si="842"/>
        <v>-1.9125270345116574E-2</v>
      </c>
      <c r="T2352" s="64">
        <f t="shared" si="843"/>
        <v>8.2731815657967722E-2</v>
      </c>
      <c r="V2352" s="65"/>
      <c r="W2352" s="65"/>
      <c r="Y2352" s="15" t="str">
        <f t="shared" si="830"/>
        <v>EASY</v>
      </c>
      <c r="AA2352" s="66">
        <f t="shared" si="844"/>
        <v>0.11441886415243929</v>
      </c>
      <c r="AB2352">
        <f>LOOKUP($B2352,'07_L1政策步階'!$A$4:$A$14,'07_L1政策步階'!$C$4:$C$14)</f>
        <v>1</v>
      </c>
      <c r="AC2352" s="65"/>
      <c r="AD2352" s="65"/>
      <c r="AE2352" s="65"/>
      <c r="AF2352" s="65"/>
      <c r="AG2352" s="65"/>
      <c r="AH2352" s="65"/>
      <c r="AI2352" s="65"/>
      <c r="AJ2352" s="65"/>
      <c r="AK2352" s="65"/>
      <c r="AL2352">
        <f t="shared" si="831"/>
        <v>100</v>
      </c>
      <c r="AM2352">
        <f t="shared" si="832"/>
        <v>100</v>
      </c>
      <c r="AN2352" t="str">
        <f t="shared" si="833"/>
        <v/>
      </c>
      <c r="AO2352" t="str">
        <f t="shared" si="834"/>
        <v/>
      </c>
      <c r="AP2352" t="str">
        <f t="shared" si="835"/>
        <v/>
      </c>
      <c r="AQ2352" t="str">
        <f t="shared" si="836"/>
        <v/>
      </c>
      <c r="AR2352" t="str">
        <f t="shared" si="837"/>
        <v/>
      </c>
      <c r="AS2352" t="str">
        <f t="shared" si="838"/>
        <v/>
      </c>
      <c r="AT2352" t="str">
        <f t="shared" si="839"/>
        <v/>
      </c>
      <c r="AU2352" t="str">
        <f t="shared" si="840"/>
        <v/>
      </c>
      <c r="AV2352" t="str">
        <f t="shared" si="841"/>
        <v/>
      </c>
      <c r="AW2352">
        <f>'01_指標庫'!$H$4*ISNUMBER($F2352)+'01_指標庫'!$H$5*ISNUMBER($AA2352)+'01_指標庫'!$H$6*ISNUMBER($G2352)+'01_指標庫'!$H$7*ISNUMBER($H2352)+'01_指標庫'!$H$8*ISNUMBER($AF2352)+'01_指標庫'!$H$9*ISNUMBER($AG2352)+'01_指標庫'!$H$10*ISNUMBER($AB2352)+'01_指標庫'!$H$11*ISNUMBER($AC2352)+'01_指標庫'!$H$12*ISNUMBER($AD2352)+'01_指標庫'!$H$13*ISNUMBER($AE2352)+'01_指標庫'!$H$14*ISNUMBER($I2352)+'01_指標庫'!$H$15*ISNUMBER($AH2352)+'01_指標庫'!$H$16*ISNUMBER($K2352)+'01_指標庫'!$H$17*ISNUMBER($AI2352)+'01_指標庫'!$H$18*ISNUMBER($AJ2352)+'01_指標庫'!$H$19*ISNUMBER($AK2352)+'01_指標庫'!$H$20*ISNUMBER($BB2352)+'01_指標庫'!$H$21*ISNUMBER($BC2352)</f>
        <v>51</v>
      </c>
      <c r="AX2352">
        <f>IF(AW2352=0,50,ROUND(('01_指標庫'!$H$4*IF(ISNUMBER($F2352),L2352,0)+'01_指標庫'!$H$5*IF(ISNUMBER($AA2352),AL2352,0)+'01_指標庫'!$H$6*IF(ISNUMBER($G2352),M2352,0)+'01_指標庫'!$H$7*IF(ISNUMBER($H2352),N2352,0)+'01_指標庫'!$H$8*IF(ISNUMBER($AF2352),AQ2352,0)+'01_指標庫'!$H$9*IF(ISNUMBER($AG2352),AR2352,0)+'01_指標庫'!$H$10*IF(ISNUMBER($AB2352),AM2352,0)+'01_指標庫'!$H$11*IF(ISNUMBER($AC2352),AN2352,0)+'01_指標庫'!$H$12*IF(ISNUMBER($AD2352),AO2352,0)+'01_指標庫'!$H$13*IF(ISNUMBER($AE2352),AP2352,0)+'01_指標庫'!$H$14*IF(ISNUMBER($I2352),O2352,0)+'01_指標庫'!$H$15*IF(ISNUMBER($AH2352),AS2352,0)+'01_指標庫'!$H$16*IF(ISNUMBER($K2352),P2352,0)+'01_指標庫'!$H$17*IF(ISNUMBER($AI2352),AT2352,0)+'01_指標庫'!$H$18*IF(ISNUMBER($AJ2352),AU2352,0)+'01_指標庫'!$H$19*IF(ISNUMBER($AK2352),AV2352,0)+'01_指標庫'!$H$20*IF(ISNUMBER($BB2352),BB2352,0)+'01_指標庫'!$H$21*IF(ISNUMBER($BC2352),BC2352,0))/AW2352,1))</f>
        <v>88.2</v>
      </c>
      <c r="AY2352" s="67"/>
      <c r="AZ2352" s="67"/>
      <c r="BA2352" s="66">
        <f t="shared" si="845"/>
        <v>-4.0055494489764643E-3</v>
      </c>
      <c r="BB2352">
        <f t="shared" si="846"/>
        <v>0</v>
      </c>
      <c r="BC2352" t="str">
        <f t="shared" si="847"/>
        <v/>
      </c>
    </row>
    <row r="2353" spans="1:55" ht="15" customHeight="1">
      <c r="A2353" s="56">
        <v>2349</v>
      </c>
      <c r="B2353" s="57">
        <v>45968</v>
      </c>
      <c r="C2353" s="56">
        <v>2025</v>
      </c>
      <c r="D2353" s="58" t="s">
        <v>234</v>
      </c>
      <c r="E2353" s="59">
        <v>25059.81</v>
      </c>
      <c r="F2353" s="60">
        <v>0.130663</v>
      </c>
      <c r="G2353" s="60">
        <v>-4.0584000000000002E-2</v>
      </c>
      <c r="H2353" s="61">
        <v>0.61219999999999997</v>
      </c>
      <c r="I2353" s="62">
        <v>315</v>
      </c>
      <c r="J2353" s="56" t="s">
        <v>235</v>
      </c>
      <c r="K2353" s="63">
        <v>19.079999999999998</v>
      </c>
      <c r="L2353" s="56">
        <f t="shared" si="825"/>
        <v>100</v>
      </c>
      <c r="M2353" s="56">
        <f t="shared" si="826"/>
        <v>100</v>
      </c>
      <c r="N2353" s="56">
        <f t="shared" si="827"/>
        <v>100</v>
      </c>
      <c r="O2353" s="56">
        <f t="shared" si="828"/>
        <v>100</v>
      </c>
      <c r="P2353" s="56">
        <f t="shared" si="829"/>
        <v>100</v>
      </c>
      <c r="Q2353" s="63"/>
      <c r="R2353" s="56"/>
      <c r="S2353" s="60">
        <f t="shared" si="842"/>
        <v>-2.7946632794854098E-3</v>
      </c>
      <c r="T2353" s="64">
        <f t="shared" si="843"/>
        <v>-2.1538461538461617E-2</v>
      </c>
      <c r="V2353" s="65"/>
      <c r="W2353" s="65"/>
      <c r="Y2353" s="15" t="str">
        <f t="shared" si="830"/>
        <v>EASY</v>
      </c>
      <c r="AA2353" s="66">
        <f t="shared" si="844"/>
        <v>0.11484864661427707</v>
      </c>
      <c r="AB2353">
        <f>LOOKUP($B2353,'07_L1政策步階'!$A$4:$A$14,'07_L1政策步階'!$C$4:$C$14)</f>
        <v>1</v>
      </c>
      <c r="AC2353" s="65"/>
      <c r="AD2353" s="65"/>
      <c r="AE2353" s="65"/>
      <c r="AF2353" s="65"/>
      <c r="AG2353" s="65"/>
      <c r="AH2353" s="65"/>
      <c r="AI2353" s="65"/>
      <c r="AJ2353" s="65"/>
      <c r="AK2353" s="65"/>
      <c r="AL2353">
        <f t="shared" si="831"/>
        <v>100</v>
      </c>
      <c r="AM2353">
        <f t="shared" si="832"/>
        <v>100</v>
      </c>
      <c r="AN2353" t="str">
        <f t="shared" si="833"/>
        <v/>
      </c>
      <c r="AO2353" t="str">
        <f t="shared" si="834"/>
        <v/>
      </c>
      <c r="AP2353" t="str">
        <f t="shared" si="835"/>
        <v/>
      </c>
      <c r="AQ2353" t="str">
        <f t="shared" si="836"/>
        <v/>
      </c>
      <c r="AR2353" t="str">
        <f t="shared" si="837"/>
        <v/>
      </c>
      <c r="AS2353" t="str">
        <f t="shared" si="838"/>
        <v/>
      </c>
      <c r="AT2353" t="str">
        <f t="shared" si="839"/>
        <v/>
      </c>
      <c r="AU2353" t="str">
        <f t="shared" si="840"/>
        <v/>
      </c>
      <c r="AV2353" t="str">
        <f t="shared" si="841"/>
        <v/>
      </c>
      <c r="AW2353">
        <f>'01_指標庫'!$H$4*ISNUMBER($F2353)+'01_指標庫'!$H$5*ISNUMBER($AA2353)+'01_指標庫'!$H$6*ISNUMBER($G2353)+'01_指標庫'!$H$7*ISNUMBER($H2353)+'01_指標庫'!$H$8*ISNUMBER($AF2353)+'01_指標庫'!$H$9*ISNUMBER($AG2353)+'01_指標庫'!$H$10*ISNUMBER($AB2353)+'01_指標庫'!$H$11*ISNUMBER($AC2353)+'01_指標庫'!$H$12*ISNUMBER($AD2353)+'01_指標庫'!$H$13*ISNUMBER($AE2353)+'01_指標庫'!$H$14*ISNUMBER($I2353)+'01_指標庫'!$H$15*ISNUMBER($AH2353)+'01_指標庫'!$H$16*ISNUMBER($K2353)+'01_指標庫'!$H$17*ISNUMBER($AI2353)+'01_指標庫'!$H$18*ISNUMBER($AJ2353)+'01_指標庫'!$H$19*ISNUMBER($AK2353)+'01_指標庫'!$H$20*ISNUMBER($BB2353)+'01_指標庫'!$H$21*ISNUMBER($BC2353)</f>
        <v>51</v>
      </c>
      <c r="AX2353">
        <f>IF(AW2353=0,50,ROUND(('01_指標庫'!$H$4*IF(ISNUMBER($F2353),L2353,0)+'01_指標庫'!$H$5*IF(ISNUMBER($AA2353),AL2353,0)+'01_指標庫'!$H$6*IF(ISNUMBER($G2353),M2353,0)+'01_指標庫'!$H$7*IF(ISNUMBER($H2353),N2353,0)+'01_指標庫'!$H$8*IF(ISNUMBER($AF2353),AQ2353,0)+'01_指標庫'!$H$9*IF(ISNUMBER($AG2353),AR2353,0)+'01_指標庫'!$H$10*IF(ISNUMBER($AB2353),AM2353,0)+'01_指標庫'!$H$11*IF(ISNUMBER($AC2353),AN2353,0)+'01_指標庫'!$H$12*IF(ISNUMBER($AD2353),AO2353,0)+'01_指標庫'!$H$13*IF(ISNUMBER($AE2353),AP2353,0)+'01_指標庫'!$H$14*IF(ISNUMBER($I2353),O2353,0)+'01_指標庫'!$H$15*IF(ISNUMBER($AH2353),AS2353,0)+'01_指標庫'!$H$16*IF(ISNUMBER($K2353),P2353,0)+'01_指標庫'!$H$17*IF(ISNUMBER($AI2353),AT2353,0)+'01_指標庫'!$H$18*IF(ISNUMBER($AJ2353),AU2353,0)+'01_指標庫'!$H$19*IF(ISNUMBER($AK2353),AV2353,0)+'01_指標庫'!$H$20*IF(ISNUMBER($BB2353),BB2353,0)+'01_指標庫'!$H$21*IF(ISNUMBER($BC2353),BC2353,0))/AW2353,1))</f>
        <v>88.2</v>
      </c>
      <c r="AY2353" s="67"/>
      <c r="AZ2353" s="67"/>
      <c r="BA2353" s="66">
        <f t="shared" si="845"/>
        <v>-9.0665390895746656E-3</v>
      </c>
      <c r="BB2353">
        <f t="shared" si="846"/>
        <v>0</v>
      </c>
      <c r="BC2353" t="str">
        <f t="shared" si="847"/>
        <v/>
      </c>
    </row>
    <row r="2354" spans="1:55" ht="15" customHeight="1">
      <c r="A2354" s="56">
        <v>2350</v>
      </c>
      <c r="B2354" s="57">
        <v>45971</v>
      </c>
      <c r="C2354" s="56">
        <v>2025</v>
      </c>
      <c r="D2354" s="58" t="s">
        <v>236</v>
      </c>
      <c r="E2354" s="59">
        <v>25611.74</v>
      </c>
      <c r="F2354" s="60">
        <v>0.15456500000000001</v>
      </c>
      <c r="G2354" s="60">
        <v>-1.9453000000000002E-2</v>
      </c>
      <c r="H2354" s="61">
        <v>0.61219999999999997</v>
      </c>
      <c r="I2354" s="62">
        <v>302</v>
      </c>
      <c r="J2354" s="56" t="s">
        <v>235</v>
      </c>
      <c r="K2354" s="63">
        <v>17.600000000000001</v>
      </c>
      <c r="L2354" s="56">
        <f t="shared" si="825"/>
        <v>100</v>
      </c>
      <c r="M2354" s="56">
        <f t="shared" si="826"/>
        <v>100</v>
      </c>
      <c r="N2354" s="56">
        <f t="shared" si="827"/>
        <v>100</v>
      </c>
      <c r="O2354" s="56">
        <f t="shared" si="828"/>
        <v>100</v>
      </c>
      <c r="P2354" s="56">
        <f t="shared" si="829"/>
        <v>100</v>
      </c>
      <c r="Q2354" s="63"/>
      <c r="R2354" s="56"/>
      <c r="S2354" s="60">
        <f t="shared" si="842"/>
        <v>2.2024508565707368E-2</v>
      </c>
      <c r="T2354" s="64">
        <f t="shared" si="843"/>
        <v>-7.7568134171907555E-2</v>
      </c>
      <c r="V2354" s="65"/>
      <c r="W2354" s="65"/>
      <c r="Y2354" s="15" t="str">
        <f t="shared" si="830"/>
        <v>EASY</v>
      </c>
      <c r="AA2354" s="66">
        <f t="shared" si="844"/>
        <v>0.11586446715354359</v>
      </c>
      <c r="AB2354">
        <f>LOOKUP($B2354,'07_L1政策步階'!$A$4:$A$14,'07_L1政策步階'!$C$4:$C$14)</f>
        <v>1</v>
      </c>
      <c r="AC2354" s="65"/>
      <c r="AD2354" s="65"/>
      <c r="AE2354" s="65"/>
      <c r="AF2354" s="65"/>
      <c r="AG2354" s="65"/>
      <c r="AH2354" s="65"/>
      <c r="AI2354" s="65"/>
      <c r="AJ2354" s="65"/>
      <c r="AK2354" s="65"/>
      <c r="AL2354">
        <f t="shared" si="831"/>
        <v>100</v>
      </c>
      <c r="AM2354">
        <f t="shared" si="832"/>
        <v>100</v>
      </c>
      <c r="AN2354" t="str">
        <f t="shared" si="833"/>
        <v/>
      </c>
      <c r="AO2354" t="str">
        <f t="shared" si="834"/>
        <v/>
      </c>
      <c r="AP2354" t="str">
        <f t="shared" si="835"/>
        <v/>
      </c>
      <c r="AQ2354" t="str">
        <f t="shared" si="836"/>
        <v/>
      </c>
      <c r="AR2354" t="str">
        <f t="shared" si="837"/>
        <v/>
      </c>
      <c r="AS2354" t="str">
        <f t="shared" si="838"/>
        <v/>
      </c>
      <c r="AT2354" t="str">
        <f t="shared" si="839"/>
        <v/>
      </c>
      <c r="AU2354" t="str">
        <f t="shared" si="840"/>
        <v/>
      </c>
      <c r="AV2354" t="str">
        <f t="shared" si="841"/>
        <v/>
      </c>
      <c r="AW2354">
        <f>'01_指標庫'!$H$4*ISNUMBER($F2354)+'01_指標庫'!$H$5*ISNUMBER($AA2354)+'01_指標庫'!$H$6*ISNUMBER($G2354)+'01_指標庫'!$H$7*ISNUMBER($H2354)+'01_指標庫'!$H$8*ISNUMBER($AF2354)+'01_指標庫'!$H$9*ISNUMBER($AG2354)+'01_指標庫'!$H$10*ISNUMBER($AB2354)+'01_指標庫'!$H$11*ISNUMBER($AC2354)+'01_指標庫'!$H$12*ISNUMBER($AD2354)+'01_指標庫'!$H$13*ISNUMBER($AE2354)+'01_指標庫'!$H$14*ISNUMBER($I2354)+'01_指標庫'!$H$15*ISNUMBER($AH2354)+'01_指標庫'!$H$16*ISNUMBER($K2354)+'01_指標庫'!$H$17*ISNUMBER($AI2354)+'01_指標庫'!$H$18*ISNUMBER($AJ2354)+'01_指標庫'!$H$19*ISNUMBER($AK2354)+'01_指標庫'!$H$20*ISNUMBER($BB2354)+'01_指標庫'!$H$21*ISNUMBER($BC2354)</f>
        <v>51</v>
      </c>
      <c r="AX2354">
        <f>IF(AW2354=0,50,ROUND(('01_指標庫'!$H$4*IF(ISNUMBER($F2354),L2354,0)+'01_指標庫'!$H$5*IF(ISNUMBER($AA2354),AL2354,0)+'01_指標庫'!$H$6*IF(ISNUMBER($G2354),M2354,0)+'01_指標庫'!$H$7*IF(ISNUMBER($H2354),N2354,0)+'01_指標庫'!$H$8*IF(ISNUMBER($AF2354),AQ2354,0)+'01_指標庫'!$H$9*IF(ISNUMBER($AG2354),AR2354,0)+'01_指標庫'!$H$10*IF(ISNUMBER($AB2354),AM2354,0)+'01_指標庫'!$H$11*IF(ISNUMBER($AC2354),AN2354,0)+'01_指標庫'!$H$12*IF(ISNUMBER($AD2354),AO2354,0)+'01_指標庫'!$H$13*IF(ISNUMBER($AE2354),AP2354,0)+'01_指標庫'!$H$14*IF(ISNUMBER($I2354),O2354,0)+'01_指標庫'!$H$15*IF(ISNUMBER($AH2354),AS2354,0)+'01_指標庫'!$H$16*IF(ISNUMBER($K2354),P2354,0)+'01_指標庫'!$H$17*IF(ISNUMBER($AI2354),AT2354,0)+'01_指標庫'!$H$18*IF(ISNUMBER($AJ2354),AU2354,0)+'01_指標庫'!$H$19*IF(ISNUMBER($AK2354),AV2354,0)+'01_指標庫'!$H$20*IF(ISNUMBER($BB2354),BB2354,0)+'01_指標庫'!$H$21*IF(ISNUMBER($BC2354),BC2354,0))/AW2354,1))</f>
        <v>88.2</v>
      </c>
      <c r="AY2354" s="67"/>
      <c r="AZ2354" s="67"/>
      <c r="BA2354" s="66">
        <f t="shared" si="845"/>
        <v>-1.1071925262087889E-2</v>
      </c>
      <c r="BB2354">
        <f t="shared" si="846"/>
        <v>0</v>
      </c>
      <c r="BC2354" t="str">
        <f t="shared" si="847"/>
        <v/>
      </c>
    </row>
    <row r="2355" spans="1:55" ht="15" customHeight="1">
      <c r="A2355" s="56">
        <v>2351</v>
      </c>
      <c r="B2355" s="57">
        <v>45972</v>
      </c>
      <c r="C2355" s="56">
        <v>2025</v>
      </c>
      <c r="D2355" s="58" t="s">
        <v>237</v>
      </c>
      <c r="E2355" s="59">
        <v>25533.49</v>
      </c>
      <c r="F2355" s="60">
        <v>0.149896</v>
      </c>
      <c r="G2355" s="60">
        <v>-2.2449E-2</v>
      </c>
      <c r="H2355" s="61">
        <v>0.63270000000000004</v>
      </c>
      <c r="I2355" s="62">
        <v>302</v>
      </c>
      <c r="J2355" s="56" t="s">
        <v>235</v>
      </c>
      <c r="K2355" s="63">
        <v>17.28</v>
      </c>
      <c r="L2355" s="56">
        <f t="shared" si="825"/>
        <v>100</v>
      </c>
      <c r="M2355" s="56">
        <f t="shared" si="826"/>
        <v>100</v>
      </c>
      <c r="N2355" s="56">
        <f t="shared" si="827"/>
        <v>100</v>
      </c>
      <c r="O2355" s="56">
        <f t="shared" si="828"/>
        <v>100</v>
      </c>
      <c r="P2355" s="56">
        <f t="shared" si="829"/>
        <v>100</v>
      </c>
      <c r="Q2355" s="63"/>
      <c r="R2355" s="56"/>
      <c r="S2355" s="60">
        <f t="shared" si="842"/>
        <v>-3.0552395112554143E-3</v>
      </c>
      <c r="T2355" s="64">
        <f t="shared" si="843"/>
        <v>-1.8181818181818188E-2</v>
      </c>
      <c r="V2355" s="65"/>
      <c r="W2355" s="65"/>
      <c r="Y2355" s="15" t="str">
        <f t="shared" si="830"/>
        <v>EASY</v>
      </c>
      <c r="AA2355" s="66">
        <f t="shared" si="844"/>
        <v>0.1168310914376125</v>
      </c>
      <c r="AB2355">
        <f>LOOKUP($B2355,'07_L1政策步階'!$A$4:$A$14,'07_L1政策步階'!$C$4:$C$14)</f>
        <v>1</v>
      </c>
      <c r="AC2355" s="65"/>
      <c r="AD2355" s="65"/>
      <c r="AE2355" s="65"/>
      <c r="AF2355" s="65"/>
      <c r="AG2355" s="65"/>
      <c r="AH2355" s="65"/>
      <c r="AI2355" s="65"/>
      <c r="AJ2355" s="65"/>
      <c r="AK2355" s="65"/>
      <c r="AL2355">
        <f t="shared" si="831"/>
        <v>100</v>
      </c>
      <c r="AM2355">
        <f t="shared" si="832"/>
        <v>100</v>
      </c>
      <c r="AN2355" t="str">
        <f t="shared" si="833"/>
        <v/>
      </c>
      <c r="AO2355" t="str">
        <f t="shared" si="834"/>
        <v/>
      </c>
      <c r="AP2355" t="str">
        <f t="shared" si="835"/>
        <v/>
      </c>
      <c r="AQ2355" t="str">
        <f t="shared" si="836"/>
        <v/>
      </c>
      <c r="AR2355" t="str">
        <f t="shared" si="837"/>
        <v/>
      </c>
      <c r="AS2355" t="str">
        <f t="shared" si="838"/>
        <v/>
      </c>
      <c r="AT2355" t="str">
        <f t="shared" si="839"/>
        <v/>
      </c>
      <c r="AU2355" t="str">
        <f t="shared" si="840"/>
        <v/>
      </c>
      <c r="AV2355" t="str">
        <f t="shared" si="841"/>
        <v/>
      </c>
      <c r="AW2355">
        <f>'01_指標庫'!$H$4*ISNUMBER($F2355)+'01_指標庫'!$H$5*ISNUMBER($AA2355)+'01_指標庫'!$H$6*ISNUMBER($G2355)+'01_指標庫'!$H$7*ISNUMBER($H2355)+'01_指標庫'!$H$8*ISNUMBER($AF2355)+'01_指標庫'!$H$9*ISNUMBER($AG2355)+'01_指標庫'!$H$10*ISNUMBER($AB2355)+'01_指標庫'!$H$11*ISNUMBER($AC2355)+'01_指標庫'!$H$12*ISNUMBER($AD2355)+'01_指標庫'!$H$13*ISNUMBER($AE2355)+'01_指標庫'!$H$14*ISNUMBER($I2355)+'01_指標庫'!$H$15*ISNUMBER($AH2355)+'01_指標庫'!$H$16*ISNUMBER($K2355)+'01_指標庫'!$H$17*ISNUMBER($AI2355)+'01_指標庫'!$H$18*ISNUMBER($AJ2355)+'01_指標庫'!$H$19*ISNUMBER($AK2355)+'01_指標庫'!$H$20*ISNUMBER($BB2355)+'01_指標庫'!$H$21*ISNUMBER($BC2355)</f>
        <v>51</v>
      </c>
      <c r="AX2355">
        <f>IF(AW2355=0,50,ROUND(('01_指標庫'!$H$4*IF(ISNUMBER($F2355),L2355,0)+'01_指標庫'!$H$5*IF(ISNUMBER($AA2355),AL2355,0)+'01_指標庫'!$H$6*IF(ISNUMBER($G2355),M2355,0)+'01_指標庫'!$H$7*IF(ISNUMBER($H2355),N2355,0)+'01_指標庫'!$H$8*IF(ISNUMBER($AF2355),AQ2355,0)+'01_指標庫'!$H$9*IF(ISNUMBER($AG2355),AR2355,0)+'01_指標庫'!$H$10*IF(ISNUMBER($AB2355),AM2355,0)+'01_指標庫'!$H$11*IF(ISNUMBER($AC2355),AN2355,0)+'01_指標庫'!$H$12*IF(ISNUMBER($AD2355),AO2355,0)+'01_指標庫'!$H$13*IF(ISNUMBER($AE2355),AP2355,0)+'01_指標庫'!$H$14*IF(ISNUMBER($I2355),O2355,0)+'01_指標庫'!$H$15*IF(ISNUMBER($AH2355),AS2355,0)+'01_指標庫'!$H$16*IF(ISNUMBER($K2355),P2355,0)+'01_指標庫'!$H$17*IF(ISNUMBER($AI2355),AT2355,0)+'01_指標庫'!$H$18*IF(ISNUMBER($AJ2355),AU2355,0)+'01_指標庫'!$H$19*IF(ISNUMBER($AK2355),AV2355,0)+'01_指標庫'!$H$20*IF(ISNUMBER($BB2355),BB2355,0)+'01_指標庫'!$H$21*IF(ISNUMBER($BC2355),BC2355,0))/AW2355,1))</f>
        <v>88.2</v>
      </c>
      <c r="AY2355" s="67"/>
      <c r="AZ2355" s="67"/>
      <c r="BA2355" s="66">
        <f t="shared" si="845"/>
        <v>-8.4596581943819915E-3</v>
      </c>
      <c r="BB2355">
        <f t="shared" si="846"/>
        <v>0</v>
      </c>
      <c r="BC2355" t="str">
        <f t="shared" si="847"/>
        <v/>
      </c>
    </row>
    <row r="2356" spans="1:55" ht="15" customHeight="1">
      <c r="A2356" s="56">
        <v>2352</v>
      </c>
      <c r="B2356" s="57">
        <v>45973</v>
      </c>
      <c r="C2356" s="56">
        <v>2025</v>
      </c>
      <c r="D2356" s="58" t="s">
        <v>238</v>
      </c>
      <c r="E2356" s="59">
        <v>25517.33</v>
      </c>
      <c r="F2356" s="60">
        <v>0.14812</v>
      </c>
      <c r="G2356" s="60">
        <v>-2.3067000000000001E-2</v>
      </c>
      <c r="H2356" s="61">
        <v>0.63270000000000004</v>
      </c>
      <c r="I2356" s="62">
        <v>302</v>
      </c>
      <c r="J2356" s="56" t="s">
        <v>235</v>
      </c>
      <c r="K2356" s="63">
        <v>17.510000000000002</v>
      </c>
      <c r="L2356" s="56">
        <f t="shared" si="825"/>
        <v>100</v>
      </c>
      <c r="M2356" s="56">
        <f t="shared" si="826"/>
        <v>100</v>
      </c>
      <c r="N2356" s="56">
        <f t="shared" si="827"/>
        <v>100</v>
      </c>
      <c r="O2356" s="56">
        <f t="shared" si="828"/>
        <v>100</v>
      </c>
      <c r="P2356" s="56">
        <f t="shared" si="829"/>
        <v>100</v>
      </c>
      <c r="Q2356" s="63"/>
      <c r="R2356" s="56"/>
      <c r="S2356" s="60">
        <f t="shared" si="842"/>
        <v>-6.3289428902979505E-4</v>
      </c>
      <c r="T2356" s="64">
        <f t="shared" si="843"/>
        <v>1.3310185185185119E-2</v>
      </c>
      <c r="V2356" s="65"/>
      <c r="W2356" s="65"/>
      <c r="Y2356" s="15" t="str">
        <f t="shared" si="830"/>
        <v>EASY</v>
      </c>
      <c r="AA2356" s="66">
        <f t="shared" si="844"/>
        <v>0.11770442054661023</v>
      </c>
      <c r="AB2356">
        <f>LOOKUP($B2356,'07_L1政策步階'!$A$4:$A$14,'07_L1政策步階'!$C$4:$C$14)</f>
        <v>1</v>
      </c>
      <c r="AC2356" s="65"/>
      <c r="AD2356" s="65"/>
      <c r="AE2356" s="65"/>
      <c r="AF2356" s="65"/>
      <c r="AG2356" s="65"/>
      <c r="AH2356" s="65"/>
      <c r="AI2356" s="65"/>
      <c r="AJ2356" s="65"/>
      <c r="AK2356" s="65"/>
      <c r="AL2356">
        <f t="shared" si="831"/>
        <v>100</v>
      </c>
      <c r="AM2356">
        <f t="shared" si="832"/>
        <v>100</v>
      </c>
      <c r="AN2356" t="str">
        <f t="shared" si="833"/>
        <v/>
      </c>
      <c r="AO2356" t="str">
        <f t="shared" si="834"/>
        <v/>
      </c>
      <c r="AP2356" t="str">
        <f t="shared" si="835"/>
        <v/>
      </c>
      <c r="AQ2356" t="str">
        <f t="shared" si="836"/>
        <v/>
      </c>
      <c r="AR2356" t="str">
        <f t="shared" si="837"/>
        <v/>
      </c>
      <c r="AS2356" t="str">
        <f t="shared" si="838"/>
        <v/>
      </c>
      <c r="AT2356" t="str">
        <f t="shared" si="839"/>
        <v/>
      </c>
      <c r="AU2356" t="str">
        <f t="shared" si="840"/>
        <v/>
      </c>
      <c r="AV2356" t="str">
        <f t="shared" si="841"/>
        <v/>
      </c>
      <c r="AW2356">
        <f>'01_指標庫'!$H$4*ISNUMBER($F2356)+'01_指標庫'!$H$5*ISNUMBER($AA2356)+'01_指標庫'!$H$6*ISNUMBER($G2356)+'01_指標庫'!$H$7*ISNUMBER($H2356)+'01_指標庫'!$H$8*ISNUMBER($AF2356)+'01_指標庫'!$H$9*ISNUMBER($AG2356)+'01_指標庫'!$H$10*ISNUMBER($AB2356)+'01_指標庫'!$H$11*ISNUMBER($AC2356)+'01_指標庫'!$H$12*ISNUMBER($AD2356)+'01_指標庫'!$H$13*ISNUMBER($AE2356)+'01_指標庫'!$H$14*ISNUMBER($I2356)+'01_指標庫'!$H$15*ISNUMBER($AH2356)+'01_指標庫'!$H$16*ISNUMBER($K2356)+'01_指標庫'!$H$17*ISNUMBER($AI2356)+'01_指標庫'!$H$18*ISNUMBER($AJ2356)+'01_指標庫'!$H$19*ISNUMBER($AK2356)+'01_指標庫'!$H$20*ISNUMBER($BB2356)+'01_指標庫'!$H$21*ISNUMBER($BC2356)</f>
        <v>51</v>
      </c>
      <c r="AX2356">
        <f>IF(AW2356=0,50,ROUND(('01_指標庫'!$H$4*IF(ISNUMBER($F2356),L2356,0)+'01_指標庫'!$H$5*IF(ISNUMBER($AA2356),AL2356,0)+'01_指標庫'!$H$6*IF(ISNUMBER($G2356),M2356,0)+'01_指標庫'!$H$7*IF(ISNUMBER($H2356),N2356,0)+'01_指標庫'!$H$8*IF(ISNUMBER($AF2356),AQ2356,0)+'01_指標庫'!$H$9*IF(ISNUMBER($AG2356),AR2356,0)+'01_指標庫'!$H$10*IF(ISNUMBER($AB2356),AM2356,0)+'01_指標庫'!$H$11*IF(ISNUMBER($AC2356),AN2356,0)+'01_指標庫'!$H$12*IF(ISNUMBER($AD2356),AO2356,0)+'01_指標庫'!$H$13*IF(ISNUMBER($AE2356),AP2356,0)+'01_指標庫'!$H$14*IF(ISNUMBER($I2356),O2356,0)+'01_指標庫'!$H$15*IF(ISNUMBER($AH2356),AS2356,0)+'01_指標庫'!$H$16*IF(ISNUMBER($K2356),P2356,0)+'01_指標庫'!$H$17*IF(ISNUMBER($AI2356),AT2356,0)+'01_指標庫'!$H$18*IF(ISNUMBER($AJ2356),AU2356,0)+'01_指標庫'!$H$19*IF(ISNUMBER($AK2356),AV2356,0)+'01_指標庫'!$H$20*IF(ISNUMBER($BB2356),BB2356,0)+'01_指標庫'!$H$21*IF(ISNUMBER($BC2356),BC2356,0))/AW2356,1))</f>
        <v>88.2</v>
      </c>
      <c r="AY2356" s="67"/>
      <c r="AZ2356" s="67"/>
      <c r="BA2356" s="66">
        <f t="shared" si="845"/>
        <v>-6.9251660110093427E-3</v>
      </c>
      <c r="BB2356">
        <f t="shared" si="846"/>
        <v>0</v>
      </c>
      <c r="BC2356" t="str">
        <f t="shared" si="847"/>
        <v/>
      </c>
    </row>
    <row r="2357" spans="1:55" ht="15" customHeight="1">
      <c r="A2357" s="56">
        <v>2353</v>
      </c>
      <c r="B2357" s="57">
        <v>45974</v>
      </c>
      <c r="C2357" s="56">
        <v>2025</v>
      </c>
      <c r="D2357" s="58" t="s">
        <v>239</v>
      </c>
      <c r="E2357" s="59">
        <v>24993.46</v>
      </c>
      <c r="F2357" s="60">
        <v>0.123644</v>
      </c>
      <c r="G2357" s="60">
        <v>-4.3124000000000003E-2</v>
      </c>
      <c r="H2357" s="61">
        <v>0.61219999999999997</v>
      </c>
      <c r="I2357" s="62">
        <v>309</v>
      </c>
      <c r="J2357" s="56" t="s">
        <v>235</v>
      </c>
      <c r="K2357" s="63">
        <v>20</v>
      </c>
      <c r="L2357" s="56">
        <f t="shared" si="825"/>
        <v>100</v>
      </c>
      <c r="M2357" s="56">
        <f t="shared" si="826"/>
        <v>100</v>
      </c>
      <c r="N2357" s="56">
        <f t="shared" si="827"/>
        <v>100</v>
      </c>
      <c r="O2357" s="56">
        <f t="shared" si="828"/>
        <v>100</v>
      </c>
      <c r="P2357" s="56">
        <f t="shared" si="829"/>
        <v>50</v>
      </c>
      <c r="Q2357" s="63"/>
      <c r="R2357" s="56"/>
      <c r="S2357" s="60">
        <f t="shared" si="842"/>
        <v>-2.0529969240512314E-2</v>
      </c>
      <c r="T2357" s="64">
        <f t="shared" si="843"/>
        <v>0.14220445459737285</v>
      </c>
      <c r="V2357" s="65"/>
      <c r="W2357" s="65"/>
      <c r="Y2357" s="15" t="str">
        <f t="shared" si="830"/>
        <v>EASY</v>
      </c>
      <c r="AA2357" s="66">
        <f t="shared" si="844"/>
        <v>0.11802770612649649</v>
      </c>
      <c r="AB2357">
        <f>LOOKUP($B2357,'07_L1政策步階'!$A$4:$A$14,'07_L1政策步階'!$C$4:$C$14)</f>
        <v>1</v>
      </c>
      <c r="AC2357" s="65"/>
      <c r="AD2357" s="65"/>
      <c r="AE2357" s="65"/>
      <c r="AF2357" s="65"/>
      <c r="AG2357" s="65"/>
      <c r="AH2357" s="65"/>
      <c r="AI2357" s="65"/>
      <c r="AJ2357" s="65"/>
      <c r="AK2357" s="65"/>
      <c r="AL2357">
        <f t="shared" si="831"/>
        <v>100</v>
      </c>
      <c r="AM2357">
        <f t="shared" si="832"/>
        <v>100</v>
      </c>
      <c r="AN2357" t="str">
        <f t="shared" si="833"/>
        <v/>
      </c>
      <c r="AO2357" t="str">
        <f t="shared" si="834"/>
        <v/>
      </c>
      <c r="AP2357" t="str">
        <f t="shared" si="835"/>
        <v/>
      </c>
      <c r="AQ2357" t="str">
        <f t="shared" si="836"/>
        <v/>
      </c>
      <c r="AR2357" t="str">
        <f t="shared" si="837"/>
        <v/>
      </c>
      <c r="AS2357" t="str">
        <f t="shared" si="838"/>
        <v/>
      </c>
      <c r="AT2357" t="str">
        <f t="shared" si="839"/>
        <v/>
      </c>
      <c r="AU2357" t="str">
        <f t="shared" si="840"/>
        <v/>
      </c>
      <c r="AV2357" t="str">
        <f t="shared" si="841"/>
        <v/>
      </c>
      <c r="AW2357">
        <f>'01_指標庫'!$H$4*ISNUMBER($F2357)+'01_指標庫'!$H$5*ISNUMBER($AA2357)+'01_指標庫'!$H$6*ISNUMBER($G2357)+'01_指標庫'!$H$7*ISNUMBER($H2357)+'01_指標庫'!$H$8*ISNUMBER($AF2357)+'01_指標庫'!$H$9*ISNUMBER($AG2357)+'01_指標庫'!$H$10*ISNUMBER($AB2357)+'01_指標庫'!$H$11*ISNUMBER($AC2357)+'01_指標庫'!$H$12*ISNUMBER($AD2357)+'01_指標庫'!$H$13*ISNUMBER($AE2357)+'01_指標庫'!$H$14*ISNUMBER($I2357)+'01_指標庫'!$H$15*ISNUMBER($AH2357)+'01_指標庫'!$H$16*ISNUMBER($K2357)+'01_指標庫'!$H$17*ISNUMBER($AI2357)+'01_指標庫'!$H$18*ISNUMBER($AJ2357)+'01_指標庫'!$H$19*ISNUMBER($AK2357)+'01_指標庫'!$H$20*ISNUMBER($BB2357)+'01_指標庫'!$H$21*ISNUMBER($BC2357)</f>
        <v>51</v>
      </c>
      <c r="AX2357">
        <f>IF(AW2357=0,50,ROUND(('01_指標庫'!$H$4*IF(ISNUMBER($F2357),L2357,0)+'01_指標庫'!$H$5*IF(ISNUMBER($AA2357),AL2357,0)+'01_指標庫'!$H$6*IF(ISNUMBER($G2357),M2357,0)+'01_指標庫'!$H$7*IF(ISNUMBER($H2357),N2357,0)+'01_指標庫'!$H$8*IF(ISNUMBER($AF2357),AQ2357,0)+'01_指標庫'!$H$9*IF(ISNUMBER($AG2357),AR2357,0)+'01_指標庫'!$H$10*IF(ISNUMBER($AB2357),AM2357,0)+'01_指標庫'!$H$11*IF(ISNUMBER($AC2357),AN2357,0)+'01_指標庫'!$H$12*IF(ISNUMBER($AD2357),AO2357,0)+'01_指標庫'!$H$13*IF(ISNUMBER($AE2357),AP2357,0)+'01_指標庫'!$H$14*IF(ISNUMBER($I2357),O2357,0)+'01_指標庫'!$H$15*IF(ISNUMBER($AH2357),AS2357,0)+'01_指標庫'!$H$16*IF(ISNUMBER($K2357),P2357,0)+'01_指標庫'!$H$17*IF(ISNUMBER($AI2357),AT2357,0)+'01_指標庫'!$H$18*IF(ISNUMBER($AJ2357),AU2357,0)+'01_指標庫'!$H$19*IF(ISNUMBER($AK2357),AV2357,0)+'01_指標庫'!$H$20*IF(ISNUMBER($BB2357),BB2357,0)+'01_指標庫'!$H$21*IF(ISNUMBER($BC2357),BC2357,0))/AW2357,1))</f>
        <v>82.4</v>
      </c>
      <c r="AY2357" s="67"/>
      <c r="AZ2357" s="67"/>
      <c r="BA2357" s="66">
        <f t="shared" si="845"/>
        <v>-5.1073543099120489E-3</v>
      </c>
      <c r="BB2357">
        <f t="shared" si="846"/>
        <v>0</v>
      </c>
      <c r="BC2357" t="str">
        <f t="shared" si="847"/>
        <v/>
      </c>
    </row>
    <row r="2358" spans="1:55" ht="15" customHeight="1">
      <c r="A2358" s="56">
        <v>2354</v>
      </c>
      <c r="B2358" s="57">
        <v>45975</v>
      </c>
      <c r="C2358" s="56">
        <v>2025</v>
      </c>
      <c r="D2358" s="58" t="s">
        <v>234</v>
      </c>
      <c r="E2358" s="59">
        <v>25008.240000000002</v>
      </c>
      <c r="F2358" s="60">
        <v>0.12342400000000001</v>
      </c>
      <c r="G2358" s="60">
        <v>-4.2557999999999999E-2</v>
      </c>
      <c r="H2358" s="61">
        <v>0.59179999999999999</v>
      </c>
      <c r="I2358" s="62">
        <v>307</v>
      </c>
      <c r="J2358" s="56" t="s">
        <v>235</v>
      </c>
      <c r="K2358" s="63">
        <v>19.829999999999998</v>
      </c>
      <c r="L2358" s="56">
        <f t="shared" si="825"/>
        <v>100</v>
      </c>
      <c r="M2358" s="56">
        <f t="shared" si="826"/>
        <v>100</v>
      </c>
      <c r="N2358" s="56">
        <f t="shared" si="827"/>
        <v>50</v>
      </c>
      <c r="O2358" s="56">
        <f t="shared" si="828"/>
        <v>100</v>
      </c>
      <c r="P2358" s="56">
        <f t="shared" si="829"/>
        <v>100</v>
      </c>
      <c r="Q2358" s="63"/>
      <c r="R2358" s="56"/>
      <c r="S2358" s="60">
        <f t="shared" si="842"/>
        <v>5.913546983891127E-4</v>
      </c>
      <c r="T2358" s="64">
        <f t="shared" si="843"/>
        <v>-8.5000000000000631E-3</v>
      </c>
      <c r="V2358" s="65"/>
      <c r="W2358" s="65"/>
      <c r="Y2358" s="15" t="str">
        <f t="shared" si="830"/>
        <v>EASY</v>
      </c>
      <c r="AA2358" s="66">
        <f t="shared" si="844"/>
        <v>0.11836686148601405</v>
      </c>
      <c r="AB2358">
        <f>LOOKUP($B2358,'07_L1政策步階'!$A$4:$A$14,'07_L1政策步階'!$C$4:$C$14)</f>
        <v>1</v>
      </c>
      <c r="AC2358" s="65"/>
      <c r="AD2358" s="65"/>
      <c r="AE2358" s="65"/>
      <c r="AF2358" s="65"/>
      <c r="AG2358" s="65"/>
      <c r="AH2358" s="65"/>
      <c r="AI2358" s="65"/>
      <c r="AJ2358" s="65"/>
      <c r="AK2358" s="65"/>
      <c r="AL2358">
        <f t="shared" si="831"/>
        <v>100</v>
      </c>
      <c r="AM2358">
        <f t="shared" si="832"/>
        <v>100</v>
      </c>
      <c r="AN2358" t="str">
        <f t="shared" si="833"/>
        <v/>
      </c>
      <c r="AO2358" t="str">
        <f t="shared" si="834"/>
        <v/>
      </c>
      <c r="AP2358" t="str">
        <f t="shared" si="835"/>
        <v/>
      </c>
      <c r="AQ2358" t="str">
        <f t="shared" si="836"/>
        <v/>
      </c>
      <c r="AR2358" t="str">
        <f t="shared" si="837"/>
        <v/>
      </c>
      <c r="AS2358" t="str">
        <f t="shared" si="838"/>
        <v/>
      </c>
      <c r="AT2358" t="str">
        <f t="shared" si="839"/>
        <v/>
      </c>
      <c r="AU2358" t="str">
        <f t="shared" si="840"/>
        <v/>
      </c>
      <c r="AV2358" t="str">
        <f t="shared" si="841"/>
        <v/>
      </c>
      <c r="AW2358">
        <f>'01_指標庫'!$H$4*ISNUMBER($F2358)+'01_指標庫'!$H$5*ISNUMBER($AA2358)+'01_指標庫'!$H$6*ISNUMBER($G2358)+'01_指標庫'!$H$7*ISNUMBER($H2358)+'01_指標庫'!$H$8*ISNUMBER($AF2358)+'01_指標庫'!$H$9*ISNUMBER($AG2358)+'01_指標庫'!$H$10*ISNUMBER($AB2358)+'01_指標庫'!$H$11*ISNUMBER($AC2358)+'01_指標庫'!$H$12*ISNUMBER($AD2358)+'01_指標庫'!$H$13*ISNUMBER($AE2358)+'01_指標庫'!$H$14*ISNUMBER($I2358)+'01_指標庫'!$H$15*ISNUMBER($AH2358)+'01_指標庫'!$H$16*ISNUMBER($K2358)+'01_指標庫'!$H$17*ISNUMBER($AI2358)+'01_指標庫'!$H$18*ISNUMBER($AJ2358)+'01_指標庫'!$H$19*ISNUMBER($AK2358)+'01_指標庫'!$H$20*ISNUMBER($BB2358)+'01_指標庫'!$H$21*ISNUMBER($BC2358)</f>
        <v>51</v>
      </c>
      <c r="AX2358">
        <f>IF(AW2358=0,50,ROUND(('01_指標庫'!$H$4*IF(ISNUMBER($F2358),L2358,0)+'01_指標庫'!$H$5*IF(ISNUMBER($AA2358),AL2358,0)+'01_指標庫'!$H$6*IF(ISNUMBER($G2358),M2358,0)+'01_指標庫'!$H$7*IF(ISNUMBER($H2358),N2358,0)+'01_指標庫'!$H$8*IF(ISNUMBER($AF2358),AQ2358,0)+'01_指標庫'!$H$9*IF(ISNUMBER($AG2358),AR2358,0)+'01_指標庫'!$H$10*IF(ISNUMBER($AB2358),AM2358,0)+'01_指標庫'!$H$11*IF(ISNUMBER($AC2358),AN2358,0)+'01_指標庫'!$H$12*IF(ISNUMBER($AD2358),AO2358,0)+'01_指標庫'!$H$13*IF(ISNUMBER($AE2358),AP2358,0)+'01_指標庫'!$H$14*IF(ISNUMBER($I2358),O2358,0)+'01_指標庫'!$H$15*IF(ISNUMBER($AH2358),AS2358,0)+'01_指標庫'!$H$16*IF(ISNUMBER($K2358),P2358,0)+'01_指標庫'!$H$17*IF(ISNUMBER($AI2358),AT2358,0)+'01_指標庫'!$H$18*IF(ISNUMBER($AJ2358),AU2358,0)+'01_指標庫'!$H$19*IF(ISNUMBER($AK2358),AV2358,0)+'01_指標庫'!$H$20*IF(ISNUMBER($BB2358),BB2358,0)+'01_指標庫'!$H$21*IF(ISNUMBER($BC2358),BC2358,0))/AW2358,1))</f>
        <v>86.3</v>
      </c>
      <c r="AY2358" s="67"/>
      <c r="AZ2358" s="67"/>
      <c r="BA2358" s="66">
        <f t="shared" si="845"/>
        <v>-2.183133491763245E-3</v>
      </c>
      <c r="BB2358">
        <f t="shared" si="846"/>
        <v>50</v>
      </c>
      <c r="BC2358" t="str">
        <f t="shared" si="847"/>
        <v/>
      </c>
    </row>
    <row r="2359" spans="1:55" ht="15" customHeight="1">
      <c r="A2359" s="56">
        <v>2355</v>
      </c>
      <c r="B2359" s="57">
        <v>45978</v>
      </c>
      <c r="C2359" s="56">
        <v>2025</v>
      </c>
      <c r="D2359" s="58" t="s">
        <v>236</v>
      </c>
      <c r="E2359" s="59">
        <v>24799.919999999998</v>
      </c>
      <c r="F2359" s="60">
        <v>0.113236</v>
      </c>
      <c r="G2359" s="60">
        <v>-5.0534000000000003E-2</v>
      </c>
      <c r="H2359" s="61">
        <v>0.59179999999999999</v>
      </c>
      <c r="I2359" s="62">
        <v>313</v>
      </c>
      <c r="J2359" s="56" t="s">
        <v>235</v>
      </c>
      <c r="K2359" s="63">
        <v>22.38</v>
      </c>
      <c r="L2359" s="56">
        <f t="shared" si="825"/>
        <v>100</v>
      </c>
      <c r="M2359" s="56">
        <f t="shared" si="826"/>
        <v>100</v>
      </c>
      <c r="N2359" s="56">
        <f t="shared" si="827"/>
        <v>50</v>
      </c>
      <c r="O2359" s="56">
        <f t="shared" si="828"/>
        <v>100</v>
      </c>
      <c r="P2359" s="56">
        <f t="shared" si="829"/>
        <v>50</v>
      </c>
      <c r="Q2359" s="63"/>
      <c r="R2359" s="56"/>
      <c r="S2359" s="60">
        <f t="shared" si="842"/>
        <v>-8.3300544140652022E-3</v>
      </c>
      <c r="T2359" s="64">
        <f t="shared" si="843"/>
        <v>0.12859304084720136</v>
      </c>
      <c r="V2359" s="65"/>
      <c r="W2359" s="65"/>
      <c r="Y2359" s="15" t="str">
        <f t="shared" si="830"/>
        <v>EASY</v>
      </c>
      <c r="AA2359" s="66">
        <f t="shared" si="844"/>
        <v>0.11846458652330472</v>
      </c>
      <c r="AB2359">
        <f>LOOKUP($B2359,'07_L1政策步階'!$A$4:$A$14,'07_L1政策步階'!$C$4:$C$14)</f>
        <v>1</v>
      </c>
      <c r="AC2359" s="65"/>
      <c r="AD2359" s="65"/>
      <c r="AE2359" s="65"/>
      <c r="AF2359" s="65"/>
      <c r="AG2359" s="65"/>
      <c r="AH2359" s="65"/>
      <c r="AI2359" s="65"/>
      <c r="AJ2359" s="65"/>
      <c r="AK2359" s="65"/>
      <c r="AL2359">
        <f t="shared" si="831"/>
        <v>100</v>
      </c>
      <c r="AM2359">
        <f t="shared" si="832"/>
        <v>100</v>
      </c>
      <c r="AN2359" t="str">
        <f t="shared" si="833"/>
        <v/>
      </c>
      <c r="AO2359" t="str">
        <f t="shared" si="834"/>
        <v/>
      </c>
      <c r="AP2359" t="str">
        <f t="shared" si="835"/>
        <v/>
      </c>
      <c r="AQ2359" t="str">
        <f t="shared" si="836"/>
        <v/>
      </c>
      <c r="AR2359" t="str">
        <f t="shared" si="837"/>
        <v/>
      </c>
      <c r="AS2359" t="str">
        <f t="shared" si="838"/>
        <v/>
      </c>
      <c r="AT2359" t="str">
        <f t="shared" si="839"/>
        <v/>
      </c>
      <c r="AU2359" t="str">
        <f t="shared" si="840"/>
        <v/>
      </c>
      <c r="AV2359" t="str">
        <f t="shared" si="841"/>
        <v/>
      </c>
      <c r="AW2359">
        <f>'01_指標庫'!$H$4*ISNUMBER($F2359)+'01_指標庫'!$H$5*ISNUMBER($AA2359)+'01_指標庫'!$H$6*ISNUMBER($G2359)+'01_指標庫'!$H$7*ISNUMBER($H2359)+'01_指標庫'!$H$8*ISNUMBER($AF2359)+'01_指標庫'!$H$9*ISNUMBER($AG2359)+'01_指標庫'!$H$10*ISNUMBER($AB2359)+'01_指標庫'!$H$11*ISNUMBER($AC2359)+'01_指標庫'!$H$12*ISNUMBER($AD2359)+'01_指標庫'!$H$13*ISNUMBER($AE2359)+'01_指標庫'!$H$14*ISNUMBER($I2359)+'01_指標庫'!$H$15*ISNUMBER($AH2359)+'01_指標庫'!$H$16*ISNUMBER($K2359)+'01_指標庫'!$H$17*ISNUMBER($AI2359)+'01_指標庫'!$H$18*ISNUMBER($AJ2359)+'01_指標庫'!$H$19*ISNUMBER($AK2359)+'01_指標庫'!$H$20*ISNUMBER($BB2359)+'01_指標庫'!$H$21*ISNUMBER($BC2359)</f>
        <v>51</v>
      </c>
      <c r="AX2359">
        <f>IF(AW2359=0,50,ROUND(('01_指標庫'!$H$4*IF(ISNUMBER($F2359),L2359,0)+'01_指標庫'!$H$5*IF(ISNUMBER($AA2359),AL2359,0)+'01_指標庫'!$H$6*IF(ISNUMBER($G2359),M2359,0)+'01_指標庫'!$H$7*IF(ISNUMBER($H2359),N2359,0)+'01_指標庫'!$H$8*IF(ISNUMBER($AF2359),AQ2359,0)+'01_指標庫'!$H$9*IF(ISNUMBER($AG2359),AR2359,0)+'01_指標庫'!$H$10*IF(ISNUMBER($AB2359),AM2359,0)+'01_指標庫'!$H$11*IF(ISNUMBER($AC2359),AN2359,0)+'01_指標庫'!$H$12*IF(ISNUMBER($AD2359),AO2359,0)+'01_指標庫'!$H$13*IF(ISNUMBER($AE2359),AP2359,0)+'01_指標庫'!$H$14*IF(ISNUMBER($I2359),O2359,0)+'01_指標庫'!$H$15*IF(ISNUMBER($AH2359),AS2359,0)+'01_指標庫'!$H$16*IF(ISNUMBER($K2359),P2359,0)+'01_指標庫'!$H$17*IF(ISNUMBER($AI2359),AT2359,0)+'01_指標庫'!$H$18*IF(ISNUMBER($AJ2359),AU2359,0)+'01_指標庫'!$H$19*IF(ISNUMBER($AK2359),AV2359,0)+'01_指標庫'!$H$20*IF(ISNUMBER($BB2359),BB2359,0)+'01_指標庫'!$H$21*IF(ISNUMBER($BC2359),BC2359,0))/AW2359,1))</f>
        <v>74.5</v>
      </c>
      <c r="AY2359" s="67"/>
      <c r="AZ2359" s="67"/>
      <c r="BA2359" s="66">
        <f t="shared" si="845"/>
        <v>-3.9764194307335687E-3</v>
      </c>
      <c r="BB2359">
        <f t="shared" si="846"/>
        <v>0</v>
      </c>
      <c r="BC2359" t="str">
        <f t="shared" si="847"/>
        <v/>
      </c>
    </row>
    <row r="2360" spans="1:55" ht="15" customHeight="1">
      <c r="A2360" s="56">
        <v>2356</v>
      </c>
      <c r="B2360" s="57">
        <v>45979</v>
      </c>
      <c r="C2360" s="56">
        <v>2025</v>
      </c>
      <c r="D2360" s="58" t="s">
        <v>237</v>
      </c>
      <c r="E2360" s="59">
        <v>24503.1</v>
      </c>
      <c r="F2360" s="60">
        <v>9.9121000000000001E-2</v>
      </c>
      <c r="G2360" s="60">
        <v>-6.1897000000000001E-2</v>
      </c>
      <c r="H2360" s="61">
        <v>0.61219999999999997</v>
      </c>
      <c r="I2360" s="62">
        <v>320</v>
      </c>
      <c r="J2360" s="56" t="s">
        <v>235</v>
      </c>
      <c r="K2360" s="63">
        <v>24.69</v>
      </c>
      <c r="L2360" s="56">
        <f t="shared" si="825"/>
        <v>100</v>
      </c>
      <c r="M2360" s="56">
        <f t="shared" si="826"/>
        <v>50</v>
      </c>
      <c r="N2360" s="56">
        <f t="shared" si="827"/>
        <v>100</v>
      </c>
      <c r="O2360" s="56">
        <f t="shared" si="828"/>
        <v>100</v>
      </c>
      <c r="P2360" s="56">
        <f t="shared" si="829"/>
        <v>50</v>
      </c>
      <c r="Q2360" s="63"/>
      <c r="R2360" s="56"/>
      <c r="S2360" s="60">
        <f t="shared" si="842"/>
        <v>-1.1968586995441899E-2</v>
      </c>
      <c r="T2360" s="64">
        <f t="shared" si="843"/>
        <v>0.10321715817694388</v>
      </c>
      <c r="V2360" s="65"/>
      <c r="W2360" s="65"/>
      <c r="Y2360" s="15" t="str">
        <f t="shared" si="830"/>
        <v>EASY</v>
      </c>
      <c r="AA2360" s="66">
        <f t="shared" si="844"/>
        <v>0.11825554210309619</v>
      </c>
      <c r="AB2360">
        <f>LOOKUP($B2360,'07_L1政策步階'!$A$4:$A$14,'07_L1政策步階'!$C$4:$C$14)</f>
        <v>1</v>
      </c>
      <c r="AC2360" s="65"/>
      <c r="AD2360" s="65"/>
      <c r="AE2360" s="65"/>
      <c r="AF2360" s="65"/>
      <c r="AG2360" s="65"/>
      <c r="AH2360" s="65"/>
      <c r="AI2360" s="65"/>
      <c r="AJ2360" s="65"/>
      <c r="AK2360" s="65"/>
      <c r="AL2360">
        <f t="shared" si="831"/>
        <v>100</v>
      </c>
      <c r="AM2360">
        <f t="shared" si="832"/>
        <v>100</v>
      </c>
      <c r="AN2360" t="str">
        <f t="shared" si="833"/>
        <v/>
      </c>
      <c r="AO2360" t="str">
        <f t="shared" si="834"/>
        <v/>
      </c>
      <c r="AP2360" t="str">
        <f t="shared" si="835"/>
        <v/>
      </c>
      <c r="AQ2360" t="str">
        <f t="shared" si="836"/>
        <v/>
      </c>
      <c r="AR2360" t="str">
        <f t="shared" si="837"/>
        <v/>
      </c>
      <c r="AS2360" t="str">
        <f t="shared" si="838"/>
        <v/>
      </c>
      <c r="AT2360" t="str">
        <f t="shared" si="839"/>
        <v/>
      </c>
      <c r="AU2360" t="str">
        <f t="shared" si="840"/>
        <v/>
      </c>
      <c r="AV2360" t="str">
        <f t="shared" si="841"/>
        <v/>
      </c>
      <c r="AW2360">
        <f>'01_指標庫'!$H$4*ISNUMBER($F2360)+'01_指標庫'!$H$5*ISNUMBER($AA2360)+'01_指標庫'!$H$6*ISNUMBER($G2360)+'01_指標庫'!$H$7*ISNUMBER($H2360)+'01_指標庫'!$H$8*ISNUMBER($AF2360)+'01_指標庫'!$H$9*ISNUMBER($AG2360)+'01_指標庫'!$H$10*ISNUMBER($AB2360)+'01_指標庫'!$H$11*ISNUMBER($AC2360)+'01_指標庫'!$H$12*ISNUMBER($AD2360)+'01_指標庫'!$H$13*ISNUMBER($AE2360)+'01_指標庫'!$H$14*ISNUMBER($I2360)+'01_指標庫'!$H$15*ISNUMBER($AH2360)+'01_指標庫'!$H$16*ISNUMBER($K2360)+'01_指標庫'!$H$17*ISNUMBER($AI2360)+'01_指標庫'!$H$18*ISNUMBER($AJ2360)+'01_指標庫'!$H$19*ISNUMBER($AK2360)+'01_指標庫'!$H$20*ISNUMBER($BB2360)+'01_指標庫'!$H$21*ISNUMBER($BC2360)</f>
        <v>51</v>
      </c>
      <c r="AX2360">
        <f>IF(AW2360=0,50,ROUND(('01_指標庫'!$H$4*IF(ISNUMBER($F2360),L2360,0)+'01_指標庫'!$H$5*IF(ISNUMBER($AA2360),AL2360,0)+'01_指標庫'!$H$6*IF(ISNUMBER($G2360),M2360,0)+'01_指標庫'!$H$7*IF(ISNUMBER($H2360),N2360,0)+'01_指標庫'!$H$8*IF(ISNUMBER($AF2360),AQ2360,0)+'01_指標庫'!$H$9*IF(ISNUMBER($AG2360),AR2360,0)+'01_指標庫'!$H$10*IF(ISNUMBER($AB2360),AM2360,0)+'01_指標庫'!$H$11*IF(ISNUMBER($AC2360),AN2360,0)+'01_指標庫'!$H$12*IF(ISNUMBER($AD2360),AO2360,0)+'01_指標庫'!$H$13*IF(ISNUMBER($AE2360),AP2360,0)+'01_指標庫'!$H$14*IF(ISNUMBER($I2360),O2360,0)+'01_指標庫'!$H$15*IF(ISNUMBER($AH2360),AS2360,0)+'01_指標庫'!$H$16*IF(ISNUMBER($K2360),P2360,0)+'01_指標庫'!$H$17*IF(ISNUMBER($AI2360),AT2360,0)+'01_指標庫'!$H$18*IF(ISNUMBER($AJ2360),AU2360,0)+'01_指標庫'!$H$19*IF(ISNUMBER($AK2360),AV2360,0)+'01_指標庫'!$H$20*IF(ISNUMBER($BB2360),BB2360,0)+'01_指標庫'!$H$21*IF(ISNUMBER($BC2360),BC2360,0))/AW2360,1))</f>
        <v>74.5</v>
      </c>
      <c r="AY2360" s="67"/>
      <c r="AZ2360" s="67"/>
      <c r="BA2360" s="66">
        <f t="shared" si="845"/>
        <v>-8.4720154917945489E-3</v>
      </c>
      <c r="BB2360">
        <f t="shared" si="846"/>
        <v>0</v>
      </c>
      <c r="BC2360" t="str">
        <f t="shared" si="847"/>
        <v/>
      </c>
    </row>
    <row r="2361" spans="1:55" ht="15" customHeight="1">
      <c r="A2361" s="56">
        <v>2357</v>
      </c>
      <c r="B2361" s="57">
        <v>45980</v>
      </c>
      <c r="C2361" s="56">
        <v>2025</v>
      </c>
      <c r="D2361" s="58" t="s">
        <v>238</v>
      </c>
      <c r="E2361" s="59">
        <v>24640.52</v>
      </c>
      <c r="F2361" s="60">
        <v>0.10452400000000001</v>
      </c>
      <c r="G2361" s="60">
        <v>-5.6635999999999999E-2</v>
      </c>
      <c r="H2361" s="61">
        <v>0.57140000000000002</v>
      </c>
      <c r="I2361" s="62">
        <v>317</v>
      </c>
      <c r="J2361" s="56" t="s">
        <v>235</v>
      </c>
      <c r="K2361" s="63">
        <v>23.66</v>
      </c>
      <c r="L2361" s="56">
        <f t="shared" si="825"/>
        <v>100</v>
      </c>
      <c r="M2361" s="56">
        <f t="shared" si="826"/>
        <v>100</v>
      </c>
      <c r="N2361" s="56">
        <f t="shared" si="827"/>
        <v>50</v>
      </c>
      <c r="O2361" s="56">
        <f t="shared" si="828"/>
        <v>100</v>
      </c>
      <c r="P2361" s="56">
        <f t="shared" si="829"/>
        <v>50</v>
      </c>
      <c r="Q2361" s="63"/>
      <c r="R2361" s="56"/>
      <c r="S2361" s="60">
        <f t="shared" si="842"/>
        <v>5.6082699740034325E-3</v>
      </c>
      <c r="T2361" s="64">
        <f t="shared" si="843"/>
        <v>-4.1717294451194875E-2</v>
      </c>
      <c r="V2361" s="65"/>
      <c r="W2361" s="65"/>
      <c r="Y2361" s="15" t="str">
        <f t="shared" si="830"/>
        <v>EASY</v>
      </c>
      <c r="AA2361" s="66">
        <f t="shared" si="844"/>
        <v>0.11819456368120962</v>
      </c>
      <c r="AB2361">
        <f>LOOKUP($B2361,'07_L1政策步階'!$A$4:$A$14,'07_L1政策步階'!$C$4:$C$14)</f>
        <v>1</v>
      </c>
      <c r="AC2361" s="65"/>
      <c r="AD2361" s="65"/>
      <c r="AE2361" s="65"/>
      <c r="AF2361" s="65"/>
      <c r="AG2361" s="65"/>
      <c r="AH2361" s="65"/>
      <c r="AI2361" s="65"/>
      <c r="AJ2361" s="65"/>
      <c r="AK2361" s="65"/>
      <c r="AL2361">
        <f t="shared" si="831"/>
        <v>100</v>
      </c>
      <c r="AM2361">
        <f t="shared" si="832"/>
        <v>100</v>
      </c>
      <c r="AN2361" t="str">
        <f t="shared" si="833"/>
        <v/>
      </c>
      <c r="AO2361" t="str">
        <f t="shared" si="834"/>
        <v/>
      </c>
      <c r="AP2361" t="str">
        <f t="shared" si="835"/>
        <v/>
      </c>
      <c r="AQ2361" t="str">
        <f t="shared" si="836"/>
        <v/>
      </c>
      <c r="AR2361" t="str">
        <f t="shared" si="837"/>
        <v/>
      </c>
      <c r="AS2361" t="str">
        <f t="shared" si="838"/>
        <v/>
      </c>
      <c r="AT2361" t="str">
        <f t="shared" si="839"/>
        <v/>
      </c>
      <c r="AU2361" t="str">
        <f t="shared" si="840"/>
        <v/>
      </c>
      <c r="AV2361" t="str">
        <f t="shared" si="841"/>
        <v/>
      </c>
      <c r="AW2361">
        <f>'01_指標庫'!$H$4*ISNUMBER($F2361)+'01_指標庫'!$H$5*ISNUMBER($AA2361)+'01_指標庫'!$H$6*ISNUMBER($G2361)+'01_指標庫'!$H$7*ISNUMBER($H2361)+'01_指標庫'!$H$8*ISNUMBER($AF2361)+'01_指標庫'!$H$9*ISNUMBER($AG2361)+'01_指標庫'!$H$10*ISNUMBER($AB2361)+'01_指標庫'!$H$11*ISNUMBER($AC2361)+'01_指標庫'!$H$12*ISNUMBER($AD2361)+'01_指標庫'!$H$13*ISNUMBER($AE2361)+'01_指標庫'!$H$14*ISNUMBER($I2361)+'01_指標庫'!$H$15*ISNUMBER($AH2361)+'01_指標庫'!$H$16*ISNUMBER($K2361)+'01_指標庫'!$H$17*ISNUMBER($AI2361)+'01_指標庫'!$H$18*ISNUMBER($AJ2361)+'01_指標庫'!$H$19*ISNUMBER($AK2361)+'01_指標庫'!$H$20*ISNUMBER($BB2361)+'01_指標庫'!$H$21*ISNUMBER($BC2361)</f>
        <v>51</v>
      </c>
      <c r="AX2361">
        <f>IF(AW2361=0,50,ROUND(('01_指標庫'!$H$4*IF(ISNUMBER($F2361),L2361,0)+'01_指標庫'!$H$5*IF(ISNUMBER($AA2361),AL2361,0)+'01_指標庫'!$H$6*IF(ISNUMBER($G2361),M2361,0)+'01_指標庫'!$H$7*IF(ISNUMBER($H2361),N2361,0)+'01_指標庫'!$H$8*IF(ISNUMBER($AF2361),AQ2361,0)+'01_指標庫'!$H$9*IF(ISNUMBER($AG2361),AR2361,0)+'01_指標庫'!$H$10*IF(ISNUMBER($AB2361),AM2361,0)+'01_指標庫'!$H$11*IF(ISNUMBER($AC2361),AN2361,0)+'01_指標庫'!$H$12*IF(ISNUMBER($AD2361),AO2361,0)+'01_指標庫'!$H$13*IF(ISNUMBER($AE2361),AP2361,0)+'01_指標庫'!$H$14*IF(ISNUMBER($I2361),O2361,0)+'01_指標庫'!$H$15*IF(ISNUMBER($AH2361),AS2361,0)+'01_指標庫'!$H$16*IF(ISNUMBER($K2361),P2361,0)+'01_指標庫'!$H$17*IF(ISNUMBER($AI2361),AT2361,0)+'01_指標庫'!$H$18*IF(ISNUMBER($AJ2361),AU2361,0)+'01_指標庫'!$H$19*IF(ISNUMBER($AK2361),AV2361,0)+'01_指標庫'!$H$20*IF(ISNUMBER($BB2361),BB2361,0)+'01_指標庫'!$H$21*IF(ISNUMBER($BC2361),BC2361,0))/AW2361,1))</f>
        <v>74.5</v>
      </c>
      <c r="AY2361" s="67"/>
      <c r="AZ2361" s="67"/>
      <c r="BA2361" s="66">
        <f t="shared" si="845"/>
        <v>-1.1591695536222191E-2</v>
      </c>
      <c r="BB2361">
        <f t="shared" si="846"/>
        <v>0</v>
      </c>
      <c r="BC2361" t="str">
        <f t="shared" si="847"/>
        <v/>
      </c>
    </row>
    <row r="2362" spans="1:55" ht="15" customHeight="1">
      <c r="A2362" s="56">
        <v>2358</v>
      </c>
      <c r="B2362" s="57">
        <v>45981</v>
      </c>
      <c r="C2362" s="56">
        <v>2025</v>
      </c>
      <c r="D2362" s="58" t="s">
        <v>239</v>
      </c>
      <c r="E2362" s="59">
        <v>24054.38</v>
      </c>
      <c r="F2362" s="60">
        <v>7.7671000000000004E-2</v>
      </c>
      <c r="G2362" s="60">
        <v>-7.9076999999999995E-2</v>
      </c>
      <c r="H2362" s="61">
        <v>0.57140000000000002</v>
      </c>
      <c r="I2362" s="62">
        <v>317</v>
      </c>
      <c r="J2362" s="56" t="s">
        <v>235</v>
      </c>
      <c r="K2362" s="63">
        <v>26.42</v>
      </c>
      <c r="L2362" s="56">
        <f t="shared" si="825"/>
        <v>100</v>
      </c>
      <c r="M2362" s="56">
        <f t="shared" si="826"/>
        <v>50</v>
      </c>
      <c r="N2362" s="56">
        <f t="shared" si="827"/>
        <v>50</v>
      </c>
      <c r="O2362" s="56">
        <f t="shared" si="828"/>
        <v>100</v>
      </c>
      <c r="P2362" s="56">
        <f t="shared" si="829"/>
        <v>0</v>
      </c>
      <c r="Q2362" s="63"/>
      <c r="R2362" s="56"/>
      <c r="S2362" s="60">
        <f t="shared" si="842"/>
        <v>-2.3787647338611384E-2</v>
      </c>
      <c r="T2362" s="64">
        <f t="shared" si="843"/>
        <v>0.11665257819103969</v>
      </c>
      <c r="V2362" s="65"/>
      <c r="W2362" s="65"/>
      <c r="Y2362" s="15" t="str">
        <f t="shared" si="830"/>
        <v>UNCERTAIN</v>
      </c>
      <c r="AA2362" s="66">
        <f t="shared" si="844"/>
        <v>0.1176497422979772</v>
      </c>
      <c r="AB2362">
        <f>LOOKUP($B2362,'07_L1政策步階'!$A$4:$A$14,'07_L1政策步階'!$C$4:$C$14)</f>
        <v>1</v>
      </c>
      <c r="AC2362" s="65"/>
      <c r="AD2362" s="65"/>
      <c r="AE2362" s="65"/>
      <c r="AF2362" s="65"/>
      <c r="AG2362" s="65"/>
      <c r="AH2362" s="65"/>
      <c r="AI2362" s="65"/>
      <c r="AJ2362" s="65"/>
      <c r="AK2362" s="65"/>
      <c r="AL2362">
        <f t="shared" si="831"/>
        <v>100</v>
      </c>
      <c r="AM2362">
        <f t="shared" si="832"/>
        <v>100</v>
      </c>
      <c r="AN2362" t="str">
        <f t="shared" si="833"/>
        <v/>
      </c>
      <c r="AO2362" t="str">
        <f t="shared" si="834"/>
        <v/>
      </c>
      <c r="AP2362" t="str">
        <f t="shared" si="835"/>
        <v/>
      </c>
      <c r="AQ2362" t="str">
        <f t="shared" si="836"/>
        <v/>
      </c>
      <c r="AR2362" t="str">
        <f t="shared" si="837"/>
        <v/>
      </c>
      <c r="AS2362" t="str">
        <f t="shared" si="838"/>
        <v/>
      </c>
      <c r="AT2362" t="str">
        <f t="shared" si="839"/>
        <v/>
      </c>
      <c r="AU2362" t="str">
        <f t="shared" si="840"/>
        <v/>
      </c>
      <c r="AV2362" t="str">
        <f t="shared" si="841"/>
        <v/>
      </c>
      <c r="AW2362">
        <f>'01_指標庫'!$H$4*ISNUMBER($F2362)+'01_指標庫'!$H$5*ISNUMBER($AA2362)+'01_指標庫'!$H$6*ISNUMBER($G2362)+'01_指標庫'!$H$7*ISNUMBER($H2362)+'01_指標庫'!$H$8*ISNUMBER($AF2362)+'01_指標庫'!$H$9*ISNUMBER($AG2362)+'01_指標庫'!$H$10*ISNUMBER($AB2362)+'01_指標庫'!$H$11*ISNUMBER($AC2362)+'01_指標庫'!$H$12*ISNUMBER($AD2362)+'01_指標庫'!$H$13*ISNUMBER($AE2362)+'01_指標庫'!$H$14*ISNUMBER($I2362)+'01_指標庫'!$H$15*ISNUMBER($AH2362)+'01_指標庫'!$H$16*ISNUMBER($K2362)+'01_指標庫'!$H$17*ISNUMBER($AI2362)+'01_指標庫'!$H$18*ISNUMBER($AJ2362)+'01_指標庫'!$H$19*ISNUMBER($AK2362)+'01_指標庫'!$H$20*ISNUMBER($BB2362)+'01_指標庫'!$H$21*ISNUMBER($BC2362)</f>
        <v>51</v>
      </c>
      <c r="AX2362">
        <f>IF(AW2362=0,50,ROUND(('01_指標庫'!$H$4*IF(ISNUMBER($F2362),L2362,0)+'01_指標庫'!$H$5*IF(ISNUMBER($AA2362),AL2362,0)+'01_指標庫'!$H$6*IF(ISNUMBER($G2362),M2362,0)+'01_指標庫'!$H$7*IF(ISNUMBER($H2362),N2362,0)+'01_指標庫'!$H$8*IF(ISNUMBER($AF2362),AQ2362,0)+'01_指標庫'!$H$9*IF(ISNUMBER($AG2362),AR2362,0)+'01_指標庫'!$H$10*IF(ISNUMBER($AB2362),AM2362,0)+'01_指標庫'!$H$11*IF(ISNUMBER($AC2362),AN2362,0)+'01_指標庫'!$H$12*IF(ISNUMBER($AD2362),AO2362,0)+'01_指標庫'!$H$13*IF(ISNUMBER($AE2362),AP2362,0)+'01_指標庫'!$H$14*IF(ISNUMBER($I2362),O2362,0)+'01_指標庫'!$H$15*IF(ISNUMBER($AH2362),AS2362,0)+'01_指標庫'!$H$16*IF(ISNUMBER($K2362),P2362,0)+'01_指標庫'!$H$17*IF(ISNUMBER($AI2362),AT2362,0)+'01_指標庫'!$H$18*IF(ISNUMBER($AJ2362),AU2362,0)+'01_指標庫'!$H$19*IF(ISNUMBER($AK2362),AV2362,0)+'01_指標庫'!$H$20*IF(ISNUMBER($BB2362),BB2362,0)+'01_指標庫'!$H$21*IF(ISNUMBER($BC2362),BC2362,0))/AW2362,1))</f>
        <v>60.8</v>
      </c>
      <c r="AY2362" s="67"/>
      <c r="AZ2362" s="67"/>
      <c r="BA2362" s="66">
        <f t="shared" si="845"/>
        <v>-1.4855199576136568E-2</v>
      </c>
      <c r="BB2362">
        <f t="shared" si="846"/>
        <v>0</v>
      </c>
      <c r="BC2362" t="str">
        <f t="shared" si="847"/>
        <v/>
      </c>
    </row>
    <row r="2363" spans="1:55" ht="15" customHeight="1">
      <c r="A2363" s="56">
        <v>2359</v>
      </c>
      <c r="B2363" s="57">
        <v>45982</v>
      </c>
      <c r="C2363" s="56">
        <v>2025</v>
      </c>
      <c r="D2363" s="58" t="s">
        <v>234</v>
      </c>
      <c r="E2363" s="59">
        <v>24239.57</v>
      </c>
      <c r="F2363" s="60">
        <v>8.5367999999999999E-2</v>
      </c>
      <c r="G2363" s="60">
        <v>-7.1986999999999995E-2</v>
      </c>
      <c r="H2363" s="61">
        <v>0.57140000000000002</v>
      </c>
      <c r="I2363" s="62">
        <v>319</v>
      </c>
      <c r="J2363" s="56" t="s">
        <v>235</v>
      </c>
      <c r="K2363" s="63">
        <v>23.43</v>
      </c>
      <c r="L2363" s="56">
        <f t="shared" si="825"/>
        <v>100</v>
      </c>
      <c r="M2363" s="56">
        <f t="shared" si="826"/>
        <v>50</v>
      </c>
      <c r="N2363" s="56">
        <f t="shared" si="827"/>
        <v>50</v>
      </c>
      <c r="O2363" s="56">
        <f t="shared" si="828"/>
        <v>100</v>
      </c>
      <c r="P2363" s="56">
        <f t="shared" si="829"/>
        <v>50</v>
      </c>
      <c r="Q2363" s="63"/>
      <c r="R2363" s="56"/>
      <c r="S2363" s="60">
        <f t="shared" si="842"/>
        <v>7.6988057892157791E-3</v>
      </c>
      <c r="T2363" s="64">
        <f t="shared" si="843"/>
        <v>-0.11317183951551857</v>
      </c>
      <c r="V2363" s="65"/>
      <c r="W2363" s="65"/>
      <c r="Y2363" s="15" t="str">
        <f t="shared" si="830"/>
        <v>UNCERTAIN</v>
      </c>
      <c r="AA2363" s="66">
        <f t="shared" si="844"/>
        <v>0.11716480035960397</v>
      </c>
      <c r="AB2363">
        <f>LOOKUP($B2363,'07_L1政策步階'!$A$4:$A$14,'07_L1政策步階'!$C$4:$C$14)</f>
        <v>1</v>
      </c>
      <c r="AC2363" s="65"/>
      <c r="AD2363" s="65"/>
      <c r="AE2363" s="65"/>
      <c r="AF2363" s="65"/>
      <c r="AG2363" s="65"/>
      <c r="AH2363" s="65"/>
      <c r="AI2363" s="65"/>
      <c r="AJ2363" s="65"/>
      <c r="AK2363" s="65"/>
      <c r="AL2363">
        <f t="shared" si="831"/>
        <v>100</v>
      </c>
      <c r="AM2363">
        <f t="shared" si="832"/>
        <v>100</v>
      </c>
      <c r="AN2363" t="str">
        <f t="shared" si="833"/>
        <v/>
      </c>
      <c r="AO2363" t="str">
        <f t="shared" si="834"/>
        <v/>
      </c>
      <c r="AP2363" t="str">
        <f t="shared" si="835"/>
        <v/>
      </c>
      <c r="AQ2363" t="str">
        <f t="shared" si="836"/>
        <v/>
      </c>
      <c r="AR2363" t="str">
        <f t="shared" si="837"/>
        <v/>
      </c>
      <c r="AS2363" t="str">
        <f t="shared" si="838"/>
        <v/>
      </c>
      <c r="AT2363" t="str">
        <f t="shared" si="839"/>
        <v/>
      </c>
      <c r="AU2363" t="str">
        <f t="shared" si="840"/>
        <v/>
      </c>
      <c r="AV2363" t="str">
        <f t="shared" si="841"/>
        <v/>
      </c>
      <c r="AW2363">
        <f>'01_指標庫'!$H$4*ISNUMBER($F2363)+'01_指標庫'!$H$5*ISNUMBER($AA2363)+'01_指標庫'!$H$6*ISNUMBER($G2363)+'01_指標庫'!$H$7*ISNUMBER($H2363)+'01_指標庫'!$H$8*ISNUMBER($AF2363)+'01_指標庫'!$H$9*ISNUMBER($AG2363)+'01_指標庫'!$H$10*ISNUMBER($AB2363)+'01_指標庫'!$H$11*ISNUMBER($AC2363)+'01_指標庫'!$H$12*ISNUMBER($AD2363)+'01_指標庫'!$H$13*ISNUMBER($AE2363)+'01_指標庫'!$H$14*ISNUMBER($I2363)+'01_指標庫'!$H$15*ISNUMBER($AH2363)+'01_指標庫'!$H$16*ISNUMBER($K2363)+'01_指標庫'!$H$17*ISNUMBER($AI2363)+'01_指標庫'!$H$18*ISNUMBER($AJ2363)+'01_指標庫'!$H$19*ISNUMBER($AK2363)+'01_指標庫'!$H$20*ISNUMBER($BB2363)+'01_指標庫'!$H$21*ISNUMBER($BC2363)</f>
        <v>51</v>
      </c>
      <c r="AX2363">
        <f>IF(AW2363=0,50,ROUND(('01_指標庫'!$H$4*IF(ISNUMBER($F2363),L2363,0)+'01_指標庫'!$H$5*IF(ISNUMBER($AA2363),AL2363,0)+'01_指標庫'!$H$6*IF(ISNUMBER($G2363),M2363,0)+'01_指標庫'!$H$7*IF(ISNUMBER($H2363),N2363,0)+'01_指標庫'!$H$8*IF(ISNUMBER($AF2363),AQ2363,0)+'01_指標庫'!$H$9*IF(ISNUMBER($AG2363),AR2363,0)+'01_指標庫'!$H$10*IF(ISNUMBER($AB2363),AM2363,0)+'01_指標庫'!$H$11*IF(ISNUMBER($AC2363),AN2363,0)+'01_指標庫'!$H$12*IF(ISNUMBER($AD2363),AO2363,0)+'01_指標庫'!$H$13*IF(ISNUMBER($AE2363),AP2363,0)+'01_指標庫'!$H$14*IF(ISNUMBER($I2363),O2363,0)+'01_指標庫'!$H$15*IF(ISNUMBER($AH2363),AS2363,0)+'01_指標庫'!$H$16*IF(ISNUMBER($K2363),P2363,0)+'01_指標庫'!$H$17*IF(ISNUMBER($AI2363),AT2363,0)+'01_指標庫'!$H$18*IF(ISNUMBER($AJ2363),AU2363,0)+'01_指標庫'!$H$19*IF(ISNUMBER($AK2363),AV2363,0)+'01_指標庫'!$H$20*IF(ISNUMBER($BB2363),BB2363,0)+'01_指標庫'!$H$21*IF(ISNUMBER($BC2363),BC2363,0))/AW2363,1))</f>
        <v>66.7</v>
      </c>
      <c r="AY2363" s="67"/>
      <c r="AZ2363" s="67"/>
      <c r="BA2363" s="66">
        <f t="shared" si="845"/>
        <v>-1.7785210429416387E-2</v>
      </c>
      <c r="BB2363">
        <f t="shared" si="846"/>
        <v>0</v>
      </c>
      <c r="BC2363" t="str">
        <f t="shared" si="847"/>
        <v/>
      </c>
    </row>
    <row r="2364" spans="1:55" ht="15" customHeight="1">
      <c r="A2364" s="56">
        <v>2360</v>
      </c>
      <c r="B2364" s="57">
        <v>45985</v>
      </c>
      <c r="C2364" s="56">
        <v>2025</v>
      </c>
      <c r="D2364" s="58" t="s">
        <v>236</v>
      </c>
      <c r="E2364" s="59">
        <v>24873.85</v>
      </c>
      <c r="F2364" s="60">
        <v>0.112926</v>
      </c>
      <c r="G2364" s="60">
        <v>-4.7703000000000002E-2</v>
      </c>
      <c r="H2364" s="61">
        <v>0.57140000000000002</v>
      </c>
      <c r="I2364" s="62">
        <v>315</v>
      </c>
      <c r="J2364" s="56" t="s">
        <v>235</v>
      </c>
      <c r="K2364" s="63">
        <v>20.52</v>
      </c>
      <c r="L2364" s="56">
        <f t="shared" si="825"/>
        <v>100</v>
      </c>
      <c r="M2364" s="56">
        <f t="shared" si="826"/>
        <v>100</v>
      </c>
      <c r="N2364" s="56">
        <f t="shared" si="827"/>
        <v>50</v>
      </c>
      <c r="O2364" s="56">
        <f t="shared" si="828"/>
        <v>100</v>
      </c>
      <c r="P2364" s="56">
        <f t="shared" si="829"/>
        <v>50</v>
      </c>
      <c r="Q2364" s="63"/>
      <c r="R2364" s="56"/>
      <c r="S2364" s="60">
        <f t="shared" si="842"/>
        <v>2.616713085256861E-2</v>
      </c>
      <c r="T2364" s="64">
        <f t="shared" si="843"/>
        <v>-0.12419974391805377</v>
      </c>
      <c r="V2364" s="65"/>
      <c r="W2364" s="65"/>
      <c r="Y2364" s="15" t="str">
        <f t="shared" si="830"/>
        <v>EASY</v>
      </c>
      <c r="AA2364" s="66">
        <f t="shared" si="844"/>
        <v>0.11683849660587575</v>
      </c>
      <c r="AB2364">
        <f>LOOKUP($B2364,'07_L1政策步階'!$A$4:$A$14,'07_L1政策步階'!$C$4:$C$14)</f>
        <v>1</v>
      </c>
      <c r="AC2364" s="65"/>
      <c r="AD2364" s="65"/>
      <c r="AE2364" s="65"/>
      <c r="AF2364" s="65"/>
      <c r="AG2364" s="65"/>
      <c r="AH2364" s="65"/>
      <c r="AI2364" s="65"/>
      <c r="AJ2364" s="65"/>
      <c r="AK2364" s="65"/>
      <c r="AL2364">
        <f t="shared" si="831"/>
        <v>100</v>
      </c>
      <c r="AM2364">
        <f t="shared" si="832"/>
        <v>100</v>
      </c>
      <c r="AN2364" t="str">
        <f t="shared" si="833"/>
        <v/>
      </c>
      <c r="AO2364" t="str">
        <f t="shared" si="834"/>
        <v/>
      </c>
      <c r="AP2364" t="str">
        <f t="shared" si="835"/>
        <v/>
      </c>
      <c r="AQ2364" t="str">
        <f t="shared" si="836"/>
        <v/>
      </c>
      <c r="AR2364" t="str">
        <f t="shared" si="837"/>
        <v/>
      </c>
      <c r="AS2364" t="str">
        <f t="shared" si="838"/>
        <v/>
      </c>
      <c r="AT2364" t="str">
        <f t="shared" si="839"/>
        <v/>
      </c>
      <c r="AU2364" t="str">
        <f t="shared" si="840"/>
        <v/>
      </c>
      <c r="AV2364" t="str">
        <f t="shared" si="841"/>
        <v/>
      </c>
      <c r="AW2364">
        <f>'01_指標庫'!$H$4*ISNUMBER($F2364)+'01_指標庫'!$H$5*ISNUMBER($AA2364)+'01_指標庫'!$H$6*ISNUMBER($G2364)+'01_指標庫'!$H$7*ISNUMBER($H2364)+'01_指標庫'!$H$8*ISNUMBER($AF2364)+'01_指標庫'!$H$9*ISNUMBER($AG2364)+'01_指標庫'!$H$10*ISNUMBER($AB2364)+'01_指標庫'!$H$11*ISNUMBER($AC2364)+'01_指標庫'!$H$12*ISNUMBER($AD2364)+'01_指標庫'!$H$13*ISNUMBER($AE2364)+'01_指標庫'!$H$14*ISNUMBER($I2364)+'01_指標庫'!$H$15*ISNUMBER($AH2364)+'01_指標庫'!$H$16*ISNUMBER($K2364)+'01_指標庫'!$H$17*ISNUMBER($AI2364)+'01_指標庫'!$H$18*ISNUMBER($AJ2364)+'01_指標庫'!$H$19*ISNUMBER($AK2364)+'01_指標庫'!$H$20*ISNUMBER($BB2364)+'01_指標庫'!$H$21*ISNUMBER($BC2364)</f>
        <v>51</v>
      </c>
      <c r="AX2364">
        <f>IF(AW2364=0,50,ROUND(('01_指標庫'!$H$4*IF(ISNUMBER($F2364),L2364,0)+'01_指標庫'!$H$5*IF(ISNUMBER($AA2364),AL2364,0)+'01_指標庫'!$H$6*IF(ISNUMBER($G2364),M2364,0)+'01_指標庫'!$H$7*IF(ISNUMBER($H2364),N2364,0)+'01_指標庫'!$H$8*IF(ISNUMBER($AF2364),AQ2364,0)+'01_指標庫'!$H$9*IF(ISNUMBER($AG2364),AR2364,0)+'01_指標庫'!$H$10*IF(ISNUMBER($AB2364),AM2364,0)+'01_指標庫'!$H$11*IF(ISNUMBER($AC2364),AN2364,0)+'01_指標庫'!$H$12*IF(ISNUMBER($AD2364),AO2364,0)+'01_指標庫'!$H$13*IF(ISNUMBER($AE2364),AP2364,0)+'01_指標庫'!$H$14*IF(ISNUMBER($I2364),O2364,0)+'01_指標庫'!$H$15*IF(ISNUMBER($AH2364),AS2364,0)+'01_指標庫'!$H$16*IF(ISNUMBER($K2364),P2364,0)+'01_指標庫'!$H$17*IF(ISNUMBER($AI2364),AT2364,0)+'01_指標庫'!$H$18*IF(ISNUMBER($AJ2364),AU2364,0)+'01_指標庫'!$H$19*IF(ISNUMBER($AK2364),AV2364,0)+'01_指標庫'!$H$20*IF(ISNUMBER($BB2364),BB2364,0)+'01_指標庫'!$H$21*IF(ISNUMBER($BC2364),BC2364,0))/AW2364,1))</f>
        <v>74.5</v>
      </c>
      <c r="AY2364" s="67"/>
      <c r="AZ2364" s="67"/>
      <c r="BA2364" s="66">
        <f t="shared" si="845"/>
        <v>-1.4268878635269377E-2</v>
      </c>
      <c r="BB2364">
        <f t="shared" si="846"/>
        <v>0</v>
      </c>
      <c r="BC2364" t="str">
        <f t="shared" si="847"/>
        <v/>
      </c>
    </row>
    <row r="2365" spans="1:55" ht="15" customHeight="1">
      <c r="A2365" s="56">
        <v>2361</v>
      </c>
      <c r="B2365" s="57">
        <v>45986</v>
      </c>
      <c r="C2365" s="56">
        <v>2025</v>
      </c>
      <c r="D2365" s="58" t="s">
        <v>237</v>
      </c>
      <c r="E2365" s="59">
        <v>25018.36</v>
      </c>
      <c r="F2365" s="60">
        <v>0.118576</v>
      </c>
      <c r="G2365" s="60">
        <v>-4.2171E-2</v>
      </c>
      <c r="H2365" s="61">
        <v>0.57140000000000002</v>
      </c>
      <c r="I2365" s="62">
        <v>310</v>
      </c>
      <c r="J2365" s="56" t="s">
        <v>235</v>
      </c>
      <c r="K2365" s="63">
        <v>18.559999999999999</v>
      </c>
      <c r="L2365" s="56">
        <f t="shared" si="825"/>
        <v>100</v>
      </c>
      <c r="M2365" s="56">
        <f t="shared" si="826"/>
        <v>100</v>
      </c>
      <c r="N2365" s="56">
        <f t="shared" si="827"/>
        <v>50</v>
      </c>
      <c r="O2365" s="56">
        <f t="shared" si="828"/>
        <v>100</v>
      </c>
      <c r="P2365" s="56">
        <f t="shared" si="829"/>
        <v>100</v>
      </c>
      <c r="Q2365" s="63"/>
      <c r="R2365" s="56"/>
      <c r="S2365" s="60">
        <f t="shared" si="842"/>
        <v>5.8097158260583814E-3</v>
      </c>
      <c r="T2365" s="64">
        <f t="shared" si="843"/>
        <v>-9.5516569200779777E-2</v>
      </c>
      <c r="V2365" s="65"/>
      <c r="W2365" s="65"/>
      <c r="Y2365" s="15" t="str">
        <f t="shared" si="830"/>
        <v>EASY</v>
      </c>
      <c r="AA2365" s="66">
        <f t="shared" si="844"/>
        <v>0.11668955039143425</v>
      </c>
      <c r="AB2365">
        <f>LOOKUP($B2365,'07_L1政策步階'!$A$4:$A$14,'07_L1政策步階'!$C$4:$C$14)</f>
        <v>1</v>
      </c>
      <c r="AC2365" s="65"/>
      <c r="AD2365" s="65"/>
      <c r="AE2365" s="65"/>
      <c r="AF2365" s="65"/>
      <c r="AG2365" s="65"/>
      <c r="AH2365" s="65"/>
      <c r="AI2365" s="65"/>
      <c r="AJ2365" s="65"/>
      <c r="AK2365" s="65"/>
      <c r="AL2365">
        <f t="shared" si="831"/>
        <v>100</v>
      </c>
      <c r="AM2365">
        <f t="shared" si="832"/>
        <v>100</v>
      </c>
      <c r="AN2365" t="str">
        <f t="shared" si="833"/>
        <v/>
      </c>
      <c r="AO2365" t="str">
        <f t="shared" si="834"/>
        <v/>
      </c>
      <c r="AP2365" t="str">
        <f t="shared" si="835"/>
        <v/>
      </c>
      <c r="AQ2365" t="str">
        <f t="shared" si="836"/>
        <v/>
      </c>
      <c r="AR2365" t="str">
        <f t="shared" si="837"/>
        <v/>
      </c>
      <c r="AS2365" t="str">
        <f t="shared" si="838"/>
        <v/>
      </c>
      <c r="AT2365" t="str">
        <f t="shared" si="839"/>
        <v/>
      </c>
      <c r="AU2365" t="str">
        <f t="shared" si="840"/>
        <v/>
      </c>
      <c r="AV2365" t="str">
        <f t="shared" si="841"/>
        <v/>
      </c>
      <c r="AW2365">
        <f>'01_指標庫'!$H$4*ISNUMBER($F2365)+'01_指標庫'!$H$5*ISNUMBER($AA2365)+'01_指標庫'!$H$6*ISNUMBER($G2365)+'01_指標庫'!$H$7*ISNUMBER($H2365)+'01_指標庫'!$H$8*ISNUMBER($AF2365)+'01_指標庫'!$H$9*ISNUMBER($AG2365)+'01_指標庫'!$H$10*ISNUMBER($AB2365)+'01_指標庫'!$H$11*ISNUMBER($AC2365)+'01_指標庫'!$H$12*ISNUMBER($AD2365)+'01_指標庫'!$H$13*ISNUMBER($AE2365)+'01_指標庫'!$H$14*ISNUMBER($I2365)+'01_指標庫'!$H$15*ISNUMBER($AH2365)+'01_指標庫'!$H$16*ISNUMBER($K2365)+'01_指標庫'!$H$17*ISNUMBER($AI2365)+'01_指標庫'!$H$18*ISNUMBER($AJ2365)+'01_指標庫'!$H$19*ISNUMBER($AK2365)+'01_指標庫'!$H$20*ISNUMBER($BB2365)+'01_指標庫'!$H$21*ISNUMBER($BC2365)</f>
        <v>51</v>
      </c>
      <c r="AX2365">
        <f>IF(AW2365=0,50,ROUND(('01_指標庫'!$H$4*IF(ISNUMBER($F2365),L2365,0)+'01_指標庫'!$H$5*IF(ISNUMBER($AA2365),AL2365,0)+'01_指標庫'!$H$6*IF(ISNUMBER($G2365),M2365,0)+'01_指標庫'!$H$7*IF(ISNUMBER($H2365),N2365,0)+'01_指標庫'!$H$8*IF(ISNUMBER($AF2365),AQ2365,0)+'01_指標庫'!$H$9*IF(ISNUMBER($AG2365),AR2365,0)+'01_指標庫'!$H$10*IF(ISNUMBER($AB2365),AM2365,0)+'01_指標庫'!$H$11*IF(ISNUMBER($AC2365),AN2365,0)+'01_指標庫'!$H$12*IF(ISNUMBER($AD2365),AO2365,0)+'01_指標庫'!$H$13*IF(ISNUMBER($AE2365),AP2365,0)+'01_指標庫'!$H$14*IF(ISNUMBER($I2365),O2365,0)+'01_指標庫'!$H$15*IF(ISNUMBER($AH2365),AS2365,0)+'01_指標庫'!$H$16*IF(ISNUMBER($K2365),P2365,0)+'01_指標庫'!$H$17*IF(ISNUMBER($AI2365),AT2365,0)+'01_指標庫'!$H$18*IF(ISNUMBER($AJ2365),AU2365,0)+'01_指標庫'!$H$19*IF(ISNUMBER($AK2365),AV2365,0)+'01_指標庫'!$H$20*IF(ISNUMBER($BB2365),BB2365,0)+'01_指標庫'!$H$21*IF(ISNUMBER($BC2365),BC2365,0))/AW2365,1))</f>
        <v>80.400000000000006</v>
      </c>
      <c r="AY2365" s="67"/>
      <c r="AZ2365" s="67"/>
      <c r="BA2365" s="66">
        <f t="shared" si="845"/>
        <v>-8.0572591670466931E-3</v>
      </c>
      <c r="BB2365">
        <f t="shared" si="846"/>
        <v>0</v>
      </c>
      <c r="BC2365" t="str">
        <f t="shared" si="847"/>
        <v/>
      </c>
    </row>
    <row r="2366" spans="1:55" ht="15" customHeight="1">
      <c r="A2366" s="56">
        <v>2362</v>
      </c>
      <c r="B2366" s="57">
        <v>45987</v>
      </c>
      <c r="C2366" s="56">
        <v>2025</v>
      </c>
      <c r="D2366" s="58" t="s">
        <v>238</v>
      </c>
      <c r="E2366" s="59">
        <v>25236.94</v>
      </c>
      <c r="F2366" s="60">
        <v>0.12745600000000001</v>
      </c>
      <c r="G2366" s="60">
        <v>-3.3801999999999999E-2</v>
      </c>
      <c r="H2366" s="61">
        <v>0.57140000000000002</v>
      </c>
      <c r="I2366" s="62">
        <v>300</v>
      </c>
      <c r="J2366" s="56" t="s">
        <v>235</v>
      </c>
      <c r="K2366" s="63">
        <v>17.190000000000001</v>
      </c>
      <c r="L2366" s="56">
        <f t="shared" si="825"/>
        <v>100</v>
      </c>
      <c r="M2366" s="56">
        <f t="shared" si="826"/>
        <v>100</v>
      </c>
      <c r="N2366" s="56">
        <f t="shared" si="827"/>
        <v>50</v>
      </c>
      <c r="O2366" s="56">
        <f t="shared" si="828"/>
        <v>100</v>
      </c>
      <c r="P2366" s="56">
        <f t="shared" si="829"/>
        <v>100</v>
      </c>
      <c r="Q2366" s="63"/>
      <c r="R2366" s="56"/>
      <c r="S2366" s="60">
        <f t="shared" si="842"/>
        <v>8.7367837060461362E-3</v>
      </c>
      <c r="T2366" s="64">
        <f t="shared" si="843"/>
        <v>-7.3814655172413701E-2</v>
      </c>
      <c r="V2366" s="65"/>
      <c r="W2366" s="65"/>
      <c r="Y2366" s="15" t="str">
        <f t="shared" si="830"/>
        <v>EASY</v>
      </c>
      <c r="AA2366" s="66">
        <f t="shared" si="844"/>
        <v>0.11671101662010797</v>
      </c>
      <c r="AB2366">
        <f>LOOKUP($B2366,'07_L1政策步階'!$A$4:$A$14,'07_L1政策步階'!$C$4:$C$14)</f>
        <v>1</v>
      </c>
      <c r="AC2366" s="65"/>
      <c r="AD2366" s="65"/>
      <c r="AE2366" s="65"/>
      <c r="AF2366" s="65"/>
      <c r="AG2366" s="65"/>
      <c r="AH2366" s="65"/>
      <c r="AI2366" s="65"/>
      <c r="AJ2366" s="65"/>
      <c r="AK2366" s="65"/>
      <c r="AL2366">
        <f t="shared" si="831"/>
        <v>100</v>
      </c>
      <c r="AM2366">
        <f t="shared" si="832"/>
        <v>100</v>
      </c>
      <c r="AN2366" t="str">
        <f t="shared" si="833"/>
        <v/>
      </c>
      <c r="AO2366" t="str">
        <f t="shared" si="834"/>
        <v/>
      </c>
      <c r="AP2366" t="str">
        <f t="shared" si="835"/>
        <v/>
      </c>
      <c r="AQ2366" t="str">
        <f t="shared" si="836"/>
        <v/>
      </c>
      <c r="AR2366" t="str">
        <f t="shared" si="837"/>
        <v/>
      </c>
      <c r="AS2366" t="str">
        <f t="shared" si="838"/>
        <v/>
      </c>
      <c r="AT2366" t="str">
        <f t="shared" si="839"/>
        <v/>
      </c>
      <c r="AU2366" t="str">
        <f t="shared" si="840"/>
        <v/>
      </c>
      <c r="AV2366" t="str">
        <f t="shared" si="841"/>
        <v/>
      </c>
      <c r="AW2366">
        <f>'01_指標庫'!$H$4*ISNUMBER($F2366)+'01_指標庫'!$H$5*ISNUMBER($AA2366)+'01_指標庫'!$H$6*ISNUMBER($G2366)+'01_指標庫'!$H$7*ISNUMBER($H2366)+'01_指標庫'!$H$8*ISNUMBER($AF2366)+'01_指標庫'!$H$9*ISNUMBER($AG2366)+'01_指標庫'!$H$10*ISNUMBER($AB2366)+'01_指標庫'!$H$11*ISNUMBER($AC2366)+'01_指標庫'!$H$12*ISNUMBER($AD2366)+'01_指標庫'!$H$13*ISNUMBER($AE2366)+'01_指標庫'!$H$14*ISNUMBER($I2366)+'01_指標庫'!$H$15*ISNUMBER($AH2366)+'01_指標庫'!$H$16*ISNUMBER($K2366)+'01_指標庫'!$H$17*ISNUMBER($AI2366)+'01_指標庫'!$H$18*ISNUMBER($AJ2366)+'01_指標庫'!$H$19*ISNUMBER($AK2366)+'01_指標庫'!$H$20*ISNUMBER($BB2366)+'01_指標庫'!$H$21*ISNUMBER($BC2366)</f>
        <v>51</v>
      </c>
      <c r="AX2366">
        <f>IF(AW2366=0,50,ROUND(('01_指標庫'!$H$4*IF(ISNUMBER($F2366),L2366,0)+'01_指標庫'!$H$5*IF(ISNUMBER($AA2366),AL2366,0)+'01_指標庫'!$H$6*IF(ISNUMBER($G2366),M2366,0)+'01_指標庫'!$H$7*IF(ISNUMBER($H2366),N2366,0)+'01_指標庫'!$H$8*IF(ISNUMBER($AF2366),AQ2366,0)+'01_指標庫'!$H$9*IF(ISNUMBER($AG2366),AR2366,0)+'01_指標庫'!$H$10*IF(ISNUMBER($AB2366),AM2366,0)+'01_指標庫'!$H$11*IF(ISNUMBER($AC2366),AN2366,0)+'01_指標庫'!$H$12*IF(ISNUMBER($AD2366),AO2366,0)+'01_指標庫'!$H$13*IF(ISNUMBER($AE2366),AP2366,0)+'01_指標庫'!$H$14*IF(ISNUMBER($I2366),O2366,0)+'01_指標庫'!$H$15*IF(ISNUMBER($AH2366),AS2366,0)+'01_指標庫'!$H$16*IF(ISNUMBER($K2366),P2366,0)+'01_指標庫'!$H$17*IF(ISNUMBER($AI2366),AT2366,0)+'01_指標庫'!$H$18*IF(ISNUMBER($AJ2366),AU2366,0)+'01_指標庫'!$H$19*IF(ISNUMBER($AK2366),AV2366,0)+'01_指標庫'!$H$20*IF(ISNUMBER($BB2366),BB2366,0)+'01_指標庫'!$H$21*IF(ISNUMBER($BC2366),BC2366,0))/AW2366,1))</f>
        <v>86.3</v>
      </c>
      <c r="AY2366" s="67"/>
      <c r="AZ2366" s="67"/>
      <c r="BA2366" s="66">
        <f t="shared" si="845"/>
        <v>-2.1107794150214687E-3</v>
      </c>
      <c r="BB2366">
        <f t="shared" si="846"/>
        <v>50</v>
      </c>
      <c r="BC2366" t="str">
        <f t="shared" si="847"/>
        <v/>
      </c>
    </row>
    <row r="2367" spans="1:55" ht="15" customHeight="1">
      <c r="A2367" s="56">
        <v>2363</v>
      </c>
      <c r="B2367" s="57">
        <v>45989</v>
      </c>
      <c r="C2367" s="56">
        <v>2025</v>
      </c>
      <c r="D2367" s="58" t="s">
        <v>234</v>
      </c>
      <c r="E2367" s="59">
        <v>25434.89</v>
      </c>
      <c r="F2367" s="60">
        <v>0.13535700000000001</v>
      </c>
      <c r="G2367" s="60">
        <v>-2.6224000000000001E-2</v>
      </c>
      <c r="H2367" s="61">
        <v>0.59179999999999999</v>
      </c>
      <c r="I2367" s="62">
        <v>295</v>
      </c>
      <c r="J2367" s="56" t="s">
        <v>235</v>
      </c>
      <c r="K2367" s="63">
        <v>16.350000000000001</v>
      </c>
      <c r="L2367" s="56">
        <f t="shared" si="825"/>
        <v>100</v>
      </c>
      <c r="M2367" s="56">
        <f t="shared" si="826"/>
        <v>100</v>
      </c>
      <c r="N2367" s="56">
        <f t="shared" si="827"/>
        <v>50</v>
      </c>
      <c r="O2367" s="56">
        <f t="shared" si="828"/>
        <v>100</v>
      </c>
      <c r="P2367" s="56">
        <f t="shared" si="829"/>
        <v>100</v>
      </c>
      <c r="Q2367" s="63"/>
      <c r="R2367" s="56"/>
      <c r="S2367" s="60">
        <f t="shared" si="842"/>
        <v>7.8436609192715778E-3</v>
      </c>
      <c r="T2367" s="64">
        <f t="shared" si="843"/>
        <v>-4.8865619546247796E-2</v>
      </c>
      <c r="V2367" s="65"/>
      <c r="W2367" s="65"/>
      <c r="Y2367" s="15" t="str">
        <f t="shared" si="830"/>
        <v>EASY</v>
      </c>
      <c r="AA2367" s="66">
        <f t="shared" si="844"/>
        <v>0.11665984277985331</v>
      </c>
      <c r="AB2367">
        <f>LOOKUP($B2367,'07_L1政策步階'!$A$4:$A$14,'07_L1政策步階'!$C$4:$C$14)</f>
        <v>1</v>
      </c>
      <c r="AC2367" s="65"/>
      <c r="AD2367" s="65"/>
      <c r="AE2367" s="65"/>
      <c r="AF2367" s="65"/>
      <c r="AG2367" s="65"/>
      <c r="AH2367" s="65"/>
      <c r="AI2367" s="65"/>
      <c r="AJ2367" s="65"/>
      <c r="AK2367" s="65"/>
      <c r="AL2367">
        <f t="shared" si="831"/>
        <v>100</v>
      </c>
      <c r="AM2367">
        <f t="shared" si="832"/>
        <v>100</v>
      </c>
      <c r="AN2367" t="str">
        <f t="shared" si="833"/>
        <v/>
      </c>
      <c r="AO2367" t="str">
        <f t="shared" si="834"/>
        <v/>
      </c>
      <c r="AP2367" t="str">
        <f t="shared" si="835"/>
        <v/>
      </c>
      <c r="AQ2367" t="str">
        <f t="shared" si="836"/>
        <v/>
      </c>
      <c r="AR2367" t="str">
        <f t="shared" si="837"/>
        <v/>
      </c>
      <c r="AS2367" t="str">
        <f t="shared" si="838"/>
        <v/>
      </c>
      <c r="AT2367" t="str">
        <f t="shared" si="839"/>
        <v/>
      </c>
      <c r="AU2367" t="str">
        <f t="shared" si="840"/>
        <v/>
      </c>
      <c r="AV2367" t="str">
        <f t="shared" si="841"/>
        <v/>
      </c>
      <c r="AW2367">
        <f>'01_指標庫'!$H$4*ISNUMBER($F2367)+'01_指標庫'!$H$5*ISNUMBER($AA2367)+'01_指標庫'!$H$6*ISNUMBER($G2367)+'01_指標庫'!$H$7*ISNUMBER($H2367)+'01_指標庫'!$H$8*ISNUMBER($AF2367)+'01_指標庫'!$H$9*ISNUMBER($AG2367)+'01_指標庫'!$H$10*ISNUMBER($AB2367)+'01_指標庫'!$H$11*ISNUMBER($AC2367)+'01_指標庫'!$H$12*ISNUMBER($AD2367)+'01_指標庫'!$H$13*ISNUMBER($AE2367)+'01_指標庫'!$H$14*ISNUMBER($I2367)+'01_指標庫'!$H$15*ISNUMBER($AH2367)+'01_指標庫'!$H$16*ISNUMBER($K2367)+'01_指標庫'!$H$17*ISNUMBER($AI2367)+'01_指標庫'!$H$18*ISNUMBER($AJ2367)+'01_指標庫'!$H$19*ISNUMBER($AK2367)+'01_指標庫'!$H$20*ISNUMBER($BB2367)+'01_指標庫'!$H$21*ISNUMBER($BC2367)</f>
        <v>51</v>
      </c>
      <c r="AX2367">
        <f>IF(AW2367=0,50,ROUND(('01_指標庫'!$H$4*IF(ISNUMBER($F2367),L2367,0)+'01_指標庫'!$H$5*IF(ISNUMBER($AA2367),AL2367,0)+'01_指標庫'!$H$6*IF(ISNUMBER($G2367),M2367,0)+'01_指標庫'!$H$7*IF(ISNUMBER($H2367),N2367,0)+'01_指標庫'!$H$8*IF(ISNUMBER($AF2367),AQ2367,0)+'01_指標庫'!$H$9*IF(ISNUMBER($AG2367),AR2367,0)+'01_指標庫'!$H$10*IF(ISNUMBER($AB2367),AM2367,0)+'01_指標庫'!$H$11*IF(ISNUMBER($AC2367),AN2367,0)+'01_指標庫'!$H$12*IF(ISNUMBER($AD2367),AO2367,0)+'01_指標庫'!$H$13*IF(ISNUMBER($AE2367),AP2367,0)+'01_指標庫'!$H$14*IF(ISNUMBER($I2367),O2367,0)+'01_指標庫'!$H$15*IF(ISNUMBER($AH2367),AS2367,0)+'01_指標庫'!$H$16*IF(ISNUMBER($K2367),P2367,0)+'01_指標庫'!$H$17*IF(ISNUMBER($AI2367),AT2367,0)+'01_指標庫'!$H$18*IF(ISNUMBER($AJ2367),AU2367,0)+'01_指標庫'!$H$19*IF(ISNUMBER($AK2367),AV2367,0)+'01_指標庫'!$H$20*IF(ISNUMBER($BB2367),BB2367,0)+'01_指標庫'!$H$21*IF(ISNUMBER($BC2367),BC2367,0))/AW2367,1))</f>
        <v>86.3</v>
      </c>
      <c r="AY2367" s="67"/>
      <c r="AZ2367" s="67"/>
      <c r="BA2367" s="66">
        <f t="shared" si="845"/>
        <v>7.2533459838972636E-3</v>
      </c>
      <c r="BB2367">
        <f t="shared" si="846"/>
        <v>50</v>
      </c>
      <c r="BC2367" t="str">
        <f t="shared" si="847"/>
        <v/>
      </c>
    </row>
    <row r="2368" spans="1:55" ht="15" customHeight="1">
      <c r="A2368" s="56">
        <v>2364</v>
      </c>
      <c r="B2368" s="57">
        <v>45992</v>
      </c>
      <c r="C2368" s="56">
        <v>2025</v>
      </c>
      <c r="D2368" s="58" t="s">
        <v>236</v>
      </c>
      <c r="E2368" s="59">
        <v>25342.85</v>
      </c>
      <c r="F2368" s="60">
        <v>0.130413</v>
      </c>
      <c r="G2368" s="60">
        <v>-2.9746999999999999E-2</v>
      </c>
      <c r="H2368" s="61">
        <v>0.57140000000000002</v>
      </c>
      <c r="I2368" s="62">
        <v>294</v>
      </c>
      <c r="J2368" s="56" t="s">
        <v>235</v>
      </c>
      <c r="K2368" s="63">
        <v>17.239999999999998</v>
      </c>
      <c r="L2368" s="56">
        <f t="shared" si="825"/>
        <v>100</v>
      </c>
      <c r="M2368" s="56">
        <f t="shared" si="826"/>
        <v>100</v>
      </c>
      <c r="N2368" s="56">
        <f t="shared" si="827"/>
        <v>50</v>
      </c>
      <c r="O2368" s="56">
        <f t="shared" si="828"/>
        <v>100</v>
      </c>
      <c r="P2368" s="56">
        <f t="shared" si="829"/>
        <v>100</v>
      </c>
      <c r="Q2368" s="63"/>
      <c r="R2368" s="56"/>
      <c r="S2368" s="60">
        <f t="shared" si="842"/>
        <v>-3.618651387916394E-3</v>
      </c>
      <c r="T2368" s="64">
        <f t="shared" si="843"/>
        <v>5.4434250764525904E-2</v>
      </c>
      <c r="V2368" s="65"/>
      <c r="W2368" s="65"/>
      <c r="Y2368" s="15" t="str">
        <f t="shared" si="830"/>
        <v>EASY</v>
      </c>
      <c r="AA2368" s="66">
        <f t="shared" si="844"/>
        <v>0.11647425701881242</v>
      </c>
      <c r="AB2368">
        <f>LOOKUP($B2368,'07_L1政策步階'!$A$4:$A$14,'07_L1政策步階'!$C$4:$C$14)</f>
        <v>1</v>
      </c>
      <c r="AC2368" s="65"/>
      <c r="AD2368" s="65"/>
      <c r="AE2368" s="65"/>
      <c r="AF2368" s="65"/>
      <c r="AG2368" s="65"/>
      <c r="AH2368" s="65"/>
      <c r="AI2368" s="65"/>
      <c r="AJ2368" s="65"/>
      <c r="AK2368" s="65"/>
      <c r="AL2368">
        <f t="shared" si="831"/>
        <v>100</v>
      </c>
      <c r="AM2368">
        <f t="shared" si="832"/>
        <v>100</v>
      </c>
      <c r="AN2368" t="str">
        <f t="shared" si="833"/>
        <v/>
      </c>
      <c r="AO2368" t="str">
        <f t="shared" si="834"/>
        <v/>
      </c>
      <c r="AP2368" t="str">
        <f t="shared" si="835"/>
        <v/>
      </c>
      <c r="AQ2368" t="str">
        <f t="shared" si="836"/>
        <v/>
      </c>
      <c r="AR2368" t="str">
        <f t="shared" si="837"/>
        <v/>
      </c>
      <c r="AS2368" t="str">
        <f t="shared" si="838"/>
        <v/>
      </c>
      <c r="AT2368" t="str">
        <f t="shared" si="839"/>
        <v/>
      </c>
      <c r="AU2368" t="str">
        <f t="shared" si="840"/>
        <v/>
      </c>
      <c r="AV2368" t="str">
        <f t="shared" si="841"/>
        <v/>
      </c>
      <c r="AW2368">
        <f>'01_指標庫'!$H$4*ISNUMBER($F2368)+'01_指標庫'!$H$5*ISNUMBER($AA2368)+'01_指標庫'!$H$6*ISNUMBER($G2368)+'01_指標庫'!$H$7*ISNUMBER($H2368)+'01_指標庫'!$H$8*ISNUMBER($AF2368)+'01_指標庫'!$H$9*ISNUMBER($AG2368)+'01_指標庫'!$H$10*ISNUMBER($AB2368)+'01_指標庫'!$H$11*ISNUMBER($AC2368)+'01_指標庫'!$H$12*ISNUMBER($AD2368)+'01_指標庫'!$H$13*ISNUMBER($AE2368)+'01_指標庫'!$H$14*ISNUMBER($I2368)+'01_指標庫'!$H$15*ISNUMBER($AH2368)+'01_指標庫'!$H$16*ISNUMBER($K2368)+'01_指標庫'!$H$17*ISNUMBER($AI2368)+'01_指標庫'!$H$18*ISNUMBER($AJ2368)+'01_指標庫'!$H$19*ISNUMBER($AK2368)+'01_指標庫'!$H$20*ISNUMBER($BB2368)+'01_指標庫'!$H$21*ISNUMBER($BC2368)</f>
        <v>51</v>
      </c>
      <c r="AX2368">
        <f>IF(AW2368=0,50,ROUND(('01_指標庫'!$H$4*IF(ISNUMBER($F2368),L2368,0)+'01_指標庫'!$H$5*IF(ISNUMBER($AA2368),AL2368,0)+'01_指標庫'!$H$6*IF(ISNUMBER($G2368),M2368,0)+'01_指標庫'!$H$7*IF(ISNUMBER($H2368),N2368,0)+'01_指標庫'!$H$8*IF(ISNUMBER($AF2368),AQ2368,0)+'01_指標庫'!$H$9*IF(ISNUMBER($AG2368),AR2368,0)+'01_指標庫'!$H$10*IF(ISNUMBER($AB2368),AM2368,0)+'01_指標庫'!$H$11*IF(ISNUMBER($AC2368),AN2368,0)+'01_指標庫'!$H$12*IF(ISNUMBER($AD2368),AO2368,0)+'01_指標庫'!$H$13*IF(ISNUMBER($AE2368),AP2368,0)+'01_指標庫'!$H$14*IF(ISNUMBER($I2368),O2368,0)+'01_指標庫'!$H$15*IF(ISNUMBER($AH2368),AS2368,0)+'01_指標庫'!$H$16*IF(ISNUMBER($K2368),P2368,0)+'01_指標庫'!$H$17*IF(ISNUMBER($AI2368),AT2368,0)+'01_指標庫'!$H$18*IF(ISNUMBER($AJ2368),AU2368,0)+'01_指標庫'!$H$19*IF(ISNUMBER($AK2368),AV2368,0)+'01_指標庫'!$H$20*IF(ISNUMBER($BB2368),BB2368,0)+'01_指標庫'!$H$21*IF(ISNUMBER($BC2368),BC2368,0))/AW2368,1))</f>
        <v>92.2</v>
      </c>
      <c r="AY2368" s="67"/>
      <c r="AZ2368" s="67"/>
      <c r="BA2368" s="66">
        <f t="shared" si="845"/>
        <v>1.4787358875506085E-2</v>
      </c>
      <c r="BB2368">
        <f t="shared" si="846"/>
        <v>100</v>
      </c>
      <c r="BC2368" t="str">
        <f t="shared" si="847"/>
        <v/>
      </c>
    </row>
    <row r="2369" spans="1:55" ht="15" customHeight="1">
      <c r="A2369" s="56">
        <v>2365</v>
      </c>
      <c r="B2369" s="57">
        <v>45993</v>
      </c>
      <c r="C2369" s="56">
        <v>2025</v>
      </c>
      <c r="D2369" s="58" t="s">
        <v>237</v>
      </c>
      <c r="E2369" s="59">
        <v>25555.86</v>
      </c>
      <c r="F2369" s="60">
        <v>0.13904</v>
      </c>
      <c r="G2369" s="60">
        <v>-2.1592E-2</v>
      </c>
      <c r="H2369" s="61">
        <v>0.61219999999999997</v>
      </c>
      <c r="I2369" s="62">
        <v>292</v>
      </c>
      <c r="J2369" s="56" t="s">
        <v>235</v>
      </c>
      <c r="K2369" s="63">
        <v>16.59</v>
      </c>
      <c r="L2369" s="56">
        <f t="shared" si="825"/>
        <v>100</v>
      </c>
      <c r="M2369" s="56">
        <f t="shared" si="826"/>
        <v>100</v>
      </c>
      <c r="N2369" s="56">
        <f t="shared" si="827"/>
        <v>100</v>
      </c>
      <c r="O2369" s="56">
        <f t="shared" si="828"/>
        <v>100</v>
      </c>
      <c r="P2369" s="56">
        <f t="shared" si="829"/>
        <v>100</v>
      </c>
      <c r="Q2369" s="63"/>
      <c r="R2369" s="56"/>
      <c r="S2369" s="60">
        <f t="shared" si="842"/>
        <v>8.4051320194848955E-3</v>
      </c>
      <c r="T2369" s="64">
        <f t="shared" si="843"/>
        <v>-3.7703016241299236E-2</v>
      </c>
      <c r="V2369" s="65"/>
      <c r="W2369" s="65"/>
      <c r="Y2369" s="15" t="str">
        <f t="shared" si="830"/>
        <v>EASY</v>
      </c>
      <c r="AA2369" s="66">
        <f t="shared" si="844"/>
        <v>0.11632654614827831</v>
      </c>
      <c r="AB2369">
        <f>LOOKUP($B2369,'07_L1政策步階'!$A$4:$A$14,'07_L1政策步階'!$C$4:$C$14)</f>
        <v>1</v>
      </c>
      <c r="AC2369" s="65"/>
      <c r="AD2369" s="65"/>
      <c r="AE2369" s="65"/>
      <c r="AF2369" s="65"/>
      <c r="AG2369" s="65"/>
      <c r="AH2369" s="65"/>
      <c r="AI2369" s="65"/>
      <c r="AJ2369" s="65"/>
      <c r="AK2369" s="65"/>
      <c r="AL2369">
        <f t="shared" si="831"/>
        <v>100</v>
      </c>
      <c r="AM2369">
        <f t="shared" si="832"/>
        <v>100</v>
      </c>
      <c r="AN2369" t="str">
        <f t="shared" si="833"/>
        <v/>
      </c>
      <c r="AO2369" t="str">
        <f t="shared" si="834"/>
        <v/>
      </c>
      <c r="AP2369" t="str">
        <f t="shared" si="835"/>
        <v/>
      </c>
      <c r="AQ2369" t="str">
        <f t="shared" si="836"/>
        <v/>
      </c>
      <c r="AR2369" t="str">
        <f t="shared" si="837"/>
        <v/>
      </c>
      <c r="AS2369" t="str">
        <f t="shared" si="838"/>
        <v/>
      </c>
      <c r="AT2369" t="str">
        <f t="shared" si="839"/>
        <v/>
      </c>
      <c r="AU2369" t="str">
        <f t="shared" si="840"/>
        <v/>
      </c>
      <c r="AV2369" t="str">
        <f t="shared" si="841"/>
        <v/>
      </c>
      <c r="AW2369">
        <f>'01_指標庫'!$H$4*ISNUMBER($F2369)+'01_指標庫'!$H$5*ISNUMBER($AA2369)+'01_指標庫'!$H$6*ISNUMBER($G2369)+'01_指標庫'!$H$7*ISNUMBER($H2369)+'01_指標庫'!$H$8*ISNUMBER($AF2369)+'01_指標庫'!$H$9*ISNUMBER($AG2369)+'01_指標庫'!$H$10*ISNUMBER($AB2369)+'01_指標庫'!$H$11*ISNUMBER($AC2369)+'01_指標庫'!$H$12*ISNUMBER($AD2369)+'01_指標庫'!$H$13*ISNUMBER($AE2369)+'01_指標庫'!$H$14*ISNUMBER($I2369)+'01_指標庫'!$H$15*ISNUMBER($AH2369)+'01_指標庫'!$H$16*ISNUMBER($K2369)+'01_指標庫'!$H$17*ISNUMBER($AI2369)+'01_指標庫'!$H$18*ISNUMBER($AJ2369)+'01_指標庫'!$H$19*ISNUMBER($AK2369)+'01_指標庫'!$H$20*ISNUMBER($BB2369)+'01_指標庫'!$H$21*ISNUMBER($BC2369)</f>
        <v>51</v>
      </c>
      <c r="AX2369">
        <f>IF(AW2369=0,50,ROUND(('01_指標庫'!$H$4*IF(ISNUMBER($F2369),L2369,0)+'01_指標庫'!$H$5*IF(ISNUMBER($AA2369),AL2369,0)+'01_指標庫'!$H$6*IF(ISNUMBER($G2369),M2369,0)+'01_指標庫'!$H$7*IF(ISNUMBER($H2369),N2369,0)+'01_指標庫'!$H$8*IF(ISNUMBER($AF2369),AQ2369,0)+'01_指標庫'!$H$9*IF(ISNUMBER($AG2369),AR2369,0)+'01_指標庫'!$H$10*IF(ISNUMBER($AB2369),AM2369,0)+'01_指標庫'!$H$11*IF(ISNUMBER($AC2369),AN2369,0)+'01_指標庫'!$H$12*IF(ISNUMBER($AD2369),AO2369,0)+'01_指標庫'!$H$13*IF(ISNUMBER($AE2369),AP2369,0)+'01_指標庫'!$H$14*IF(ISNUMBER($I2369),O2369,0)+'01_指標庫'!$H$15*IF(ISNUMBER($AH2369),AS2369,0)+'01_指標庫'!$H$16*IF(ISNUMBER($K2369),P2369,0)+'01_指標庫'!$H$17*IF(ISNUMBER($AI2369),AT2369,0)+'01_指標庫'!$H$18*IF(ISNUMBER($AJ2369),AU2369,0)+'01_指標庫'!$H$19*IF(ISNUMBER($AK2369),AV2369,0)+'01_指標庫'!$H$20*IF(ISNUMBER($BB2369),BB2369,0)+'01_指標庫'!$H$21*IF(ISNUMBER($BC2369),BC2369,0))/AW2369,1))</f>
        <v>100</v>
      </c>
      <c r="AY2369" s="67"/>
      <c r="AZ2369" s="67"/>
      <c r="BA2369" s="66">
        <f t="shared" si="845"/>
        <v>1.718551426530901E-2</v>
      </c>
      <c r="BB2369">
        <f t="shared" si="846"/>
        <v>100</v>
      </c>
      <c r="BC2369" t="str">
        <f t="shared" si="847"/>
        <v/>
      </c>
    </row>
    <row r="2370" spans="1:55" ht="15" customHeight="1">
      <c r="A2370" s="56">
        <v>2366</v>
      </c>
      <c r="B2370" s="57">
        <v>45994</v>
      </c>
      <c r="C2370" s="56">
        <v>2025</v>
      </c>
      <c r="D2370" s="58" t="s">
        <v>238</v>
      </c>
      <c r="E2370" s="59">
        <v>25606.54</v>
      </c>
      <c r="F2370" s="60">
        <v>0.14042399999999999</v>
      </c>
      <c r="G2370" s="60">
        <v>-1.9651999999999999E-2</v>
      </c>
      <c r="H2370" s="61">
        <v>0.67349999999999999</v>
      </c>
      <c r="I2370" s="62">
        <v>289</v>
      </c>
      <c r="J2370" s="56" t="s">
        <v>235</v>
      </c>
      <c r="K2370" s="63">
        <v>16.079999999999998</v>
      </c>
      <c r="L2370" s="56">
        <f t="shared" si="825"/>
        <v>100</v>
      </c>
      <c r="M2370" s="56">
        <f t="shared" si="826"/>
        <v>100</v>
      </c>
      <c r="N2370" s="56">
        <f t="shared" si="827"/>
        <v>100</v>
      </c>
      <c r="O2370" s="56">
        <f t="shared" si="828"/>
        <v>100</v>
      </c>
      <c r="P2370" s="56">
        <f t="shared" si="829"/>
        <v>100</v>
      </c>
      <c r="Q2370" s="63"/>
      <c r="R2370" s="56"/>
      <c r="S2370" s="60">
        <f t="shared" si="842"/>
        <v>1.9831068099449567E-3</v>
      </c>
      <c r="T2370" s="64">
        <f t="shared" si="843"/>
        <v>-3.0741410488246079E-2</v>
      </c>
      <c r="V2370" s="65"/>
      <c r="W2370" s="65"/>
      <c r="Y2370" s="15" t="str">
        <f t="shared" si="830"/>
        <v>EASY</v>
      </c>
      <c r="AA2370" s="66">
        <f t="shared" si="844"/>
        <v>0.11638514765912422</v>
      </c>
      <c r="AB2370">
        <f>LOOKUP($B2370,'07_L1政策步階'!$A$4:$A$14,'07_L1政策步階'!$C$4:$C$14)</f>
        <v>1</v>
      </c>
      <c r="AC2370" s="65"/>
      <c r="AD2370" s="65"/>
      <c r="AE2370" s="65"/>
      <c r="AF2370" s="65"/>
      <c r="AG2370" s="65"/>
      <c r="AH2370" s="65"/>
      <c r="AI2370" s="65"/>
      <c r="AJ2370" s="65"/>
      <c r="AK2370" s="65"/>
      <c r="AL2370">
        <f t="shared" si="831"/>
        <v>100</v>
      </c>
      <c r="AM2370">
        <f t="shared" si="832"/>
        <v>100</v>
      </c>
      <c r="AN2370" t="str">
        <f t="shared" si="833"/>
        <v/>
      </c>
      <c r="AO2370" t="str">
        <f t="shared" si="834"/>
        <v/>
      </c>
      <c r="AP2370" t="str">
        <f t="shared" si="835"/>
        <v/>
      </c>
      <c r="AQ2370" t="str">
        <f t="shared" si="836"/>
        <v/>
      </c>
      <c r="AR2370" t="str">
        <f t="shared" si="837"/>
        <v/>
      </c>
      <c r="AS2370" t="str">
        <f t="shared" si="838"/>
        <v/>
      </c>
      <c r="AT2370" t="str">
        <f t="shared" si="839"/>
        <v/>
      </c>
      <c r="AU2370" t="str">
        <f t="shared" si="840"/>
        <v/>
      </c>
      <c r="AV2370" t="str">
        <f t="shared" si="841"/>
        <v/>
      </c>
      <c r="AW2370">
        <f>'01_指標庫'!$H$4*ISNUMBER($F2370)+'01_指標庫'!$H$5*ISNUMBER($AA2370)+'01_指標庫'!$H$6*ISNUMBER($G2370)+'01_指標庫'!$H$7*ISNUMBER($H2370)+'01_指標庫'!$H$8*ISNUMBER($AF2370)+'01_指標庫'!$H$9*ISNUMBER($AG2370)+'01_指標庫'!$H$10*ISNUMBER($AB2370)+'01_指標庫'!$H$11*ISNUMBER($AC2370)+'01_指標庫'!$H$12*ISNUMBER($AD2370)+'01_指標庫'!$H$13*ISNUMBER($AE2370)+'01_指標庫'!$H$14*ISNUMBER($I2370)+'01_指標庫'!$H$15*ISNUMBER($AH2370)+'01_指標庫'!$H$16*ISNUMBER($K2370)+'01_指標庫'!$H$17*ISNUMBER($AI2370)+'01_指標庫'!$H$18*ISNUMBER($AJ2370)+'01_指標庫'!$H$19*ISNUMBER($AK2370)+'01_指標庫'!$H$20*ISNUMBER($BB2370)+'01_指標庫'!$H$21*ISNUMBER($BC2370)</f>
        <v>51</v>
      </c>
      <c r="AX2370">
        <f>IF(AW2370=0,50,ROUND(('01_指標庫'!$H$4*IF(ISNUMBER($F2370),L2370,0)+'01_指標庫'!$H$5*IF(ISNUMBER($AA2370),AL2370,0)+'01_指標庫'!$H$6*IF(ISNUMBER($G2370),M2370,0)+'01_指標庫'!$H$7*IF(ISNUMBER($H2370),N2370,0)+'01_指標庫'!$H$8*IF(ISNUMBER($AF2370),AQ2370,0)+'01_指標庫'!$H$9*IF(ISNUMBER($AG2370),AR2370,0)+'01_指標庫'!$H$10*IF(ISNUMBER($AB2370),AM2370,0)+'01_指標庫'!$H$11*IF(ISNUMBER($AC2370),AN2370,0)+'01_指標庫'!$H$12*IF(ISNUMBER($AD2370),AO2370,0)+'01_指標庫'!$H$13*IF(ISNUMBER($AE2370),AP2370,0)+'01_指標庫'!$H$14*IF(ISNUMBER($I2370),O2370,0)+'01_指標庫'!$H$15*IF(ISNUMBER($AH2370),AS2370,0)+'01_指標庫'!$H$16*IF(ISNUMBER($K2370),P2370,0)+'01_指標庫'!$H$17*IF(ISNUMBER($AI2370),AT2370,0)+'01_指標庫'!$H$18*IF(ISNUMBER($AJ2370),AU2370,0)+'01_指標庫'!$H$19*IF(ISNUMBER($AK2370),AV2370,0)+'01_指標庫'!$H$20*IF(ISNUMBER($BB2370),BB2370,0)+'01_指標庫'!$H$21*IF(ISNUMBER($BC2370),BC2370,0))/AW2370,1))</f>
        <v>100</v>
      </c>
      <c r="AY2370" s="67"/>
      <c r="AZ2370" s="67"/>
      <c r="BA2370" s="66">
        <f t="shared" si="845"/>
        <v>1.7401338283872025E-2</v>
      </c>
      <c r="BB2370">
        <f t="shared" si="846"/>
        <v>100</v>
      </c>
      <c r="BC2370" t="str">
        <f t="shared" si="847"/>
        <v/>
      </c>
    </row>
    <row r="2371" spans="1:55" ht="15" customHeight="1">
      <c r="A2371" s="56">
        <v>2367</v>
      </c>
      <c r="B2371" s="57">
        <v>45995</v>
      </c>
      <c r="C2371" s="56">
        <v>2025</v>
      </c>
      <c r="D2371" s="58" t="s">
        <v>239</v>
      </c>
      <c r="E2371" s="59">
        <v>25581.7</v>
      </c>
      <c r="F2371" s="60">
        <v>0.13845399999999999</v>
      </c>
      <c r="G2371" s="60">
        <v>-2.0603E-2</v>
      </c>
      <c r="H2371" s="61">
        <v>0.67349999999999999</v>
      </c>
      <c r="I2371" s="62">
        <v>288</v>
      </c>
      <c r="J2371" s="56" t="s">
        <v>235</v>
      </c>
      <c r="K2371" s="63">
        <v>15.78</v>
      </c>
      <c r="L2371" s="56">
        <f t="shared" si="825"/>
        <v>100</v>
      </c>
      <c r="M2371" s="56">
        <f t="shared" si="826"/>
        <v>100</v>
      </c>
      <c r="N2371" s="56">
        <f t="shared" si="827"/>
        <v>100</v>
      </c>
      <c r="O2371" s="56">
        <f t="shared" si="828"/>
        <v>100</v>
      </c>
      <c r="P2371" s="56">
        <f t="shared" si="829"/>
        <v>100</v>
      </c>
      <c r="Q2371" s="63"/>
      <c r="R2371" s="56"/>
      <c r="S2371" s="60">
        <f t="shared" si="842"/>
        <v>-9.7006467878912872E-4</v>
      </c>
      <c r="T2371" s="64">
        <f t="shared" si="843"/>
        <v>-1.8656716417910335E-2</v>
      </c>
      <c r="V2371" s="65"/>
      <c r="W2371" s="65"/>
      <c r="Y2371" s="15" t="str">
        <f t="shared" si="830"/>
        <v>EASY</v>
      </c>
      <c r="AA2371" s="66">
        <f t="shared" si="844"/>
        <v>0.11649862959033541</v>
      </c>
      <c r="AB2371">
        <f>LOOKUP($B2371,'07_L1政策步階'!$A$4:$A$14,'07_L1政策步階'!$C$4:$C$14)</f>
        <v>1</v>
      </c>
      <c r="AC2371" s="65"/>
      <c r="AD2371" s="65"/>
      <c r="AE2371" s="65"/>
      <c r="AF2371" s="65"/>
      <c r="AG2371" s="65"/>
      <c r="AH2371" s="65"/>
      <c r="AI2371" s="65"/>
      <c r="AJ2371" s="65"/>
      <c r="AK2371" s="65"/>
      <c r="AL2371">
        <f t="shared" si="831"/>
        <v>100</v>
      </c>
      <c r="AM2371">
        <f t="shared" si="832"/>
        <v>100</v>
      </c>
      <c r="AN2371" t="str">
        <f t="shared" si="833"/>
        <v/>
      </c>
      <c r="AO2371" t="str">
        <f t="shared" si="834"/>
        <v/>
      </c>
      <c r="AP2371" t="str">
        <f t="shared" si="835"/>
        <v/>
      </c>
      <c r="AQ2371" t="str">
        <f t="shared" si="836"/>
        <v/>
      </c>
      <c r="AR2371" t="str">
        <f t="shared" si="837"/>
        <v/>
      </c>
      <c r="AS2371" t="str">
        <f t="shared" si="838"/>
        <v/>
      </c>
      <c r="AT2371" t="str">
        <f t="shared" si="839"/>
        <v/>
      </c>
      <c r="AU2371" t="str">
        <f t="shared" si="840"/>
        <v/>
      </c>
      <c r="AV2371" t="str">
        <f t="shared" si="841"/>
        <v/>
      </c>
      <c r="AW2371">
        <f>'01_指標庫'!$H$4*ISNUMBER($F2371)+'01_指標庫'!$H$5*ISNUMBER($AA2371)+'01_指標庫'!$H$6*ISNUMBER($G2371)+'01_指標庫'!$H$7*ISNUMBER($H2371)+'01_指標庫'!$H$8*ISNUMBER($AF2371)+'01_指標庫'!$H$9*ISNUMBER($AG2371)+'01_指標庫'!$H$10*ISNUMBER($AB2371)+'01_指標庫'!$H$11*ISNUMBER($AC2371)+'01_指標庫'!$H$12*ISNUMBER($AD2371)+'01_指標庫'!$H$13*ISNUMBER($AE2371)+'01_指標庫'!$H$14*ISNUMBER($I2371)+'01_指標庫'!$H$15*ISNUMBER($AH2371)+'01_指標庫'!$H$16*ISNUMBER($K2371)+'01_指標庫'!$H$17*ISNUMBER($AI2371)+'01_指標庫'!$H$18*ISNUMBER($AJ2371)+'01_指標庫'!$H$19*ISNUMBER($AK2371)+'01_指標庫'!$H$20*ISNUMBER($BB2371)+'01_指標庫'!$H$21*ISNUMBER($BC2371)</f>
        <v>51</v>
      </c>
      <c r="AX2371">
        <f>IF(AW2371=0,50,ROUND(('01_指標庫'!$H$4*IF(ISNUMBER($F2371),L2371,0)+'01_指標庫'!$H$5*IF(ISNUMBER($AA2371),AL2371,0)+'01_指標庫'!$H$6*IF(ISNUMBER($G2371),M2371,0)+'01_指標庫'!$H$7*IF(ISNUMBER($H2371),N2371,0)+'01_指標庫'!$H$8*IF(ISNUMBER($AF2371),AQ2371,0)+'01_指標庫'!$H$9*IF(ISNUMBER($AG2371),AR2371,0)+'01_指標庫'!$H$10*IF(ISNUMBER($AB2371),AM2371,0)+'01_指標庫'!$H$11*IF(ISNUMBER($AC2371),AN2371,0)+'01_指標庫'!$H$12*IF(ISNUMBER($AD2371),AO2371,0)+'01_指標庫'!$H$13*IF(ISNUMBER($AE2371),AP2371,0)+'01_指標庫'!$H$14*IF(ISNUMBER($I2371),O2371,0)+'01_指標庫'!$H$15*IF(ISNUMBER($AH2371),AS2371,0)+'01_指標庫'!$H$16*IF(ISNUMBER($K2371),P2371,0)+'01_指標庫'!$H$17*IF(ISNUMBER($AI2371),AT2371,0)+'01_指標庫'!$H$18*IF(ISNUMBER($AJ2371),AU2371,0)+'01_指標庫'!$H$19*IF(ISNUMBER($AK2371),AV2371,0)+'01_指標庫'!$H$20*IF(ISNUMBER($BB2371),BB2371,0)+'01_指標庫'!$H$21*IF(ISNUMBER($BC2371),BC2371,0))/AW2371,1))</f>
        <v>100</v>
      </c>
      <c r="AY2371" s="67"/>
      <c r="AZ2371" s="67"/>
      <c r="BA2371" s="66">
        <f t="shared" si="845"/>
        <v>1.6333224331998908E-2</v>
      </c>
      <c r="BB2371">
        <f t="shared" si="846"/>
        <v>100</v>
      </c>
      <c r="BC2371" t="str">
        <f t="shared" si="847"/>
        <v/>
      </c>
    </row>
    <row r="2372" spans="1:55" ht="15" customHeight="1">
      <c r="A2372" s="56">
        <v>2368</v>
      </c>
      <c r="B2372" s="57">
        <v>45996</v>
      </c>
      <c r="C2372" s="56">
        <v>2025</v>
      </c>
      <c r="D2372" s="58" t="s">
        <v>234</v>
      </c>
      <c r="E2372" s="59">
        <v>25692.05</v>
      </c>
      <c r="F2372" s="60">
        <v>0.14244399999999999</v>
      </c>
      <c r="G2372" s="60">
        <v>-1.6378E-2</v>
      </c>
      <c r="H2372" s="61">
        <v>0.73470000000000002</v>
      </c>
      <c r="I2372" s="62">
        <v>285</v>
      </c>
      <c r="J2372" s="56" t="s">
        <v>235</v>
      </c>
      <c r="K2372" s="63">
        <v>15.41</v>
      </c>
      <c r="L2372" s="56">
        <f t="shared" si="825"/>
        <v>100</v>
      </c>
      <c r="M2372" s="56">
        <f t="shared" si="826"/>
        <v>100</v>
      </c>
      <c r="N2372" s="56">
        <f t="shared" si="827"/>
        <v>100</v>
      </c>
      <c r="O2372" s="56">
        <f t="shared" si="828"/>
        <v>100</v>
      </c>
      <c r="P2372" s="56">
        <f t="shared" si="829"/>
        <v>100</v>
      </c>
      <c r="Q2372" s="63"/>
      <c r="R2372" s="56"/>
      <c r="S2372" s="60">
        <f t="shared" si="842"/>
        <v>4.3136304467645825E-3</v>
      </c>
      <c r="T2372" s="64">
        <f t="shared" si="843"/>
        <v>-2.3447401774397969E-2</v>
      </c>
      <c r="V2372" s="65"/>
      <c r="W2372" s="65"/>
      <c r="Y2372" s="15" t="str">
        <f t="shared" si="830"/>
        <v>EASY</v>
      </c>
      <c r="AA2372" s="66">
        <f t="shared" si="844"/>
        <v>0.11675048520073994</v>
      </c>
      <c r="AB2372">
        <f>LOOKUP($B2372,'07_L1政策步階'!$A$4:$A$14,'07_L1政策步階'!$C$4:$C$14)</f>
        <v>1</v>
      </c>
      <c r="AC2372" s="65"/>
      <c r="AD2372" s="65"/>
      <c r="AE2372" s="65"/>
      <c r="AF2372" s="65"/>
      <c r="AG2372" s="65"/>
      <c r="AH2372" s="65"/>
      <c r="AI2372" s="65"/>
      <c r="AJ2372" s="65"/>
      <c r="AK2372" s="65"/>
      <c r="AL2372">
        <f t="shared" si="831"/>
        <v>100</v>
      </c>
      <c r="AM2372">
        <f t="shared" si="832"/>
        <v>100</v>
      </c>
      <c r="AN2372" t="str">
        <f t="shared" si="833"/>
        <v/>
      </c>
      <c r="AO2372" t="str">
        <f t="shared" si="834"/>
        <v/>
      </c>
      <c r="AP2372" t="str">
        <f t="shared" si="835"/>
        <v/>
      </c>
      <c r="AQ2372" t="str">
        <f t="shared" si="836"/>
        <v/>
      </c>
      <c r="AR2372" t="str">
        <f t="shared" si="837"/>
        <v/>
      </c>
      <c r="AS2372" t="str">
        <f t="shared" si="838"/>
        <v/>
      </c>
      <c r="AT2372" t="str">
        <f t="shared" si="839"/>
        <v/>
      </c>
      <c r="AU2372" t="str">
        <f t="shared" si="840"/>
        <v/>
      </c>
      <c r="AV2372" t="str">
        <f t="shared" si="841"/>
        <v/>
      </c>
      <c r="AW2372">
        <f>'01_指標庫'!$H$4*ISNUMBER($F2372)+'01_指標庫'!$H$5*ISNUMBER($AA2372)+'01_指標庫'!$H$6*ISNUMBER($G2372)+'01_指標庫'!$H$7*ISNUMBER($H2372)+'01_指標庫'!$H$8*ISNUMBER($AF2372)+'01_指標庫'!$H$9*ISNUMBER($AG2372)+'01_指標庫'!$H$10*ISNUMBER($AB2372)+'01_指標庫'!$H$11*ISNUMBER($AC2372)+'01_指標庫'!$H$12*ISNUMBER($AD2372)+'01_指標庫'!$H$13*ISNUMBER($AE2372)+'01_指標庫'!$H$14*ISNUMBER($I2372)+'01_指標庫'!$H$15*ISNUMBER($AH2372)+'01_指標庫'!$H$16*ISNUMBER($K2372)+'01_指標庫'!$H$17*ISNUMBER($AI2372)+'01_指標庫'!$H$18*ISNUMBER($AJ2372)+'01_指標庫'!$H$19*ISNUMBER($AK2372)+'01_指標庫'!$H$20*ISNUMBER($BB2372)+'01_指標庫'!$H$21*ISNUMBER($BC2372)</f>
        <v>51</v>
      </c>
      <c r="AX2372">
        <f>IF(AW2372=0,50,ROUND(('01_指標庫'!$H$4*IF(ISNUMBER($F2372),L2372,0)+'01_指標庫'!$H$5*IF(ISNUMBER($AA2372),AL2372,0)+'01_指標庫'!$H$6*IF(ISNUMBER($G2372),M2372,0)+'01_指標庫'!$H$7*IF(ISNUMBER($H2372),N2372,0)+'01_指標庫'!$H$8*IF(ISNUMBER($AF2372),AQ2372,0)+'01_指標庫'!$H$9*IF(ISNUMBER($AG2372),AR2372,0)+'01_指標庫'!$H$10*IF(ISNUMBER($AB2372),AM2372,0)+'01_指標庫'!$H$11*IF(ISNUMBER($AC2372),AN2372,0)+'01_指標庫'!$H$12*IF(ISNUMBER($AD2372),AO2372,0)+'01_指標庫'!$H$13*IF(ISNUMBER($AE2372),AP2372,0)+'01_指標庫'!$H$14*IF(ISNUMBER($I2372),O2372,0)+'01_指標庫'!$H$15*IF(ISNUMBER($AH2372),AS2372,0)+'01_指標庫'!$H$16*IF(ISNUMBER($K2372),P2372,0)+'01_指標庫'!$H$17*IF(ISNUMBER($AI2372),AT2372,0)+'01_指標庫'!$H$18*IF(ISNUMBER($AJ2372),AU2372,0)+'01_指標庫'!$H$19*IF(ISNUMBER($AK2372),AV2372,0)+'01_指標庫'!$H$20*IF(ISNUMBER($BB2372),BB2372,0)+'01_指標庫'!$H$21*IF(ISNUMBER($BC2372),BC2372,0))/AW2372,1))</f>
        <v>100</v>
      </c>
      <c r="AY2372" s="67"/>
      <c r="AZ2372" s="67"/>
      <c r="BA2372" s="66">
        <f t="shared" si="845"/>
        <v>1.1779868772438418E-2</v>
      </c>
      <c r="BB2372">
        <f t="shared" si="846"/>
        <v>100</v>
      </c>
      <c r="BC2372" t="str">
        <f t="shared" si="847"/>
        <v/>
      </c>
    </row>
    <row r="2373" spans="1:55" ht="15" customHeight="1">
      <c r="A2373" s="56">
        <v>2369</v>
      </c>
      <c r="B2373" s="57">
        <v>45999</v>
      </c>
      <c r="C2373" s="56">
        <v>2025</v>
      </c>
      <c r="D2373" s="58" t="s">
        <v>236</v>
      </c>
      <c r="E2373" s="59">
        <v>25627.95</v>
      </c>
      <c r="F2373" s="60">
        <v>0.13857700000000001</v>
      </c>
      <c r="G2373" s="60">
        <v>-1.8832000000000002E-2</v>
      </c>
      <c r="H2373" s="61">
        <v>0.65310000000000001</v>
      </c>
      <c r="I2373" s="62">
        <v>289</v>
      </c>
      <c r="J2373" s="56" t="s">
        <v>235</v>
      </c>
      <c r="K2373" s="63">
        <v>16.66</v>
      </c>
      <c r="L2373" s="56">
        <f t="shared" ref="L2373:L2436" si="848">IF(COUNT(F2373)=0,50,IF(F2373&gt;=0,100,IF(F2373&gt;=-0.02,50,0)))</f>
        <v>100</v>
      </c>
      <c r="M2373" s="56">
        <f t="shared" ref="M2373:M2436" si="849">IF(COUNT(G2373)=0,50,IF(G2373&gt;-0.06,100,IF(G2373&gt;-0.15,50,0)))</f>
        <v>100</v>
      </c>
      <c r="N2373" s="56">
        <f t="shared" ref="N2373:N2436" si="850">IF(COUNT(H2373)=0,50,IF(H2373&gt;=0.6,100,IF(H2373&gt;=0.4,50,0)))</f>
        <v>100</v>
      </c>
      <c r="O2373" s="56">
        <f t="shared" ref="O2373:O2436" si="851">IF(COUNT(I2373)=0,50,IF(J2373="proxy_vix",50,IF(I2373&lt;350,100,IF(I2373&lt;=450,50,0))))</f>
        <v>100</v>
      </c>
      <c r="P2373" s="56">
        <f t="shared" ref="P2373:P2436" si="852">IF(COUNT(K2373)=0,50,IF(K2373&lt;20,100,IF(K2373&lt;=25,50,0)))</f>
        <v>100</v>
      </c>
      <c r="Q2373" s="63"/>
      <c r="R2373" s="56"/>
      <c r="S2373" s="60">
        <f t="shared" si="842"/>
        <v>-2.494935203691373E-3</v>
      </c>
      <c r="T2373" s="64">
        <f t="shared" si="843"/>
        <v>8.1116158338740973E-2</v>
      </c>
      <c r="V2373" s="65"/>
      <c r="W2373" s="65"/>
      <c r="Y2373" s="15" t="str">
        <f t="shared" ref="Y2373:Y2436" si="853">IF(AX2373&gt;=70,"EASY",IF(AX2373&gt;40,"UNCERTAIN","HARD"))</f>
        <v>EASY</v>
      </c>
      <c r="AA2373" s="66">
        <f t="shared" si="844"/>
        <v>0.11675357482795556</v>
      </c>
      <c r="AB2373">
        <f>LOOKUP($B2373,'07_L1政策步階'!$A$4:$A$14,'07_L1政策步階'!$C$4:$C$14)</f>
        <v>1</v>
      </c>
      <c r="AC2373" s="65"/>
      <c r="AD2373" s="65"/>
      <c r="AE2373" s="65"/>
      <c r="AF2373" s="65"/>
      <c r="AG2373" s="65"/>
      <c r="AH2373" s="65"/>
      <c r="AI2373" s="65"/>
      <c r="AJ2373" s="65"/>
      <c r="AK2373" s="65"/>
      <c r="AL2373">
        <f t="shared" ref="AL2373:AL2436" si="854">IF(ISNUMBER($AA2373),IF($AA2373&gt;=0.005,100,IF($AA2373&gt;=-0.015,50,0)),"")</f>
        <v>100</v>
      </c>
      <c r="AM2373">
        <f t="shared" ref="AM2373:AM2436" si="855">IF(ISNUMBER($AB2373),IF($AB2373=1,100,IF($AB2373=0,50,0)),"")</f>
        <v>100</v>
      </c>
      <c r="AN2373" t="str">
        <f t="shared" ref="AN2373:AN2436" si="856">IF(ISNUMBER($AC2373),IF($AC2373&gt;=0.001,100,IF($AC2373&gt;=-0.003,50,0)),"")</f>
        <v/>
      </c>
      <c r="AO2373" t="str">
        <f t="shared" ref="AO2373:AO2436" si="857">IF(ISNUMBER($AD2373),IF($AD2373&gt;=0.04,100,IF($AD2373&gt;=0,50,0)),"")</f>
        <v/>
      </c>
      <c r="AP2373" t="str">
        <f t="shared" ref="AP2373:AP2436" si="858">IF(ISNUMBER($AE2373),IF($AE2373&gt;=25,100,IF($AE2373&gt;=-75,50,0)),"")</f>
        <v/>
      </c>
      <c r="AQ2373" t="str">
        <f t="shared" ref="AQ2373:AQ2436" si="859">IF(ISNUMBER($AF2373),IF($AF2373&gt;0,100,IF($AF2373&gt;=-50,50,0)),"")</f>
        <v/>
      </c>
      <c r="AR2373" t="str">
        <f t="shared" ref="AR2373:AR2436" si="860">IF(ISNUMBER($AG2373),IF($AG2373=1,100,IF($AG2373=0,50,0)),"")</f>
        <v/>
      </c>
      <c r="AS2373" t="str">
        <f t="shared" ref="AS2373:AS2436" si="861">IF(ISNUMBER($AH2373),IF($AH2373&lt;0,100,IF($AH2373&lt;=20,50,0)),"")</f>
        <v/>
      </c>
      <c r="AT2373" t="str">
        <f t="shared" ref="AT2373:AT2436" si="862">IF(ISNUMBER($AI2373),IF($AI2373&lt;0.95,100,IF($AI2373&lt;=1,50,0)),"")</f>
        <v/>
      </c>
      <c r="AU2373" t="str">
        <f t="shared" ref="AU2373:AU2436" si="863">IF(ISNUMBER($AJ2373),IF($AJ2373&lt;30,0,IF($AJ2373&lt;40,50,IF($AJ2373&lt;=90,100,50))),"")</f>
        <v/>
      </c>
      <c r="AV2373" t="str">
        <f t="shared" ref="AV2373:AV2436" si="864">IF(ISNUMBER($AK2373),IF($AK2373&gt;-0.2,100,IF($AK2373&gt;=-0.4,50,0)),"")</f>
        <v/>
      </c>
      <c r="AW2373">
        <f>'01_指標庫'!$H$4*ISNUMBER($F2373)+'01_指標庫'!$H$5*ISNUMBER($AA2373)+'01_指標庫'!$H$6*ISNUMBER($G2373)+'01_指標庫'!$H$7*ISNUMBER($H2373)+'01_指標庫'!$H$8*ISNUMBER($AF2373)+'01_指標庫'!$H$9*ISNUMBER($AG2373)+'01_指標庫'!$H$10*ISNUMBER($AB2373)+'01_指標庫'!$H$11*ISNUMBER($AC2373)+'01_指標庫'!$H$12*ISNUMBER($AD2373)+'01_指標庫'!$H$13*ISNUMBER($AE2373)+'01_指標庫'!$H$14*ISNUMBER($I2373)+'01_指標庫'!$H$15*ISNUMBER($AH2373)+'01_指標庫'!$H$16*ISNUMBER($K2373)+'01_指標庫'!$H$17*ISNUMBER($AI2373)+'01_指標庫'!$H$18*ISNUMBER($AJ2373)+'01_指標庫'!$H$19*ISNUMBER($AK2373)+'01_指標庫'!$H$20*ISNUMBER($BB2373)+'01_指標庫'!$H$21*ISNUMBER($BC2373)</f>
        <v>51</v>
      </c>
      <c r="AX2373">
        <f>IF(AW2373=0,50,ROUND(('01_指標庫'!$H$4*IF(ISNUMBER($F2373),L2373,0)+'01_指標庫'!$H$5*IF(ISNUMBER($AA2373),AL2373,0)+'01_指標庫'!$H$6*IF(ISNUMBER($G2373),M2373,0)+'01_指標庫'!$H$7*IF(ISNUMBER($H2373),N2373,0)+'01_指標庫'!$H$8*IF(ISNUMBER($AF2373),AQ2373,0)+'01_指標庫'!$H$9*IF(ISNUMBER($AG2373),AR2373,0)+'01_指標庫'!$H$10*IF(ISNUMBER($AB2373),AM2373,0)+'01_指標庫'!$H$11*IF(ISNUMBER($AC2373),AN2373,0)+'01_指標庫'!$H$12*IF(ISNUMBER($AD2373),AO2373,0)+'01_指標庫'!$H$13*IF(ISNUMBER($AE2373),AP2373,0)+'01_指標庫'!$H$14*IF(ISNUMBER($I2373),O2373,0)+'01_指標庫'!$H$15*IF(ISNUMBER($AH2373),AS2373,0)+'01_指標庫'!$H$16*IF(ISNUMBER($K2373),P2373,0)+'01_指標庫'!$H$17*IF(ISNUMBER($AI2373),AT2373,0)+'01_指標庫'!$H$18*IF(ISNUMBER($AJ2373),AU2373,0)+'01_指標庫'!$H$19*IF(ISNUMBER($AK2373),AV2373,0)+'01_指標庫'!$H$20*IF(ISNUMBER($BB2373),BB2373,0)+'01_指標庫'!$H$21*IF(ISNUMBER($BC2373),BC2373,0))/AW2373,1))</f>
        <v>94.1</v>
      </c>
      <c r="AY2373" s="67"/>
      <c r="AZ2373" s="67"/>
      <c r="BA2373" s="66">
        <f t="shared" si="845"/>
        <v>8.4939228689071555E-3</v>
      </c>
      <c r="BB2373">
        <f t="shared" si="846"/>
        <v>50</v>
      </c>
      <c r="BC2373" t="str">
        <f t="shared" si="847"/>
        <v/>
      </c>
    </row>
    <row r="2374" spans="1:55" ht="15" customHeight="1">
      <c r="A2374" s="56">
        <v>2370</v>
      </c>
      <c r="B2374" s="57">
        <v>46000</v>
      </c>
      <c r="C2374" s="56">
        <v>2025</v>
      </c>
      <c r="D2374" s="58" t="s">
        <v>237</v>
      </c>
      <c r="E2374" s="59">
        <v>25668.69</v>
      </c>
      <c r="F2374" s="60">
        <v>0.139295</v>
      </c>
      <c r="G2374" s="60">
        <v>-1.7273E-2</v>
      </c>
      <c r="H2374" s="61">
        <v>0.63270000000000004</v>
      </c>
      <c r="I2374" s="62">
        <v>289</v>
      </c>
      <c r="J2374" s="56" t="s">
        <v>235</v>
      </c>
      <c r="K2374" s="63">
        <v>16.93</v>
      </c>
      <c r="L2374" s="56">
        <f t="shared" si="848"/>
        <v>100</v>
      </c>
      <c r="M2374" s="56">
        <f t="shared" si="849"/>
        <v>100</v>
      </c>
      <c r="N2374" s="56">
        <f t="shared" si="850"/>
        <v>100</v>
      </c>
      <c r="O2374" s="56">
        <f t="shared" si="851"/>
        <v>100</v>
      </c>
      <c r="P2374" s="56">
        <f t="shared" si="852"/>
        <v>100</v>
      </c>
      <c r="Q2374" s="63"/>
      <c r="R2374" s="56"/>
      <c r="S2374" s="60">
        <f t="shared" ref="S2374:S2437" si="865">$E2374/$E2373-1</f>
        <v>1.5896706525491133E-3</v>
      </c>
      <c r="T2374" s="64">
        <f t="shared" ref="T2374:T2437" si="866">$K2374/$K2373-1</f>
        <v>1.6206482593037252E-2</v>
      </c>
      <c r="V2374" s="65"/>
      <c r="W2374" s="65"/>
      <c r="Y2374" s="15" t="str">
        <f t="shared" si="853"/>
        <v>EASY</v>
      </c>
      <c r="AA2374" s="66">
        <f t="shared" si="844"/>
        <v>0.1166223673531761</v>
      </c>
      <c r="AB2374">
        <f>LOOKUP($B2374,'07_L1政策步階'!$A$4:$A$14,'07_L1政策步階'!$C$4:$C$14)</f>
        <v>1</v>
      </c>
      <c r="AC2374" s="65"/>
      <c r="AD2374" s="65"/>
      <c r="AE2374" s="65"/>
      <c r="AF2374" s="65"/>
      <c r="AG2374" s="65"/>
      <c r="AH2374" s="65"/>
      <c r="AI2374" s="65"/>
      <c r="AJ2374" s="65"/>
      <c r="AK2374" s="65"/>
      <c r="AL2374">
        <f t="shared" si="854"/>
        <v>100</v>
      </c>
      <c r="AM2374">
        <f t="shared" si="855"/>
        <v>100</v>
      </c>
      <c r="AN2374" t="str">
        <f t="shared" si="856"/>
        <v/>
      </c>
      <c r="AO2374" t="str">
        <f t="shared" si="857"/>
        <v/>
      </c>
      <c r="AP2374" t="str">
        <f t="shared" si="858"/>
        <v/>
      </c>
      <c r="AQ2374" t="str">
        <f t="shared" si="859"/>
        <v/>
      </c>
      <c r="AR2374" t="str">
        <f t="shared" si="860"/>
        <v/>
      </c>
      <c r="AS2374" t="str">
        <f t="shared" si="861"/>
        <v/>
      </c>
      <c r="AT2374" t="str">
        <f t="shared" si="862"/>
        <v/>
      </c>
      <c r="AU2374" t="str">
        <f t="shared" si="863"/>
        <v/>
      </c>
      <c r="AV2374" t="str">
        <f t="shared" si="864"/>
        <v/>
      </c>
      <c r="AW2374">
        <f>'01_指標庫'!$H$4*ISNUMBER($F2374)+'01_指標庫'!$H$5*ISNUMBER($AA2374)+'01_指標庫'!$H$6*ISNUMBER($G2374)+'01_指標庫'!$H$7*ISNUMBER($H2374)+'01_指標庫'!$H$8*ISNUMBER($AF2374)+'01_指標庫'!$H$9*ISNUMBER($AG2374)+'01_指標庫'!$H$10*ISNUMBER($AB2374)+'01_指標庫'!$H$11*ISNUMBER($AC2374)+'01_指標庫'!$H$12*ISNUMBER($AD2374)+'01_指標庫'!$H$13*ISNUMBER($AE2374)+'01_指標庫'!$H$14*ISNUMBER($I2374)+'01_指標庫'!$H$15*ISNUMBER($AH2374)+'01_指標庫'!$H$16*ISNUMBER($K2374)+'01_指標庫'!$H$17*ISNUMBER($AI2374)+'01_指標庫'!$H$18*ISNUMBER($AJ2374)+'01_指標庫'!$H$19*ISNUMBER($AK2374)+'01_指標庫'!$H$20*ISNUMBER($BB2374)+'01_指標庫'!$H$21*ISNUMBER($BC2374)</f>
        <v>51</v>
      </c>
      <c r="AX2374">
        <f>IF(AW2374=0,50,ROUND(('01_指標庫'!$H$4*IF(ISNUMBER($F2374),L2374,0)+'01_指標庫'!$H$5*IF(ISNUMBER($AA2374),AL2374,0)+'01_指標庫'!$H$6*IF(ISNUMBER($G2374),M2374,0)+'01_指標庫'!$H$7*IF(ISNUMBER($H2374),N2374,0)+'01_指標庫'!$H$8*IF(ISNUMBER($AF2374),AQ2374,0)+'01_指標庫'!$H$9*IF(ISNUMBER($AG2374),AR2374,0)+'01_指標庫'!$H$10*IF(ISNUMBER($AB2374),AM2374,0)+'01_指標庫'!$H$11*IF(ISNUMBER($AC2374),AN2374,0)+'01_指標庫'!$H$12*IF(ISNUMBER($AD2374),AO2374,0)+'01_指標庫'!$H$13*IF(ISNUMBER($AE2374),AP2374,0)+'01_指標庫'!$H$14*IF(ISNUMBER($I2374),O2374,0)+'01_指標庫'!$H$15*IF(ISNUMBER($AH2374),AS2374,0)+'01_指標庫'!$H$16*IF(ISNUMBER($K2374),P2374,0)+'01_指標庫'!$H$17*IF(ISNUMBER($AI2374),AT2374,0)+'01_指標庫'!$H$18*IF(ISNUMBER($AJ2374),AU2374,0)+'01_指標庫'!$H$19*IF(ISNUMBER($AK2374),AV2374,0)+'01_指標庫'!$H$20*IF(ISNUMBER($BB2374),BB2374,0)+'01_指標庫'!$H$21*IF(ISNUMBER($BC2374),BC2374,0))/AW2374,1))</f>
        <v>94.1</v>
      </c>
      <c r="AY2374" s="67"/>
      <c r="AZ2374" s="67"/>
      <c r="BA2374" s="66">
        <f t="shared" si="845"/>
        <v>6.2332927457344756E-3</v>
      </c>
      <c r="BB2374">
        <f t="shared" si="846"/>
        <v>50</v>
      </c>
      <c r="BC2374" t="str">
        <f t="shared" si="847"/>
        <v/>
      </c>
    </row>
    <row r="2375" spans="1:55" ht="15" customHeight="1">
      <c r="A2375" s="56">
        <v>2371</v>
      </c>
      <c r="B2375" s="57">
        <v>46001</v>
      </c>
      <c r="C2375" s="56">
        <v>2025</v>
      </c>
      <c r="D2375" s="58" t="s">
        <v>238</v>
      </c>
      <c r="E2375" s="59">
        <v>25776.44</v>
      </c>
      <c r="F2375" s="60">
        <v>0.14288799999999999</v>
      </c>
      <c r="G2375" s="60">
        <v>-1.3147000000000001E-2</v>
      </c>
      <c r="H2375" s="61">
        <v>0.69389999999999996</v>
      </c>
      <c r="I2375" s="62">
        <v>291</v>
      </c>
      <c r="J2375" s="56" t="s">
        <v>235</v>
      </c>
      <c r="K2375" s="63">
        <v>15.77</v>
      </c>
      <c r="L2375" s="56">
        <f t="shared" si="848"/>
        <v>100</v>
      </c>
      <c r="M2375" s="56">
        <f t="shared" si="849"/>
        <v>100</v>
      </c>
      <c r="N2375" s="56">
        <f t="shared" si="850"/>
        <v>100</v>
      </c>
      <c r="O2375" s="56">
        <f t="shared" si="851"/>
        <v>100</v>
      </c>
      <c r="P2375" s="56">
        <f t="shared" si="852"/>
        <v>100</v>
      </c>
      <c r="Q2375" s="63"/>
      <c r="R2375" s="56"/>
      <c r="S2375" s="60">
        <f t="shared" si="865"/>
        <v>4.1977210367962758E-3</v>
      </c>
      <c r="T2375" s="64">
        <f t="shared" si="866"/>
        <v>-6.8517424689899631E-2</v>
      </c>
      <c r="V2375" s="65"/>
      <c r="W2375" s="65"/>
      <c r="Y2375" s="15" t="str">
        <f t="shared" si="853"/>
        <v>EASY</v>
      </c>
      <c r="AA2375" s="66">
        <f t="shared" si="844"/>
        <v>0.11643387246742232</v>
      </c>
      <c r="AB2375">
        <f>LOOKUP($B2375,'07_L1政策步階'!$A$4:$A$14,'07_L1政策步階'!$C$4:$C$14)</f>
        <v>1</v>
      </c>
      <c r="AC2375" s="65"/>
      <c r="AD2375" s="65"/>
      <c r="AE2375" s="65"/>
      <c r="AF2375" s="65"/>
      <c r="AG2375" s="65"/>
      <c r="AH2375" s="65"/>
      <c r="AI2375" s="65"/>
      <c r="AJ2375" s="65"/>
      <c r="AK2375" s="65"/>
      <c r="AL2375">
        <f t="shared" si="854"/>
        <v>100</v>
      </c>
      <c r="AM2375">
        <f t="shared" si="855"/>
        <v>100</v>
      </c>
      <c r="AN2375" t="str">
        <f t="shared" si="856"/>
        <v/>
      </c>
      <c r="AO2375" t="str">
        <f t="shared" si="857"/>
        <v/>
      </c>
      <c r="AP2375" t="str">
        <f t="shared" si="858"/>
        <v/>
      </c>
      <c r="AQ2375" t="str">
        <f t="shared" si="859"/>
        <v/>
      </c>
      <c r="AR2375" t="str">
        <f t="shared" si="860"/>
        <v/>
      </c>
      <c r="AS2375" t="str">
        <f t="shared" si="861"/>
        <v/>
      </c>
      <c r="AT2375" t="str">
        <f t="shared" si="862"/>
        <v/>
      </c>
      <c r="AU2375" t="str">
        <f t="shared" si="863"/>
        <v/>
      </c>
      <c r="AV2375" t="str">
        <f t="shared" si="864"/>
        <v/>
      </c>
      <c r="AW2375">
        <f>'01_指標庫'!$H$4*ISNUMBER($F2375)+'01_指標庫'!$H$5*ISNUMBER($AA2375)+'01_指標庫'!$H$6*ISNUMBER($G2375)+'01_指標庫'!$H$7*ISNUMBER($H2375)+'01_指標庫'!$H$8*ISNUMBER($AF2375)+'01_指標庫'!$H$9*ISNUMBER($AG2375)+'01_指標庫'!$H$10*ISNUMBER($AB2375)+'01_指標庫'!$H$11*ISNUMBER($AC2375)+'01_指標庫'!$H$12*ISNUMBER($AD2375)+'01_指標庫'!$H$13*ISNUMBER($AE2375)+'01_指標庫'!$H$14*ISNUMBER($I2375)+'01_指標庫'!$H$15*ISNUMBER($AH2375)+'01_指標庫'!$H$16*ISNUMBER($K2375)+'01_指標庫'!$H$17*ISNUMBER($AI2375)+'01_指標庫'!$H$18*ISNUMBER($AJ2375)+'01_指標庫'!$H$19*ISNUMBER($AK2375)+'01_指標庫'!$H$20*ISNUMBER($BB2375)+'01_指標庫'!$H$21*ISNUMBER($BC2375)</f>
        <v>51</v>
      </c>
      <c r="AX2375">
        <f>IF(AW2375=0,50,ROUND(('01_指標庫'!$H$4*IF(ISNUMBER($F2375),L2375,0)+'01_指標庫'!$H$5*IF(ISNUMBER($AA2375),AL2375,0)+'01_指標庫'!$H$6*IF(ISNUMBER($G2375),M2375,0)+'01_指標庫'!$H$7*IF(ISNUMBER($H2375),N2375,0)+'01_指標庫'!$H$8*IF(ISNUMBER($AF2375),AQ2375,0)+'01_指標庫'!$H$9*IF(ISNUMBER($AG2375),AR2375,0)+'01_指標庫'!$H$10*IF(ISNUMBER($AB2375),AM2375,0)+'01_指標庫'!$H$11*IF(ISNUMBER($AC2375),AN2375,0)+'01_指標庫'!$H$12*IF(ISNUMBER($AD2375),AO2375,0)+'01_指標庫'!$H$13*IF(ISNUMBER($AE2375),AP2375,0)+'01_指標庫'!$H$14*IF(ISNUMBER($I2375),O2375,0)+'01_指標庫'!$H$15*IF(ISNUMBER($AH2375),AS2375,0)+'01_指標庫'!$H$16*IF(ISNUMBER($K2375),P2375,0)+'01_指標庫'!$H$17*IF(ISNUMBER($AI2375),AT2375,0)+'01_指標庫'!$H$18*IF(ISNUMBER($AJ2375),AU2375,0)+'01_指標庫'!$H$19*IF(ISNUMBER($AK2375),AV2375,0)+'01_指標庫'!$H$20*IF(ISNUMBER($BB2375),BB2375,0)+'01_指標庫'!$H$21*IF(ISNUMBER($BC2375),BC2375,0))/AW2375,1))</f>
        <v>94.1</v>
      </c>
      <c r="AY2375" s="67"/>
      <c r="AZ2375" s="67"/>
      <c r="BA2375" s="66">
        <f t="shared" si="845"/>
        <v>4.5778494857879881E-3</v>
      </c>
      <c r="BB2375">
        <f t="shared" si="846"/>
        <v>50</v>
      </c>
      <c r="BC2375" t="str">
        <f t="shared" si="847"/>
        <v/>
      </c>
    </row>
    <row r="2376" spans="1:55" ht="15" customHeight="1">
      <c r="A2376" s="56">
        <v>2372</v>
      </c>
      <c r="B2376" s="57">
        <v>46002</v>
      </c>
      <c r="C2376" s="56">
        <v>2025</v>
      </c>
      <c r="D2376" s="58" t="s">
        <v>239</v>
      </c>
      <c r="E2376" s="59">
        <v>25686.69</v>
      </c>
      <c r="F2376" s="60">
        <v>0.13775999999999999</v>
      </c>
      <c r="G2376" s="60">
        <v>-1.6584000000000002E-2</v>
      </c>
      <c r="H2376" s="61">
        <v>0.67349999999999999</v>
      </c>
      <c r="I2376" s="62">
        <v>288</v>
      </c>
      <c r="J2376" s="56" t="s">
        <v>235</v>
      </c>
      <c r="K2376" s="63">
        <v>14.85</v>
      </c>
      <c r="L2376" s="56">
        <f t="shared" si="848"/>
        <v>100</v>
      </c>
      <c r="M2376" s="56">
        <f t="shared" si="849"/>
        <v>100</v>
      </c>
      <c r="N2376" s="56">
        <f t="shared" si="850"/>
        <v>100</v>
      </c>
      <c r="O2376" s="56">
        <f t="shared" si="851"/>
        <v>100</v>
      </c>
      <c r="P2376" s="56">
        <f t="shared" si="852"/>
        <v>100</v>
      </c>
      <c r="Q2376" s="63"/>
      <c r="R2376" s="56"/>
      <c r="S2376" s="60">
        <f t="shared" si="865"/>
        <v>-3.4818617311002109E-3</v>
      </c>
      <c r="T2376" s="64">
        <f t="shared" si="866"/>
        <v>-5.8338617628408418E-2</v>
      </c>
      <c r="V2376" s="65"/>
      <c r="W2376" s="65"/>
      <c r="Y2376" s="15" t="str">
        <f t="shared" si="853"/>
        <v>EASY</v>
      </c>
      <c r="AA2376" s="66">
        <f t="shared" si="844"/>
        <v>0.11609266374631733</v>
      </c>
      <c r="AB2376">
        <f>LOOKUP($B2376,'07_L1政策步階'!$A$4:$A$14,'07_L1政策步階'!$C$4:$C$14)</f>
        <v>1</v>
      </c>
      <c r="AC2376" s="65"/>
      <c r="AD2376" s="65"/>
      <c r="AE2376" s="65"/>
      <c r="AF2376" s="65"/>
      <c r="AG2376" s="65"/>
      <c r="AH2376" s="65"/>
      <c r="AI2376" s="65"/>
      <c r="AJ2376" s="65"/>
      <c r="AK2376" s="65"/>
      <c r="AL2376">
        <f t="shared" si="854"/>
        <v>100</v>
      </c>
      <c r="AM2376">
        <f t="shared" si="855"/>
        <v>100</v>
      </c>
      <c r="AN2376" t="str">
        <f t="shared" si="856"/>
        <v/>
      </c>
      <c r="AO2376" t="str">
        <f t="shared" si="857"/>
        <v/>
      </c>
      <c r="AP2376" t="str">
        <f t="shared" si="858"/>
        <v/>
      </c>
      <c r="AQ2376" t="str">
        <f t="shared" si="859"/>
        <v/>
      </c>
      <c r="AR2376" t="str">
        <f t="shared" si="860"/>
        <v/>
      </c>
      <c r="AS2376" t="str">
        <f t="shared" si="861"/>
        <v/>
      </c>
      <c r="AT2376" t="str">
        <f t="shared" si="862"/>
        <v/>
      </c>
      <c r="AU2376" t="str">
        <f t="shared" si="863"/>
        <v/>
      </c>
      <c r="AV2376" t="str">
        <f t="shared" si="864"/>
        <v/>
      </c>
      <c r="AW2376">
        <f>'01_指標庫'!$H$4*ISNUMBER($F2376)+'01_指標庫'!$H$5*ISNUMBER($AA2376)+'01_指標庫'!$H$6*ISNUMBER($G2376)+'01_指標庫'!$H$7*ISNUMBER($H2376)+'01_指標庫'!$H$8*ISNUMBER($AF2376)+'01_指標庫'!$H$9*ISNUMBER($AG2376)+'01_指標庫'!$H$10*ISNUMBER($AB2376)+'01_指標庫'!$H$11*ISNUMBER($AC2376)+'01_指標庫'!$H$12*ISNUMBER($AD2376)+'01_指標庫'!$H$13*ISNUMBER($AE2376)+'01_指標庫'!$H$14*ISNUMBER($I2376)+'01_指標庫'!$H$15*ISNUMBER($AH2376)+'01_指標庫'!$H$16*ISNUMBER($K2376)+'01_指標庫'!$H$17*ISNUMBER($AI2376)+'01_指標庫'!$H$18*ISNUMBER($AJ2376)+'01_指標庫'!$H$19*ISNUMBER($AK2376)+'01_指標庫'!$H$20*ISNUMBER($BB2376)+'01_指標庫'!$H$21*ISNUMBER($BC2376)</f>
        <v>51</v>
      </c>
      <c r="AX2376">
        <f>IF(AW2376=0,50,ROUND(('01_指標庫'!$H$4*IF(ISNUMBER($F2376),L2376,0)+'01_指標庫'!$H$5*IF(ISNUMBER($AA2376),AL2376,0)+'01_指標庫'!$H$6*IF(ISNUMBER($G2376),M2376,0)+'01_指標庫'!$H$7*IF(ISNUMBER($H2376),N2376,0)+'01_指標庫'!$H$8*IF(ISNUMBER($AF2376),AQ2376,0)+'01_指標庫'!$H$9*IF(ISNUMBER($AG2376),AR2376,0)+'01_指標庫'!$H$10*IF(ISNUMBER($AB2376),AM2376,0)+'01_指標庫'!$H$11*IF(ISNUMBER($AC2376),AN2376,0)+'01_指標庫'!$H$12*IF(ISNUMBER($AD2376),AO2376,0)+'01_指標庫'!$H$13*IF(ISNUMBER($AE2376),AP2376,0)+'01_指標庫'!$H$14*IF(ISNUMBER($I2376),O2376,0)+'01_指標庫'!$H$15*IF(ISNUMBER($AH2376),AS2376,0)+'01_指標庫'!$H$16*IF(ISNUMBER($K2376),P2376,0)+'01_指標庫'!$H$17*IF(ISNUMBER($AI2376),AT2376,0)+'01_指標庫'!$H$18*IF(ISNUMBER($AJ2376),AU2376,0)+'01_指標庫'!$H$19*IF(ISNUMBER($AK2376),AV2376,0)+'01_指標庫'!$H$20*IF(ISNUMBER($BB2376),BB2376,0)+'01_指標庫'!$H$21*IF(ISNUMBER($BC2376),BC2376,0))/AW2376,1))</f>
        <v>94.1</v>
      </c>
      <c r="AY2376" s="67"/>
      <c r="AZ2376" s="67"/>
      <c r="BA2376" s="66">
        <f t="shared" si="845"/>
        <v>3.6331081877720717E-3</v>
      </c>
      <c r="BB2376">
        <f t="shared" si="846"/>
        <v>50</v>
      </c>
      <c r="BC2376" t="str">
        <f t="shared" si="847"/>
        <v/>
      </c>
    </row>
    <row r="2377" spans="1:55" ht="15" customHeight="1">
      <c r="A2377" s="56">
        <v>2373</v>
      </c>
      <c r="B2377" s="57">
        <v>46003</v>
      </c>
      <c r="C2377" s="56">
        <v>2025</v>
      </c>
      <c r="D2377" s="58" t="s">
        <v>234</v>
      </c>
      <c r="E2377" s="59">
        <v>25196.73</v>
      </c>
      <c r="F2377" s="60">
        <v>0.114911</v>
      </c>
      <c r="G2377" s="60">
        <v>-3.5341999999999998E-2</v>
      </c>
      <c r="H2377" s="61">
        <v>0.65310000000000001</v>
      </c>
      <c r="I2377" s="62">
        <v>291</v>
      </c>
      <c r="J2377" s="56" t="s">
        <v>235</v>
      </c>
      <c r="K2377" s="63">
        <v>15.74</v>
      </c>
      <c r="L2377" s="56">
        <f t="shared" si="848"/>
        <v>100</v>
      </c>
      <c r="M2377" s="56">
        <f t="shared" si="849"/>
        <v>100</v>
      </c>
      <c r="N2377" s="56">
        <f t="shared" si="850"/>
        <v>100</v>
      </c>
      <c r="O2377" s="56">
        <f t="shared" si="851"/>
        <v>100</v>
      </c>
      <c r="P2377" s="56">
        <f t="shared" si="852"/>
        <v>100</v>
      </c>
      <c r="Q2377" s="63"/>
      <c r="R2377" s="56"/>
      <c r="S2377" s="60">
        <f t="shared" si="865"/>
        <v>-1.9074470085480022E-2</v>
      </c>
      <c r="T2377" s="64">
        <f t="shared" si="866"/>
        <v>5.9932659932659949E-2</v>
      </c>
      <c r="V2377" s="65"/>
      <c r="W2377" s="65"/>
      <c r="Y2377" s="15" t="str">
        <f t="shared" si="853"/>
        <v>EASY</v>
      </c>
      <c r="AA2377" s="66">
        <f t="shared" si="844"/>
        <v>0.11521450445410952</v>
      </c>
      <c r="AB2377">
        <f>LOOKUP($B2377,'07_L1政策步階'!$A$4:$A$14,'07_L1政策步階'!$C$4:$C$14)</f>
        <v>1</v>
      </c>
      <c r="AC2377" s="65"/>
      <c r="AD2377" s="65"/>
      <c r="AE2377" s="65"/>
      <c r="AF2377" s="65"/>
      <c r="AG2377" s="65"/>
      <c r="AH2377" s="65"/>
      <c r="AI2377" s="65"/>
      <c r="AJ2377" s="65"/>
      <c r="AK2377" s="65"/>
      <c r="AL2377">
        <f t="shared" si="854"/>
        <v>100</v>
      </c>
      <c r="AM2377">
        <f t="shared" si="855"/>
        <v>100</v>
      </c>
      <c r="AN2377" t="str">
        <f t="shared" si="856"/>
        <v/>
      </c>
      <c r="AO2377" t="str">
        <f t="shared" si="857"/>
        <v/>
      </c>
      <c r="AP2377" t="str">
        <f t="shared" si="858"/>
        <v/>
      </c>
      <c r="AQ2377" t="str">
        <f t="shared" si="859"/>
        <v/>
      </c>
      <c r="AR2377" t="str">
        <f t="shared" si="860"/>
        <v/>
      </c>
      <c r="AS2377" t="str">
        <f t="shared" si="861"/>
        <v/>
      </c>
      <c r="AT2377" t="str">
        <f t="shared" si="862"/>
        <v/>
      </c>
      <c r="AU2377" t="str">
        <f t="shared" si="863"/>
        <v/>
      </c>
      <c r="AV2377" t="str">
        <f t="shared" si="864"/>
        <v/>
      </c>
      <c r="AW2377">
        <f>'01_指標庫'!$H$4*ISNUMBER($F2377)+'01_指標庫'!$H$5*ISNUMBER($AA2377)+'01_指標庫'!$H$6*ISNUMBER($G2377)+'01_指標庫'!$H$7*ISNUMBER($H2377)+'01_指標庫'!$H$8*ISNUMBER($AF2377)+'01_指標庫'!$H$9*ISNUMBER($AG2377)+'01_指標庫'!$H$10*ISNUMBER($AB2377)+'01_指標庫'!$H$11*ISNUMBER($AC2377)+'01_指標庫'!$H$12*ISNUMBER($AD2377)+'01_指標庫'!$H$13*ISNUMBER($AE2377)+'01_指標庫'!$H$14*ISNUMBER($I2377)+'01_指標庫'!$H$15*ISNUMBER($AH2377)+'01_指標庫'!$H$16*ISNUMBER($K2377)+'01_指標庫'!$H$17*ISNUMBER($AI2377)+'01_指標庫'!$H$18*ISNUMBER($AJ2377)+'01_指標庫'!$H$19*ISNUMBER($AK2377)+'01_指標庫'!$H$20*ISNUMBER($BB2377)+'01_指標庫'!$H$21*ISNUMBER($BC2377)</f>
        <v>51</v>
      </c>
      <c r="AX2377">
        <f>IF(AW2377=0,50,ROUND(('01_指標庫'!$H$4*IF(ISNUMBER($F2377),L2377,0)+'01_指標庫'!$H$5*IF(ISNUMBER($AA2377),AL2377,0)+'01_指標庫'!$H$6*IF(ISNUMBER($G2377),M2377,0)+'01_指標庫'!$H$7*IF(ISNUMBER($H2377),N2377,0)+'01_指標庫'!$H$8*IF(ISNUMBER($AF2377),AQ2377,0)+'01_指標庫'!$H$9*IF(ISNUMBER($AG2377),AR2377,0)+'01_指標庫'!$H$10*IF(ISNUMBER($AB2377),AM2377,0)+'01_指標庫'!$H$11*IF(ISNUMBER($AC2377),AN2377,0)+'01_指標庫'!$H$12*IF(ISNUMBER($AD2377),AO2377,0)+'01_指標庫'!$H$13*IF(ISNUMBER($AE2377),AP2377,0)+'01_指標庫'!$H$14*IF(ISNUMBER($I2377),O2377,0)+'01_指標庫'!$H$15*IF(ISNUMBER($AH2377),AS2377,0)+'01_指標庫'!$H$16*IF(ISNUMBER($K2377),P2377,0)+'01_指標庫'!$H$17*IF(ISNUMBER($AI2377),AT2377,0)+'01_指標庫'!$H$18*IF(ISNUMBER($AJ2377),AU2377,0)+'01_指標庫'!$H$19*IF(ISNUMBER($AK2377),AV2377,0)+'01_指標庫'!$H$20*IF(ISNUMBER($BB2377),BB2377,0)+'01_指標庫'!$H$21*IF(ISNUMBER($BC2377),BC2377,0))/AW2377,1))</f>
        <v>94.1</v>
      </c>
      <c r="AY2377" s="67"/>
      <c r="AZ2377" s="67"/>
      <c r="BA2377" s="66">
        <f t="shared" si="845"/>
        <v>6.9407649700559126E-4</v>
      </c>
      <c r="BB2377">
        <f t="shared" si="846"/>
        <v>50</v>
      </c>
      <c r="BC2377" t="str">
        <f t="shared" si="847"/>
        <v/>
      </c>
    </row>
    <row r="2378" spans="1:55" ht="15" customHeight="1">
      <c r="A2378" s="56">
        <v>2374</v>
      </c>
      <c r="B2378" s="57">
        <v>46006</v>
      </c>
      <c r="C2378" s="56">
        <v>2025</v>
      </c>
      <c r="D2378" s="58" t="s">
        <v>236</v>
      </c>
      <c r="E2378" s="59">
        <v>25067.27</v>
      </c>
      <c r="F2378" s="60">
        <v>0.108157</v>
      </c>
      <c r="G2378" s="60">
        <v>-4.0298E-2</v>
      </c>
      <c r="H2378" s="61">
        <v>0.65310000000000001</v>
      </c>
      <c r="I2378" s="62">
        <v>291</v>
      </c>
      <c r="J2378" s="56" t="s">
        <v>235</v>
      </c>
      <c r="K2378" s="63">
        <v>16.5</v>
      </c>
      <c r="L2378" s="56">
        <f t="shared" si="848"/>
        <v>100</v>
      </c>
      <c r="M2378" s="56">
        <f t="shared" si="849"/>
        <v>100</v>
      </c>
      <c r="N2378" s="56">
        <f t="shared" si="850"/>
        <v>100</v>
      </c>
      <c r="O2378" s="56">
        <f t="shared" si="851"/>
        <v>100</v>
      </c>
      <c r="P2378" s="56">
        <f t="shared" si="852"/>
        <v>100</v>
      </c>
      <c r="Q2378" s="63"/>
      <c r="R2378" s="56"/>
      <c r="S2378" s="60">
        <f t="shared" si="865"/>
        <v>-5.1379682998548004E-3</v>
      </c>
      <c r="T2378" s="64">
        <f t="shared" si="866"/>
        <v>4.8284625158830918E-2</v>
      </c>
      <c r="V2378" s="65"/>
      <c r="W2378" s="65"/>
      <c r="Y2378" s="15" t="str">
        <f t="shared" si="853"/>
        <v>EASY</v>
      </c>
      <c r="AA2378" s="66">
        <f t="shared" si="844"/>
        <v>0.11443252437002083</v>
      </c>
      <c r="AB2378">
        <f>LOOKUP($B2378,'07_L1政策步階'!$A$4:$A$14,'07_L1政策步階'!$C$4:$C$14)</f>
        <v>1</v>
      </c>
      <c r="AC2378" s="65"/>
      <c r="AD2378" s="65"/>
      <c r="AE2378" s="65"/>
      <c r="AF2378" s="65"/>
      <c r="AG2378" s="65"/>
      <c r="AH2378" s="65"/>
      <c r="AI2378" s="65"/>
      <c r="AJ2378" s="65"/>
      <c r="AK2378" s="65"/>
      <c r="AL2378">
        <f t="shared" si="854"/>
        <v>100</v>
      </c>
      <c r="AM2378">
        <f t="shared" si="855"/>
        <v>100</v>
      </c>
      <c r="AN2378" t="str">
        <f t="shared" si="856"/>
        <v/>
      </c>
      <c r="AO2378" t="str">
        <f t="shared" si="857"/>
        <v/>
      </c>
      <c r="AP2378" t="str">
        <f t="shared" si="858"/>
        <v/>
      </c>
      <c r="AQ2378" t="str">
        <f t="shared" si="859"/>
        <v/>
      </c>
      <c r="AR2378" t="str">
        <f t="shared" si="860"/>
        <v/>
      </c>
      <c r="AS2378" t="str">
        <f t="shared" si="861"/>
        <v/>
      </c>
      <c r="AT2378" t="str">
        <f t="shared" si="862"/>
        <v/>
      </c>
      <c r="AU2378" t="str">
        <f t="shared" si="863"/>
        <v/>
      </c>
      <c r="AV2378" t="str">
        <f t="shared" si="864"/>
        <v/>
      </c>
      <c r="AW2378">
        <f>'01_指標庫'!$H$4*ISNUMBER($F2378)+'01_指標庫'!$H$5*ISNUMBER($AA2378)+'01_指標庫'!$H$6*ISNUMBER($G2378)+'01_指標庫'!$H$7*ISNUMBER($H2378)+'01_指標庫'!$H$8*ISNUMBER($AF2378)+'01_指標庫'!$H$9*ISNUMBER($AG2378)+'01_指標庫'!$H$10*ISNUMBER($AB2378)+'01_指標庫'!$H$11*ISNUMBER($AC2378)+'01_指標庫'!$H$12*ISNUMBER($AD2378)+'01_指標庫'!$H$13*ISNUMBER($AE2378)+'01_指標庫'!$H$14*ISNUMBER($I2378)+'01_指標庫'!$H$15*ISNUMBER($AH2378)+'01_指標庫'!$H$16*ISNUMBER($K2378)+'01_指標庫'!$H$17*ISNUMBER($AI2378)+'01_指標庫'!$H$18*ISNUMBER($AJ2378)+'01_指標庫'!$H$19*ISNUMBER($AK2378)+'01_指標庫'!$H$20*ISNUMBER($BB2378)+'01_指標庫'!$H$21*ISNUMBER($BC2378)</f>
        <v>51</v>
      </c>
      <c r="AX2378">
        <f>IF(AW2378=0,50,ROUND(('01_指標庫'!$H$4*IF(ISNUMBER($F2378),L2378,0)+'01_指標庫'!$H$5*IF(ISNUMBER($AA2378),AL2378,0)+'01_指標庫'!$H$6*IF(ISNUMBER($G2378),M2378,0)+'01_指標庫'!$H$7*IF(ISNUMBER($H2378),N2378,0)+'01_指標庫'!$H$8*IF(ISNUMBER($AF2378),AQ2378,0)+'01_指標庫'!$H$9*IF(ISNUMBER($AG2378),AR2378,0)+'01_指標庫'!$H$10*IF(ISNUMBER($AB2378),AM2378,0)+'01_指標庫'!$H$11*IF(ISNUMBER($AC2378),AN2378,0)+'01_指標庫'!$H$12*IF(ISNUMBER($AD2378),AO2378,0)+'01_指標庫'!$H$13*IF(ISNUMBER($AE2378),AP2378,0)+'01_指標庫'!$H$14*IF(ISNUMBER($I2378),O2378,0)+'01_指標庫'!$H$15*IF(ISNUMBER($AH2378),AS2378,0)+'01_指標庫'!$H$16*IF(ISNUMBER($K2378),P2378,0)+'01_指標庫'!$H$17*IF(ISNUMBER($AI2378),AT2378,0)+'01_指標庫'!$H$18*IF(ISNUMBER($AJ2378),AU2378,0)+'01_指標庫'!$H$19*IF(ISNUMBER($AK2378),AV2378,0)+'01_指標庫'!$H$20*IF(ISNUMBER($BB2378),BB2378,0)+'01_指標庫'!$H$21*IF(ISNUMBER($BC2378),BC2378,0))/AW2378,1))</f>
        <v>94.1</v>
      </c>
      <c r="AY2378" s="67"/>
      <c r="AZ2378" s="67"/>
      <c r="BA2378" s="66">
        <f t="shared" si="845"/>
        <v>-2.6159876664803017E-3</v>
      </c>
      <c r="BB2378">
        <f t="shared" si="846"/>
        <v>50</v>
      </c>
      <c r="BC2378" t="str">
        <f t="shared" si="847"/>
        <v/>
      </c>
    </row>
    <row r="2379" spans="1:55" ht="15" customHeight="1">
      <c r="A2379" s="56">
        <v>2375</v>
      </c>
      <c r="B2379" s="57">
        <v>46007</v>
      </c>
      <c r="C2379" s="56">
        <v>2025</v>
      </c>
      <c r="D2379" s="58" t="s">
        <v>237</v>
      </c>
      <c r="E2379" s="59">
        <v>25132.94</v>
      </c>
      <c r="F2379" s="60">
        <v>0.109905</v>
      </c>
      <c r="G2379" s="60">
        <v>-3.7783999999999998E-2</v>
      </c>
      <c r="H2379" s="61">
        <v>0.65310000000000001</v>
      </c>
      <c r="I2379" s="62">
        <v>298</v>
      </c>
      <c r="J2379" s="56" t="s">
        <v>235</v>
      </c>
      <c r="K2379" s="63">
        <v>16.48</v>
      </c>
      <c r="L2379" s="56">
        <f t="shared" si="848"/>
        <v>100</v>
      </c>
      <c r="M2379" s="56">
        <f t="shared" si="849"/>
        <v>100</v>
      </c>
      <c r="N2379" s="56">
        <f t="shared" si="850"/>
        <v>100</v>
      </c>
      <c r="O2379" s="56">
        <f t="shared" si="851"/>
        <v>100</v>
      </c>
      <c r="P2379" s="56">
        <f t="shared" si="852"/>
        <v>100</v>
      </c>
      <c r="Q2379" s="63"/>
      <c r="R2379" s="56"/>
      <c r="S2379" s="60">
        <f t="shared" si="865"/>
        <v>2.6197507746155146E-3</v>
      </c>
      <c r="T2379" s="64">
        <f t="shared" si="866"/>
        <v>-1.2121212121212199E-3</v>
      </c>
      <c r="V2379" s="65"/>
      <c r="W2379" s="65"/>
      <c r="Y2379" s="15" t="str">
        <f t="shared" si="853"/>
        <v>EASY</v>
      </c>
      <c r="AA2379" s="66">
        <f t="shared" si="844"/>
        <v>0.11341051670785696</v>
      </c>
      <c r="AB2379">
        <f>LOOKUP($B2379,'07_L1政策步階'!$A$4:$A$14,'07_L1政策步階'!$C$4:$C$14)</f>
        <v>1</v>
      </c>
      <c r="AC2379" s="65"/>
      <c r="AD2379" s="65"/>
      <c r="AE2379" s="65"/>
      <c r="AF2379" s="65"/>
      <c r="AG2379" s="65"/>
      <c r="AH2379" s="65"/>
      <c r="AI2379" s="65"/>
      <c r="AJ2379" s="65"/>
      <c r="AK2379" s="65"/>
      <c r="AL2379">
        <f t="shared" si="854"/>
        <v>100</v>
      </c>
      <c r="AM2379">
        <f t="shared" si="855"/>
        <v>100</v>
      </c>
      <c r="AN2379" t="str">
        <f t="shared" si="856"/>
        <v/>
      </c>
      <c r="AO2379" t="str">
        <f t="shared" si="857"/>
        <v/>
      </c>
      <c r="AP2379" t="str">
        <f t="shared" si="858"/>
        <v/>
      </c>
      <c r="AQ2379" t="str">
        <f t="shared" si="859"/>
        <v/>
      </c>
      <c r="AR2379" t="str">
        <f t="shared" si="860"/>
        <v/>
      </c>
      <c r="AS2379" t="str">
        <f t="shared" si="861"/>
        <v/>
      </c>
      <c r="AT2379" t="str">
        <f t="shared" si="862"/>
        <v/>
      </c>
      <c r="AU2379" t="str">
        <f t="shared" si="863"/>
        <v/>
      </c>
      <c r="AV2379" t="str">
        <f t="shared" si="864"/>
        <v/>
      </c>
      <c r="AW2379">
        <f>'01_指標庫'!$H$4*ISNUMBER($F2379)+'01_指標庫'!$H$5*ISNUMBER($AA2379)+'01_指標庫'!$H$6*ISNUMBER($G2379)+'01_指標庫'!$H$7*ISNUMBER($H2379)+'01_指標庫'!$H$8*ISNUMBER($AF2379)+'01_指標庫'!$H$9*ISNUMBER($AG2379)+'01_指標庫'!$H$10*ISNUMBER($AB2379)+'01_指標庫'!$H$11*ISNUMBER($AC2379)+'01_指標庫'!$H$12*ISNUMBER($AD2379)+'01_指標庫'!$H$13*ISNUMBER($AE2379)+'01_指標庫'!$H$14*ISNUMBER($I2379)+'01_指標庫'!$H$15*ISNUMBER($AH2379)+'01_指標庫'!$H$16*ISNUMBER($K2379)+'01_指標庫'!$H$17*ISNUMBER($AI2379)+'01_指標庫'!$H$18*ISNUMBER($AJ2379)+'01_指標庫'!$H$19*ISNUMBER($AK2379)+'01_指標庫'!$H$20*ISNUMBER($BB2379)+'01_指標庫'!$H$21*ISNUMBER($BC2379)</f>
        <v>51</v>
      </c>
      <c r="AX2379">
        <f>IF(AW2379=0,50,ROUND(('01_指標庫'!$H$4*IF(ISNUMBER($F2379),L2379,0)+'01_指標庫'!$H$5*IF(ISNUMBER($AA2379),AL2379,0)+'01_指標庫'!$H$6*IF(ISNUMBER($G2379),M2379,0)+'01_指標庫'!$H$7*IF(ISNUMBER($H2379),N2379,0)+'01_指標庫'!$H$8*IF(ISNUMBER($AF2379),AQ2379,0)+'01_指標庫'!$H$9*IF(ISNUMBER($AG2379),AR2379,0)+'01_指標庫'!$H$10*IF(ISNUMBER($AB2379),AM2379,0)+'01_指標庫'!$H$11*IF(ISNUMBER($AC2379),AN2379,0)+'01_指標庫'!$H$12*IF(ISNUMBER($AD2379),AO2379,0)+'01_指標庫'!$H$13*IF(ISNUMBER($AE2379),AP2379,0)+'01_指標庫'!$H$14*IF(ISNUMBER($I2379),O2379,0)+'01_指標庫'!$H$15*IF(ISNUMBER($AH2379),AS2379,0)+'01_指標庫'!$H$16*IF(ISNUMBER($K2379),P2379,0)+'01_指標庫'!$H$17*IF(ISNUMBER($AI2379),AT2379,0)+'01_指標庫'!$H$18*IF(ISNUMBER($AJ2379),AU2379,0)+'01_指標庫'!$H$19*IF(ISNUMBER($AK2379),AV2379,0)+'01_指標庫'!$H$20*IF(ISNUMBER($BB2379),BB2379,0)+'01_指標庫'!$H$21*IF(ISNUMBER($BC2379),BC2379,0))/AW2379,1))</f>
        <v>88.2</v>
      </c>
      <c r="AY2379" s="67"/>
      <c r="AZ2379" s="67"/>
      <c r="BA2379" s="66">
        <f t="shared" si="845"/>
        <v>-5.1634076624175185E-3</v>
      </c>
      <c r="BB2379">
        <f t="shared" si="846"/>
        <v>0</v>
      </c>
      <c r="BC2379" t="str">
        <f t="shared" si="847"/>
        <v/>
      </c>
    </row>
    <row r="2380" spans="1:55" ht="15" customHeight="1">
      <c r="A2380" s="56">
        <v>2376</v>
      </c>
      <c r="B2380" s="57">
        <v>46008</v>
      </c>
      <c r="C2380" s="56">
        <v>2025</v>
      </c>
      <c r="D2380" s="58" t="s">
        <v>238</v>
      </c>
      <c r="E2380" s="59">
        <v>24647.61</v>
      </c>
      <c r="F2380" s="60">
        <v>8.7441000000000005E-2</v>
      </c>
      <c r="G2380" s="60">
        <v>-5.6364999999999998E-2</v>
      </c>
      <c r="H2380" s="61">
        <v>0.63270000000000004</v>
      </c>
      <c r="I2380" s="62">
        <v>299</v>
      </c>
      <c r="J2380" s="56" t="s">
        <v>235</v>
      </c>
      <c r="K2380" s="63">
        <v>17.62</v>
      </c>
      <c r="L2380" s="56">
        <f t="shared" si="848"/>
        <v>100</v>
      </c>
      <c r="M2380" s="56">
        <f t="shared" si="849"/>
        <v>100</v>
      </c>
      <c r="N2380" s="56">
        <f t="shared" si="850"/>
        <v>100</v>
      </c>
      <c r="O2380" s="56">
        <f t="shared" si="851"/>
        <v>100</v>
      </c>
      <c r="P2380" s="56">
        <f t="shared" si="852"/>
        <v>100</v>
      </c>
      <c r="Q2380" s="63"/>
      <c r="R2380" s="56"/>
      <c r="S2380" s="60">
        <f t="shared" si="865"/>
        <v>-1.9310514408580892E-2</v>
      </c>
      <c r="T2380" s="64">
        <f t="shared" si="866"/>
        <v>6.9174757281553534E-2</v>
      </c>
      <c r="V2380" s="65"/>
      <c r="W2380" s="65"/>
      <c r="Y2380" s="15" t="str">
        <f t="shared" si="853"/>
        <v>EASY</v>
      </c>
      <c r="AA2380" s="66">
        <f t="shared" ref="AA2380:AA2443" si="867">IF($A2380&lt;200,"",AVERAGE($E2331:$E2380)/AVERAGE($E2181:$E2380)-1)</f>
        <v>0.11218561163351914</v>
      </c>
      <c r="AB2380">
        <f>LOOKUP($B2380,'07_L1政策步階'!$A$4:$A$14,'07_L1政策步階'!$C$4:$C$14)</f>
        <v>1</v>
      </c>
      <c r="AC2380" s="65"/>
      <c r="AD2380" s="65"/>
      <c r="AE2380" s="65"/>
      <c r="AF2380" s="65"/>
      <c r="AG2380" s="65"/>
      <c r="AH2380" s="65"/>
      <c r="AI2380" s="65"/>
      <c r="AJ2380" s="65"/>
      <c r="AK2380" s="65"/>
      <c r="AL2380">
        <f t="shared" si="854"/>
        <v>100</v>
      </c>
      <c r="AM2380">
        <f t="shared" si="855"/>
        <v>100</v>
      </c>
      <c r="AN2380" t="str">
        <f t="shared" si="856"/>
        <v/>
      </c>
      <c r="AO2380" t="str">
        <f t="shared" si="857"/>
        <v/>
      </c>
      <c r="AP2380" t="str">
        <f t="shared" si="858"/>
        <v/>
      </c>
      <c r="AQ2380" t="str">
        <f t="shared" si="859"/>
        <v/>
      </c>
      <c r="AR2380" t="str">
        <f t="shared" si="860"/>
        <v/>
      </c>
      <c r="AS2380" t="str">
        <f t="shared" si="861"/>
        <v/>
      </c>
      <c r="AT2380" t="str">
        <f t="shared" si="862"/>
        <v/>
      </c>
      <c r="AU2380" t="str">
        <f t="shared" si="863"/>
        <v/>
      </c>
      <c r="AV2380" t="str">
        <f t="shared" si="864"/>
        <v/>
      </c>
      <c r="AW2380">
        <f>'01_指標庫'!$H$4*ISNUMBER($F2380)+'01_指標庫'!$H$5*ISNUMBER($AA2380)+'01_指標庫'!$H$6*ISNUMBER($G2380)+'01_指標庫'!$H$7*ISNUMBER($H2380)+'01_指標庫'!$H$8*ISNUMBER($AF2380)+'01_指標庫'!$H$9*ISNUMBER($AG2380)+'01_指標庫'!$H$10*ISNUMBER($AB2380)+'01_指標庫'!$H$11*ISNUMBER($AC2380)+'01_指標庫'!$H$12*ISNUMBER($AD2380)+'01_指標庫'!$H$13*ISNUMBER($AE2380)+'01_指標庫'!$H$14*ISNUMBER($I2380)+'01_指標庫'!$H$15*ISNUMBER($AH2380)+'01_指標庫'!$H$16*ISNUMBER($K2380)+'01_指標庫'!$H$17*ISNUMBER($AI2380)+'01_指標庫'!$H$18*ISNUMBER($AJ2380)+'01_指標庫'!$H$19*ISNUMBER($AK2380)+'01_指標庫'!$H$20*ISNUMBER($BB2380)+'01_指標庫'!$H$21*ISNUMBER($BC2380)</f>
        <v>51</v>
      </c>
      <c r="AX2380">
        <f>IF(AW2380=0,50,ROUND(('01_指標庫'!$H$4*IF(ISNUMBER($F2380),L2380,0)+'01_指標庫'!$H$5*IF(ISNUMBER($AA2380),AL2380,0)+'01_指標庫'!$H$6*IF(ISNUMBER($G2380),M2380,0)+'01_指標庫'!$H$7*IF(ISNUMBER($H2380),N2380,0)+'01_指標庫'!$H$8*IF(ISNUMBER($AF2380),AQ2380,0)+'01_指標庫'!$H$9*IF(ISNUMBER($AG2380),AR2380,0)+'01_指標庫'!$H$10*IF(ISNUMBER($AB2380),AM2380,0)+'01_指標庫'!$H$11*IF(ISNUMBER($AC2380),AN2380,0)+'01_指標庫'!$H$12*IF(ISNUMBER($AD2380),AO2380,0)+'01_指標庫'!$H$13*IF(ISNUMBER($AE2380),AP2380,0)+'01_指標庫'!$H$14*IF(ISNUMBER($I2380),O2380,0)+'01_指標庫'!$H$15*IF(ISNUMBER($AH2380),AS2380,0)+'01_指標庫'!$H$16*IF(ISNUMBER($K2380),P2380,0)+'01_指標庫'!$H$17*IF(ISNUMBER($AI2380),AT2380,0)+'01_指標庫'!$H$18*IF(ISNUMBER($AJ2380),AU2380,0)+'01_指標庫'!$H$19*IF(ISNUMBER($AK2380),AV2380,0)+'01_指標庫'!$H$20*IF(ISNUMBER($BB2380),BB2380,0)+'01_指標庫'!$H$21*IF(ISNUMBER($BC2380),BC2380,0))/AW2380,1))</f>
        <v>88.2</v>
      </c>
      <c r="AY2380" s="67"/>
      <c r="AZ2380" s="67"/>
      <c r="BA2380" s="66">
        <f t="shared" si="845"/>
        <v>-1.0294434305172517E-2</v>
      </c>
      <c r="BB2380">
        <f t="shared" si="846"/>
        <v>0</v>
      </c>
      <c r="BC2380" t="str">
        <f t="shared" si="847"/>
        <v/>
      </c>
    </row>
    <row r="2381" spans="1:55" ht="15" customHeight="1">
      <c r="A2381" s="56">
        <v>2377</v>
      </c>
      <c r="B2381" s="57">
        <v>46009</v>
      </c>
      <c r="C2381" s="56">
        <v>2025</v>
      </c>
      <c r="D2381" s="58" t="s">
        <v>239</v>
      </c>
      <c r="E2381" s="59">
        <v>25019.37</v>
      </c>
      <c r="F2381" s="60">
        <v>0.102774</v>
      </c>
      <c r="G2381" s="60">
        <v>-4.2132000000000003E-2</v>
      </c>
      <c r="H2381" s="61">
        <v>0.67349999999999999</v>
      </c>
      <c r="I2381" s="62">
        <v>295</v>
      </c>
      <c r="J2381" s="56" t="s">
        <v>235</v>
      </c>
      <c r="K2381" s="63">
        <v>16.87</v>
      </c>
      <c r="L2381" s="56">
        <f t="shared" si="848"/>
        <v>100</v>
      </c>
      <c r="M2381" s="56">
        <f t="shared" si="849"/>
        <v>100</v>
      </c>
      <c r="N2381" s="56">
        <f t="shared" si="850"/>
        <v>100</v>
      </c>
      <c r="O2381" s="56">
        <f t="shared" si="851"/>
        <v>100</v>
      </c>
      <c r="P2381" s="56">
        <f t="shared" si="852"/>
        <v>100</v>
      </c>
      <c r="Q2381" s="63"/>
      <c r="R2381" s="56"/>
      <c r="S2381" s="60">
        <f t="shared" si="865"/>
        <v>1.5083003991056332E-2</v>
      </c>
      <c r="T2381" s="64">
        <f t="shared" si="866"/>
        <v>-4.2565266742338292E-2</v>
      </c>
      <c r="V2381" s="65"/>
      <c r="W2381" s="65"/>
      <c r="Y2381" s="15" t="str">
        <f t="shared" si="853"/>
        <v>EASY</v>
      </c>
      <c r="AA2381" s="66">
        <f t="shared" si="867"/>
        <v>0.1110060040417078</v>
      </c>
      <c r="AB2381">
        <f>LOOKUP($B2381,'07_L1政策步階'!$A$4:$A$14,'07_L1政策步階'!$C$4:$C$14)</f>
        <v>1</v>
      </c>
      <c r="AC2381" s="65"/>
      <c r="AD2381" s="65"/>
      <c r="AE2381" s="65"/>
      <c r="AF2381" s="65"/>
      <c r="AG2381" s="65"/>
      <c r="AH2381" s="65"/>
      <c r="AI2381" s="65"/>
      <c r="AJ2381" s="65"/>
      <c r="AK2381" s="65"/>
      <c r="AL2381">
        <f t="shared" si="854"/>
        <v>100</v>
      </c>
      <c r="AM2381">
        <f t="shared" si="855"/>
        <v>100</v>
      </c>
      <c r="AN2381" t="str">
        <f t="shared" si="856"/>
        <v/>
      </c>
      <c r="AO2381" t="str">
        <f t="shared" si="857"/>
        <v/>
      </c>
      <c r="AP2381" t="str">
        <f t="shared" si="858"/>
        <v/>
      </c>
      <c r="AQ2381" t="str">
        <f t="shared" si="859"/>
        <v/>
      </c>
      <c r="AR2381" t="str">
        <f t="shared" si="860"/>
        <v/>
      </c>
      <c r="AS2381" t="str">
        <f t="shared" si="861"/>
        <v/>
      </c>
      <c r="AT2381" t="str">
        <f t="shared" si="862"/>
        <v/>
      </c>
      <c r="AU2381" t="str">
        <f t="shared" si="863"/>
        <v/>
      </c>
      <c r="AV2381" t="str">
        <f t="shared" si="864"/>
        <v/>
      </c>
      <c r="AW2381">
        <f>'01_指標庫'!$H$4*ISNUMBER($F2381)+'01_指標庫'!$H$5*ISNUMBER($AA2381)+'01_指標庫'!$H$6*ISNUMBER($G2381)+'01_指標庫'!$H$7*ISNUMBER($H2381)+'01_指標庫'!$H$8*ISNUMBER($AF2381)+'01_指標庫'!$H$9*ISNUMBER($AG2381)+'01_指標庫'!$H$10*ISNUMBER($AB2381)+'01_指標庫'!$H$11*ISNUMBER($AC2381)+'01_指標庫'!$H$12*ISNUMBER($AD2381)+'01_指標庫'!$H$13*ISNUMBER($AE2381)+'01_指標庫'!$H$14*ISNUMBER($I2381)+'01_指標庫'!$H$15*ISNUMBER($AH2381)+'01_指標庫'!$H$16*ISNUMBER($K2381)+'01_指標庫'!$H$17*ISNUMBER($AI2381)+'01_指標庫'!$H$18*ISNUMBER($AJ2381)+'01_指標庫'!$H$19*ISNUMBER($AK2381)+'01_指標庫'!$H$20*ISNUMBER($BB2381)+'01_指標庫'!$H$21*ISNUMBER($BC2381)</f>
        <v>51</v>
      </c>
      <c r="AX2381">
        <f>IF(AW2381=0,50,ROUND(('01_指標庫'!$H$4*IF(ISNUMBER($F2381),L2381,0)+'01_指標庫'!$H$5*IF(ISNUMBER($AA2381),AL2381,0)+'01_指標庫'!$H$6*IF(ISNUMBER($G2381),M2381,0)+'01_指標庫'!$H$7*IF(ISNUMBER($H2381),N2381,0)+'01_指標庫'!$H$8*IF(ISNUMBER($AF2381),AQ2381,0)+'01_指標庫'!$H$9*IF(ISNUMBER($AG2381),AR2381,0)+'01_指標庫'!$H$10*IF(ISNUMBER($AB2381),AM2381,0)+'01_指標庫'!$H$11*IF(ISNUMBER($AC2381),AN2381,0)+'01_指標庫'!$H$12*IF(ISNUMBER($AD2381),AO2381,0)+'01_指標庫'!$H$13*IF(ISNUMBER($AE2381),AP2381,0)+'01_指標庫'!$H$14*IF(ISNUMBER($I2381),O2381,0)+'01_指標庫'!$H$15*IF(ISNUMBER($AH2381),AS2381,0)+'01_指標庫'!$H$16*IF(ISNUMBER($K2381),P2381,0)+'01_指標庫'!$H$17*IF(ISNUMBER($AI2381),AT2381,0)+'01_指標庫'!$H$18*IF(ISNUMBER($AJ2381),AU2381,0)+'01_指標庫'!$H$19*IF(ISNUMBER($AK2381),AV2381,0)+'01_指標庫'!$H$20*IF(ISNUMBER($BB2381),BB2381,0)+'01_指標庫'!$H$21*IF(ISNUMBER($BC2381),BC2381,0))/AW2381,1))</f>
        <v>88.2</v>
      </c>
      <c r="AY2381" s="67"/>
      <c r="AZ2381" s="67"/>
      <c r="BA2381" s="66">
        <f t="shared" si="845"/>
        <v>-1.3363667281566016E-2</v>
      </c>
      <c r="BB2381">
        <f t="shared" si="846"/>
        <v>0</v>
      </c>
      <c r="BC2381" t="str">
        <f t="shared" si="847"/>
        <v/>
      </c>
    </row>
    <row r="2382" spans="1:55" ht="15" customHeight="1">
      <c r="A2382" s="56">
        <v>2378</v>
      </c>
      <c r="B2382" s="57">
        <v>46010</v>
      </c>
      <c r="C2382" s="56">
        <v>2025</v>
      </c>
      <c r="D2382" s="58" t="s">
        <v>234</v>
      </c>
      <c r="E2382" s="59">
        <v>25346.18</v>
      </c>
      <c r="F2382" s="60">
        <v>0.11587699999999999</v>
      </c>
      <c r="G2382" s="60">
        <v>-2.962E-2</v>
      </c>
      <c r="H2382" s="61">
        <v>0.65310000000000001</v>
      </c>
      <c r="I2382" s="62">
        <v>290</v>
      </c>
      <c r="J2382" s="56" t="s">
        <v>235</v>
      </c>
      <c r="K2382" s="63">
        <v>14.91</v>
      </c>
      <c r="L2382" s="56">
        <f t="shared" si="848"/>
        <v>100</v>
      </c>
      <c r="M2382" s="56">
        <f t="shared" si="849"/>
        <v>100</v>
      </c>
      <c r="N2382" s="56">
        <f t="shared" si="850"/>
        <v>100</v>
      </c>
      <c r="O2382" s="56">
        <f t="shared" si="851"/>
        <v>100</v>
      </c>
      <c r="P2382" s="56">
        <f t="shared" si="852"/>
        <v>100</v>
      </c>
      <c r="Q2382" s="63"/>
      <c r="R2382" s="56"/>
      <c r="S2382" s="60">
        <f t="shared" si="865"/>
        <v>1.3062279345962713E-2</v>
      </c>
      <c r="T2382" s="64">
        <f t="shared" si="866"/>
        <v>-0.11618257261410792</v>
      </c>
      <c r="V2382" s="65"/>
      <c r="W2382" s="65"/>
      <c r="Y2382" s="15" t="str">
        <f t="shared" si="853"/>
        <v>EASY</v>
      </c>
      <c r="AA2382" s="66">
        <f t="shared" si="867"/>
        <v>0.10992976503001373</v>
      </c>
      <c r="AB2382">
        <f>LOOKUP($B2382,'07_L1政策步階'!$A$4:$A$14,'07_L1政策步階'!$C$4:$C$14)</f>
        <v>1</v>
      </c>
      <c r="AC2382" s="65"/>
      <c r="AD2382" s="65"/>
      <c r="AE2382" s="65"/>
      <c r="AF2382" s="65"/>
      <c r="AG2382" s="65"/>
      <c r="AH2382" s="65"/>
      <c r="AI2382" s="65"/>
      <c r="AJ2382" s="65"/>
      <c r="AK2382" s="65"/>
      <c r="AL2382">
        <f t="shared" si="854"/>
        <v>100</v>
      </c>
      <c r="AM2382">
        <f t="shared" si="855"/>
        <v>100</v>
      </c>
      <c r="AN2382" t="str">
        <f t="shared" si="856"/>
        <v/>
      </c>
      <c r="AO2382" t="str">
        <f t="shared" si="857"/>
        <v/>
      </c>
      <c r="AP2382" t="str">
        <f t="shared" si="858"/>
        <v/>
      </c>
      <c r="AQ2382" t="str">
        <f t="shared" si="859"/>
        <v/>
      </c>
      <c r="AR2382" t="str">
        <f t="shared" si="860"/>
        <v/>
      </c>
      <c r="AS2382" t="str">
        <f t="shared" si="861"/>
        <v/>
      </c>
      <c r="AT2382" t="str">
        <f t="shared" si="862"/>
        <v/>
      </c>
      <c r="AU2382" t="str">
        <f t="shared" si="863"/>
        <v/>
      </c>
      <c r="AV2382" t="str">
        <f t="shared" si="864"/>
        <v/>
      </c>
      <c r="AW2382">
        <f>'01_指標庫'!$H$4*ISNUMBER($F2382)+'01_指標庫'!$H$5*ISNUMBER($AA2382)+'01_指標庫'!$H$6*ISNUMBER($G2382)+'01_指標庫'!$H$7*ISNUMBER($H2382)+'01_指標庫'!$H$8*ISNUMBER($AF2382)+'01_指標庫'!$H$9*ISNUMBER($AG2382)+'01_指標庫'!$H$10*ISNUMBER($AB2382)+'01_指標庫'!$H$11*ISNUMBER($AC2382)+'01_指標庫'!$H$12*ISNUMBER($AD2382)+'01_指標庫'!$H$13*ISNUMBER($AE2382)+'01_指標庫'!$H$14*ISNUMBER($I2382)+'01_指標庫'!$H$15*ISNUMBER($AH2382)+'01_指標庫'!$H$16*ISNUMBER($K2382)+'01_指標庫'!$H$17*ISNUMBER($AI2382)+'01_指標庫'!$H$18*ISNUMBER($AJ2382)+'01_指標庫'!$H$19*ISNUMBER($AK2382)+'01_指標庫'!$H$20*ISNUMBER($BB2382)+'01_指標庫'!$H$21*ISNUMBER($BC2382)</f>
        <v>51</v>
      </c>
      <c r="AX2382">
        <f>IF(AW2382=0,50,ROUND(('01_指標庫'!$H$4*IF(ISNUMBER($F2382),L2382,0)+'01_指標庫'!$H$5*IF(ISNUMBER($AA2382),AL2382,0)+'01_指標庫'!$H$6*IF(ISNUMBER($G2382),M2382,0)+'01_指標庫'!$H$7*IF(ISNUMBER($H2382),N2382,0)+'01_指標庫'!$H$8*IF(ISNUMBER($AF2382),AQ2382,0)+'01_指標庫'!$H$9*IF(ISNUMBER($AG2382),AR2382,0)+'01_指標庫'!$H$10*IF(ISNUMBER($AB2382),AM2382,0)+'01_指標庫'!$H$11*IF(ISNUMBER($AC2382),AN2382,0)+'01_指標庫'!$H$12*IF(ISNUMBER($AD2382),AO2382,0)+'01_指標庫'!$H$13*IF(ISNUMBER($AE2382),AP2382,0)+'01_指標庫'!$H$14*IF(ISNUMBER($I2382),O2382,0)+'01_指標庫'!$H$15*IF(ISNUMBER($AH2382),AS2382,0)+'01_指標庫'!$H$16*IF(ISNUMBER($K2382),P2382,0)+'01_指標庫'!$H$17*IF(ISNUMBER($AI2382),AT2382,0)+'01_指標庫'!$H$18*IF(ISNUMBER($AJ2382),AU2382,0)+'01_指標庫'!$H$19*IF(ISNUMBER($AK2382),AV2382,0)+'01_指標庫'!$H$20*IF(ISNUMBER($BB2382),BB2382,0)+'01_指標庫'!$H$21*IF(ISNUMBER($BC2382),BC2382,0))/AW2382,1))</f>
        <v>88.2</v>
      </c>
      <c r="AY2382" s="67"/>
      <c r="AZ2382" s="67"/>
      <c r="BA2382" s="66">
        <f t="shared" ref="BA2382:BA2445" si="868">AVERAGE($E2378:$E2382)/AVERAGE($E2373:$E2382)-1</f>
        <v>-1.0835136108416132E-2</v>
      </c>
      <c r="BB2382">
        <f t="shared" ref="BB2382:BB2445" si="869">IF(ISNUMBER($BA2382),IF(OR($S2382&lt;=-0.03,$BA2382&lt;-0.003),0,IF(OR($S2382&lt;=-0.02,$BA2382&lt;0.01),50,100)),"")</f>
        <v>0</v>
      </c>
      <c r="BC2382" t="str">
        <f t="shared" ref="BC2382:BC2445" si="870">IF(OR(COUNT($AZ2382)=0,COUNT($AZ2381)=0),"",IF(OR($AY2382/$AZ2381-1&lt;=-0.03,$AZ2382/$AZ2381-1&lt;=-0.045,IF(COUNT($AZ2373:$AZ2382)=10,AVERAGE($AZ2378:$AZ2382)/AVERAGE($AZ2373:$AZ2382)-1&lt;-0.01,FALSE())),0,IF(OR($AZ2382/$AZ2381-1&lt;=-0.02,IF(COUNT($AZ2373:$AZ2382)=10,AVERAGE($AZ2378:$AZ2382)/AVERAGE($AZ2373:$AZ2382)-1&lt;0.005,FALSE())),50,100)))</f>
        <v/>
      </c>
    </row>
    <row r="2383" spans="1:55" ht="15" customHeight="1">
      <c r="A2383" s="56">
        <v>2379</v>
      </c>
      <c r="B2383" s="57">
        <v>46013</v>
      </c>
      <c r="C2383" s="56">
        <v>2025</v>
      </c>
      <c r="D2383" s="58" t="s">
        <v>236</v>
      </c>
      <c r="E2383" s="59">
        <v>25461.7</v>
      </c>
      <c r="F2383" s="60">
        <v>0.119667</v>
      </c>
      <c r="G2383" s="60">
        <v>-2.5197000000000001E-2</v>
      </c>
      <c r="H2383" s="61">
        <v>0.65310000000000001</v>
      </c>
      <c r="I2383" s="62">
        <v>288</v>
      </c>
      <c r="J2383" s="56" t="s">
        <v>235</v>
      </c>
      <c r="K2383" s="63">
        <v>14.08</v>
      </c>
      <c r="L2383" s="56">
        <f t="shared" si="848"/>
        <v>100</v>
      </c>
      <c r="M2383" s="56">
        <f t="shared" si="849"/>
        <v>100</v>
      </c>
      <c r="N2383" s="56">
        <f t="shared" si="850"/>
        <v>100</v>
      </c>
      <c r="O2383" s="56">
        <f t="shared" si="851"/>
        <v>100</v>
      </c>
      <c r="P2383" s="56">
        <f t="shared" si="852"/>
        <v>100</v>
      </c>
      <c r="Q2383" s="63"/>
      <c r="R2383" s="56"/>
      <c r="S2383" s="60">
        <f t="shared" si="865"/>
        <v>4.5576887720357728E-3</v>
      </c>
      <c r="T2383" s="64">
        <f t="shared" si="866"/>
        <v>-5.5667337357478197E-2</v>
      </c>
      <c r="V2383" s="65"/>
      <c r="W2383" s="65"/>
      <c r="Y2383" s="15" t="str">
        <f t="shared" si="853"/>
        <v>EASY</v>
      </c>
      <c r="AA2383" s="66">
        <f t="shared" si="867"/>
        <v>0.10973655036597596</v>
      </c>
      <c r="AB2383">
        <f>LOOKUP($B2383,'07_L1政策步階'!$A$4:$A$14,'07_L1政策步階'!$C$4:$C$14)</f>
        <v>1</v>
      </c>
      <c r="AC2383" s="65"/>
      <c r="AD2383" s="65"/>
      <c r="AE2383" s="65"/>
      <c r="AF2383" s="65"/>
      <c r="AG2383" s="65"/>
      <c r="AH2383" s="65"/>
      <c r="AI2383" s="65"/>
      <c r="AJ2383" s="65"/>
      <c r="AK2383" s="65"/>
      <c r="AL2383">
        <f t="shared" si="854"/>
        <v>100</v>
      </c>
      <c r="AM2383">
        <f t="shared" si="855"/>
        <v>100</v>
      </c>
      <c r="AN2383" t="str">
        <f t="shared" si="856"/>
        <v/>
      </c>
      <c r="AO2383" t="str">
        <f t="shared" si="857"/>
        <v/>
      </c>
      <c r="AP2383" t="str">
        <f t="shared" si="858"/>
        <v/>
      </c>
      <c r="AQ2383" t="str">
        <f t="shared" si="859"/>
        <v/>
      </c>
      <c r="AR2383" t="str">
        <f t="shared" si="860"/>
        <v/>
      </c>
      <c r="AS2383" t="str">
        <f t="shared" si="861"/>
        <v/>
      </c>
      <c r="AT2383" t="str">
        <f t="shared" si="862"/>
        <v/>
      </c>
      <c r="AU2383" t="str">
        <f t="shared" si="863"/>
        <v/>
      </c>
      <c r="AV2383" t="str">
        <f t="shared" si="864"/>
        <v/>
      </c>
      <c r="AW2383">
        <f>'01_指標庫'!$H$4*ISNUMBER($F2383)+'01_指標庫'!$H$5*ISNUMBER($AA2383)+'01_指標庫'!$H$6*ISNUMBER($G2383)+'01_指標庫'!$H$7*ISNUMBER($H2383)+'01_指標庫'!$H$8*ISNUMBER($AF2383)+'01_指標庫'!$H$9*ISNUMBER($AG2383)+'01_指標庫'!$H$10*ISNUMBER($AB2383)+'01_指標庫'!$H$11*ISNUMBER($AC2383)+'01_指標庫'!$H$12*ISNUMBER($AD2383)+'01_指標庫'!$H$13*ISNUMBER($AE2383)+'01_指標庫'!$H$14*ISNUMBER($I2383)+'01_指標庫'!$H$15*ISNUMBER($AH2383)+'01_指標庫'!$H$16*ISNUMBER($K2383)+'01_指標庫'!$H$17*ISNUMBER($AI2383)+'01_指標庫'!$H$18*ISNUMBER($AJ2383)+'01_指標庫'!$H$19*ISNUMBER($AK2383)+'01_指標庫'!$H$20*ISNUMBER($BB2383)+'01_指標庫'!$H$21*ISNUMBER($BC2383)</f>
        <v>51</v>
      </c>
      <c r="AX2383">
        <f>IF(AW2383=0,50,ROUND(('01_指標庫'!$H$4*IF(ISNUMBER($F2383),L2383,0)+'01_指標庫'!$H$5*IF(ISNUMBER($AA2383),AL2383,0)+'01_指標庫'!$H$6*IF(ISNUMBER($G2383),M2383,0)+'01_指標庫'!$H$7*IF(ISNUMBER($H2383),N2383,0)+'01_指標庫'!$H$8*IF(ISNUMBER($AF2383),AQ2383,0)+'01_指標庫'!$H$9*IF(ISNUMBER($AG2383),AR2383,0)+'01_指標庫'!$H$10*IF(ISNUMBER($AB2383),AM2383,0)+'01_指標庫'!$H$11*IF(ISNUMBER($AC2383),AN2383,0)+'01_指標庫'!$H$12*IF(ISNUMBER($AD2383),AO2383,0)+'01_指標庫'!$H$13*IF(ISNUMBER($AE2383),AP2383,0)+'01_指標庫'!$H$14*IF(ISNUMBER($I2383),O2383,0)+'01_指標庫'!$H$15*IF(ISNUMBER($AH2383),AS2383,0)+'01_指標庫'!$H$16*IF(ISNUMBER($K2383),P2383,0)+'01_指標庫'!$H$17*IF(ISNUMBER($AI2383),AT2383,0)+'01_指標庫'!$H$18*IF(ISNUMBER($AJ2383),AU2383,0)+'01_指標庫'!$H$19*IF(ISNUMBER($AK2383),AV2383,0)+'01_指標庫'!$H$20*IF(ISNUMBER($BB2383),BB2383,0)+'01_指標庫'!$H$21*IF(ISNUMBER($BC2383),BC2383,0))/AW2383,1))</f>
        <v>88.2</v>
      </c>
      <c r="AY2383" s="67"/>
      <c r="AZ2383" s="67"/>
      <c r="BA2383" s="66">
        <f t="shared" si="868"/>
        <v>-7.0671716080583646E-3</v>
      </c>
      <c r="BB2383">
        <f t="shared" si="869"/>
        <v>0</v>
      </c>
      <c r="BC2383" t="str">
        <f t="shared" si="870"/>
        <v/>
      </c>
    </row>
    <row r="2384" spans="1:55" ht="15" customHeight="1">
      <c r="A2384" s="56">
        <v>2380</v>
      </c>
      <c r="B2384" s="57">
        <v>46014</v>
      </c>
      <c r="C2384" s="56">
        <v>2025</v>
      </c>
      <c r="D2384" s="58" t="s">
        <v>237</v>
      </c>
      <c r="E2384" s="59">
        <v>25587.83</v>
      </c>
      <c r="F2384" s="60">
        <v>0.123692</v>
      </c>
      <c r="G2384" s="60">
        <v>-2.0368000000000001E-2</v>
      </c>
      <c r="H2384" s="61">
        <v>0.65310000000000001</v>
      </c>
      <c r="I2384" s="62">
        <v>283</v>
      </c>
      <c r="J2384" s="56" t="s">
        <v>235</v>
      </c>
      <c r="K2384" s="63">
        <v>14</v>
      </c>
      <c r="L2384" s="56">
        <f t="shared" si="848"/>
        <v>100</v>
      </c>
      <c r="M2384" s="56">
        <f t="shared" si="849"/>
        <v>100</v>
      </c>
      <c r="N2384" s="56">
        <f t="shared" si="850"/>
        <v>100</v>
      </c>
      <c r="O2384" s="56">
        <f t="shared" si="851"/>
        <v>100</v>
      </c>
      <c r="P2384" s="56">
        <f t="shared" si="852"/>
        <v>100</v>
      </c>
      <c r="Q2384" s="63"/>
      <c r="R2384" s="56"/>
      <c r="S2384" s="60">
        <f t="shared" si="865"/>
        <v>4.9537147951630445E-3</v>
      </c>
      <c r="T2384" s="64">
        <f t="shared" si="866"/>
        <v>-5.6818181818182323E-3</v>
      </c>
      <c r="V2384" s="65"/>
      <c r="W2384" s="65"/>
      <c r="Y2384" s="15" t="str">
        <f t="shared" si="853"/>
        <v>EASY</v>
      </c>
      <c r="AA2384" s="66">
        <f t="shared" si="867"/>
        <v>0.10897194576943137</v>
      </c>
      <c r="AB2384">
        <f>LOOKUP($B2384,'07_L1政策步階'!$A$4:$A$14,'07_L1政策步階'!$C$4:$C$14)</f>
        <v>1</v>
      </c>
      <c r="AC2384" s="65"/>
      <c r="AD2384" s="65"/>
      <c r="AE2384" s="65"/>
      <c r="AF2384" s="65"/>
      <c r="AG2384" s="65"/>
      <c r="AH2384" s="65"/>
      <c r="AI2384" s="65"/>
      <c r="AJ2384" s="65"/>
      <c r="AK2384" s="65"/>
      <c r="AL2384">
        <f t="shared" si="854"/>
        <v>100</v>
      </c>
      <c r="AM2384">
        <f t="shared" si="855"/>
        <v>100</v>
      </c>
      <c r="AN2384" t="str">
        <f t="shared" si="856"/>
        <v/>
      </c>
      <c r="AO2384" t="str">
        <f t="shared" si="857"/>
        <v/>
      </c>
      <c r="AP2384" t="str">
        <f t="shared" si="858"/>
        <v/>
      </c>
      <c r="AQ2384" t="str">
        <f t="shared" si="859"/>
        <v/>
      </c>
      <c r="AR2384" t="str">
        <f t="shared" si="860"/>
        <v/>
      </c>
      <c r="AS2384" t="str">
        <f t="shared" si="861"/>
        <v/>
      </c>
      <c r="AT2384" t="str">
        <f t="shared" si="862"/>
        <v/>
      </c>
      <c r="AU2384" t="str">
        <f t="shared" si="863"/>
        <v/>
      </c>
      <c r="AV2384" t="str">
        <f t="shared" si="864"/>
        <v/>
      </c>
      <c r="AW2384">
        <f>'01_指標庫'!$H$4*ISNUMBER($F2384)+'01_指標庫'!$H$5*ISNUMBER($AA2384)+'01_指標庫'!$H$6*ISNUMBER($G2384)+'01_指標庫'!$H$7*ISNUMBER($H2384)+'01_指標庫'!$H$8*ISNUMBER($AF2384)+'01_指標庫'!$H$9*ISNUMBER($AG2384)+'01_指標庫'!$H$10*ISNUMBER($AB2384)+'01_指標庫'!$H$11*ISNUMBER($AC2384)+'01_指標庫'!$H$12*ISNUMBER($AD2384)+'01_指標庫'!$H$13*ISNUMBER($AE2384)+'01_指標庫'!$H$14*ISNUMBER($I2384)+'01_指標庫'!$H$15*ISNUMBER($AH2384)+'01_指標庫'!$H$16*ISNUMBER($K2384)+'01_指標庫'!$H$17*ISNUMBER($AI2384)+'01_指標庫'!$H$18*ISNUMBER($AJ2384)+'01_指標庫'!$H$19*ISNUMBER($AK2384)+'01_指標庫'!$H$20*ISNUMBER($BB2384)+'01_指標庫'!$H$21*ISNUMBER($BC2384)</f>
        <v>51</v>
      </c>
      <c r="AX2384">
        <f>IF(AW2384=0,50,ROUND(('01_指標庫'!$H$4*IF(ISNUMBER($F2384),L2384,0)+'01_指標庫'!$H$5*IF(ISNUMBER($AA2384),AL2384,0)+'01_指標庫'!$H$6*IF(ISNUMBER($G2384),M2384,0)+'01_指標庫'!$H$7*IF(ISNUMBER($H2384),N2384,0)+'01_指標庫'!$H$8*IF(ISNUMBER($AF2384),AQ2384,0)+'01_指標庫'!$H$9*IF(ISNUMBER($AG2384),AR2384,0)+'01_指標庫'!$H$10*IF(ISNUMBER($AB2384),AM2384,0)+'01_指標庫'!$H$11*IF(ISNUMBER($AC2384),AN2384,0)+'01_指標庫'!$H$12*IF(ISNUMBER($AD2384),AO2384,0)+'01_指標庫'!$H$13*IF(ISNUMBER($AE2384),AP2384,0)+'01_指標庫'!$H$14*IF(ISNUMBER($I2384),O2384,0)+'01_指標庫'!$H$15*IF(ISNUMBER($AH2384),AS2384,0)+'01_指標庫'!$H$16*IF(ISNUMBER($K2384),P2384,0)+'01_指標庫'!$H$17*IF(ISNUMBER($AI2384),AT2384,0)+'01_指標庫'!$H$18*IF(ISNUMBER($AJ2384),AU2384,0)+'01_指標庫'!$H$19*IF(ISNUMBER($AK2384),AV2384,0)+'01_指標庫'!$H$20*IF(ISNUMBER($BB2384),BB2384,0)+'01_指標庫'!$H$21*IF(ISNUMBER($BC2384),BC2384,0))/AW2384,1))</f>
        <v>88.2</v>
      </c>
      <c r="AY2384" s="67"/>
      <c r="AZ2384" s="67"/>
      <c r="BA2384" s="66">
        <f t="shared" si="868"/>
        <v>-3.1526621012676337E-3</v>
      </c>
      <c r="BB2384">
        <f t="shared" si="869"/>
        <v>0</v>
      </c>
      <c r="BC2384" t="str">
        <f t="shared" si="870"/>
        <v/>
      </c>
    </row>
    <row r="2385" spans="1:55" ht="15" customHeight="1">
      <c r="A2385" s="56">
        <v>2381</v>
      </c>
      <c r="B2385" s="57">
        <v>46015</v>
      </c>
      <c r="C2385" s="56">
        <v>2025</v>
      </c>
      <c r="D2385" s="58" t="s">
        <v>238</v>
      </c>
      <c r="E2385" s="59">
        <v>25656.15</v>
      </c>
      <c r="F2385" s="60">
        <v>0.125141</v>
      </c>
      <c r="G2385" s="60">
        <v>-1.7753000000000001E-2</v>
      </c>
      <c r="H2385" s="61">
        <v>0.65310000000000001</v>
      </c>
      <c r="I2385" s="62">
        <v>284</v>
      </c>
      <c r="J2385" s="56" t="s">
        <v>235</v>
      </c>
      <c r="K2385" s="63">
        <v>13.47</v>
      </c>
      <c r="L2385" s="56">
        <f t="shared" si="848"/>
        <v>100</v>
      </c>
      <c r="M2385" s="56">
        <f t="shared" si="849"/>
        <v>100</v>
      </c>
      <c r="N2385" s="56">
        <f t="shared" si="850"/>
        <v>100</v>
      </c>
      <c r="O2385" s="56">
        <f t="shared" si="851"/>
        <v>100</v>
      </c>
      <c r="P2385" s="56">
        <f t="shared" si="852"/>
        <v>100</v>
      </c>
      <c r="Q2385" s="63"/>
      <c r="R2385" s="56"/>
      <c r="S2385" s="60">
        <f t="shared" si="865"/>
        <v>2.6700193021447216E-3</v>
      </c>
      <c r="T2385" s="64">
        <f t="shared" si="866"/>
        <v>-3.7857142857142811E-2</v>
      </c>
      <c r="V2385" s="65"/>
      <c r="W2385" s="65"/>
      <c r="Y2385" s="15" t="str">
        <f t="shared" si="853"/>
        <v>EASY</v>
      </c>
      <c r="AA2385" s="66">
        <f t="shared" si="867"/>
        <v>0.10838952873137453</v>
      </c>
      <c r="AB2385">
        <f>LOOKUP($B2385,'07_L1政策步階'!$A$4:$A$14,'07_L1政策步階'!$C$4:$C$14)</f>
        <v>1</v>
      </c>
      <c r="AC2385" s="65"/>
      <c r="AD2385" s="65"/>
      <c r="AE2385" s="65"/>
      <c r="AF2385" s="65"/>
      <c r="AG2385" s="65"/>
      <c r="AH2385" s="65"/>
      <c r="AI2385" s="65"/>
      <c r="AJ2385" s="65"/>
      <c r="AK2385" s="65"/>
      <c r="AL2385">
        <f t="shared" si="854"/>
        <v>100</v>
      </c>
      <c r="AM2385">
        <f t="shared" si="855"/>
        <v>100</v>
      </c>
      <c r="AN2385" t="str">
        <f t="shared" si="856"/>
        <v/>
      </c>
      <c r="AO2385" t="str">
        <f t="shared" si="857"/>
        <v/>
      </c>
      <c r="AP2385" t="str">
        <f t="shared" si="858"/>
        <v/>
      </c>
      <c r="AQ2385" t="str">
        <f t="shared" si="859"/>
        <v/>
      </c>
      <c r="AR2385" t="str">
        <f t="shared" si="860"/>
        <v/>
      </c>
      <c r="AS2385" t="str">
        <f t="shared" si="861"/>
        <v/>
      </c>
      <c r="AT2385" t="str">
        <f t="shared" si="862"/>
        <v/>
      </c>
      <c r="AU2385" t="str">
        <f t="shared" si="863"/>
        <v/>
      </c>
      <c r="AV2385" t="str">
        <f t="shared" si="864"/>
        <v/>
      </c>
      <c r="AW2385">
        <f>'01_指標庫'!$H$4*ISNUMBER($F2385)+'01_指標庫'!$H$5*ISNUMBER($AA2385)+'01_指標庫'!$H$6*ISNUMBER($G2385)+'01_指標庫'!$H$7*ISNUMBER($H2385)+'01_指標庫'!$H$8*ISNUMBER($AF2385)+'01_指標庫'!$H$9*ISNUMBER($AG2385)+'01_指標庫'!$H$10*ISNUMBER($AB2385)+'01_指標庫'!$H$11*ISNUMBER($AC2385)+'01_指標庫'!$H$12*ISNUMBER($AD2385)+'01_指標庫'!$H$13*ISNUMBER($AE2385)+'01_指標庫'!$H$14*ISNUMBER($I2385)+'01_指標庫'!$H$15*ISNUMBER($AH2385)+'01_指標庫'!$H$16*ISNUMBER($K2385)+'01_指標庫'!$H$17*ISNUMBER($AI2385)+'01_指標庫'!$H$18*ISNUMBER($AJ2385)+'01_指標庫'!$H$19*ISNUMBER($AK2385)+'01_指標庫'!$H$20*ISNUMBER($BB2385)+'01_指標庫'!$H$21*ISNUMBER($BC2385)</f>
        <v>51</v>
      </c>
      <c r="AX2385">
        <f>IF(AW2385=0,50,ROUND(('01_指標庫'!$H$4*IF(ISNUMBER($F2385),L2385,0)+'01_指標庫'!$H$5*IF(ISNUMBER($AA2385),AL2385,0)+'01_指標庫'!$H$6*IF(ISNUMBER($G2385),M2385,0)+'01_指標庫'!$H$7*IF(ISNUMBER($H2385),N2385,0)+'01_指標庫'!$H$8*IF(ISNUMBER($AF2385),AQ2385,0)+'01_指標庫'!$H$9*IF(ISNUMBER($AG2385),AR2385,0)+'01_指標庫'!$H$10*IF(ISNUMBER($AB2385),AM2385,0)+'01_指標庫'!$H$11*IF(ISNUMBER($AC2385),AN2385,0)+'01_指標庫'!$H$12*IF(ISNUMBER($AD2385),AO2385,0)+'01_指標庫'!$H$13*IF(ISNUMBER($AE2385),AP2385,0)+'01_指標庫'!$H$14*IF(ISNUMBER($I2385),O2385,0)+'01_指標庫'!$H$15*IF(ISNUMBER($AH2385),AS2385,0)+'01_指標庫'!$H$16*IF(ISNUMBER($K2385),P2385,0)+'01_指標庫'!$H$17*IF(ISNUMBER($AI2385),AT2385,0)+'01_指標庫'!$H$18*IF(ISNUMBER($AJ2385),AU2385,0)+'01_指標庫'!$H$19*IF(ISNUMBER($AK2385),AV2385,0)+'01_指標庫'!$H$20*IF(ISNUMBER($BB2385),BB2385,0)+'01_指標庫'!$H$21*IF(ISNUMBER($BC2385),BC2385,0))/AW2385,1))</f>
        <v>94.1</v>
      </c>
      <c r="AY2385" s="67"/>
      <c r="AZ2385" s="67"/>
      <c r="BA2385" s="66">
        <f t="shared" si="868"/>
        <v>5.3005415651201648E-3</v>
      </c>
      <c r="BB2385">
        <f t="shared" si="869"/>
        <v>50</v>
      </c>
      <c r="BC2385" t="str">
        <f t="shared" si="870"/>
        <v/>
      </c>
    </row>
    <row r="2386" spans="1:55" ht="15" customHeight="1">
      <c r="A2386" s="56">
        <v>2382</v>
      </c>
      <c r="B2386" s="57">
        <v>46017</v>
      </c>
      <c r="C2386" s="56">
        <v>2025</v>
      </c>
      <c r="D2386" s="58" t="s">
        <v>234</v>
      </c>
      <c r="E2386" s="59">
        <v>25644.39</v>
      </c>
      <c r="F2386" s="60">
        <v>0.123136</v>
      </c>
      <c r="G2386" s="60">
        <v>-1.8203E-2</v>
      </c>
      <c r="H2386" s="61">
        <v>0.65310000000000001</v>
      </c>
      <c r="I2386" s="62">
        <v>286</v>
      </c>
      <c r="J2386" s="56" t="s">
        <v>235</v>
      </c>
      <c r="K2386" s="63">
        <v>13.6</v>
      </c>
      <c r="L2386" s="56">
        <f t="shared" si="848"/>
        <v>100</v>
      </c>
      <c r="M2386" s="56">
        <f t="shared" si="849"/>
        <v>100</v>
      </c>
      <c r="N2386" s="56">
        <f t="shared" si="850"/>
        <v>100</v>
      </c>
      <c r="O2386" s="56">
        <f t="shared" si="851"/>
        <v>100</v>
      </c>
      <c r="P2386" s="56">
        <f t="shared" si="852"/>
        <v>100</v>
      </c>
      <c r="Q2386" s="63"/>
      <c r="R2386" s="56"/>
      <c r="S2386" s="60">
        <f t="shared" si="865"/>
        <v>-4.5836963067347192E-4</v>
      </c>
      <c r="T2386" s="64">
        <f t="shared" si="866"/>
        <v>9.651076466221209E-3</v>
      </c>
      <c r="V2386" s="65"/>
      <c r="W2386" s="65"/>
      <c r="Y2386" s="15" t="str">
        <f t="shared" si="853"/>
        <v>EASY</v>
      </c>
      <c r="AA2386" s="66">
        <f t="shared" si="867"/>
        <v>0.1077089676291374</v>
      </c>
      <c r="AB2386">
        <f>LOOKUP($B2386,'07_L1政策步階'!$A$4:$A$14,'07_L1政策步階'!$C$4:$C$14)</f>
        <v>1</v>
      </c>
      <c r="AC2386" s="65"/>
      <c r="AD2386" s="65"/>
      <c r="AE2386" s="65"/>
      <c r="AF2386" s="65"/>
      <c r="AG2386" s="65"/>
      <c r="AH2386" s="65"/>
      <c r="AI2386" s="65"/>
      <c r="AJ2386" s="65"/>
      <c r="AK2386" s="65"/>
      <c r="AL2386">
        <f t="shared" si="854"/>
        <v>100</v>
      </c>
      <c r="AM2386">
        <f t="shared" si="855"/>
        <v>100</v>
      </c>
      <c r="AN2386" t="str">
        <f t="shared" si="856"/>
        <v/>
      </c>
      <c r="AO2386" t="str">
        <f t="shared" si="857"/>
        <v/>
      </c>
      <c r="AP2386" t="str">
        <f t="shared" si="858"/>
        <v/>
      </c>
      <c r="AQ2386" t="str">
        <f t="shared" si="859"/>
        <v/>
      </c>
      <c r="AR2386" t="str">
        <f t="shared" si="860"/>
        <v/>
      </c>
      <c r="AS2386" t="str">
        <f t="shared" si="861"/>
        <v/>
      </c>
      <c r="AT2386" t="str">
        <f t="shared" si="862"/>
        <v/>
      </c>
      <c r="AU2386" t="str">
        <f t="shared" si="863"/>
        <v/>
      </c>
      <c r="AV2386" t="str">
        <f t="shared" si="864"/>
        <v/>
      </c>
      <c r="AW2386">
        <f>'01_指標庫'!$H$4*ISNUMBER($F2386)+'01_指標庫'!$H$5*ISNUMBER($AA2386)+'01_指標庫'!$H$6*ISNUMBER($G2386)+'01_指標庫'!$H$7*ISNUMBER($H2386)+'01_指標庫'!$H$8*ISNUMBER($AF2386)+'01_指標庫'!$H$9*ISNUMBER($AG2386)+'01_指標庫'!$H$10*ISNUMBER($AB2386)+'01_指標庫'!$H$11*ISNUMBER($AC2386)+'01_指標庫'!$H$12*ISNUMBER($AD2386)+'01_指標庫'!$H$13*ISNUMBER($AE2386)+'01_指標庫'!$H$14*ISNUMBER($I2386)+'01_指標庫'!$H$15*ISNUMBER($AH2386)+'01_指標庫'!$H$16*ISNUMBER($K2386)+'01_指標庫'!$H$17*ISNUMBER($AI2386)+'01_指標庫'!$H$18*ISNUMBER($AJ2386)+'01_指標庫'!$H$19*ISNUMBER($AK2386)+'01_指標庫'!$H$20*ISNUMBER($BB2386)+'01_指標庫'!$H$21*ISNUMBER($BC2386)</f>
        <v>51</v>
      </c>
      <c r="AX2386">
        <f>IF(AW2386=0,50,ROUND(('01_指標庫'!$H$4*IF(ISNUMBER($F2386),L2386,0)+'01_指標庫'!$H$5*IF(ISNUMBER($AA2386),AL2386,0)+'01_指標庫'!$H$6*IF(ISNUMBER($G2386),M2386,0)+'01_指標庫'!$H$7*IF(ISNUMBER($H2386),N2386,0)+'01_指標庫'!$H$8*IF(ISNUMBER($AF2386),AQ2386,0)+'01_指標庫'!$H$9*IF(ISNUMBER($AG2386),AR2386,0)+'01_指標庫'!$H$10*IF(ISNUMBER($AB2386),AM2386,0)+'01_指標庫'!$H$11*IF(ISNUMBER($AC2386),AN2386,0)+'01_指標庫'!$H$12*IF(ISNUMBER($AD2386),AO2386,0)+'01_指標庫'!$H$13*IF(ISNUMBER($AE2386),AP2386,0)+'01_指標庫'!$H$14*IF(ISNUMBER($I2386),O2386,0)+'01_指標庫'!$H$15*IF(ISNUMBER($AH2386),AS2386,0)+'01_指標庫'!$H$16*IF(ISNUMBER($K2386),P2386,0)+'01_指標庫'!$H$17*IF(ISNUMBER($AI2386),AT2386,0)+'01_指標庫'!$H$18*IF(ISNUMBER($AJ2386),AU2386,0)+'01_指標庫'!$H$19*IF(ISNUMBER($AK2386),AV2386,0)+'01_指標庫'!$H$20*IF(ISNUMBER($BB2386),BB2386,0)+'01_指標庫'!$H$21*IF(ISNUMBER($BC2386),BC2386,0))/AW2386,1))</f>
        <v>100</v>
      </c>
      <c r="AY2386" s="67"/>
      <c r="AZ2386" s="67"/>
      <c r="BA2386" s="66">
        <f t="shared" si="868"/>
        <v>1.0414338619886276E-2</v>
      </c>
      <c r="BB2386">
        <f t="shared" si="869"/>
        <v>100</v>
      </c>
      <c r="BC2386" t="str">
        <f t="shared" si="870"/>
        <v/>
      </c>
    </row>
    <row r="2387" spans="1:55" ht="15" customHeight="1">
      <c r="A2387" s="56">
        <v>2383</v>
      </c>
      <c r="B2387" s="57">
        <v>46020</v>
      </c>
      <c r="C2387" s="56">
        <v>2025</v>
      </c>
      <c r="D2387" s="58" t="s">
        <v>236</v>
      </c>
      <c r="E2387" s="59">
        <v>25525.56</v>
      </c>
      <c r="F2387" s="60">
        <v>0.11639099999999999</v>
      </c>
      <c r="G2387" s="60">
        <v>-2.2752000000000001E-2</v>
      </c>
      <c r="H2387" s="61">
        <v>0.65310000000000001</v>
      </c>
      <c r="I2387" s="62">
        <v>287</v>
      </c>
      <c r="J2387" s="56" t="s">
        <v>235</v>
      </c>
      <c r="K2387" s="63">
        <v>14.2</v>
      </c>
      <c r="L2387" s="56">
        <f t="shared" si="848"/>
        <v>100</v>
      </c>
      <c r="M2387" s="56">
        <f t="shared" si="849"/>
        <v>100</v>
      </c>
      <c r="N2387" s="56">
        <f t="shared" si="850"/>
        <v>100</v>
      </c>
      <c r="O2387" s="56">
        <f t="shared" si="851"/>
        <v>100</v>
      </c>
      <c r="P2387" s="56">
        <f t="shared" si="852"/>
        <v>100</v>
      </c>
      <c r="Q2387" s="63"/>
      <c r="R2387" s="56"/>
      <c r="S2387" s="60">
        <f t="shared" si="865"/>
        <v>-4.6337620040873828E-3</v>
      </c>
      <c r="T2387" s="64">
        <f t="shared" si="866"/>
        <v>4.4117647058823595E-2</v>
      </c>
      <c r="V2387" s="65"/>
      <c r="W2387" s="65"/>
      <c r="Y2387" s="15" t="str">
        <f t="shared" si="853"/>
        <v>EASY</v>
      </c>
      <c r="AA2387" s="66">
        <f t="shared" si="867"/>
        <v>0.10694240855738069</v>
      </c>
      <c r="AB2387">
        <f>LOOKUP($B2387,'07_L1政策步階'!$A$4:$A$14,'07_L1政策步階'!$C$4:$C$14)</f>
        <v>1</v>
      </c>
      <c r="AC2387" s="65"/>
      <c r="AD2387" s="65"/>
      <c r="AE2387" s="65"/>
      <c r="AF2387" s="65"/>
      <c r="AG2387" s="65"/>
      <c r="AH2387" s="65"/>
      <c r="AI2387" s="65"/>
      <c r="AJ2387" s="65"/>
      <c r="AK2387" s="65"/>
      <c r="AL2387">
        <f t="shared" si="854"/>
        <v>100</v>
      </c>
      <c r="AM2387">
        <f t="shared" si="855"/>
        <v>100</v>
      </c>
      <c r="AN2387" t="str">
        <f t="shared" si="856"/>
        <v/>
      </c>
      <c r="AO2387" t="str">
        <f t="shared" si="857"/>
        <v/>
      </c>
      <c r="AP2387" t="str">
        <f t="shared" si="858"/>
        <v/>
      </c>
      <c r="AQ2387" t="str">
        <f t="shared" si="859"/>
        <v/>
      </c>
      <c r="AR2387" t="str">
        <f t="shared" si="860"/>
        <v/>
      </c>
      <c r="AS2387" t="str">
        <f t="shared" si="861"/>
        <v/>
      </c>
      <c r="AT2387" t="str">
        <f t="shared" si="862"/>
        <v/>
      </c>
      <c r="AU2387" t="str">
        <f t="shared" si="863"/>
        <v/>
      </c>
      <c r="AV2387" t="str">
        <f t="shared" si="864"/>
        <v/>
      </c>
      <c r="AW2387">
        <f>'01_指標庫'!$H$4*ISNUMBER($F2387)+'01_指標庫'!$H$5*ISNUMBER($AA2387)+'01_指標庫'!$H$6*ISNUMBER($G2387)+'01_指標庫'!$H$7*ISNUMBER($H2387)+'01_指標庫'!$H$8*ISNUMBER($AF2387)+'01_指標庫'!$H$9*ISNUMBER($AG2387)+'01_指標庫'!$H$10*ISNUMBER($AB2387)+'01_指標庫'!$H$11*ISNUMBER($AC2387)+'01_指標庫'!$H$12*ISNUMBER($AD2387)+'01_指標庫'!$H$13*ISNUMBER($AE2387)+'01_指標庫'!$H$14*ISNUMBER($I2387)+'01_指標庫'!$H$15*ISNUMBER($AH2387)+'01_指標庫'!$H$16*ISNUMBER($K2387)+'01_指標庫'!$H$17*ISNUMBER($AI2387)+'01_指標庫'!$H$18*ISNUMBER($AJ2387)+'01_指標庫'!$H$19*ISNUMBER($AK2387)+'01_指標庫'!$H$20*ISNUMBER($BB2387)+'01_指標庫'!$H$21*ISNUMBER($BC2387)</f>
        <v>51</v>
      </c>
      <c r="AX2387">
        <f>IF(AW2387=0,50,ROUND(('01_指標庫'!$H$4*IF(ISNUMBER($F2387),L2387,0)+'01_指標庫'!$H$5*IF(ISNUMBER($AA2387),AL2387,0)+'01_指標庫'!$H$6*IF(ISNUMBER($G2387),M2387,0)+'01_指標庫'!$H$7*IF(ISNUMBER($H2387),N2387,0)+'01_指標庫'!$H$8*IF(ISNUMBER($AF2387),AQ2387,0)+'01_指標庫'!$H$9*IF(ISNUMBER($AG2387),AR2387,0)+'01_指標庫'!$H$10*IF(ISNUMBER($AB2387),AM2387,0)+'01_指標庫'!$H$11*IF(ISNUMBER($AC2387),AN2387,0)+'01_指標庫'!$H$12*IF(ISNUMBER($AD2387),AO2387,0)+'01_指標庫'!$H$13*IF(ISNUMBER($AE2387),AP2387,0)+'01_指標庫'!$H$14*IF(ISNUMBER($I2387),O2387,0)+'01_指標庫'!$H$15*IF(ISNUMBER($AH2387),AS2387,0)+'01_指標庫'!$H$16*IF(ISNUMBER($K2387),P2387,0)+'01_指標庫'!$H$17*IF(ISNUMBER($AI2387),AT2387,0)+'01_指標庫'!$H$18*IF(ISNUMBER($AJ2387),AU2387,0)+'01_指標庫'!$H$19*IF(ISNUMBER($AK2387),AV2387,0)+'01_指標庫'!$H$20*IF(ISNUMBER($BB2387),BB2387,0)+'01_指標庫'!$H$21*IF(ISNUMBER($BC2387),BC2387,0))/AW2387,1))</f>
        <v>100</v>
      </c>
      <c r="AY2387" s="67"/>
      <c r="AZ2387" s="67"/>
      <c r="BA2387" s="66">
        <f t="shared" si="868"/>
        <v>1.051906641537137E-2</v>
      </c>
      <c r="BB2387">
        <f t="shared" si="869"/>
        <v>100</v>
      </c>
      <c r="BC2387" t="str">
        <f t="shared" si="870"/>
        <v/>
      </c>
    </row>
    <row r="2388" spans="1:55" ht="15" customHeight="1">
      <c r="A2388" s="56">
        <v>2384</v>
      </c>
      <c r="B2388" s="57">
        <v>46021</v>
      </c>
      <c r="C2388" s="56">
        <v>2025</v>
      </c>
      <c r="D2388" s="58" t="s">
        <v>237</v>
      </c>
      <c r="E2388" s="59">
        <v>25462.560000000001</v>
      </c>
      <c r="F2388" s="60">
        <v>0.112235</v>
      </c>
      <c r="G2388" s="60">
        <v>-2.5163999999999999E-2</v>
      </c>
      <c r="H2388" s="61">
        <v>0.63270000000000004</v>
      </c>
      <c r="I2388" s="62">
        <v>284</v>
      </c>
      <c r="J2388" s="56" t="s">
        <v>235</v>
      </c>
      <c r="K2388" s="63">
        <v>14.33</v>
      </c>
      <c r="L2388" s="56">
        <f t="shared" si="848"/>
        <v>100</v>
      </c>
      <c r="M2388" s="56">
        <f t="shared" si="849"/>
        <v>100</v>
      </c>
      <c r="N2388" s="56">
        <f t="shared" si="850"/>
        <v>100</v>
      </c>
      <c r="O2388" s="56">
        <f t="shared" si="851"/>
        <v>100</v>
      </c>
      <c r="P2388" s="56">
        <f t="shared" si="852"/>
        <v>100</v>
      </c>
      <c r="Q2388" s="63"/>
      <c r="R2388" s="56"/>
      <c r="S2388" s="60">
        <f t="shared" si="865"/>
        <v>-2.4681143136526806E-3</v>
      </c>
      <c r="T2388" s="64">
        <f t="shared" si="866"/>
        <v>9.1549295774648876E-3</v>
      </c>
      <c r="V2388" s="65"/>
      <c r="W2388" s="65"/>
      <c r="Y2388" s="15" t="str">
        <f t="shared" si="853"/>
        <v>EASY</v>
      </c>
      <c r="AA2388" s="66">
        <f t="shared" si="867"/>
        <v>0.10611350396882702</v>
      </c>
      <c r="AB2388">
        <f>LOOKUP($B2388,'07_L1政策步階'!$A$4:$A$14,'07_L1政策步階'!$C$4:$C$14)</f>
        <v>1</v>
      </c>
      <c r="AC2388" s="65"/>
      <c r="AD2388" s="65"/>
      <c r="AE2388" s="65"/>
      <c r="AF2388" s="65"/>
      <c r="AG2388" s="65"/>
      <c r="AH2388" s="65"/>
      <c r="AI2388" s="65"/>
      <c r="AJ2388" s="65"/>
      <c r="AK2388" s="65"/>
      <c r="AL2388">
        <f t="shared" si="854"/>
        <v>100</v>
      </c>
      <c r="AM2388">
        <f t="shared" si="855"/>
        <v>100</v>
      </c>
      <c r="AN2388" t="str">
        <f t="shared" si="856"/>
        <v/>
      </c>
      <c r="AO2388" t="str">
        <f t="shared" si="857"/>
        <v/>
      </c>
      <c r="AP2388" t="str">
        <f t="shared" si="858"/>
        <v/>
      </c>
      <c r="AQ2388" t="str">
        <f t="shared" si="859"/>
        <v/>
      </c>
      <c r="AR2388" t="str">
        <f t="shared" si="860"/>
        <v/>
      </c>
      <c r="AS2388" t="str">
        <f t="shared" si="861"/>
        <v/>
      </c>
      <c r="AT2388" t="str">
        <f t="shared" si="862"/>
        <v/>
      </c>
      <c r="AU2388" t="str">
        <f t="shared" si="863"/>
        <v/>
      </c>
      <c r="AV2388" t="str">
        <f t="shared" si="864"/>
        <v/>
      </c>
      <c r="AW2388">
        <f>'01_指標庫'!$H$4*ISNUMBER($F2388)+'01_指標庫'!$H$5*ISNUMBER($AA2388)+'01_指標庫'!$H$6*ISNUMBER($G2388)+'01_指標庫'!$H$7*ISNUMBER($H2388)+'01_指標庫'!$H$8*ISNUMBER($AF2388)+'01_指標庫'!$H$9*ISNUMBER($AG2388)+'01_指標庫'!$H$10*ISNUMBER($AB2388)+'01_指標庫'!$H$11*ISNUMBER($AC2388)+'01_指標庫'!$H$12*ISNUMBER($AD2388)+'01_指標庫'!$H$13*ISNUMBER($AE2388)+'01_指標庫'!$H$14*ISNUMBER($I2388)+'01_指標庫'!$H$15*ISNUMBER($AH2388)+'01_指標庫'!$H$16*ISNUMBER($K2388)+'01_指標庫'!$H$17*ISNUMBER($AI2388)+'01_指標庫'!$H$18*ISNUMBER($AJ2388)+'01_指標庫'!$H$19*ISNUMBER($AK2388)+'01_指標庫'!$H$20*ISNUMBER($BB2388)+'01_指標庫'!$H$21*ISNUMBER($BC2388)</f>
        <v>51</v>
      </c>
      <c r="AX2388">
        <f>IF(AW2388=0,50,ROUND(('01_指標庫'!$H$4*IF(ISNUMBER($F2388),L2388,0)+'01_指標庫'!$H$5*IF(ISNUMBER($AA2388),AL2388,0)+'01_指標庫'!$H$6*IF(ISNUMBER($G2388),M2388,0)+'01_指標庫'!$H$7*IF(ISNUMBER($H2388),N2388,0)+'01_指標庫'!$H$8*IF(ISNUMBER($AF2388),AQ2388,0)+'01_指標庫'!$H$9*IF(ISNUMBER($AG2388),AR2388,0)+'01_指標庫'!$H$10*IF(ISNUMBER($AB2388),AM2388,0)+'01_指標庫'!$H$11*IF(ISNUMBER($AC2388),AN2388,0)+'01_指標庫'!$H$12*IF(ISNUMBER($AD2388),AO2388,0)+'01_指標庫'!$H$13*IF(ISNUMBER($AE2388),AP2388,0)+'01_指標庫'!$H$14*IF(ISNUMBER($I2388),O2388,0)+'01_指標庫'!$H$15*IF(ISNUMBER($AH2388),AS2388,0)+'01_指標庫'!$H$16*IF(ISNUMBER($K2388),P2388,0)+'01_指標庫'!$H$17*IF(ISNUMBER($AI2388),AT2388,0)+'01_指標庫'!$H$18*IF(ISNUMBER($AJ2388),AU2388,0)+'01_指標庫'!$H$19*IF(ISNUMBER($AK2388),AV2388,0)+'01_指標庫'!$H$20*IF(ISNUMBER($BB2388),BB2388,0)+'01_指標庫'!$H$21*IF(ISNUMBER($BC2388),BC2388,0))/AW2388,1))</f>
        <v>94.1</v>
      </c>
      <c r="AY2388" s="67"/>
      <c r="AZ2388" s="67"/>
      <c r="BA2388" s="66">
        <f t="shared" si="868"/>
        <v>8.9500221098515187E-3</v>
      </c>
      <c r="BB2388">
        <f t="shared" si="869"/>
        <v>50</v>
      </c>
      <c r="BC2388" t="str">
        <f t="shared" si="870"/>
        <v/>
      </c>
    </row>
    <row r="2389" spans="1:55" ht="15" customHeight="1">
      <c r="A2389" s="56">
        <v>2385</v>
      </c>
      <c r="B2389" s="57">
        <v>46022</v>
      </c>
      <c r="C2389" s="56">
        <v>2025</v>
      </c>
      <c r="D2389" s="58" t="s">
        <v>238</v>
      </c>
      <c r="E2389" s="59">
        <v>25249.85</v>
      </c>
      <c r="F2389" s="60">
        <v>0.101636</v>
      </c>
      <c r="G2389" s="60">
        <v>-3.3307999999999997E-2</v>
      </c>
      <c r="H2389" s="61">
        <v>0.63270000000000004</v>
      </c>
      <c r="I2389" s="62">
        <v>281</v>
      </c>
      <c r="J2389" s="56" t="s">
        <v>235</v>
      </c>
      <c r="K2389" s="63">
        <v>14.95</v>
      </c>
      <c r="L2389" s="56">
        <f t="shared" si="848"/>
        <v>100</v>
      </c>
      <c r="M2389" s="56">
        <f t="shared" si="849"/>
        <v>100</v>
      </c>
      <c r="N2389" s="56">
        <f t="shared" si="850"/>
        <v>100</v>
      </c>
      <c r="O2389" s="56">
        <f t="shared" si="851"/>
        <v>100</v>
      </c>
      <c r="P2389" s="56">
        <f t="shared" si="852"/>
        <v>100</v>
      </c>
      <c r="Q2389" s="63"/>
      <c r="R2389" s="56"/>
      <c r="S2389" s="60">
        <f t="shared" si="865"/>
        <v>-8.3538340214025508E-3</v>
      </c>
      <c r="T2389" s="64">
        <f t="shared" si="866"/>
        <v>4.3265875785066132E-2</v>
      </c>
      <c r="V2389" s="65"/>
      <c r="W2389" s="65"/>
      <c r="Y2389" s="15" t="str">
        <f t="shared" si="853"/>
        <v>EASY</v>
      </c>
      <c r="AA2389" s="66">
        <f t="shared" si="867"/>
        <v>0.10489639797265538</v>
      </c>
      <c r="AB2389">
        <f>LOOKUP($B2389,'07_L1政策步階'!$A$4:$A$14,'07_L1政策步階'!$C$4:$C$14)</f>
        <v>1</v>
      </c>
      <c r="AC2389" s="65"/>
      <c r="AD2389" s="65"/>
      <c r="AE2389" s="65"/>
      <c r="AF2389" s="65"/>
      <c r="AG2389" s="65"/>
      <c r="AH2389" s="65"/>
      <c r="AI2389" s="65"/>
      <c r="AJ2389" s="65"/>
      <c r="AK2389" s="65"/>
      <c r="AL2389">
        <f t="shared" si="854"/>
        <v>100</v>
      </c>
      <c r="AM2389">
        <f t="shared" si="855"/>
        <v>100</v>
      </c>
      <c r="AN2389" t="str">
        <f t="shared" si="856"/>
        <v/>
      </c>
      <c r="AO2389" t="str">
        <f t="shared" si="857"/>
        <v/>
      </c>
      <c r="AP2389" t="str">
        <f t="shared" si="858"/>
        <v/>
      </c>
      <c r="AQ2389" t="str">
        <f t="shared" si="859"/>
        <v/>
      </c>
      <c r="AR2389" t="str">
        <f t="shared" si="860"/>
        <v/>
      </c>
      <c r="AS2389" t="str">
        <f t="shared" si="861"/>
        <v/>
      </c>
      <c r="AT2389" t="str">
        <f t="shared" si="862"/>
        <v/>
      </c>
      <c r="AU2389" t="str">
        <f t="shared" si="863"/>
        <v/>
      </c>
      <c r="AV2389" t="str">
        <f t="shared" si="864"/>
        <v/>
      </c>
      <c r="AW2389">
        <f>'01_指標庫'!$H$4*ISNUMBER($F2389)+'01_指標庫'!$H$5*ISNUMBER($AA2389)+'01_指標庫'!$H$6*ISNUMBER($G2389)+'01_指標庫'!$H$7*ISNUMBER($H2389)+'01_指標庫'!$H$8*ISNUMBER($AF2389)+'01_指標庫'!$H$9*ISNUMBER($AG2389)+'01_指標庫'!$H$10*ISNUMBER($AB2389)+'01_指標庫'!$H$11*ISNUMBER($AC2389)+'01_指標庫'!$H$12*ISNUMBER($AD2389)+'01_指標庫'!$H$13*ISNUMBER($AE2389)+'01_指標庫'!$H$14*ISNUMBER($I2389)+'01_指標庫'!$H$15*ISNUMBER($AH2389)+'01_指標庫'!$H$16*ISNUMBER($K2389)+'01_指標庫'!$H$17*ISNUMBER($AI2389)+'01_指標庫'!$H$18*ISNUMBER($AJ2389)+'01_指標庫'!$H$19*ISNUMBER($AK2389)+'01_指標庫'!$H$20*ISNUMBER($BB2389)+'01_指標庫'!$H$21*ISNUMBER($BC2389)</f>
        <v>51</v>
      </c>
      <c r="AX2389">
        <f>IF(AW2389=0,50,ROUND(('01_指標庫'!$H$4*IF(ISNUMBER($F2389),L2389,0)+'01_指標庫'!$H$5*IF(ISNUMBER($AA2389),AL2389,0)+'01_指標庫'!$H$6*IF(ISNUMBER($G2389),M2389,0)+'01_指標庫'!$H$7*IF(ISNUMBER($H2389),N2389,0)+'01_指標庫'!$H$8*IF(ISNUMBER($AF2389),AQ2389,0)+'01_指標庫'!$H$9*IF(ISNUMBER($AG2389),AR2389,0)+'01_指標庫'!$H$10*IF(ISNUMBER($AB2389),AM2389,0)+'01_指標庫'!$H$11*IF(ISNUMBER($AC2389),AN2389,0)+'01_指標庫'!$H$12*IF(ISNUMBER($AD2389),AO2389,0)+'01_指標庫'!$H$13*IF(ISNUMBER($AE2389),AP2389,0)+'01_指標庫'!$H$14*IF(ISNUMBER($I2389),O2389,0)+'01_指標庫'!$H$15*IF(ISNUMBER($AH2389),AS2389,0)+'01_指標庫'!$H$16*IF(ISNUMBER($K2389),P2389,0)+'01_指標庫'!$H$17*IF(ISNUMBER($AI2389),AT2389,0)+'01_指標庫'!$H$18*IF(ISNUMBER($AJ2389),AU2389,0)+'01_指標庫'!$H$19*IF(ISNUMBER($AK2389),AV2389,0)+'01_指標庫'!$H$20*IF(ISNUMBER($BB2389),BB2389,0)+'01_指標庫'!$H$21*IF(ISNUMBER($BC2389),BC2389,0))/AW2389,1))</f>
        <v>94.1</v>
      </c>
      <c r="AY2389" s="67"/>
      <c r="AZ2389" s="67"/>
      <c r="BA2389" s="66">
        <f t="shared" si="868"/>
        <v>5.8194519584293669E-3</v>
      </c>
      <c r="BB2389">
        <f t="shared" si="869"/>
        <v>50</v>
      </c>
      <c r="BC2389" t="str">
        <f t="shared" si="870"/>
        <v/>
      </c>
    </row>
    <row r="2390" spans="1:55" ht="15" customHeight="1">
      <c r="A2390" s="56">
        <v>2386</v>
      </c>
      <c r="B2390" s="57">
        <v>46024</v>
      </c>
      <c r="C2390" s="56">
        <v>2026</v>
      </c>
      <c r="D2390" s="58" t="s">
        <v>234</v>
      </c>
      <c r="E2390" s="59">
        <v>25206.17</v>
      </c>
      <c r="F2390" s="60">
        <v>9.8359000000000002E-2</v>
      </c>
      <c r="G2390" s="60">
        <v>-3.4979999999999997E-2</v>
      </c>
      <c r="H2390" s="61">
        <v>0.61219999999999997</v>
      </c>
      <c r="I2390" s="62">
        <v>283</v>
      </c>
      <c r="J2390" s="56" t="s">
        <v>235</v>
      </c>
      <c r="K2390" s="63">
        <v>14.51</v>
      </c>
      <c r="L2390" s="56">
        <f t="shared" si="848"/>
        <v>100</v>
      </c>
      <c r="M2390" s="56">
        <f t="shared" si="849"/>
        <v>100</v>
      </c>
      <c r="N2390" s="56">
        <f t="shared" si="850"/>
        <v>100</v>
      </c>
      <c r="O2390" s="56">
        <f t="shared" si="851"/>
        <v>100</v>
      </c>
      <c r="P2390" s="56">
        <f t="shared" si="852"/>
        <v>100</v>
      </c>
      <c r="Q2390" s="63"/>
      <c r="R2390" s="56"/>
      <c r="S2390" s="60">
        <f t="shared" si="865"/>
        <v>-1.7299112667996663E-3</v>
      </c>
      <c r="T2390" s="64">
        <f t="shared" si="866"/>
        <v>-2.9431438127090259E-2</v>
      </c>
      <c r="V2390" s="65"/>
      <c r="W2390" s="65"/>
      <c r="Y2390" s="15" t="str">
        <f t="shared" si="853"/>
        <v>EASY</v>
      </c>
      <c r="AA2390" s="66">
        <f t="shared" si="867"/>
        <v>0.1035876334964283</v>
      </c>
      <c r="AB2390">
        <f>LOOKUP($B2390,'07_L1政策步階'!$A$4:$A$14,'07_L1政策步階'!$C$4:$C$14)</f>
        <v>1</v>
      </c>
      <c r="AC2390" s="65"/>
      <c r="AD2390" s="65"/>
      <c r="AE2390" s="65"/>
      <c r="AF2390" s="65"/>
      <c r="AG2390" s="65"/>
      <c r="AH2390" s="65"/>
      <c r="AI2390" s="65"/>
      <c r="AJ2390" s="65"/>
      <c r="AK2390" s="65"/>
      <c r="AL2390">
        <f t="shared" si="854"/>
        <v>100</v>
      </c>
      <c r="AM2390">
        <f t="shared" si="855"/>
        <v>100</v>
      </c>
      <c r="AN2390" t="str">
        <f t="shared" si="856"/>
        <v/>
      </c>
      <c r="AO2390" t="str">
        <f t="shared" si="857"/>
        <v/>
      </c>
      <c r="AP2390" t="str">
        <f t="shared" si="858"/>
        <v/>
      </c>
      <c r="AQ2390" t="str">
        <f t="shared" si="859"/>
        <v/>
      </c>
      <c r="AR2390" t="str">
        <f t="shared" si="860"/>
        <v/>
      </c>
      <c r="AS2390" t="str">
        <f t="shared" si="861"/>
        <v/>
      </c>
      <c r="AT2390" t="str">
        <f t="shared" si="862"/>
        <v/>
      </c>
      <c r="AU2390" t="str">
        <f t="shared" si="863"/>
        <v/>
      </c>
      <c r="AV2390" t="str">
        <f t="shared" si="864"/>
        <v/>
      </c>
      <c r="AW2390">
        <f>'01_指標庫'!$H$4*ISNUMBER($F2390)+'01_指標庫'!$H$5*ISNUMBER($AA2390)+'01_指標庫'!$H$6*ISNUMBER($G2390)+'01_指標庫'!$H$7*ISNUMBER($H2390)+'01_指標庫'!$H$8*ISNUMBER($AF2390)+'01_指標庫'!$H$9*ISNUMBER($AG2390)+'01_指標庫'!$H$10*ISNUMBER($AB2390)+'01_指標庫'!$H$11*ISNUMBER($AC2390)+'01_指標庫'!$H$12*ISNUMBER($AD2390)+'01_指標庫'!$H$13*ISNUMBER($AE2390)+'01_指標庫'!$H$14*ISNUMBER($I2390)+'01_指標庫'!$H$15*ISNUMBER($AH2390)+'01_指標庫'!$H$16*ISNUMBER($K2390)+'01_指標庫'!$H$17*ISNUMBER($AI2390)+'01_指標庫'!$H$18*ISNUMBER($AJ2390)+'01_指標庫'!$H$19*ISNUMBER($AK2390)+'01_指標庫'!$H$20*ISNUMBER($BB2390)+'01_指標庫'!$H$21*ISNUMBER($BC2390)</f>
        <v>51</v>
      </c>
      <c r="AX2390">
        <f>IF(AW2390=0,50,ROUND(('01_指標庫'!$H$4*IF(ISNUMBER($F2390),L2390,0)+'01_指標庫'!$H$5*IF(ISNUMBER($AA2390),AL2390,0)+'01_指標庫'!$H$6*IF(ISNUMBER($G2390),M2390,0)+'01_指標庫'!$H$7*IF(ISNUMBER($H2390),N2390,0)+'01_指標庫'!$H$8*IF(ISNUMBER($AF2390),AQ2390,0)+'01_指標庫'!$H$9*IF(ISNUMBER($AG2390),AR2390,0)+'01_指標庫'!$H$10*IF(ISNUMBER($AB2390),AM2390,0)+'01_指標庫'!$H$11*IF(ISNUMBER($AC2390),AN2390,0)+'01_指標庫'!$H$12*IF(ISNUMBER($AD2390),AO2390,0)+'01_指標庫'!$H$13*IF(ISNUMBER($AE2390),AP2390,0)+'01_指標庫'!$H$14*IF(ISNUMBER($I2390),O2390,0)+'01_指標庫'!$H$15*IF(ISNUMBER($AH2390),AS2390,0)+'01_指標庫'!$H$16*IF(ISNUMBER($K2390),P2390,0)+'01_指標庫'!$H$17*IF(ISNUMBER($AI2390),AT2390,0)+'01_指標庫'!$H$18*IF(ISNUMBER($AJ2390),AU2390,0)+'01_指標庫'!$H$19*IF(ISNUMBER($AK2390),AV2390,0)+'01_指標庫'!$H$20*IF(ISNUMBER($BB2390),BB2390,0)+'01_指標庫'!$H$21*IF(ISNUMBER($BC2390),BC2390,0))/AW2390,1))</f>
        <v>94.1</v>
      </c>
      <c r="AY2390" s="67"/>
      <c r="AZ2390" s="67"/>
      <c r="BA2390" s="66">
        <f t="shared" si="868"/>
        <v>6.8067423418805006E-5</v>
      </c>
      <c r="BB2390">
        <f t="shared" si="869"/>
        <v>50</v>
      </c>
      <c r="BC2390" t="str">
        <f t="shared" si="870"/>
        <v/>
      </c>
    </row>
    <row r="2391" spans="1:55" ht="15" customHeight="1">
      <c r="A2391" s="56">
        <v>2387</v>
      </c>
      <c r="B2391" s="57">
        <v>46027</v>
      </c>
      <c r="C2391" s="56">
        <v>2026</v>
      </c>
      <c r="D2391" s="58" t="s">
        <v>236</v>
      </c>
      <c r="E2391" s="59">
        <v>25401.32</v>
      </c>
      <c r="F2391" s="60">
        <v>0.10549799999999999</v>
      </c>
      <c r="G2391" s="60">
        <v>-2.7508999999999999E-2</v>
      </c>
      <c r="H2391" s="61">
        <v>0.67349999999999999</v>
      </c>
      <c r="I2391" s="62">
        <v>281</v>
      </c>
      <c r="J2391" s="56" t="s">
        <v>235</v>
      </c>
      <c r="K2391" s="63">
        <v>14.9</v>
      </c>
      <c r="L2391" s="56">
        <f t="shared" si="848"/>
        <v>100</v>
      </c>
      <c r="M2391" s="56">
        <f t="shared" si="849"/>
        <v>100</v>
      </c>
      <c r="N2391" s="56">
        <f t="shared" si="850"/>
        <v>100</v>
      </c>
      <c r="O2391" s="56">
        <f t="shared" si="851"/>
        <v>100</v>
      </c>
      <c r="P2391" s="56">
        <f t="shared" si="852"/>
        <v>100</v>
      </c>
      <c r="Q2391" s="63"/>
      <c r="R2391" s="56"/>
      <c r="S2391" s="60">
        <f t="shared" si="865"/>
        <v>7.7421520207157091E-3</v>
      </c>
      <c r="T2391" s="64">
        <f t="shared" si="866"/>
        <v>2.6878015161957203E-2</v>
      </c>
      <c r="V2391" s="65"/>
      <c r="W2391" s="65"/>
      <c r="Y2391" s="15" t="str">
        <f t="shared" si="853"/>
        <v>EASY</v>
      </c>
      <c r="AA2391" s="66">
        <f t="shared" si="867"/>
        <v>0.10268191025870022</v>
      </c>
      <c r="AB2391">
        <f>LOOKUP($B2391,'07_L1政策步階'!$A$4:$A$14,'07_L1政策步階'!$C$4:$C$14)</f>
        <v>1</v>
      </c>
      <c r="AC2391" s="65"/>
      <c r="AD2391" s="65"/>
      <c r="AE2391" s="65"/>
      <c r="AF2391" s="65"/>
      <c r="AG2391" s="65"/>
      <c r="AH2391" s="65"/>
      <c r="AI2391" s="65"/>
      <c r="AJ2391" s="65"/>
      <c r="AK2391" s="65"/>
      <c r="AL2391">
        <f t="shared" si="854"/>
        <v>100</v>
      </c>
      <c r="AM2391">
        <f t="shared" si="855"/>
        <v>100</v>
      </c>
      <c r="AN2391" t="str">
        <f t="shared" si="856"/>
        <v/>
      </c>
      <c r="AO2391" t="str">
        <f t="shared" si="857"/>
        <v/>
      </c>
      <c r="AP2391" t="str">
        <f t="shared" si="858"/>
        <v/>
      </c>
      <c r="AQ2391" t="str">
        <f t="shared" si="859"/>
        <v/>
      </c>
      <c r="AR2391" t="str">
        <f t="shared" si="860"/>
        <v/>
      </c>
      <c r="AS2391" t="str">
        <f t="shared" si="861"/>
        <v/>
      </c>
      <c r="AT2391" t="str">
        <f t="shared" si="862"/>
        <v/>
      </c>
      <c r="AU2391" t="str">
        <f t="shared" si="863"/>
        <v/>
      </c>
      <c r="AV2391" t="str">
        <f t="shared" si="864"/>
        <v/>
      </c>
      <c r="AW2391">
        <f>'01_指標庫'!$H$4*ISNUMBER($F2391)+'01_指標庫'!$H$5*ISNUMBER($AA2391)+'01_指標庫'!$H$6*ISNUMBER($G2391)+'01_指標庫'!$H$7*ISNUMBER($H2391)+'01_指標庫'!$H$8*ISNUMBER($AF2391)+'01_指標庫'!$H$9*ISNUMBER($AG2391)+'01_指標庫'!$H$10*ISNUMBER($AB2391)+'01_指標庫'!$H$11*ISNUMBER($AC2391)+'01_指標庫'!$H$12*ISNUMBER($AD2391)+'01_指標庫'!$H$13*ISNUMBER($AE2391)+'01_指標庫'!$H$14*ISNUMBER($I2391)+'01_指標庫'!$H$15*ISNUMBER($AH2391)+'01_指標庫'!$H$16*ISNUMBER($K2391)+'01_指標庫'!$H$17*ISNUMBER($AI2391)+'01_指標庫'!$H$18*ISNUMBER($AJ2391)+'01_指標庫'!$H$19*ISNUMBER($AK2391)+'01_指標庫'!$H$20*ISNUMBER($BB2391)+'01_指標庫'!$H$21*ISNUMBER($BC2391)</f>
        <v>51</v>
      </c>
      <c r="AX2391">
        <f>IF(AW2391=0,50,ROUND(('01_指標庫'!$H$4*IF(ISNUMBER($F2391),L2391,0)+'01_指標庫'!$H$5*IF(ISNUMBER($AA2391),AL2391,0)+'01_指標庫'!$H$6*IF(ISNUMBER($G2391),M2391,0)+'01_指標庫'!$H$7*IF(ISNUMBER($H2391),N2391,0)+'01_指標庫'!$H$8*IF(ISNUMBER($AF2391),AQ2391,0)+'01_指標庫'!$H$9*IF(ISNUMBER($AG2391),AR2391,0)+'01_指標庫'!$H$10*IF(ISNUMBER($AB2391),AM2391,0)+'01_指標庫'!$H$11*IF(ISNUMBER($AC2391),AN2391,0)+'01_指標庫'!$H$12*IF(ISNUMBER($AD2391),AO2391,0)+'01_指標庫'!$H$13*IF(ISNUMBER($AE2391),AP2391,0)+'01_指標庫'!$H$14*IF(ISNUMBER($I2391),O2391,0)+'01_指標庫'!$H$15*IF(ISNUMBER($AH2391),AS2391,0)+'01_指標庫'!$H$16*IF(ISNUMBER($K2391),P2391,0)+'01_指標庫'!$H$17*IF(ISNUMBER($AI2391),AT2391,0)+'01_指標庫'!$H$18*IF(ISNUMBER($AJ2391),AU2391,0)+'01_指標庫'!$H$19*IF(ISNUMBER($AK2391),AV2391,0)+'01_指標庫'!$H$20*IF(ISNUMBER($BB2391),BB2391,0)+'01_指標庫'!$H$21*IF(ISNUMBER($BC2391),BC2391,0))/AW2391,1))</f>
        <v>88.2</v>
      </c>
      <c r="AY2391" s="67"/>
      <c r="AZ2391" s="67"/>
      <c r="BA2391" s="66">
        <f t="shared" si="868"/>
        <v>-3.3424384553716324E-3</v>
      </c>
      <c r="BB2391">
        <f t="shared" si="869"/>
        <v>0</v>
      </c>
      <c r="BC2391" t="str">
        <f t="shared" si="870"/>
        <v/>
      </c>
    </row>
    <row r="2392" spans="1:55" ht="15" customHeight="1">
      <c r="A2392" s="56">
        <v>2388</v>
      </c>
      <c r="B2392" s="57">
        <v>46028</v>
      </c>
      <c r="C2392" s="56">
        <v>2026</v>
      </c>
      <c r="D2392" s="58" t="s">
        <v>237</v>
      </c>
      <c r="E2392" s="59">
        <v>25639.71</v>
      </c>
      <c r="F2392" s="60">
        <v>0.114427</v>
      </c>
      <c r="G2392" s="60">
        <v>-1.8381999999999999E-2</v>
      </c>
      <c r="H2392" s="61">
        <v>0.69389999999999996</v>
      </c>
      <c r="I2392" s="62">
        <v>279</v>
      </c>
      <c r="J2392" s="56" t="s">
        <v>235</v>
      </c>
      <c r="K2392" s="63">
        <v>14.75</v>
      </c>
      <c r="L2392" s="56">
        <f t="shared" si="848"/>
        <v>100</v>
      </c>
      <c r="M2392" s="56">
        <f t="shared" si="849"/>
        <v>100</v>
      </c>
      <c r="N2392" s="56">
        <f t="shared" si="850"/>
        <v>100</v>
      </c>
      <c r="O2392" s="56">
        <f t="shared" si="851"/>
        <v>100</v>
      </c>
      <c r="P2392" s="56">
        <f t="shared" si="852"/>
        <v>100</v>
      </c>
      <c r="Q2392" s="63"/>
      <c r="R2392" s="56"/>
      <c r="S2392" s="60">
        <f t="shared" si="865"/>
        <v>9.3849453492966806E-3</v>
      </c>
      <c r="T2392" s="64">
        <f t="shared" si="866"/>
        <v>-1.0067114093959773E-2</v>
      </c>
      <c r="V2392" s="65"/>
      <c r="W2392" s="65"/>
      <c r="Y2392" s="15" t="str">
        <f t="shared" si="853"/>
        <v>EASY</v>
      </c>
      <c r="AA2392" s="66">
        <f t="shared" si="867"/>
        <v>0.10172457440469151</v>
      </c>
      <c r="AB2392">
        <f>LOOKUP($B2392,'07_L1政策步階'!$A$4:$A$14,'07_L1政策步階'!$C$4:$C$14)</f>
        <v>1</v>
      </c>
      <c r="AC2392" s="65"/>
      <c r="AD2392" s="65"/>
      <c r="AE2392" s="65"/>
      <c r="AF2392" s="65"/>
      <c r="AG2392" s="65"/>
      <c r="AH2392" s="65"/>
      <c r="AI2392" s="65"/>
      <c r="AJ2392" s="65"/>
      <c r="AK2392" s="65"/>
      <c r="AL2392">
        <f t="shared" si="854"/>
        <v>100</v>
      </c>
      <c r="AM2392">
        <f t="shared" si="855"/>
        <v>100</v>
      </c>
      <c r="AN2392" t="str">
        <f t="shared" si="856"/>
        <v/>
      </c>
      <c r="AO2392" t="str">
        <f t="shared" si="857"/>
        <v/>
      </c>
      <c r="AP2392" t="str">
        <f t="shared" si="858"/>
        <v/>
      </c>
      <c r="AQ2392" t="str">
        <f t="shared" si="859"/>
        <v/>
      </c>
      <c r="AR2392" t="str">
        <f t="shared" si="860"/>
        <v/>
      </c>
      <c r="AS2392" t="str">
        <f t="shared" si="861"/>
        <v/>
      </c>
      <c r="AT2392" t="str">
        <f t="shared" si="862"/>
        <v/>
      </c>
      <c r="AU2392" t="str">
        <f t="shared" si="863"/>
        <v/>
      </c>
      <c r="AV2392" t="str">
        <f t="shared" si="864"/>
        <v/>
      </c>
      <c r="AW2392">
        <f>'01_指標庫'!$H$4*ISNUMBER($F2392)+'01_指標庫'!$H$5*ISNUMBER($AA2392)+'01_指標庫'!$H$6*ISNUMBER($G2392)+'01_指標庫'!$H$7*ISNUMBER($H2392)+'01_指標庫'!$H$8*ISNUMBER($AF2392)+'01_指標庫'!$H$9*ISNUMBER($AG2392)+'01_指標庫'!$H$10*ISNUMBER($AB2392)+'01_指標庫'!$H$11*ISNUMBER($AC2392)+'01_指標庫'!$H$12*ISNUMBER($AD2392)+'01_指標庫'!$H$13*ISNUMBER($AE2392)+'01_指標庫'!$H$14*ISNUMBER($I2392)+'01_指標庫'!$H$15*ISNUMBER($AH2392)+'01_指標庫'!$H$16*ISNUMBER($K2392)+'01_指標庫'!$H$17*ISNUMBER($AI2392)+'01_指標庫'!$H$18*ISNUMBER($AJ2392)+'01_指標庫'!$H$19*ISNUMBER($AK2392)+'01_指標庫'!$H$20*ISNUMBER($BB2392)+'01_指標庫'!$H$21*ISNUMBER($BC2392)</f>
        <v>51</v>
      </c>
      <c r="AX2392">
        <f>IF(AW2392=0,50,ROUND(('01_指標庫'!$H$4*IF(ISNUMBER($F2392),L2392,0)+'01_指標庫'!$H$5*IF(ISNUMBER($AA2392),AL2392,0)+'01_指標庫'!$H$6*IF(ISNUMBER($G2392),M2392,0)+'01_指標庫'!$H$7*IF(ISNUMBER($H2392),N2392,0)+'01_指標庫'!$H$8*IF(ISNUMBER($AF2392),AQ2392,0)+'01_指標庫'!$H$9*IF(ISNUMBER($AG2392),AR2392,0)+'01_指標庫'!$H$10*IF(ISNUMBER($AB2392),AM2392,0)+'01_指標庫'!$H$11*IF(ISNUMBER($AC2392),AN2392,0)+'01_指標庫'!$H$12*IF(ISNUMBER($AD2392),AO2392,0)+'01_指標庫'!$H$13*IF(ISNUMBER($AE2392),AP2392,0)+'01_指標庫'!$H$14*IF(ISNUMBER($I2392),O2392,0)+'01_指標庫'!$H$15*IF(ISNUMBER($AH2392),AS2392,0)+'01_指標庫'!$H$16*IF(ISNUMBER($K2392),P2392,0)+'01_指標庫'!$H$17*IF(ISNUMBER($AI2392),AT2392,0)+'01_指標庫'!$H$18*IF(ISNUMBER($AJ2392),AU2392,0)+'01_指標庫'!$H$19*IF(ISNUMBER($AK2392),AV2392,0)+'01_指標庫'!$H$20*IF(ISNUMBER($BB2392),BB2392,0)+'01_指標庫'!$H$21*IF(ISNUMBER($BC2392),BC2392,0))/AW2392,1))</f>
        <v>88.2</v>
      </c>
      <c r="AY2392" s="67"/>
      <c r="AZ2392" s="67"/>
      <c r="BA2392" s="66">
        <f t="shared" si="868"/>
        <v>-3.5945578013465429E-3</v>
      </c>
      <c r="BB2392">
        <f t="shared" si="869"/>
        <v>0</v>
      </c>
      <c r="BC2392" t="str">
        <f t="shared" si="870"/>
        <v/>
      </c>
    </row>
    <row r="2393" spans="1:55" ht="15" customHeight="1">
      <c r="A2393" s="56">
        <v>2389</v>
      </c>
      <c r="B2393" s="57">
        <v>46029</v>
      </c>
      <c r="C2393" s="56">
        <v>2026</v>
      </c>
      <c r="D2393" s="58" t="s">
        <v>238</v>
      </c>
      <c r="E2393" s="59">
        <v>25653.9</v>
      </c>
      <c r="F2393" s="60">
        <v>0.11361599999999999</v>
      </c>
      <c r="G2393" s="60">
        <v>-1.7839000000000001E-2</v>
      </c>
      <c r="H2393" s="61">
        <v>0.71430000000000005</v>
      </c>
      <c r="I2393" s="62">
        <v>279</v>
      </c>
      <c r="J2393" s="56" t="s">
        <v>235</v>
      </c>
      <c r="K2393" s="63">
        <v>15.38</v>
      </c>
      <c r="L2393" s="56">
        <f t="shared" si="848"/>
        <v>100</v>
      </c>
      <c r="M2393" s="56">
        <f t="shared" si="849"/>
        <v>100</v>
      </c>
      <c r="N2393" s="56">
        <f t="shared" si="850"/>
        <v>100</v>
      </c>
      <c r="O2393" s="56">
        <f t="shared" si="851"/>
        <v>100</v>
      </c>
      <c r="P2393" s="56">
        <f t="shared" si="852"/>
        <v>100</v>
      </c>
      <c r="Q2393" s="63"/>
      <c r="R2393" s="56"/>
      <c r="S2393" s="60">
        <f t="shared" si="865"/>
        <v>5.5343839692434393E-4</v>
      </c>
      <c r="T2393" s="64">
        <f t="shared" si="866"/>
        <v>4.2711864406779654E-2</v>
      </c>
      <c r="V2393" s="65"/>
      <c r="W2393" s="65"/>
      <c r="Y2393" s="15" t="str">
        <f t="shared" si="853"/>
        <v>EASY</v>
      </c>
      <c r="AA2393" s="66">
        <f t="shared" si="867"/>
        <v>0.10057051013136653</v>
      </c>
      <c r="AB2393">
        <f>LOOKUP($B2393,'07_L1政策步階'!$A$4:$A$14,'07_L1政策步階'!$C$4:$C$14)</f>
        <v>1</v>
      </c>
      <c r="AC2393" s="65"/>
      <c r="AD2393" s="65"/>
      <c r="AE2393" s="65"/>
      <c r="AF2393" s="65"/>
      <c r="AG2393" s="65"/>
      <c r="AH2393" s="65"/>
      <c r="AI2393" s="65"/>
      <c r="AJ2393" s="65"/>
      <c r="AK2393" s="65"/>
      <c r="AL2393">
        <f t="shared" si="854"/>
        <v>100</v>
      </c>
      <c r="AM2393">
        <f t="shared" si="855"/>
        <v>100</v>
      </c>
      <c r="AN2393" t="str">
        <f t="shared" si="856"/>
        <v/>
      </c>
      <c r="AO2393" t="str">
        <f t="shared" si="857"/>
        <v/>
      </c>
      <c r="AP2393" t="str">
        <f t="shared" si="858"/>
        <v/>
      </c>
      <c r="AQ2393" t="str">
        <f t="shared" si="859"/>
        <v/>
      </c>
      <c r="AR2393" t="str">
        <f t="shared" si="860"/>
        <v/>
      </c>
      <c r="AS2393" t="str">
        <f t="shared" si="861"/>
        <v/>
      </c>
      <c r="AT2393" t="str">
        <f t="shared" si="862"/>
        <v/>
      </c>
      <c r="AU2393" t="str">
        <f t="shared" si="863"/>
        <v/>
      </c>
      <c r="AV2393" t="str">
        <f t="shared" si="864"/>
        <v/>
      </c>
      <c r="AW2393">
        <f>'01_指標庫'!$H$4*ISNUMBER($F2393)+'01_指標庫'!$H$5*ISNUMBER($AA2393)+'01_指標庫'!$H$6*ISNUMBER($G2393)+'01_指標庫'!$H$7*ISNUMBER($H2393)+'01_指標庫'!$H$8*ISNUMBER($AF2393)+'01_指標庫'!$H$9*ISNUMBER($AG2393)+'01_指標庫'!$H$10*ISNUMBER($AB2393)+'01_指標庫'!$H$11*ISNUMBER($AC2393)+'01_指標庫'!$H$12*ISNUMBER($AD2393)+'01_指標庫'!$H$13*ISNUMBER($AE2393)+'01_指標庫'!$H$14*ISNUMBER($I2393)+'01_指標庫'!$H$15*ISNUMBER($AH2393)+'01_指標庫'!$H$16*ISNUMBER($K2393)+'01_指標庫'!$H$17*ISNUMBER($AI2393)+'01_指標庫'!$H$18*ISNUMBER($AJ2393)+'01_指標庫'!$H$19*ISNUMBER($AK2393)+'01_指標庫'!$H$20*ISNUMBER($BB2393)+'01_指標庫'!$H$21*ISNUMBER($BC2393)</f>
        <v>51</v>
      </c>
      <c r="AX2393">
        <f>IF(AW2393=0,50,ROUND(('01_指標庫'!$H$4*IF(ISNUMBER($F2393),L2393,0)+'01_指標庫'!$H$5*IF(ISNUMBER($AA2393),AL2393,0)+'01_指標庫'!$H$6*IF(ISNUMBER($G2393),M2393,0)+'01_指標庫'!$H$7*IF(ISNUMBER($H2393),N2393,0)+'01_指標庫'!$H$8*IF(ISNUMBER($AF2393),AQ2393,0)+'01_指標庫'!$H$9*IF(ISNUMBER($AG2393),AR2393,0)+'01_指標庫'!$H$10*IF(ISNUMBER($AB2393),AM2393,0)+'01_指標庫'!$H$11*IF(ISNUMBER($AC2393),AN2393,0)+'01_指標庫'!$H$12*IF(ISNUMBER($AD2393),AO2393,0)+'01_指標庫'!$H$13*IF(ISNUMBER($AE2393),AP2393,0)+'01_指標庫'!$H$14*IF(ISNUMBER($I2393),O2393,0)+'01_指標庫'!$H$15*IF(ISNUMBER($AH2393),AS2393,0)+'01_指標庫'!$H$16*IF(ISNUMBER($K2393),P2393,0)+'01_指標庫'!$H$17*IF(ISNUMBER($AI2393),AT2393,0)+'01_指標庫'!$H$18*IF(ISNUMBER($AJ2393),AU2393,0)+'01_指標庫'!$H$19*IF(ISNUMBER($AK2393),AV2393,0)+'01_指標庫'!$H$20*IF(ISNUMBER($BB2393),BB2393,0)+'01_指標庫'!$H$21*IF(ISNUMBER($BC2393),BC2393,0))/AW2393,1))</f>
        <v>94.1</v>
      </c>
      <c r="AY2393" s="67"/>
      <c r="AZ2393" s="67"/>
      <c r="BA2393" s="66">
        <f t="shared" si="868"/>
        <v>-2.8449487631606596E-3</v>
      </c>
      <c r="BB2393">
        <f t="shared" si="869"/>
        <v>50</v>
      </c>
      <c r="BC2393" t="str">
        <f t="shared" si="870"/>
        <v/>
      </c>
    </row>
    <row r="2394" spans="1:55" ht="15" customHeight="1">
      <c r="A2394" s="56">
        <v>2390</v>
      </c>
      <c r="B2394" s="57">
        <v>46030</v>
      </c>
      <c r="C2394" s="56">
        <v>2026</v>
      </c>
      <c r="D2394" s="58" t="s">
        <v>239</v>
      </c>
      <c r="E2394" s="59">
        <v>25507.1</v>
      </c>
      <c r="F2394" s="60">
        <v>0.105965</v>
      </c>
      <c r="G2394" s="60">
        <v>-2.3459000000000001E-2</v>
      </c>
      <c r="H2394" s="61">
        <v>0.69389999999999996</v>
      </c>
      <c r="I2394" s="62">
        <v>276</v>
      </c>
      <c r="J2394" s="56" t="s">
        <v>235</v>
      </c>
      <c r="K2394" s="63">
        <v>15.45</v>
      </c>
      <c r="L2394" s="56">
        <f t="shared" si="848"/>
        <v>100</v>
      </c>
      <c r="M2394" s="56">
        <f t="shared" si="849"/>
        <v>100</v>
      </c>
      <c r="N2394" s="56">
        <f t="shared" si="850"/>
        <v>100</v>
      </c>
      <c r="O2394" s="56">
        <f t="shared" si="851"/>
        <v>100</v>
      </c>
      <c r="P2394" s="56">
        <f t="shared" si="852"/>
        <v>100</v>
      </c>
      <c r="Q2394" s="63"/>
      <c r="R2394" s="56"/>
      <c r="S2394" s="60">
        <f t="shared" si="865"/>
        <v>-5.7223268197039712E-3</v>
      </c>
      <c r="T2394" s="64">
        <f t="shared" si="866"/>
        <v>4.551365409622754E-3</v>
      </c>
      <c r="V2394" s="65"/>
      <c r="W2394" s="65"/>
      <c r="Y2394" s="15" t="str">
        <f t="shared" si="853"/>
        <v>EASY</v>
      </c>
      <c r="AA2394" s="66">
        <f t="shared" si="867"/>
        <v>9.9026892798971478E-2</v>
      </c>
      <c r="AB2394">
        <f>LOOKUP($B2394,'07_L1政策步階'!$A$4:$A$14,'07_L1政策步階'!$C$4:$C$14)</f>
        <v>1</v>
      </c>
      <c r="AC2394" s="65"/>
      <c r="AD2394" s="65"/>
      <c r="AE2394" s="65"/>
      <c r="AF2394" s="65"/>
      <c r="AG2394" s="65"/>
      <c r="AH2394" s="65"/>
      <c r="AI2394" s="65"/>
      <c r="AJ2394" s="65"/>
      <c r="AK2394" s="65"/>
      <c r="AL2394">
        <f t="shared" si="854"/>
        <v>100</v>
      </c>
      <c r="AM2394">
        <f t="shared" si="855"/>
        <v>100</v>
      </c>
      <c r="AN2394" t="str">
        <f t="shared" si="856"/>
        <v/>
      </c>
      <c r="AO2394" t="str">
        <f t="shared" si="857"/>
        <v/>
      </c>
      <c r="AP2394" t="str">
        <f t="shared" si="858"/>
        <v/>
      </c>
      <c r="AQ2394" t="str">
        <f t="shared" si="859"/>
        <v/>
      </c>
      <c r="AR2394" t="str">
        <f t="shared" si="860"/>
        <v/>
      </c>
      <c r="AS2394" t="str">
        <f t="shared" si="861"/>
        <v/>
      </c>
      <c r="AT2394" t="str">
        <f t="shared" si="862"/>
        <v/>
      </c>
      <c r="AU2394" t="str">
        <f t="shared" si="863"/>
        <v/>
      </c>
      <c r="AV2394" t="str">
        <f t="shared" si="864"/>
        <v/>
      </c>
      <c r="AW2394">
        <f>'01_指標庫'!$H$4*ISNUMBER($F2394)+'01_指標庫'!$H$5*ISNUMBER($AA2394)+'01_指標庫'!$H$6*ISNUMBER($G2394)+'01_指標庫'!$H$7*ISNUMBER($H2394)+'01_指標庫'!$H$8*ISNUMBER($AF2394)+'01_指標庫'!$H$9*ISNUMBER($AG2394)+'01_指標庫'!$H$10*ISNUMBER($AB2394)+'01_指標庫'!$H$11*ISNUMBER($AC2394)+'01_指標庫'!$H$12*ISNUMBER($AD2394)+'01_指標庫'!$H$13*ISNUMBER($AE2394)+'01_指標庫'!$H$14*ISNUMBER($I2394)+'01_指標庫'!$H$15*ISNUMBER($AH2394)+'01_指標庫'!$H$16*ISNUMBER($K2394)+'01_指標庫'!$H$17*ISNUMBER($AI2394)+'01_指標庫'!$H$18*ISNUMBER($AJ2394)+'01_指標庫'!$H$19*ISNUMBER($AK2394)+'01_指標庫'!$H$20*ISNUMBER($BB2394)+'01_指標庫'!$H$21*ISNUMBER($BC2394)</f>
        <v>51</v>
      </c>
      <c r="AX2394">
        <f>IF(AW2394=0,50,ROUND(('01_指標庫'!$H$4*IF(ISNUMBER($F2394),L2394,0)+'01_指標庫'!$H$5*IF(ISNUMBER($AA2394),AL2394,0)+'01_指標庫'!$H$6*IF(ISNUMBER($G2394),M2394,0)+'01_指標庫'!$H$7*IF(ISNUMBER($H2394),N2394,0)+'01_指標庫'!$H$8*IF(ISNUMBER($AF2394),AQ2394,0)+'01_指標庫'!$H$9*IF(ISNUMBER($AG2394),AR2394,0)+'01_指標庫'!$H$10*IF(ISNUMBER($AB2394),AM2394,0)+'01_指標庫'!$H$11*IF(ISNUMBER($AC2394),AN2394,0)+'01_指標庫'!$H$12*IF(ISNUMBER($AD2394),AO2394,0)+'01_指標庫'!$H$13*IF(ISNUMBER($AE2394),AP2394,0)+'01_指標庫'!$H$14*IF(ISNUMBER($I2394),O2394,0)+'01_指標庫'!$H$15*IF(ISNUMBER($AH2394),AS2394,0)+'01_指標庫'!$H$16*IF(ISNUMBER($K2394),P2394,0)+'01_指標庫'!$H$17*IF(ISNUMBER($AI2394),AT2394,0)+'01_指標庫'!$H$18*IF(ISNUMBER($AJ2394),AU2394,0)+'01_指標庫'!$H$19*IF(ISNUMBER($AK2394),AV2394,0)+'01_指標庫'!$H$20*IF(ISNUMBER($BB2394),BB2394,0)+'01_指標庫'!$H$21*IF(ISNUMBER($BC2394),BC2394,0))/AW2394,1))</f>
        <v>94.1</v>
      </c>
      <c r="AY2394" s="67"/>
      <c r="AZ2394" s="67"/>
      <c r="BA2394" s="66">
        <f t="shared" si="868"/>
        <v>-5.1112642324335766E-4</v>
      </c>
      <c r="BB2394">
        <f t="shared" si="869"/>
        <v>50</v>
      </c>
      <c r="BC2394" t="str">
        <f t="shared" si="870"/>
        <v/>
      </c>
    </row>
    <row r="2395" spans="1:55" ht="15" customHeight="1">
      <c r="A2395" s="56">
        <v>2391</v>
      </c>
      <c r="B2395" s="57">
        <v>46031</v>
      </c>
      <c r="C2395" s="56">
        <v>2026</v>
      </c>
      <c r="D2395" s="58" t="s">
        <v>234</v>
      </c>
      <c r="E2395" s="59">
        <v>25766.26</v>
      </c>
      <c r="F2395" s="60">
        <v>0.11587699999999999</v>
      </c>
      <c r="G2395" s="60">
        <v>-1.3537E-2</v>
      </c>
      <c r="H2395" s="61">
        <v>0.73470000000000002</v>
      </c>
      <c r="I2395" s="62">
        <v>274</v>
      </c>
      <c r="J2395" s="56" t="s">
        <v>235</v>
      </c>
      <c r="K2395" s="63">
        <v>14.49</v>
      </c>
      <c r="L2395" s="56">
        <f t="shared" si="848"/>
        <v>100</v>
      </c>
      <c r="M2395" s="56">
        <f t="shared" si="849"/>
        <v>100</v>
      </c>
      <c r="N2395" s="56">
        <f t="shared" si="850"/>
        <v>100</v>
      </c>
      <c r="O2395" s="56">
        <f t="shared" si="851"/>
        <v>100</v>
      </c>
      <c r="P2395" s="56">
        <f t="shared" si="852"/>
        <v>100</v>
      </c>
      <c r="Q2395" s="63"/>
      <c r="R2395" s="56"/>
      <c r="S2395" s="60">
        <f t="shared" si="865"/>
        <v>1.0160308306314647E-2</v>
      </c>
      <c r="T2395" s="64">
        <f t="shared" si="866"/>
        <v>-6.2135922330097015E-2</v>
      </c>
      <c r="V2395" s="65"/>
      <c r="W2395" s="65"/>
      <c r="Y2395" s="15" t="str">
        <f t="shared" si="853"/>
        <v>EASY</v>
      </c>
      <c r="AA2395" s="66">
        <f t="shared" si="867"/>
        <v>9.7510149735640983E-2</v>
      </c>
      <c r="AB2395">
        <f>LOOKUP($B2395,'07_L1政策步階'!$A$4:$A$14,'07_L1政策步階'!$C$4:$C$14)</f>
        <v>1</v>
      </c>
      <c r="AC2395" s="65"/>
      <c r="AD2395" s="65"/>
      <c r="AE2395" s="65"/>
      <c r="AF2395" s="65"/>
      <c r="AG2395" s="65"/>
      <c r="AH2395" s="65"/>
      <c r="AI2395" s="65"/>
      <c r="AJ2395" s="65"/>
      <c r="AK2395" s="65"/>
      <c r="AL2395">
        <f t="shared" si="854"/>
        <v>100</v>
      </c>
      <c r="AM2395">
        <f t="shared" si="855"/>
        <v>100</v>
      </c>
      <c r="AN2395" t="str">
        <f t="shared" si="856"/>
        <v/>
      </c>
      <c r="AO2395" t="str">
        <f t="shared" si="857"/>
        <v/>
      </c>
      <c r="AP2395" t="str">
        <f t="shared" si="858"/>
        <v/>
      </c>
      <c r="AQ2395" t="str">
        <f t="shared" si="859"/>
        <v/>
      </c>
      <c r="AR2395" t="str">
        <f t="shared" si="860"/>
        <v/>
      </c>
      <c r="AS2395" t="str">
        <f t="shared" si="861"/>
        <v/>
      </c>
      <c r="AT2395" t="str">
        <f t="shared" si="862"/>
        <v/>
      </c>
      <c r="AU2395" t="str">
        <f t="shared" si="863"/>
        <v/>
      </c>
      <c r="AV2395" t="str">
        <f t="shared" si="864"/>
        <v/>
      </c>
      <c r="AW2395">
        <f>'01_指標庫'!$H$4*ISNUMBER($F2395)+'01_指標庫'!$H$5*ISNUMBER($AA2395)+'01_指標庫'!$H$6*ISNUMBER($G2395)+'01_指標庫'!$H$7*ISNUMBER($H2395)+'01_指標庫'!$H$8*ISNUMBER($AF2395)+'01_指標庫'!$H$9*ISNUMBER($AG2395)+'01_指標庫'!$H$10*ISNUMBER($AB2395)+'01_指標庫'!$H$11*ISNUMBER($AC2395)+'01_指標庫'!$H$12*ISNUMBER($AD2395)+'01_指標庫'!$H$13*ISNUMBER($AE2395)+'01_指標庫'!$H$14*ISNUMBER($I2395)+'01_指標庫'!$H$15*ISNUMBER($AH2395)+'01_指標庫'!$H$16*ISNUMBER($K2395)+'01_指標庫'!$H$17*ISNUMBER($AI2395)+'01_指標庫'!$H$18*ISNUMBER($AJ2395)+'01_指標庫'!$H$19*ISNUMBER($AK2395)+'01_指標庫'!$H$20*ISNUMBER($BB2395)+'01_指標庫'!$H$21*ISNUMBER($BC2395)</f>
        <v>51</v>
      </c>
      <c r="AX2395">
        <f>IF(AW2395=0,50,ROUND(('01_指標庫'!$H$4*IF(ISNUMBER($F2395),L2395,0)+'01_指標庫'!$H$5*IF(ISNUMBER($AA2395),AL2395,0)+'01_指標庫'!$H$6*IF(ISNUMBER($G2395),M2395,0)+'01_指標庫'!$H$7*IF(ISNUMBER($H2395),N2395,0)+'01_指標庫'!$H$8*IF(ISNUMBER($AF2395),AQ2395,0)+'01_指標庫'!$H$9*IF(ISNUMBER($AG2395),AR2395,0)+'01_指標庫'!$H$10*IF(ISNUMBER($AB2395),AM2395,0)+'01_指標庫'!$H$11*IF(ISNUMBER($AC2395),AN2395,0)+'01_指標庫'!$H$12*IF(ISNUMBER($AD2395),AO2395,0)+'01_指標庫'!$H$13*IF(ISNUMBER($AE2395),AP2395,0)+'01_指標庫'!$H$14*IF(ISNUMBER($I2395),O2395,0)+'01_指標庫'!$H$15*IF(ISNUMBER($AH2395),AS2395,0)+'01_指標庫'!$H$16*IF(ISNUMBER($K2395),P2395,0)+'01_指標庫'!$H$17*IF(ISNUMBER($AI2395),AT2395,0)+'01_指標庫'!$H$18*IF(ISNUMBER($AJ2395),AU2395,0)+'01_指標庫'!$H$19*IF(ISNUMBER($AK2395),AV2395,0)+'01_指標庫'!$H$20*IF(ISNUMBER($BB2395),BB2395,0)+'01_指標庫'!$H$21*IF(ISNUMBER($BC2395),BC2395,0))/AW2395,1))</f>
        <v>94.1</v>
      </c>
      <c r="AY2395" s="67"/>
      <c r="AZ2395" s="67"/>
      <c r="BA2395" s="66">
        <f t="shared" si="868"/>
        <v>3.4492706370290449E-3</v>
      </c>
      <c r="BB2395">
        <f t="shared" si="869"/>
        <v>50</v>
      </c>
      <c r="BC2395" t="str">
        <f t="shared" si="870"/>
        <v/>
      </c>
    </row>
    <row r="2396" spans="1:55" ht="15" customHeight="1">
      <c r="A2396" s="56">
        <v>2392</v>
      </c>
      <c r="B2396" s="57">
        <v>46034</v>
      </c>
      <c r="C2396" s="56">
        <v>2026</v>
      </c>
      <c r="D2396" s="58" t="s">
        <v>236</v>
      </c>
      <c r="E2396" s="59">
        <v>25787.66</v>
      </c>
      <c r="F2396" s="60">
        <v>0.115385</v>
      </c>
      <c r="G2396" s="60">
        <v>-1.2718E-2</v>
      </c>
      <c r="H2396" s="61">
        <v>0.71430000000000005</v>
      </c>
      <c r="I2396" s="62">
        <v>274</v>
      </c>
      <c r="J2396" s="56" t="s">
        <v>235</v>
      </c>
      <c r="K2396" s="63">
        <v>15.12</v>
      </c>
      <c r="L2396" s="56">
        <f t="shared" si="848"/>
        <v>100</v>
      </c>
      <c r="M2396" s="56">
        <f t="shared" si="849"/>
        <v>100</v>
      </c>
      <c r="N2396" s="56">
        <f t="shared" si="850"/>
        <v>100</v>
      </c>
      <c r="O2396" s="56">
        <f t="shared" si="851"/>
        <v>100</v>
      </c>
      <c r="P2396" s="56">
        <f t="shared" si="852"/>
        <v>100</v>
      </c>
      <c r="Q2396" s="63"/>
      <c r="R2396" s="56"/>
      <c r="S2396" s="60">
        <f t="shared" si="865"/>
        <v>8.3054350922484588E-4</v>
      </c>
      <c r="T2396" s="64">
        <f t="shared" si="866"/>
        <v>4.3478260869565188E-2</v>
      </c>
      <c r="V2396" s="65"/>
      <c r="W2396" s="65"/>
      <c r="Y2396" s="15" t="str">
        <f t="shared" si="853"/>
        <v>EASY</v>
      </c>
      <c r="AA2396" s="66">
        <f t="shared" si="867"/>
        <v>9.5829376569173119E-2</v>
      </c>
      <c r="AB2396">
        <f>LOOKUP($B2396,'07_L1政策步階'!$A$4:$A$14,'07_L1政策步階'!$C$4:$C$14)</f>
        <v>1</v>
      </c>
      <c r="AC2396" s="65"/>
      <c r="AD2396" s="65"/>
      <c r="AE2396" s="65"/>
      <c r="AF2396" s="65"/>
      <c r="AG2396" s="65"/>
      <c r="AH2396" s="65"/>
      <c r="AI2396" s="65"/>
      <c r="AJ2396" s="65"/>
      <c r="AK2396" s="65"/>
      <c r="AL2396">
        <f t="shared" si="854"/>
        <v>100</v>
      </c>
      <c r="AM2396">
        <f t="shared" si="855"/>
        <v>100</v>
      </c>
      <c r="AN2396" t="str">
        <f t="shared" si="856"/>
        <v/>
      </c>
      <c r="AO2396" t="str">
        <f t="shared" si="857"/>
        <v/>
      </c>
      <c r="AP2396" t="str">
        <f t="shared" si="858"/>
        <v/>
      </c>
      <c r="AQ2396" t="str">
        <f t="shared" si="859"/>
        <v/>
      </c>
      <c r="AR2396" t="str">
        <f t="shared" si="860"/>
        <v/>
      </c>
      <c r="AS2396" t="str">
        <f t="shared" si="861"/>
        <v/>
      </c>
      <c r="AT2396" t="str">
        <f t="shared" si="862"/>
        <v/>
      </c>
      <c r="AU2396" t="str">
        <f t="shared" si="863"/>
        <v/>
      </c>
      <c r="AV2396" t="str">
        <f t="shared" si="864"/>
        <v/>
      </c>
      <c r="AW2396">
        <f>'01_指標庫'!$H$4*ISNUMBER($F2396)+'01_指標庫'!$H$5*ISNUMBER($AA2396)+'01_指標庫'!$H$6*ISNUMBER($G2396)+'01_指標庫'!$H$7*ISNUMBER($H2396)+'01_指標庫'!$H$8*ISNUMBER($AF2396)+'01_指標庫'!$H$9*ISNUMBER($AG2396)+'01_指標庫'!$H$10*ISNUMBER($AB2396)+'01_指標庫'!$H$11*ISNUMBER($AC2396)+'01_指標庫'!$H$12*ISNUMBER($AD2396)+'01_指標庫'!$H$13*ISNUMBER($AE2396)+'01_指標庫'!$H$14*ISNUMBER($I2396)+'01_指標庫'!$H$15*ISNUMBER($AH2396)+'01_指標庫'!$H$16*ISNUMBER($K2396)+'01_指標庫'!$H$17*ISNUMBER($AI2396)+'01_指標庫'!$H$18*ISNUMBER($AJ2396)+'01_指標庫'!$H$19*ISNUMBER($AK2396)+'01_指標庫'!$H$20*ISNUMBER($BB2396)+'01_指標庫'!$H$21*ISNUMBER($BC2396)</f>
        <v>51</v>
      </c>
      <c r="AX2396">
        <f>IF(AW2396=0,50,ROUND(('01_指標庫'!$H$4*IF(ISNUMBER($F2396),L2396,0)+'01_指標庫'!$H$5*IF(ISNUMBER($AA2396),AL2396,0)+'01_指標庫'!$H$6*IF(ISNUMBER($G2396),M2396,0)+'01_指標庫'!$H$7*IF(ISNUMBER($H2396),N2396,0)+'01_指標庫'!$H$8*IF(ISNUMBER($AF2396),AQ2396,0)+'01_指標庫'!$H$9*IF(ISNUMBER($AG2396),AR2396,0)+'01_指標庫'!$H$10*IF(ISNUMBER($AB2396),AM2396,0)+'01_指標庫'!$H$11*IF(ISNUMBER($AC2396),AN2396,0)+'01_指標庫'!$H$12*IF(ISNUMBER($AD2396),AO2396,0)+'01_指標庫'!$H$13*IF(ISNUMBER($AE2396),AP2396,0)+'01_指標庫'!$H$14*IF(ISNUMBER($I2396),O2396,0)+'01_指標庫'!$H$15*IF(ISNUMBER($AH2396),AS2396,0)+'01_指標庫'!$H$16*IF(ISNUMBER($K2396),P2396,0)+'01_指標庫'!$H$17*IF(ISNUMBER($AI2396),AT2396,0)+'01_指標庫'!$H$18*IF(ISNUMBER($AJ2396),AU2396,0)+'01_指標庫'!$H$19*IF(ISNUMBER($AK2396),AV2396,0)+'01_指標庫'!$H$20*IF(ISNUMBER($BB2396),BB2396,0)+'01_指標庫'!$H$21*IF(ISNUMBER($BC2396),BC2396,0))/AW2396,1))</f>
        <v>94.1</v>
      </c>
      <c r="AY2396" s="67"/>
      <c r="AZ2396" s="67"/>
      <c r="BA2396" s="66">
        <f t="shared" si="868"/>
        <v>5.9136734630462762E-3</v>
      </c>
      <c r="BB2396">
        <f t="shared" si="869"/>
        <v>50</v>
      </c>
      <c r="BC2396" t="str">
        <f t="shared" si="870"/>
        <v/>
      </c>
    </row>
    <row r="2397" spans="1:55" ht="15" customHeight="1">
      <c r="A2397" s="56">
        <v>2393</v>
      </c>
      <c r="B2397" s="57">
        <v>46035</v>
      </c>
      <c r="C2397" s="56">
        <v>2026</v>
      </c>
      <c r="D2397" s="58" t="s">
        <v>237</v>
      </c>
      <c r="E2397" s="59">
        <v>25741.95</v>
      </c>
      <c r="F2397" s="60">
        <v>0.111979</v>
      </c>
      <c r="G2397" s="60">
        <v>-1.4468E-2</v>
      </c>
      <c r="H2397" s="61">
        <v>0.71430000000000005</v>
      </c>
      <c r="I2397" s="62">
        <v>275</v>
      </c>
      <c r="J2397" s="56" t="s">
        <v>235</v>
      </c>
      <c r="K2397" s="63">
        <v>15.98</v>
      </c>
      <c r="L2397" s="56">
        <f t="shared" si="848"/>
        <v>100</v>
      </c>
      <c r="M2397" s="56">
        <f t="shared" si="849"/>
        <v>100</v>
      </c>
      <c r="N2397" s="56">
        <f t="shared" si="850"/>
        <v>100</v>
      </c>
      <c r="O2397" s="56">
        <f t="shared" si="851"/>
        <v>100</v>
      </c>
      <c r="P2397" s="56">
        <f t="shared" si="852"/>
        <v>100</v>
      </c>
      <c r="Q2397" s="63"/>
      <c r="R2397" s="56"/>
      <c r="S2397" s="60">
        <f t="shared" si="865"/>
        <v>-1.7725532289474266E-3</v>
      </c>
      <c r="T2397" s="64">
        <f t="shared" si="866"/>
        <v>5.6878306878306972E-2</v>
      </c>
      <c r="V2397" s="65"/>
      <c r="W2397" s="65"/>
      <c r="Y2397" s="15" t="str">
        <f t="shared" si="853"/>
        <v>EASY</v>
      </c>
      <c r="AA2397" s="66">
        <f t="shared" si="867"/>
        <v>9.4428856558197216E-2</v>
      </c>
      <c r="AB2397">
        <f>LOOKUP($B2397,'07_L1政策步階'!$A$4:$A$14,'07_L1政策步階'!$C$4:$C$14)</f>
        <v>1</v>
      </c>
      <c r="AC2397" s="65"/>
      <c r="AD2397" s="65"/>
      <c r="AE2397" s="65"/>
      <c r="AF2397" s="65"/>
      <c r="AG2397" s="65"/>
      <c r="AH2397" s="65"/>
      <c r="AI2397" s="65"/>
      <c r="AJ2397" s="65"/>
      <c r="AK2397" s="65"/>
      <c r="AL2397">
        <f t="shared" si="854"/>
        <v>100</v>
      </c>
      <c r="AM2397">
        <f t="shared" si="855"/>
        <v>100</v>
      </c>
      <c r="AN2397" t="str">
        <f t="shared" si="856"/>
        <v/>
      </c>
      <c r="AO2397" t="str">
        <f t="shared" si="857"/>
        <v/>
      </c>
      <c r="AP2397" t="str">
        <f t="shared" si="858"/>
        <v/>
      </c>
      <c r="AQ2397" t="str">
        <f t="shared" si="859"/>
        <v/>
      </c>
      <c r="AR2397" t="str">
        <f t="shared" si="860"/>
        <v/>
      </c>
      <c r="AS2397" t="str">
        <f t="shared" si="861"/>
        <v/>
      </c>
      <c r="AT2397" t="str">
        <f t="shared" si="862"/>
        <v/>
      </c>
      <c r="AU2397" t="str">
        <f t="shared" si="863"/>
        <v/>
      </c>
      <c r="AV2397" t="str">
        <f t="shared" si="864"/>
        <v/>
      </c>
      <c r="AW2397">
        <f>'01_指標庫'!$H$4*ISNUMBER($F2397)+'01_指標庫'!$H$5*ISNUMBER($AA2397)+'01_指標庫'!$H$6*ISNUMBER($G2397)+'01_指標庫'!$H$7*ISNUMBER($H2397)+'01_指標庫'!$H$8*ISNUMBER($AF2397)+'01_指標庫'!$H$9*ISNUMBER($AG2397)+'01_指標庫'!$H$10*ISNUMBER($AB2397)+'01_指標庫'!$H$11*ISNUMBER($AC2397)+'01_指標庫'!$H$12*ISNUMBER($AD2397)+'01_指標庫'!$H$13*ISNUMBER($AE2397)+'01_指標庫'!$H$14*ISNUMBER($I2397)+'01_指標庫'!$H$15*ISNUMBER($AH2397)+'01_指標庫'!$H$16*ISNUMBER($K2397)+'01_指標庫'!$H$17*ISNUMBER($AI2397)+'01_指標庫'!$H$18*ISNUMBER($AJ2397)+'01_指標庫'!$H$19*ISNUMBER($AK2397)+'01_指標庫'!$H$20*ISNUMBER($BB2397)+'01_指標庫'!$H$21*ISNUMBER($BC2397)</f>
        <v>51</v>
      </c>
      <c r="AX2397">
        <f>IF(AW2397=0,50,ROUND(('01_指標庫'!$H$4*IF(ISNUMBER($F2397),L2397,0)+'01_指標庫'!$H$5*IF(ISNUMBER($AA2397),AL2397,0)+'01_指標庫'!$H$6*IF(ISNUMBER($G2397),M2397,0)+'01_指標庫'!$H$7*IF(ISNUMBER($H2397),N2397,0)+'01_指標庫'!$H$8*IF(ISNUMBER($AF2397),AQ2397,0)+'01_指標庫'!$H$9*IF(ISNUMBER($AG2397),AR2397,0)+'01_指標庫'!$H$10*IF(ISNUMBER($AB2397),AM2397,0)+'01_指標庫'!$H$11*IF(ISNUMBER($AC2397),AN2397,0)+'01_指標庫'!$H$12*IF(ISNUMBER($AD2397),AO2397,0)+'01_指標庫'!$H$13*IF(ISNUMBER($AE2397),AP2397,0)+'01_指標庫'!$H$14*IF(ISNUMBER($I2397),O2397,0)+'01_指標庫'!$H$15*IF(ISNUMBER($AH2397),AS2397,0)+'01_指標庫'!$H$16*IF(ISNUMBER($K2397),P2397,0)+'01_指標庫'!$H$17*IF(ISNUMBER($AI2397),AT2397,0)+'01_指標庫'!$H$18*IF(ISNUMBER($AJ2397),AU2397,0)+'01_指標庫'!$H$19*IF(ISNUMBER($AK2397),AV2397,0)+'01_指標庫'!$H$20*IF(ISNUMBER($BB2397),BB2397,0)+'01_指標庫'!$H$21*IF(ISNUMBER($BC2397),BC2397,0))/AW2397,1))</f>
        <v>94.1</v>
      </c>
      <c r="AY2397" s="67"/>
      <c r="AZ2397" s="67"/>
      <c r="BA2397" s="66">
        <f t="shared" si="868"/>
        <v>5.8620336479462409E-3</v>
      </c>
      <c r="BB2397">
        <f t="shared" si="869"/>
        <v>50</v>
      </c>
      <c r="BC2397" t="str">
        <f t="shared" si="870"/>
        <v/>
      </c>
    </row>
    <row r="2398" spans="1:55" ht="15" customHeight="1">
      <c r="A2398" s="56">
        <v>2394</v>
      </c>
      <c r="B2398" s="57">
        <v>46036</v>
      </c>
      <c r="C2398" s="56">
        <v>2026</v>
      </c>
      <c r="D2398" s="58" t="s">
        <v>238</v>
      </c>
      <c r="E2398" s="59">
        <v>25465.94</v>
      </c>
      <c r="F2398" s="60">
        <v>9.8588999999999996E-2</v>
      </c>
      <c r="G2398" s="60">
        <v>-2.5035000000000002E-2</v>
      </c>
      <c r="H2398" s="61">
        <v>0.69389999999999996</v>
      </c>
      <c r="I2398" s="62">
        <v>276</v>
      </c>
      <c r="J2398" s="56" t="s">
        <v>235</v>
      </c>
      <c r="K2398" s="63">
        <v>16.75</v>
      </c>
      <c r="L2398" s="56">
        <f t="shared" si="848"/>
        <v>100</v>
      </c>
      <c r="M2398" s="56">
        <f t="shared" si="849"/>
        <v>100</v>
      </c>
      <c r="N2398" s="56">
        <f t="shared" si="850"/>
        <v>100</v>
      </c>
      <c r="O2398" s="56">
        <f t="shared" si="851"/>
        <v>100</v>
      </c>
      <c r="P2398" s="56">
        <f t="shared" si="852"/>
        <v>100</v>
      </c>
      <c r="Q2398" s="63"/>
      <c r="R2398" s="56"/>
      <c r="S2398" s="60">
        <f t="shared" si="865"/>
        <v>-1.0722186936110156E-2</v>
      </c>
      <c r="T2398" s="64">
        <f t="shared" si="866"/>
        <v>4.8185231539424223E-2</v>
      </c>
      <c r="V2398" s="65"/>
      <c r="W2398" s="65"/>
      <c r="Y2398" s="15" t="str">
        <f t="shared" si="853"/>
        <v>EASY</v>
      </c>
      <c r="AA2398" s="66">
        <f t="shared" si="867"/>
        <v>9.2630520630184732E-2</v>
      </c>
      <c r="AB2398">
        <f>LOOKUP($B2398,'07_L1政策步階'!$A$4:$A$14,'07_L1政策步階'!$C$4:$C$14)</f>
        <v>1</v>
      </c>
      <c r="AC2398" s="65"/>
      <c r="AD2398" s="65"/>
      <c r="AE2398" s="65"/>
      <c r="AF2398" s="65"/>
      <c r="AG2398" s="65"/>
      <c r="AH2398" s="65"/>
      <c r="AI2398" s="65"/>
      <c r="AJ2398" s="65"/>
      <c r="AK2398" s="65"/>
      <c r="AL2398">
        <f t="shared" si="854"/>
        <v>100</v>
      </c>
      <c r="AM2398">
        <f t="shared" si="855"/>
        <v>100</v>
      </c>
      <c r="AN2398" t="str">
        <f t="shared" si="856"/>
        <v/>
      </c>
      <c r="AO2398" t="str">
        <f t="shared" si="857"/>
        <v/>
      </c>
      <c r="AP2398" t="str">
        <f t="shared" si="858"/>
        <v/>
      </c>
      <c r="AQ2398" t="str">
        <f t="shared" si="859"/>
        <v/>
      </c>
      <c r="AR2398" t="str">
        <f t="shared" si="860"/>
        <v/>
      </c>
      <c r="AS2398" t="str">
        <f t="shared" si="861"/>
        <v/>
      </c>
      <c r="AT2398" t="str">
        <f t="shared" si="862"/>
        <v/>
      </c>
      <c r="AU2398" t="str">
        <f t="shared" si="863"/>
        <v/>
      </c>
      <c r="AV2398" t="str">
        <f t="shared" si="864"/>
        <v/>
      </c>
      <c r="AW2398">
        <f>'01_指標庫'!$H$4*ISNUMBER($F2398)+'01_指標庫'!$H$5*ISNUMBER($AA2398)+'01_指標庫'!$H$6*ISNUMBER($G2398)+'01_指標庫'!$H$7*ISNUMBER($H2398)+'01_指標庫'!$H$8*ISNUMBER($AF2398)+'01_指標庫'!$H$9*ISNUMBER($AG2398)+'01_指標庫'!$H$10*ISNUMBER($AB2398)+'01_指標庫'!$H$11*ISNUMBER($AC2398)+'01_指標庫'!$H$12*ISNUMBER($AD2398)+'01_指標庫'!$H$13*ISNUMBER($AE2398)+'01_指標庫'!$H$14*ISNUMBER($I2398)+'01_指標庫'!$H$15*ISNUMBER($AH2398)+'01_指標庫'!$H$16*ISNUMBER($K2398)+'01_指標庫'!$H$17*ISNUMBER($AI2398)+'01_指標庫'!$H$18*ISNUMBER($AJ2398)+'01_指標庫'!$H$19*ISNUMBER($AK2398)+'01_指標庫'!$H$20*ISNUMBER($BB2398)+'01_指標庫'!$H$21*ISNUMBER($BC2398)</f>
        <v>51</v>
      </c>
      <c r="AX2398">
        <f>IF(AW2398=0,50,ROUND(('01_指標庫'!$H$4*IF(ISNUMBER($F2398),L2398,0)+'01_指標庫'!$H$5*IF(ISNUMBER($AA2398),AL2398,0)+'01_指標庫'!$H$6*IF(ISNUMBER($G2398),M2398,0)+'01_指標庫'!$H$7*IF(ISNUMBER($H2398),N2398,0)+'01_指標庫'!$H$8*IF(ISNUMBER($AF2398),AQ2398,0)+'01_指標庫'!$H$9*IF(ISNUMBER($AG2398),AR2398,0)+'01_指標庫'!$H$10*IF(ISNUMBER($AB2398),AM2398,0)+'01_指標庫'!$H$11*IF(ISNUMBER($AC2398),AN2398,0)+'01_指標庫'!$H$12*IF(ISNUMBER($AD2398),AO2398,0)+'01_指標庫'!$H$13*IF(ISNUMBER($AE2398),AP2398,0)+'01_指標庫'!$H$14*IF(ISNUMBER($I2398),O2398,0)+'01_指標庫'!$H$15*IF(ISNUMBER($AH2398),AS2398,0)+'01_指標庫'!$H$16*IF(ISNUMBER($K2398),P2398,0)+'01_指標庫'!$H$17*IF(ISNUMBER($AI2398),AT2398,0)+'01_指標庫'!$H$18*IF(ISNUMBER($AJ2398),AU2398,0)+'01_指標庫'!$H$19*IF(ISNUMBER($AK2398),AV2398,0)+'01_指標庫'!$H$20*IF(ISNUMBER($BB2398),BB2398,0)+'01_指標庫'!$H$21*IF(ISNUMBER($BC2398),BC2398,0))/AW2398,1))</f>
        <v>94.1</v>
      </c>
      <c r="AY2398" s="67"/>
      <c r="AZ2398" s="67"/>
      <c r="BA2398" s="66">
        <f t="shared" si="868"/>
        <v>4.3769501713766257E-3</v>
      </c>
      <c r="BB2398">
        <f t="shared" si="869"/>
        <v>50</v>
      </c>
      <c r="BC2398" t="str">
        <f t="shared" si="870"/>
        <v/>
      </c>
    </row>
    <row r="2399" spans="1:55" ht="15" customHeight="1">
      <c r="A2399" s="56">
        <v>2395</v>
      </c>
      <c r="B2399" s="57">
        <v>46037</v>
      </c>
      <c r="C2399" s="56">
        <v>2026</v>
      </c>
      <c r="D2399" s="58" t="s">
        <v>239</v>
      </c>
      <c r="E2399" s="59">
        <v>25547.07</v>
      </c>
      <c r="F2399" s="60">
        <v>0.100601</v>
      </c>
      <c r="G2399" s="60">
        <v>-2.1929000000000001E-2</v>
      </c>
      <c r="H2399" s="61">
        <v>0.71430000000000005</v>
      </c>
      <c r="I2399" s="62">
        <v>271</v>
      </c>
      <c r="J2399" s="56" t="s">
        <v>235</v>
      </c>
      <c r="K2399" s="63">
        <v>15.84</v>
      </c>
      <c r="L2399" s="56">
        <f t="shared" si="848"/>
        <v>100</v>
      </c>
      <c r="M2399" s="56">
        <f t="shared" si="849"/>
        <v>100</v>
      </c>
      <c r="N2399" s="56">
        <f t="shared" si="850"/>
        <v>100</v>
      </c>
      <c r="O2399" s="56">
        <f t="shared" si="851"/>
        <v>100</v>
      </c>
      <c r="P2399" s="56">
        <f t="shared" si="852"/>
        <v>100</v>
      </c>
      <c r="Q2399" s="63"/>
      <c r="R2399" s="56"/>
      <c r="S2399" s="60">
        <f t="shared" si="865"/>
        <v>3.1858238886921519E-3</v>
      </c>
      <c r="T2399" s="64">
        <f t="shared" si="866"/>
        <v>-5.4328358208955208E-2</v>
      </c>
      <c r="V2399" s="65"/>
      <c r="W2399" s="65"/>
      <c r="Y2399" s="15" t="str">
        <f t="shared" si="853"/>
        <v>EASY</v>
      </c>
      <c r="AA2399" s="66">
        <f t="shared" si="867"/>
        <v>9.0788200133506747E-2</v>
      </c>
      <c r="AB2399">
        <f>LOOKUP($B2399,'07_L1政策步階'!$A$4:$A$14,'07_L1政策步階'!$C$4:$C$14)</f>
        <v>1</v>
      </c>
      <c r="AC2399" s="65"/>
      <c r="AD2399" s="65"/>
      <c r="AE2399" s="65"/>
      <c r="AF2399" s="65"/>
      <c r="AG2399" s="65"/>
      <c r="AH2399" s="65"/>
      <c r="AI2399" s="65"/>
      <c r="AJ2399" s="65"/>
      <c r="AK2399" s="65"/>
      <c r="AL2399">
        <f t="shared" si="854"/>
        <v>100</v>
      </c>
      <c r="AM2399">
        <f t="shared" si="855"/>
        <v>100</v>
      </c>
      <c r="AN2399" t="str">
        <f t="shared" si="856"/>
        <v/>
      </c>
      <c r="AO2399" t="str">
        <f t="shared" si="857"/>
        <v/>
      </c>
      <c r="AP2399" t="str">
        <f t="shared" si="858"/>
        <v/>
      </c>
      <c r="AQ2399" t="str">
        <f t="shared" si="859"/>
        <v/>
      </c>
      <c r="AR2399" t="str">
        <f t="shared" si="860"/>
        <v/>
      </c>
      <c r="AS2399" t="str">
        <f t="shared" si="861"/>
        <v/>
      </c>
      <c r="AT2399" t="str">
        <f t="shared" si="862"/>
        <v/>
      </c>
      <c r="AU2399" t="str">
        <f t="shared" si="863"/>
        <v/>
      </c>
      <c r="AV2399" t="str">
        <f t="shared" si="864"/>
        <v/>
      </c>
      <c r="AW2399">
        <f>'01_指標庫'!$H$4*ISNUMBER($F2399)+'01_指標庫'!$H$5*ISNUMBER($AA2399)+'01_指標庫'!$H$6*ISNUMBER($G2399)+'01_指標庫'!$H$7*ISNUMBER($H2399)+'01_指標庫'!$H$8*ISNUMBER($AF2399)+'01_指標庫'!$H$9*ISNUMBER($AG2399)+'01_指標庫'!$H$10*ISNUMBER($AB2399)+'01_指標庫'!$H$11*ISNUMBER($AC2399)+'01_指標庫'!$H$12*ISNUMBER($AD2399)+'01_指標庫'!$H$13*ISNUMBER($AE2399)+'01_指標庫'!$H$14*ISNUMBER($I2399)+'01_指標庫'!$H$15*ISNUMBER($AH2399)+'01_指標庫'!$H$16*ISNUMBER($K2399)+'01_指標庫'!$H$17*ISNUMBER($AI2399)+'01_指標庫'!$H$18*ISNUMBER($AJ2399)+'01_指標庫'!$H$19*ISNUMBER($AK2399)+'01_指標庫'!$H$20*ISNUMBER($BB2399)+'01_指標庫'!$H$21*ISNUMBER($BC2399)</f>
        <v>51</v>
      </c>
      <c r="AX2399">
        <f>IF(AW2399=0,50,ROUND(('01_指標庫'!$H$4*IF(ISNUMBER($F2399),L2399,0)+'01_指標庫'!$H$5*IF(ISNUMBER($AA2399),AL2399,0)+'01_指標庫'!$H$6*IF(ISNUMBER($G2399),M2399,0)+'01_指標庫'!$H$7*IF(ISNUMBER($H2399),N2399,0)+'01_指標庫'!$H$8*IF(ISNUMBER($AF2399),AQ2399,0)+'01_指標庫'!$H$9*IF(ISNUMBER($AG2399),AR2399,0)+'01_指標庫'!$H$10*IF(ISNUMBER($AB2399),AM2399,0)+'01_指標庫'!$H$11*IF(ISNUMBER($AC2399),AN2399,0)+'01_指標庫'!$H$12*IF(ISNUMBER($AD2399),AO2399,0)+'01_指標庫'!$H$13*IF(ISNUMBER($AE2399),AP2399,0)+'01_指標庫'!$H$14*IF(ISNUMBER($I2399),O2399,0)+'01_指標庫'!$H$15*IF(ISNUMBER($AH2399),AS2399,0)+'01_指標庫'!$H$16*IF(ISNUMBER($K2399),P2399,0)+'01_指標庫'!$H$17*IF(ISNUMBER($AI2399),AT2399,0)+'01_指標庫'!$H$18*IF(ISNUMBER($AJ2399),AU2399,0)+'01_指標庫'!$H$19*IF(ISNUMBER($AK2399),AV2399,0)+'01_指標庫'!$H$20*IF(ISNUMBER($BB2399),BB2399,0)+'01_指標庫'!$H$21*IF(ISNUMBER($BC2399),BC2399,0))/AW2399,1))</f>
        <v>94.1</v>
      </c>
      <c r="AY2399" s="67"/>
      <c r="AZ2399" s="67"/>
      <c r="BA2399" s="66">
        <f t="shared" si="868"/>
        <v>3.5221738023911708E-3</v>
      </c>
      <c r="BB2399">
        <f t="shared" si="869"/>
        <v>50</v>
      </c>
      <c r="BC2399" t="str">
        <f t="shared" si="870"/>
        <v/>
      </c>
    </row>
    <row r="2400" spans="1:55" ht="15" customHeight="1">
      <c r="A2400" s="56">
        <v>2396</v>
      </c>
      <c r="B2400" s="57">
        <v>46038</v>
      </c>
      <c r="C2400" s="56">
        <v>2026</v>
      </c>
      <c r="D2400" s="58" t="s">
        <v>234</v>
      </c>
      <c r="E2400" s="59">
        <v>25529.26</v>
      </c>
      <c r="F2400" s="60">
        <v>9.8391999999999993E-2</v>
      </c>
      <c r="G2400" s="60">
        <v>-2.2610999999999999E-2</v>
      </c>
      <c r="H2400" s="61">
        <v>0.69389999999999996</v>
      </c>
      <c r="I2400" s="62">
        <v>265</v>
      </c>
      <c r="J2400" s="56" t="s">
        <v>235</v>
      </c>
      <c r="K2400" s="63">
        <v>15.86</v>
      </c>
      <c r="L2400" s="56">
        <f t="shared" si="848"/>
        <v>100</v>
      </c>
      <c r="M2400" s="56">
        <f t="shared" si="849"/>
        <v>100</v>
      </c>
      <c r="N2400" s="56">
        <f t="shared" si="850"/>
        <v>100</v>
      </c>
      <c r="O2400" s="56">
        <f t="shared" si="851"/>
        <v>100</v>
      </c>
      <c r="P2400" s="56">
        <f t="shared" si="852"/>
        <v>100</v>
      </c>
      <c r="Q2400" s="63"/>
      <c r="R2400" s="56"/>
      <c r="S2400" s="60">
        <f t="shared" si="865"/>
        <v>-6.9714452577152031E-4</v>
      </c>
      <c r="T2400" s="64">
        <f t="shared" si="866"/>
        <v>1.2626262626262985E-3</v>
      </c>
      <c r="V2400" s="65"/>
      <c r="W2400" s="65"/>
      <c r="Y2400" s="15" t="str">
        <f t="shared" si="853"/>
        <v>EASY</v>
      </c>
      <c r="AA2400" s="66">
        <f t="shared" si="867"/>
        <v>8.9438994027527308E-2</v>
      </c>
      <c r="AB2400">
        <f>LOOKUP($B2400,'07_L1政策步階'!$A$4:$A$14,'07_L1政策步階'!$C$4:$C$14)</f>
        <v>1</v>
      </c>
      <c r="AC2400" s="65"/>
      <c r="AD2400" s="65"/>
      <c r="AE2400" s="65"/>
      <c r="AF2400" s="65"/>
      <c r="AG2400" s="65"/>
      <c r="AH2400" s="65"/>
      <c r="AI2400" s="65"/>
      <c r="AJ2400" s="65"/>
      <c r="AK2400" s="65"/>
      <c r="AL2400">
        <f t="shared" si="854"/>
        <v>100</v>
      </c>
      <c r="AM2400">
        <f t="shared" si="855"/>
        <v>100</v>
      </c>
      <c r="AN2400" t="str">
        <f t="shared" si="856"/>
        <v/>
      </c>
      <c r="AO2400" t="str">
        <f t="shared" si="857"/>
        <v/>
      </c>
      <c r="AP2400" t="str">
        <f t="shared" si="858"/>
        <v/>
      </c>
      <c r="AQ2400" t="str">
        <f t="shared" si="859"/>
        <v/>
      </c>
      <c r="AR2400" t="str">
        <f t="shared" si="860"/>
        <v/>
      </c>
      <c r="AS2400" t="str">
        <f t="shared" si="861"/>
        <v/>
      </c>
      <c r="AT2400" t="str">
        <f t="shared" si="862"/>
        <v/>
      </c>
      <c r="AU2400" t="str">
        <f t="shared" si="863"/>
        <v/>
      </c>
      <c r="AV2400" t="str">
        <f t="shared" si="864"/>
        <v/>
      </c>
      <c r="AW2400">
        <f>'01_指標庫'!$H$4*ISNUMBER($F2400)+'01_指標庫'!$H$5*ISNUMBER($AA2400)+'01_指標庫'!$H$6*ISNUMBER($G2400)+'01_指標庫'!$H$7*ISNUMBER($H2400)+'01_指標庫'!$H$8*ISNUMBER($AF2400)+'01_指標庫'!$H$9*ISNUMBER($AG2400)+'01_指標庫'!$H$10*ISNUMBER($AB2400)+'01_指標庫'!$H$11*ISNUMBER($AC2400)+'01_指標庫'!$H$12*ISNUMBER($AD2400)+'01_指標庫'!$H$13*ISNUMBER($AE2400)+'01_指標庫'!$H$14*ISNUMBER($I2400)+'01_指標庫'!$H$15*ISNUMBER($AH2400)+'01_指標庫'!$H$16*ISNUMBER($K2400)+'01_指標庫'!$H$17*ISNUMBER($AI2400)+'01_指標庫'!$H$18*ISNUMBER($AJ2400)+'01_指標庫'!$H$19*ISNUMBER($AK2400)+'01_指標庫'!$H$20*ISNUMBER($BB2400)+'01_指標庫'!$H$21*ISNUMBER($BC2400)</f>
        <v>51</v>
      </c>
      <c r="AX2400">
        <f>IF(AW2400=0,50,ROUND(('01_指標庫'!$H$4*IF(ISNUMBER($F2400),L2400,0)+'01_指標庫'!$H$5*IF(ISNUMBER($AA2400),AL2400,0)+'01_指標庫'!$H$6*IF(ISNUMBER($G2400),M2400,0)+'01_指標庫'!$H$7*IF(ISNUMBER($H2400),N2400,0)+'01_指標庫'!$H$8*IF(ISNUMBER($AF2400),AQ2400,0)+'01_指標庫'!$H$9*IF(ISNUMBER($AG2400),AR2400,0)+'01_指標庫'!$H$10*IF(ISNUMBER($AB2400),AM2400,0)+'01_指標庫'!$H$11*IF(ISNUMBER($AC2400),AN2400,0)+'01_指標庫'!$H$12*IF(ISNUMBER($AD2400),AO2400,0)+'01_指標庫'!$H$13*IF(ISNUMBER($AE2400),AP2400,0)+'01_指標庫'!$H$14*IF(ISNUMBER($I2400),O2400,0)+'01_指標庫'!$H$15*IF(ISNUMBER($AH2400),AS2400,0)+'01_指標庫'!$H$16*IF(ISNUMBER($K2400),P2400,0)+'01_指標庫'!$H$17*IF(ISNUMBER($AI2400),AT2400,0)+'01_指標庫'!$H$18*IF(ISNUMBER($AJ2400),AU2400,0)+'01_指標庫'!$H$19*IF(ISNUMBER($AK2400),AV2400,0)+'01_指標庫'!$H$20*IF(ISNUMBER($BB2400),BB2400,0)+'01_指標庫'!$H$21*IF(ISNUMBER($BC2400),BC2400,0))/AW2400,1))</f>
        <v>94.1</v>
      </c>
      <c r="AY2400" s="67"/>
      <c r="AZ2400" s="67"/>
      <c r="BA2400" s="66">
        <f t="shared" si="868"/>
        <v>4.0458495243145265E-4</v>
      </c>
      <c r="BB2400">
        <f t="shared" si="869"/>
        <v>50</v>
      </c>
      <c r="BC2400" t="str">
        <f t="shared" si="870"/>
        <v/>
      </c>
    </row>
    <row r="2401" spans="1:55" ht="15" customHeight="1">
      <c r="A2401" s="56">
        <v>2397</v>
      </c>
      <c r="B2401" s="57">
        <v>46042</v>
      </c>
      <c r="C2401" s="56">
        <v>2026</v>
      </c>
      <c r="D2401" s="58" t="s">
        <v>237</v>
      </c>
      <c r="E2401" s="59">
        <v>24987.57</v>
      </c>
      <c r="F2401" s="60">
        <v>7.3837E-2</v>
      </c>
      <c r="G2401" s="60">
        <v>-4.3348999999999999E-2</v>
      </c>
      <c r="H2401" s="61">
        <v>0.67349999999999999</v>
      </c>
      <c r="I2401" s="62">
        <v>273</v>
      </c>
      <c r="J2401" s="56" t="s">
        <v>235</v>
      </c>
      <c r="K2401" s="63">
        <v>20.09</v>
      </c>
      <c r="L2401" s="56">
        <f t="shared" si="848"/>
        <v>100</v>
      </c>
      <c r="M2401" s="56">
        <f t="shared" si="849"/>
        <v>100</v>
      </c>
      <c r="N2401" s="56">
        <f t="shared" si="850"/>
        <v>100</v>
      </c>
      <c r="O2401" s="56">
        <f t="shared" si="851"/>
        <v>100</v>
      </c>
      <c r="P2401" s="56">
        <f t="shared" si="852"/>
        <v>50</v>
      </c>
      <c r="Q2401" s="63"/>
      <c r="R2401" s="56"/>
      <c r="S2401" s="60">
        <f t="shared" si="865"/>
        <v>-2.1218398026421448E-2</v>
      </c>
      <c r="T2401" s="64">
        <f t="shared" si="866"/>
        <v>0.26670870113493073</v>
      </c>
      <c r="V2401" s="65"/>
      <c r="W2401" s="65"/>
      <c r="Y2401" s="15" t="str">
        <f t="shared" si="853"/>
        <v>EASY</v>
      </c>
      <c r="AA2401" s="66">
        <f t="shared" si="867"/>
        <v>8.7629942775973024E-2</v>
      </c>
      <c r="AB2401">
        <f>LOOKUP($B2401,'07_L1政策步階'!$A$4:$A$14,'07_L1政策步階'!$C$4:$C$14)</f>
        <v>1</v>
      </c>
      <c r="AC2401" s="65"/>
      <c r="AD2401" s="65"/>
      <c r="AE2401" s="65"/>
      <c r="AF2401" s="65"/>
      <c r="AG2401" s="65"/>
      <c r="AH2401" s="65"/>
      <c r="AI2401" s="65"/>
      <c r="AJ2401" s="65"/>
      <c r="AK2401" s="65"/>
      <c r="AL2401">
        <f t="shared" si="854"/>
        <v>100</v>
      </c>
      <c r="AM2401">
        <f t="shared" si="855"/>
        <v>100</v>
      </c>
      <c r="AN2401" t="str">
        <f t="shared" si="856"/>
        <v/>
      </c>
      <c r="AO2401" t="str">
        <f t="shared" si="857"/>
        <v/>
      </c>
      <c r="AP2401" t="str">
        <f t="shared" si="858"/>
        <v/>
      </c>
      <c r="AQ2401" t="str">
        <f t="shared" si="859"/>
        <v/>
      </c>
      <c r="AR2401" t="str">
        <f t="shared" si="860"/>
        <v/>
      </c>
      <c r="AS2401" t="str">
        <f t="shared" si="861"/>
        <v/>
      </c>
      <c r="AT2401" t="str">
        <f t="shared" si="862"/>
        <v/>
      </c>
      <c r="AU2401" t="str">
        <f t="shared" si="863"/>
        <v/>
      </c>
      <c r="AV2401" t="str">
        <f t="shared" si="864"/>
        <v/>
      </c>
      <c r="AW2401">
        <f>'01_指標庫'!$H$4*ISNUMBER($F2401)+'01_指標庫'!$H$5*ISNUMBER($AA2401)+'01_指標庫'!$H$6*ISNUMBER($G2401)+'01_指標庫'!$H$7*ISNUMBER($H2401)+'01_指標庫'!$H$8*ISNUMBER($AF2401)+'01_指標庫'!$H$9*ISNUMBER($AG2401)+'01_指標庫'!$H$10*ISNUMBER($AB2401)+'01_指標庫'!$H$11*ISNUMBER($AC2401)+'01_指標庫'!$H$12*ISNUMBER($AD2401)+'01_指標庫'!$H$13*ISNUMBER($AE2401)+'01_指標庫'!$H$14*ISNUMBER($I2401)+'01_指標庫'!$H$15*ISNUMBER($AH2401)+'01_指標庫'!$H$16*ISNUMBER($K2401)+'01_指標庫'!$H$17*ISNUMBER($AI2401)+'01_指標庫'!$H$18*ISNUMBER($AJ2401)+'01_指標庫'!$H$19*ISNUMBER($AK2401)+'01_指標庫'!$H$20*ISNUMBER($BB2401)+'01_指標庫'!$H$21*ISNUMBER($BC2401)</f>
        <v>51</v>
      </c>
      <c r="AX2401">
        <f>IF(AW2401=0,50,ROUND(('01_指標庫'!$H$4*IF(ISNUMBER($F2401),L2401,0)+'01_指標庫'!$H$5*IF(ISNUMBER($AA2401),AL2401,0)+'01_指標庫'!$H$6*IF(ISNUMBER($G2401),M2401,0)+'01_指標庫'!$H$7*IF(ISNUMBER($H2401),N2401,0)+'01_指標庫'!$H$8*IF(ISNUMBER($AF2401),AQ2401,0)+'01_指標庫'!$H$9*IF(ISNUMBER($AG2401),AR2401,0)+'01_指標庫'!$H$10*IF(ISNUMBER($AB2401),AM2401,0)+'01_指標庫'!$H$11*IF(ISNUMBER($AC2401),AN2401,0)+'01_指標庫'!$H$12*IF(ISNUMBER($AD2401),AO2401,0)+'01_指標庫'!$H$13*IF(ISNUMBER($AE2401),AP2401,0)+'01_指標庫'!$H$14*IF(ISNUMBER($I2401),O2401,0)+'01_指標庫'!$H$15*IF(ISNUMBER($AH2401),AS2401,0)+'01_指標庫'!$H$16*IF(ISNUMBER($K2401),P2401,0)+'01_指標庫'!$H$17*IF(ISNUMBER($AI2401),AT2401,0)+'01_指標庫'!$H$18*IF(ISNUMBER($AJ2401),AU2401,0)+'01_指標庫'!$H$19*IF(ISNUMBER($AK2401),AV2401,0)+'01_指標庫'!$H$20*IF(ISNUMBER($BB2401),BB2401,0)+'01_指標庫'!$H$21*IF(ISNUMBER($BC2401),BC2401,0))/AW2401,1))</f>
        <v>82.4</v>
      </c>
      <c r="AY2401" s="67"/>
      <c r="AZ2401" s="67"/>
      <c r="BA2401" s="66">
        <f t="shared" si="868"/>
        <v>-4.2360253685829186E-3</v>
      </c>
      <c r="BB2401">
        <f t="shared" si="869"/>
        <v>0</v>
      </c>
      <c r="BC2401" t="str">
        <f t="shared" si="870"/>
        <v/>
      </c>
    </row>
    <row r="2402" spans="1:55" ht="15" customHeight="1">
      <c r="A2402" s="56">
        <v>2398</v>
      </c>
      <c r="B2402" s="57">
        <v>46043</v>
      </c>
      <c r="C2402" s="56">
        <v>2026</v>
      </c>
      <c r="D2402" s="58" t="s">
        <v>238</v>
      </c>
      <c r="E2402" s="59">
        <v>25326.58</v>
      </c>
      <c r="F2402" s="60">
        <v>8.6816000000000004E-2</v>
      </c>
      <c r="G2402" s="60">
        <v>-3.0370000000000001E-2</v>
      </c>
      <c r="H2402" s="61">
        <v>0.69389999999999996</v>
      </c>
      <c r="I2402" s="62">
        <v>269</v>
      </c>
      <c r="J2402" s="56" t="s">
        <v>235</v>
      </c>
      <c r="K2402" s="63">
        <v>16.899999999999999</v>
      </c>
      <c r="L2402" s="56">
        <f t="shared" si="848"/>
        <v>100</v>
      </c>
      <c r="M2402" s="56">
        <f t="shared" si="849"/>
        <v>100</v>
      </c>
      <c r="N2402" s="56">
        <f t="shared" si="850"/>
        <v>100</v>
      </c>
      <c r="O2402" s="56">
        <f t="shared" si="851"/>
        <v>100</v>
      </c>
      <c r="P2402" s="56">
        <f t="shared" si="852"/>
        <v>100</v>
      </c>
      <c r="Q2402" s="63"/>
      <c r="R2402" s="56"/>
      <c r="S2402" s="60">
        <f t="shared" si="865"/>
        <v>1.3567145584784779E-2</v>
      </c>
      <c r="T2402" s="64">
        <f t="shared" si="866"/>
        <v>-0.15878546540567451</v>
      </c>
      <c r="V2402" s="65"/>
      <c r="W2402" s="65"/>
      <c r="Y2402" s="15" t="str">
        <f t="shared" si="853"/>
        <v>EASY</v>
      </c>
      <c r="AA2402" s="66">
        <f t="shared" si="867"/>
        <v>8.6210565017525553E-2</v>
      </c>
      <c r="AB2402">
        <f>LOOKUP($B2402,'07_L1政策步階'!$A$4:$A$14,'07_L1政策步階'!$C$4:$C$14)</f>
        <v>1</v>
      </c>
      <c r="AC2402" s="65"/>
      <c r="AD2402" s="65"/>
      <c r="AE2402" s="65"/>
      <c r="AF2402" s="65"/>
      <c r="AG2402" s="65"/>
      <c r="AH2402" s="65"/>
      <c r="AI2402" s="65"/>
      <c r="AJ2402" s="65"/>
      <c r="AK2402" s="65"/>
      <c r="AL2402">
        <f t="shared" si="854"/>
        <v>100</v>
      </c>
      <c r="AM2402">
        <f t="shared" si="855"/>
        <v>100</v>
      </c>
      <c r="AN2402" t="str">
        <f t="shared" si="856"/>
        <v/>
      </c>
      <c r="AO2402" t="str">
        <f t="shared" si="857"/>
        <v/>
      </c>
      <c r="AP2402" t="str">
        <f t="shared" si="858"/>
        <v/>
      </c>
      <c r="AQ2402" t="str">
        <f t="shared" si="859"/>
        <v/>
      </c>
      <c r="AR2402" t="str">
        <f t="shared" si="860"/>
        <v/>
      </c>
      <c r="AS2402" t="str">
        <f t="shared" si="861"/>
        <v/>
      </c>
      <c r="AT2402" t="str">
        <f t="shared" si="862"/>
        <v/>
      </c>
      <c r="AU2402" t="str">
        <f t="shared" si="863"/>
        <v/>
      </c>
      <c r="AV2402" t="str">
        <f t="shared" si="864"/>
        <v/>
      </c>
      <c r="AW2402">
        <f>'01_指標庫'!$H$4*ISNUMBER($F2402)+'01_指標庫'!$H$5*ISNUMBER($AA2402)+'01_指標庫'!$H$6*ISNUMBER($G2402)+'01_指標庫'!$H$7*ISNUMBER($H2402)+'01_指標庫'!$H$8*ISNUMBER($AF2402)+'01_指標庫'!$H$9*ISNUMBER($AG2402)+'01_指標庫'!$H$10*ISNUMBER($AB2402)+'01_指標庫'!$H$11*ISNUMBER($AC2402)+'01_指標庫'!$H$12*ISNUMBER($AD2402)+'01_指標庫'!$H$13*ISNUMBER($AE2402)+'01_指標庫'!$H$14*ISNUMBER($I2402)+'01_指標庫'!$H$15*ISNUMBER($AH2402)+'01_指標庫'!$H$16*ISNUMBER($K2402)+'01_指標庫'!$H$17*ISNUMBER($AI2402)+'01_指標庫'!$H$18*ISNUMBER($AJ2402)+'01_指標庫'!$H$19*ISNUMBER($AK2402)+'01_指標庫'!$H$20*ISNUMBER($BB2402)+'01_指標庫'!$H$21*ISNUMBER($BC2402)</f>
        <v>51</v>
      </c>
      <c r="AX2402">
        <f>IF(AW2402=0,50,ROUND(('01_指標庫'!$H$4*IF(ISNUMBER($F2402),L2402,0)+'01_指標庫'!$H$5*IF(ISNUMBER($AA2402),AL2402,0)+'01_指標庫'!$H$6*IF(ISNUMBER($G2402),M2402,0)+'01_指標庫'!$H$7*IF(ISNUMBER($H2402),N2402,0)+'01_指標庫'!$H$8*IF(ISNUMBER($AF2402),AQ2402,0)+'01_指標庫'!$H$9*IF(ISNUMBER($AG2402),AR2402,0)+'01_指標庫'!$H$10*IF(ISNUMBER($AB2402),AM2402,0)+'01_指標庫'!$H$11*IF(ISNUMBER($AC2402),AN2402,0)+'01_指標庫'!$H$12*IF(ISNUMBER($AD2402),AO2402,0)+'01_指標庫'!$H$13*IF(ISNUMBER($AE2402),AP2402,0)+'01_指標庫'!$H$14*IF(ISNUMBER($I2402),O2402,0)+'01_指標庫'!$H$15*IF(ISNUMBER($AH2402),AS2402,0)+'01_指標庫'!$H$16*IF(ISNUMBER($K2402),P2402,0)+'01_指標庫'!$H$17*IF(ISNUMBER($AI2402),AT2402,0)+'01_指標庫'!$H$18*IF(ISNUMBER($AJ2402),AU2402,0)+'01_指標庫'!$H$19*IF(ISNUMBER($AK2402),AV2402,0)+'01_指標庫'!$H$20*IF(ISNUMBER($BB2402),BB2402,0)+'01_指標庫'!$H$21*IF(ISNUMBER($BC2402),BC2402,0))/AW2402,1))</f>
        <v>88.2</v>
      </c>
      <c r="AY2402" s="67"/>
      <c r="AZ2402" s="67"/>
      <c r="BA2402" s="66">
        <f t="shared" si="868"/>
        <v>-6.2685730147461483E-3</v>
      </c>
      <c r="BB2402">
        <f t="shared" si="869"/>
        <v>0</v>
      </c>
      <c r="BC2402" t="str">
        <f t="shared" si="870"/>
        <v/>
      </c>
    </row>
    <row r="2403" spans="1:55" ht="15" customHeight="1">
      <c r="A2403" s="56">
        <v>2399</v>
      </c>
      <c r="B2403" s="57">
        <v>46044</v>
      </c>
      <c r="C2403" s="56">
        <v>2026</v>
      </c>
      <c r="D2403" s="58" t="s">
        <v>239</v>
      </c>
      <c r="E2403" s="59">
        <v>25518.35</v>
      </c>
      <c r="F2403" s="60">
        <v>9.3141000000000002E-2</v>
      </c>
      <c r="G2403" s="60">
        <v>-2.3028E-2</v>
      </c>
      <c r="H2403" s="61">
        <v>0.69389999999999996</v>
      </c>
      <c r="I2403" s="62">
        <v>264</v>
      </c>
      <c r="J2403" s="56" t="s">
        <v>235</v>
      </c>
      <c r="K2403" s="63">
        <v>15.64</v>
      </c>
      <c r="L2403" s="56">
        <f t="shared" si="848"/>
        <v>100</v>
      </c>
      <c r="M2403" s="56">
        <f t="shared" si="849"/>
        <v>100</v>
      </c>
      <c r="N2403" s="56">
        <f t="shared" si="850"/>
        <v>100</v>
      </c>
      <c r="O2403" s="56">
        <f t="shared" si="851"/>
        <v>100</v>
      </c>
      <c r="P2403" s="56">
        <f t="shared" si="852"/>
        <v>100</v>
      </c>
      <c r="Q2403" s="63"/>
      <c r="R2403" s="56"/>
      <c r="S2403" s="60">
        <f t="shared" si="865"/>
        <v>7.5718869266989675E-3</v>
      </c>
      <c r="T2403" s="64">
        <f t="shared" si="866"/>
        <v>-7.4556213017751394E-2</v>
      </c>
      <c r="V2403" s="65"/>
      <c r="W2403" s="65"/>
      <c r="Y2403" s="15" t="str">
        <f t="shared" si="853"/>
        <v>EASY</v>
      </c>
      <c r="AA2403" s="66">
        <f t="shared" si="867"/>
        <v>8.471412950476509E-2</v>
      </c>
      <c r="AB2403">
        <f>LOOKUP($B2403,'07_L1政策步階'!$A$4:$A$14,'07_L1政策步階'!$C$4:$C$14)</f>
        <v>1</v>
      </c>
      <c r="AC2403" s="65"/>
      <c r="AD2403" s="65"/>
      <c r="AE2403" s="65"/>
      <c r="AF2403" s="65"/>
      <c r="AG2403" s="65"/>
      <c r="AH2403" s="65"/>
      <c r="AI2403" s="65"/>
      <c r="AJ2403" s="65"/>
      <c r="AK2403" s="65"/>
      <c r="AL2403">
        <f t="shared" si="854"/>
        <v>100</v>
      </c>
      <c r="AM2403">
        <f t="shared" si="855"/>
        <v>100</v>
      </c>
      <c r="AN2403" t="str">
        <f t="shared" si="856"/>
        <v/>
      </c>
      <c r="AO2403" t="str">
        <f t="shared" si="857"/>
        <v/>
      </c>
      <c r="AP2403" t="str">
        <f t="shared" si="858"/>
        <v/>
      </c>
      <c r="AQ2403" t="str">
        <f t="shared" si="859"/>
        <v/>
      </c>
      <c r="AR2403" t="str">
        <f t="shared" si="860"/>
        <v/>
      </c>
      <c r="AS2403" t="str">
        <f t="shared" si="861"/>
        <v/>
      </c>
      <c r="AT2403" t="str">
        <f t="shared" si="862"/>
        <v/>
      </c>
      <c r="AU2403" t="str">
        <f t="shared" si="863"/>
        <v/>
      </c>
      <c r="AV2403" t="str">
        <f t="shared" si="864"/>
        <v/>
      </c>
      <c r="AW2403">
        <f>'01_指標庫'!$H$4*ISNUMBER($F2403)+'01_指標庫'!$H$5*ISNUMBER($AA2403)+'01_指標庫'!$H$6*ISNUMBER($G2403)+'01_指標庫'!$H$7*ISNUMBER($H2403)+'01_指標庫'!$H$8*ISNUMBER($AF2403)+'01_指標庫'!$H$9*ISNUMBER($AG2403)+'01_指標庫'!$H$10*ISNUMBER($AB2403)+'01_指標庫'!$H$11*ISNUMBER($AC2403)+'01_指標庫'!$H$12*ISNUMBER($AD2403)+'01_指標庫'!$H$13*ISNUMBER($AE2403)+'01_指標庫'!$H$14*ISNUMBER($I2403)+'01_指標庫'!$H$15*ISNUMBER($AH2403)+'01_指標庫'!$H$16*ISNUMBER($K2403)+'01_指標庫'!$H$17*ISNUMBER($AI2403)+'01_指標庫'!$H$18*ISNUMBER($AJ2403)+'01_指標庫'!$H$19*ISNUMBER($AK2403)+'01_指標庫'!$H$20*ISNUMBER($BB2403)+'01_指標庫'!$H$21*ISNUMBER($BC2403)</f>
        <v>51</v>
      </c>
      <c r="AX2403">
        <f>IF(AW2403=0,50,ROUND(('01_指標庫'!$H$4*IF(ISNUMBER($F2403),L2403,0)+'01_指標庫'!$H$5*IF(ISNUMBER($AA2403),AL2403,0)+'01_指標庫'!$H$6*IF(ISNUMBER($G2403),M2403,0)+'01_指標庫'!$H$7*IF(ISNUMBER($H2403),N2403,0)+'01_指標庫'!$H$8*IF(ISNUMBER($AF2403),AQ2403,0)+'01_指標庫'!$H$9*IF(ISNUMBER($AG2403),AR2403,0)+'01_指標庫'!$H$10*IF(ISNUMBER($AB2403),AM2403,0)+'01_指標庫'!$H$11*IF(ISNUMBER($AC2403),AN2403,0)+'01_指標庫'!$H$12*IF(ISNUMBER($AD2403),AO2403,0)+'01_指標庫'!$H$13*IF(ISNUMBER($AE2403),AP2403,0)+'01_指標庫'!$H$14*IF(ISNUMBER($I2403),O2403,0)+'01_指標庫'!$H$15*IF(ISNUMBER($AH2403),AS2403,0)+'01_指標庫'!$H$16*IF(ISNUMBER($K2403),P2403,0)+'01_指標庫'!$H$17*IF(ISNUMBER($AI2403),AT2403,0)+'01_指標庫'!$H$18*IF(ISNUMBER($AJ2403),AU2403,0)+'01_指標庫'!$H$19*IF(ISNUMBER($AK2403),AV2403,0)+'01_指標庫'!$H$20*IF(ISNUMBER($BB2403),BB2403,0)+'01_指標庫'!$H$21*IF(ISNUMBER($BC2403),BC2403,0))/AW2403,1))</f>
        <v>88.2</v>
      </c>
      <c r="AY2403" s="67"/>
      <c r="AZ2403" s="67"/>
      <c r="BA2403" s="66">
        <f t="shared" si="868"/>
        <v>-5.3299319917170518E-3</v>
      </c>
      <c r="BB2403">
        <f t="shared" si="869"/>
        <v>0</v>
      </c>
      <c r="BC2403" t="str">
        <f t="shared" si="870"/>
        <v/>
      </c>
    </row>
    <row r="2404" spans="1:55" ht="15" customHeight="1">
      <c r="A2404" s="56">
        <v>2400</v>
      </c>
      <c r="B2404" s="57">
        <v>46045</v>
      </c>
      <c r="C2404" s="56">
        <v>2026</v>
      </c>
      <c r="D2404" s="58" t="s">
        <v>234</v>
      </c>
      <c r="E2404" s="59">
        <v>25605.47</v>
      </c>
      <c r="F2404" s="60">
        <v>9.4955999999999999E-2</v>
      </c>
      <c r="G2404" s="60">
        <v>-1.9692999999999999E-2</v>
      </c>
      <c r="H2404" s="61">
        <v>0.69389999999999996</v>
      </c>
      <c r="I2404" s="62">
        <v>268</v>
      </c>
      <c r="J2404" s="56" t="s">
        <v>235</v>
      </c>
      <c r="K2404" s="63">
        <v>16.09</v>
      </c>
      <c r="L2404" s="56">
        <f t="shared" si="848"/>
        <v>100</v>
      </c>
      <c r="M2404" s="56">
        <f t="shared" si="849"/>
        <v>100</v>
      </c>
      <c r="N2404" s="56">
        <f t="shared" si="850"/>
        <v>100</v>
      </c>
      <c r="O2404" s="56">
        <f t="shared" si="851"/>
        <v>100</v>
      </c>
      <c r="P2404" s="56">
        <f t="shared" si="852"/>
        <v>100</v>
      </c>
      <c r="Q2404" s="63"/>
      <c r="R2404" s="56"/>
      <c r="S2404" s="60">
        <f t="shared" si="865"/>
        <v>3.4140138371017148E-3</v>
      </c>
      <c r="T2404" s="64">
        <f t="shared" si="866"/>
        <v>2.8772378516624064E-2</v>
      </c>
      <c r="V2404" s="65"/>
      <c r="W2404" s="65"/>
      <c r="Y2404" s="15" t="str">
        <f t="shared" si="853"/>
        <v>EASY</v>
      </c>
      <c r="AA2404" s="66">
        <f t="shared" si="867"/>
        <v>8.281282190197925E-2</v>
      </c>
      <c r="AB2404">
        <f>LOOKUP($B2404,'07_L1政策步階'!$A$4:$A$14,'07_L1政策步階'!$C$4:$C$14)</f>
        <v>1</v>
      </c>
      <c r="AC2404" s="65"/>
      <c r="AD2404" s="65"/>
      <c r="AE2404" s="65"/>
      <c r="AF2404" s="65"/>
      <c r="AG2404" s="65"/>
      <c r="AH2404" s="65"/>
      <c r="AI2404" s="65"/>
      <c r="AJ2404" s="65"/>
      <c r="AK2404" s="65"/>
      <c r="AL2404">
        <f t="shared" si="854"/>
        <v>100</v>
      </c>
      <c r="AM2404">
        <f t="shared" si="855"/>
        <v>100</v>
      </c>
      <c r="AN2404" t="str">
        <f t="shared" si="856"/>
        <v/>
      </c>
      <c r="AO2404" t="str">
        <f t="shared" si="857"/>
        <v/>
      </c>
      <c r="AP2404" t="str">
        <f t="shared" si="858"/>
        <v/>
      </c>
      <c r="AQ2404" t="str">
        <f t="shared" si="859"/>
        <v/>
      </c>
      <c r="AR2404" t="str">
        <f t="shared" si="860"/>
        <v/>
      </c>
      <c r="AS2404" t="str">
        <f t="shared" si="861"/>
        <v/>
      </c>
      <c r="AT2404" t="str">
        <f t="shared" si="862"/>
        <v/>
      </c>
      <c r="AU2404" t="str">
        <f t="shared" si="863"/>
        <v/>
      </c>
      <c r="AV2404" t="str">
        <f t="shared" si="864"/>
        <v/>
      </c>
      <c r="AW2404">
        <f>'01_指標庫'!$H$4*ISNUMBER($F2404)+'01_指標庫'!$H$5*ISNUMBER($AA2404)+'01_指標庫'!$H$6*ISNUMBER($G2404)+'01_指標庫'!$H$7*ISNUMBER($H2404)+'01_指標庫'!$H$8*ISNUMBER($AF2404)+'01_指標庫'!$H$9*ISNUMBER($AG2404)+'01_指標庫'!$H$10*ISNUMBER($AB2404)+'01_指標庫'!$H$11*ISNUMBER($AC2404)+'01_指標庫'!$H$12*ISNUMBER($AD2404)+'01_指標庫'!$H$13*ISNUMBER($AE2404)+'01_指標庫'!$H$14*ISNUMBER($I2404)+'01_指標庫'!$H$15*ISNUMBER($AH2404)+'01_指標庫'!$H$16*ISNUMBER($K2404)+'01_指標庫'!$H$17*ISNUMBER($AI2404)+'01_指標庫'!$H$18*ISNUMBER($AJ2404)+'01_指標庫'!$H$19*ISNUMBER($AK2404)+'01_指標庫'!$H$20*ISNUMBER($BB2404)+'01_指標庫'!$H$21*ISNUMBER($BC2404)</f>
        <v>51</v>
      </c>
      <c r="AX2404">
        <f>IF(AW2404=0,50,ROUND(('01_指標庫'!$H$4*IF(ISNUMBER($F2404),L2404,0)+'01_指標庫'!$H$5*IF(ISNUMBER($AA2404),AL2404,0)+'01_指標庫'!$H$6*IF(ISNUMBER($G2404),M2404,0)+'01_指標庫'!$H$7*IF(ISNUMBER($H2404),N2404,0)+'01_指標庫'!$H$8*IF(ISNUMBER($AF2404),AQ2404,0)+'01_指標庫'!$H$9*IF(ISNUMBER($AG2404),AR2404,0)+'01_指標庫'!$H$10*IF(ISNUMBER($AB2404),AM2404,0)+'01_指標庫'!$H$11*IF(ISNUMBER($AC2404),AN2404,0)+'01_指標庫'!$H$12*IF(ISNUMBER($AD2404),AO2404,0)+'01_指標庫'!$H$13*IF(ISNUMBER($AE2404),AP2404,0)+'01_指標庫'!$H$14*IF(ISNUMBER($I2404),O2404,0)+'01_指標庫'!$H$15*IF(ISNUMBER($AH2404),AS2404,0)+'01_指標庫'!$H$16*IF(ISNUMBER($K2404),P2404,0)+'01_指標庫'!$H$17*IF(ISNUMBER($AI2404),AT2404,0)+'01_指標庫'!$H$18*IF(ISNUMBER($AJ2404),AU2404,0)+'01_指標庫'!$H$19*IF(ISNUMBER($AK2404),AV2404,0)+'01_指標庫'!$H$20*IF(ISNUMBER($BB2404),BB2404,0)+'01_指標庫'!$H$21*IF(ISNUMBER($BC2404),BC2404,0))/AW2404,1))</f>
        <v>88.2</v>
      </c>
      <c r="AY2404" s="67"/>
      <c r="AZ2404" s="67"/>
      <c r="BA2404" s="66">
        <f t="shared" si="868"/>
        <v>-5.2556817792311916E-3</v>
      </c>
      <c r="BB2404">
        <f t="shared" si="869"/>
        <v>0</v>
      </c>
      <c r="BC2404" t="str">
        <f t="shared" si="870"/>
        <v/>
      </c>
    </row>
    <row r="2405" spans="1:55" ht="15" customHeight="1">
      <c r="A2405" s="56">
        <v>2401</v>
      </c>
      <c r="B2405" s="57">
        <v>46048</v>
      </c>
      <c r="C2405" s="56">
        <v>2026</v>
      </c>
      <c r="D2405" s="58" t="s">
        <v>236</v>
      </c>
      <c r="E2405" s="59">
        <v>25713.21</v>
      </c>
      <c r="F2405" s="60">
        <v>9.7540000000000002E-2</v>
      </c>
      <c r="G2405" s="60">
        <v>-1.5568E-2</v>
      </c>
      <c r="H2405" s="61">
        <v>0.71430000000000005</v>
      </c>
      <c r="I2405" s="62">
        <v>269</v>
      </c>
      <c r="J2405" s="56" t="s">
        <v>235</v>
      </c>
      <c r="K2405" s="63">
        <v>16.149999999999999</v>
      </c>
      <c r="L2405" s="56">
        <f t="shared" si="848"/>
        <v>100</v>
      </c>
      <c r="M2405" s="56">
        <f t="shared" si="849"/>
        <v>100</v>
      </c>
      <c r="N2405" s="56">
        <f t="shared" si="850"/>
        <v>100</v>
      </c>
      <c r="O2405" s="56">
        <f t="shared" si="851"/>
        <v>100</v>
      </c>
      <c r="P2405" s="56">
        <f t="shared" si="852"/>
        <v>100</v>
      </c>
      <c r="Q2405" s="63"/>
      <c r="R2405" s="56"/>
      <c r="S2405" s="60">
        <f t="shared" si="865"/>
        <v>4.2076946839872953E-3</v>
      </c>
      <c r="T2405" s="64">
        <f t="shared" si="866"/>
        <v>3.7290242386573969E-3</v>
      </c>
      <c r="V2405" s="65"/>
      <c r="W2405" s="65"/>
      <c r="Y2405" s="15" t="str">
        <f t="shared" si="853"/>
        <v>EASY</v>
      </c>
      <c r="AA2405" s="66">
        <f t="shared" si="867"/>
        <v>8.0973571457064741E-2</v>
      </c>
      <c r="AB2405">
        <f>LOOKUP($B2405,'07_L1政策步階'!$A$4:$A$14,'07_L1政策步階'!$C$4:$C$14)</f>
        <v>1</v>
      </c>
      <c r="AC2405" s="65"/>
      <c r="AD2405" s="65"/>
      <c r="AE2405" s="65"/>
      <c r="AF2405" s="65"/>
      <c r="AG2405" s="65"/>
      <c r="AH2405" s="65"/>
      <c r="AI2405" s="65"/>
      <c r="AJ2405" s="65"/>
      <c r="AK2405" s="65"/>
      <c r="AL2405">
        <f t="shared" si="854"/>
        <v>100</v>
      </c>
      <c r="AM2405">
        <f t="shared" si="855"/>
        <v>100</v>
      </c>
      <c r="AN2405" t="str">
        <f t="shared" si="856"/>
        <v/>
      </c>
      <c r="AO2405" t="str">
        <f t="shared" si="857"/>
        <v/>
      </c>
      <c r="AP2405" t="str">
        <f t="shared" si="858"/>
        <v/>
      </c>
      <c r="AQ2405" t="str">
        <f t="shared" si="859"/>
        <v/>
      </c>
      <c r="AR2405" t="str">
        <f t="shared" si="860"/>
        <v/>
      </c>
      <c r="AS2405" t="str">
        <f t="shared" si="861"/>
        <v/>
      </c>
      <c r="AT2405" t="str">
        <f t="shared" si="862"/>
        <v/>
      </c>
      <c r="AU2405" t="str">
        <f t="shared" si="863"/>
        <v/>
      </c>
      <c r="AV2405" t="str">
        <f t="shared" si="864"/>
        <v/>
      </c>
      <c r="AW2405">
        <f>'01_指標庫'!$H$4*ISNUMBER($F2405)+'01_指標庫'!$H$5*ISNUMBER($AA2405)+'01_指標庫'!$H$6*ISNUMBER($G2405)+'01_指標庫'!$H$7*ISNUMBER($H2405)+'01_指標庫'!$H$8*ISNUMBER($AF2405)+'01_指標庫'!$H$9*ISNUMBER($AG2405)+'01_指標庫'!$H$10*ISNUMBER($AB2405)+'01_指標庫'!$H$11*ISNUMBER($AC2405)+'01_指標庫'!$H$12*ISNUMBER($AD2405)+'01_指標庫'!$H$13*ISNUMBER($AE2405)+'01_指標庫'!$H$14*ISNUMBER($I2405)+'01_指標庫'!$H$15*ISNUMBER($AH2405)+'01_指標庫'!$H$16*ISNUMBER($K2405)+'01_指標庫'!$H$17*ISNUMBER($AI2405)+'01_指標庫'!$H$18*ISNUMBER($AJ2405)+'01_指標庫'!$H$19*ISNUMBER($AK2405)+'01_指標庫'!$H$20*ISNUMBER($BB2405)+'01_指標庫'!$H$21*ISNUMBER($BC2405)</f>
        <v>51</v>
      </c>
      <c r="AX2405">
        <f>IF(AW2405=0,50,ROUND(('01_指標庫'!$H$4*IF(ISNUMBER($F2405),L2405,0)+'01_指標庫'!$H$5*IF(ISNUMBER($AA2405),AL2405,0)+'01_指標庫'!$H$6*IF(ISNUMBER($G2405),M2405,0)+'01_指標庫'!$H$7*IF(ISNUMBER($H2405),N2405,0)+'01_指標庫'!$H$8*IF(ISNUMBER($AF2405),AQ2405,0)+'01_指標庫'!$H$9*IF(ISNUMBER($AG2405),AR2405,0)+'01_指標庫'!$H$10*IF(ISNUMBER($AB2405),AM2405,0)+'01_指標庫'!$H$11*IF(ISNUMBER($AC2405),AN2405,0)+'01_指標庫'!$H$12*IF(ISNUMBER($AD2405),AO2405,0)+'01_指標庫'!$H$13*IF(ISNUMBER($AE2405),AP2405,0)+'01_指標庫'!$H$14*IF(ISNUMBER($I2405),O2405,0)+'01_指標庫'!$H$15*IF(ISNUMBER($AH2405),AS2405,0)+'01_指標庫'!$H$16*IF(ISNUMBER($K2405),P2405,0)+'01_指標庫'!$H$17*IF(ISNUMBER($AI2405),AT2405,0)+'01_指標庫'!$H$18*IF(ISNUMBER($AJ2405),AU2405,0)+'01_指標庫'!$H$19*IF(ISNUMBER($AK2405),AV2405,0)+'01_指標庫'!$H$20*IF(ISNUMBER($BB2405),BB2405,0)+'01_指標庫'!$H$21*IF(ISNUMBER($BC2405),BC2405,0))/AW2405,1))</f>
        <v>88.2</v>
      </c>
      <c r="AY2405" s="67"/>
      <c r="AZ2405" s="67"/>
      <c r="BA2405" s="66">
        <f t="shared" si="868"/>
        <v>-3.6074326512659516E-3</v>
      </c>
      <c r="BB2405">
        <f t="shared" si="869"/>
        <v>0</v>
      </c>
      <c r="BC2405" t="str">
        <f t="shared" si="870"/>
        <v/>
      </c>
    </row>
    <row r="2406" spans="1:55" ht="15" customHeight="1">
      <c r="A2406" s="56">
        <v>2402</v>
      </c>
      <c r="B2406" s="57">
        <v>46049</v>
      </c>
      <c r="C2406" s="56">
        <v>2026</v>
      </c>
      <c r="D2406" s="58" t="s">
        <v>237</v>
      </c>
      <c r="E2406" s="59">
        <v>25939.74</v>
      </c>
      <c r="F2406" s="60">
        <v>0.10560600000000001</v>
      </c>
      <c r="G2406" s="60">
        <v>-6.8950000000000001E-3</v>
      </c>
      <c r="H2406" s="61">
        <v>0.71430000000000005</v>
      </c>
      <c r="I2406" s="62">
        <v>271</v>
      </c>
      <c r="J2406" s="56" t="s">
        <v>235</v>
      </c>
      <c r="K2406" s="63">
        <v>16.350000000000001</v>
      </c>
      <c r="L2406" s="56">
        <f t="shared" si="848"/>
        <v>100</v>
      </c>
      <c r="M2406" s="56">
        <f t="shared" si="849"/>
        <v>100</v>
      </c>
      <c r="N2406" s="56">
        <f t="shared" si="850"/>
        <v>100</v>
      </c>
      <c r="O2406" s="56">
        <f t="shared" si="851"/>
        <v>100</v>
      </c>
      <c r="P2406" s="56">
        <f t="shared" si="852"/>
        <v>100</v>
      </c>
      <c r="Q2406" s="63"/>
      <c r="R2406" s="56"/>
      <c r="S2406" s="60">
        <f t="shared" si="865"/>
        <v>8.8098685461677206E-3</v>
      </c>
      <c r="T2406" s="64">
        <f t="shared" si="866"/>
        <v>1.2383900928792713E-2</v>
      </c>
      <c r="V2406" s="65"/>
      <c r="W2406" s="65"/>
      <c r="Y2406" s="15" t="str">
        <f t="shared" si="853"/>
        <v>EASY</v>
      </c>
      <c r="AA2406" s="66">
        <f t="shared" si="867"/>
        <v>7.9768383375659502E-2</v>
      </c>
      <c r="AB2406">
        <f>LOOKUP($B2406,'07_L1政策步階'!$A$4:$A$14,'07_L1政策步階'!$C$4:$C$14)</f>
        <v>1</v>
      </c>
      <c r="AC2406" s="65"/>
      <c r="AD2406" s="65"/>
      <c r="AE2406" s="65"/>
      <c r="AF2406" s="65"/>
      <c r="AG2406" s="65"/>
      <c r="AH2406" s="65"/>
      <c r="AI2406" s="65"/>
      <c r="AJ2406" s="65"/>
      <c r="AK2406" s="65"/>
      <c r="AL2406">
        <f t="shared" si="854"/>
        <v>100</v>
      </c>
      <c r="AM2406">
        <f t="shared" si="855"/>
        <v>100</v>
      </c>
      <c r="AN2406" t="str">
        <f t="shared" si="856"/>
        <v/>
      </c>
      <c r="AO2406" t="str">
        <f t="shared" si="857"/>
        <v/>
      </c>
      <c r="AP2406" t="str">
        <f t="shared" si="858"/>
        <v/>
      </c>
      <c r="AQ2406" t="str">
        <f t="shared" si="859"/>
        <v/>
      </c>
      <c r="AR2406" t="str">
        <f t="shared" si="860"/>
        <v/>
      </c>
      <c r="AS2406" t="str">
        <f t="shared" si="861"/>
        <v/>
      </c>
      <c r="AT2406" t="str">
        <f t="shared" si="862"/>
        <v/>
      </c>
      <c r="AU2406" t="str">
        <f t="shared" si="863"/>
        <v/>
      </c>
      <c r="AV2406" t="str">
        <f t="shared" si="864"/>
        <v/>
      </c>
      <c r="AW2406">
        <f>'01_指標庫'!$H$4*ISNUMBER($F2406)+'01_指標庫'!$H$5*ISNUMBER($AA2406)+'01_指標庫'!$H$6*ISNUMBER($G2406)+'01_指標庫'!$H$7*ISNUMBER($H2406)+'01_指標庫'!$H$8*ISNUMBER($AF2406)+'01_指標庫'!$H$9*ISNUMBER($AG2406)+'01_指標庫'!$H$10*ISNUMBER($AB2406)+'01_指標庫'!$H$11*ISNUMBER($AC2406)+'01_指標庫'!$H$12*ISNUMBER($AD2406)+'01_指標庫'!$H$13*ISNUMBER($AE2406)+'01_指標庫'!$H$14*ISNUMBER($I2406)+'01_指標庫'!$H$15*ISNUMBER($AH2406)+'01_指標庫'!$H$16*ISNUMBER($K2406)+'01_指標庫'!$H$17*ISNUMBER($AI2406)+'01_指標庫'!$H$18*ISNUMBER($AJ2406)+'01_指標庫'!$H$19*ISNUMBER($AK2406)+'01_指標庫'!$H$20*ISNUMBER($BB2406)+'01_指標庫'!$H$21*ISNUMBER($BC2406)</f>
        <v>51</v>
      </c>
      <c r="AX2406">
        <f>IF(AW2406=0,50,ROUND(('01_指標庫'!$H$4*IF(ISNUMBER($F2406),L2406,0)+'01_指標庫'!$H$5*IF(ISNUMBER($AA2406),AL2406,0)+'01_指標庫'!$H$6*IF(ISNUMBER($G2406),M2406,0)+'01_指標庫'!$H$7*IF(ISNUMBER($H2406),N2406,0)+'01_指標庫'!$H$8*IF(ISNUMBER($AF2406),AQ2406,0)+'01_指標庫'!$H$9*IF(ISNUMBER($AG2406),AR2406,0)+'01_指標庫'!$H$10*IF(ISNUMBER($AB2406),AM2406,0)+'01_指標庫'!$H$11*IF(ISNUMBER($AC2406),AN2406,0)+'01_指標庫'!$H$12*IF(ISNUMBER($AD2406),AO2406,0)+'01_指標庫'!$H$13*IF(ISNUMBER($AE2406),AP2406,0)+'01_指標庫'!$H$14*IF(ISNUMBER($I2406),O2406,0)+'01_指標庫'!$H$15*IF(ISNUMBER($AH2406),AS2406,0)+'01_指標庫'!$H$16*IF(ISNUMBER($K2406),P2406,0)+'01_指標庫'!$H$17*IF(ISNUMBER($AI2406),AT2406,0)+'01_指標庫'!$H$18*IF(ISNUMBER($AJ2406),AU2406,0)+'01_指標庫'!$H$19*IF(ISNUMBER($AK2406),AV2406,0)+'01_指標庫'!$H$20*IF(ISNUMBER($BB2406),BB2406,0)+'01_指標庫'!$H$21*IF(ISNUMBER($BC2406),BC2406,0))/AW2406,1))</f>
        <v>94.1</v>
      </c>
      <c r="AY2406" s="67"/>
      <c r="AZ2406" s="67"/>
      <c r="BA2406" s="66">
        <f t="shared" si="868"/>
        <v>3.2562292476863153E-3</v>
      </c>
      <c r="BB2406">
        <f t="shared" si="869"/>
        <v>50</v>
      </c>
      <c r="BC2406" t="str">
        <f t="shared" si="870"/>
        <v/>
      </c>
    </row>
    <row r="2407" spans="1:55" ht="15" customHeight="1">
      <c r="A2407" s="56">
        <v>2403</v>
      </c>
      <c r="B2407" s="57">
        <v>46050</v>
      </c>
      <c r="C2407" s="56">
        <v>2026</v>
      </c>
      <c r="D2407" s="58" t="s">
        <v>238</v>
      </c>
      <c r="E2407" s="59">
        <v>26022.79</v>
      </c>
      <c r="F2407" s="60">
        <v>0.107333</v>
      </c>
      <c r="G2407" s="60">
        <v>-3.7160000000000001E-3</v>
      </c>
      <c r="H2407" s="61">
        <v>0.69389999999999996</v>
      </c>
      <c r="I2407" s="62">
        <v>272</v>
      </c>
      <c r="J2407" s="56" t="s">
        <v>235</v>
      </c>
      <c r="K2407" s="63">
        <v>16.350000000000001</v>
      </c>
      <c r="L2407" s="56">
        <f t="shared" si="848"/>
        <v>100</v>
      </c>
      <c r="M2407" s="56">
        <f t="shared" si="849"/>
        <v>100</v>
      </c>
      <c r="N2407" s="56">
        <f t="shared" si="850"/>
        <v>100</v>
      </c>
      <c r="O2407" s="56">
        <f t="shared" si="851"/>
        <v>100</v>
      </c>
      <c r="P2407" s="56">
        <f t="shared" si="852"/>
        <v>100</v>
      </c>
      <c r="Q2407" s="63"/>
      <c r="R2407" s="56"/>
      <c r="S2407" s="60">
        <f t="shared" si="865"/>
        <v>3.2016512116157525E-3</v>
      </c>
      <c r="T2407" s="64">
        <f t="shared" si="866"/>
        <v>0</v>
      </c>
      <c r="V2407" s="65"/>
      <c r="W2407" s="65"/>
      <c r="Y2407" s="15" t="str">
        <f t="shared" si="853"/>
        <v>EASY</v>
      </c>
      <c r="AA2407" s="66">
        <f t="shared" si="867"/>
        <v>7.8880216364163758E-2</v>
      </c>
      <c r="AB2407">
        <f>LOOKUP($B2407,'07_L1政策步階'!$A$4:$A$14,'07_L1政策步階'!$C$4:$C$14)</f>
        <v>1</v>
      </c>
      <c r="AC2407" s="65"/>
      <c r="AD2407" s="65"/>
      <c r="AE2407" s="65"/>
      <c r="AF2407" s="65"/>
      <c r="AG2407" s="65"/>
      <c r="AH2407" s="65"/>
      <c r="AI2407" s="65"/>
      <c r="AJ2407" s="65"/>
      <c r="AK2407" s="65"/>
      <c r="AL2407">
        <f t="shared" si="854"/>
        <v>100</v>
      </c>
      <c r="AM2407">
        <f t="shared" si="855"/>
        <v>100</v>
      </c>
      <c r="AN2407" t="str">
        <f t="shared" si="856"/>
        <v/>
      </c>
      <c r="AO2407" t="str">
        <f t="shared" si="857"/>
        <v/>
      </c>
      <c r="AP2407" t="str">
        <f t="shared" si="858"/>
        <v/>
      </c>
      <c r="AQ2407" t="str">
        <f t="shared" si="859"/>
        <v/>
      </c>
      <c r="AR2407" t="str">
        <f t="shared" si="860"/>
        <v/>
      </c>
      <c r="AS2407" t="str">
        <f t="shared" si="861"/>
        <v/>
      </c>
      <c r="AT2407" t="str">
        <f t="shared" si="862"/>
        <v/>
      </c>
      <c r="AU2407" t="str">
        <f t="shared" si="863"/>
        <v/>
      </c>
      <c r="AV2407" t="str">
        <f t="shared" si="864"/>
        <v/>
      </c>
      <c r="AW2407">
        <f>'01_指標庫'!$H$4*ISNUMBER($F2407)+'01_指標庫'!$H$5*ISNUMBER($AA2407)+'01_指標庫'!$H$6*ISNUMBER($G2407)+'01_指標庫'!$H$7*ISNUMBER($H2407)+'01_指標庫'!$H$8*ISNUMBER($AF2407)+'01_指標庫'!$H$9*ISNUMBER($AG2407)+'01_指標庫'!$H$10*ISNUMBER($AB2407)+'01_指標庫'!$H$11*ISNUMBER($AC2407)+'01_指標庫'!$H$12*ISNUMBER($AD2407)+'01_指標庫'!$H$13*ISNUMBER($AE2407)+'01_指標庫'!$H$14*ISNUMBER($I2407)+'01_指標庫'!$H$15*ISNUMBER($AH2407)+'01_指標庫'!$H$16*ISNUMBER($K2407)+'01_指標庫'!$H$17*ISNUMBER($AI2407)+'01_指標庫'!$H$18*ISNUMBER($AJ2407)+'01_指標庫'!$H$19*ISNUMBER($AK2407)+'01_指標庫'!$H$20*ISNUMBER($BB2407)+'01_指標庫'!$H$21*ISNUMBER($BC2407)</f>
        <v>51</v>
      </c>
      <c r="AX2407">
        <f>IF(AW2407=0,50,ROUND(('01_指標庫'!$H$4*IF(ISNUMBER($F2407),L2407,0)+'01_指標庫'!$H$5*IF(ISNUMBER($AA2407),AL2407,0)+'01_指標庫'!$H$6*IF(ISNUMBER($G2407),M2407,0)+'01_指標庫'!$H$7*IF(ISNUMBER($H2407),N2407,0)+'01_指標庫'!$H$8*IF(ISNUMBER($AF2407),AQ2407,0)+'01_指標庫'!$H$9*IF(ISNUMBER($AG2407),AR2407,0)+'01_指標庫'!$H$10*IF(ISNUMBER($AB2407),AM2407,0)+'01_指標庫'!$H$11*IF(ISNUMBER($AC2407),AN2407,0)+'01_指標庫'!$H$12*IF(ISNUMBER($AD2407),AO2407,0)+'01_指標庫'!$H$13*IF(ISNUMBER($AE2407),AP2407,0)+'01_指標庫'!$H$14*IF(ISNUMBER($I2407),O2407,0)+'01_指標庫'!$H$15*IF(ISNUMBER($AH2407),AS2407,0)+'01_指標庫'!$H$16*IF(ISNUMBER($K2407),P2407,0)+'01_指標庫'!$H$17*IF(ISNUMBER($AI2407),AT2407,0)+'01_指標庫'!$H$18*IF(ISNUMBER($AJ2407),AU2407,0)+'01_指標庫'!$H$19*IF(ISNUMBER($AK2407),AV2407,0)+'01_指標庫'!$H$20*IF(ISNUMBER($BB2407),BB2407,0)+'01_指標庫'!$H$21*IF(ISNUMBER($BC2407),BC2407,0))/AW2407,1))</f>
        <v>94.1</v>
      </c>
      <c r="AY2407" s="67"/>
      <c r="AZ2407" s="67"/>
      <c r="BA2407" s="66">
        <f t="shared" si="868"/>
        <v>7.6006045311360904E-3</v>
      </c>
      <c r="BB2407">
        <f t="shared" si="869"/>
        <v>50</v>
      </c>
      <c r="BC2407" t="str">
        <f t="shared" si="870"/>
        <v/>
      </c>
    </row>
    <row r="2408" spans="1:55" ht="15" customHeight="1">
      <c r="A2408" s="56">
        <v>2404</v>
      </c>
      <c r="B2408" s="57">
        <v>46051</v>
      </c>
      <c r="C2408" s="56">
        <v>2026</v>
      </c>
      <c r="D2408" s="58" t="s">
        <v>239</v>
      </c>
      <c r="E2408" s="59">
        <v>25884.3</v>
      </c>
      <c r="F2408" s="60">
        <v>9.9756999999999998E-2</v>
      </c>
      <c r="G2408" s="60">
        <v>-9.018E-3</v>
      </c>
      <c r="H2408" s="61">
        <v>0.67349999999999999</v>
      </c>
      <c r="I2408" s="62">
        <v>277</v>
      </c>
      <c r="J2408" s="56" t="s">
        <v>235</v>
      </c>
      <c r="K2408" s="63">
        <v>16.88</v>
      </c>
      <c r="L2408" s="56">
        <f t="shared" si="848"/>
        <v>100</v>
      </c>
      <c r="M2408" s="56">
        <f t="shared" si="849"/>
        <v>100</v>
      </c>
      <c r="N2408" s="56">
        <f t="shared" si="850"/>
        <v>100</v>
      </c>
      <c r="O2408" s="56">
        <f t="shared" si="851"/>
        <v>100</v>
      </c>
      <c r="P2408" s="56">
        <f t="shared" si="852"/>
        <v>100</v>
      </c>
      <c r="Q2408" s="63"/>
      <c r="R2408" s="56"/>
      <c r="S2408" s="60">
        <f t="shared" si="865"/>
        <v>-5.3218736346103412E-3</v>
      </c>
      <c r="T2408" s="64">
        <f t="shared" si="866"/>
        <v>3.2415902140672692E-2</v>
      </c>
      <c r="V2408" s="65"/>
      <c r="W2408" s="65"/>
      <c r="Y2408" s="15" t="str">
        <f t="shared" si="853"/>
        <v>EASY</v>
      </c>
      <c r="AA2408" s="66">
        <f t="shared" si="867"/>
        <v>7.7975767046225331E-2</v>
      </c>
      <c r="AB2408">
        <f>LOOKUP($B2408,'07_L1政策步階'!$A$4:$A$14,'07_L1政策步階'!$C$4:$C$14)</f>
        <v>1</v>
      </c>
      <c r="AC2408" s="65"/>
      <c r="AD2408" s="65"/>
      <c r="AE2408" s="65"/>
      <c r="AF2408" s="65"/>
      <c r="AG2408" s="65"/>
      <c r="AH2408" s="65"/>
      <c r="AI2408" s="65"/>
      <c r="AJ2408" s="65"/>
      <c r="AK2408" s="65"/>
      <c r="AL2408">
        <f t="shared" si="854"/>
        <v>100</v>
      </c>
      <c r="AM2408">
        <f t="shared" si="855"/>
        <v>100</v>
      </c>
      <c r="AN2408" t="str">
        <f t="shared" si="856"/>
        <v/>
      </c>
      <c r="AO2408" t="str">
        <f t="shared" si="857"/>
        <v/>
      </c>
      <c r="AP2408" t="str">
        <f t="shared" si="858"/>
        <v/>
      </c>
      <c r="AQ2408" t="str">
        <f t="shared" si="859"/>
        <v/>
      </c>
      <c r="AR2408" t="str">
        <f t="shared" si="860"/>
        <v/>
      </c>
      <c r="AS2408" t="str">
        <f t="shared" si="861"/>
        <v/>
      </c>
      <c r="AT2408" t="str">
        <f t="shared" si="862"/>
        <v/>
      </c>
      <c r="AU2408" t="str">
        <f t="shared" si="863"/>
        <v/>
      </c>
      <c r="AV2408" t="str">
        <f t="shared" si="864"/>
        <v/>
      </c>
      <c r="AW2408">
        <f>'01_指標庫'!$H$4*ISNUMBER($F2408)+'01_指標庫'!$H$5*ISNUMBER($AA2408)+'01_指標庫'!$H$6*ISNUMBER($G2408)+'01_指標庫'!$H$7*ISNUMBER($H2408)+'01_指標庫'!$H$8*ISNUMBER($AF2408)+'01_指標庫'!$H$9*ISNUMBER($AG2408)+'01_指標庫'!$H$10*ISNUMBER($AB2408)+'01_指標庫'!$H$11*ISNUMBER($AC2408)+'01_指標庫'!$H$12*ISNUMBER($AD2408)+'01_指標庫'!$H$13*ISNUMBER($AE2408)+'01_指標庫'!$H$14*ISNUMBER($I2408)+'01_指標庫'!$H$15*ISNUMBER($AH2408)+'01_指標庫'!$H$16*ISNUMBER($K2408)+'01_指標庫'!$H$17*ISNUMBER($AI2408)+'01_指標庫'!$H$18*ISNUMBER($AJ2408)+'01_指標庫'!$H$19*ISNUMBER($AK2408)+'01_指標庫'!$H$20*ISNUMBER($BB2408)+'01_指標庫'!$H$21*ISNUMBER($BC2408)</f>
        <v>51</v>
      </c>
      <c r="AX2408">
        <f>IF(AW2408=0,50,ROUND(('01_指標庫'!$H$4*IF(ISNUMBER($F2408),L2408,0)+'01_指標庫'!$H$5*IF(ISNUMBER($AA2408),AL2408,0)+'01_指標庫'!$H$6*IF(ISNUMBER($G2408),M2408,0)+'01_指標庫'!$H$7*IF(ISNUMBER($H2408),N2408,0)+'01_指標庫'!$H$8*IF(ISNUMBER($AF2408),AQ2408,0)+'01_指標庫'!$H$9*IF(ISNUMBER($AG2408),AR2408,0)+'01_指標庫'!$H$10*IF(ISNUMBER($AB2408),AM2408,0)+'01_指標庫'!$H$11*IF(ISNUMBER($AC2408),AN2408,0)+'01_指標庫'!$H$12*IF(ISNUMBER($AD2408),AO2408,0)+'01_指標庫'!$H$13*IF(ISNUMBER($AE2408),AP2408,0)+'01_指標庫'!$H$14*IF(ISNUMBER($I2408),O2408,0)+'01_指標庫'!$H$15*IF(ISNUMBER($AH2408),AS2408,0)+'01_指標庫'!$H$16*IF(ISNUMBER($K2408),P2408,0)+'01_指標庫'!$H$17*IF(ISNUMBER($AI2408),AT2408,0)+'01_指標庫'!$H$18*IF(ISNUMBER($AJ2408),AU2408,0)+'01_指標庫'!$H$19*IF(ISNUMBER($AK2408),AV2408,0)+'01_指標庫'!$H$20*IF(ISNUMBER($BB2408),BB2408,0)+'01_指標庫'!$H$21*IF(ISNUMBER($BC2408),BC2408,0))/AW2408,1))</f>
        <v>94.1</v>
      </c>
      <c r="AY2408" s="67"/>
      <c r="AZ2408" s="67"/>
      <c r="BA2408" s="66">
        <f t="shared" si="868"/>
        <v>8.8125971544044113E-3</v>
      </c>
      <c r="BB2408">
        <f t="shared" si="869"/>
        <v>50</v>
      </c>
      <c r="BC2408" t="str">
        <f t="shared" si="870"/>
        <v/>
      </c>
    </row>
    <row r="2409" spans="1:55" ht="15" customHeight="1">
      <c r="A2409" s="56">
        <v>2405</v>
      </c>
      <c r="B2409" s="57">
        <v>46052</v>
      </c>
      <c r="C2409" s="56">
        <v>2026</v>
      </c>
      <c r="D2409" s="58" t="s">
        <v>234</v>
      </c>
      <c r="E2409" s="59">
        <v>25552.39</v>
      </c>
      <c r="F2409" s="60">
        <v>8.4098999999999993E-2</v>
      </c>
      <c r="G2409" s="60">
        <v>-2.1725000000000001E-2</v>
      </c>
      <c r="H2409" s="61">
        <v>0.67349999999999999</v>
      </c>
      <c r="I2409" s="62">
        <v>280</v>
      </c>
      <c r="J2409" s="56" t="s">
        <v>235</v>
      </c>
      <c r="K2409" s="63">
        <v>17.440000000000001</v>
      </c>
      <c r="L2409" s="56">
        <f t="shared" si="848"/>
        <v>100</v>
      </c>
      <c r="M2409" s="56">
        <f t="shared" si="849"/>
        <v>100</v>
      </c>
      <c r="N2409" s="56">
        <f t="shared" si="850"/>
        <v>100</v>
      </c>
      <c r="O2409" s="56">
        <f t="shared" si="851"/>
        <v>100</v>
      </c>
      <c r="P2409" s="56">
        <f t="shared" si="852"/>
        <v>100</v>
      </c>
      <c r="Q2409" s="63"/>
      <c r="R2409" s="56"/>
      <c r="S2409" s="60">
        <f t="shared" si="865"/>
        <v>-1.2822830827953657E-2</v>
      </c>
      <c r="T2409" s="64">
        <f t="shared" si="866"/>
        <v>3.3175355450237198E-2</v>
      </c>
      <c r="V2409" s="65"/>
      <c r="W2409" s="65"/>
      <c r="Y2409" s="15" t="str">
        <f t="shared" si="853"/>
        <v>EASY</v>
      </c>
      <c r="AA2409" s="66">
        <f t="shared" si="867"/>
        <v>7.70692561516233E-2</v>
      </c>
      <c r="AB2409">
        <f>LOOKUP($B2409,'07_L1政策步階'!$A$4:$A$14,'07_L1政策步階'!$C$4:$C$14)</f>
        <v>1</v>
      </c>
      <c r="AC2409" s="65"/>
      <c r="AD2409" s="65"/>
      <c r="AE2409" s="65"/>
      <c r="AF2409" s="65"/>
      <c r="AG2409" s="65"/>
      <c r="AH2409" s="65"/>
      <c r="AI2409" s="65"/>
      <c r="AJ2409" s="65"/>
      <c r="AK2409" s="65"/>
      <c r="AL2409">
        <f t="shared" si="854"/>
        <v>100</v>
      </c>
      <c r="AM2409">
        <f t="shared" si="855"/>
        <v>100</v>
      </c>
      <c r="AN2409" t="str">
        <f t="shared" si="856"/>
        <v/>
      </c>
      <c r="AO2409" t="str">
        <f t="shared" si="857"/>
        <v/>
      </c>
      <c r="AP2409" t="str">
        <f t="shared" si="858"/>
        <v/>
      </c>
      <c r="AQ2409" t="str">
        <f t="shared" si="859"/>
        <v/>
      </c>
      <c r="AR2409" t="str">
        <f t="shared" si="860"/>
        <v/>
      </c>
      <c r="AS2409" t="str">
        <f t="shared" si="861"/>
        <v/>
      </c>
      <c r="AT2409" t="str">
        <f t="shared" si="862"/>
        <v/>
      </c>
      <c r="AU2409" t="str">
        <f t="shared" si="863"/>
        <v/>
      </c>
      <c r="AV2409" t="str">
        <f t="shared" si="864"/>
        <v/>
      </c>
      <c r="AW2409">
        <f>'01_指標庫'!$H$4*ISNUMBER($F2409)+'01_指標庫'!$H$5*ISNUMBER($AA2409)+'01_指標庫'!$H$6*ISNUMBER($G2409)+'01_指標庫'!$H$7*ISNUMBER($H2409)+'01_指標庫'!$H$8*ISNUMBER($AF2409)+'01_指標庫'!$H$9*ISNUMBER($AG2409)+'01_指標庫'!$H$10*ISNUMBER($AB2409)+'01_指標庫'!$H$11*ISNUMBER($AC2409)+'01_指標庫'!$H$12*ISNUMBER($AD2409)+'01_指標庫'!$H$13*ISNUMBER($AE2409)+'01_指標庫'!$H$14*ISNUMBER($I2409)+'01_指標庫'!$H$15*ISNUMBER($AH2409)+'01_指標庫'!$H$16*ISNUMBER($K2409)+'01_指標庫'!$H$17*ISNUMBER($AI2409)+'01_指標庫'!$H$18*ISNUMBER($AJ2409)+'01_指標庫'!$H$19*ISNUMBER($AK2409)+'01_指標庫'!$H$20*ISNUMBER($BB2409)+'01_指標庫'!$H$21*ISNUMBER($BC2409)</f>
        <v>51</v>
      </c>
      <c r="AX2409">
        <f>IF(AW2409=0,50,ROUND(('01_指標庫'!$H$4*IF(ISNUMBER($F2409),L2409,0)+'01_指標庫'!$H$5*IF(ISNUMBER($AA2409),AL2409,0)+'01_指標庫'!$H$6*IF(ISNUMBER($G2409),M2409,0)+'01_指標庫'!$H$7*IF(ISNUMBER($H2409),N2409,0)+'01_指標庫'!$H$8*IF(ISNUMBER($AF2409),AQ2409,0)+'01_指標庫'!$H$9*IF(ISNUMBER($AG2409),AR2409,0)+'01_指標庫'!$H$10*IF(ISNUMBER($AB2409),AM2409,0)+'01_指標庫'!$H$11*IF(ISNUMBER($AC2409),AN2409,0)+'01_指標庫'!$H$12*IF(ISNUMBER($AD2409),AO2409,0)+'01_指標庫'!$H$13*IF(ISNUMBER($AE2409),AP2409,0)+'01_指標庫'!$H$14*IF(ISNUMBER($I2409),O2409,0)+'01_指標庫'!$H$15*IF(ISNUMBER($AH2409),AS2409,0)+'01_指標庫'!$H$16*IF(ISNUMBER($K2409),P2409,0)+'01_指標庫'!$H$17*IF(ISNUMBER($AI2409),AT2409,0)+'01_指標庫'!$H$18*IF(ISNUMBER($AJ2409),AU2409,0)+'01_指標庫'!$H$19*IF(ISNUMBER($AK2409),AV2409,0)+'01_指標庫'!$H$20*IF(ISNUMBER($BB2409),BB2409,0)+'01_指標庫'!$H$21*IF(ISNUMBER($BC2409),BC2409,0))/AW2409,1))</f>
        <v>94.1</v>
      </c>
      <c r="AY2409" s="67"/>
      <c r="AZ2409" s="67"/>
      <c r="BA2409" s="66">
        <f t="shared" si="868"/>
        <v>8.3770807880640952E-3</v>
      </c>
      <c r="BB2409">
        <f t="shared" si="869"/>
        <v>50</v>
      </c>
      <c r="BC2409" t="str">
        <f t="shared" si="870"/>
        <v/>
      </c>
    </row>
    <row r="2410" spans="1:55" ht="15" customHeight="1">
      <c r="A2410" s="56">
        <v>2406</v>
      </c>
      <c r="B2410" s="57">
        <v>46055</v>
      </c>
      <c r="C2410" s="56">
        <v>2026</v>
      </c>
      <c r="D2410" s="58" t="s">
        <v>236</v>
      </c>
      <c r="E2410" s="59">
        <v>25738.61</v>
      </c>
      <c r="F2410" s="60">
        <v>9.0400999999999995E-2</v>
      </c>
      <c r="G2410" s="60">
        <v>-1.4596E-2</v>
      </c>
      <c r="H2410" s="61">
        <v>0.69389999999999996</v>
      </c>
      <c r="I2410" s="62">
        <v>281</v>
      </c>
      <c r="J2410" s="56" t="s">
        <v>235</v>
      </c>
      <c r="K2410" s="63">
        <v>16.34</v>
      </c>
      <c r="L2410" s="56">
        <f t="shared" si="848"/>
        <v>100</v>
      </c>
      <c r="M2410" s="56">
        <f t="shared" si="849"/>
        <v>100</v>
      </c>
      <c r="N2410" s="56">
        <f t="shared" si="850"/>
        <v>100</v>
      </c>
      <c r="O2410" s="56">
        <f t="shared" si="851"/>
        <v>100</v>
      </c>
      <c r="P2410" s="56">
        <f t="shared" si="852"/>
        <v>100</v>
      </c>
      <c r="Q2410" s="63"/>
      <c r="R2410" s="56"/>
      <c r="S2410" s="60">
        <f t="shared" si="865"/>
        <v>7.2877722984034943E-3</v>
      </c>
      <c r="T2410" s="64">
        <f t="shared" si="866"/>
        <v>-6.3073394495412938E-2</v>
      </c>
      <c r="V2410" s="65"/>
      <c r="W2410" s="65"/>
      <c r="Y2410" s="15" t="str">
        <f t="shared" si="853"/>
        <v>EASY</v>
      </c>
      <c r="AA2410" s="66">
        <f t="shared" si="867"/>
        <v>7.6539962732397715E-2</v>
      </c>
      <c r="AB2410">
        <f>LOOKUP($B2410,'07_L1政策步階'!$A$4:$A$14,'07_L1政策步階'!$C$4:$C$14)</f>
        <v>1</v>
      </c>
      <c r="AC2410" s="65"/>
      <c r="AD2410" s="65"/>
      <c r="AE2410" s="65"/>
      <c r="AF2410" s="65"/>
      <c r="AG2410" s="65"/>
      <c r="AH2410" s="65"/>
      <c r="AI2410" s="65"/>
      <c r="AJ2410" s="65"/>
      <c r="AK2410" s="65"/>
      <c r="AL2410">
        <f t="shared" si="854"/>
        <v>100</v>
      </c>
      <c r="AM2410">
        <f t="shared" si="855"/>
        <v>100</v>
      </c>
      <c r="AN2410" t="str">
        <f t="shared" si="856"/>
        <v/>
      </c>
      <c r="AO2410" t="str">
        <f t="shared" si="857"/>
        <v/>
      </c>
      <c r="AP2410" t="str">
        <f t="shared" si="858"/>
        <v/>
      </c>
      <c r="AQ2410" t="str">
        <f t="shared" si="859"/>
        <v/>
      </c>
      <c r="AR2410" t="str">
        <f t="shared" si="860"/>
        <v/>
      </c>
      <c r="AS2410" t="str">
        <f t="shared" si="861"/>
        <v/>
      </c>
      <c r="AT2410" t="str">
        <f t="shared" si="862"/>
        <v/>
      </c>
      <c r="AU2410" t="str">
        <f t="shared" si="863"/>
        <v/>
      </c>
      <c r="AV2410" t="str">
        <f t="shared" si="864"/>
        <v/>
      </c>
      <c r="AW2410">
        <f>'01_指標庫'!$H$4*ISNUMBER($F2410)+'01_指標庫'!$H$5*ISNUMBER($AA2410)+'01_指標庫'!$H$6*ISNUMBER($G2410)+'01_指標庫'!$H$7*ISNUMBER($H2410)+'01_指標庫'!$H$8*ISNUMBER($AF2410)+'01_指標庫'!$H$9*ISNUMBER($AG2410)+'01_指標庫'!$H$10*ISNUMBER($AB2410)+'01_指標庫'!$H$11*ISNUMBER($AC2410)+'01_指標庫'!$H$12*ISNUMBER($AD2410)+'01_指標庫'!$H$13*ISNUMBER($AE2410)+'01_指標庫'!$H$14*ISNUMBER($I2410)+'01_指標庫'!$H$15*ISNUMBER($AH2410)+'01_指標庫'!$H$16*ISNUMBER($K2410)+'01_指標庫'!$H$17*ISNUMBER($AI2410)+'01_指標庫'!$H$18*ISNUMBER($AJ2410)+'01_指標庫'!$H$19*ISNUMBER($AK2410)+'01_指標庫'!$H$20*ISNUMBER($BB2410)+'01_指標庫'!$H$21*ISNUMBER($BC2410)</f>
        <v>51</v>
      </c>
      <c r="AX2410">
        <f>IF(AW2410=0,50,ROUND(('01_指標庫'!$H$4*IF(ISNUMBER($F2410),L2410,0)+'01_指標庫'!$H$5*IF(ISNUMBER($AA2410),AL2410,0)+'01_指標庫'!$H$6*IF(ISNUMBER($G2410),M2410,0)+'01_指標庫'!$H$7*IF(ISNUMBER($H2410),N2410,0)+'01_指標庫'!$H$8*IF(ISNUMBER($AF2410),AQ2410,0)+'01_指標庫'!$H$9*IF(ISNUMBER($AG2410),AR2410,0)+'01_指標庫'!$H$10*IF(ISNUMBER($AB2410),AM2410,0)+'01_指標庫'!$H$11*IF(ISNUMBER($AC2410),AN2410,0)+'01_指標庫'!$H$12*IF(ISNUMBER($AD2410),AO2410,0)+'01_指標庫'!$H$13*IF(ISNUMBER($AE2410),AP2410,0)+'01_指標庫'!$H$14*IF(ISNUMBER($I2410),O2410,0)+'01_指標庫'!$H$15*IF(ISNUMBER($AH2410),AS2410,0)+'01_指標庫'!$H$16*IF(ISNUMBER($K2410),P2410,0)+'01_指標庫'!$H$17*IF(ISNUMBER($AI2410),AT2410,0)+'01_指標庫'!$H$18*IF(ISNUMBER($AJ2410),AU2410,0)+'01_指標庫'!$H$19*IF(ISNUMBER($AK2410),AV2410,0)+'01_指標庫'!$H$20*IF(ISNUMBER($BB2410),BB2410,0)+'01_指標庫'!$H$21*IF(ISNUMBER($BC2410),BC2410,0))/AW2410,1))</f>
        <v>94.1</v>
      </c>
      <c r="AY2410" s="67"/>
      <c r="AZ2410" s="67"/>
      <c r="BA2410" s="66">
        <f t="shared" si="868"/>
        <v>7.751600429530825E-3</v>
      </c>
      <c r="BB2410">
        <f t="shared" si="869"/>
        <v>50</v>
      </c>
      <c r="BC2410" t="str">
        <f t="shared" si="870"/>
        <v/>
      </c>
    </row>
    <row r="2411" spans="1:55" ht="15" customHeight="1">
      <c r="A2411" s="56">
        <v>2407</v>
      </c>
      <c r="B2411" s="57">
        <v>46056</v>
      </c>
      <c r="C2411" s="56">
        <v>2026</v>
      </c>
      <c r="D2411" s="58" t="s">
        <v>237</v>
      </c>
      <c r="E2411" s="59">
        <v>25338.62</v>
      </c>
      <c r="F2411" s="60">
        <v>7.1847999999999995E-2</v>
      </c>
      <c r="G2411" s="60">
        <v>-2.9909000000000002E-2</v>
      </c>
      <c r="H2411" s="61">
        <v>0.69389999999999996</v>
      </c>
      <c r="I2411" s="62">
        <v>285</v>
      </c>
      <c r="J2411" s="56" t="s">
        <v>235</v>
      </c>
      <c r="K2411" s="63">
        <v>18</v>
      </c>
      <c r="L2411" s="56">
        <f t="shared" si="848"/>
        <v>100</v>
      </c>
      <c r="M2411" s="56">
        <f t="shared" si="849"/>
        <v>100</v>
      </c>
      <c r="N2411" s="56">
        <f t="shared" si="850"/>
        <v>100</v>
      </c>
      <c r="O2411" s="56">
        <f t="shared" si="851"/>
        <v>100</v>
      </c>
      <c r="P2411" s="56">
        <f t="shared" si="852"/>
        <v>100</v>
      </c>
      <c r="Q2411" s="63"/>
      <c r="R2411" s="56"/>
      <c r="S2411" s="60">
        <f t="shared" si="865"/>
        <v>-1.5540466248954443E-2</v>
      </c>
      <c r="T2411" s="64">
        <f t="shared" si="866"/>
        <v>0.10159118727050176</v>
      </c>
      <c r="V2411" s="65"/>
      <c r="W2411" s="65"/>
      <c r="Y2411" s="15" t="str">
        <f t="shared" si="853"/>
        <v>EASY</v>
      </c>
      <c r="AA2411" s="66">
        <f t="shared" si="867"/>
        <v>7.5518276156721686E-2</v>
      </c>
      <c r="AB2411">
        <f>LOOKUP($B2411,'07_L1政策步階'!$A$4:$A$14,'07_L1政策步階'!$C$4:$C$14)</f>
        <v>1</v>
      </c>
      <c r="AC2411" s="65"/>
      <c r="AD2411" s="65"/>
      <c r="AE2411" s="65"/>
      <c r="AF2411" s="65"/>
      <c r="AG2411" s="65"/>
      <c r="AH2411" s="65"/>
      <c r="AI2411" s="65"/>
      <c r="AJ2411" s="65"/>
      <c r="AK2411" s="65"/>
      <c r="AL2411">
        <f t="shared" si="854"/>
        <v>100</v>
      </c>
      <c r="AM2411">
        <f t="shared" si="855"/>
        <v>100</v>
      </c>
      <c r="AN2411" t="str">
        <f t="shared" si="856"/>
        <v/>
      </c>
      <c r="AO2411" t="str">
        <f t="shared" si="857"/>
        <v/>
      </c>
      <c r="AP2411" t="str">
        <f t="shared" si="858"/>
        <v/>
      </c>
      <c r="AQ2411" t="str">
        <f t="shared" si="859"/>
        <v/>
      </c>
      <c r="AR2411" t="str">
        <f t="shared" si="860"/>
        <v/>
      </c>
      <c r="AS2411" t="str">
        <f t="shared" si="861"/>
        <v/>
      </c>
      <c r="AT2411" t="str">
        <f t="shared" si="862"/>
        <v/>
      </c>
      <c r="AU2411" t="str">
        <f t="shared" si="863"/>
        <v/>
      </c>
      <c r="AV2411" t="str">
        <f t="shared" si="864"/>
        <v/>
      </c>
      <c r="AW2411">
        <f>'01_指標庫'!$H$4*ISNUMBER($F2411)+'01_指標庫'!$H$5*ISNUMBER($AA2411)+'01_指標庫'!$H$6*ISNUMBER($G2411)+'01_指標庫'!$H$7*ISNUMBER($H2411)+'01_指標庫'!$H$8*ISNUMBER($AF2411)+'01_指標庫'!$H$9*ISNUMBER($AG2411)+'01_指標庫'!$H$10*ISNUMBER($AB2411)+'01_指標庫'!$H$11*ISNUMBER($AC2411)+'01_指標庫'!$H$12*ISNUMBER($AD2411)+'01_指標庫'!$H$13*ISNUMBER($AE2411)+'01_指標庫'!$H$14*ISNUMBER($I2411)+'01_指標庫'!$H$15*ISNUMBER($AH2411)+'01_指標庫'!$H$16*ISNUMBER($K2411)+'01_指標庫'!$H$17*ISNUMBER($AI2411)+'01_指標庫'!$H$18*ISNUMBER($AJ2411)+'01_指標庫'!$H$19*ISNUMBER($AK2411)+'01_指標庫'!$H$20*ISNUMBER($BB2411)+'01_指標庫'!$H$21*ISNUMBER($BC2411)</f>
        <v>51</v>
      </c>
      <c r="AX2411">
        <f>IF(AW2411=0,50,ROUND(('01_指標庫'!$H$4*IF(ISNUMBER($F2411),L2411,0)+'01_指標庫'!$H$5*IF(ISNUMBER($AA2411),AL2411,0)+'01_指標庫'!$H$6*IF(ISNUMBER($G2411),M2411,0)+'01_指標庫'!$H$7*IF(ISNUMBER($H2411),N2411,0)+'01_指標庫'!$H$8*IF(ISNUMBER($AF2411),AQ2411,0)+'01_指標庫'!$H$9*IF(ISNUMBER($AG2411),AR2411,0)+'01_指標庫'!$H$10*IF(ISNUMBER($AB2411),AM2411,0)+'01_指標庫'!$H$11*IF(ISNUMBER($AC2411),AN2411,0)+'01_指標庫'!$H$12*IF(ISNUMBER($AD2411),AO2411,0)+'01_指標庫'!$H$13*IF(ISNUMBER($AE2411),AP2411,0)+'01_指標庫'!$H$14*IF(ISNUMBER($I2411),O2411,0)+'01_指標庫'!$H$15*IF(ISNUMBER($AH2411),AS2411,0)+'01_指標庫'!$H$16*IF(ISNUMBER($K2411),P2411,0)+'01_指標庫'!$H$17*IF(ISNUMBER($AI2411),AT2411,0)+'01_指標庫'!$H$18*IF(ISNUMBER($AJ2411),AU2411,0)+'01_指標庫'!$H$19*IF(ISNUMBER($AK2411),AV2411,0)+'01_指標庫'!$H$20*IF(ISNUMBER($BB2411),BB2411,0)+'01_指標庫'!$H$21*IF(ISNUMBER($BC2411),BC2411,0))/AW2411,1))</f>
        <v>94.1</v>
      </c>
      <c r="AY2411" s="67"/>
      <c r="AZ2411" s="67"/>
      <c r="BA2411" s="66">
        <f t="shared" si="868"/>
        <v>1.6885906276675744E-3</v>
      </c>
      <c r="BB2411">
        <f t="shared" si="869"/>
        <v>50</v>
      </c>
      <c r="BC2411" t="str">
        <f t="shared" si="870"/>
        <v/>
      </c>
    </row>
    <row r="2412" spans="1:55" ht="15" customHeight="1">
      <c r="A2412" s="56">
        <v>2408</v>
      </c>
      <c r="B2412" s="57">
        <v>46057</v>
      </c>
      <c r="C2412" s="56">
        <v>2026</v>
      </c>
      <c r="D2412" s="58" t="s">
        <v>238</v>
      </c>
      <c r="E2412" s="59">
        <v>24891.24</v>
      </c>
      <c r="F2412" s="60">
        <v>5.1449000000000002E-2</v>
      </c>
      <c r="G2412" s="60">
        <v>-4.7037000000000002E-2</v>
      </c>
      <c r="H2412" s="61">
        <v>0.67349999999999999</v>
      </c>
      <c r="I2412" s="62">
        <v>286</v>
      </c>
      <c r="J2412" s="56" t="s">
        <v>235</v>
      </c>
      <c r="K2412" s="63">
        <v>18.64</v>
      </c>
      <c r="L2412" s="56">
        <f t="shared" si="848"/>
        <v>100</v>
      </c>
      <c r="M2412" s="56">
        <f t="shared" si="849"/>
        <v>100</v>
      </c>
      <c r="N2412" s="56">
        <f t="shared" si="850"/>
        <v>100</v>
      </c>
      <c r="O2412" s="56">
        <f t="shared" si="851"/>
        <v>100</v>
      </c>
      <c r="P2412" s="56">
        <f t="shared" si="852"/>
        <v>100</v>
      </c>
      <c r="Q2412" s="63"/>
      <c r="R2412" s="56"/>
      <c r="S2412" s="60">
        <f t="shared" si="865"/>
        <v>-1.7656052302769343E-2</v>
      </c>
      <c r="T2412" s="64">
        <f t="shared" si="866"/>
        <v>3.5555555555555562E-2</v>
      </c>
      <c r="V2412" s="65"/>
      <c r="W2412" s="65"/>
      <c r="Y2412" s="15" t="str">
        <f t="shared" si="853"/>
        <v>EASY</v>
      </c>
      <c r="AA2412" s="66">
        <f t="shared" si="867"/>
        <v>7.4718506609452451E-2</v>
      </c>
      <c r="AB2412">
        <f>LOOKUP($B2412,'07_L1政策步階'!$A$4:$A$14,'07_L1政策步階'!$C$4:$C$14)</f>
        <v>1</v>
      </c>
      <c r="AC2412" s="65"/>
      <c r="AD2412" s="65"/>
      <c r="AE2412" s="65"/>
      <c r="AF2412" s="65"/>
      <c r="AG2412" s="65"/>
      <c r="AH2412" s="65"/>
      <c r="AI2412" s="65"/>
      <c r="AJ2412" s="65"/>
      <c r="AK2412" s="65"/>
      <c r="AL2412">
        <f t="shared" si="854"/>
        <v>100</v>
      </c>
      <c r="AM2412">
        <f t="shared" si="855"/>
        <v>100</v>
      </c>
      <c r="AN2412" t="str">
        <f t="shared" si="856"/>
        <v/>
      </c>
      <c r="AO2412" t="str">
        <f t="shared" si="857"/>
        <v/>
      </c>
      <c r="AP2412" t="str">
        <f t="shared" si="858"/>
        <v/>
      </c>
      <c r="AQ2412" t="str">
        <f t="shared" si="859"/>
        <v/>
      </c>
      <c r="AR2412" t="str">
        <f t="shared" si="860"/>
        <v/>
      </c>
      <c r="AS2412" t="str">
        <f t="shared" si="861"/>
        <v/>
      </c>
      <c r="AT2412" t="str">
        <f t="shared" si="862"/>
        <v/>
      </c>
      <c r="AU2412" t="str">
        <f t="shared" si="863"/>
        <v/>
      </c>
      <c r="AV2412" t="str">
        <f t="shared" si="864"/>
        <v/>
      </c>
      <c r="AW2412">
        <f>'01_指標庫'!$H$4*ISNUMBER($F2412)+'01_指標庫'!$H$5*ISNUMBER($AA2412)+'01_指標庫'!$H$6*ISNUMBER($G2412)+'01_指標庫'!$H$7*ISNUMBER($H2412)+'01_指標庫'!$H$8*ISNUMBER($AF2412)+'01_指標庫'!$H$9*ISNUMBER($AG2412)+'01_指標庫'!$H$10*ISNUMBER($AB2412)+'01_指標庫'!$H$11*ISNUMBER($AC2412)+'01_指標庫'!$H$12*ISNUMBER($AD2412)+'01_指標庫'!$H$13*ISNUMBER($AE2412)+'01_指標庫'!$H$14*ISNUMBER($I2412)+'01_指標庫'!$H$15*ISNUMBER($AH2412)+'01_指標庫'!$H$16*ISNUMBER($K2412)+'01_指標庫'!$H$17*ISNUMBER($AI2412)+'01_指標庫'!$H$18*ISNUMBER($AJ2412)+'01_指標庫'!$H$19*ISNUMBER($AK2412)+'01_指標庫'!$H$20*ISNUMBER($BB2412)+'01_指標庫'!$H$21*ISNUMBER($BC2412)</f>
        <v>51</v>
      </c>
      <c r="AX2412">
        <f>IF(AW2412=0,50,ROUND(('01_指標庫'!$H$4*IF(ISNUMBER($F2412),L2412,0)+'01_指標庫'!$H$5*IF(ISNUMBER($AA2412),AL2412,0)+'01_指標庫'!$H$6*IF(ISNUMBER($G2412),M2412,0)+'01_指標庫'!$H$7*IF(ISNUMBER($H2412),N2412,0)+'01_指標庫'!$H$8*IF(ISNUMBER($AF2412),AQ2412,0)+'01_指標庫'!$H$9*IF(ISNUMBER($AG2412),AR2412,0)+'01_指標庫'!$H$10*IF(ISNUMBER($AB2412),AM2412,0)+'01_指標庫'!$H$11*IF(ISNUMBER($AC2412),AN2412,0)+'01_指標庫'!$H$12*IF(ISNUMBER($AD2412),AO2412,0)+'01_指標庫'!$H$13*IF(ISNUMBER($AE2412),AP2412,0)+'01_指標庫'!$H$14*IF(ISNUMBER($I2412),O2412,0)+'01_指標庫'!$H$15*IF(ISNUMBER($AH2412),AS2412,0)+'01_指標庫'!$H$16*IF(ISNUMBER($K2412),P2412,0)+'01_指標庫'!$H$17*IF(ISNUMBER($AI2412),AT2412,0)+'01_指標庫'!$H$18*IF(ISNUMBER($AJ2412),AU2412,0)+'01_指標庫'!$H$19*IF(ISNUMBER($AK2412),AV2412,0)+'01_指標庫'!$H$20*IF(ISNUMBER($BB2412),BB2412,0)+'01_指標庫'!$H$21*IF(ISNUMBER($BC2412),BC2412,0))/AW2412,1))</f>
        <v>88.2</v>
      </c>
      <c r="AY2412" s="67"/>
      <c r="AZ2412" s="67"/>
      <c r="BA2412" s="66">
        <f t="shared" si="868"/>
        <v>-5.4425226826422257E-3</v>
      </c>
      <c r="BB2412">
        <f t="shared" si="869"/>
        <v>0</v>
      </c>
      <c r="BC2412" t="str">
        <f t="shared" si="870"/>
        <v/>
      </c>
    </row>
    <row r="2413" spans="1:55" ht="15" customHeight="1">
      <c r="A2413" s="56">
        <v>2409</v>
      </c>
      <c r="B2413" s="57">
        <v>46058</v>
      </c>
      <c r="C2413" s="56">
        <v>2026</v>
      </c>
      <c r="D2413" s="58" t="s">
        <v>239</v>
      </c>
      <c r="E2413" s="59">
        <v>24548.69</v>
      </c>
      <c r="F2413" s="60">
        <v>3.5505000000000002E-2</v>
      </c>
      <c r="G2413" s="60">
        <v>-6.0151999999999997E-2</v>
      </c>
      <c r="H2413" s="61">
        <v>0.63270000000000004</v>
      </c>
      <c r="I2413" s="62">
        <v>297</v>
      </c>
      <c r="J2413" s="56" t="s">
        <v>235</v>
      </c>
      <c r="K2413" s="63">
        <v>21.77</v>
      </c>
      <c r="L2413" s="56">
        <f t="shared" si="848"/>
        <v>100</v>
      </c>
      <c r="M2413" s="56">
        <f t="shared" si="849"/>
        <v>50</v>
      </c>
      <c r="N2413" s="56">
        <f t="shared" si="850"/>
        <v>100</v>
      </c>
      <c r="O2413" s="56">
        <f t="shared" si="851"/>
        <v>100</v>
      </c>
      <c r="P2413" s="56">
        <f t="shared" si="852"/>
        <v>50</v>
      </c>
      <c r="Q2413" s="63"/>
      <c r="R2413" s="56"/>
      <c r="S2413" s="60">
        <f t="shared" si="865"/>
        <v>-1.3761869637671897E-2</v>
      </c>
      <c r="T2413" s="64">
        <f t="shared" si="866"/>
        <v>0.1679184549356223</v>
      </c>
      <c r="V2413" s="65"/>
      <c r="W2413" s="65"/>
      <c r="Y2413" s="15" t="str">
        <f t="shared" si="853"/>
        <v>EASY</v>
      </c>
      <c r="AA2413" s="66">
        <f t="shared" si="867"/>
        <v>7.3451466101175811E-2</v>
      </c>
      <c r="AB2413">
        <f>LOOKUP($B2413,'07_L1政策步階'!$A$4:$A$14,'07_L1政策步階'!$C$4:$C$14)</f>
        <v>1</v>
      </c>
      <c r="AC2413" s="65"/>
      <c r="AD2413" s="65"/>
      <c r="AE2413" s="65"/>
      <c r="AF2413" s="65"/>
      <c r="AG2413" s="65"/>
      <c r="AH2413" s="65"/>
      <c r="AI2413" s="65"/>
      <c r="AJ2413" s="65"/>
      <c r="AK2413" s="65"/>
      <c r="AL2413">
        <f t="shared" si="854"/>
        <v>100</v>
      </c>
      <c r="AM2413">
        <f t="shared" si="855"/>
        <v>100</v>
      </c>
      <c r="AN2413" t="str">
        <f t="shared" si="856"/>
        <v/>
      </c>
      <c r="AO2413" t="str">
        <f t="shared" si="857"/>
        <v/>
      </c>
      <c r="AP2413" t="str">
        <f t="shared" si="858"/>
        <v/>
      </c>
      <c r="AQ2413" t="str">
        <f t="shared" si="859"/>
        <v/>
      </c>
      <c r="AR2413" t="str">
        <f t="shared" si="860"/>
        <v/>
      </c>
      <c r="AS2413" t="str">
        <f t="shared" si="861"/>
        <v/>
      </c>
      <c r="AT2413" t="str">
        <f t="shared" si="862"/>
        <v/>
      </c>
      <c r="AU2413" t="str">
        <f t="shared" si="863"/>
        <v/>
      </c>
      <c r="AV2413" t="str">
        <f t="shared" si="864"/>
        <v/>
      </c>
      <c r="AW2413">
        <f>'01_指標庫'!$H$4*ISNUMBER($F2413)+'01_指標庫'!$H$5*ISNUMBER($AA2413)+'01_指標庫'!$H$6*ISNUMBER($G2413)+'01_指標庫'!$H$7*ISNUMBER($H2413)+'01_指標庫'!$H$8*ISNUMBER($AF2413)+'01_指標庫'!$H$9*ISNUMBER($AG2413)+'01_指標庫'!$H$10*ISNUMBER($AB2413)+'01_指標庫'!$H$11*ISNUMBER($AC2413)+'01_指標庫'!$H$12*ISNUMBER($AD2413)+'01_指標庫'!$H$13*ISNUMBER($AE2413)+'01_指標庫'!$H$14*ISNUMBER($I2413)+'01_指標庫'!$H$15*ISNUMBER($AH2413)+'01_指標庫'!$H$16*ISNUMBER($K2413)+'01_指標庫'!$H$17*ISNUMBER($AI2413)+'01_指標庫'!$H$18*ISNUMBER($AJ2413)+'01_指標庫'!$H$19*ISNUMBER($AK2413)+'01_指標庫'!$H$20*ISNUMBER($BB2413)+'01_指標庫'!$H$21*ISNUMBER($BC2413)</f>
        <v>51</v>
      </c>
      <c r="AX2413">
        <f>IF(AW2413=0,50,ROUND(('01_指標庫'!$H$4*IF(ISNUMBER($F2413),L2413,0)+'01_指標庫'!$H$5*IF(ISNUMBER($AA2413),AL2413,0)+'01_指標庫'!$H$6*IF(ISNUMBER($G2413),M2413,0)+'01_指標庫'!$H$7*IF(ISNUMBER($H2413),N2413,0)+'01_指標庫'!$H$8*IF(ISNUMBER($AF2413),AQ2413,0)+'01_指標庫'!$H$9*IF(ISNUMBER($AG2413),AR2413,0)+'01_指標庫'!$H$10*IF(ISNUMBER($AB2413),AM2413,0)+'01_指標庫'!$H$11*IF(ISNUMBER($AC2413),AN2413,0)+'01_指標庫'!$H$12*IF(ISNUMBER($AD2413),AO2413,0)+'01_指標庫'!$H$13*IF(ISNUMBER($AE2413),AP2413,0)+'01_指標庫'!$H$14*IF(ISNUMBER($I2413),O2413,0)+'01_指標庫'!$H$15*IF(ISNUMBER($AH2413),AS2413,0)+'01_指標庫'!$H$16*IF(ISNUMBER($K2413),P2413,0)+'01_指標庫'!$H$17*IF(ISNUMBER($AI2413),AT2413,0)+'01_指標庫'!$H$18*IF(ISNUMBER($AJ2413),AU2413,0)+'01_指標庫'!$H$19*IF(ISNUMBER($AK2413),AV2413,0)+'01_指標庫'!$H$20*IF(ISNUMBER($BB2413),BB2413,0)+'01_指標庫'!$H$21*IF(ISNUMBER($BC2413),BC2413,0))/AW2413,1))</f>
        <v>74.5</v>
      </c>
      <c r="AY2413" s="67"/>
      <c r="AZ2413" s="67"/>
      <c r="BA2413" s="66">
        <f t="shared" si="868"/>
        <v>-1.2129838275352967E-2</v>
      </c>
      <c r="BB2413">
        <f t="shared" si="869"/>
        <v>0</v>
      </c>
      <c r="BC2413" t="str">
        <f t="shared" si="870"/>
        <v/>
      </c>
    </row>
    <row r="2414" spans="1:55" ht="15" customHeight="1">
      <c r="A2414" s="56">
        <v>2410</v>
      </c>
      <c r="B2414" s="57">
        <v>46059</v>
      </c>
      <c r="C2414" s="56">
        <v>2026</v>
      </c>
      <c r="D2414" s="58" t="s">
        <v>234</v>
      </c>
      <c r="E2414" s="59">
        <v>25075.77</v>
      </c>
      <c r="F2414" s="60">
        <v>5.6223000000000002E-2</v>
      </c>
      <c r="G2414" s="60">
        <v>-3.9973000000000002E-2</v>
      </c>
      <c r="H2414" s="61">
        <v>0.63270000000000004</v>
      </c>
      <c r="I2414" s="62">
        <v>287</v>
      </c>
      <c r="J2414" s="56" t="s">
        <v>235</v>
      </c>
      <c r="K2414" s="63">
        <v>20.37</v>
      </c>
      <c r="L2414" s="56">
        <f t="shared" si="848"/>
        <v>100</v>
      </c>
      <c r="M2414" s="56">
        <f t="shared" si="849"/>
        <v>100</v>
      </c>
      <c r="N2414" s="56">
        <f t="shared" si="850"/>
        <v>100</v>
      </c>
      <c r="O2414" s="56">
        <f t="shared" si="851"/>
        <v>100</v>
      </c>
      <c r="P2414" s="56">
        <f t="shared" si="852"/>
        <v>50</v>
      </c>
      <c r="Q2414" s="63"/>
      <c r="R2414" s="56"/>
      <c r="S2414" s="60">
        <f t="shared" si="865"/>
        <v>2.1470799460174828E-2</v>
      </c>
      <c r="T2414" s="64">
        <f t="shared" si="866"/>
        <v>-6.4308681672025636E-2</v>
      </c>
      <c r="V2414" s="65"/>
      <c r="W2414" s="65"/>
      <c r="Y2414" s="15" t="str">
        <f t="shared" si="853"/>
        <v>EASY</v>
      </c>
      <c r="AA2414" s="66">
        <f t="shared" si="867"/>
        <v>7.2084398972214858E-2</v>
      </c>
      <c r="AB2414">
        <f>LOOKUP($B2414,'07_L1政策步階'!$A$4:$A$14,'07_L1政策步階'!$C$4:$C$14)</f>
        <v>1</v>
      </c>
      <c r="AC2414" s="65"/>
      <c r="AD2414" s="65"/>
      <c r="AE2414" s="65"/>
      <c r="AF2414" s="65"/>
      <c r="AG2414" s="65"/>
      <c r="AH2414" s="65"/>
      <c r="AI2414" s="65"/>
      <c r="AJ2414" s="65"/>
      <c r="AK2414" s="65"/>
      <c r="AL2414">
        <f t="shared" si="854"/>
        <v>100</v>
      </c>
      <c r="AM2414">
        <f t="shared" si="855"/>
        <v>100</v>
      </c>
      <c r="AN2414" t="str">
        <f t="shared" si="856"/>
        <v/>
      </c>
      <c r="AO2414" t="str">
        <f t="shared" si="857"/>
        <v/>
      </c>
      <c r="AP2414" t="str">
        <f t="shared" si="858"/>
        <v/>
      </c>
      <c r="AQ2414" t="str">
        <f t="shared" si="859"/>
        <v/>
      </c>
      <c r="AR2414" t="str">
        <f t="shared" si="860"/>
        <v/>
      </c>
      <c r="AS2414" t="str">
        <f t="shared" si="861"/>
        <v/>
      </c>
      <c r="AT2414" t="str">
        <f t="shared" si="862"/>
        <v/>
      </c>
      <c r="AU2414" t="str">
        <f t="shared" si="863"/>
        <v/>
      </c>
      <c r="AV2414" t="str">
        <f t="shared" si="864"/>
        <v/>
      </c>
      <c r="AW2414">
        <f>'01_指標庫'!$H$4*ISNUMBER($F2414)+'01_指標庫'!$H$5*ISNUMBER($AA2414)+'01_指標庫'!$H$6*ISNUMBER($G2414)+'01_指標庫'!$H$7*ISNUMBER($H2414)+'01_指標庫'!$H$8*ISNUMBER($AF2414)+'01_指標庫'!$H$9*ISNUMBER($AG2414)+'01_指標庫'!$H$10*ISNUMBER($AB2414)+'01_指標庫'!$H$11*ISNUMBER($AC2414)+'01_指標庫'!$H$12*ISNUMBER($AD2414)+'01_指標庫'!$H$13*ISNUMBER($AE2414)+'01_指標庫'!$H$14*ISNUMBER($I2414)+'01_指標庫'!$H$15*ISNUMBER($AH2414)+'01_指標庫'!$H$16*ISNUMBER($K2414)+'01_指標庫'!$H$17*ISNUMBER($AI2414)+'01_指標庫'!$H$18*ISNUMBER($AJ2414)+'01_指標庫'!$H$19*ISNUMBER($AK2414)+'01_指標庫'!$H$20*ISNUMBER($BB2414)+'01_指標庫'!$H$21*ISNUMBER($BC2414)</f>
        <v>51</v>
      </c>
      <c r="AX2414">
        <f>IF(AW2414=0,50,ROUND(('01_指標庫'!$H$4*IF(ISNUMBER($F2414),L2414,0)+'01_指標庫'!$H$5*IF(ISNUMBER($AA2414),AL2414,0)+'01_指標庫'!$H$6*IF(ISNUMBER($G2414),M2414,0)+'01_指標庫'!$H$7*IF(ISNUMBER($H2414),N2414,0)+'01_指標庫'!$H$8*IF(ISNUMBER($AF2414),AQ2414,0)+'01_指標庫'!$H$9*IF(ISNUMBER($AG2414),AR2414,0)+'01_指標庫'!$H$10*IF(ISNUMBER($AB2414),AM2414,0)+'01_指標庫'!$H$11*IF(ISNUMBER($AC2414),AN2414,0)+'01_指標庫'!$H$12*IF(ISNUMBER($AD2414),AO2414,0)+'01_指標庫'!$H$13*IF(ISNUMBER($AE2414),AP2414,0)+'01_指標庫'!$H$14*IF(ISNUMBER($I2414),O2414,0)+'01_指標庫'!$H$15*IF(ISNUMBER($AH2414),AS2414,0)+'01_指標庫'!$H$16*IF(ISNUMBER($K2414),P2414,0)+'01_指標庫'!$H$17*IF(ISNUMBER($AI2414),AT2414,0)+'01_指標庫'!$H$18*IF(ISNUMBER($AJ2414),AU2414,0)+'01_指標庫'!$H$19*IF(ISNUMBER($AK2414),AV2414,0)+'01_指標庫'!$H$20*IF(ISNUMBER($BB2414),BB2414,0)+'01_指標庫'!$H$21*IF(ISNUMBER($BC2414),BC2414,0))/AW2414,1))</f>
        <v>82.4</v>
      </c>
      <c r="AY2414" s="67"/>
      <c r="AZ2414" s="67"/>
      <c r="BA2414" s="66">
        <f t="shared" si="868"/>
        <v>-1.3817926721290563E-2</v>
      </c>
      <c r="BB2414">
        <f t="shared" si="869"/>
        <v>0</v>
      </c>
      <c r="BC2414" t="str">
        <f t="shared" si="870"/>
        <v/>
      </c>
    </row>
    <row r="2415" spans="1:55" ht="15" customHeight="1">
      <c r="A2415" s="56">
        <v>2411</v>
      </c>
      <c r="B2415" s="57">
        <v>46062</v>
      </c>
      <c r="C2415" s="56">
        <v>2026</v>
      </c>
      <c r="D2415" s="58" t="s">
        <v>236</v>
      </c>
      <c r="E2415" s="59">
        <v>25268.14</v>
      </c>
      <c r="F2415" s="60">
        <v>6.2853999999999993E-2</v>
      </c>
      <c r="G2415" s="60">
        <v>-3.2607999999999998E-2</v>
      </c>
      <c r="H2415" s="61">
        <v>0.63270000000000004</v>
      </c>
      <c r="I2415" s="62">
        <v>284</v>
      </c>
      <c r="J2415" s="56" t="s">
        <v>235</v>
      </c>
      <c r="K2415" s="63">
        <v>17.36</v>
      </c>
      <c r="L2415" s="56">
        <f t="shared" si="848"/>
        <v>100</v>
      </c>
      <c r="M2415" s="56">
        <f t="shared" si="849"/>
        <v>100</v>
      </c>
      <c r="N2415" s="56">
        <f t="shared" si="850"/>
        <v>100</v>
      </c>
      <c r="O2415" s="56">
        <f t="shared" si="851"/>
        <v>100</v>
      </c>
      <c r="P2415" s="56">
        <f t="shared" si="852"/>
        <v>100</v>
      </c>
      <c r="Q2415" s="63"/>
      <c r="R2415" s="56"/>
      <c r="S2415" s="60">
        <f t="shared" si="865"/>
        <v>7.671549069081296E-3</v>
      </c>
      <c r="T2415" s="64">
        <f t="shared" si="866"/>
        <v>-0.14776632302405501</v>
      </c>
      <c r="V2415" s="65"/>
      <c r="W2415" s="65"/>
      <c r="Y2415" s="15" t="str">
        <f t="shared" si="853"/>
        <v>EASY</v>
      </c>
      <c r="AA2415" s="66">
        <f t="shared" si="867"/>
        <v>7.0812054592515938E-2</v>
      </c>
      <c r="AB2415">
        <f>LOOKUP($B2415,'07_L1政策步階'!$A$4:$A$14,'07_L1政策步階'!$C$4:$C$14)</f>
        <v>1</v>
      </c>
      <c r="AC2415" s="65"/>
      <c r="AD2415" s="65"/>
      <c r="AE2415" s="65"/>
      <c r="AF2415" s="65"/>
      <c r="AG2415" s="65"/>
      <c r="AH2415" s="65"/>
      <c r="AI2415" s="65"/>
      <c r="AJ2415" s="65"/>
      <c r="AK2415" s="65"/>
      <c r="AL2415">
        <f t="shared" si="854"/>
        <v>100</v>
      </c>
      <c r="AM2415">
        <f t="shared" si="855"/>
        <v>100</v>
      </c>
      <c r="AN2415" t="str">
        <f t="shared" si="856"/>
        <v/>
      </c>
      <c r="AO2415" t="str">
        <f t="shared" si="857"/>
        <v/>
      </c>
      <c r="AP2415" t="str">
        <f t="shared" si="858"/>
        <v/>
      </c>
      <c r="AQ2415" t="str">
        <f t="shared" si="859"/>
        <v/>
      </c>
      <c r="AR2415" t="str">
        <f t="shared" si="860"/>
        <v/>
      </c>
      <c r="AS2415" t="str">
        <f t="shared" si="861"/>
        <v/>
      </c>
      <c r="AT2415" t="str">
        <f t="shared" si="862"/>
        <v/>
      </c>
      <c r="AU2415" t="str">
        <f t="shared" si="863"/>
        <v/>
      </c>
      <c r="AV2415" t="str">
        <f t="shared" si="864"/>
        <v/>
      </c>
      <c r="AW2415">
        <f>'01_指標庫'!$H$4*ISNUMBER($F2415)+'01_指標庫'!$H$5*ISNUMBER($AA2415)+'01_指標庫'!$H$6*ISNUMBER($G2415)+'01_指標庫'!$H$7*ISNUMBER($H2415)+'01_指標庫'!$H$8*ISNUMBER($AF2415)+'01_指標庫'!$H$9*ISNUMBER($AG2415)+'01_指標庫'!$H$10*ISNUMBER($AB2415)+'01_指標庫'!$H$11*ISNUMBER($AC2415)+'01_指標庫'!$H$12*ISNUMBER($AD2415)+'01_指標庫'!$H$13*ISNUMBER($AE2415)+'01_指標庫'!$H$14*ISNUMBER($I2415)+'01_指標庫'!$H$15*ISNUMBER($AH2415)+'01_指標庫'!$H$16*ISNUMBER($K2415)+'01_指標庫'!$H$17*ISNUMBER($AI2415)+'01_指標庫'!$H$18*ISNUMBER($AJ2415)+'01_指標庫'!$H$19*ISNUMBER($AK2415)+'01_指標庫'!$H$20*ISNUMBER($BB2415)+'01_指標庫'!$H$21*ISNUMBER($BC2415)</f>
        <v>51</v>
      </c>
      <c r="AX2415">
        <f>IF(AW2415=0,50,ROUND(('01_指標庫'!$H$4*IF(ISNUMBER($F2415),L2415,0)+'01_指標庫'!$H$5*IF(ISNUMBER($AA2415),AL2415,0)+'01_指標庫'!$H$6*IF(ISNUMBER($G2415),M2415,0)+'01_指標庫'!$H$7*IF(ISNUMBER($H2415),N2415,0)+'01_指標庫'!$H$8*IF(ISNUMBER($AF2415),AQ2415,0)+'01_指標庫'!$H$9*IF(ISNUMBER($AG2415),AR2415,0)+'01_指標庫'!$H$10*IF(ISNUMBER($AB2415),AM2415,0)+'01_指標庫'!$H$11*IF(ISNUMBER($AC2415),AN2415,0)+'01_指標庫'!$H$12*IF(ISNUMBER($AD2415),AO2415,0)+'01_指標庫'!$H$13*IF(ISNUMBER($AE2415),AP2415,0)+'01_指標庫'!$H$14*IF(ISNUMBER($I2415),O2415,0)+'01_指標庫'!$H$15*IF(ISNUMBER($AH2415),AS2415,0)+'01_指標庫'!$H$16*IF(ISNUMBER($K2415),P2415,0)+'01_指標庫'!$H$17*IF(ISNUMBER($AI2415),AT2415,0)+'01_指標庫'!$H$18*IF(ISNUMBER($AJ2415),AU2415,0)+'01_指標庫'!$H$19*IF(ISNUMBER($AK2415),AV2415,0)+'01_指標庫'!$H$20*IF(ISNUMBER($BB2415),BB2415,0)+'01_指標庫'!$H$21*IF(ISNUMBER($BC2415),BC2415,0))/AW2415,1))</f>
        <v>88.2</v>
      </c>
      <c r="AY2415" s="67"/>
      <c r="AZ2415" s="67"/>
      <c r="BA2415" s="66">
        <f t="shared" si="868"/>
        <v>-1.5792359868699757E-2</v>
      </c>
      <c r="BB2415">
        <f t="shared" si="869"/>
        <v>0</v>
      </c>
      <c r="BC2415" t="str">
        <f t="shared" si="870"/>
        <v/>
      </c>
    </row>
    <row r="2416" spans="1:55" ht="15" customHeight="1">
      <c r="A2416" s="56">
        <v>2412</v>
      </c>
      <c r="B2416" s="57">
        <v>46063</v>
      </c>
      <c r="C2416" s="56">
        <v>2026</v>
      </c>
      <c r="D2416" s="58" t="s">
        <v>237</v>
      </c>
      <c r="E2416" s="59">
        <v>25127.64</v>
      </c>
      <c r="F2416" s="60">
        <v>5.5631E-2</v>
      </c>
      <c r="G2416" s="60">
        <v>-3.7987E-2</v>
      </c>
      <c r="H2416" s="61">
        <v>0.63270000000000004</v>
      </c>
      <c r="I2416" s="62">
        <v>286</v>
      </c>
      <c r="J2416" s="56" t="s">
        <v>235</v>
      </c>
      <c r="K2416" s="63">
        <v>17.79</v>
      </c>
      <c r="L2416" s="56">
        <f t="shared" si="848"/>
        <v>100</v>
      </c>
      <c r="M2416" s="56">
        <f t="shared" si="849"/>
        <v>100</v>
      </c>
      <c r="N2416" s="56">
        <f t="shared" si="850"/>
        <v>100</v>
      </c>
      <c r="O2416" s="56">
        <f t="shared" si="851"/>
        <v>100</v>
      </c>
      <c r="P2416" s="56">
        <f t="shared" si="852"/>
        <v>100</v>
      </c>
      <c r="Q2416" s="63"/>
      <c r="R2416" s="56"/>
      <c r="S2416" s="60">
        <f t="shared" si="865"/>
        <v>-5.5603617836532671E-3</v>
      </c>
      <c r="T2416" s="64">
        <f t="shared" si="866"/>
        <v>2.4769585253456183E-2</v>
      </c>
      <c r="V2416" s="65"/>
      <c r="W2416" s="65"/>
      <c r="Y2416" s="15" t="str">
        <f t="shared" si="853"/>
        <v>EASY</v>
      </c>
      <c r="AA2416" s="66">
        <f t="shared" si="867"/>
        <v>6.9390164753897254E-2</v>
      </c>
      <c r="AB2416">
        <f>LOOKUP($B2416,'07_L1政策步階'!$A$4:$A$14,'07_L1政策步階'!$C$4:$C$14)</f>
        <v>1</v>
      </c>
      <c r="AC2416" s="65"/>
      <c r="AD2416" s="65"/>
      <c r="AE2416" s="65"/>
      <c r="AF2416" s="65"/>
      <c r="AG2416" s="65"/>
      <c r="AH2416" s="65"/>
      <c r="AI2416" s="65"/>
      <c r="AJ2416" s="65"/>
      <c r="AK2416" s="65"/>
      <c r="AL2416">
        <f t="shared" si="854"/>
        <v>100</v>
      </c>
      <c r="AM2416">
        <f t="shared" si="855"/>
        <v>100</v>
      </c>
      <c r="AN2416" t="str">
        <f t="shared" si="856"/>
        <v/>
      </c>
      <c r="AO2416" t="str">
        <f t="shared" si="857"/>
        <v/>
      </c>
      <c r="AP2416" t="str">
        <f t="shared" si="858"/>
        <v/>
      </c>
      <c r="AQ2416" t="str">
        <f t="shared" si="859"/>
        <v/>
      </c>
      <c r="AR2416" t="str">
        <f t="shared" si="860"/>
        <v/>
      </c>
      <c r="AS2416" t="str">
        <f t="shared" si="861"/>
        <v/>
      </c>
      <c r="AT2416" t="str">
        <f t="shared" si="862"/>
        <v/>
      </c>
      <c r="AU2416" t="str">
        <f t="shared" si="863"/>
        <v/>
      </c>
      <c r="AV2416" t="str">
        <f t="shared" si="864"/>
        <v/>
      </c>
      <c r="AW2416">
        <f>'01_指標庫'!$H$4*ISNUMBER($F2416)+'01_指標庫'!$H$5*ISNUMBER($AA2416)+'01_指標庫'!$H$6*ISNUMBER($G2416)+'01_指標庫'!$H$7*ISNUMBER($H2416)+'01_指標庫'!$H$8*ISNUMBER($AF2416)+'01_指標庫'!$H$9*ISNUMBER($AG2416)+'01_指標庫'!$H$10*ISNUMBER($AB2416)+'01_指標庫'!$H$11*ISNUMBER($AC2416)+'01_指標庫'!$H$12*ISNUMBER($AD2416)+'01_指標庫'!$H$13*ISNUMBER($AE2416)+'01_指標庫'!$H$14*ISNUMBER($I2416)+'01_指標庫'!$H$15*ISNUMBER($AH2416)+'01_指標庫'!$H$16*ISNUMBER($K2416)+'01_指標庫'!$H$17*ISNUMBER($AI2416)+'01_指標庫'!$H$18*ISNUMBER($AJ2416)+'01_指標庫'!$H$19*ISNUMBER($AK2416)+'01_指標庫'!$H$20*ISNUMBER($BB2416)+'01_指標庫'!$H$21*ISNUMBER($BC2416)</f>
        <v>51</v>
      </c>
      <c r="AX2416">
        <f>IF(AW2416=0,50,ROUND(('01_指標庫'!$H$4*IF(ISNUMBER($F2416),L2416,0)+'01_指標庫'!$H$5*IF(ISNUMBER($AA2416),AL2416,0)+'01_指標庫'!$H$6*IF(ISNUMBER($G2416),M2416,0)+'01_指標庫'!$H$7*IF(ISNUMBER($H2416),N2416,0)+'01_指標庫'!$H$8*IF(ISNUMBER($AF2416),AQ2416,0)+'01_指標庫'!$H$9*IF(ISNUMBER($AG2416),AR2416,0)+'01_指標庫'!$H$10*IF(ISNUMBER($AB2416),AM2416,0)+'01_指標庫'!$H$11*IF(ISNUMBER($AC2416),AN2416,0)+'01_指標庫'!$H$12*IF(ISNUMBER($AD2416),AO2416,0)+'01_指標庫'!$H$13*IF(ISNUMBER($AE2416),AP2416,0)+'01_指標庫'!$H$14*IF(ISNUMBER($I2416),O2416,0)+'01_指標庫'!$H$15*IF(ISNUMBER($AH2416),AS2416,0)+'01_指標庫'!$H$16*IF(ISNUMBER($K2416),P2416,0)+'01_指標庫'!$H$17*IF(ISNUMBER($AI2416),AT2416,0)+'01_指標庫'!$H$18*IF(ISNUMBER($AJ2416),AU2416,0)+'01_指標庫'!$H$19*IF(ISNUMBER($AK2416),AV2416,0)+'01_指標庫'!$H$20*IF(ISNUMBER($BB2416),BB2416,0)+'01_指標庫'!$H$21*IF(ISNUMBER($BC2416),BC2416,0))/AW2416,1))</f>
        <v>88.2</v>
      </c>
      <c r="AY2416" s="67"/>
      <c r="AZ2416" s="67"/>
      <c r="BA2416" s="66">
        <f t="shared" si="868"/>
        <v>-1.4303633417149353E-2</v>
      </c>
      <c r="BB2416">
        <f t="shared" si="869"/>
        <v>0</v>
      </c>
      <c r="BC2416" t="str">
        <f t="shared" si="870"/>
        <v/>
      </c>
    </row>
    <row r="2417" spans="1:55" ht="15" customHeight="1">
      <c r="A2417" s="56">
        <v>2413</v>
      </c>
      <c r="B2417" s="57">
        <v>46064</v>
      </c>
      <c r="C2417" s="56">
        <v>2026</v>
      </c>
      <c r="D2417" s="58" t="s">
        <v>238</v>
      </c>
      <c r="E2417" s="59">
        <v>25201.26</v>
      </c>
      <c r="F2417" s="60">
        <v>5.7443000000000001E-2</v>
      </c>
      <c r="G2417" s="60">
        <v>-3.5167999999999998E-2</v>
      </c>
      <c r="H2417" s="61">
        <v>0.63270000000000004</v>
      </c>
      <c r="I2417" s="62">
        <v>284</v>
      </c>
      <c r="J2417" s="56" t="s">
        <v>235</v>
      </c>
      <c r="K2417" s="63">
        <v>17.649999999999999</v>
      </c>
      <c r="L2417" s="56">
        <f t="shared" si="848"/>
        <v>100</v>
      </c>
      <c r="M2417" s="56">
        <f t="shared" si="849"/>
        <v>100</v>
      </c>
      <c r="N2417" s="56">
        <f t="shared" si="850"/>
        <v>100</v>
      </c>
      <c r="O2417" s="56">
        <f t="shared" si="851"/>
        <v>100</v>
      </c>
      <c r="P2417" s="56">
        <f t="shared" si="852"/>
        <v>100</v>
      </c>
      <c r="Q2417" s="63"/>
      <c r="R2417" s="56"/>
      <c r="S2417" s="60">
        <f t="shared" si="865"/>
        <v>2.9298414017391305E-3</v>
      </c>
      <c r="T2417" s="64">
        <f t="shared" si="866"/>
        <v>-7.8695896571108204E-3</v>
      </c>
      <c r="V2417" s="65"/>
      <c r="W2417" s="65"/>
      <c r="Y2417" s="15" t="str">
        <f t="shared" si="853"/>
        <v>EASY</v>
      </c>
      <c r="AA2417" s="66">
        <f t="shared" si="867"/>
        <v>6.7899850887651825E-2</v>
      </c>
      <c r="AB2417">
        <f>LOOKUP($B2417,'07_L1政策步階'!$A$4:$A$14,'07_L1政策步階'!$C$4:$C$14)</f>
        <v>1</v>
      </c>
      <c r="AC2417" s="65"/>
      <c r="AD2417" s="65"/>
      <c r="AE2417" s="65"/>
      <c r="AF2417" s="65"/>
      <c r="AG2417" s="65"/>
      <c r="AH2417" s="65"/>
      <c r="AI2417" s="65"/>
      <c r="AJ2417" s="65"/>
      <c r="AK2417" s="65"/>
      <c r="AL2417">
        <f t="shared" si="854"/>
        <v>100</v>
      </c>
      <c r="AM2417">
        <f t="shared" si="855"/>
        <v>100</v>
      </c>
      <c r="AN2417" t="str">
        <f t="shared" si="856"/>
        <v/>
      </c>
      <c r="AO2417" t="str">
        <f t="shared" si="857"/>
        <v/>
      </c>
      <c r="AP2417" t="str">
        <f t="shared" si="858"/>
        <v/>
      </c>
      <c r="AQ2417" t="str">
        <f t="shared" si="859"/>
        <v/>
      </c>
      <c r="AR2417" t="str">
        <f t="shared" si="860"/>
        <v/>
      </c>
      <c r="AS2417" t="str">
        <f t="shared" si="861"/>
        <v/>
      </c>
      <c r="AT2417" t="str">
        <f t="shared" si="862"/>
        <v/>
      </c>
      <c r="AU2417" t="str">
        <f t="shared" si="863"/>
        <v/>
      </c>
      <c r="AV2417" t="str">
        <f t="shared" si="864"/>
        <v/>
      </c>
      <c r="AW2417">
        <f>'01_指標庫'!$H$4*ISNUMBER($F2417)+'01_指標庫'!$H$5*ISNUMBER($AA2417)+'01_指標庫'!$H$6*ISNUMBER($G2417)+'01_指標庫'!$H$7*ISNUMBER($H2417)+'01_指標庫'!$H$8*ISNUMBER($AF2417)+'01_指標庫'!$H$9*ISNUMBER($AG2417)+'01_指標庫'!$H$10*ISNUMBER($AB2417)+'01_指標庫'!$H$11*ISNUMBER($AC2417)+'01_指標庫'!$H$12*ISNUMBER($AD2417)+'01_指標庫'!$H$13*ISNUMBER($AE2417)+'01_指標庫'!$H$14*ISNUMBER($I2417)+'01_指標庫'!$H$15*ISNUMBER($AH2417)+'01_指標庫'!$H$16*ISNUMBER($K2417)+'01_指標庫'!$H$17*ISNUMBER($AI2417)+'01_指標庫'!$H$18*ISNUMBER($AJ2417)+'01_指標庫'!$H$19*ISNUMBER($AK2417)+'01_指標庫'!$H$20*ISNUMBER($BB2417)+'01_指標庫'!$H$21*ISNUMBER($BC2417)</f>
        <v>51</v>
      </c>
      <c r="AX2417">
        <f>IF(AW2417=0,50,ROUND(('01_指標庫'!$H$4*IF(ISNUMBER($F2417),L2417,0)+'01_指標庫'!$H$5*IF(ISNUMBER($AA2417),AL2417,0)+'01_指標庫'!$H$6*IF(ISNUMBER($G2417),M2417,0)+'01_指標庫'!$H$7*IF(ISNUMBER($H2417),N2417,0)+'01_指標庫'!$H$8*IF(ISNUMBER($AF2417),AQ2417,0)+'01_指標庫'!$H$9*IF(ISNUMBER($AG2417),AR2417,0)+'01_指標庫'!$H$10*IF(ISNUMBER($AB2417),AM2417,0)+'01_指標庫'!$H$11*IF(ISNUMBER($AC2417),AN2417,0)+'01_指標庫'!$H$12*IF(ISNUMBER($AD2417),AO2417,0)+'01_指標庫'!$H$13*IF(ISNUMBER($AE2417),AP2417,0)+'01_指標庫'!$H$14*IF(ISNUMBER($I2417),O2417,0)+'01_指標庫'!$H$15*IF(ISNUMBER($AH2417),AS2417,0)+'01_指標庫'!$H$16*IF(ISNUMBER($K2417),P2417,0)+'01_指標庫'!$H$17*IF(ISNUMBER($AI2417),AT2417,0)+'01_指標庫'!$H$18*IF(ISNUMBER($AJ2417),AU2417,0)+'01_指標庫'!$H$19*IF(ISNUMBER($AK2417),AV2417,0)+'01_指標庫'!$H$20*IF(ISNUMBER($BB2417),BB2417,0)+'01_指標庫'!$H$21*IF(ISNUMBER($BC2417),BC2417,0))/AW2417,1))</f>
        <v>88.2</v>
      </c>
      <c r="AY2417" s="67"/>
      <c r="AZ2417" s="67"/>
      <c r="BA2417" s="66">
        <f t="shared" si="868"/>
        <v>-8.643822469093565E-3</v>
      </c>
      <c r="BB2417">
        <f t="shared" si="869"/>
        <v>0</v>
      </c>
      <c r="BC2417" t="str">
        <f t="shared" si="870"/>
        <v/>
      </c>
    </row>
    <row r="2418" spans="1:55" ht="15" customHeight="1">
      <c r="A2418" s="56">
        <v>2414</v>
      </c>
      <c r="B2418" s="57">
        <v>46065</v>
      </c>
      <c r="C2418" s="56">
        <v>2026</v>
      </c>
      <c r="D2418" s="58" t="s">
        <v>239</v>
      </c>
      <c r="E2418" s="59">
        <v>24687.61</v>
      </c>
      <c r="F2418" s="60">
        <v>3.4748000000000001E-2</v>
      </c>
      <c r="G2418" s="60">
        <v>-5.4833E-2</v>
      </c>
      <c r="H2418" s="61">
        <v>0.63270000000000004</v>
      </c>
      <c r="I2418" s="62">
        <v>292</v>
      </c>
      <c r="J2418" s="56" t="s">
        <v>235</v>
      </c>
      <c r="K2418" s="63">
        <v>20.82</v>
      </c>
      <c r="L2418" s="56">
        <f t="shared" si="848"/>
        <v>100</v>
      </c>
      <c r="M2418" s="56">
        <f t="shared" si="849"/>
        <v>100</v>
      </c>
      <c r="N2418" s="56">
        <f t="shared" si="850"/>
        <v>100</v>
      </c>
      <c r="O2418" s="56">
        <f t="shared" si="851"/>
        <v>100</v>
      </c>
      <c r="P2418" s="56">
        <f t="shared" si="852"/>
        <v>50</v>
      </c>
      <c r="Q2418" s="63"/>
      <c r="R2418" s="56"/>
      <c r="S2418" s="60">
        <f t="shared" si="865"/>
        <v>-2.0381917412065853E-2</v>
      </c>
      <c r="T2418" s="64">
        <f t="shared" si="866"/>
        <v>0.17960339943342785</v>
      </c>
      <c r="V2418" s="65"/>
      <c r="W2418" s="65"/>
      <c r="Y2418" s="15" t="str">
        <f t="shared" si="853"/>
        <v>EASY</v>
      </c>
      <c r="AA2418" s="66">
        <f t="shared" si="867"/>
        <v>6.6173331639880928E-2</v>
      </c>
      <c r="AB2418">
        <f>LOOKUP($B2418,'07_L1政策步階'!$A$4:$A$14,'07_L1政策步階'!$C$4:$C$14)</f>
        <v>1</v>
      </c>
      <c r="AC2418" s="65"/>
      <c r="AD2418" s="65"/>
      <c r="AE2418" s="65"/>
      <c r="AF2418" s="65"/>
      <c r="AG2418" s="65"/>
      <c r="AH2418" s="65"/>
      <c r="AI2418" s="65"/>
      <c r="AJ2418" s="65"/>
      <c r="AK2418" s="65"/>
      <c r="AL2418">
        <f t="shared" si="854"/>
        <v>100</v>
      </c>
      <c r="AM2418">
        <f t="shared" si="855"/>
        <v>100</v>
      </c>
      <c r="AN2418" t="str">
        <f t="shared" si="856"/>
        <v/>
      </c>
      <c r="AO2418" t="str">
        <f t="shared" si="857"/>
        <v/>
      </c>
      <c r="AP2418" t="str">
        <f t="shared" si="858"/>
        <v/>
      </c>
      <c r="AQ2418" t="str">
        <f t="shared" si="859"/>
        <v/>
      </c>
      <c r="AR2418" t="str">
        <f t="shared" si="860"/>
        <v/>
      </c>
      <c r="AS2418" t="str">
        <f t="shared" si="861"/>
        <v/>
      </c>
      <c r="AT2418" t="str">
        <f t="shared" si="862"/>
        <v/>
      </c>
      <c r="AU2418" t="str">
        <f t="shared" si="863"/>
        <v/>
      </c>
      <c r="AV2418" t="str">
        <f t="shared" si="864"/>
        <v/>
      </c>
      <c r="AW2418">
        <f>'01_指標庫'!$H$4*ISNUMBER($F2418)+'01_指標庫'!$H$5*ISNUMBER($AA2418)+'01_指標庫'!$H$6*ISNUMBER($G2418)+'01_指標庫'!$H$7*ISNUMBER($H2418)+'01_指標庫'!$H$8*ISNUMBER($AF2418)+'01_指標庫'!$H$9*ISNUMBER($AG2418)+'01_指標庫'!$H$10*ISNUMBER($AB2418)+'01_指標庫'!$H$11*ISNUMBER($AC2418)+'01_指標庫'!$H$12*ISNUMBER($AD2418)+'01_指標庫'!$H$13*ISNUMBER($AE2418)+'01_指標庫'!$H$14*ISNUMBER($I2418)+'01_指標庫'!$H$15*ISNUMBER($AH2418)+'01_指標庫'!$H$16*ISNUMBER($K2418)+'01_指標庫'!$H$17*ISNUMBER($AI2418)+'01_指標庫'!$H$18*ISNUMBER($AJ2418)+'01_指標庫'!$H$19*ISNUMBER($AK2418)+'01_指標庫'!$H$20*ISNUMBER($BB2418)+'01_指標庫'!$H$21*ISNUMBER($BC2418)</f>
        <v>51</v>
      </c>
      <c r="AX2418">
        <f>IF(AW2418=0,50,ROUND(('01_指標庫'!$H$4*IF(ISNUMBER($F2418),L2418,0)+'01_指標庫'!$H$5*IF(ISNUMBER($AA2418),AL2418,0)+'01_指標庫'!$H$6*IF(ISNUMBER($G2418),M2418,0)+'01_指標庫'!$H$7*IF(ISNUMBER($H2418),N2418,0)+'01_指標庫'!$H$8*IF(ISNUMBER($AF2418),AQ2418,0)+'01_指標庫'!$H$9*IF(ISNUMBER($AG2418),AR2418,0)+'01_指標庫'!$H$10*IF(ISNUMBER($AB2418),AM2418,0)+'01_指標庫'!$H$11*IF(ISNUMBER($AC2418),AN2418,0)+'01_指標庫'!$H$12*IF(ISNUMBER($AD2418),AO2418,0)+'01_指標庫'!$H$13*IF(ISNUMBER($AE2418),AP2418,0)+'01_指標庫'!$H$14*IF(ISNUMBER($I2418),O2418,0)+'01_指標庫'!$H$15*IF(ISNUMBER($AH2418),AS2418,0)+'01_指標庫'!$H$16*IF(ISNUMBER($K2418),P2418,0)+'01_指標庫'!$H$17*IF(ISNUMBER($AI2418),AT2418,0)+'01_指標庫'!$H$18*IF(ISNUMBER($AJ2418),AU2418,0)+'01_指標庫'!$H$19*IF(ISNUMBER($AK2418),AV2418,0)+'01_指標庫'!$H$20*IF(ISNUMBER($BB2418),BB2418,0)+'01_指標庫'!$H$21*IF(ISNUMBER($BC2418),BC2418,0))/AW2418,1))</f>
        <v>88.2</v>
      </c>
      <c r="AY2418" s="67"/>
      <c r="AZ2418" s="67"/>
      <c r="BA2418" s="66">
        <f t="shared" si="868"/>
        <v>-2.8203877206843808E-3</v>
      </c>
      <c r="BB2418">
        <f t="shared" si="869"/>
        <v>50</v>
      </c>
      <c r="BC2418" t="str">
        <f t="shared" si="870"/>
        <v/>
      </c>
    </row>
    <row r="2419" spans="1:55" ht="15" customHeight="1">
      <c r="A2419" s="56">
        <v>2415</v>
      </c>
      <c r="B2419" s="57">
        <v>46066</v>
      </c>
      <c r="C2419" s="56">
        <v>2026</v>
      </c>
      <c r="D2419" s="58" t="s">
        <v>234</v>
      </c>
      <c r="E2419" s="59">
        <v>24732.73</v>
      </c>
      <c r="F2419" s="60">
        <v>3.5513999999999997E-2</v>
      </c>
      <c r="G2419" s="60">
        <v>-5.3106E-2</v>
      </c>
      <c r="H2419" s="61">
        <v>0.63270000000000004</v>
      </c>
      <c r="I2419" s="62">
        <v>295</v>
      </c>
      <c r="J2419" s="56" t="s">
        <v>235</v>
      </c>
      <c r="K2419" s="63">
        <v>20.6</v>
      </c>
      <c r="L2419" s="56">
        <f t="shared" si="848"/>
        <v>100</v>
      </c>
      <c r="M2419" s="56">
        <f t="shared" si="849"/>
        <v>100</v>
      </c>
      <c r="N2419" s="56">
        <f t="shared" si="850"/>
        <v>100</v>
      </c>
      <c r="O2419" s="56">
        <f t="shared" si="851"/>
        <v>100</v>
      </c>
      <c r="P2419" s="56">
        <f t="shared" si="852"/>
        <v>50</v>
      </c>
      <c r="Q2419" s="63"/>
      <c r="R2419" s="56"/>
      <c r="S2419" s="60">
        <f t="shared" si="865"/>
        <v>1.8276374262231609E-3</v>
      </c>
      <c r="T2419" s="64">
        <f t="shared" si="866"/>
        <v>-1.056676272814594E-2</v>
      </c>
      <c r="V2419" s="65"/>
      <c r="W2419" s="65"/>
      <c r="Y2419" s="15" t="str">
        <f t="shared" si="853"/>
        <v>EASY</v>
      </c>
      <c r="AA2419" s="66">
        <f t="shared" si="867"/>
        <v>6.4326194249701096E-2</v>
      </c>
      <c r="AB2419">
        <f>LOOKUP($B2419,'07_L1政策步階'!$A$4:$A$14,'07_L1政策步階'!$C$4:$C$14)</f>
        <v>1</v>
      </c>
      <c r="AC2419" s="65"/>
      <c r="AD2419" s="65"/>
      <c r="AE2419" s="65"/>
      <c r="AF2419" s="65"/>
      <c r="AG2419" s="65"/>
      <c r="AH2419" s="65"/>
      <c r="AI2419" s="65"/>
      <c r="AJ2419" s="65"/>
      <c r="AK2419" s="65"/>
      <c r="AL2419">
        <f t="shared" si="854"/>
        <v>100</v>
      </c>
      <c r="AM2419">
        <f t="shared" si="855"/>
        <v>100</v>
      </c>
      <c r="AN2419" t="str">
        <f t="shared" si="856"/>
        <v/>
      </c>
      <c r="AO2419" t="str">
        <f t="shared" si="857"/>
        <v/>
      </c>
      <c r="AP2419" t="str">
        <f t="shared" si="858"/>
        <v/>
      </c>
      <c r="AQ2419" t="str">
        <f t="shared" si="859"/>
        <v/>
      </c>
      <c r="AR2419" t="str">
        <f t="shared" si="860"/>
        <v/>
      </c>
      <c r="AS2419" t="str">
        <f t="shared" si="861"/>
        <v/>
      </c>
      <c r="AT2419" t="str">
        <f t="shared" si="862"/>
        <v/>
      </c>
      <c r="AU2419" t="str">
        <f t="shared" si="863"/>
        <v/>
      </c>
      <c r="AV2419" t="str">
        <f t="shared" si="864"/>
        <v/>
      </c>
      <c r="AW2419">
        <f>'01_指標庫'!$H$4*ISNUMBER($F2419)+'01_指標庫'!$H$5*ISNUMBER($AA2419)+'01_指標庫'!$H$6*ISNUMBER($G2419)+'01_指標庫'!$H$7*ISNUMBER($H2419)+'01_指標庫'!$H$8*ISNUMBER($AF2419)+'01_指標庫'!$H$9*ISNUMBER($AG2419)+'01_指標庫'!$H$10*ISNUMBER($AB2419)+'01_指標庫'!$H$11*ISNUMBER($AC2419)+'01_指標庫'!$H$12*ISNUMBER($AD2419)+'01_指標庫'!$H$13*ISNUMBER($AE2419)+'01_指標庫'!$H$14*ISNUMBER($I2419)+'01_指標庫'!$H$15*ISNUMBER($AH2419)+'01_指標庫'!$H$16*ISNUMBER($K2419)+'01_指標庫'!$H$17*ISNUMBER($AI2419)+'01_指標庫'!$H$18*ISNUMBER($AJ2419)+'01_指標庫'!$H$19*ISNUMBER($AK2419)+'01_指標庫'!$H$20*ISNUMBER($BB2419)+'01_指標庫'!$H$21*ISNUMBER($BC2419)</f>
        <v>51</v>
      </c>
      <c r="AX2419">
        <f>IF(AW2419=0,50,ROUND(('01_指標庫'!$H$4*IF(ISNUMBER($F2419),L2419,0)+'01_指標庫'!$H$5*IF(ISNUMBER($AA2419),AL2419,0)+'01_指標庫'!$H$6*IF(ISNUMBER($G2419),M2419,0)+'01_指標庫'!$H$7*IF(ISNUMBER($H2419),N2419,0)+'01_指標庫'!$H$8*IF(ISNUMBER($AF2419),AQ2419,0)+'01_指標庫'!$H$9*IF(ISNUMBER($AG2419),AR2419,0)+'01_指標庫'!$H$10*IF(ISNUMBER($AB2419),AM2419,0)+'01_指標庫'!$H$11*IF(ISNUMBER($AC2419),AN2419,0)+'01_指標庫'!$H$12*IF(ISNUMBER($AD2419),AO2419,0)+'01_指標庫'!$H$13*IF(ISNUMBER($AE2419),AP2419,0)+'01_指標庫'!$H$14*IF(ISNUMBER($I2419),O2419,0)+'01_指標庫'!$H$15*IF(ISNUMBER($AH2419),AS2419,0)+'01_指標庫'!$H$16*IF(ISNUMBER($K2419),P2419,0)+'01_指標庫'!$H$17*IF(ISNUMBER($AI2419),AT2419,0)+'01_指標庫'!$H$18*IF(ISNUMBER($AJ2419),AU2419,0)+'01_指標庫'!$H$19*IF(ISNUMBER($AK2419),AV2419,0)+'01_指標庫'!$H$20*IF(ISNUMBER($BB2419),BB2419,0)+'01_指標庫'!$H$21*IF(ISNUMBER($BC2419),BC2419,0))/AW2419,1))</f>
        <v>88.2</v>
      </c>
      <c r="AY2419" s="67"/>
      <c r="AZ2419" s="67"/>
      <c r="BA2419" s="66">
        <f t="shared" si="868"/>
        <v>-2.296593464171659E-3</v>
      </c>
      <c r="BB2419">
        <f t="shared" si="869"/>
        <v>50</v>
      </c>
      <c r="BC2419" t="str">
        <f t="shared" si="870"/>
        <v/>
      </c>
    </row>
    <row r="2420" spans="1:55" ht="15" customHeight="1">
      <c r="A2420" s="56">
        <v>2416</v>
      </c>
      <c r="B2420" s="57">
        <v>46070</v>
      </c>
      <c r="C2420" s="56">
        <v>2026</v>
      </c>
      <c r="D2420" s="58" t="s">
        <v>237</v>
      </c>
      <c r="E2420" s="59">
        <v>24701.599999999999</v>
      </c>
      <c r="F2420" s="60">
        <v>3.3100999999999998E-2</v>
      </c>
      <c r="G2420" s="60">
        <v>-5.4297999999999999E-2</v>
      </c>
      <c r="H2420" s="61">
        <v>0.63270000000000004</v>
      </c>
      <c r="I2420" s="62">
        <v>294</v>
      </c>
      <c r="J2420" s="56" t="s">
        <v>235</v>
      </c>
      <c r="K2420" s="63">
        <v>20.29</v>
      </c>
      <c r="L2420" s="56">
        <f t="shared" si="848"/>
        <v>100</v>
      </c>
      <c r="M2420" s="56">
        <f t="shared" si="849"/>
        <v>100</v>
      </c>
      <c r="N2420" s="56">
        <f t="shared" si="850"/>
        <v>100</v>
      </c>
      <c r="O2420" s="56">
        <f t="shared" si="851"/>
        <v>100</v>
      </c>
      <c r="P2420" s="56">
        <f t="shared" si="852"/>
        <v>50</v>
      </c>
      <c r="Q2420" s="63"/>
      <c r="R2420" s="56"/>
      <c r="S2420" s="60">
        <f t="shared" si="865"/>
        <v>-1.2586560399924229E-3</v>
      </c>
      <c r="T2420" s="64">
        <f t="shared" si="866"/>
        <v>-1.5048543689320515E-2</v>
      </c>
      <c r="V2420" s="65"/>
      <c r="W2420" s="65"/>
      <c r="Y2420" s="15" t="str">
        <f t="shared" si="853"/>
        <v>EASY</v>
      </c>
      <c r="AA2420" s="66">
        <f t="shared" si="867"/>
        <v>6.2427342205975789E-2</v>
      </c>
      <c r="AB2420">
        <f>LOOKUP($B2420,'07_L1政策步階'!$A$4:$A$14,'07_L1政策步階'!$C$4:$C$14)</f>
        <v>1</v>
      </c>
      <c r="AC2420" s="65"/>
      <c r="AD2420" s="65"/>
      <c r="AE2420" s="65"/>
      <c r="AF2420" s="65"/>
      <c r="AG2420" s="65"/>
      <c r="AH2420" s="65"/>
      <c r="AI2420" s="65"/>
      <c r="AJ2420" s="65"/>
      <c r="AK2420" s="65"/>
      <c r="AL2420">
        <f t="shared" si="854"/>
        <v>100</v>
      </c>
      <c r="AM2420">
        <f t="shared" si="855"/>
        <v>100</v>
      </c>
      <c r="AN2420" t="str">
        <f t="shared" si="856"/>
        <v/>
      </c>
      <c r="AO2420" t="str">
        <f t="shared" si="857"/>
        <v/>
      </c>
      <c r="AP2420" t="str">
        <f t="shared" si="858"/>
        <v/>
      </c>
      <c r="AQ2420" t="str">
        <f t="shared" si="859"/>
        <v/>
      </c>
      <c r="AR2420" t="str">
        <f t="shared" si="860"/>
        <v/>
      </c>
      <c r="AS2420" t="str">
        <f t="shared" si="861"/>
        <v/>
      </c>
      <c r="AT2420" t="str">
        <f t="shared" si="862"/>
        <v/>
      </c>
      <c r="AU2420" t="str">
        <f t="shared" si="863"/>
        <v/>
      </c>
      <c r="AV2420" t="str">
        <f t="shared" si="864"/>
        <v/>
      </c>
      <c r="AW2420">
        <f>'01_指標庫'!$H$4*ISNUMBER($F2420)+'01_指標庫'!$H$5*ISNUMBER($AA2420)+'01_指標庫'!$H$6*ISNUMBER($G2420)+'01_指標庫'!$H$7*ISNUMBER($H2420)+'01_指標庫'!$H$8*ISNUMBER($AF2420)+'01_指標庫'!$H$9*ISNUMBER($AG2420)+'01_指標庫'!$H$10*ISNUMBER($AB2420)+'01_指標庫'!$H$11*ISNUMBER($AC2420)+'01_指標庫'!$H$12*ISNUMBER($AD2420)+'01_指標庫'!$H$13*ISNUMBER($AE2420)+'01_指標庫'!$H$14*ISNUMBER($I2420)+'01_指標庫'!$H$15*ISNUMBER($AH2420)+'01_指標庫'!$H$16*ISNUMBER($K2420)+'01_指標庫'!$H$17*ISNUMBER($AI2420)+'01_指標庫'!$H$18*ISNUMBER($AJ2420)+'01_指標庫'!$H$19*ISNUMBER($AK2420)+'01_指標庫'!$H$20*ISNUMBER($BB2420)+'01_指標庫'!$H$21*ISNUMBER($BC2420)</f>
        <v>51</v>
      </c>
      <c r="AX2420">
        <f>IF(AW2420=0,50,ROUND(('01_指標庫'!$H$4*IF(ISNUMBER($F2420),L2420,0)+'01_指標庫'!$H$5*IF(ISNUMBER($AA2420),AL2420,0)+'01_指標庫'!$H$6*IF(ISNUMBER($G2420),M2420,0)+'01_指標庫'!$H$7*IF(ISNUMBER($H2420),N2420,0)+'01_指標庫'!$H$8*IF(ISNUMBER($AF2420),AQ2420,0)+'01_指標庫'!$H$9*IF(ISNUMBER($AG2420),AR2420,0)+'01_指標庫'!$H$10*IF(ISNUMBER($AB2420),AM2420,0)+'01_指標庫'!$H$11*IF(ISNUMBER($AC2420),AN2420,0)+'01_指標庫'!$H$12*IF(ISNUMBER($AD2420),AO2420,0)+'01_指標庫'!$H$13*IF(ISNUMBER($AE2420),AP2420,0)+'01_指標庫'!$H$14*IF(ISNUMBER($I2420),O2420,0)+'01_指標庫'!$H$15*IF(ISNUMBER($AH2420),AS2420,0)+'01_指標庫'!$H$16*IF(ISNUMBER($K2420),P2420,0)+'01_指標庫'!$H$17*IF(ISNUMBER($AI2420),AT2420,0)+'01_指標庫'!$H$18*IF(ISNUMBER($AJ2420),AU2420,0)+'01_指標庫'!$H$19*IF(ISNUMBER($AK2420),AV2420,0)+'01_指標庫'!$H$20*IF(ISNUMBER($BB2420),BB2420,0)+'01_指標庫'!$H$21*IF(ISNUMBER($BC2420),BC2420,0))/AW2420,1))</f>
        <v>88.2</v>
      </c>
      <c r="AY2420" s="67"/>
      <c r="AZ2420" s="67"/>
      <c r="BA2420" s="66">
        <f t="shared" si="868"/>
        <v>-2.6910731236077234E-3</v>
      </c>
      <c r="BB2420">
        <f t="shared" si="869"/>
        <v>50</v>
      </c>
      <c r="BC2420" t="str">
        <f t="shared" si="870"/>
        <v/>
      </c>
    </row>
    <row r="2421" spans="1:55" ht="15" customHeight="1">
      <c r="A2421" s="56">
        <v>2417</v>
      </c>
      <c r="B2421" s="57">
        <v>46071</v>
      </c>
      <c r="C2421" s="56">
        <v>2026</v>
      </c>
      <c r="D2421" s="58" t="s">
        <v>238</v>
      </c>
      <c r="E2421" s="59">
        <v>24898.87</v>
      </c>
      <c r="F2421" s="60">
        <v>4.0238999999999997E-2</v>
      </c>
      <c r="G2421" s="60">
        <v>-4.6745000000000002E-2</v>
      </c>
      <c r="H2421" s="61">
        <v>0.63270000000000004</v>
      </c>
      <c r="I2421" s="62">
        <v>286</v>
      </c>
      <c r="J2421" s="56" t="s">
        <v>235</v>
      </c>
      <c r="K2421" s="63">
        <v>19.62</v>
      </c>
      <c r="L2421" s="56">
        <f t="shared" si="848"/>
        <v>100</v>
      </c>
      <c r="M2421" s="56">
        <f t="shared" si="849"/>
        <v>100</v>
      </c>
      <c r="N2421" s="56">
        <f t="shared" si="850"/>
        <v>100</v>
      </c>
      <c r="O2421" s="56">
        <f t="shared" si="851"/>
        <v>100</v>
      </c>
      <c r="P2421" s="56">
        <f t="shared" si="852"/>
        <v>100</v>
      </c>
      <c r="Q2421" s="63"/>
      <c r="R2421" s="56"/>
      <c r="S2421" s="60">
        <f t="shared" si="865"/>
        <v>7.9861223564465789E-3</v>
      </c>
      <c r="T2421" s="64">
        <f t="shared" si="866"/>
        <v>-3.3021192705766311E-2</v>
      </c>
      <c r="V2421" s="65"/>
      <c r="W2421" s="65"/>
      <c r="Y2421" s="15" t="str">
        <f t="shared" si="853"/>
        <v>EASY</v>
      </c>
      <c r="AA2421" s="66">
        <f t="shared" si="867"/>
        <v>6.0722229766618119E-2</v>
      </c>
      <c r="AB2421">
        <f>LOOKUP($B2421,'07_L1政策步階'!$A$4:$A$14,'07_L1政策步階'!$C$4:$C$14)</f>
        <v>1</v>
      </c>
      <c r="AC2421" s="65"/>
      <c r="AD2421" s="65"/>
      <c r="AE2421" s="65"/>
      <c r="AF2421" s="65"/>
      <c r="AG2421" s="65"/>
      <c r="AH2421" s="65"/>
      <c r="AI2421" s="65"/>
      <c r="AJ2421" s="65"/>
      <c r="AK2421" s="65"/>
      <c r="AL2421">
        <f t="shared" si="854"/>
        <v>100</v>
      </c>
      <c r="AM2421">
        <f t="shared" si="855"/>
        <v>100</v>
      </c>
      <c r="AN2421" t="str">
        <f t="shared" si="856"/>
        <v/>
      </c>
      <c r="AO2421" t="str">
        <f t="shared" si="857"/>
        <v/>
      </c>
      <c r="AP2421" t="str">
        <f t="shared" si="858"/>
        <v/>
      </c>
      <c r="AQ2421" t="str">
        <f t="shared" si="859"/>
        <v/>
      </c>
      <c r="AR2421" t="str">
        <f t="shared" si="860"/>
        <v/>
      </c>
      <c r="AS2421" t="str">
        <f t="shared" si="861"/>
        <v/>
      </c>
      <c r="AT2421" t="str">
        <f t="shared" si="862"/>
        <v/>
      </c>
      <c r="AU2421" t="str">
        <f t="shared" si="863"/>
        <v/>
      </c>
      <c r="AV2421" t="str">
        <f t="shared" si="864"/>
        <v/>
      </c>
      <c r="AW2421">
        <f>'01_指標庫'!$H$4*ISNUMBER($F2421)+'01_指標庫'!$H$5*ISNUMBER($AA2421)+'01_指標庫'!$H$6*ISNUMBER($G2421)+'01_指標庫'!$H$7*ISNUMBER($H2421)+'01_指標庫'!$H$8*ISNUMBER($AF2421)+'01_指標庫'!$H$9*ISNUMBER($AG2421)+'01_指標庫'!$H$10*ISNUMBER($AB2421)+'01_指標庫'!$H$11*ISNUMBER($AC2421)+'01_指標庫'!$H$12*ISNUMBER($AD2421)+'01_指標庫'!$H$13*ISNUMBER($AE2421)+'01_指標庫'!$H$14*ISNUMBER($I2421)+'01_指標庫'!$H$15*ISNUMBER($AH2421)+'01_指標庫'!$H$16*ISNUMBER($K2421)+'01_指標庫'!$H$17*ISNUMBER($AI2421)+'01_指標庫'!$H$18*ISNUMBER($AJ2421)+'01_指標庫'!$H$19*ISNUMBER($AK2421)+'01_指標庫'!$H$20*ISNUMBER($BB2421)+'01_指標庫'!$H$21*ISNUMBER($BC2421)</f>
        <v>51</v>
      </c>
      <c r="AX2421">
        <f>IF(AW2421=0,50,ROUND(('01_指標庫'!$H$4*IF(ISNUMBER($F2421),L2421,0)+'01_指標庫'!$H$5*IF(ISNUMBER($AA2421),AL2421,0)+'01_指標庫'!$H$6*IF(ISNUMBER($G2421),M2421,0)+'01_指標庫'!$H$7*IF(ISNUMBER($H2421),N2421,0)+'01_指標庫'!$H$8*IF(ISNUMBER($AF2421),AQ2421,0)+'01_指標庫'!$H$9*IF(ISNUMBER($AG2421),AR2421,0)+'01_指標庫'!$H$10*IF(ISNUMBER($AB2421),AM2421,0)+'01_指標庫'!$H$11*IF(ISNUMBER($AC2421),AN2421,0)+'01_指標庫'!$H$12*IF(ISNUMBER($AD2421),AO2421,0)+'01_指標庫'!$H$13*IF(ISNUMBER($AE2421),AP2421,0)+'01_指標庫'!$H$14*IF(ISNUMBER($I2421),O2421,0)+'01_指標庫'!$H$15*IF(ISNUMBER($AH2421),AS2421,0)+'01_指標庫'!$H$16*IF(ISNUMBER($K2421),P2421,0)+'01_指標庫'!$H$17*IF(ISNUMBER($AI2421),AT2421,0)+'01_指標庫'!$H$18*IF(ISNUMBER($AJ2421),AU2421,0)+'01_指標庫'!$H$19*IF(ISNUMBER($AK2421),AV2421,0)+'01_指標庫'!$H$20*IF(ISNUMBER($BB2421),BB2421,0)+'01_指標庫'!$H$21*IF(ISNUMBER($BC2421),BC2421,0))/AW2421,1))</f>
        <v>94.1</v>
      </c>
      <c r="AY2421" s="67"/>
      <c r="AZ2421" s="67"/>
      <c r="BA2421" s="66">
        <f t="shared" si="868"/>
        <v>-2.767230668049403E-3</v>
      </c>
      <c r="BB2421">
        <f t="shared" si="869"/>
        <v>50</v>
      </c>
      <c r="BC2421" t="str">
        <f t="shared" si="870"/>
        <v/>
      </c>
    </row>
    <row r="2422" spans="1:55" ht="15" customHeight="1">
      <c r="A2422" s="56">
        <v>2418</v>
      </c>
      <c r="B2422" s="57">
        <v>46072</v>
      </c>
      <c r="C2422" s="56">
        <v>2026</v>
      </c>
      <c r="D2422" s="58" t="s">
        <v>239</v>
      </c>
      <c r="E2422" s="59">
        <v>24797.34</v>
      </c>
      <c r="F2422" s="60">
        <v>3.4981999999999999E-2</v>
      </c>
      <c r="G2422" s="60">
        <v>-5.0632000000000003E-2</v>
      </c>
      <c r="H2422" s="61">
        <v>0.63270000000000004</v>
      </c>
      <c r="I2422" s="62">
        <v>288</v>
      </c>
      <c r="J2422" s="56" t="s">
        <v>235</v>
      </c>
      <c r="K2422" s="63">
        <v>20.23</v>
      </c>
      <c r="L2422" s="56">
        <f t="shared" si="848"/>
        <v>100</v>
      </c>
      <c r="M2422" s="56">
        <f t="shared" si="849"/>
        <v>100</v>
      </c>
      <c r="N2422" s="56">
        <f t="shared" si="850"/>
        <v>100</v>
      </c>
      <c r="O2422" s="56">
        <f t="shared" si="851"/>
        <v>100</v>
      </c>
      <c r="P2422" s="56">
        <f t="shared" si="852"/>
        <v>50</v>
      </c>
      <c r="Q2422" s="63"/>
      <c r="R2422" s="56"/>
      <c r="S2422" s="60">
        <f t="shared" si="865"/>
        <v>-4.0776950921869171E-3</v>
      </c>
      <c r="T2422" s="64">
        <f t="shared" si="866"/>
        <v>3.1090723751274085E-2</v>
      </c>
      <c r="V2422" s="65"/>
      <c r="W2422" s="65"/>
      <c r="Y2422" s="15" t="str">
        <f t="shared" si="853"/>
        <v>EASY</v>
      </c>
      <c r="AA2422" s="66">
        <f t="shared" si="867"/>
        <v>5.8936141964380351E-2</v>
      </c>
      <c r="AB2422">
        <f>LOOKUP($B2422,'07_L1政策步階'!$A$4:$A$14,'07_L1政策步階'!$C$4:$C$14)</f>
        <v>1</v>
      </c>
      <c r="AC2422" s="65"/>
      <c r="AD2422" s="65"/>
      <c r="AE2422" s="65"/>
      <c r="AF2422" s="65"/>
      <c r="AG2422" s="65"/>
      <c r="AH2422" s="65"/>
      <c r="AI2422" s="65"/>
      <c r="AJ2422" s="65"/>
      <c r="AK2422" s="65"/>
      <c r="AL2422">
        <f t="shared" si="854"/>
        <v>100</v>
      </c>
      <c r="AM2422">
        <f t="shared" si="855"/>
        <v>100</v>
      </c>
      <c r="AN2422" t="str">
        <f t="shared" si="856"/>
        <v/>
      </c>
      <c r="AO2422" t="str">
        <f t="shared" si="857"/>
        <v/>
      </c>
      <c r="AP2422" t="str">
        <f t="shared" si="858"/>
        <v/>
      </c>
      <c r="AQ2422" t="str">
        <f t="shared" si="859"/>
        <v/>
      </c>
      <c r="AR2422" t="str">
        <f t="shared" si="860"/>
        <v/>
      </c>
      <c r="AS2422" t="str">
        <f t="shared" si="861"/>
        <v/>
      </c>
      <c r="AT2422" t="str">
        <f t="shared" si="862"/>
        <v/>
      </c>
      <c r="AU2422" t="str">
        <f t="shared" si="863"/>
        <v/>
      </c>
      <c r="AV2422" t="str">
        <f t="shared" si="864"/>
        <v/>
      </c>
      <c r="AW2422">
        <f>'01_指標庫'!$H$4*ISNUMBER($F2422)+'01_指標庫'!$H$5*ISNUMBER($AA2422)+'01_指標庫'!$H$6*ISNUMBER($G2422)+'01_指標庫'!$H$7*ISNUMBER($H2422)+'01_指標庫'!$H$8*ISNUMBER($AF2422)+'01_指標庫'!$H$9*ISNUMBER($AG2422)+'01_指標庫'!$H$10*ISNUMBER($AB2422)+'01_指標庫'!$H$11*ISNUMBER($AC2422)+'01_指標庫'!$H$12*ISNUMBER($AD2422)+'01_指標庫'!$H$13*ISNUMBER($AE2422)+'01_指標庫'!$H$14*ISNUMBER($I2422)+'01_指標庫'!$H$15*ISNUMBER($AH2422)+'01_指標庫'!$H$16*ISNUMBER($K2422)+'01_指標庫'!$H$17*ISNUMBER($AI2422)+'01_指標庫'!$H$18*ISNUMBER($AJ2422)+'01_指標庫'!$H$19*ISNUMBER($AK2422)+'01_指標庫'!$H$20*ISNUMBER($BB2422)+'01_指標庫'!$H$21*ISNUMBER($BC2422)</f>
        <v>51</v>
      </c>
      <c r="AX2422">
        <f>IF(AW2422=0,50,ROUND(('01_指標庫'!$H$4*IF(ISNUMBER($F2422),L2422,0)+'01_指標庫'!$H$5*IF(ISNUMBER($AA2422),AL2422,0)+'01_指標庫'!$H$6*IF(ISNUMBER($G2422),M2422,0)+'01_指標庫'!$H$7*IF(ISNUMBER($H2422),N2422,0)+'01_指標庫'!$H$8*IF(ISNUMBER($AF2422),AQ2422,0)+'01_指標庫'!$H$9*IF(ISNUMBER($AG2422),AR2422,0)+'01_指標庫'!$H$10*IF(ISNUMBER($AB2422),AM2422,0)+'01_指標庫'!$H$11*IF(ISNUMBER($AC2422),AN2422,0)+'01_指標庫'!$H$12*IF(ISNUMBER($AD2422),AO2422,0)+'01_指標庫'!$H$13*IF(ISNUMBER($AE2422),AP2422,0)+'01_指標庫'!$H$14*IF(ISNUMBER($I2422),O2422,0)+'01_指標庫'!$H$15*IF(ISNUMBER($AH2422),AS2422,0)+'01_指標庫'!$H$16*IF(ISNUMBER($K2422),P2422,0)+'01_指標庫'!$H$17*IF(ISNUMBER($AI2422),AT2422,0)+'01_指標庫'!$H$18*IF(ISNUMBER($AJ2422),AU2422,0)+'01_指標庫'!$H$19*IF(ISNUMBER($AK2422),AV2422,0)+'01_指標庫'!$H$20*IF(ISNUMBER($BB2422),BB2422,0)+'01_指標庫'!$H$21*IF(ISNUMBER($BC2422),BC2422,0))/AW2422,1))</f>
        <v>82.4</v>
      </c>
      <c r="AY2422" s="67"/>
      <c r="AZ2422" s="67"/>
      <c r="BA2422" s="66">
        <f t="shared" si="868"/>
        <v>-5.6350464675003487E-3</v>
      </c>
      <c r="BB2422">
        <f t="shared" si="869"/>
        <v>0</v>
      </c>
      <c r="BC2422" t="str">
        <f t="shared" si="870"/>
        <v/>
      </c>
    </row>
    <row r="2423" spans="1:55" ht="15" customHeight="1">
      <c r="A2423" s="56">
        <v>2419</v>
      </c>
      <c r="B2423" s="57">
        <v>46073</v>
      </c>
      <c r="C2423" s="56">
        <v>2026</v>
      </c>
      <c r="D2423" s="58" t="s">
        <v>234</v>
      </c>
      <c r="E2423" s="59">
        <v>25012.62</v>
      </c>
      <c r="F2423" s="60">
        <v>4.2869999999999998E-2</v>
      </c>
      <c r="G2423" s="60">
        <v>-4.2389999999999997E-2</v>
      </c>
      <c r="H2423" s="61">
        <v>0.63270000000000004</v>
      </c>
      <c r="I2423" s="62">
        <v>286</v>
      </c>
      <c r="J2423" s="56" t="s">
        <v>235</v>
      </c>
      <c r="K2423" s="63">
        <v>19.09</v>
      </c>
      <c r="L2423" s="56">
        <f t="shared" si="848"/>
        <v>100</v>
      </c>
      <c r="M2423" s="56">
        <f t="shared" si="849"/>
        <v>100</v>
      </c>
      <c r="N2423" s="56">
        <f t="shared" si="850"/>
        <v>100</v>
      </c>
      <c r="O2423" s="56">
        <f t="shared" si="851"/>
        <v>100</v>
      </c>
      <c r="P2423" s="56">
        <f t="shared" si="852"/>
        <v>100</v>
      </c>
      <c r="Q2423" s="63"/>
      <c r="R2423" s="56"/>
      <c r="S2423" s="60">
        <f t="shared" si="865"/>
        <v>8.6815763303644822E-3</v>
      </c>
      <c r="T2423" s="64">
        <f t="shared" si="866"/>
        <v>-5.6351952545724227E-2</v>
      </c>
      <c r="V2423" s="65"/>
      <c r="W2423" s="65"/>
      <c r="Y2423" s="15" t="str">
        <f t="shared" si="853"/>
        <v>EASY</v>
      </c>
      <c r="AA2423" s="66">
        <f t="shared" si="867"/>
        <v>5.7309395278844377E-2</v>
      </c>
      <c r="AB2423">
        <f>LOOKUP($B2423,'07_L1政策步階'!$A$4:$A$14,'07_L1政策步階'!$C$4:$C$14)</f>
        <v>1</v>
      </c>
      <c r="AC2423" s="65"/>
      <c r="AD2423" s="65"/>
      <c r="AE2423" s="65"/>
      <c r="AF2423" s="65"/>
      <c r="AG2423" s="65"/>
      <c r="AH2423" s="65"/>
      <c r="AI2423" s="65"/>
      <c r="AJ2423" s="65"/>
      <c r="AK2423" s="65"/>
      <c r="AL2423">
        <f t="shared" si="854"/>
        <v>100</v>
      </c>
      <c r="AM2423">
        <f t="shared" si="855"/>
        <v>100</v>
      </c>
      <c r="AN2423" t="str">
        <f t="shared" si="856"/>
        <v/>
      </c>
      <c r="AO2423" t="str">
        <f t="shared" si="857"/>
        <v/>
      </c>
      <c r="AP2423" t="str">
        <f t="shared" si="858"/>
        <v/>
      </c>
      <c r="AQ2423" t="str">
        <f t="shared" si="859"/>
        <v/>
      </c>
      <c r="AR2423" t="str">
        <f t="shared" si="860"/>
        <v/>
      </c>
      <c r="AS2423" t="str">
        <f t="shared" si="861"/>
        <v/>
      </c>
      <c r="AT2423" t="str">
        <f t="shared" si="862"/>
        <v/>
      </c>
      <c r="AU2423" t="str">
        <f t="shared" si="863"/>
        <v/>
      </c>
      <c r="AV2423" t="str">
        <f t="shared" si="864"/>
        <v/>
      </c>
      <c r="AW2423">
        <f>'01_指標庫'!$H$4*ISNUMBER($F2423)+'01_指標庫'!$H$5*ISNUMBER($AA2423)+'01_指標庫'!$H$6*ISNUMBER($G2423)+'01_指標庫'!$H$7*ISNUMBER($H2423)+'01_指標庫'!$H$8*ISNUMBER($AF2423)+'01_指標庫'!$H$9*ISNUMBER($AG2423)+'01_指標庫'!$H$10*ISNUMBER($AB2423)+'01_指標庫'!$H$11*ISNUMBER($AC2423)+'01_指標庫'!$H$12*ISNUMBER($AD2423)+'01_指標庫'!$H$13*ISNUMBER($AE2423)+'01_指標庫'!$H$14*ISNUMBER($I2423)+'01_指標庫'!$H$15*ISNUMBER($AH2423)+'01_指標庫'!$H$16*ISNUMBER($K2423)+'01_指標庫'!$H$17*ISNUMBER($AI2423)+'01_指標庫'!$H$18*ISNUMBER($AJ2423)+'01_指標庫'!$H$19*ISNUMBER($AK2423)+'01_指標庫'!$H$20*ISNUMBER($BB2423)+'01_指標庫'!$H$21*ISNUMBER($BC2423)</f>
        <v>51</v>
      </c>
      <c r="AX2423">
        <f>IF(AW2423=0,50,ROUND(('01_指標庫'!$H$4*IF(ISNUMBER($F2423),L2423,0)+'01_指標庫'!$H$5*IF(ISNUMBER($AA2423),AL2423,0)+'01_指標庫'!$H$6*IF(ISNUMBER($G2423),M2423,0)+'01_指標庫'!$H$7*IF(ISNUMBER($H2423),N2423,0)+'01_指標庫'!$H$8*IF(ISNUMBER($AF2423),AQ2423,0)+'01_指標庫'!$H$9*IF(ISNUMBER($AG2423),AR2423,0)+'01_指標庫'!$H$10*IF(ISNUMBER($AB2423),AM2423,0)+'01_指標庫'!$H$11*IF(ISNUMBER($AC2423),AN2423,0)+'01_指標庫'!$H$12*IF(ISNUMBER($AD2423),AO2423,0)+'01_指標庫'!$H$13*IF(ISNUMBER($AE2423),AP2423,0)+'01_指標庫'!$H$14*IF(ISNUMBER($I2423),O2423,0)+'01_指標庫'!$H$15*IF(ISNUMBER($AH2423),AS2423,0)+'01_指標庫'!$H$16*IF(ISNUMBER($K2423),P2423,0)+'01_指標庫'!$H$17*IF(ISNUMBER($AI2423),AT2423,0)+'01_指標庫'!$H$18*IF(ISNUMBER($AJ2423),AU2423,0)+'01_指標庫'!$H$19*IF(ISNUMBER($AK2423),AV2423,0)+'01_指標庫'!$H$20*IF(ISNUMBER($BB2423),BB2423,0)+'01_指標庫'!$H$21*IF(ISNUMBER($BC2423),BC2423,0))/AW2423,1))</f>
        <v>88.2</v>
      </c>
      <c r="AY2423" s="67"/>
      <c r="AZ2423" s="67"/>
      <c r="BA2423" s="66">
        <f t="shared" si="868"/>
        <v>-4.8787275918046324E-3</v>
      </c>
      <c r="BB2423">
        <f t="shared" si="869"/>
        <v>0</v>
      </c>
      <c r="BC2423" t="str">
        <f t="shared" si="870"/>
        <v/>
      </c>
    </row>
    <row r="2424" spans="1:55" ht="15" customHeight="1">
      <c r="A2424" s="56">
        <v>2420</v>
      </c>
      <c r="B2424" s="57">
        <v>46076</v>
      </c>
      <c r="C2424" s="56">
        <v>2026</v>
      </c>
      <c r="D2424" s="58" t="s">
        <v>236</v>
      </c>
      <c r="E2424" s="59">
        <v>24708.94</v>
      </c>
      <c r="F2424" s="60">
        <v>2.9152999999999998E-2</v>
      </c>
      <c r="G2424" s="60">
        <v>-5.4017000000000003E-2</v>
      </c>
      <c r="H2424" s="61">
        <v>0.63270000000000004</v>
      </c>
      <c r="I2424" s="62">
        <v>295</v>
      </c>
      <c r="J2424" s="56" t="s">
        <v>235</v>
      </c>
      <c r="K2424" s="63">
        <v>21.01</v>
      </c>
      <c r="L2424" s="56">
        <f t="shared" si="848"/>
        <v>100</v>
      </c>
      <c r="M2424" s="56">
        <f t="shared" si="849"/>
        <v>100</v>
      </c>
      <c r="N2424" s="56">
        <f t="shared" si="850"/>
        <v>100</v>
      </c>
      <c r="O2424" s="56">
        <f t="shared" si="851"/>
        <v>100</v>
      </c>
      <c r="P2424" s="56">
        <f t="shared" si="852"/>
        <v>50</v>
      </c>
      <c r="Q2424" s="63"/>
      <c r="R2424" s="56"/>
      <c r="S2424" s="60">
        <f t="shared" si="865"/>
        <v>-1.2141071187264707E-2</v>
      </c>
      <c r="T2424" s="64">
        <f t="shared" si="866"/>
        <v>0.10057621791513882</v>
      </c>
      <c r="V2424" s="65"/>
      <c r="W2424" s="65"/>
      <c r="Y2424" s="15" t="str">
        <f t="shared" si="853"/>
        <v>EASY</v>
      </c>
      <c r="AA2424" s="66">
        <f t="shared" si="867"/>
        <v>5.5427098541884767E-2</v>
      </c>
      <c r="AB2424">
        <f>LOOKUP($B2424,'07_L1政策步階'!$A$4:$A$14,'07_L1政策步階'!$C$4:$C$14)</f>
        <v>1</v>
      </c>
      <c r="AC2424" s="65"/>
      <c r="AD2424" s="65"/>
      <c r="AE2424" s="65"/>
      <c r="AF2424" s="65"/>
      <c r="AG2424" s="65"/>
      <c r="AH2424" s="65"/>
      <c r="AI2424" s="65"/>
      <c r="AJ2424" s="65"/>
      <c r="AK2424" s="65"/>
      <c r="AL2424">
        <f t="shared" si="854"/>
        <v>100</v>
      </c>
      <c r="AM2424">
        <f t="shared" si="855"/>
        <v>100</v>
      </c>
      <c r="AN2424" t="str">
        <f t="shared" si="856"/>
        <v/>
      </c>
      <c r="AO2424" t="str">
        <f t="shared" si="857"/>
        <v/>
      </c>
      <c r="AP2424" t="str">
        <f t="shared" si="858"/>
        <v/>
      </c>
      <c r="AQ2424" t="str">
        <f t="shared" si="859"/>
        <v/>
      </c>
      <c r="AR2424" t="str">
        <f t="shared" si="860"/>
        <v/>
      </c>
      <c r="AS2424" t="str">
        <f t="shared" si="861"/>
        <v/>
      </c>
      <c r="AT2424" t="str">
        <f t="shared" si="862"/>
        <v/>
      </c>
      <c r="AU2424" t="str">
        <f t="shared" si="863"/>
        <v/>
      </c>
      <c r="AV2424" t="str">
        <f t="shared" si="864"/>
        <v/>
      </c>
      <c r="AW2424">
        <f>'01_指標庫'!$H$4*ISNUMBER($F2424)+'01_指標庫'!$H$5*ISNUMBER($AA2424)+'01_指標庫'!$H$6*ISNUMBER($G2424)+'01_指標庫'!$H$7*ISNUMBER($H2424)+'01_指標庫'!$H$8*ISNUMBER($AF2424)+'01_指標庫'!$H$9*ISNUMBER($AG2424)+'01_指標庫'!$H$10*ISNUMBER($AB2424)+'01_指標庫'!$H$11*ISNUMBER($AC2424)+'01_指標庫'!$H$12*ISNUMBER($AD2424)+'01_指標庫'!$H$13*ISNUMBER($AE2424)+'01_指標庫'!$H$14*ISNUMBER($I2424)+'01_指標庫'!$H$15*ISNUMBER($AH2424)+'01_指標庫'!$H$16*ISNUMBER($K2424)+'01_指標庫'!$H$17*ISNUMBER($AI2424)+'01_指標庫'!$H$18*ISNUMBER($AJ2424)+'01_指標庫'!$H$19*ISNUMBER($AK2424)+'01_指標庫'!$H$20*ISNUMBER($BB2424)+'01_指標庫'!$H$21*ISNUMBER($BC2424)</f>
        <v>51</v>
      </c>
      <c r="AX2424">
        <f>IF(AW2424=0,50,ROUND(('01_指標庫'!$H$4*IF(ISNUMBER($F2424),L2424,0)+'01_指標庫'!$H$5*IF(ISNUMBER($AA2424),AL2424,0)+'01_指標庫'!$H$6*IF(ISNUMBER($G2424),M2424,0)+'01_指標庫'!$H$7*IF(ISNUMBER($H2424),N2424,0)+'01_指標庫'!$H$8*IF(ISNUMBER($AF2424),AQ2424,0)+'01_指標庫'!$H$9*IF(ISNUMBER($AG2424),AR2424,0)+'01_指標庫'!$H$10*IF(ISNUMBER($AB2424),AM2424,0)+'01_指標庫'!$H$11*IF(ISNUMBER($AC2424),AN2424,0)+'01_指標庫'!$H$12*IF(ISNUMBER($AD2424),AO2424,0)+'01_指標庫'!$H$13*IF(ISNUMBER($AE2424),AP2424,0)+'01_指標庫'!$H$14*IF(ISNUMBER($I2424),O2424,0)+'01_指標庫'!$H$15*IF(ISNUMBER($AH2424),AS2424,0)+'01_指標庫'!$H$16*IF(ISNUMBER($K2424),P2424,0)+'01_指標庫'!$H$17*IF(ISNUMBER($AI2424),AT2424,0)+'01_指標庫'!$H$18*IF(ISNUMBER($AJ2424),AU2424,0)+'01_指標庫'!$H$19*IF(ISNUMBER($AK2424),AV2424,0)+'01_指標庫'!$H$20*IF(ISNUMBER($BB2424),BB2424,0)+'01_指標庫'!$H$21*IF(ISNUMBER($BC2424),BC2424,0))/AW2424,1))</f>
        <v>82.4</v>
      </c>
      <c r="AY2424" s="67"/>
      <c r="AZ2424" s="67"/>
      <c r="BA2424" s="66">
        <f t="shared" si="868"/>
        <v>-3.604486291163167E-3</v>
      </c>
      <c r="BB2424">
        <f t="shared" si="869"/>
        <v>0</v>
      </c>
      <c r="BC2424" t="str">
        <f t="shared" si="870"/>
        <v/>
      </c>
    </row>
    <row r="2425" spans="1:55" ht="15" customHeight="1">
      <c r="A2425" s="56">
        <v>2421</v>
      </c>
      <c r="B2425" s="57">
        <v>46077</v>
      </c>
      <c r="C2425" s="56">
        <v>2026</v>
      </c>
      <c r="D2425" s="58" t="s">
        <v>237</v>
      </c>
      <c r="E2425" s="59">
        <v>24977.040000000001</v>
      </c>
      <c r="F2425" s="60">
        <v>3.9213999999999999E-2</v>
      </c>
      <c r="G2425" s="60">
        <v>-4.3753E-2</v>
      </c>
      <c r="H2425" s="61">
        <v>0.63270000000000004</v>
      </c>
      <c r="I2425" s="62">
        <v>297</v>
      </c>
      <c r="J2425" s="56" t="s">
        <v>235</v>
      </c>
      <c r="K2425" s="63">
        <v>19.55</v>
      </c>
      <c r="L2425" s="56">
        <f t="shared" si="848"/>
        <v>100</v>
      </c>
      <c r="M2425" s="56">
        <f t="shared" si="849"/>
        <v>100</v>
      </c>
      <c r="N2425" s="56">
        <f t="shared" si="850"/>
        <v>100</v>
      </c>
      <c r="O2425" s="56">
        <f t="shared" si="851"/>
        <v>100</v>
      </c>
      <c r="P2425" s="56">
        <f t="shared" si="852"/>
        <v>100</v>
      </c>
      <c r="Q2425" s="63"/>
      <c r="R2425" s="56"/>
      <c r="S2425" s="60">
        <f t="shared" si="865"/>
        <v>1.0850323809924678E-2</v>
      </c>
      <c r="T2425" s="64">
        <f t="shared" si="866"/>
        <v>-6.9490718705378374E-2</v>
      </c>
      <c r="V2425" s="65"/>
      <c r="W2425" s="65"/>
      <c r="Y2425" s="15" t="str">
        <f t="shared" si="853"/>
        <v>EASY</v>
      </c>
      <c r="AA2425" s="66">
        <f t="shared" si="867"/>
        <v>5.3640118749551435E-2</v>
      </c>
      <c r="AB2425">
        <f>LOOKUP($B2425,'07_L1政策步階'!$A$4:$A$14,'07_L1政策步階'!$C$4:$C$14)</f>
        <v>1</v>
      </c>
      <c r="AC2425" s="65"/>
      <c r="AD2425" s="65"/>
      <c r="AE2425" s="65"/>
      <c r="AF2425" s="65"/>
      <c r="AG2425" s="65"/>
      <c r="AH2425" s="65"/>
      <c r="AI2425" s="65"/>
      <c r="AJ2425" s="65"/>
      <c r="AK2425" s="65"/>
      <c r="AL2425">
        <f t="shared" si="854"/>
        <v>100</v>
      </c>
      <c r="AM2425">
        <f t="shared" si="855"/>
        <v>100</v>
      </c>
      <c r="AN2425" t="str">
        <f t="shared" si="856"/>
        <v/>
      </c>
      <c r="AO2425" t="str">
        <f t="shared" si="857"/>
        <v/>
      </c>
      <c r="AP2425" t="str">
        <f t="shared" si="858"/>
        <v/>
      </c>
      <c r="AQ2425" t="str">
        <f t="shared" si="859"/>
        <v/>
      </c>
      <c r="AR2425" t="str">
        <f t="shared" si="860"/>
        <v/>
      </c>
      <c r="AS2425" t="str">
        <f t="shared" si="861"/>
        <v/>
      </c>
      <c r="AT2425" t="str">
        <f t="shared" si="862"/>
        <v/>
      </c>
      <c r="AU2425" t="str">
        <f t="shared" si="863"/>
        <v/>
      </c>
      <c r="AV2425" t="str">
        <f t="shared" si="864"/>
        <v/>
      </c>
      <c r="AW2425">
        <f>'01_指標庫'!$H$4*ISNUMBER($F2425)+'01_指標庫'!$H$5*ISNUMBER($AA2425)+'01_指標庫'!$H$6*ISNUMBER($G2425)+'01_指標庫'!$H$7*ISNUMBER($H2425)+'01_指標庫'!$H$8*ISNUMBER($AF2425)+'01_指標庫'!$H$9*ISNUMBER($AG2425)+'01_指標庫'!$H$10*ISNUMBER($AB2425)+'01_指標庫'!$H$11*ISNUMBER($AC2425)+'01_指標庫'!$H$12*ISNUMBER($AD2425)+'01_指標庫'!$H$13*ISNUMBER($AE2425)+'01_指標庫'!$H$14*ISNUMBER($I2425)+'01_指標庫'!$H$15*ISNUMBER($AH2425)+'01_指標庫'!$H$16*ISNUMBER($K2425)+'01_指標庫'!$H$17*ISNUMBER($AI2425)+'01_指標庫'!$H$18*ISNUMBER($AJ2425)+'01_指標庫'!$H$19*ISNUMBER($AK2425)+'01_指標庫'!$H$20*ISNUMBER($BB2425)+'01_指標庫'!$H$21*ISNUMBER($BC2425)</f>
        <v>51</v>
      </c>
      <c r="AX2425">
        <f>IF(AW2425=0,50,ROUND(('01_指標庫'!$H$4*IF(ISNUMBER($F2425),L2425,0)+'01_指標庫'!$H$5*IF(ISNUMBER($AA2425),AL2425,0)+'01_指標庫'!$H$6*IF(ISNUMBER($G2425),M2425,0)+'01_指標庫'!$H$7*IF(ISNUMBER($H2425),N2425,0)+'01_指標庫'!$H$8*IF(ISNUMBER($AF2425),AQ2425,0)+'01_指標庫'!$H$9*IF(ISNUMBER($AG2425),AR2425,0)+'01_指標庫'!$H$10*IF(ISNUMBER($AB2425),AM2425,0)+'01_指標庫'!$H$11*IF(ISNUMBER($AC2425),AN2425,0)+'01_指標庫'!$H$12*IF(ISNUMBER($AD2425),AO2425,0)+'01_指標庫'!$H$13*IF(ISNUMBER($AE2425),AP2425,0)+'01_指標庫'!$H$14*IF(ISNUMBER($I2425),O2425,0)+'01_指標庫'!$H$15*IF(ISNUMBER($AH2425),AS2425,0)+'01_指標庫'!$H$16*IF(ISNUMBER($K2425),P2425,0)+'01_指標庫'!$H$17*IF(ISNUMBER($AI2425),AT2425,0)+'01_指標庫'!$H$18*IF(ISNUMBER($AJ2425),AU2425,0)+'01_指標庫'!$H$19*IF(ISNUMBER($AK2425),AV2425,0)+'01_指標庫'!$H$20*IF(ISNUMBER($BB2425),BB2425,0)+'01_指標庫'!$H$21*IF(ISNUMBER($BC2425),BC2425,0))/AW2425,1))</f>
        <v>94.1</v>
      </c>
      <c r="AY2425" s="67"/>
      <c r="AZ2425" s="67"/>
      <c r="BA2425" s="66">
        <f t="shared" si="868"/>
        <v>-2.2515965217795308E-4</v>
      </c>
      <c r="BB2425">
        <f t="shared" si="869"/>
        <v>50</v>
      </c>
      <c r="BC2425" t="str">
        <f t="shared" si="870"/>
        <v/>
      </c>
    </row>
    <row r="2426" spans="1:55" ht="15" customHeight="1">
      <c r="A2426" s="56">
        <v>2422</v>
      </c>
      <c r="B2426" s="57">
        <v>46078</v>
      </c>
      <c r="C2426" s="56">
        <v>2026</v>
      </c>
      <c r="D2426" s="58" t="s">
        <v>238</v>
      </c>
      <c r="E2426" s="59">
        <v>25329.040000000001</v>
      </c>
      <c r="F2426" s="60">
        <v>5.2706000000000003E-2</v>
      </c>
      <c r="G2426" s="60">
        <v>-3.0276000000000001E-2</v>
      </c>
      <c r="H2426" s="61">
        <v>0.63270000000000004</v>
      </c>
      <c r="I2426" s="62">
        <v>294</v>
      </c>
      <c r="J2426" s="56" t="s">
        <v>235</v>
      </c>
      <c r="K2426" s="63">
        <v>17.93</v>
      </c>
      <c r="L2426" s="56">
        <f t="shared" si="848"/>
        <v>100</v>
      </c>
      <c r="M2426" s="56">
        <f t="shared" si="849"/>
        <v>100</v>
      </c>
      <c r="N2426" s="56">
        <f t="shared" si="850"/>
        <v>100</v>
      </c>
      <c r="O2426" s="56">
        <f t="shared" si="851"/>
        <v>100</v>
      </c>
      <c r="P2426" s="56">
        <f t="shared" si="852"/>
        <v>100</v>
      </c>
      <c r="Q2426" s="63"/>
      <c r="R2426" s="56"/>
      <c r="S2426" s="60">
        <f t="shared" si="865"/>
        <v>1.409294295881347E-2</v>
      </c>
      <c r="T2426" s="64">
        <f t="shared" si="866"/>
        <v>-8.2864450127877243E-2</v>
      </c>
      <c r="V2426" s="65"/>
      <c r="W2426" s="65"/>
      <c r="Y2426" s="15" t="str">
        <f t="shared" si="853"/>
        <v>EASY</v>
      </c>
      <c r="AA2426" s="66">
        <f t="shared" si="867"/>
        <v>5.2189938661878488E-2</v>
      </c>
      <c r="AB2426">
        <f>LOOKUP($B2426,'07_L1政策步階'!$A$4:$A$14,'07_L1政策步階'!$C$4:$C$14)</f>
        <v>1</v>
      </c>
      <c r="AC2426" s="65"/>
      <c r="AD2426" s="65"/>
      <c r="AE2426" s="65"/>
      <c r="AF2426" s="65"/>
      <c r="AG2426" s="65"/>
      <c r="AH2426" s="65"/>
      <c r="AI2426" s="65"/>
      <c r="AJ2426" s="65"/>
      <c r="AK2426" s="65"/>
      <c r="AL2426">
        <f t="shared" si="854"/>
        <v>100</v>
      </c>
      <c r="AM2426">
        <f t="shared" si="855"/>
        <v>100</v>
      </c>
      <c r="AN2426" t="str">
        <f t="shared" si="856"/>
        <v/>
      </c>
      <c r="AO2426" t="str">
        <f t="shared" si="857"/>
        <v/>
      </c>
      <c r="AP2426" t="str">
        <f t="shared" si="858"/>
        <v/>
      </c>
      <c r="AQ2426" t="str">
        <f t="shared" si="859"/>
        <v/>
      </c>
      <c r="AR2426" t="str">
        <f t="shared" si="860"/>
        <v/>
      </c>
      <c r="AS2426" t="str">
        <f t="shared" si="861"/>
        <v/>
      </c>
      <c r="AT2426" t="str">
        <f t="shared" si="862"/>
        <v/>
      </c>
      <c r="AU2426" t="str">
        <f t="shared" si="863"/>
        <v/>
      </c>
      <c r="AV2426" t="str">
        <f t="shared" si="864"/>
        <v/>
      </c>
      <c r="AW2426">
        <f>'01_指標庫'!$H$4*ISNUMBER($F2426)+'01_指標庫'!$H$5*ISNUMBER($AA2426)+'01_指標庫'!$H$6*ISNUMBER($G2426)+'01_指標庫'!$H$7*ISNUMBER($H2426)+'01_指標庫'!$H$8*ISNUMBER($AF2426)+'01_指標庫'!$H$9*ISNUMBER($AG2426)+'01_指標庫'!$H$10*ISNUMBER($AB2426)+'01_指標庫'!$H$11*ISNUMBER($AC2426)+'01_指標庫'!$H$12*ISNUMBER($AD2426)+'01_指標庫'!$H$13*ISNUMBER($AE2426)+'01_指標庫'!$H$14*ISNUMBER($I2426)+'01_指標庫'!$H$15*ISNUMBER($AH2426)+'01_指標庫'!$H$16*ISNUMBER($K2426)+'01_指標庫'!$H$17*ISNUMBER($AI2426)+'01_指標庫'!$H$18*ISNUMBER($AJ2426)+'01_指標庫'!$H$19*ISNUMBER($AK2426)+'01_指標庫'!$H$20*ISNUMBER($BB2426)+'01_指標庫'!$H$21*ISNUMBER($BC2426)</f>
        <v>51</v>
      </c>
      <c r="AX2426">
        <f>IF(AW2426=0,50,ROUND(('01_指標庫'!$H$4*IF(ISNUMBER($F2426),L2426,0)+'01_指標庫'!$H$5*IF(ISNUMBER($AA2426),AL2426,0)+'01_指標庫'!$H$6*IF(ISNUMBER($G2426),M2426,0)+'01_指標庫'!$H$7*IF(ISNUMBER($H2426),N2426,0)+'01_指標庫'!$H$8*IF(ISNUMBER($AF2426),AQ2426,0)+'01_指標庫'!$H$9*IF(ISNUMBER($AG2426),AR2426,0)+'01_指標庫'!$H$10*IF(ISNUMBER($AB2426),AM2426,0)+'01_指標庫'!$H$11*IF(ISNUMBER($AC2426),AN2426,0)+'01_指標庫'!$H$12*IF(ISNUMBER($AD2426),AO2426,0)+'01_指標庫'!$H$13*IF(ISNUMBER($AE2426),AP2426,0)+'01_指標庫'!$H$14*IF(ISNUMBER($I2426),O2426,0)+'01_指標庫'!$H$15*IF(ISNUMBER($AH2426),AS2426,0)+'01_指標庫'!$H$16*IF(ISNUMBER($K2426),P2426,0)+'01_指標庫'!$H$17*IF(ISNUMBER($AI2426),AT2426,0)+'01_指標庫'!$H$18*IF(ISNUMBER($AJ2426),AU2426,0)+'01_指標庫'!$H$19*IF(ISNUMBER($AK2426),AV2426,0)+'01_指標庫'!$H$20*IF(ISNUMBER($BB2426),BB2426,0)+'01_指標庫'!$H$21*IF(ISNUMBER($BC2426),BC2426,0))/AW2426,1))</f>
        <v>94.1</v>
      </c>
      <c r="AY2426" s="67"/>
      <c r="AZ2426" s="67"/>
      <c r="BA2426" s="66">
        <f t="shared" si="868"/>
        <v>2.4208678641246539E-3</v>
      </c>
      <c r="BB2426">
        <f t="shared" si="869"/>
        <v>50</v>
      </c>
      <c r="BC2426" t="str">
        <f t="shared" si="870"/>
        <v/>
      </c>
    </row>
    <row r="2427" spans="1:55" ht="15" customHeight="1">
      <c r="A2427" s="56">
        <v>2423</v>
      </c>
      <c r="B2427" s="57">
        <v>46079</v>
      </c>
      <c r="C2427" s="56">
        <v>2026</v>
      </c>
      <c r="D2427" s="58" t="s">
        <v>239</v>
      </c>
      <c r="E2427" s="59">
        <v>25034.37</v>
      </c>
      <c r="F2427" s="60">
        <v>3.9385000000000003E-2</v>
      </c>
      <c r="G2427" s="60">
        <v>-4.1557999999999998E-2</v>
      </c>
      <c r="H2427" s="61">
        <v>0.63270000000000004</v>
      </c>
      <c r="I2427" s="62">
        <v>298</v>
      </c>
      <c r="J2427" s="56" t="s">
        <v>235</v>
      </c>
      <c r="K2427" s="63">
        <v>18.63</v>
      </c>
      <c r="L2427" s="56">
        <f t="shared" si="848"/>
        <v>100</v>
      </c>
      <c r="M2427" s="56">
        <f t="shared" si="849"/>
        <v>100</v>
      </c>
      <c r="N2427" s="56">
        <f t="shared" si="850"/>
        <v>100</v>
      </c>
      <c r="O2427" s="56">
        <f t="shared" si="851"/>
        <v>100</v>
      </c>
      <c r="P2427" s="56">
        <f t="shared" si="852"/>
        <v>100</v>
      </c>
      <c r="Q2427" s="63"/>
      <c r="R2427" s="56"/>
      <c r="S2427" s="60">
        <f t="shared" si="865"/>
        <v>-1.1633682129287282E-2</v>
      </c>
      <c r="T2427" s="64">
        <f t="shared" si="866"/>
        <v>3.9040713887339651E-2</v>
      </c>
      <c r="V2427" s="65"/>
      <c r="W2427" s="65"/>
      <c r="Y2427" s="15" t="str">
        <f t="shared" si="853"/>
        <v>EASY</v>
      </c>
      <c r="AA2427" s="66">
        <f t="shared" si="867"/>
        <v>5.0968905807039944E-2</v>
      </c>
      <c r="AB2427">
        <f>LOOKUP($B2427,'07_L1政策步階'!$A$4:$A$14,'07_L1政策步階'!$C$4:$C$14)</f>
        <v>1</v>
      </c>
      <c r="AC2427" s="65"/>
      <c r="AD2427" s="65"/>
      <c r="AE2427" s="65"/>
      <c r="AF2427" s="65"/>
      <c r="AG2427" s="65"/>
      <c r="AH2427" s="65"/>
      <c r="AI2427" s="65"/>
      <c r="AJ2427" s="65"/>
      <c r="AK2427" s="65"/>
      <c r="AL2427">
        <f t="shared" si="854"/>
        <v>100</v>
      </c>
      <c r="AM2427">
        <f t="shared" si="855"/>
        <v>100</v>
      </c>
      <c r="AN2427" t="str">
        <f t="shared" si="856"/>
        <v/>
      </c>
      <c r="AO2427" t="str">
        <f t="shared" si="857"/>
        <v/>
      </c>
      <c r="AP2427" t="str">
        <f t="shared" si="858"/>
        <v/>
      </c>
      <c r="AQ2427" t="str">
        <f t="shared" si="859"/>
        <v/>
      </c>
      <c r="AR2427" t="str">
        <f t="shared" si="860"/>
        <v/>
      </c>
      <c r="AS2427" t="str">
        <f t="shared" si="861"/>
        <v/>
      </c>
      <c r="AT2427" t="str">
        <f t="shared" si="862"/>
        <v/>
      </c>
      <c r="AU2427" t="str">
        <f t="shared" si="863"/>
        <v/>
      </c>
      <c r="AV2427" t="str">
        <f t="shared" si="864"/>
        <v/>
      </c>
      <c r="AW2427">
        <f>'01_指標庫'!$H$4*ISNUMBER($F2427)+'01_指標庫'!$H$5*ISNUMBER($AA2427)+'01_指標庫'!$H$6*ISNUMBER($G2427)+'01_指標庫'!$H$7*ISNUMBER($H2427)+'01_指標庫'!$H$8*ISNUMBER($AF2427)+'01_指標庫'!$H$9*ISNUMBER($AG2427)+'01_指標庫'!$H$10*ISNUMBER($AB2427)+'01_指標庫'!$H$11*ISNUMBER($AC2427)+'01_指標庫'!$H$12*ISNUMBER($AD2427)+'01_指標庫'!$H$13*ISNUMBER($AE2427)+'01_指標庫'!$H$14*ISNUMBER($I2427)+'01_指標庫'!$H$15*ISNUMBER($AH2427)+'01_指標庫'!$H$16*ISNUMBER($K2427)+'01_指標庫'!$H$17*ISNUMBER($AI2427)+'01_指標庫'!$H$18*ISNUMBER($AJ2427)+'01_指標庫'!$H$19*ISNUMBER($AK2427)+'01_指標庫'!$H$20*ISNUMBER($BB2427)+'01_指標庫'!$H$21*ISNUMBER($BC2427)</f>
        <v>51</v>
      </c>
      <c r="AX2427">
        <f>IF(AW2427=0,50,ROUND(('01_指標庫'!$H$4*IF(ISNUMBER($F2427),L2427,0)+'01_指標庫'!$H$5*IF(ISNUMBER($AA2427),AL2427,0)+'01_指標庫'!$H$6*IF(ISNUMBER($G2427),M2427,0)+'01_指標庫'!$H$7*IF(ISNUMBER($H2427),N2427,0)+'01_指標庫'!$H$8*IF(ISNUMBER($AF2427),AQ2427,0)+'01_指標庫'!$H$9*IF(ISNUMBER($AG2427),AR2427,0)+'01_指標庫'!$H$10*IF(ISNUMBER($AB2427),AM2427,0)+'01_指標庫'!$H$11*IF(ISNUMBER($AC2427),AN2427,0)+'01_指標庫'!$H$12*IF(ISNUMBER($AD2427),AO2427,0)+'01_指標庫'!$H$13*IF(ISNUMBER($AE2427),AP2427,0)+'01_指標庫'!$H$14*IF(ISNUMBER($I2427),O2427,0)+'01_指標庫'!$H$15*IF(ISNUMBER($AH2427),AS2427,0)+'01_指標庫'!$H$16*IF(ISNUMBER($K2427),P2427,0)+'01_指標庫'!$H$17*IF(ISNUMBER($AI2427),AT2427,0)+'01_指標庫'!$H$18*IF(ISNUMBER($AJ2427),AU2427,0)+'01_指標庫'!$H$19*IF(ISNUMBER($AK2427),AV2427,0)+'01_指標庫'!$H$20*IF(ISNUMBER($BB2427),BB2427,0)+'01_指標庫'!$H$21*IF(ISNUMBER($BC2427),BC2427,0))/AW2427,1))</f>
        <v>94.1</v>
      </c>
      <c r="AY2427" s="67"/>
      <c r="AZ2427" s="67"/>
      <c r="BA2427" s="66">
        <f t="shared" si="868"/>
        <v>4.9978270666493074E-3</v>
      </c>
      <c r="BB2427">
        <f t="shared" si="869"/>
        <v>50</v>
      </c>
      <c r="BC2427" t="str">
        <f t="shared" si="870"/>
        <v/>
      </c>
    </row>
    <row r="2428" spans="1:55" ht="15" customHeight="1">
      <c r="A2428" s="56">
        <v>2424</v>
      </c>
      <c r="B2428" s="57">
        <v>46080</v>
      </c>
      <c r="C2428" s="56">
        <v>2026</v>
      </c>
      <c r="D2428" s="58" t="s">
        <v>234</v>
      </c>
      <c r="E2428" s="59">
        <v>24960.04</v>
      </c>
      <c r="F2428" s="60">
        <v>3.542E-2</v>
      </c>
      <c r="G2428" s="60">
        <v>-4.4402999999999998E-2</v>
      </c>
      <c r="H2428" s="61">
        <v>0.63270000000000004</v>
      </c>
      <c r="I2428" s="62">
        <v>310</v>
      </c>
      <c r="J2428" s="56" t="s">
        <v>235</v>
      </c>
      <c r="K2428" s="63">
        <v>19.86</v>
      </c>
      <c r="L2428" s="56">
        <f t="shared" si="848"/>
        <v>100</v>
      </c>
      <c r="M2428" s="56">
        <f t="shared" si="849"/>
        <v>100</v>
      </c>
      <c r="N2428" s="56">
        <f t="shared" si="850"/>
        <v>100</v>
      </c>
      <c r="O2428" s="56">
        <f t="shared" si="851"/>
        <v>100</v>
      </c>
      <c r="P2428" s="56">
        <f t="shared" si="852"/>
        <v>100</v>
      </c>
      <c r="Q2428" s="63"/>
      <c r="R2428" s="56"/>
      <c r="S2428" s="60">
        <f t="shared" si="865"/>
        <v>-2.9691180564958009E-3</v>
      </c>
      <c r="T2428" s="64">
        <f t="shared" si="866"/>
        <v>6.602254428341392E-2</v>
      </c>
      <c r="V2428" s="65"/>
      <c r="W2428" s="65"/>
      <c r="Y2428" s="15" t="str">
        <f t="shared" si="853"/>
        <v>EASY</v>
      </c>
      <c r="AA2428" s="66">
        <f t="shared" si="867"/>
        <v>4.9987961292689675E-2</v>
      </c>
      <c r="AB2428">
        <f>LOOKUP($B2428,'07_L1政策步階'!$A$4:$A$14,'07_L1政策步階'!$C$4:$C$14)</f>
        <v>1</v>
      </c>
      <c r="AC2428" s="65"/>
      <c r="AD2428" s="65"/>
      <c r="AE2428" s="65"/>
      <c r="AF2428" s="65"/>
      <c r="AG2428" s="65"/>
      <c r="AH2428" s="65"/>
      <c r="AI2428" s="65"/>
      <c r="AJ2428" s="65"/>
      <c r="AK2428" s="65"/>
      <c r="AL2428">
        <f t="shared" si="854"/>
        <v>100</v>
      </c>
      <c r="AM2428">
        <f t="shared" si="855"/>
        <v>100</v>
      </c>
      <c r="AN2428" t="str">
        <f t="shared" si="856"/>
        <v/>
      </c>
      <c r="AO2428" t="str">
        <f t="shared" si="857"/>
        <v/>
      </c>
      <c r="AP2428" t="str">
        <f t="shared" si="858"/>
        <v/>
      </c>
      <c r="AQ2428" t="str">
        <f t="shared" si="859"/>
        <v/>
      </c>
      <c r="AR2428" t="str">
        <f t="shared" si="860"/>
        <v/>
      </c>
      <c r="AS2428" t="str">
        <f t="shared" si="861"/>
        <v/>
      </c>
      <c r="AT2428" t="str">
        <f t="shared" si="862"/>
        <v/>
      </c>
      <c r="AU2428" t="str">
        <f t="shared" si="863"/>
        <v/>
      </c>
      <c r="AV2428" t="str">
        <f t="shared" si="864"/>
        <v/>
      </c>
      <c r="AW2428">
        <f>'01_指標庫'!$H$4*ISNUMBER($F2428)+'01_指標庫'!$H$5*ISNUMBER($AA2428)+'01_指標庫'!$H$6*ISNUMBER($G2428)+'01_指標庫'!$H$7*ISNUMBER($H2428)+'01_指標庫'!$H$8*ISNUMBER($AF2428)+'01_指標庫'!$H$9*ISNUMBER($AG2428)+'01_指標庫'!$H$10*ISNUMBER($AB2428)+'01_指標庫'!$H$11*ISNUMBER($AC2428)+'01_指標庫'!$H$12*ISNUMBER($AD2428)+'01_指標庫'!$H$13*ISNUMBER($AE2428)+'01_指標庫'!$H$14*ISNUMBER($I2428)+'01_指標庫'!$H$15*ISNUMBER($AH2428)+'01_指標庫'!$H$16*ISNUMBER($K2428)+'01_指標庫'!$H$17*ISNUMBER($AI2428)+'01_指標庫'!$H$18*ISNUMBER($AJ2428)+'01_指標庫'!$H$19*ISNUMBER($AK2428)+'01_指標庫'!$H$20*ISNUMBER($BB2428)+'01_指標庫'!$H$21*ISNUMBER($BC2428)</f>
        <v>51</v>
      </c>
      <c r="AX2428">
        <f>IF(AW2428=0,50,ROUND(('01_指標庫'!$H$4*IF(ISNUMBER($F2428),L2428,0)+'01_指標庫'!$H$5*IF(ISNUMBER($AA2428),AL2428,0)+'01_指標庫'!$H$6*IF(ISNUMBER($G2428),M2428,0)+'01_指標庫'!$H$7*IF(ISNUMBER($H2428),N2428,0)+'01_指標庫'!$H$8*IF(ISNUMBER($AF2428),AQ2428,0)+'01_指標庫'!$H$9*IF(ISNUMBER($AG2428),AR2428,0)+'01_指標庫'!$H$10*IF(ISNUMBER($AB2428),AM2428,0)+'01_指標庫'!$H$11*IF(ISNUMBER($AC2428),AN2428,0)+'01_指標庫'!$H$12*IF(ISNUMBER($AD2428),AO2428,0)+'01_指標庫'!$H$13*IF(ISNUMBER($AE2428),AP2428,0)+'01_指標庫'!$H$14*IF(ISNUMBER($I2428),O2428,0)+'01_指標庫'!$H$15*IF(ISNUMBER($AH2428),AS2428,0)+'01_指標庫'!$H$16*IF(ISNUMBER($K2428),P2428,0)+'01_指標庫'!$H$17*IF(ISNUMBER($AI2428),AT2428,0)+'01_指標庫'!$H$18*IF(ISNUMBER($AJ2428),AU2428,0)+'01_指標庫'!$H$19*IF(ISNUMBER($AK2428),AV2428,0)+'01_指標庫'!$H$20*IF(ISNUMBER($BB2428),BB2428,0)+'01_指標庫'!$H$21*IF(ISNUMBER($BC2428),BC2428,0))/AW2428,1))</f>
        <v>94.1</v>
      </c>
      <c r="AY2428" s="67"/>
      <c r="AZ2428" s="67"/>
      <c r="BA2428" s="66">
        <f t="shared" si="868"/>
        <v>3.4768653217693846E-3</v>
      </c>
      <c r="BB2428">
        <f t="shared" si="869"/>
        <v>50</v>
      </c>
      <c r="BC2428" t="str">
        <f t="shared" si="870"/>
        <v/>
      </c>
    </row>
    <row r="2429" spans="1:55" ht="15" customHeight="1">
      <c r="A2429" s="56">
        <v>2425</v>
      </c>
      <c r="B2429" s="57">
        <v>46083</v>
      </c>
      <c r="C2429" s="56">
        <v>2026</v>
      </c>
      <c r="D2429" s="58" t="s">
        <v>236</v>
      </c>
      <c r="E2429" s="59">
        <v>24992.6</v>
      </c>
      <c r="F2429" s="60">
        <v>3.5955000000000001E-2</v>
      </c>
      <c r="G2429" s="60">
        <v>-4.3157000000000001E-2</v>
      </c>
      <c r="H2429" s="61">
        <v>0.63270000000000004</v>
      </c>
      <c r="I2429" s="62">
        <v>303</v>
      </c>
      <c r="J2429" s="56" t="s">
        <v>235</v>
      </c>
      <c r="K2429" s="63">
        <v>21.44</v>
      </c>
      <c r="L2429" s="56">
        <f t="shared" si="848"/>
        <v>100</v>
      </c>
      <c r="M2429" s="56">
        <f t="shared" si="849"/>
        <v>100</v>
      </c>
      <c r="N2429" s="56">
        <f t="shared" si="850"/>
        <v>100</v>
      </c>
      <c r="O2429" s="56">
        <f t="shared" si="851"/>
        <v>100</v>
      </c>
      <c r="P2429" s="56">
        <f t="shared" si="852"/>
        <v>50</v>
      </c>
      <c r="Q2429" s="63"/>
      <c r="R2429" s="56"/>
      <c r="S2429" s="60">
        <f t="shared" si="865"/>
        <v>1.3044850889660786E-3</v>
      </c>
      <c r="T2429" s="64">
        <f t="shared" si="866"/>
        <v>7.9556898288016153E-2</v>
      </c>
      <c r="V2429" s="65"/>
      <c r="W2429" s="65"/>
      <c r="Y2429" s="15" t="str">
        <f t="shared" si="853"/>
        <v>EASY</v>
      </c>
      <c r="AA2429" s="66">
        <f t="shared" si="867"/>
        <v>4.9045800418866747E-2</v>
      </c>
      <c r="AB2429">
        <f>LOOKUP($B2429,'07_L1政策步階'!$A$4:$A$14,'07_L1政策步階'!$C$4:$C$14)</f>
        <v>1</v>
      </c>
      <c r="AC2429" s="65"/>
      <c r="AD2429" s="65"/>
      <c r="AE2429" s="65"/>
      <c r="AF2429" s="65"/>
      <c r="AG2429" s="65"/>
      <c r="AH2429" s="65"/>
      <c r="AI2429" s="65"/>
      <c r="AJ2429" s="65"/>
      <c r="AK2429" s="65"/>
      <c r="AL2429">
        <f t="shared" si="854"/>
        <v>100</v>
      </c>
      <c r="AM2429">
        <f t="shared" si="855"/>
        <v>100</v>
      </c>
      <c r="AN2429" t="str">
        <f t="shared" si="856"/>
        <v/>
      </c>
      <c r="AO2429" t="str">
        <f t="shared" si="857"/>
        <v/>
      </c>
      <c r="AP2429" t="str">
        <f t="shared" si="858"/>
        <v/>
      </c>
      <c r="AQ2429" t="str">
        <f t="shared" si="859"/>
        <v/>
      </c>
      <c r="AR2429" t="str">
        <f t="shared" si="860"/>
        <v/>
      </c>
      <c r="AS2429" t="str">
        <f t="shared" si="861"/>
        <v/>
      </c>
      <c r="AT2429" t="str">
        <f t="shared" si="862"/>
        <v/>
      </c>
      <c r="AU2429" t="str">
        <f t="shared" si="863"/>
        <v/>
      </c>
      <c r="AV2429" t="str">
        <f t="shared" si="864"/>
        <v/>
      </c>
      <c r="AW2429">
        <f>'01_指標庫'!$H$4*ISNUMBER($F2429)+'01_指標庫'!$H$5*ISNUMBER($AA2429)+'01_指標庫'!$H$6*ISNUMBER($G2429)+'01_指標庫'!$H$7*ISNUMBER($H2429)+'01_指標庫'!$H$8*ISNUMBER($AF2429)+'01_指標庫'!$H$9*ISNUMBER($AG2429)+'01_指標庫'!$H$10*ISNUMBER($AB2429)+'01_指標庫'!$H$11*ISNUMBER($AC2429)+'01_指標庫'!$H$12*ISNUMBER($AD2429)+'01_指標庫'!$H$13*ISNUMBER($AE2429)+'01_指標庫'!$H$14*ISNUMBER($I2429)+'01_指標庫'!$H$15*ISNUMBER($AH2429)+'01_指標庫'!$H$16*ISNUMBER($K2429)+'01_指標庫'!$H$17*ISNUMBER($AI2429)+'01_指標庫'!$H$18*ISNUMBER($AJ2429)+'01_指標庫'!$H$19*ISNUMBER($AK2429)+'01_指標庫'!$H$20*ISNUMBER($BB2429)+'01_指標庫'!$H$21*ISNUMBER($BC2429)</f>
        <v>51</v>
      </c>
      <c r="AX2429">
        <f>IF(AW2429=0,50,ROUND(('01_指標庫'!$H$4*IF(ISNUMBER($F2429),L2429,0)+'01_指標庫'!$H$5*IF(ISNUMBER($AA2429),AL2429,0)+'01_指標庫'!$H$6*IF(ISNUMBER($G2429),M2429,0)+'01_指標庫'!$H$7*IF(ISNUMBER($H2429),N2429,0)+'01_指標庫'!$H$8*IF(ISNUMBER($AF2429),AQ2429,0)+'01_指標庫'!$H$9*IF(ISNUMBER($AG2429),AR2429,0)+'01_指標庫'!$H$10*IF(ISNUMBER($AB2429),AM2429,0)+'01_指標庫'!$H$11*IF(ISNUMBER($AC2429),AN2429,0)+'01_指標庫'!$H$12*IF(ISNUMBER($AD2429),AO2429,0)+'01_指標庫'!$H$13*IF(ISNUMBER($AE2429),AP2429,0)+'01_指標庫'!$H$14*IF(ISNUMBER($I2429),O2429,0)+'01_指標庫'!$H$15*IF(ISNUMBER($AH2429),AS2429,0)+'01_指標庫'!$H$16*IF(ISNUMBER($K2429),P2429,0)+'01_指標庫'!$H$17*IF(ISNUMBER($AI2429),AT2429,0)+'01_指標庫'!$H$18*IF(ISNUMBER($AJ2429),AU2429,0)+'01_指標庫'!$H$19*IF(ISNUMBER($AK2429),AV2429,0)+'01_指標庫'!$H$20*IF(ISNUMBER($BB2429),BB2429,0)+'01_指標庫'!$H$21*IF(ISNUMBER($BC2429),BC2429,0))/AW2429,1))</f>
        <v>88.2</v>
      </c>
      <c r="AY2429" s="67"/>
      <c r="AZ2429" s="67"/>
      <c r="BA2429" s="66">
        <f t="shared" si="868"/>
        <v>4.705939711271645E-3</v>
      </c>
      <c r="BB2429">
        <f t="shared" si="869"/>
        <v>50</v>
      </c>
      <c r="BC2429" t="str">
        <f t="shared" si="870"/>
        <v/>
      </c>
    </row>
    <row r="2430" spans="1:55" ht="15" customHeight="1">
      <c r="A2430" s="56">
        <v>2426</v>
      </c>
      <c r="B2430" s="57">
        <v>46084</v>
      </c>
      <c r="C2430" s="56">
        <v>2026</v>
      </c>
      <c r="D2430" s="58" t="s">
        <v>237</v>
      </c>
      <c r="E2430" s="59">
        <v>24720.080000000002</v>
      </c>
      <c r="F2430" s="60">
        <v>2.3937E-2</v>
      </c>
      <c r="G2430" s="60">
        <v>-5.3589999999999999E-2</v>
      </c>
      <c r="H2430" s="61">
        <v>0.59179999999999999</v>
      </c>
      <c r="I2430" s="62">
        <v>308</v>
      </c>
      <c r="J2430" s="56" t="s">
        <v>235</v>
      </c>
      <c r="K2430" s="63">
        <v>23.57</v>
      </c>
      <c r="L2430" s="56">
        <f t="shared" si="848"/>
        <v>100</v>
      </c>
      <c r="M2430" s="56">
        <f t="shared" si="849"/>
        <v>100</v>
      </c>
      <c r="N2430" s="56">
        <f t="shared" si="850"/>
        <v>50</v>
      </c>
      <c r="O2430" s="56">
        <f t="shared" si="851"/>
        <v>100</v>
      </c>
      <c r="P2430" s="56">
        <f t="shared" si="852"/>
        <v>50</v>
      </c>
      <c r="Q2430" s="63"/>
      <c r="R2430" s="56"/>
      <c r="S2430" s="60">
        <f t="shared" si="865"/>
        <v>-1.0904027592167131E-2</v>
      </c>
      <c r="T2430" s="64">
        <f t="shared" si="866"/>
        <v>9.9347014925373012E-2</v>
      </c>
      <c r="V2430" s="65"/>
      <c r="W2430" s="65"/>
      <c r="Y2430" s="15" t="str">
        <f t="shared" si="853"/>
        <v>EASY</v>
      </c>
      <c r="AA2430" s="66">
        <f t="shared" si="867"/>
        <v>4.8366949463552578E-2</v>
      </c>
      <c r="AB2430">
        <f>LOOKUP($B2430,'07_L1政策步階'!$A$4:$A$14,'07_L1政策步階'!$C$4:$C$14)</f>
        <v>1</v>
      </c>
      <c r="AC2430" s="65"/>
      <c r="AD2430" s="65"/>
      <c r="AE2430" s="65"/>
      <c r="AF2430" s="65"/>
      <c r="AG2430" s="65"/>
      <c r="AH2430" s="65"/>
      <c r="AI2430" s="65"/>
      <c r="AJ2430" s="65"/>
      <c r="AK2430" s="65"/>
      <c r="AL2430">
        <f t="shared" si="854"/>
        <v>100</v>
      </c>
      <c r="AM2430">
        <f t="shared" si="855"/>
        <v>100</v>
      </c>
      <c r="AN2430" t="str">
        <f t="shared" si="856"/>
        <v/>
      </c>
      <c r="AO2430" t="str">
        <f t="shared" si="857"/>
        <v/>
      </c>
      <c r="AP2430" t="str">
        <f t="shared" si="858"/>
        <v/>
      </c>
      <c r="AQ2430" t="str">
        <f t="shared" si="859"/>
        <v/>
      </c>
      <c r="AR2430" t="str">
        <f t="shared" si="860"/>
        <v/>
      </c>
      <c r="AS2430" t="str">
        <f t="shared" si="861"/>
        <v/>
      </c>
      <c r="AT2430" t="str">
        <f t="shared" si="862"/>
        <v/>
      </c>
      <c r="AU2430" t="str">
        <f t="shared" si="863"/>
        <v/>
      </c>
      <c r="AV2430" t="str">
        <f t="shared" si="864"/>
        <v/>
      </c>
      <c r="AW2430">
        <f>'01_指標庫'!$H$4*ISNUMBER($F2430)+'01_指標庫'!$H$5*ISNUMBER($AA2430)+'01_指標庫'!$H$6*ISNUMBER($G2430)+'01_指標庫'!$H$7*ISNUMBER($H2430)+'01_指標庫'!$H$8*ISNUMBER($AF2430)+'01_指標庫'!$H$9*ISNUMBER($AG2430)+'01_指標庫'!$H$10*ISNUMBER($AB2430)+'01_指標庫'!$H$11*ISNUMBER($AC2430)+'01_指標庫'!$H$12*ISNUMBER($AD2430)+'01_指標庫'!$H$13*ISNUMBER($AE2430)+'01_指標庫'!$H$14*ISNUMBER($I2430)+'01_指標庫'!$H$15*ISNUMBER($AH2430)+'01_指標庫'!$H$16*ISNUMBER($K2430)+'01_指標庫'!$H$17*ISNUMBER($AI2430)+'01_指標庫'!$H$18*ISNUMBER($AJ2430)+'01_指標庫'!$H$19*ISNUMBER($AK2430)+'01_指標庫'!$H$20*ISNUMBER($BB2430)+'01_指標庫'!$H$21*ISNUMBER($BC2430)</f>
        <v>51</v>
      </c>
      <c r="AX2430">
        <f>IF(AW2430=0,50,ROUND(('01_指標庫'!$H$4*IF(ISNUMBER($F2430),L2430,0)+'01_指標庫'!$H$5*IF(ISNUMBER($AA2430),AL2430,0)+'01_指標庫'!$H$6*IF(ISNUMBER($G2430),M2430,0)+'01_指標庫'!$H$7*IF(ISNUMBER($H2430),N2430,0)+'01_指標庫'!$H$8*IF(ISNUMBER($AF2430),AQ2430,0)+'01_指標庫'!$H$9*IF(ISNUMBER($AG2430),AR2430,0)+'01_指標庫'!$H$10*IF(ISNUMBER($AB2430),AM2430,0)+'01_指標庫'!$H$11*IF(ISNUMBER($AC2430),AN2430,0)+'01_指標庫'!$H$12*IF(ISNUMBER($AD2430),AO2430,0)+'01_指標庫'!$H$13*IF(ISNUMBER($AE2430),AP2430,0)+'01_指標庫'!$H$14*IF(ISNUMBER($I2430),O2430,0)+'01_指標庫'!$H$15*IF(ISNUMBER($AH2430),AS2430,0)+'01_指標庫'!$H$16*IF(ISNUMBER($K2430),P2430,0)+'01_指標庫'!$H$17*IF(ISNUMBER($AI2430),AT2430,0)+'01_指標庫'!$H$18*IF(ISNUMBER($AJ2430),AU2430,0)+'01_指標庫'!$H$19*IF(ISNUMBER($AK2430),AV2430,0)+'01_指標庫'!$H$20*IF(ISNUMBER($BB2430),BB2430,0)+'01_指標庫'!$H$21*IF(ISNUMBER($BC2430),BC2430,0))/AW2430,1))</f>
        <v>80.400000000000006</v>
      </c>
      <c r="AY2430" s="67"/>
      <c r="AZ2430" s="67"/>
      <c r="BA2430" s="66">
        <f t="shared" si="868"/>
        <v>2.5711325146753339E-3</v>
      </c>
      <c r="BB2430">
        <f t="shared" si="869"/>
        <v>50</v>
      </c>
      <c r="BC2430" t="str">
        <f t="shared" si="870"/>
        <v/>
      </c>
    </row>
    <row r="2431" spans="1:55" ht="15" customHeight="1">
      <c r="A2431" s="56">
        <v>2427</v>
      </c>
      <c r="B2431" s="57">
        <v>46085</v>
      </c>
      <c r="C2431" s="56">
        <v>2026</v>
      </c>
      <c r="D2431" s="58" t="s">
        <v>238</v>
      </c>
      <c r="E2431" s="59">
        <v>25093.68</v>
      </c>
      <c r="F2431" s="60">
        <v>3.8603999999999999E-2</v>
      </c>
      <c r="G2431" s="60">
        <v>-3.9287000000000002E-2</v>
      </c>
      <c r="H2431" s="61">
        <v>0.59179999999999999</v>
      </c>
      <c r="I2431" s="62">
        <v>297</v>
      </c>
      <c r="J2431" s="56" t="s">
        <v>235</v>
      </c>
      <c r="K2431" s="63">
        <v>21.15</v>
      </c>
      <c r="L2431" s="56">
        <f t="shared" si="848"/>
        <v>100</v>
      </c>
      <c r="M2431" s="56">
        <f t="shared" si="849"/>
        <v>100</v>
      </c>
      <c r="N2431" s="56">
        <f t="shared" si="850"/>
        <v>50</v>
      </c>
      <c r="O2431" s="56">
        <f t="shared" si="851"/>
        <v>100</v>
      </c>
      <c r="P2431" s="56">
        <f t="shared" si="852"/>
        <v>50</v>
      </c>
      <c r="Q2431" s="63"/>
      <c r="R2431" s="56"/>
      <c r="S2431" s="60">
        <f t="shared" si="865"/>
        <v>1.5113219698318137E-2</v>
      </c>
      <c r="T2431" s="64">
        <f t="shared" si="866"/>
        <v>-0.10267288926601614</v>
      </c>
      <c r="V2431" s="65"/>
      <c r="W2431" s="65"/>
      <c r="Y2431" s="15" t="str">
        <f t="shared" si="853"/>
        <v>EASY</v>
      </c>
      <c r="AA2431" s="66">
        <f t="shared" si="867"/>
        <v>4.7613176678304781E-2</v>
      </c>
      <c r="AB2431">
        <f>LOOKUP($B2431,'07_L1政策步階'!$A$4:$A$14,'07_L1政策步階'!$C$4:$C$14)</f>
        <v>1</v>
      </c>
      <c r="AC2431" s="65"/>
      <c r="AD2431" s="65"/>
      <c r="AE2431" s="65"/>
      <c r="AF2431" s="65"/>
      <c r="AG2431" s="65"/>
      <c r="AH2431" s="65"/>
      <c r="AI2431" s="65"/>
      <c r="AJ2431" s="65"/>
      <c r="AK2431" s="65"/>
      <c r="AL2431">
        <f t="shared" si="854"/>
        <v>100</v>
      </c>
      <c r="AM2431">
        <f t="shared" si="855"/>
        <v>100</v>
      </c>
      <c r="AN2431" t="str">
        <f t="shared" si="856"/>
        <v/>
      </c>
      <c r="AO2431" t="str">
        <f t="shared" si="857"/>
        <v/>
      </c>
      <c r="AP2431" t="str">
        <f t="shared" si="858"/>
        <v/>
      </c>
      <c r="AQ2431" t="str">
        <f t="shared" si="859"/>
        <v/>
      </c>
      <c r="AR2431" t="str">
        <f t="shared" si="860"/>
        <v/>
      </c>
      <c r="AS2431" t="str">
        <f t="shared" si="861"/>
        <v/>
      </c>
      <c r="AT2431" t="str">
        <f t="shared" si="862"/>
        <v/>
      </c>
      <c r="AU2431" t="str">
        <f t="shared" si="863"/>
        <v/>
      </c>
      <c r="AV2431" t="str">
        <f t="shared" si="864"/>
        <v/>
      </c>
      <c r="AW2431">
        <f>'01_指標庫'!$H$4*ISNUMBER($F2431)+'01_指標庫'!$H$5*ISNUMBER($AA2431)+'01_指標庫'!$H$6*ISNUMBER($G2431)+'01_指標庫'!$H$7*ISNUMBER($H2431)+'01_指標庫'!$H$8*ISNUMBER($AF2431)+'01_指標庫'!$H$9*ISNUMBER($AG2431)+'01_指標庫'!$H$10*ISNUMBER($AB2431)+'01_指標庫'!$H$11*ISNUMBER($AC2431)+'01_指標庫'!$H$12*ISNUMBER($AD2431)+'01_指標庫'!$H$13*ISNUMBER($AE2431)+'01_指標庫'!$H$14*ISNUMBER($I2431)+'01_指標庫'!$H$15*ISNUMBER($AH2431)+'01_指標庫'!$H$16*ISNUMBER($K2431)+'01_指標庫'!$H$17*ISNUMBER($AI2431)+'01_指標庫'!$H$18*ISNUMBER($AJ2431)+'01_指標庫'!$H$19*ISNUMBER($AK2431)+'01_指標庫'!$H$20*ISNUMBER($BB2431)+'01_指標庫'!$H$21*ISNUMBER($BC2431)</f>
        <v>51</v>
      </c>
      <c r="AX2431">
        <f>IF(AW2431=0,50,ROUND(('01_指標庫'!$H$4*IF(ISNUMBER($F2431),L2431,0)+'01_指標庫'!$H$5*IF(ISNUMBER($AA2431),AL2431,0)+'01_指標庫'!$H$6*IF(ISNUMBER($G2431),M2431,0)+'01_指標庫'!$H$7*IF(ISNUMBER($H2431),N2431,0)+'01_指標庫'!$H$8*IF(ISNUMBER($AF2431),AQ2431,0)+'01_指標庫'!$H$9*IF(ISNUMBER($AG2431),AR2431,0)+'01_指標庫'!$H$10*IF(ISNUMBER($AB2431),AM2431,0)+'01_指標庫'!$H$11*IF(ISNUMBER($AC2431),AN2431,0)+'01_指標庫'!$H$12*IF(ISNUMBER($AD2431),AO2431,0)+'01_指標庫'!$H$13*IF(ISNUMBER($AE2431),AP2431,0)+'01_指標庫'!$H$14*IF(ISNUMBER($I2431),O2431,0)+'01_指標庫'!$H$15*IF(ISNUMBER($AH2431),AS2431,0)+'01_指標庫'!$H$16*IF(ISNUMBER($K2431),P2431,0)+'01_指標庫'!$H$17*IF(ISNUMBER($AI2431),AT2431,0)+'01_指標庫'!$H$18*IF(ISNUMBER($AJ2431),AU2431,0)+'01_指標庫'!$H$19*IF(ISNUMBER($AK2431),AV2431,0)+'01_指標庫'!$H$20*IF(ISNUMBER($BB2431),BB2431,0)+'01_指標庫'!$H$21*IF(ISNUMBER($BC2431),BC2431,0))/AW2431,1))</f>
        <v>80.400000000000006</v>
      </c>
      <c r="AY2431" s="67"/>
      <c r="AZ2431" s="67"/>
      <c r="BA2431" s="66">
        <f t="shared" si="868"/>
        <v>-9.698518682466073E-5</v>
      </c>
      <c r="BB2431">
        <f t="shared" si="869"/>
        <v>50</v>
      </c>
      <c r="BC2431" t="str">
        <f t="shared" si="870"/>
        <v/>
      </c>
    </row>
    <row r="2432" spans="1:55" ht="15" customHeight="1">
      <c r="A2432" s="56">
        <v>2428</v>
      </c>
      <c r="B2432" s="57">
        <v>46086</v>
      </c>
      <c r="C2432" s="56">
        <v>2026</v>
      </c>
      <c r="D2432" s="58" t="s">
        <v>239</v>
      </c>
      <c r="E2432" s="59">
        <v>25020.41</v>
      </c>
      <c r="F2432" s="60">
        <v>3.4802E-2</v>
      </c>
      <c r="G2432" s="60">
        <v>-4.2091999999999997E-2</v>
      </c>
      <c r="H2432" s="61">
        <v>0.63270000000000004</v>
      </c>
      <c r="I2432" s="62">
        <v>300</v>
      </c>
      <c r="J2432" s="56" t="s">
        <v>235</v>
      </c>
      <c r="K2432" s="63">
        <v>23.75</v>
      </c>
      <c r="L2432" s="56">
        <f t="shared" si="848"/>
        <v>100</v>
      </c>
      <c r="M2432" s="56">
        <f t="shared" si="849"/>
        <v>100</v>
      </c>
      <c r="N2432" s="56">
        <f t="shared" si="850"/>
        <v>100</v>
      </c>
      <c r="O2432" s="56">
        <f t="shared" si="851"/>
        <v>100</v>
      </c>
      <c r="P2432" s="56">
        <f t="shared" si="852"/>
        <v>50</v>
      </c>
      <c r="Q2432" s="63"/>
      <c r="R2432" s="56"/>
      <c r="S2432" s="60">
        <f t="shared" si="865"/>
        <v>-2.9198587054589664E-3</v>
      </c>
      <c r="T2432" s="64">
        <f t="shared" si="866"/>
        <v>0.12293144208037843</v>
      </c>
      <c r="V2432" s="65"/>
      <c r="W2432" s="65"/>
      <c r="Y2432" s="15" t="str">
        <f t="shared" si="853"/>
        <v>EASY</v>
      </c>
      <c r="AA2432" s="66">
        <f t="shared" si="867"/>
        <v>4.6565446575469016E-2</v>
      </c>
      <c r="AB2432">
        <f>LOOKUP($B2432,'07_L1政策步階'!$A$4:$A$14,'07_L1政策步階'!$C$4:$C$14)</f>
        <v>1</v>
      </c>
      <c r="AC2432" s="65"/>
      <c r="AD2432" s="65"/>
      <c r="AE2432" s="65"/>
      <c r="AF2432" s="65"/>
      <c r="AG2432" s="65"/>
      <c r="AH2432" s="65"/>
      <c r="AI2432" s="65"/>
      <c r="AJ2432" s="65"/>
      <c r="AK2432" s="65"/>
      <c r="AL2432">
        <f t="shared" si="854"/>
        <v>100</v>
      </c>
      <c r="AM2432">
        <f t="shared" si="855"/>
        <v>100</v>
      </c>
      <c r="AN2432" t="str">
        <f t="shared" si="856"/>
        <v/>
      </c>
      <c r="AO2432" t="str">
        <f t="shared" si="857"/>
        <v/>
      </c>
      <c r="AP2432" t="str">
        <f t="shared" si="858"/>
        <v/>
      </c>
      <c r="AQ2432" t="str">
        <f t="shared" si="859"/>
        <v/>
      </c>
      <c r="AR2432" t="str">
        <f t="shared" si="860"/>
        <v/>
      </c>
      <c r="AS2432" t="str">
        <f t="shared" si="861"/>
        <v/>
      </c>
      <c r="AT2432" t="str">
        <f t="shared" si="862"/>
        <v/>
      </c>
      <c r="AU2432" t="str">
        <f t="shared" si="863"/>
        <v/>
      </c>
      <c r="AV2432" t="str">
        <f t="shared" si="864"/>
        <v/>
      </c>
      <c r="AW2432">
        <f>'01_指標庫'!$H$4*ISNUMBER($F2432)+'01_指標庫'!$H$5*ISNUMBER($AA2432)+'01_指標庫'!$H$6*ISNUMBER($G2432)+'01_指標庫'!$H$7*ISNUMBER($H2432)+'01_指標庫'!$H$8*ISNUMBER($AF2432)+'01_指標庫'!$H$9*ISNUMBER($AG2432)+'01_指標庫'!$H$10*ISNUMBER($AB2432)+'01_指標庫'!$H$11*ISNUMBER($AC2432)+'01_指標庫'!$H$12*ISNUMBER($AD2432)+'01_指標庫'!$H$13*ISNUMBER($AE2432)+'01_指標庫'!$H$14*ISNUMBER($I2432)+'01_指標庫'!$H$15*ISNUMBER($AH2432)+'01_指標庫'!$H$16*ISNUMBER($K2432)+'01_指標庫'!$H$17*ISNUMBER($AI2432)+'01_指標庫'!$H$18*ISNUMBER($AJ2432)+'01_指標庫'!$H$19*ISNUMBER($AK2432)+'01_指標庫'!$H$20*ISNUMBER($BB2432)+'01_指標庫'!$H$21*ISNUMBER($BC2432)</f>
        <v>51</v>
      </c>
      <c r="AX2432">
        <f>IF(AW2432=0,50,ROUND(('01_指標庫'!$H$4*IF(ISNUMBER($F2432),L2432,0)+'01_指標庫'!$H$5*IF(ISNUMBER($AA2432),AL2432,0)+'01_指標庫'!$H$6*IF(ISNUMBER($G2432),M2432,0)+'01_指標庫'!$H$7*IF(ISNUMBER($H2432),N2432,0)+'01_指標庫'!$H$8*IF(ISNUMBER($AF2432),AQ2432,0)+'01_指標庫'!$H$9*IF(ISNUMBER($AG2432),AR2432,0)+'01_指標庫'!$H$10*IF(ISNUMBER($AB2432),AM2432,0)+'01_指標庫'!$H$11*IF(ISNUMBER($AC2432),AN2432,0)+'01_指標庫'!$H$12*IF(ISNUMBER($AD2432),AO2432,0)+'01_指標庫'!$H$13*IF(ISNUMBER($AE2432),AP2432,0)+'01_指標庫'!$H$14*IF(ISNUMBER($I2432),O2432,0)+'01_指標庫'!$H$15*IF(ISNUMBER($AH2432),AS2432,0)+'01_指標庫'!$H$16*IF(ISNUMBER($K2432),P2432,0)+'01_指標庫'!$H$17*IF(ISNUMBER($AI2432),AT2432,0)+'01_指標庫'!$H$18*IF(ISNUMBER($AJ2432),AU2432,0)+'01_指標庫'!$H$19*IF(ISNUMBER($AK2432),AV2432,0)+'01_指標庫'!$H$20*IF(ISNUMBER($BB2432),BB2432,0)+'01_指標庫'!$H$21*IF(ISNUMBER($BC2432),BC2432,0))/AW2432,1))</f>
        <v>88.2</v>
      </c>
      <c r="AY2432" s="67"/>
      <c r="AZ2432" s="67"/>
      <c r="BA2432" s="66">
        <f t="shared" si="868"/>
        <v>-1.1014660785672037E-3</v>
      </c>
      <c r="BB2432">
        <f t="shared" si="869"/>
        <v>50</v>
      </c>
      <c r="BC2432" t="str">
        <f t="shared" si="870"/>
        <v/>
      </c>
    </row>
    <row r="2433" spans="1:55" ht="15" customHeight="1">
      <c r="A2433" s="56">
        <v>2429</v>
      </c>
      <c r="B2433" s="57">
        <v>46087</v>
      </c>
      <c r="C2433" s="56">
        <v>2026</v>
      </c>
      <c r="D2433" s="58" t="s">
        <v>234</v>
      </c>
      <c r="E2433" s="59">
        <v>24643.02</v>
      </c>
      <c r="F2433" s="60">
        <v>1.8520999999999999E-2</v>
      </c>
      <c r="G2433" s="60">
        <v>-5.6541000000000001E-2</v>
      </c>
      <c r="H2433" s="61">
        <v>0.65310000000000001</v>
      </c>
      <c r="I2433" s="62">
        <v>313</v>
      </c>
      <c r="J2433" s="56" t="s">
        <v>235</v>
      </c>
      <c r="K2433" s="63">
        <v>29.49</v>
      </c>
      <c r="L2433" s="56">
        <f t="shared" si="848"/>
        <v>100</v>
      </c>
      <c r="M2433" s="56">
        <f t="shared" si="849"/>
        <v>100</v>
      </c>
      <c r="N2433" s="56">
        <f t="shared" si="850"/>
        <v>100</v>
      </c>
      <c r="O2433" s="56">
        <f t="shared" si="851"/>
        <v>100</v>
      </c>
      <c r="P2433" s="56">
        <f t="shared" si="852"/>
        <v>0</v>
      </c>
      <c r="Q2433" s="63"/>
      <c r="R2433" s="56"/>
      <c r="S2433" s="60">
        <f t="shared" si="865"/>
        <v>-1.5083286005305285E-2</v>
      </c>
      <c r="T2433" s="64">
        <f t="shared" si="866"/>
        <v>0.24168421052631572</v>
      </c>
      <c r="V2433" s="65"/>
      <c r="W2433" s="65"/>
      <c r="Y2433" s="15" t="str">
        <f t="shared" si="853"/>
        <v>EASY</v>
      </c>
      <c r="AA2433" s="66">
        <f t="shared" si="867"/>
        <v>4.5197491216282915E-2</v>
      </c>
      <c r="AB2433">
        <f>LOOKUP($B2433,'07_L1政策步階'!$A$4:$A$14,'07_L1政策步階'!$C$4:$C$14)</f>
        <v>1</v>
      </c>
      <c r="AC2433" s="65"/>
      <c r="AD2433" s="65"/>
      <c r="AE2433" s="65"/>
      <c r="AF2433" s="65"/>
      <c r="AG2433" s="65"/>
      <c r="AH2433" s="65"/>
      <c r="AI2433" s="65"/>
      <c r="AJ2433" s="65"/>
      <c r="AK2433" s="65"/>
      <c r="AL2433">
        <f t="shared" si="854"/>
        <v>100</v>
      </c>
      <c r="AM2433">
        <f t="shared" si="855"/>
        <v>100</v>
      </c>
      <c r="AN2433" t="str">
        <f t="shared" si="856"/>
        <v/>
      </c>
      <c r="AO2433" t="str">
        <f t="shared" si="857"/>
        <v/>
      </c>
      <c r="AP2433" t="str">
        <f t="shared" si="858"/>
        <v/>
      </c>
      <c r="AQ2433" t="str">
        <f t="shared" si="859"/>
        <v/>
      </c>
      <c r="AR2433" t="str">
        <f t="shared" si="860"/>
        <v/>
      </c>
      <c r="AS2433" t="str">
        <f t="shared" si="861"/>
        <v/>
      </c>
      <c r="AT2433" t="str">
        <f t="shared" si="862"/>
        <v/>
      </c>
      <c r="AU2433" t="str">
        <f t="shared" si="863"/>
        <v/>
      </c>
      <c r="AV2433" t="str">
        <f t="shared" si="864"/>
        <v/>
      </c>
      <c r="AW2433">
        <f>'01_指標庫'!$H$4*ISNUMBER($F2433)+'01_指標庫'!$H$5*ISNUMBER($AA2433)+'01_指標庫'!$H$6*ISNUMBER($G2433)+'01_指標庫'!$H$7*ISNUMBER($H2433)+'01_指標庫'!$H$8*ISNUMBER($AF2433)+'01_指標庫'!$H$9*ISNUMBER($AG2433)+'01_指標庫'!$H$10*ISNUMBER($AB2433)+'01_指標庫'!$H$11*ISNUMBER($AC2433)+'01_指標庫'!$H$12*ISNUMBER($AD2433)+'01_指標庫'!$H$13*ISNUMBER($AE2433)+'01_指標庫'!$H$14*ISNUMBER($I2433)+'01_指標庫'!$H$15*ISNUMBER($AH2433)+'01_指標庫'!$H$16*ISNUMBER($K2433)+'01_指標庫'!$H$17*ISNUMBER($AI2433)+'01_指標庫'!$H$18*ISNUMBER($AJ2433)+'01_指標庫'!$H$19*ISNUMBER($AK2433)+'01_指標庫'!$H$20*ISNUMBER($BB2433)+'01_指標庫'!$H$21*ISNUMBER($BC2433)</f>
        <v>51</v>
      </c>
      <c r="AX2433">
        <f>IF(AW2433=0,50,ROUND(('01_指標庫'!$H$4*IF(ISNUMBER($F2433),L2433,0)+'01_指標庫'!$H$5*IF(ISNUMBER($AA2433),AL2433,0)+'01_指標庫'!$H$6*IF(ISNUMBER($G2433),M2433,0)+'01_指標庫'!$H$7*IF(ISNUMBER($H2433),N2433,0)+'01_指標庫'!$H$8*IF(ISNUMBER($AF2433),AQ2433,0)+'01_指標庫'!$H$9*IF(ISNUMBER($AG2433),AR2433,0)+'01_指標庫'!$H$10*IF(ISNUMBER($AB2433),AM2433,0)+'01_指標庫'!$H$11*IF(ISNUMBER($AC2433),AN2433,0)+'01_指標庫'!$H$12*IF(ISNUMBER($AD2433),AO2433,0)+'01_指標庫'!$H$13*IF(ISNUMBER($AE2433),AP2433,0)+'01_指標庫'!$H$14*IF(ISNUMBER($I2433),O2433,0)+'01_指標庫'!$H$15*IF(ISNUMBER($AH2433),AS2433,0)+'01_指標庫'!$H$16*IF(ISNUMBER($K2433),P2433,0)+'01_指標庫'!$H$17*IF(ISNUMBER($AI2433),AT2433,0)+'01_指標庫'!$H$18*IF(ISNUMBER($AJ2433),AU2433,0)+'01_指標庫'!$H$19*IF(ISNUMBER($AK2433),AV2433,0)+'01_指標庫'!$H$20*IF(ISNUMBER($BB2433),BB2433,0)+'01_指標庫'!$H$21*IF(ISNUMBER($BC2433),BC2433,0))/AW2433,1))</f>
        <v>82.4</v>
      </c>
      <c r="AY2433" s="67"/>
      <c r="AZ2433" s="67"/>
      <c r="BA2433" s="66">
        <f t="shared" si="868"/>
        <v>-2.1630659258914386E-3</v>
      </c>
      <c r="BB2433">
        <f t="shared" si="869"/>
        <v>50</v>
      </c>
      <c r="BC2433" t="str">
        <f t="shared" si="870"/>
        <v/>
      </c>
    </row>
    <row r="2434" spans="1:55" ht="15" customHeight="1">
      <c r="A2434" s="56">
        <v>2430</v>
      </c>
      <c r="B2434" s="57">
        <v>46090</v>
      </c>
      <c r="C2434" s="56">
        <v>2026</v>
      </c>
      <c r="D2434" s="58" t="s">
        <v>236</v>
      </c>
      <c r="E2434" s="59">
        <v>24967.25</v>
      </c>
      <c r="F2434" s="60">
        <v>3.1154000000000001E-2</v>
      </c>
      <c r="G2434" s="60">
        <v>-4.4127E-2</v>
      </c>
      <c r="H2434" s="61">
        <v>0.61219999999999997</v>
      </c>
      <c r="I2434" s="62">
        <v>319</v>
      </c>
      <c r="J2434" s="56" t="s">
        <v>235</v>
      </c>
      <c r="K2434" s="63">
        <v>25.5</v>
      </c>
      <c r="L2434" s="56">
        <f t="shared" si="848"/>
        <v>100</v>
      </c>
      <c r="M2434" s="56">
        <f t="shared" si="849"/>
        <v>100</v>
      </c>
      <c r="N2434" s="56">
        <f t="shared" si="850"/>
        <v>100</v>
      </c>
      <c r="O2434" s="56">
        <f t="shared" si="851"/>
        <v>100</v>
      </c>
      <c r="P2434" s="56">
        <f t="shared" si="852"/>
        <v>0</v>
      </c>
      <c r="Q2434" s="63"/>
      <c r="R2434" s="56"/>
      <c r="S2434" s="60">
        <f t="shared" si="865"/>
        <v>1.315707246920228E-2</v>
      </c>
      <c r="T2434" s="64">
        <f t="shared" si="866"/>
        <v>-0.13530010172939977</v>
      </c>
      <c r="V2434" s="65"/>
      <c r="W2434" s="65"/>
      <c r="Y2434" s="15" t="str">
        <f t="shared" si="853"/>
        <v>EASY</v>
      </c>
      <c r="AA2434" s="66">
        <f t="shared" si="867"/>
        <v>4.3907909478161589E-2</v>
      </c>
      <c r="AB2434">
        <f>LOOKUP($B2434,'07_L1政策步階'!$A$4:$A$14,'07_L1政策步階'!$C$4:$C$14)</f>
        <v>1</v>
      </c>
      <c r="AC2434" s="65"/>
      <c r="AD2434" s="65"/>
      <c r="AE2434" s="65"/>
      <c r="AF2434" s="65"/>
      <c r="AG2434" s="65"/>
      <c r="AH2434" s="65"/>
      <c r="AI2434" s="65"/>
      <c r="AJ2434" s="65"/>
      <c r="AK2434" s="65"/>
      <c r="AL2434">
        <f t="shared" si="854"/>
        <v>100</v>
      </c>
      <c r="AM2434">
        <f t="shared" si="855"/>
        <v>100</v>
      </c>
      <c r="AN2434" t="str">
        <f t="shared" si="856"/>
        <v/>
      </c>
      <c r="AO2434" t="str">
        <f t="shared" si="857"/>
        <v/>
      </c>
      <c r="AP2434" t="str">
        <f t="shared" si="858"/>
        <v/>
      </c>
      <c r="AQ2434" t="str">
        <f t="shared" si="859"/>
        <v/>
      </c>
      <c r="AR2434" t="str">
        <f t="shared" si="860"/>
        <v/>
      </c>
      <c r="AS2434" t="str">
        <f t="shared" si="861"/>
        <v/>
      </c>
      <c r="AT2434" t="str">
        <f t="shared" si="862"/>
        <v/>
      </c>
      <c r="AU2434" t="str">
        <f t="shared" si="863"/>
        <v/>
      </c>
      <c r="AV2434" t="str">
        <f t="shared" si="864"/>
        <v/>
      </c>
      <c r="AW2434">
        <f>'01_指標庫'!$H$4*ISNUMBER($F2434)+'01_指標庫'!$H$5*ISNUMBER($AA2434)+'01_指標庫'!$H$6*ISNUMBER($G2434)+'01_指標庫'!$H$7*ISNUMBER($H2434)+'01_指標庫'!$H$8*ISNUMBER($AF2434)+'01_指標庫'!$H$9*ISNUMBER($AG2434)+'01_指標庫'!$H$10*ISNUMBER($AB2434)+'01_指標庫'!$H$11*ISNUMBER($AC2434)+'01_指標庫'!$H$12*ISNUMBER($AD2434)+'01_指標庫'!$H$13*ISNUMBER($AE2434)+'01_指標庫'!$H$14*ISNUMBER($I2434)+'01_指標庫'!$H$15*ISNUMBER($AH2434)+'01_指標庫'!$H$16*ISNUMBER($K2434)+'01_指標庫'!$H$17*ISNUMBER($AI2434)+'01_指標庫'!$H$18*ISNUMBER($AJ2434)+'01_指標庫'!$H$19*ISNUMBER($AK2434)+'01_指標庫'!$H$20*ISNUMBER($BB2434)+'01_指標庫'!$H$21*ISNUMBER($BC2434)</f>
        <v>51</v>
      </c>
      <c r="AX2434">
        <f>IF(AW2434=0,50,ROUND(('01_指標庫'!$H$4*IF(ISNUMBER($F2434),L2434,0)+'01_指標庫'!$H$5*IF(ISNUMBER($AA2434),AL2434,0)+'01_指標庫'!$H$6*IF(ISNUMBER($G2434),M2434,0)+'01_指標庫'!$H$7*IF(ISNUMBER($H2434),N2434,0)+'01_指標庫'!$H$8*IF(ISNUMBER($AF2434),AQ2434,0)+'01_指標庫'!$H$9*IF(ISNUMBER($AG2434),AR2434,0)+'01_指標庫'!$H$10*IF(ISNUMBER($AB2434),AM2434,0)+'01_指標庫'!$H$11*IF(ISNUMBER($AC2434),AN2434,0)+'01_指標庫'!$H$12*IF(ISNUMBER($AD2434),AO2434,0)+'01_指標庫'!$H$13*IF(ISNUMBER($AE2434),AP2434,0)+'01_指標庫'!$H$14*IF(ISNUMBER($I2434),O2434,0)+'01_指標庫'!$H$15*IF(ISNUMBER($AH2434),AS2434,0)+'01_指標庫'!$H$16*IF(ISNUMBER($K2434),P2434,0)+'01_指標庫'!$H$17*IF(ISNUMBER($AI2434),AT2434,0)+'01_指標庫'!$H$18*IF(ISNUMBER($AJ2434),AU2434,0)+'01_指標庫'!$H$19*IF(ISNUMBER($AK2434),AV2434,0)+'01_指標庫'!$H$20*IF(ISNUMBER($BB2434),BB2434,0)+'01_指標庫'!$H$21*IF(ISNUMBER($BC2434),BC2434,0))/AW2434,1))</f>
        <v>76.5</v>
      </c>
      <c r="AY2434" s="67"/>
      <c r="AZ2434" s="67"/>
      <c r="BA2434" s="66">
        <f t="shared" si="868"/>
        <v>-3.3981676682715012E-3</v>
      </c>
      <c r="BB2434">
        <f t="shared" si="869"/>
        <v>0</v>
      </c>
      <c r="BC2434" t="str">
        <f t="shared" si="870"/>
        <v/>
      </c>
    </row>
    <row r="2435" spans="1:55" ht="15" customHeight="1">
      <c r="A2435" s="56">
        <v>2431</v>
      </c>
      <c r="B2435" s="57">
        <v>46091</v>
      </c>
      <c r="C2435" s="56">
        <v>2026</v>
      </c>
      <c r="D2435" s="58" t="s">
        <v>237</v>
      </c>
      <c r="E2435" s="59">
        <v>24956.47</v>
      </c>
      <c r="F2435" s="60">
        <v>2.9884999999999998E-2</v>
      </c>
      <c r="G2435" s="60">
        <v>-4.4540000000000003E-2</v>
      </c>
      <c r="H2435" s="61">
        <v>0.61219999999999997</v>
      </c>
      <c r="I2435" s="62">
        <v>306</v>
      </c>
      <c r="J2435" s="56" t="s">
        <v>235</v>
      </c>
      <c r="K2435" s="63">
        <v>24.93</v>
      </c>
      <c r="L2435" s="56">
        <f t="shared" si="848"/>
        <v>100</v>
      </c>
      <c r="M2435" s="56">
        <f t="shared" si="849"/>
        <v>100</v>
      </c>
      <c r="N2435" s="56">
        <f t="shared" si="850"/>
        <v>100</v>
      </c>
      <c r="O2435" s="56">
        <f t="shared" si="851"/>
        <v>100</v>
      </c>
      <c r="P2435" s="56">
        <f t="shared" si="852"/>
        <v>50</v>
      </c>
      <c r="Q2435" s="63"/>
      <c r="R2435" s="56"/>
      <c r="S2435" s="60">
        <f t="shared" si="865"/>
        <v>-4.3176561295288352E-4</v>
      </c>
      <c r="T2435" s="64">
        <f t="shared" si="866"/>
        <v>-2.2352941176470575E-2</v>
      </c>
      <c r="V2435" s="65"/>
      <c r="W2435" s="65"/>
      <c r="Y2435" s="15" t="str">
        <f t="shared" si="853"/>
        <v>EASY</v>
      </c>
      <c r="AA2435" s="66">
        <f t="shared" si="867"/>
        <v>4.2495533372267857E-2</v>
      </c>
      <c r="AB2435">
        <f>LOOKUP($B2435,'07_L1政策步階'!$A$4:$A$14,'07_L1政策步階'!$C$4:$C$14)</f>
        <v>1</v>
      </c>
      <c r="AC2435" s="65"/>
      <c r="AD2435" s="65"/>
      <c r="AE2435" s="65"/>
      <c r="AF2435" s="65"/>
      <c r="AG2435" s="65"/>
      <c r="AH2435" s="65"/>
      <c r="AI2435" s="65"/>
      <c r="AJ2435" s="65"/>
      <c r="AK2435" s="65"/>
      <c r="AL2435">
        <f t="shared" si="854"/>
        <v>100</v>
      </c>
      <c r="AM2435">
        <f t="shared" si="855"/>
        <v>100</v>
      </c>
      <c r="AN2435" t="str">
        <f t="shared" si="856"/>
        <v/>
      </c>
      <c r="AO2435" t="str">
        <f t="shared" si="857"/>
        <v/>
      </c>
      <c r="AP2435" t="str">
        <f t="shared" si="858"/>
        <v/>
      </c>
      <c r="AQ2435" t="str">
        <f t="shared" si="859"/>
        <v/>
      </c>
      <c r="AR2435" t="str">
        <f t="shared" si="860"/>
        <v/>
      </c>
      <c r="AS2435" t="str">
        <f t="shared" si="861"/>
        <v/>
      </c>
      <c r="AT2435" t="str">
        <f t="shared" si="862"/>
        <v/>
      </c>
      <c r="AU2435" t="str">
        <f t="shared" si="863"/>
        <v/>
      </c>
      <c r="AV2435" t="str">
        <f t="shared" si="864"/>
        <v/>
      </c>
      <c r="AW2435">
        <f>'01_指標庫'!$H$4*ISNUMBER($F2435)+'01_指標庫'!$H$5*ISNUMBER($AA2435)+'01_指標庫'!$H$6*ISNUMBER($G2435)+'01_指標庫'!$H$7*ISNUMBER($H2435)+'01_指標庫'!$H$8*ISNUMBER($AF2435)+'01_指標庫'!$H$9*ISNUMBER($AG2435)+'01_指標庫'!$H$10*ISNUMBER($AB2435)+'01_指標庫'!$H$11*ISNUMBER($AC2435)+'01_指標庫'!$H$12*ISNUMBER($AD2435)+'01_指標庫'!$H$13*ISNUMBER($AE2435)+'01_指標庫'!$H$14*ISNUMBER($I2435)+'01_指標庫'!$H$15*ISNUMBER($AH2435)+'01_指標庫'!$H$16*ISNUMBER($K2435)+'01_指標庫'!$H$17*ISNUMBER($AI2435)+'01_指標庫'!$H$18*ISNUMBER($AJ2435)+'01_指標庫'!$H$19*ISNUMBER($AK2435)+'01_指標庫'!$H$20*ISNUMBER($BB2435)+'01_指標庫'!$H$21*ISNUMBER($BC2435)</f>
        <v>51</v>
      </c>
      <c r="AX2435">
        <f>IF(AW2435=0,50,ROUND(('01_指標庫'!$H$4*IF(ISNUMBER($F2435),L2435,0)+'01_指標庫'!$H$5*IF(ISNUMBER($AA2435),AL2435,0)+'01_指標庫'!$H$6*IF(ISNUMBER($G2435),M2435,0)+'01_指標庫'!$H$7*IF(ISNUMBER($H2435),N2435,0)+'01_指標庫'!$H$8*IF(ISNUMBER($AF2435),AQ2435,0)+'01_指標庫'!$H$9*IF(ISNUMBER($AG2435),AR2435,0)+'01_指標庫'!$H$10*IF(ISNUMBER($AB2435),AM2435,0)+'01_指標庫'!$H$11*IF(ISNUMBER($AC2435),AN2435,0)+'01_指標庫'!$H$12*IF(ISNUMBER($AD2435),AO2435,0)+'01_指標庫'!$H$13*IF(ISNUMBER($AE2435),AP2435,0)+'01_指標庫'!$H$14*IF(ISNUMBER($I2435),O2435,0)+'01_指標庫'!$H$15*IF(ISNUMBER($AH2435),AS2435,0)+'01_指標庫'!$H$16*IF(ISNUMBER($K2435),P2435,0)+'01_指標庫'!$H$17*IF(ISNUMBER($AI2435),AT2435,0)+'01_指標庫'!$H$18*IF(ISNUMBER($AJ2435),AU2435,0)+'01_指標庫'!$H$19*IF(ISNUMBER($AK2435),AV2435,0)+'01_指標庫'!$H$20*IF(ISNUMBER($BB2435),BB2435,0)+'01_指標庫'!$H$21*IF(ISNUMBER($BC2435),BC2435,0))/AW2435,1))</f>
        <v>88.2</v>
      </c>
      <c r="AY2435" s="67"/>
      <c r="AZ2435" s="67"/>
      <c r="BA2435" s="66">
        <f t="shared" si="868"/>
        <v>-1.4228108495315528E-3</v>
      </c>
      <c r="BB2435">
        <f t="shared" si="869"/>
        <v>50</v>
      </c>
      <c r="BC2435" t="str">
        <f t="shared" si="870"/>
        <v/>
      </c>
    </row>
    <row r="2436" spans="1:55" ht="15" customHeight="1">
      <c r="A2436" s="56">
        <v>2432</v>
      </c>
      <c r="B2436" s="57">
        <v>46092</v>
      </c>
      <c r="C2436" s="56">
        <v>2026</v>
      </c>
      <c r="D2436" s="58" t="s">
        <v>238</v>
      </c>
      <c r="E2436" s="59">
        <v>24965.01</v>
      </c>
      <c r="F2436" s="60">
        <v>2.9419000000000001E-2</v>
      </c>
      <c r="G2436" s="60">
        <v>-4.4213000000000002E-2</v>
      </c>
      <c r="H2436" s="61">
        <v>0.61219999999999997</v>
      </c>
      <c r="I2436" s="62">
        <v>309</v>
      </c>
      <c r="J2436" s="56" t="s">
        <v>235</v>
      </c>
      <c r="K2436" s="63">
        <v>24.23</v>
      </c>
      <c r="L2436" s="56">
        <f t="shared" si="848"/>
        <v>100</v>
      </c>
      <c r="M2436" s="56">
        <f t="shared" si="849"/>
        <v>100</v>
      </c>
      <c r="N2436" s="56">
        <f t="shared" si="850"/>
        <v>100</v>
      </c>
      <c r="O2436" s="56">
        <f t="shared" si="851"/>
        <v>100</v>
      </c>
      <c r="P2436" s="56">
        <f t="shared" si="852"/>
        <v>50</v>
      </c>
      <c r="Q2436" s="63"/>
      <c r="R2436" s="56"/>
      <c r="S2436" s="60">
        <f t="shared" si="865"/>
        <v>3.4219583138139775E-4</v>
      </c>
      <c r="T2436" s="64">
        <f t="shared" si="866"/>
        <v>-2.8078620136381849E-2</v>
      </c>
      <c r="V2436" s="65"/>
      <c r="W2436" s="65"/>
      <c r="Y2436" s="15" t="str">
        <f t="shared" si="853"/>
        <v>EASY</v>
      </c>
      <c r="AA2436" s="66">
        <f t="shared" si="867"/>
        <v>4.1107214978219675E-2</v>
      </c>
      <c r="AB2436">
        <f>LOOKUP($B2436,'07_L1政策步階'!$A$4:$A$14,'07_L1政策步階'!$C$4:$C$14)</f>
        <v>1</v>
      </c>
      <c r="AC2436" s="65"/>
      <c r="AD2436" s="65"/>
      <c r="AE2436" s="65"/>
      <c r="AF2436" s="65"/>
      <c r="AG2436" s="65"/>
      <c r="AH2436" s="65"/>
      <c r="AI2436" s="65"/>
      <c r="AJ2436" s="65"/>
      <c r="AK2436" s="65"/>
      <c r="AL2436">
        <f t="shared" si="854"/>
        <v>100</v>
      </c>
      <c r="AM2436">
        <f t="shared" si="855"/>
        <v>100</v>
      </c>
      <c r="AN2436" t="str">
        <f t="shared" si="856"/>
        <v/>
      </c>
      <c r="AO2436" t="str">
        <f t="shared" si="857"/>
        <v/>
      </c>
      <c r="AP2436" t="str">
        <f t="shared" si="858"/>
        <v/>
      </c>
      <c r="AQ2436" t="str">
        <f t="shared" si="859"/>
        <v/>
      </c>
      <c r="AR2436" t="str">
        <f t="shared" si="860"/>
        <v/>
      </c>
      <c r="AS2436" t="str">
        <f t="shared" si="861"/>
        <v/>
      </c>
      <c r="AT2436" t="str">
        <f t="shared" si="862"/>
        <v/>
      </c>
      <c r="AU2436" t="str">
        <f t="shared" si="863"/>
        <v/>
      </c>
      <c r="AV2436" t="str">
        <f t="shared" si="864"/>
        <v/>
      </c>
      <c r="AW2436">
        <f>'01_指標庫'!$H$4*ISNUMBER($F2436)+'01_指標庫'!$H$5*ISNUMBER($AA2436)+'01_指標庫'!$H$6*ISNUMBER($G2436)+'01_指標庫'!$H$7*ISNUMBER($H2436)+'01_指標庫'!$H$8*ISNUMBER($AF2436)+'01_指標庫'!$H$9*ISNUMBER($AG2436)+'01_指標庫'!$H$10*ISNUMBER($AB2436)+'01_指標庫'!$H$11*ISNUMBER($AC2436)+'01_指標庫'!$H$12*ISNUMBER($AD2436)+'01_指標庫'!$H$13*ISNUMBER($AE2436)+'01_指標庫'!$H$14*ISNUMBER($I2436)+'01_指標庫'!$H$15*ISNUMBER($AH2436)+'01_指標庫'!$H$16*ISNUMBER($K2436)+'01_指標庫'!$H$17*ISNUMBER($AI2436)+'01_指標庫'!$H$18*ISNUMBER($AJ2436)+'01_指標庫'!$H$19*ISNUMBER($AK2436)+'01_指標庫'!$H$20*ISNUMBER($BB2436)+'01_指標庫'!$H$21*ISNUMBER($BC2436)</f>
        <v>51</v>
      </c>
      <c r="AX2436">
        <f>IF(AW2436=0,50,ROUND(('01_指標庫'!$H$4*IF(ISNUMBER($F2436),L2436,0)+'01_指標庫'!$H$5*IF(ISNUMBER($AA2436),AL2436,0)+'01_指標庫'!$H$6*IF(ISNUMBER($G2436),M2436,0)+'01_指標庫'!$H$7*IF(ISNUMBER($H2436),N2436,0)+'01_指標庫'!$H$8*IF(ISNUMBER($AF2436),AQ2436,0)+'01_指標庫'!$H$9*IF(ISNUMBER($AG2436),AR2436,0)+'01_指標庫'!$H$10*IF(ISNUMBER($AB2436),AM2436,0)+'01_指標庫'!$H$11*IF(ISNUMBER($AC2436),AN2436,0)+'01_指標庫'!$H$12*IF(ISNUMBER($AD2436),AO2436,0)+'01_指標庫'!$H$13*IF(ISNUMBER($AE2436),AP2436,0)+'01_指標庫'!$H$14*IF(ISNUMBER($I2436),O2436,0)+'01_指標庫'!$H$15*IF(ISNUMBER($AH2436),AS2436,0)+'01_指標庫'!$H$16*IF(ISNUMBER($K2436),P2436,0)+'01_指標庫'!$H$17*IF(ISNUMBER($AI2436),AT2436,0)+'01_指標庫'!$H$18*IF(ISNUMBER($AJ2436),AU2436,0)+'01_指標庫'!$H$19*IF(ISNUMBER($AK2436),AV2436,0)+'01_指標庫'!$H$20*IF(ISNUMBER($BB2436),BB2436,0)+'01_指標庫'!$H$21*IF(ISNUMBER($BC2436),BC2436,0))/AW2436,1))</f>
        <v>88.2</v>
      </c>
      <c r="AY2436" s="67"/>
      <c r="AZ2436" s="67"/>
      <c r="BA2436" s="66">
        <f t="shared" si="868"/>
        <v>-9.9702056839690023E-4</v>
      </c>
      <c r="BB2436">
        <f t="shared" si="869"/>
        <v>50</v>
      </c>
      <c r="BC2436" t="str">
        <f t="shared" si="870"/>
        <v/>
      </c>
    </row>
    <row r="2437" spans="1:55" ht="15" customHeight="1">
      <c r="A2437" s="56">
        <v>2433</v>
      </c>
      <c r="B2437" s="57">
        <v>46093</v>
      </c>
      <c r="C2437" s="56">
        <v>2026</v>
      </c>
      <c r="D2437" s="58" t="s">
        <v>239</v>
      </c>
      <c r="E2437" s="59">
        <v>24533.58</v>
      </c>
      <c r="F2437" s="60">
        <v>1.0874999999999999E-2</v>
      </c>
      <c r="G2437" s="60">
        <v>-6.0729999999999999E-2</v>
      </c>
      <c r="H2437" s="61">
        <v>0.61219999999999997</v>
      </c>
      <c r="I2437" s="62">
        <v>317</v>
      </c>
      <c r="J2437" s="56" t="s">
        <v>235</v>
      </c>
      <c r="K2437" s="63">
        <v>27.29</v>
      </c>
      <c r="L2437" s="56">
        <f t="shared" ref="L2437:L2500" si="871">IF(COUNT(F2437)=0,50,IF(F2437&gt;=0,100,IF(F2437&gt;=-0.02,50,0)))</f>
        <v>100</v>
      </c>
      <c r="M2437" s="56">
        <f t="shared" ref="M2437:M2500" si="872">IF(COUNT(G2437)=0,50,IF(G2437&gt;-0.06,100,IF(G2437&gt;-0.15,50,0)))</f>
        <v>50</v>
      </c>
      <c r="N2437" s="56">
        <f t="shared" ref="N2437:N2500" si="873">IF(COUNT(H2437)=0,50,IF(H2437&gt;=0.6,100,IF(H2437&gt;=0.4,50,0)))</f>
        <v>100</v>
      </c>
      <c r="O2437" s="56">
        <f t="shared" ref="O2437:O2500" si="874">IF(COUNT(I2437)=0,50,IF(J2437="proxy_vix",50,IF(I2437&lt;350,100,IF(I2437&lt;=450,50,0))))</f>
        <v>100</v>
      </c>
      <c r="P2437" s="56">
        <f t="shared" ref="P2437:P2500" si="875">IF(COUNT(K2437)=0,50,IF(K2437&lt;20,100,IF(K2437&lt;=25,50,0)))</f>
        <v>0</v>
      </c>
      <c r="Q2437" s="63"/>
      <c r="R2437" s="56"/>
      <c r="S2437" s="60">
        <f t="shared" si="865"/>
        <v>-1.7281387029286055E-2</v>
      </c>
      <c r="T2437" s="64">
        <f t="shared" si="866"/>
        <v>0.12628972348328515</v>
      </c>
      <c r="V2437" s="65"/>
      <c r="W2437" s="65"/>
      <c r="Y2437" s="15" t="str">
        <f t="shared" ref="Y2437:Y2500" si="876">IF(AX2437&gt;=70,"EASY",IF(AX2437&gt;40,"UNCERTAIN","HARD"))</f>
        <v>EASY</v>
      </c>
      <c r="AA2437" s="66">
        <f t="shared" si="867"/>
        <v>3.9513750588118679E-2</v>
      </c>
      <c r="AB2437">
        <f>LOOKUP($B2437,'07_L1政策步階'!$A$4:$A$14,'07_L1政策步階'!$C$4:$C$14)</f>
        <v>1</v>
      </c>
      <c r="AC2437" s="65"/>
      <c r="AD2437" s="65"/>
      <c r="AE2437" s="65"/>
      <c r="AF2437" s="65"/>
      <c r="AG2437" s="65"/>
      <c r="AH2437" s="65"/>
      <c r="AI2437" s="65"/>
      <c r="AJ2437" s="65"/>
      <c r="AK2437" s="65"/>
      <c r="AL2437">
        <f t="shared" ref="AL2437:AL2500" si="877">IF(ISNUMBER($AA2437),IF($AA2437&gt;=0.005,100,IF($AA2437&gt;=-0.015,50,0)),"")</f>
        <v>100</v>
      </c>
      <c r="AM2437">
        <f t="shared" ref="AM2437:AM2500" si="878">IF(ISNUMBER($AB2437),IF($AB2437=1,100,IF($AB2437=0,50,0)),"")</f>
        <v>100</v>
      </c>
      <c r="AN2437" t="str">
        <f t="shared" ref="AN2437:AN2500" si="879">IF(ISNUMBER($AC2437),IF($AC2437&gt;=0.001,100,IF($AC2437&gt;=-0.003,50,0)),"")</f>
        <v/>
      </c>
      <c r="AO2437" t="str">
        <f t="shared" ref="AO2437:AO2500" si="880">IF(ISNUMBER($AD2437),IF($AD2437&gt;=0.04,100,IF($AD2437&gt;=0,50,0)),"")</f>
        <v/>
      </c>
      <c r="AP2437" t="str">
        <f t="shared" ref="AP2437:AP2500" si="881">IF(ISNUMBER($AE2437),IF($AE2437&gt;=25,100,IF($AE2437&gt;=-75,50,0)),"")</f>
        <v/>
      </c>
      <c r="AQ2437" t="str">
        <f t="shared" ref="AQ2437:AQ2500" si="882">IF(ISNUMBER($AF2437),IF($AF2437&gt;0,100,IF($AF2437&gt;=-50,50,0)),"")</f>
        <v/>
      </c>
      <c r="AR2437" t="str">
        <f t="shared" ref="AR2437:AR2500" si="883">IF(ISNUMBER($AG2437),IF($AG2437=1,100,IF($AG2437=0,50,0)),"")</f>
        <v/>
      </c>
      <c r="AS2437" t="str">
        <f t="shared" ref="AS2437:AS2500" si="884">IF(ISNUMBER($AH2437),IF($AH2437&lt;0,100,IF($AH2437&lt;=20,50,0)),"")</f>
        <v/>
      </c>
      <c r="AT2437" t="str">
        <f t="shared" ref="AT2437:AT2500" si="885">IF(ISNUMBER($AI2437),IF($AI2437&lt;0.95,100,IF($AI2437&lt;=1,50,0)),"")</f>
        <v/>
      </c>
      <c r="AU2437" t="str">
        <f t="shared" ref="AU2437:AU2500" si="886">IF(ISNUMBER($AJ2437),IF($AJ2437&lt;30,0,IF($AJ2437&lt;40,50,IF($AJ2437&lt;=90,100,50))),"")</f>
        <v/>
      </c>
      <c r="AV2437" t="str">
        <f t="shared" ref="AV2437:AV2500" si="887">IF(ISNUMBER($AK2437),IF($AK2437&gt;-0.2,100,IF($AK2437&gt;=-0.4,50,0)),"")</f>
        <v/>
      </c>
      <c r="AW2437">
        <f>'01_指標庫'!$H$4*ISNUMBER($F2437)+'01_指標庫'!$H$5*ISNUMBER($AA2437)+'01_指標庫'!$H$6*ISNUMBER($G2437)+'01_指標庫'!$H$7*ISNUMBER($H2437)+'01_指標庫'!$H$8*ISNUMBER($AF2437)+'01_指標庫'!$H$9*ISNUMBER($AG2437)+'01_指標庫'!$H$10*ISNUMBER($AB2437)+'01_指標庫'!$H$11*ISNUMBER($AC2437)+'01_指標庫'!$H$12*ISNUMBER($AD2437)+'01_指標庫'!$H$13*ISNUMBER($AE2437)+'01_指標庫'!$H$14*ISNUMBER($I2437)+'01_指標庫'!$H$15*ISNUMBER($AH2437)+'01_指標庫'!$H$16*ISNUMBER($K2437)+'01_指標庫'!$H$17*ISNUMBER($AI2437)+'01_指標庫'!$H$18*ISNUMBER($AJ2437)+'01_指標庫'!$H$19*ISNUMBER($AK2437)+'01_指標庫'!$H$20*ISNUMBER($BB2437)+'01_指標庫'!$H$21*ISNUMBER($BC2437)</f>
        <v>51</v>
      </c>
      <c r="AX2437">
        <f>IF(AW2437=0,50,ROUND(('01_指標庫'!$H$4*IF(ISNUMBER($F2437),L2437,0)+'01_指標庫'!$H$5*IF(ISNUMBER($AA2437),AL2437,0)+'01_指標庫'!$H$6*IF(ISNUMBER($G2437),M2437,0)+'01_指標庫'!$H$7*IF(ISNUMBER($H2437),N2437,0)+'01_指標庫'!$H$8*IF(ISNUMBER($AF2437),AQ2437,0)+'01_指標庫'!$H$9*IF(ISNUMBER($AG2437),AR2437,0)+'01_指標庫'!$H$10*IF(ISNUMBER($AB2437),AM2437,0)+'01_指標庫'!$H$11*IF(ISNUMBER($AC2437),AN2437,0)+'01_指標庫'!$H$12*IF(ISNUMBER($AD2437),AO2437,0)+'01_指標庫'!$H$13*IF(ISNUMBER($AE2437),AP2437,0)+'01_指標庫'!$H$14*IF(ISNUMBER($I2437),O2437,0)+'01_指標庫'!$H$15*IF(ISNUMBER($AH2437),AS2437,0)+'01_指標庫'!$H$16*IF(ISNUMBER($K2437),P2437,0)+'01_指標庫'!$H$17*IF(ISNUMBER($AI2437),AT2437,0)+'01_指標庫'!$H$18*IF(ISNUMBER($AJ2437),AU2437,0)+'01_指標庫'!$H$19*IF(ISNUMBER($AK2437),AV2437,0)+'01_指標庫'!$H$20*IF(ISNUMBER($BB2437),BB2437,0)+'01_指標庫'!$H$21*IF(ISNUMBER($BC2437),BC2437,0))/AW2437,1))</f>
        <v>74.5</v>
      </c>
      <c r="AY2437" s="67"/>
      <c r="AZ2437" s="67"/>
      <c r="BA2437" s="66">
        <f t="shared" si="868"/>
        <v>-2.89923164815864E-3</v>
      </c>
      <c r="BB2437">
        <f t="shared" si="869"/>
        <v>50</v>
      </c>
      <c r="BC2437" t="str">
        <f t="shared" si="870"/>
        <v/>
      </c>
    </row>
    <row r="2438" spans="1:55" ht="15" customHeight="1">
      <c r="A2438" s="56">
        <v>2434</v>
      </c>
      <c r="B2438" s="57">
        <v>46094</v>
      </c>
      <c r="C2438" s="56">
        <v>2026</v>
      </c>
      <c r="D2438" s="58" t="s">
        <v>234</v>
      </c>
      <c r="E2438" s="59">
        <v>24380.73</v>
      </c>
      <c r="F2438" s="60">
        <v>3.9639999999999996E-3</v>
      </c>
      <c r="G2438" s="60">
        <v>-6.6582000000000002E-2</v>
      </c>
      <c r="H2438" s="61">
        <v>0.57140000000000002</v>
      </c>
      <c r="I2438" s="62">
        <v>328</v>
      </c>
      <c r="J2438" s="56" t="s">
        <v>235</v>
      </c>
      <c r="K2438" s="63">
        <v>27.19</v>
      </c>
      <c r="L2438" s="56">
        <f t="shared" si="871"/>
        <v>100</v>
      </c>
      <c r="M2438" s="56">
        <f t="shared" si="872"/>
        <v>50</v>
      </c>
      <c r="N2438" s="56">
        <f t="shared" si="873"/>
        <v>50</v>
      </c>
      <c r="O2438" s="56">
        <f t="shared" si="874"/>
        <v>100</v>
      </c>
      <c r="P2438" s="56">
        <f t="shared" si="875"/>
        <v>0</v>
      </c>
      <c r="Q2438" s="63"/>
      <c r="R2438" s="56"/>
      <c r="S2438" s="60">
        <f t="shared" ref="S2438:S2501" si="888">$E2438/$E2437-1</f>
        <v>-6.23023627208108E-3</v>
      </c>
      <c r="T2438" s="64">
        <f t="shared" ref="T2438:T2501" si="889">$K2438/$K2437-1</f>
        <v>-3.6643459142542412E-3</v>
      </c>
      <c r="V2438" s="65"/>
      <c r="W2438" s="65"/>
      <c r="Y2438" s="15" t="str">
        <f t="shared" si="876"/>
        <v>UNCERTAIN</v>
      </c>
      <c r="AA2438" s="66">
        <f t="shared" si="867"/>
        <v>3.7988033378093533E-2</v>
      </c>
      <c r="AB2438">
        <f>LOOKUP($B2438,'07_L1政策步階'!$A$4:$A$14,'07_L1政策步階'!$C$4:$C$14)</f>
        <v>1</v>
      </c>
      <c r="AC2438" s="65"/>
      <c r="AD2438" s="65"/>
      <c r="AE2438" s="65"/>
      <c r="AF2438" s="65"/>
      <c r="AG2438" s="65"/>
      <c r="AH2438" s="65"/>
      <c r="AI2438" s="65"/>
      <c r="AJ2438" s="65"/>
      <c r="AK2438" s="65"/>
      <c r="AL2438">
        <f t="shared" si="877"/>
        <v>100</v>
      </c>
      <c r="AM2438">
        <f t="shared" si="878"/>
        <v>100</v>
      </c>
      <c r="AN2438" t="str">
        <f t="shared" si="879"/>
        <v/>
      </c>
      <c r="AO2438" t="str">
        <f t="shared" si="880"/>
        <v/>
      </c>
      <c r="AP2438" t="str">
        <f t="shared" si="881"/>
        <v/>
      </c>
      <c r="AQ2438" t="str">
        <f t="shared" si="882"/>
        <v/>
      </c>
      <c r="AR2438" t="str">
        <f t="shared" si="883"/>
        <v/>
      </c>
      <c r="AS2438" t="str">
        <f t="shared" si="884"/>
        <v/>
      </c>
      <c r="AT2438" t="str">
        <f t="shared" si="885"/>
        <v/>
      </c>
      <c r="AU2438" t="str">
        <f t="shared" si="886"/>
        <v/>
      </c>
      <c r="AV2438" t="str">
        <f t="shared" si="887"/>
        <v/>
      </c>
      <c r="AW2438">
        <f>'01_指標庫'!$H$4*ISNUMBER($F2438)+'01_指標庫'!$H$5*ISNUMBER($AA2438)+'01_指標庫'!$H$6*ISNUMBER($G2438)+'01_指標庫'!$H$7*ISNUMBER($H2438)+'01_指標庫'!$H$8*ISNUMBER($AF2438)+'01_指標庫'!$H$9*ISNUMBER($AG2438)+'01_指標庫'!$H$10*ISNUMBER($AB2438)+'01_指標庫'!$H$11*ISNUMBER($AC2438)+'01_指標庫'!$H$12*ISNUMBER($AD2438)+'01_指標庫'!$H$13*ISNUMBER($AE2438)+'01_指標庫'!$H$14*ISNUMBER($I2438)+'01_指標庫'!$H$15*ISNUMBER($AH2438)+'01_指標庫'!$H$16*ISNUMBER($K2438)+'01_指標庫'!$H$17*ISNUMBER($AI2438)+'01_指標庫'!$H$18*ISNUMBER($AJ2438)+'01_指標庫'!$H$19*ISNUMBER($AK2438)+'01_指標庫'!$H$20*ISNUMBER($BB2438)+'01_指標庫'!$H$21*ISNUMBER($BC2438)</f>
        <v>51</v>
      </c>
      <c r="AX2438">
        <f>IF(AW2438=0,50,ROUND(('01_指標庫'!$H$4*IF(ISNUMBER($F2438),L2438,0)+'01_指標庫'!$H$5*IF(ISNUMBER($AA2438),AL2438,0)+'01_指標庫'!$H$6*IF(ISNUMBER($G2438),M2438,0)+'01_指標庫'!$H$7*IF(ISNUMBER($H2438),N2438,0)+'01_指標庫'!$H$8*IF(ISNUMBER($AF2438),AQ2438,0)+'01_指標庫'!$H$9*IF(ISNUMBER($AG2438),AR2438,0)+'01_指標庫'!$H$10*IF(ISNUMBER($AB2438),AM2438,0)+'01_指標庫'!$H$11*IF(ISNUMBER($AC2438),AN2438,0)+'01_指標庫'!$H$12*IF(ISNUMBER($AD2438),AO2438,0)+'01_指標庫'!$H$13*IF(ISNUMBER($AE2438),AP2438,0)+'01_指標庫'!$H$14*IF(ISNUMBER($I2438),O2438,0)+'01_指標庫'!$H$15*IF(ISNUMBER($AH2438),AS2438,0)+'01_指標庫'!$H$16*IF(ISNUMBER($K2438),P2438,0)+'01_指標庫'!$H$17*IF(ISNUMBER($AI2438),AT2438,0)+'01_指標庫'!$H$18*IF(ISNUMBER($AJ2438),AU2438,0)+'01_指標庫'!$H$19*IF(ISNUMBER($AK2438),AV2438,0)+'01_指標庫'!$H$20*IF(ISNUMBER($BB2438),BB2438,0)+'01_指標庫'!$H$21*IF(ISNUMBER($BC2438),BC2438,0))/AW2438,1))</f>
        <v>66.7</v>
      </c>
      <c r="AY2438" s="67"/>
      <c r="AZ2438" s="67"/>
      <c r="BA2438" s="66">
        <f t="shared" si="868"/>
        <v>-2.6855536306571448E-3</v>
      </c>
      <c r="BB2438">
        <f t="shared" si="869"/>
        <v>50</v>
      </c>
      <c r="BC2438" t="str">
        <f t="shared" si="870"/>
        <v/>
      </c>
    </row>
    <row r="2439" spans="1:55" ht="15" customHeight="1">
      <c r="A2439" s="56">
        <v>2435</v>
      </c>
      <c r="B2439" s="57">
        <v>46097</v>
      </c>
      <c r="C2439" s="56">
        <v>2026</v>
      </c>
      <c r="D2439" s="58" t="s">
        <v>236</v>
      </c>
      <c r="E2439" s="59">
        <v>24655.34</v>
      </c>
      <c r="F2439" s="60">
        <v>1.4574999999999999E-2</v>
      </c>
      <c r="G2439" s="60">
        <v>-5.6069000000000001E-2</v>
      </c>
      <c r="H2439" s="61">
        <v>0.61219999999999997</v>
      </c>
      <c r="I2439" s="62">
        <v>327</v>
      </c>
      <c r="J2439" s="56" t="s">
        <v>235</v>
      </c>
      <c r="K2439" s="63">
        <v>23.51</v>
      </c>
      <c r="L2439" s="56">
        <f t="shared" si="871"/>
        <v>100</v>
      </c>
      <c r="M2439" s="56">
        <f t="shared" si="872"/>
        <v>100</v>
      </c>
      <c r="N2439" s="56">
        <f t="shared" si="873"/>
        <v>100</v>
      </c>
      <c r="O2439" s="56">
        <f t="shared" si="874"/>
        <v>100</v>
      </c>
      <c r="P2439" s="56">
        <f t="shared" si="875"/>
        <v>50</v>
      </c>
      <c r="Q2439" s="63"/>
      <c r="R2439" s="56"/>
      <c r="S2439" s="60">
        <f t="shared" si="888"/>
        <v>1.1263403515809456E-2</v>
      </c>
      <c r="T2439" s="64">
        <f t="shared" si="889"/>
        <v>-0.13534387642515633</v>
      </c>
      <c r="V2439" s="65"/>
      <c r="W2439" s="65"/>
      <c r="Y2439" s="15" t="str">
        <f t="shared" si="876"/>
        <v>EASY</v>
      </c>
      <c r="AA2439" s="66">
        <f t="shared" si="867"/>
        <v>3.678603665570912E-2</v>
      </c>
      <c r="AB2439">
        <f>LOOKUP($B2439,'07_L1政策步階'!$A$4:$A$14,'07_L1政策步階'!$C$4:$C$14)</f>
        <v>1</v>
      </c>
      <c r="AC2439" s="65"/>
      <c r="AD2439" s="65"/>
      <c r="AE2439" s="65"/>
      <c r="AF2439" s="65"/>
      <c r="AG2439" s="65"/>
      <c r="AH2439" s="65"/>
      <c r="AI2439" s="65"/>
      <c r="AJ2439" s="65"/>
      <c r="AK2439" s="65"/>
      <c r="AL2439">
        <f t="shared" si="877"/>
        <v>100</v>
      </c>
      <c r="AM2439">
        <f t="shared" si="878"/>
        <v>100</v>
      </c>
      <c r="AN2439" t="str">
        <f t="shared" si="879"/>
        <v/>
      </c>
      <c r="AO2439" t="str">
        <f t="shared" si="880"/>
        <v/>
      </c>
      <c r="AP2439" t="str">
        <f t="shared" si="881"/>
        <v/>
      </c>
      <c r="AQ2439" t="str">
        <f t="shared" si="882"/>
        <v/>
      </c>
      <c r="AR2439" t="str">
        <f t="shared" si="883"/>
        <v/>
      </c>
      <c r="AS2439" t="str">
        <f t="shared" si="884"/>
        <v/>
      </c>
      <c r="AT2439" t="str">
        <f t="shared" si="885"/>
        <v/>
      </c>
      <c r="AU2439" t="str">
        <f t="shared" si="886"/>
        <v/>
      </c>
      <c r="AV2439" t="str">
        <f t="shared" si="887"/>
        <v/>
      </c>
      <c r="AW2439">
        <f>'01_指標庫'!$H$4*ISNUMBER($F2439)+'01_指標庫'!$H$5*ISNUMBER($AA2439)+'01_指標庫'!$H$6*ISNUMBER($G2439)+'01_指標庫'!$H$7*ISNUMBER($H2439)+'01_指標庫'!$H$8*ISNUMBER($AF2439)+'01_指標庫'!$H$9*ISNUMBER($AG2439)+'01_指標庫'!$H$10*ISNUMBER($AB2439)+'01_指標庫'!$H$11*ISNUMBER($AC2439)+'01_指標庫'!$H$12*ISNUMBER($AD2439)+'01_指標庫'!$H$13*ISNUMBER($AE2439)+'01_指標庫'!$H$14*ISNUMBER($I2439)+'01_指標庫'!$H$15*ISNUMBER($AH2439)+'01_指標庫'!$H$16*ISNUMBER($K2439)+'01_指標庫'!$H$17*ISNUMBER($AI2439)+'01_指標庫'!$H$18*ISNUMBER($AJ2439)+'01_指標庫'!$H$19*ISNUMBER($AK2439)+'01_指標庫'!$H$20*ISNUMBER($BB2439)+'01_指標庫'!$H$21*ISNUMBER($BC2439)</f>
        <v>51</v>
      </c>
      <c r="AX2439">
        <f>IF(AW2439=0,50,ROUND(('01_指標庫'!$H$4*IF(ISNUMBER($F2439),L2439,0)+'01_指標庫'!$H$5*IF(ISNUMBER($AA2439),AL2439,0)+'01_指標庫'!$H$6*IF(ISNUMBER($G2439),M2439,0)+'01_指標庫'!$H$7*IF(ISNUMBER($H2439),N2439,0)+'01_指標庫'!$H$8*IF(ISNUMBER($AF2439),AQ2439,0)+'01_指標庫'!$H$9*IF(ISNUMBER($AG2439),AR2439,0)+'01_指標庫'!$H$10*IF(ISNUMBER($AB2439),AM2439,0)+'01_指標庫'!$H$11*IF(ISNUMBER($AC2439),AN2439,0)+'01_指標庫'!$H$12*IF(ISNUMBER($AD2439),AO2439,0)+'01_指標庫'!$H$13*IF(ISNUMBER($AE2439),AP2439,0)+'01_指標庫'!$H$14*IF(ISNUMBER($I2439),O2439,0)+'01_指標庫'!$H$15*IF(ISNUMBER($AH2439),AS2439,0)+'01_指標庫'!$H$16*IF(ISNUMBER($K2439),P2439,0)+'01_指標庫'!$H$17*IF(ISNUMBER($AI2439),AT2439,0)+'01_指標庫'!$H$18*IF(ISNUMBER($AJ2439),AU2439,0)+'01_指標庫'!$H$19*IF(ISNUMBER($AK2439),AV2439,0)+'01_指標庫'!$H$20*IF(ISNUMBER($BB2439),BB2439,0)+'01_指標庫'!$H$21*IF(ISNUMBER($BC2439),BC2439,0))/AW2439,1))</f>
        <v>82.4</v>
      </c>
      <c r="AY2439" s="67"/>
      <c r="AZ2439" s="67"/>
      <c r="BA2439" s="66">
        <f t="shared" si="868"/>
        <v>-3.8449908579072378E-3</v>
      </c>
      <c r="BB2439">
        <f t="shared" si="869"/>
        <v>0</v>
      </c>
      <c r="BC2439" t="str">
        <f t="shared" si="870"/>
        <v/>
      </c>
    </row>
    <row r="2440" spans="1:55" ht="15" customHeight="1">
      <c r="A2440" s="56">
        <v>2436</v>
      </c>
      <c r="B2440" s="57">
        <v>46098</v>
      </c>
      <c r="C2440" s="56">
        <v>2026</v>
      </c>
      <c r="D2440" s="58" t="s">
        <v>237</v>
      </c>
      <c r="E2440" s="59">
        <v>24780.42</v>
      </c>
      <c r="F2440" s="60">
        <v>1.9005000000000001E-2</v>
      </c>
      <c r="G2440" s="60">
        <v>-5.1279999999999999E-2</v>
      </c>
      <c r="H2440" s="61">
        <v>0.59179999999999999</v>
      </c>
      <c r="I2440" s="62">
        <v>322</v>
      </c>
      <c r="J2440" s="56" t="s">
        <v>235</v>
      </c>
      <c r="K2440" s="63">
        <v>22.37</v>
      </c>
      <c r="L2440" s="56">
        <f t="shared" si="871"/>
        <v>100</v>
      </c>
      <c r="M2440" s="56">
        <f t="shared" si="872"/>
        <v>100</v>
      </c>
      <c r="N2440" s="56">
        <f t="shared" si="873"/>
        <v>50</v>
      </c>
      <c r="O2440" s="56">
        <f t="shared" si="874"/>
        <v>100</v>
      </c>
      <c r="P2440" s="56">
        <f t="shared" si="875"/>
        <v>50</v>
      </c>
      <c r="Q2440" s="63"/>
      <c r="R2440" s="56"/>
      <c r="S2440" s="60">
        <f t="shared" si="888"/>
        <v>5.0731403420110066E-3</v>
      </c>
      <c r="T2440" s="64">
        <f t="shared" si="889"/>
        <v>-4.8490004253509134E-2</v>
      </c>
      <c r="V2440" s="65"/>
      <c r="W2440" s="65"/>
      <c r="Y2440" s="15" t="str">
        <f t="shared" si="876"/>
        <v>EASY</v>
      </c>
      <c r="AA2440" s="66">
        <f t="shared" si="867"/>
        <v>3.5707597539544667E-2</v>
      </c>
      <c r="AB2440">
        <f>LOOKUP($B2440,'07_L1政策步階'!$A$4:$A$14,'07_L1政策步階'!$C$4:$C$14)</f>
        <v>1</v>
      </c>
      <c r="AC2440" s="65"/>
      <c r="AD2440" s="65"/>
      <c r="AE2440" s="65"/>
      <c r="AF2440" s="65"/>
      <c r="AG2440" s="65"/>
      <c r="AH2440" s="65"/>
      <c r="AI2440" s="65"/>
      <c r="AJ2440" s="65"/>
      <c r="AK2440" s="65"/>
      <c r="AL2440">
        <f t="shared" si="877"/>
        <v>100</v>
      </c>
      <c r="AM2440">
        <f t="shared" si="878"/>
        <v>100</v>
      </c>
      <c r="AN2440" t="str">
        <f t="shared" si="879"/>
        <v/>
      </c>
      <c r="AO2440" t="str">
        <f t="shared" si="880"/>
        <v/>
      </c>
      <c r="AP2440" t="str">
        <f t="shared" si="881"/>
        <v/>
      </c>
      <c r="AQ2440" t="str">
        <f t="shared" si="882"/>
        <v/>
      </c>
      <c r="AR2440" t="str">
        <f t="shared" si="883"/>
        <v/>
      </c>
      <c r="AS2440" t="str">
        <f t="shared" si="884"/>
        <v/>
      </c>
      <c r="AT2440" t="str">
        <f t="shared" si="885"/>
        <v/>
      </c>
      <c r="AU2440" t="str">
        <f t="shared" si="886"/>
        <v/>
      </c>
      <c r="AV2440" t="str">
        <f t="shared" si="887"/>
        <v/>
      </c>
      <c r="AW2440">
        <f>'01_指標庫'!$H$4*ISNUMBER($F2440)+'01_指標庫'!$H$5*ISNUMBER($AA2440)+'01_指標庫'!$H$6*ISNUMBER($G2440)+'01_指標庫'!$H$7*ISNUMBER($H2440)+'01_指標庫'!$H$8*ISNUMBER($AF2440)+'01_指標庫'!$H$9*ISNUMBER($AG2440)+'01_指標庫'!$H$10*ISNUMBER($AB2440)+'01_指標庫'!$H$11*ISNUMBER($AC2440)+'01_指標庫'!$H$12*ISNUMBER($AD2440)+'01_指標庫'!$H$13*ISNUMBER($AE2440)+'01_指標庫'!$H$14*ISNUMBER($I2440)+'01_指標庫'!$H$15*ISNUMBER($AH2440)+'01_指標庫'!$H$16*ISNUMBER($K2440)+'01_指標庫'!$H$17*ISNUMBER($AI2440)+'01_指標庫'!$H$18*ISNUMBER($AJ2440)+'01_指標庫'!$H$19*ISNUMBER($AK2440)+'01_指標庫'!$H$20*ISNUMBER($BB2440)+'01_指標庫'!$H$21*ISNUMBER($BC2440)</f>
        <v>51</v>
      </c>
      <c r="AX2440">
        <f>IF(AW2440=0,50,ROUND(('01_指標庫'!$H$4*IF(ISNUMBER($F2440),L2440,0)+'01_指標庫'!$H$5*IF(ISNUMBER($AA2440),AL2440,0)+'01_指標庫'!$H$6*IF(ISNUMBER($G2440),M2440,0)+'01_指標庫'!$H$7*IF(ISNUMBER($H2440),N2440,0)+'01_指標庫'!$H$8*IF(ISNUMBER($AF2440),AQ2440,0)+'01_指標庫'!$H$9*IF(ISNUMBER($AG2440),AR2440,0)+'01_指標庫'!$H$10*IF(ISNUMBER($AB2440),AM2440,0)+'01_指標庫'!$H$11*IF(ISNUMBER($AC2440),AN2440,0)+'01_指標庫'!$H$12*IF(ISNUMBER($AD2440),AO2440,0)+'01_指標庫'!$H$13*IF(ISNUMBER($AE2440),AP2440,0)+'01_指標庫'!$H$14*IF(ISNUMBER($I2440),O2440,0)+'01_指標庫'!$H$15*IF(ISNUMBER($AH2440),AS2440,0)+'01_指標庫'!$H$16*IF(ISNUMBER($K2440),P2440,0)+'01_指標庫'!$H$17*IF(ISNUMBER($AI2440),AT2440,0)+'01_指標庫'!$H$18*IF(ISNUMBER($AJ2440),AU2440,0)+'01_指標庫'!$H$19*IF(ISNUMBER($AK2440),AV2440,0)+'01_指標庫'!$H$20*IF(ISNUMBER($BB2440),BB2440,0)+'01_指標庫'!$H$21*IF(ISNUMBER($BC2440),BC2440,0))/AW2440,1))</f>
        <v>74.5</v>
      </c>
      <c r="AY2440" s="67"/>
      <c r="AZ2440" s="67"/>
      <c r="BA2440" s="66">
        <f t="shared" si="868"/>
        <v>-5.507147275130464E-3</v>
      </c>
      <c r="BB2440">
        <f t="shared" si="869"/>
        <v>0</v>
      </c>
      <c r="BC2440" t="str">
        <f t="shared" si="870"/>
        <v/>
      </c>
    </row>
    <row r="2441" spans="1:55" ht="15" customHeight="1">
      <c r="A2441" s="56">
        <v>2437</v>
      </c>
      <c r="B2441" s="57">
        <v>46099</v>
      </c>
      <c r="C2441" s="56">
        <v>2026</v>
      </c>
      <c r="D2441" s="58" t="s">
        <v>238</v>
      </c>
      <c r="E2441" s="59">
        <v>24425.09</v>
      </c>
      <c r="F2441" s="60">
        <v>3.7569999999999999E-3</v>
      </c>
      <c r="G2441" s="60">
        <v>-6.4883999999999997E-2</v>
      </c>
      <c r="H2441" s="61">
        <v>0.55100000000000005</v>
      </c>
      <c r="I2441" s="62">
        <v>320</v>
      </c>
      <c r="J2441" s="56" t="s">
        <v>235</v>
      </c>
      <c r="K2441" s="63">
        <v>25.09</v>
      </c>
      <c r="L2441" s="56">
        <f t="shared" si="871"/>
        <v>100</v>
      </c>
      <c r="M2441" s="56">
        <f t="shared" si="872"/>
        <v>50</v>
      </c>
      <c r="N2441" s="56">
        <f t="shared" si="873"/>
        <v>50</v>
      </c>
      <c r="O2441" s="56">
        <f t="shared" si="874"/>
        <v>100</v>
      </c>
      <c r="P2441" s="56">
        <f t="shared" si="875"/>
        <v>0</v>
      </c>
      <c r="Q2441" s="63"/>
      <c r="R2441" s="56"/>
      <c r="S2441" s="60">
        <f t="shared" si="888"/>
        <v>-1.4339143565766821E-2</v>
      </c>
      <c r="T2441" s="64">
        <f t="shared" si="889"/>
        <v>0.12159141707644161</v>
      </c>
      <c r="V2441" s="65"/>
      <c r="W2441" s="65"/>
      <c r="Y2441" s="15" t="str">
        <f t="shared" si="876"/>
        <v>UNCERTAIN</v>
      </c>
      <c r="AA2441" s="66">
        <f t="shared" si="867"/>
        <v>3.4248888601787542E-2</v>
      </c>
      <c r="AB2441">
        <f>LOOKUP($B2441,'07_L1政策步階'!$A$4:$A$14,'07_L1政策步階'!$C$4:$C$14)</f>
        <v>1</v>
      </c>
      <c r="AC2441" s="65"/>
      <c r="AD2441" s="65"/>
      <c r="AE2441" s="65"/>
      <c r="AF2441" s="65"/>
      <c r="AG2441" s="65"/>
      <c r="AH2441" s="65"/>
      <c r="AI2441" s="65"/>
      <c r="AJ2441" s="65"/>
      <c r="AK2441" s="65"/>
      <c r="AL2441">
        <f t="shared" si="877"/>
        <v>100</v>
      </c>
      <c r="AM2441">
        <f t="shared" si="878"/>
        <v>100</v>
      </c>
      <c r="AN2441" t="str">
        <f t="shared" si="879"/>
        <v/>
      </c>
      <c r="AO2441" t="str">
        <f t="shared" si="880"/>
        <v/>
      </c>
      <c r="AP2441" t="str">
        <f t="shared" si="881"/>
        <v/>
      </c>
      <c r="AQ2441" t="str">
        <f t="shared" si="882"/>
        <v/>
      </c>
      <c r="AR2441" t="str">
        <f t="shared" si="883"/>
        <v/>
      </c>
      <c r="AS2441" t="str">
        <f t="shared" si="884"/>
        <v/>
      </c>
      <c r="AT2441" t="str">
        <f t="shared" si="885"/>
        <v/>
      </c>
      <c r="AU2441" t="str">
        <f t="shared" si="886"/>
        <v/>
      </c>
      <c r="AV2441" t="str">
        <f t="shared" si="887"/>
        <v/>
      </c>
      <c r="AW2441">
        <f>'01_指標庫'!$H$4*ISNUMBER($F2441)+'01_指標庫'!$H$5*ISNUMBER($AA2441)+'01_指標庫'!$H$6*ISNUMBER($G2441)+'01_指標庫'!$H$7*ISNUMBER($H2441)+'01_指標庫'!$H$8*ISNUMBER($AF2441)+'01_指標庫'!$H$9*ISNUMBER($AG2441)+'01_指標庫'!$H$10*ISNUMBER($AB2441)+'01_指標庫'!$H$11*ISNUMBER($AC2441)+'01_指標庫'!$H$12*ISNUMBER($AD2441)+'01_指標庫'!$H$13*ISNUMBER($AE2441)+'01_指標庫'!$H$14*ISNUMBER($I2441)+'01_指標庫'!$H$15*ISNUMBER($AH2441)+'01_指標庫'!$H$16*ISNUMBER($K2441)+'01_指標庫'!$H$17*ISNUMBER($AI2441)+'01_指標庫'!$H$18*ISNUMBER($AJ2441)+'01_指標庫'!$H$19*ISNUMBER($AK2441)+'01_指標庫'!$H$20*ISNUMBER($BB2441)+'01_指標庫'!$H$21*ISNUMBER($BC2441)</f>
        <v>51</v>
      </c>
      <c r="AX2441">
        <f>IF(AW2441=0,50,ROUND(('01_指標庫'!$H$4*IF(ISNUMBER($F2441),L2441,0)+'01_指標庫'!$H$5*IF(ISNUMBER($AA2441),AL2441,0)+'01_指標庫'!$H$6*IF(ISNUMBER($G2441),M2441,0)+'01_指標庫'!$H$7*IF(ISNUMBER($H2441),N2441,0)+'01_指標庫'!$H$8*IF(ISNUMBER($AF2441),AQ2441,0)+'01_指標庫'!$H$9*IF(ISNUMBER($AG2441),AR2441,0)+'01_指標庫'!$H$10*IF(ISNUMBER($AB2441),AM2441,0)+'01_指標庫'!$H$11*IF(ISNUMBER($AC2441),AN2441,0)+'01_指標庫'!$H$12*IF(ISNUMBER($AD2441),AO2441,0)+'01_指標庫'!$H$13*IF(ISNUMBER($AE2441),AP2441,0)+'01_指標庫'!$H$14*IF(ISNUMBER($I2441),O2441,0)+'01_指標庫'!$H$15*IF(ISNUMBER($AH2441),AS2441,0)+'01_指標庫'!$H$16*IF(ISNUMBER($K2441),P2441,0)+'01_指標庫'!$H$17*IF(ISNUMBER($AI2441),AT2441,0)+'01_指標庫'!$H$18*IF(ISNUMBER($AJ2441),AU2441,0)+'01_指標庫'!$H$19*IF(ISNUMBER($AK2441),AV2441,0)+'01_指標庫'!$H$20*IF(ISNUMBER($BB2441),BB2441,0)+'01_指標庫'!$H$21*IF(ISNUMBER($BC2441),BC2441,0))/AW2441,1))</f>
        <v>60.8</v>
      </c>
      <c r="AY2441" s="67"/>
      <c r="AZ2441" s="67"/>
      <c r="BA2441" s="66">
        <f t="shared" si="868"/>
        <v>-7.1848108005212463E-3</v>
      </c>
      <c r="BB2441">
        <f t="shared" si="869"/>
        <v>0</v>
      </c>
      <c r="BC2441" t="str">
        <f t="shared" si="870"/>
        <v/>
      </c>
    </row>
    <row r="2442" spans="1:55" ht="15" customHeight="1">
      <c r="A2442" s="56">
        <v>2438</v>
      </c>
      <c r="B2442" s="57">
        <v>46100</v>
      </c>
      <c r="C2442" s="56">
        <v>2026</v>
      </c>
      <c r="D2442" s="58" t="s">
        <v>239</v>
      </c>
      <c r="E2442" s="59">
        <v>24355.279999999999</v>
      </c>
      <c r="F2442" s="60">
        <v>2.9999999999999997E-4</v>
      </c>
      <c r="G2442" s="60">
        <v>-6.7557000000000006E-2</v>
      </c>
      <c r="H2442" s="61">
        <v>0.55100000000000005</v>
      </c>
      <c r="I2442" s="62">
        <v>327</v>
      </c>
      <c r="J2442" s="56" t="s">
        <v>235</v>
      </c>
      <c r="K2442" s="63">
        <v>24.06</v>
      </c>
      <c r="L2442" s="56">
        <f t="shared" si="871"/>
        <v>100</v>
      </c>
      <c r="M2442" s="56">
        <f t="shared" si="872"/>
        <v>50</v>
      </c>
      <c r="N2442" s="56">
        <f t="shared" si="873"/>
        <v>50</v>
      </c>
      <c r="O2442" s="56">
        <f t="shared" si="874"/>
        <v>100</v>
      </c>
      <c r="P2442" s="56">
        <f t="shared" si="875"/>
        <v>50</v>
      </c>
      <c r="Q2442" s="63"/>
      <c r="R2442" s="56"/>
      <c r="S2442" s="60">
        <f t="shared" si="888"/>
        <v>-2.8581266230749414E-3</v>
      </c>
      <c r="T2442" s="64">
        <f t="shared" si="889"/>
        <v>-4.105221203666809E-2</v>
      </c>
      <c r="V2442" s="65"/>
      <c r="W2442" s="65"/>
      <c r="Y2442" s="15" t="str">
        <f t="shared" si="876"/>
        <v>UNCERTAIN</v>
      </c>
      <c r="AA2442" s="66">
        <f t="shared" si="867"/>
        <v>3.258564526103469E-2</v>
      </c>
      <c r="AB2442">
        <f>LOOKUP($B2442,'07_L1政策步階'!$A$4:$A$14,'07_L1政策步階'!$C$4:$C$14)</f>
        <v>1</v>
      </c>
      <c r="AC2442" s="65"/>
      <c r="AD2442" s="65"/>
      <c r="AE2442" s="65"/>
      <c r="AF2442" s="65"/>
      <c r="AG2442" s="65"/>
      <c r="AH2442" s="65"/>
      <c r="AI2442" s="65"/>
      <c r="AJ2442" s="65"/>
      <c r="AK2442" s="65"/>
      <c r="AL2442">
        <f t="shared" si="877"/>
        <v>100</v>
      </c>
      <c r="AM2442">
        <f t="shared" si="878"/>
        <v>100</v>
      </c>
      <c r="AN2442" t="str">
        <f t="shared" si="879"/>
        <v/>
      </c>
      <c r="AO2442" t="str">
        <f t="shared" si="880"/>
        <v/>
      </c>
      <c r="AP2442" t="str">
        <f t="shared" si="881"/>
        <v/>
      </c>
      <c r="AQ2442" t="str">
        <f t="shared" si="882"/>
        <v/>
      </c>
      <c r="AR2442" t="str">
        <f t="shared" si="883"/>
        <v/>
      </c>
      <c r="AS2442" t="str">
        <f t="shared" si="884"/>
        <v/>
      </c>
      <c r="AT2442" t="str">
        <f t="shared" si="885"/>
        <v/>
      </c>
      <c r="AU2442" t="str">
        <f t="shared" si="886"/>
        <v/>
      </c>
      <c r="AV2442" t="str">
        <f t="shared" si="887"/>
        <v/>
      </c>
      <c r="AW2442">
        <f>'01_指標庫'!$H$4*ISNUMBER($F2442)+'01_指標庫'!$H$5*ISNUMBER($AA2442)+'01_指標庫'!$H$6*ISNUMBER($G2442)+'01_指標庫'!$H$7*ISNUMBER($H2442)+'01_指標庫'!$H$8*ISNUMBER($AF2442)+'01_指標庫'!$H$9*ISNUMBER($AG2442)+'01_指標庫'!$H$10*ISNUMBER($AB2442)+'01_指標庫'!$H$11*ISNUMBER($AC2442)+'01_指標庫'!$H$12*ISNUMBER($AD2442)+'01_指標庫'!$H$13*ISNUMBER($AE2442)+'01_指標庫'!$H$14*ISNUMBER($I2442)+'01_指標庫'!$H$15*ISNUMBER($AH2442)+'01_指標庫'!$H$16*ISNUMBER($K2442)+'01_指標庫'!$H$17*ISNUMBER($AI2442)+'01_指標庫'!$H$18*ISNUMBER($AJ2442)+'01_指標庫'!$H$19*ISNUMBER($AK2442)+'01_指標庫'!$H$20*ISNUMBER($BB2442)+'01_指標庫'!$H$21*ISNUMBER($BC2442)</f>
        <v>51</v>
      </c>
      <c r="AX2442">
        <f>IF(AW2442=0,50,ROUND(('01_指標庫'!$H$4*IF(ISNUMBER($F2442),L2442,0)+'01_指標庫'!$H$5*IF(ISNUMBER($AA2442),AL2442,0)+'01_指標庫'!$H$6*IF(ISNUMBER($G2442),M2442,0)+'01_指標庫'!$H$7*IF(ISNUMBER($H2442),N2442,0)+'01_指標庫'!$H$8*IF(ISNUMBER($AF2442),AQ2442,0)+'01_指標庫'!$H$9*IF(ISNUMBER($AG2442),AR2442,0)+'01_指標庫'!$H$10*IF(ISNUMBER($AB2442),AM2442,0)+'01_指標庫'!$H$11*IF(ISNUMBER($AC2442),AN2442,0)+'01_指標庫'!$H$12*IF(ISNUMBER($AD2442),AO2442,0)+'01_指標庫'!$H$13*IF(ISNUMBER($AE2442),AP2442,0)+'01_指標庫'!$H$14*IF(ISNUMBER($I2442),O2442,0)+'01_指標庫'!$H$15*IF(ISNUMBER($AH2442),AS2442,0)+'01_指標庫'!$H$16*IF(ISNUMBER($K2442),P2442,0)+'01_指標庫'!$H$17*IF(ISNUMBER($AI2442),AT2442,0)+'01_指標庫'!$H$18*IF(ISNUMBER($AJ2442),AU2442,0)+'01_指標庫'!$H$19*IF(ISNUMBER($AK2442),AV2442,0)+'01_指標庫'!$H$20*IF(ISNUMBER($BB2442),BB2442,0)+'01_指標庫'!$H$21*IF(ISNUMBER($BC2442),BC2442,0))/AW2442,1))</f>
        <v>66.7</v>
      </c>
      <c r="AY2442" s="67"/>
      <c r="AZ2442" s="67"/>
      <c r="BA2442" s="66">
        <f t="shared" si="868"/>
        <v>-5.9533648022830343E-3</v>
      </c>
      <c r="BB2442">
        <f t="shared" si="869"/>
        <v>0</v>
      </c>
      <c r="BC2442" t="str">
        <f t="shared" si="870"/>
        <v/>
      </c>
    </row>
    <row r="2443" spans="1:55" ht="15" customHeight="1">
      <c r="A2443" s="56">
        <v>2439</v>
      </c>
      <c r="B2443" s="57">
        <v>46101</v>
      </c>
      <c r="C2443" s="56">
        <v>2026</v>
      </c>
      <c r="D2443" s="58" t="s">
        <v>234</v>
      </c>
      <c r="E2443" s="59">
        <v>23898.15</v>
      </c>
      <c r="F2443" s="60">
        <v>-1.8925000000000001E-2</v>
      </c>
      <c r="G2443" s="60">
        <v>-8.5057999999999995E-2</v>
      </c>
      <c r="H2443" s="61">
        <v>0.51019999999999999</v>
      </c>
      <c r="I2443" s="62">
        <v>324</v>
      </c>
      <c r="J2443" s="56" t="s">
        <v>235</v>
      </c>
      <c r="K2443" s="63">
        <v>26.78</v>
      </c>
      <c r="L2443" s="56">
        <f t="shared" si="871"/>
        <v>50</v>
      </c>
      <c r="M2443" s="56">
        <f t="shared" si="872"/>
        <v>50</v>
      </c>
      <c r="N2443" s="56">
        <f t="shared" si="873"/>
        <v>50</v>
      </c>
      <c r="O2443" s="56">
        <f t="shared" si="874"/>
        <v>100</v>
      </c>
      <c r="P2443" s="56">
        <f t="shared" si="875"/>
        <v>0</v>
      </c>
      <c r="Q2443" s="63"/>
      <c r="R2443" s="56"/>
      <c r="S2443" s="60">
        <f t="shared" si="888"/>
        <v>-1.8769236075298568E-2</v>
      </c>
      <c r="T2443" s="64">
        <f t="shared" si="889"/>
        <v>0.11305070656691618</v>
      </c>
      <c r="V2443" s="65"/>
      <c r="W2443" s="65"/>
      <c r="Y2443" s="15" t="str">
        <f t="shared" si="876"/>
        <v>UNCERTAIN</v>
      </c>
      <c r="AA2443" s="66">
        <f t="shared" si="867"/>
        <v>3.0670263373013151E-2</v>
      </c>
      <c r="AB2443">
        <f>LOOKUP($B2443,'07_L1政策步階'!$A$4:$A$14,'07_L1政策步階'!$C$4:$C$14)</f>
        <v>1</v>
      </c>
      <c r="AC2443" s="65"/>
      <c r="AD2443" s="65"/>
      <c r="AE2443" s="65"/>
      <c r="AF2443" s="65"/>
      <c r="AG2443" s="65"/>
      <c r="AH2443" s="65"/>
      <c r="AI2443" s="65"/>
      <c r="AJ2443" s="65"/>
      <c r="AK2443" s="65"/>
      <c r="AL2443">
        <f t="shared" si="877"/>
        <v>100</v>
      </c>
      <c r="AM2443">
        <f t="shared" si="878"/>
        <v>100</v>
      </c>
      <c r="AN2443" t="str">
        <f t="shared" si="879"/>
        <v/>
      </c>
      <c r="AO2443" t="str">
        <f t="shared" si="880"/>
        <v/>
      </c>
      <c r="AP2443" t="str">
        <f t="shared" si="881"/>
        <v/>
      </c>
      <c r="AQ2443" t="str">
        <f t="shared" si="882"/>
        <v/>
      </c>
      <c r="AR2443" t="str">
        <f t="shared" si="883"/>
        <v/>
      </c>
      <c r="AS2443" t="str">
        <f t="shared" si="884"/>
        <v/>
      </c>
      <c r="AT2443" t="str">
        <f t="shared" si="885"/>
        <v/>
      </c>
      <c r="AU2443" t="str">
        <f t="shared" si="886"/>
        <v/>
      </c>
      <c r="AV2443" t="str">
        <f t="shared" si="887"/>
        <v/>
      </c>
      <c r="AW2443">
        <f>'01_指標庫'!$H$4*ISNUMBER($F2443)+'01_指標庫'!$H$5*ISNUMBER($AA2443)+'01_指標庫'!$H$6*ISNUMBER($G2443)+'01_指標庫'!$H$7*ISNUMBER($H2443)+'01_指標庫'!$H$8*ISNUMBER($AF2443)+'01_指標庫'!$H$9*ISNUMBER($AG2443)+'01_指標庫'!$H$10*ISNUMBER($AB2443)+'01_指標庫'!$H$11*ISNUMBER($AC2443)+'01_指標庫'!$H$12*ISNUMBER($AD2443)+'01_指標庫'!$H$13*ISNUMBER($AE2443)+'01_指標庫'!$H$14*ISNUMBER($I2443)+'01_指標庫'!$H$15*ISNUMBER($AH2443)+'01_指標庫'!$H$16*ISNUMBER($K2443)+'01_指標庫'!$H$17*ISNUMBER($AI2443)+'01_指標庫'!$H$18*ISNUMBER($AJ2443)+'01_指標庫'!$H$19*ISNUMBER($AK2443)+'01_指標庫'!$H$20*ISNUMBER($BB2443)+'01_指標庫'!$H$21*ISNUMBER($BC2443)</f>
        <v>51</v>
      </c>
      <c r="AX2443">
        <f>IF(AW2443=0,50,ROUND(('01_指標庫'!$H$4*IF(ISNUMBER($F2443),L2443,0)+'01_指標庫'!$H$5*IF(ISNUMBER($AA2443),AL2443,0)+'01_指標庫'!$H$6*IF(ISNUMBER($G2443),M2443,0)+'01_指標庫'!$H$7*IF(ISNUMBER($H2443),N2443,0)+'01_指標庫'!$H$8*IF(ISNUMBER($AF2443),AQ2443,0)+'01_指標庫'!$H$9*IF(ISNUMBER($AG2443),AR2443,0)+'01_指標庫'!$H$10*IF(ISNUMBER($AB2443),AM2443,0)+'01_指標庫'!$H$11*IF(ISNUMBER($AC2443),AN2443,0)+'01_指標庫'!$H$12*IF(ISNUMBER($AD2443),AO2443,0)+'01_指標庫'!$H$13*IF(ISNUMBER($AE2443),AP2443,0)+'01_指標庫'!$H$14*IF(ISNUMBER($I2443),O2443,0)+'01_指標庫'!$H$15*IF(ISNUMBER($AH2443),AS2443,0)+'01_指標庫'!$H$16*IF(ISNUMBER($K2443),P2443,0)+'01_指標庫'!$H$17*IF(ISNUMBER($AI2443),AT2443,0)+'01_指標庫'!$H$18*IF(ISNUMBER($AJ2443),AU2443,0)+'01_指標庫'!$H$19*IF(ISNUMBER($AK2443),AV2443,0)+'01_指標庫'!$H$20*IF(ISNUMBER($BB2443),BB2443,0)+'01_指標庫'!$H$21*IF(ISNUMBER($BC2443),BC2443,0))/AW2443,1))</f>
        <v>52.9</v>
      </c>
      <c r="AY2443" s="67"/>
      <c r="AZ2443" s="67"/>
      <c r="BA2443" s="66">
        <f t="shared" si="868"/>
        <v>-6.8671860932770779E-3</v>
      </c>
      <c r="BB2443">
        <f t="shared" si="869"/>
        <v>0</v>
      </c>
      <c r="BC2443" t="str">
        <f t="shared" si="870"/>
        <v/>
      </c>
    </row>
    <row r="2444" spans="1:55" ht="15" customHeight="1">
      <c r="A2444" s="56">
        <v>2440</v>
      </c>
      <c r="B2444" s="57">
        <v>46104</v>
      </c>
      <c r="C2444" s="56">
        <v>2026</v>
      </c>
      <c r="D2444" s="58" t="s">
        <v>236</v>
      </c>
      <c r="E2444" s="59">
        <v>24188.59</v>
      </c>
      <c r="F2444" s="60">
        <v>-7.5050000000000004E-3</v>
      </c>
      <c r="G2444" s="60">
        <v>-7.3938000000000004E-2</v>
      </c>
      <c r="H2444" s="61">
        <v>0.53059999999999996</v>
      </c>
      <c r="I2444" s="62">
        <v>319</v>
      </c>
      <c r="J2444" s="56" t="s">
        <v>235</v>
      </c>
      <c r="K2444" s="63">
        <v>26.15</v>
      </c>
      <c r="L2444" s="56">
        <f t="shared" si="871"/>
        <v>50</v>
      </c>
      <c r="M2444" s="56">
        <f t="shared" si="872"/>
        <v>50</v>
      </c>
      <c r="N2444" s="56">
        <f t="shared" si="873"/>
        <v>50</v>
      </c>
      <c r="O2444" s="56">
        <f t="shared" si="874"/>
        <v>100</v>
      </c>
      <c r="P2444" s="56">
        <f t="shared" si="875"/>
        <v>0</v>
      </c>
      <c r="Q2444" s="63"/>
      <c r="R2444" s="56"/>
      <c r="S2444" s="60">
        <f t="shared" si="888"/>
        <v>1.215324198735046E-2</v>
      </c>
      <c r="T2444" s="64">
        <f t="shared" si="889"/>
        <v>-2.3525018670649822E-2</v>
      </c>
      <c r="V2444" s="65"/>
      <c r="W2444" s="65"/>
      <c r="Y2444" s="15" t="str">
        <f t="shared" si="876"/>
        <v>UNCERTAIN</v>
      </c>
      <c r="AA2444" s="66">
        <f t="shared" ref="AA2444:AA2507" si="890">IF($A2444&lt;200,"",AVERAGE($E2395:$E2444)/AVERAGE($E2245:$E2444)-1)</f>
        <v>2.9066675857733371E-2</v>
      </c>
      <c r="AB2444">
        <f>LOOKUP($B2444,'07_L1政策步階'!$A$4:$A$14,'07_L1政策步階'!$C$4:$C$14)</f>
        <v>1</v>
      </c>
      <c r="AC2444" s="65"/>
      <c r="AD2444" s="65"/>
      <c r="AE2444" s="65"/>
      <c r="AF2444" s="65"/>
      <c r="AG2444" s="65"/>
      <c r="AH2444" s="65"/>
      <c r="AI2444" s="65"/>
      <c r="AJ2444" s="65"/>
      <c r="AK2444" s="65"/>
      <c r="AL2444">
        <f t="shared" si="877"/>
        <v>100</v>
      </c>
      <c r="AM2444">
        <f t="shared" si="878"/>
        <v>100</v>
      </c>
      <c r="AN2444" t="str">
        <f t="shared" si="879"/>
        <v/>
      </c>
      <c r="AO2444" t="str">
        <f t="shared" si="880"/>
        <v/>
      </c>
      <c r="AP2444" t="str">
        <f t="shared" si="881"/>
        <v/>
      </c>
      <c r="AQ2444" t="str">
        <f t="shared" si="882"/>
        <v/>
      </c>
      <c r="AR2444" t="str">
        <f t="shared" si="883"/>
        <v/>
      </c>
      <c r="AS2444" t="str">
        <f t="shared" si="884"/>
        <v/>
      </c>
      <c r="AT2444" t="str">
        <f t="shared" si="885"/>
        <v/>
      </c>
      <c r="AU2444" t="str">
        <f t="shared" si="886"/>
        <v/>
      </c>
      <c r="AV2444" t="str">
        <f t="shared" si="887"/>
        <v/>
      </c>
      <c r="AW2444">
        <f>'01_指標庫'!$H$4*ISNUMBER($F2444)+'01_指標庫'!$H$5*ISNUMBER($AA2444)+'01_指標庫'!$H$6*ISNUMBER($G2444)+'01_指標庫'!$H$7*ISNUMBER($H2444)+'01_指標庫'!$H$8*ISNUMBER($AF2444)+'01_指標庫'!$H$9*ISNUMBER($AG2444)+'01_指標庫'!$H$10*ISNUMBER($AB2444)+'01_指標庫'!$H$11*ISNUMBER($AC2444)+'01_指標庫'!$H$12*ISNUMBER($AD2444)+'01_指標庫'!$H$13*ISNUMBER($AE2444)+'01_指標庫'!$H$14*ISNUMBER($I2444)+'01_指標庫'!$H$15*ISNUMBER($AH2444)+'01_指標庫'!$H$16*ISNUMBER($K2444)+'01_指標庫'!$H$17*ISNUMBER($AI2444)+'01_指標庫'!$H$18*ISNUMBER($AJ2444)+'01_指標庫'!$H$19*ISNUMBER($AK2444)+'01_指標庫'!$H$20*ISNUMBER($BB2444)+'01_指標庫'!$H$21*ISNUMBER($BC2444)</f>
        <v>51</v>
      </c>
      <c r="AX2444">
        <f>IF(AW2444=0,50,ROUND(('01_指標庫'!$H$4*IF(ISNUMBER($F2444),L2444,0)+'01_指標庫'!$H$5*IF(ISNUMBER($AA2444),AL2444,0)+'01_指標庫'!$H$6*IF(ISNUMBER($G2444),M2444,0)+'01_指標庫'!$H$7*IF(ISNUMBER($H2444),N2444,0)+'01_指標庫'!$H$8*IF(ISNUMBER($AF2444),AQ2444,0)+'01_指標庫'!$H$9*IF(ISNUMBER($AG2444),AR2444,0)+'01_指標庫'!$H$10*IF(ISNUMBER($AB2444),AM2444,0)+'01_指標庫'!$H$11*IF(ISNUMBER($AC2444),AN2444,0)+'01_指標庫'!$H$12*IF(ISNUMBER($AD2444),AO2444,0)+'01_指標庫'!$H$13*IF(ISNUMBER($AE2444),AP2444,0)+'01_指標庫'!$H$14*IF(ISNUMBER($I2444),O2444,0)+'01_指標庫'!$H$15*IF(ISNUMBER($AH2444),AS2444,0)+'01_指標庫'!$H$16*IF(ISNUMBER($K2444),P2444,0)+'01_指標庫'!$H$17*IF(ISNUMBER($AI2444),AT2444,0)+'01_指標庫'!$H$18*IF(ISNUMBER($AJ2444),AU2444,0)+'01_指標庫'!$H$19*IF(ISNUMBER($AK2444),AV2444,0)+'01_指標庫'!$H$20*IF(ISNUMBER($BB2444),BB2444,0)+'01_指標庫'!$H$21*IF(ISNUMBER($BC2444),BC2444,0))/AW2444,1))</f>
        <v>52.9</v>
      </c>
      <c r="AY2444" s="67"/>
      <c r="AZ2444" s="67"/>
      <c r="BA2444" s="66">
        <f t="shared" si="868"/>
        <v>-7.5206415830125772E-3</v>
      </c>
      <c r="BB2444">
        <f t="shared" si="869"/>
        <v>0</v>
      </c>
      <c r="BC2444" t="str">
        <f t="shared" si="870"/>
        <v/>
      </c>
    </row>
    <row r="2445" spans="1:55" ht="15" customHeight="1">
      <c r="A2445" s="56">
        <v>2441</v>
      </c>
      <c r="B2445" s="57">
        <v>46105</v>
      </c>
      <c r="C2445" s="56">
        <v>2026</v>
      </c>
      <c r="D2445" s="58" t="s">
        <v>237</v>
      </c>
      <c r="E2445" s="59">
        <v>24002.45</v>
      </c>
      <c r="F2445" s="60">
        <v>-1.5637999999999999E-2</v>
      </c>
      <c r="G2445" s="60">
        <v>-8.1064999999999998E-2</v>
      </c>
      <c r="H2445" s="61">
        <v>0.55100000000000005</v>
      </c>
      <c r="I2445" s="62">
        <v>319</v>
      </c>
      <c r="J2445" s="56" t="s">
        <v>235</v>
      </c>
      <c r="K2445" s="63">
        <v>26.95</v>
      </c>
      <c r="L2445" s="56">
        <f t="shared" si="871"/>
        <v>50</v>
      </c>
      <c r="M2445" s="56">
        <f t="shared" si="872"/>
        <v>50</v>
      </c>
      <c r="N2445" s="56">
        <f t="shared" si="873"/>
        <v>50</v>
      </c>
      <c r="O2445" s="56">
        <f t="shared" si="874"/>
        <v>100</v>
      </c>
      <c r="P2445" s="56">
        <f t="shared" si="875"/>
        <v>0</v>
      </c>
      <c r="Q2445" s="63"/>
      <c r="R2445" s="56"/>
      <c r="S2445" s="60">
        <f t="shared" si="888"/>
        <v>-7.6953638058274709E-3</v>
      </c>
      <c r="T2445" s="64">
        <f t="shared" si="889"/>
        <v>3.0592734225621365E-2</v>
      </c>
      <c r="V2445" s="65"/>
      <c r="W2445" s="65"/>
      <c r="Y2445" s="15" t="str">
        <f t="shared" si="876"/>
        <v>UNCERTAIN</v>
      </c>
      <c r="AA2445" s="66">
        <f t="shared" si="890"/>
        <v>2.7101922007934265E-2</v>
      </c>
      <c r="AB2445">
        <f>LOOKUP($B2445,'07_L1政策步階'!$A$4:$A$14,'07_L1政策步階'!$C$4:$C$14)</f>
        <v>1</v>
      </c>
      <c r="AC2445" s="65"/>
      <c r="AD2445" s="65"/>
      <c r="AE2445" s="65"/>
      <c r="AF2445" s="65"/>
      <c r="AG2445" s="65"/>
      <c r="AH2445" s="65"/>
      <c r="AI2445" s="65"/>
      <c r="AJ2445" s="65"/>
      <c r="AK2445" s="65"/>
      <c r="AL2445">
        <f t="shared" si="877"/>
        <v>100</v>
      </c>
      <c r="AM2445">
        <f t="shared" si="878"/>
        <v>100</v>
      </c>
      <c r="AN2445" t="str">
        <f t="shared" si="879"/>
        <v/>
      </c>
      <c r="AO2445" t="str">
        <f t="shared" si="880"/>
        <v/>
      </c>
      <c r="AP2445" t="str">
        <f t="shared" si="881"/>
        <v/>
      </c>
      <c r="AQ2445" t="str">
        <f t="shared" si="882"/>
        <v/>
      </c>
      <c r="AR2445" t="str">
        <f t="shared" si="883"/>
        <v/>
      </c>
      <c r="AS2445" t="str">
        <f t="shared" si="884"/>
        <v/>
      </c>
      <c r="AT2445" t="str">
        <f t="shared" si="885"/>
        <v/>
      </c>
      <c r="AU2445" t="str">
        <f t="shared" si="886"/>
        <v/>
      </c>
      <c r="AV2445" t="str">
        <f t="shared" si="887"/>
        <v/>
      </c>
      <c r="AW2445">
        <f>'01_指標庫'!$H$4*ISNUMBER($F2445)+'01_指標庫'!$H$5*ISNUMBER($AA2445)+'01_指標庫'!$H$6*ISNUMBER($G2445)+'01_指標庫'!$H$7*ISNUMBER($H2445)+'01_指標庫'!$H$8*ISNUMBER($AF2445)+'01_指標庫'!$H$9*ISNUMBER($AG2445)+'01_指標庫'!$H$10*ISNUMBER($AB2445)+'01_指標庫'!$H$11*ISNUMBER($AC2445)+'01_指標庫'!$H$12*ISNUMBER($AD2445)+'01_指標庫'!$H$13*ISNUMBER($AE2445)+'01_指標庫'!$H$14*ISNUMBER($I2445)+'01_指標庫'!$H$15*ISNUMBER($AH2445)+'01_指標庫'!$H$16*ISNUMBER($K2445)+'01_指標庫'!$H$17*ISNUMBER($AI2445)+'01_指標庫'!$H$18*ISNUMBER($AJ2445)+'01_指標庫'!$H$19*ISNUMBER($AK2445)+'01_指標庫'!$H$20*ISNUMBER($BB2445)+'01_指標庫'!$H$21*ISNUMBER($BC2445)</f>
        <v>51</v>
      </c>
      <c r="AX2445">
        <f>IF(AW2445=0,50,ROUND(('01_指標庫'!$H$4*IF(ISNUMBER($F2445),L2445,0)+'01_指標庫'!$H$5*IF(ISNUMBER($AA2445),AL2445,0)+'01_指標庫'!$H$6*IF(ISNUMBER($G2445),M2445,0)+'01_指標庫'!$H$7*IF(ISNUMBER($H2445),N2445,0)+'01_指標庫'!$H$8*IF(ISNUMBER($AF2445),AQ2445,0)+'01_指標庫'!$H$9*IF(ISNUMBER($AG2445),AR2445,0)+'01_指標庫'!$H$10*IF(ISNUMBER($AB2445),AM2445,0)+'01_指標庫'!$H$11*IF(ISNUMBER($AC2445),AN2445,0)+'01_指標庫'!$H$12*IF(ISNUMBER($AD2445),AO2445,0)+'01_指標庫'!$H$13*IF(ISNUMBER($AE2445),AP2445,0)+'01_指標庫'!$H$14*IF(ISNUMBER($I2445),O2445,0)+'01_指標庫'!$H$15*IF(ISNUMBER($AH2445),AS2445,0)+'01_指標庫'!$H$16*IF(ISNUMBER($K2445),P2445,0)+'01_指標庫'!$H$17*IF(ISNUMBER($AI2445),AT2445,0)+'01_指標庫'!$H$18*IF(ISNUMBER($AJ2445),AU2445,0)+'01_指標庫'!$H$19*IF(ISNUMBER($AK2445),AV2445,0)+'01_指標庫'!$H$20*IF(ISNUMBER($BB2445),BB2445,0)+'01_指標庫'!$H$21*IF(ISNUMBER($BC2445),BC2445,0))/AW2445,1))</f>
        <v>52.9</v>
      </c>
      <c r="AY2445" s="67"/>
      <c r="AZ2445" s="67"/>
      <c r="BA2445" s="66">
        <f t="shared" si="868"/>
        <v>-1.0015044353322233E-2</v>
      </c>
      <c r="BB2445">
        <f t="shared" si="869"/>
        <v>0</v>
      </c>
      <c r="BC2445" t="str">
        <f t="shared" si="870"/>
        <v/>
      </c>
    </row>
    <row r="2446" spans="1:55" ht="15" customHeight="1">
      <c r="A2446" s="56">
        <v>2442</v>
      </c>
      <c r="B2446" s="57">
        <v>46106</v>
      </c>
      <c r="C2446" s="56">
        <v>2026</v>
      </c>
      <c r="D2446" s="58" t="s">
        <v>238</v>
      </c>
      <c r="E2446" s="59">
        <v>24162.98</v>
      </c>
      <c r="F2446" s="60">
        <v>-9.5420000000000001E-3</v>
      </c>
      <c r="G2446" s="60">
        <v>-7.4918999999999999E-2</v>
      </c>
      <c r="H2446" s="61">
        <v>0.53059999999999996</v>
      </c>
      <c r="I2446" s="62">
        <v>317</v>
      </c>
      <c r="J2446" s="56" t="s">
        <v>235</v>
      </c>
      <c r="K2446" s="63">
        <v>25.33</v>
      </c>
      <c r="L2446" s="56">
        <f t="shared" si="871"/>
        <v>50</v>
      </c>
      <c r="M2446" s="56">
        <f t="shared" si="872"/>
        <v>50</v>
      </c>
      <c r="N2446" s="56">
        <f t="shared" si="873"/>
        <v>50</v>
      </c>
      <c r="O2446" s="56">
        <f t="shared" si="874"/>
        <v>100</v>
      </c>
      <c r="P2446" s="56">
        <f t="shared" si="875"/>
        <v>0</v>
      </c>
      <c r="Q2446" s="63"/>
      <c r="R2446" s="56"/>
      <c r="S2446" s="60">
        <f t="shared" si="888"/>
        <v>6.6880672598004232E-3</v>
      </c>
      <c r="T2446" s="64">
        <f t="shared" si="889"/>
        <v>-6.0111317254174401E-2</v>
      </c>
      <c r="V2446" s="65"/>
      <c r="W2446" s="65"/>
      <c r="Y2446" s="15" t="str">
        <f t="shared" si="876"/>
        <v>UNCERTAIN</v>
      </c>
      <c r="AA2446" s="66">
        <f t="shared" si="890"/>
        <v>2.5264516080953481E-2</v>
      </c>
      <c r="AB2446">
        <f>LOOKUP($B2446,'07_L1政策步階'!$A$4:$A$14,'07_L1政策步階'!$C$4:$C$14)</f>
        <v>1</v>
      </c>
      <c r="AC2446" s="65"/>
      <c r="AD2446" s="65"/>
      <c r="AE2446" s="65"/>
      <c r="AF2446" s="65"/>
      <c r="AG2446" s="65"/>
      <c r="AH2446" s="65"/>
      <c r="AI2446" s="65"/>
      <c r="AJ2446" s="65"/>
      <c r="AK2446" s="65"/>
      <c r="AL2446">
        <f t="shared" si="877"/>
        <v>100</v>
      </c>
      <c r="AM2446">
        <f t="shared" si="878"/>
        <v>100</v>
      </c>
      <c r="AN2446" t="str">
        <f t="shared" si="879"/>
        <v/>
      </c>
      <c r="AO2446" t="str">
        <f t="shared" si="880"/>
        <v/>
      </c>
      <c r="AP2446" t="str">
        <f t="shared" si="881"/>
        <v/>
      </c>
      <c r="AQ2446" t="str">
        <f t="shared" si="882"/>
        <v/>
      </c>
      <c r="AR2446" t="str">
        <f t="shared" si="883"/>
        <v/>
      </c>
      <c r="AS2446" t="str">
        <f t="shared" si="884"/>
        <v/>
      </c>
      <c r="AT2446" t="str">
        <f t="shared" si="885"/>
        <v/>
      </c>
      <c r="AU2446" t="str">
        <f t="shared" si="886"/>
        <v/>
      </c>
      <c r="AV2446" t="str">
        <f t="shared" si="887"/>
        <v/>
      </c>
      <c r="AW2446">
        <f>'01_指標庫'!$H$4*ISNUMBER($F2446)+'01_指標庫'!$H$5*ISNUMBER($AA2446)+'01_指標庫'!$H$6*ISNUMBER($G2446)+'01_指標庫'!$H$7*ISNUMBER($H2446)+'01_指標庫'!$H$8*ISNUMBER($AF2446)+'01_指標庫'!$H$9*ISNUMBER($AG2446)+'01_指標庫'!$H$10*ISNUMBER($AB2446)+'01_指標庫'!$H$11*ISNUMBER($AC2446)+'01_指標庫'!$H$12*ISNUMBER($AD2446)+'01_指標庫'!$H$13*ISNUMBER($AE2446)+'01_指標庫'!$H$14*ISNUMBER($I2446)+'01_指標庫'!$H$15*ISNUMBER($AH2446)+'01_指標庫'!$H$16*ISNUMBER($K2446)+'01_指標庫'!$H$17*ISNUMBER($AI2446)+'01_指標庫'!$H$18*ISNUMBER($AJ2446)+'01_指標庫'!$H$19*ISNUMBER($AK2446)+'01_指標庫'!$H$20*ISNUMBER($BB2446)+'01_指標庫'!$H$21*ISNUMBER($BC2446)</f>
        <v>51</v>
      </c>
      <c r="AX2446">
        <f>IF(AW2446=0,50,ROUND(('01_指標庫'!$H$4*IF(ISNUMBER($F2446),L2446,0)+'01_指標庫'!$H$5*IF(ISNUMBER($AA2446),AL2446,0)+'01_指標庫'!$H$6*IF(ISNUMBER($G2446),M2446,0)+'01_指標庫'!$H$7*IF(ISNUMBER($H2446),N2446,0)+'01_指標庫'!$H$8*IF(ISNUMBER($AF2446),AQ2446,0)+'01_指標庫'!$H$9*IF(ISNUMBER($AG2446),AR2446,0)+'01_指標庫'!$H$10*IF(ISNUMBER($AB2446),AM2446,0)+'01_指標庫'!$H$11*IF(ISNUMBER($AC2446),AN2446,0)+'01_指標庫'!$H$12*IF(ISNUMBER($AD2446),AO2446,0)+'01_指標庫'!$H$13*IF(ISNUMBER($AE2446),AP2446,0)+'01_指標庫'!$H$14*IF(ISNUMBER($I2446),O2446,0)+'01_指標庫'!$H$15*IF(ISNUMBER($AH2446),AS2446,0)+'01_指標庫'!$H$16*IF(ISNUMBER($K2446),P2446,0)+'01_指標庫'!$H$17*IF(ISNUMBER($AI2446),AT2446,0)+'01_指標庫'!$H$18*IF(ISNUMBER($AJ2446),AU2446,0)+'01_指標庫'!$H$19*IF(ISNUMBER($AK2446),AV2446,0)+'01_指標庫'!$H$20*IF(ISNUMBER($BB2446),BB2446,0)+'01_指標庫'!$H$21*IF(ISNUMBER($BC2446),BC2446,0))/AW2446,1))</f>
        <v>52.9</v>
      </c>
      <c r="AY2446" s="67"/>
      <c r="AZ2446" s="67"/>
      <c r="BA2446" s="66">
        <f t="shared" ref="BA2446:BA2509" si="891">AVERAGE($E2442:$E2446)/AVERAGE($E2437:$E2446)-1</f>
        <v>-8.9065936140632074E-3</v>
      </c>
      <c r="BB2446">
        <f t="shared" ref="BB2446:BB2509" si="892">IF(ISNUMBER($BA2446),IF(OR($S2446&lt;=-0.03,$BA2446&lt;-0.003),0,IF(OR($S2446&lt;=-0.02,$BA2446&lt;0.01),50,100)),"")</f>
        <v>0</v>
      </c>
      <c r="BC2446" t="str">
        <f t="shared" ref="BC2446:BC2509" si="893">IF(OR(COUNT($AZ2446)=0,COUNT($AZ2445)=0),"",IF(OR($AY2446/$AZ2445-1&lt;=-0.03,$AZ2446/$AZ2445-1&lt;=-0.045,IF(COUNT($AZ2437:$AZ2446)=10,AVERAGE($AZ2442:$AZ2446)/AVERAGE($AZ2437:$AZ2446)-1&lt;-0.01,FALSE())),0,IF(OR($AZ2446/$AZ2445-1&lt;=-0.02,IF(COUNT($AZ2437:$AZ2446)=10,AVERAGE($AZ2442:$AZ2446)/AVERAGE($AZ2437:$AZ2446)-1&lt;0.005,FALSE())),50,100)))</f>
        <v/>
      </c>
    </row>
    <row r="2447" spans="1:55" ht="15" customHeight="1">
      <c r="A2447" s="56">
        <v>2443</v>
      </c>
      <c r="B2447" s="57">
        <v>46107</v>
      </c>
      <c r="C2447" s="56">
        <v>2026</v>
      </c>
      <c r="D2447" s="58" t="s">
        <v>239</v>
      </c>
      <c r="E2447" s="59">
        <v>23586.99</v>
      </c>
      <c r="F2447" s="60">
        <v>-3.3507000000000002E-2</v>
      </c>
      <c r="G2447" s="60">
        <v>-9.6971000000000002E-2</v>
      </c>
      <c r="H2447" s="61">
        <v>0.53059999999999996</v>
      </c>
      <c r="I2447" s="62">
        <v>321</v>
      </c>
      <c r="J2447" s="56" t="s">
        <v>235</v>
      </c>
      <c r="K2447" s="63">
        <v>27.44</v>
      </c>
      <c r="L2447" s="56">
        <f t="shared" si="871"/>
        <v>0</v>
      </c>
      <c r="M2447" s="56">
        <f t="shared" si="872"/>
        <v>50</v>
      </c>
      <c r="N2447" s="56">
        <f t="shared" si="873"/>
        <v>50</v>
      </c>
      <c r="O2447" s="56">
        <f t="shared" si="874"/>
        <v>100</v>
      </c>
      <c r="P2447" s="56">
        <f t="shared" si="875"/>
        <v>0</v>
      </c>
      <c r="Q2447" s="63"/>
      <c r="R2447" s="56"/>
      <c r="S2447" s="60">
        <f t="shared" si="888"/>
        <v>-2.383770544858288E-2</v>
      </c>
      <c r="T2447" s="64">
        <f t="shared" si="889"/>
        <v>8.3300434267666867E-2</v>
      </c>
      <c r="V2447" s="65"/>
      <c r="W2447" s="65"/>
      <c r="Y2447" s="15" t="str">
        <f t="shared" si="876"/>
        <v>UNCERTAIN</v>
      </c>
      <c r="AA2447" s="66">
        <f t="shared" si="890"/>
        <v>2.3122683950521639E-2</v>
      </c>
      <c r="AB2447">
        <f>LOOKUP($B2447,'07_L1政策步階'!$A$4:$A$14,'07_L1政策步階'!$C$4:$C$14)</f>
        <v>1</v>
      </c>
      <c r="AC2447" s="65"/>
      <c r="AD2447" s="65"/>
      <c r="AE2447" s="65"/>
      <c r="AF2447" s="65"/>
      <c r="AG2447" s="65"/>
      <c r="AH2447" s="65"/>
      <c r="AI2447" s="65"/>
      <c r="AJ2447" s="65"/>
      <c r="AK2447" s="65"/>
      <c r="AL2447">
        <f t="shared" si="877"/>
        <v>100</v>
      </c>
      <c r="AM2447">
        <f t="shared" si="878"/>
        <v>100</v>
      </c>
      <c r="AN2447" t="str">
        <f t="shared" si="879"/>
        <v/>
      </c>
      <c r="AO2447" t="str">
        <f t="shared" si="880"/>
        <v/>
      </c>
      <c r="AP2447" t="str">
        <f t="shared" si="881"/>
        <v/>
      </c>
      <c r="AQ2447" t="str">
        <f t="shared" si="882"/>
        <v/>
      </c>
      <c r="AR2447" t="str">
        <f t="shared" si="883"/>
        <v/>
      </c>
      <c r="AS2447" t="str">
        <f t="shared" si="884"/>
        <v/>
      </c>
      <c r="AT2447" t="str">
        <f t="shared" si="885"/>
        <v/>
      </c>
      <c r="AU2447" t="str">
        <f t="shared" si="886"/>
        <v/>
      </c>
      <c r="AV2447" t="str">
        <f t="shared" si="887"/>
        <v/>
      </c>
      <c r="AW2447">
        <f>'01_指標庫'!$H$4*ISNUMBER($F2447)+'01_指標庫'!$H$5*ISNUMBER($AA2447)+'01_指標庫'!$H$6*ISNUMBER($G2447)+'01_指標庫'!$H$7*ISNUMBER($H2447)+'01_指標庫'!$H$8*ISNUMBER($AF2447)+'01_指標庫'!$H$9*ISNUMBER($AG2447)+'01_指標庫'!$H$10*ISNUMBER($AB2447)+'01_指標庫'!$H$11*ISNUMBER($AC2447)+'01_指標庫'!$H$12*ISNUMBER($AD2447)+'01_指標庫'!$H$13*ISNUMBER($AE2447)+'01_指標庫'!$H$14*ISNUMBER($I2447)+'01_指標庫'!$H$15*ISNUMBER($AH2447)+'01_指標庫'!$H$16*ISNUMBER($K2447)+'01_指標庫'!$H$17*ISNUMBER($AI2447)+'01_指標庫'!$H$18*ISNUMBER($AJ2447)+'01_指標庫'!$H$19*ISNUMBER($AK2447)+'01_指標庫'!$H$20*ISNUMBER($BB2447)+'01_指標庫'!$H$21*ISNUMBER($BC2447)</f>
        <v>51</v>
      </c>
      <c r="AX2447">
        <f>IF(AW2447=0,50,ROUND(('01_指標庫'!$H$4*IF(ISNUMBER($F2447),L2447,0)+'01_指標庫'!$H$5*IF(ISNUMBER($AA2447),AL2447,0)+'01_指標庫'!$H$6*IF(ISNUMBER($G2447),M2447,0)+'01_指標庫'!$H$7*IF(ISNUMBER($H2447),N2447,0)+'01_指標庫'!$H$8*IF(ISNUMBER($AF2447),AQ2447,0)+'01_指標庫'!$H$9*IF(ISNUMBER($AG2447),AR2447,0)+'01_指標庫'!$H$10*IF(ISNUMBER($AB2447),AM2447,0)+'01_指標庫'!$H$11*IF(ISNUMBER($AC2447),AN2447,0)+'01_指標庫'!$H$12*IF(ISNUMBER($AD2447),AO2447,0)+'01_指標庫'!$H$13*IF(ISNUMBER($AE2447),AP2447,0)+'01_指標庫'!$H$14*IF(ISNUMBER($I2447),O2447,0)+'01_指標庫'!$H$15*IF(ISNUMBER($AH2447),AS2447,0)+'01_指標庫'!$H$16*IF(ISNUMBER($K2447),P2447,0)+'01_指標庫'!$H$17*IF(ISNUMBER($AI2447),AT2447,0)+'01_指標庫'!$H$18*IF(ISNUMBER($AJ2447),AU2447,0)+'01_指標庫'!$H$19*IF(ISNUMBER($AK2447),AV2447,0)+'01_指標庫'!$H$20*IF(ISNUMBER($BB2447),BB2447,0)+'01_指標庫'!$H$21*IF(ISNUMBER($BC2447),BC2447,0))/AW2447,1))</f>
        <v>45.1</v>
      </c>
      <c r="AY2447" s="67"/>
      <c r="AZ2447" s="67"/>
      <c r="BA2447" s="66">
        <f t="shared" si="891"/>
        <v>-1.137495987601167E-2</v>
      </c>
      <c r="BB2447">
        <f t="shared" si="892"/>
        <v>0</v>
      </c>
      <c r="BC2447" t="str">
        <f t="shared" si="893"/>
        <v/>
      </c>
    </row>
    <row r="2448" spans="1:55" ht="15" customHeight="1">
      <c r="A2448" s="56">
        <v>2444</v>
      </c>
      <c r="B2448" s="57">
        <v>46108</v>
      </c>
      <c r="C2448" s="56">
        <v>2026</v>
      </c>
      <c r="D2448" s="58" t="s">
        <v>234</v>
      </c>
      <c r="E2448" s="59">
        <v>23132.77</v>
      </c>
      <c r="F2448" s="60">
        <v>-5.2350000000000001E-2</v>
      </c>
      <c r="G2448" s="60">
        <v>-0.114361</v>
      </c>
      <c r="H2448" s="61">
        <v>0.48980000000000001</v>
      </c>
      <c r="I2448" s="62">
        <v>342</v>
      </c>
      <c r="J2448" s="56" t="s">
        <v>235</v>
      </c>
      <c r="K2448" s="63">
        <v>31.05</v>
      </c>
      <c r="L2448" s="56">
        <f t="shared" si="871"/>
        <v>0</v>
      </c>
      <c r="M2448" s="56">
        <f t="shared" si="872"/>
        <v>50</v>
      </c>
      <c r="N2448" s="56">
        <f t="shared" si="873"/>
        <v>50</v>
      </c>
      <c r="O2448" s="56">
        <f t="shared" si="874"/>
        <v>100</v>
      </c>
      <c r="P2448" s="56">
        <f t="shared" si="875"/>
        <v>0</v>
      </c>
      <c r="Q2448" s="63"/>
      <c r="R2448" s="56"/>
      <c r="S2448" s="60">
        <f t="shared" si="888"/>
        <v>-1.9257226123384208E-2</v>
      </c>
      <c r="T2448" s="64">
        <f t="shared" si="889"/>
        <v>0.1315597667638484</v>
      </c>
      <c r="V2448" s="65"/>
      <c r="W2448" s="65"/>
      <c r="Y2448" s="15" t="str">
        <f t="shared" si="876"/>
        <v>UNCERTAIN</v>
      </c>
      <c r="AA2448" s="66">
        <f t="shared" si="890"/>
        <v>2.0961525477777299E-2</v>
      </c>
      <c r="AB2448">
        <f>LOOKUP($B2448,'07_L1政策步階'!$A$4:$A$14,'07_L1政策步階'!$C$4:$C$14)</f>
        <v>1</v>
      </c>
      <c r="AC2448" s="65"/>
      <c r="AD2448" s="65"/>
      <c r="AE2448" s="65"/>
      <c r="AF2448" s="65"/>
      <c r="AG2448" s="65"/>
      <c r="AH2448" s="65"/>
      <c r="AI2448" s="65"/>
      <c r="AJ2448" s="65"/>
      <c r="AK2448" s="65"/>
      <c r="AL2448">
        <f t="shared" si="877"/>
        <v>100</v>
      </c>
      <c r="AM2448">
        <f t="shared" si="878"/>
        <v>100</v>
      </c>
      <c r="AN2448" t="str">
        <f t="shared" si="879"/>
        <v/>
      </c>
      <c r="AO2448" t="str">
        <f t="shared" si="880"/>
        <v/>
      </c>
      <c r="AP2448" t="str">
        <f t="shared" si="881"/>
        <v/>
      </c>
      <c r="AQ2448" t="str">
        <f t="shared" si="882"/>
        <v/>
      </c>
      <c r="AR2448" t="str">
        <f t="shared" si="883"/>
        <v/>
      </c>
      <c r="AS2448" t="str">
        <f t="shared" si="884"/>
        <v/>
      </c>
      <c r="AT2448" t="str">
        <f t="shared" si="885"/>
        <v/>
      </c>
      <c r="AU2448" t="str">
        <f t="shared" si="886"/>
        <v/>
      </c>
      <c r="AV2448" t="str">
        <f t="shared" si="887"/>
        <v/>
      </c>
      <c r="AW2448">
        <f>'01_指標庫'!$H$4*ISNUMBER($F2448)+'01_指標庫'!$H$5*ISNUMBER($AA2448)+'01_指標庫'!$H$6*ISNUMBER($G2448)+'01_指標庫'!$H$7*ISNUMBER($H2448)+'01_指標庫'!$H$8*ISNUMBER($AF2448)+'01_指標庫'!$H$9*ISNUMBER($AG2448)+'01_指標庫'!$H$10*ISNUMBER($AB2448)+'01_指標庫'!$H$11*ISNUMBER($AC2448)+'01_指標庫'!$H$12*ISNUMBER($AD2448)+'01_指標庫'!$H$13*ISNUMBER($AE2448)+'01_指標庫'!$H$14*ISNUMBER($I2448)+'01_指標庫'!$H$15*ISNUMBER($AH2448)+'01_指標庫'!$H$16*ISNUMBER($K2448)+'01_指標庫'!$H$17*ISNUMBER($AI2448)+'01_指標庫'!$H$18*ISNUMBER($AJ2448)+'01_指標庫'!$H$19*ISNUMBER($AK2448)+'01_指標庫'!$H$20*ISNUMBER($BB2448)+'01_指標庫'!$H$21*ISNUMBER($BC2448)</f>
        <v>51</v>
      </c>
      <c r="AX2448">
        <f>IF(AW2448=0,50,ROUND(('01_指標庫'!$H$4*IF(ISNUMBER($F2448),L2448,0)+'01_指標庫'!$H$5*IF(ISNUMBER($AA2448),AL2448,0)+'01_指標庫'!$H$6*IF(ISNUMBER($G2448),M2448,0)+'01_指標庫'!$H$7*IF(ISNUMBER($H2448),N2448,0)+'01_指標庫'!$H$8*IF(ISNUMBER($AF2448),AQ2448,0)+'01_指標庫'!$H$9*IF(ISNUMBER($AG2448),AR2448,0)+'01_指標庫'!$H$10*IF(ISNUMBER($AB2448),AM2448,0)+'01_指標庫'!$H$11*IF(ISNUMBER($AC2448),AN2448,0)+'01_指標庫'!$H$12*IF(ISNUMBER($AD2448),AO2448,0)+'01_指標庫'!$H$13*IF(ISNUMBER($AE2448),AP2448,0)+'01_指標庫'!$H$14*IF(ISNUMBER($I2448),O2448,0)+'01_指標庫'!$H$15*IF(ISNUMBER($AH2448),AS2448,0)+'01_指標庫'!$H$16*IF(ISNUMBER($K2448),P2448,0)+'01_指標庫'!$H$17*IF(ISNUMBER($AI2448),AT2448,0)+'01_指標庫'!$H$18*IF(ISNUMBER($AJ2448),AU2448,0)+'01_指標庫'!$H$19*IF(ISNUMBER($AK2448),AV2448,0)+'01_指標庫'!$H$20*IF(ISNUMBER($BB2448),BB2448,0)+'01_指標庫'!$H$21*IF(ISNUMBER($BC2448),BC2448,0))/AW2448,1))</f>
        <v>45.1</v>
      </c>
      <c r="AY2448" s="67"/>
      <c r="AZ2448" s="67"/>
      <c r="BA2448" s="66">
        <f t="shared" si="891"/>
        <v>-1.2606345438493038E-2</v>
      </c>
      <c r="BB2448">
        <f t="shared" si="892"/>
        <v>0</v>
      </c>
      <c r="BC2448" t="str">
        <f t="shared" si="893"/>
        <v/>
      </c>
    </row>
    <row r="2449" spans="1:55" ht="15" customHeight="1">
      <c r="A2449" s="56">
        <v>2445</v>
      </c>
      <c r="B2449" s="57">
        <v>46111</v>
      </c>
      <c r="C2449" s="56">
        <v>2026</v>
      </c>
      <c r="D2449" s="58" t="s">
        <v>236</v>
      </c>
      <c r="E2449" s="59">
        <v>22953.38</v>
      </c>
      <c r="F2449" s="60">
        <v>-5.9908999999999997E-2</v>
      </c>
      <c r="G2449" s="60">
        <v>-0.121228</v>
      </c>
      <c r="H2449" s="61">
        <v>0.46939999999999998</v>
      </c>
      <c r="I2449" s="62">
        <v>346</v>
      </c>
      <c r="J2449" s="56" t="s">
        <v>235</v>
      </c>
      <c r="K2449" s="63">
        <v>30.61</v>
      </c>
      <c r="L2449" s="56">
        <f t="shared" si="871"/>
        <v>0</v>
      </c>
      <c r="M2449" s="56">
        <f t="shared" si="872"/>
        <v>50</v>
      </c>
      <c r="N2449" s="56">
        <f t="shared" si="873"/>
        <v>50</v>
      </c>
      <c r="O2449" s="56">
        <f t="shared" si="874"/>
        <v>100</v>
      </c>
      <c r="P2449" s="56">
        <f t="shared" si="875"/>
        <v>0</v>
      </c>
      <c r="Q2449" s="63"/>
      <c r="R2449" s="56"/>
      <c r="S2449" s="60">
        <f t="shared" si="888"/>
        <v>-7.7547997926750156E-3</v>
      </c>
      <c r="T2449" s="64">
        <f t="shared" si="889"/>
        <v>-1.4170692431561993E-2</v>
      </c>
      <c r="V2449" s="65"/>
      <c r="W2449" s="65"/>
      <c r="Y2449" s="15" t="str">
        <f t="shared" si="876"/>
        <v>UNCERTAIN</v>
      </c>
      <c r="AA2449" s="66">
        <f t="shared" si="890"/>
        <v>1.8608523516527864E-2</v>
      </c>
      <c r="AB2449">
        <f>LOOKUP($B2449,'07_L1政策步階'!$A$4:$A$14,'07_L1政策步階'!$C$4:$C$14)</f>
        <v>1</v>
      </c>
      <c r="AC2449" s="65"/>
      <c r="AD2449" s="65"/>
      <c r="AE2449" s="65"/>
      <c r="AF2449" s="65"/>
      <c r="AG2449" s="65"/>
      <c r="AH2449" s="65"/>
      <c r="AI2449" s="65"/>
      <c r="AJ2449" s="65"/>
      <c r="AK2449" s="65"/>
      <c r="AL2449">
        <f t="shared" si="877"/>
        <v>100</v>
      </c>
      <c r="AM2449">
        <f t="shared" si="878"/>
        <v>100</v>
      </c>
      <c r="AN2449" t="str">
        <f t="shared" si="879"/>
        <v/>
      </c>
      <c r="AO2449" t="str">
        <f t="shared" si="880"/>
        <v/>
      </c>
      <c r="AP2449" t="str">
        <f t="shared" si="881"/>
        <v/>
      </c>
      <c r="AQ2449" t="str">
        <f t="shared" si="882"/>
        <v/>
      </c>
      <c r="AR2449" t="str">
        <f t="shared" si="883"/>
        <v/>
      </c>
      <c r="AS2449" t="str">
        <f t="shared" si="884"/>
        <v/>
      </c>
      <c r="AT2449" t="str">
        <f t="shared" si="885"/>
        <v/>
      </c>
      <c r="AU2449" t="str">
        <f t="shared" si="886"/>
        <v/>
      </c>
      <c r="AV2449" t="str">
        <f t="shared" si="887"/>
        <v/>
      </c>
      <c r="AW2449">
        <f>'01_指標庫'!$H$4*ISNUMBER($F2449)+'01_指標庫'!$H$5*ISNUMBER($AA2449)+'01_指標庫'!$H$6*ISNUMBER($G2449)+'01_指標庫'!$H$7*ISNUMBER($H2449)+'01_指標庫'!$H$8*ISNUMBER($AF2449)+'01_指標庫'!$H$9*ISNUMBER($AG2449)+'01_指標庫'!$H$10*ISNUMBER($AB2449)+'01_指標庫'!$H$11*ISNUMBER($AC2449)+'01_指標庫'!$H$12*ISNUMBER($AD2449)+'01_指標庫'!$H$13*ISNUMBER($AE2449)+'01_指標庫'!$H$14*ISNUMBER($I2449)+'01_指標庫'!$H$15*ISNUMBER($AH2449)+'01_指標庫'!$H$16*ISNUMBER($K2449)+'01_指標庫'!$H$17*ISNUMBER($AI2449)+'01_指標庫'!$H$18*ISNUMBER($AJ2449)+'01_指標庫'!$H$19*ISNUMBER($AK2449)+'01_指標庫'!$H$20*ISNUMBER($BB2449)+'01_指標庫'!$H$21*ISNUMBER($BC2449)</f>
        <v>51</v>
      </c>
      <c r="AX2449">
        <f>IF(AW2449=0,50,ROUND(('01_指標庫'!$H$4*IF(ISNUMBER($F2449),L2449,0)+'01_指標庫'!$H$5*IF(ISNUMBER($AA2449),AL2449,0)+'01_指標庫'!$H$6*IF(ISNUMBER($G2449),M2449,0)+'01_指標庫'!$H$7*IF(ISNUMBER($H2449),N2449,0)+'01_指標庫'!$H$8*IF(ISNUMBER($AF2449),AQ2449,0)+'01_指標庫'!$H$9*IF(ISNUMBER($AG2449),AR2449,0)+'01_指標庫'!$H$10*IF(ISNUMBER($AB2449),AM2449,0)+'01_指標庫'!$H$11*IF(ISNUMBER($AC2449),AN2449,0)+'01_指標庫'!$H$12*IF(ISNUMBER($AD2449),AO2449,0)+'01_指標庫'!$H$13*IF(ISNUMBER($AE2449),AP2449,0)+'01_指標庫'!$H$14*IF(ISNUMBER($I2449),O2449,0)+'01_指標庫'!$H$15*IF(ISNUMBER($AH2449),AS2449,0)+'01_指標庫'!$H$16*IF(ISNUMBER($K2449),P2449,0)+'01_指標庫'!$H$17*IF(ISNUMBER($AI2449),AT2449,0)+'01_指標庫'!$H$18*IF(ISNUMBER($AJ2449),AU2449,0)+'01_指標庫'!$H$19*IF(ISNUMBER($AK2449),AV2449,0)+'01_指標庫'!$H$20*IF(ISNUMBER($BB2449),BB2449,0)+'01_指標庫'!$H$21*IF(ISNUMBER($BC2449),BC2449,0))/AW2449,1))</f>
        <v>45.1</v>
      </c>
      <c r="AY2449" s="67"/>
      <c r="AZ2449" s="67"/>
      <c r="BA2449" s="66">
        <f t="shared" si="891"/>
        <v>-1.590472265404963E-2</v>
      </c>
      <c r="BB2449">
        <f t="shared" si="892"/>
        <v>0</v>
      </c>
      <c r="BC2449" t="str">
        <f t="shared" si="893"/>
        <v/>
      </c>
    </row>
    <row r="2450" spans="1:55" ht="15" customHeight="1">
      <c r="A2450" s="56">
        <v>2446</v>
      </c>
      <c r="B2450" s="57">
        <v>46112</v>
      </c>
      <c r="C2450" s="56">
        <v>2026</v>
      </c>
      <c r="D2450" s="58" t="s">
        <v>237</v>
      </c>
      <c r="E2450" s="59">
        <v>23740.19</v>
      </c>
      <c r="F2450" s="60">
        <v>-2.8048E-2</v>
      </c>
      <c r="G2450" s="60">
        <v>-9.1105000000000005E-2</v>
      </c>
      <c r="H2450" s="61">
        <v>0.53059999999999996</v>
      </c>
      <c r="I2450" s="62">
        <v>328</v>
      </c>
      <c r="J2450" s="56" t="s">
        <v>235</v>
      </c>
      <c r="K2450" s="63">
        <v>25.25</v>
      </c>
      <c r="L2450" s="56">
        <f t="shared" si="871"/>
        <v>0</v>
      </c>
      <c r="M2450" s="56">
        <f t="shared" si="872"/>
        <v>50</v>
      </c>
      <c r="N2450" s="56">
        <f t="shared" si="873"/>
        <v>50</v>
      </c>
      <c r="O2450" s="56">
        <f t="shared" si="874"/>
        <v>100</v>
      </c>
      <c r="P2450" s="56">
        <f t="shared" si="875"/>
        <v>0</v>
      </c>
      <c r="Q2450" s="63"/>
      <c r="R2450" s="56"/>
      <c r="S2450" s="60">
        <f t="shared" si="888"/>
        <v>3.4278611690304439E-2</v>
      </c>
      <c r="T2450" s="64">
        <f t="shared" si="889"/>
        <v>-0.1751061744527932</v>
      </c>
      <c r="V2450" s="65"/>
      <c r="W2450" s="68"/>
      <c r="Y2450" s="15" t="str">
        <f t="shared" si="876"/>
        <v>UNCERTAIN</v>
      </c>
      <c r="AA2450" s="66">
        <f t="shared" si="890"/>
        <v>1.6762659369206512E-2</v>
      </c>
      <c r="AB2450">
        <f>LOOKUP($B2450,'07_L1政策步階'!$A$4:$A$14,'07_L1政策步階'!$C$4:$C$14)</f>
        <v>1</v>
      </c>
      <c r="AC2450" s="65"/>
      <c r="AD2450" s="65"/>
      <c r="AE2450" s="65"/>
      <c r="AF2450" s="65"/>
      <c r="AG2450" s="65"/>
      <c r="AH2450" s="65"/>
      <c r="AI2450" s="65"/>
      <c r="AJ2450" s="65"/>
      <c r="AK2450" s="65"/>
      <c r="AL2450">
        <f t="shared" si="877"/>
        <v>100</v>
      </c>
      <c r="AM2450">
        <f t="shared" si="878"/>
        <v>100</v>
      </c>
      <c r="AN2450" t="str">
        <f t="shared" si="879"/>
        <v/>
      </c>
      <c r="AO2450" t="str">
        <f t="shared" si="880"/>
        <v/>
      </c>
      <c r="AP2450" t="str">
        <f t="shared" si="881"/>
        <v/>
      </c>
      <c r="AQ2450" t="str">
        <f t="shared" si="882"/>
        <v/>
      </c>
      <c r="AR2450" t="str">
        <f t="shared" si="883"/>
        <v/>
      </c>
      <c r="AS2450" t="str">
        <f t="shared" si="884"/>
        <v/>
      </c>
      <c r="AT2450" t="str">
        <f t="shared" si="885"/>
        <v/>
      </c>
      <c r="AU2450" t="str">
        <f t="shared" si="886"/>
        <v/>
      </c>
      <c r="AV2450" t="str">
        <f t="shared" si="887"/>
        <v/>
      </c>
      <c r="AW2450">
        <f>'01_指標庫'!$H$4*ISNUMBER($F2450)+'01_指標庫'!$H$5*ISNUMBER($AA2450)+'01_指標庫'!$H$6*ISNUMBER($G2450)+'01_指標庫'!$H$7*ISNUMBER($H2450)+'01_指標庫'!$H$8*ISNUMBER($AF2450)+'01_指標庫'!$H$9*ISNUMBER($AG2450)+'01_指標庫'!$H$10*ISNUMBER($AB2450)+'01_指標庫'!$H$11*ISNUMBER($AC2450)+'01_指標庫'!$H$12*ISNUMBER($AD2450)+'01_指標庫'!$H$13*ISNUMBER($AE2450)+'01_指標庫'!$H$14*ISNUMBER($I2450)+'01_指標庫'!$H$15*ISNUMBER($AH2450)+'01_指標庫'!$H$16*ISNUMBER($K2450)+'01_指標庫'!$H$17*ISNUMBER($AI2450)+'01_指標庫'!$H$18*ISNUMBER($AJ2450)+'01_指標庫'!$H$19*ISNUMBER($AK2450)+'01_指標庫'!$H$20*ISNUMBER($BB2450)+'01_指標庫'!$H$21*ISNUMBER($BC2450)</f>
        <v>51</v>
      </c>
      <c r="AX2450">
        <f>IF(AW2450=0,50,ROUND(('01_指標庫'!$H$4*IF(ISNUMBER($F2450),L2450,0)+'01_指標庫'!$H$5*IF(ISNUMBER($AA2450),AL2450,0)+'01_指標庫'!$H$6*IF(ISNUMBER($G2450),M2450,0)+'01_指標庫'!$H$7*IF(ISNUMBER($H2450),N2450,0)+'01_指標庫'!$H$8*IF(ISNUMBER($AF2450),AQ2450,0)+'01_指標庫'!$H$9*IF(ISNUMBER($AG2450),AR2450,0)+'01_指標庫'!$H$10*IF(ISNUMBER($AB2450),AM2450,0)+'01_指標庫'!$H$11*IF(ISNUMBER($AC2450),AN2450,0)+'01_指標庫'!$H$12*IF(ISNUMBER($AD2450),AO2450,0)+'01_指標庫'!$H$13*IF(ISNUMBER($AE2450),AP2450,0)+'01_指標庫'!$H$14*IF(ISNUMBER($I2450),O2450,0)+'01_指標庫'!$H$15*IF(ISNUMBER($AH2450),AS2450,0)+'01_指標庫'!$H$16*IF(ISNUMBER($K2450),P2450,0)+'01_指標庫'!$H$17*IF(ISNUMBER($AI2450),AT2450,0)+'01_指標庫'!$H$18*IF(ISNUMBER($AJ2450),AU2450,0)+'01_指標庫'!$H$19*IF(ISNUMBER($AK2450),AV2450,0)+'01_指標庫'!$H$20*IF(ISNUMBER($BB2450),BB2450,0)+'01_指標庫'!$H$21*IF(ISNUMBER($BC2450),BC2450,0))/AW2450,1))</f>
        <v>45.1</v>
      </c>
      <c r="AY2450" s="67"/>
      <c r="AZ2450" s="67"/>
      <c r="BA2450" s="66">
        <f t="shared" si="891"/>
        <v>-1.3811310718025549E-2</v>
      </c>
      <c r="BB2450">
        <f t="shared" si="892"/>
        <v>0</v>
      </c>
      <c r="BC2450" t="str">
        <f t="shared" si="893"/>
        <v/>
      </c>
    </row>
    <row r="2451" spans="1:55" ht="15" customHeight="1">
      <c r="A2451" s="56">
        <v>2447</v>
      </c>
      <c r="B2451" s="57">
        <v>46113</v>
      </c>
      <c r="C2451" s="56">
        <v>2026</v>
      </c>
      <c r="D2451" s="58" t="s">
        <v>238</v>
      </c>
      <c r="E2451" s="59">
        <v>24019.99</v>
      </c>
      <c r="F2451" s="60">
        <v>-1.7073000000000001E-2</v>
      </c>
      <c r="G2451" s="60">
        <v>-8.0393000000000006E-2</v>
      </c>
      <c r="H2451" s="61">
        <v>0.53059999999999996</v>
      </c>
      <c r="I2451" s="62">
        <v>316</v>
      </c>
      <c r="J2451" s="56" t="s">
        <v>235</v>
      </c>
      <c r="K2451" s="63">
        <v>24.54</v>
      </c>
      <c r="L2451" s="56">
        <f t="shared" si="871"/>
        <v>50</v>
      </c>
      <c r="M2451" s="56">
        <f t="shared" si="872"/>
        <v>50</v>
      </c>
      <c r="N2451" s="56">
        <f t="shared" si="873"/>
        <v>50</v>
      </c>
      <c r="O2451" s="56">
        <f t="shared" si="874"/>
        <v>100</v>
      </c>
      <c r="P2451" s="56">
        <f t="shared" si="875"/>
        <v>50</v>
      </c>
      <c r="Q2451" s="63"/>
      <c r="R2451" s="56"/>
      <c r="S2451" s="60">
        <f t="shared" si="888"/>
        <v>1.1785920837196429E-2</v>
      </c>
      <c r="T2451" s="64">
        <f t="shared" si="889"/>
        <v>-2.8118811881188144E-2</v>
      </c>
      <c r="V2451" s="65"/>
      <c r="W2451" s="65"/>
      <c r="Y2451" s="15" t="str">
        <f t="shared" si="876"/>
        <v>UNCERTAIN</v>
      </c>
      <c r="AA2451" s="66">
        <f t="shared" si="890"/>
        <v>1.5473781791211616E-2</v>
      </c>
      <c r="AB2451">
        <f>LOOKUP($B2451,'07_L1政策步階'!$A$4:$A$14,'07_L1政策步階'!$C$4:$C$14)</f>
        <v>1</v>
      </c>
      <c r="AC2451" s="65"/>
      <c r="AD2451" s="65"/>
      <c r="AE2451" s="65"/>
      <c r="AF2451" s="65"/>
      <c r="AG2451" s="65"/>
      <c r="AH2451" s="65"/>
      <c r="AI2451" s="65"/>
      <c r="AJ2451" s="65"/>
      <c r="AK2451" s="65"/>
      <c r="AL2451">
        <f t="shared" si="877"/>
        <v>100</v>
      </c>
      <c r="AM2451">
        <f t="shared" si="878"/>
        <v>100</v>
      </c>
      <c r="AN2451" t="str">
        <f t="shared" si="879"/>
        <v/>
      </c>
      <c r="AO2451" t="str">
        <f t="shared" si="880"/>
        <v/>
      </c>
      <c r="AP2451" t="str">
        <f t="shared" si="881"/>
        <v/>
      </c>
      <c r="AQ2451" t="str">
        <f t="shared" si="882"/>
        <v/>
      </c>
      <c r="AR2451" t="str">
        <f t="shared" si="883"/>
        <v/>
      </c>
      <c r="AS2451" t="str">
        <f t="shared" si="884"/>
        <v/>
      </c>
      <c r="AT2451" t="str">
        <f t="shared" si="885"/>
        <v/>
      </c>
      <c r="AU2451" t="str">
        <f t="shared" si="886"/>
        <v/>
      </c>
      <c r="AV2451" t="str">
        <f t="shared" si="887"/>
        <v/>
      </c>
      <c r="AW2451">
        <f>'01_指標庫'!$H$4*ISNUMBER($F2451)+'01_指標庫'!$H$5*ISNUMBER($AA2451)+'01_指標庫'!$H$6*ISNUMBER($G2451)+'01_指標庫'!$H$7*ISNUMBER($H2451)+'01_指標庫'!$H$8*ISNUMBER($AF2451)+'01_指標庫'!$H$9*ISNUMBER($AG2451)+'01_指標庫'!$H$10*ISNUMBER($AB2451)+'01_指標庫'!$H$11*ISNUMBER($AC2451)+'01_指標庫'!$H$12*ISNUMBER($AD2451)+'01_指標庫'!$H$13*ISNUMBER($AE2451)+'01_指標庫'!$H$14*ISNUMBER($I2451)+'01_指標庫'!$H$15*ISNUMBER($AH2451)+'01_指標庫'!$H$16*ISNUMBER($K2451)+'01_指標庫'!$H$17*ISNUMBER($AI2451)+'01_指標庫'!$H$18*ISNUMBER($AJ2451)+'01_指標庫'!$H$19*ISNUMBER($AK2451)+'01_指標庫'!$H$20*ISNUMBER($BB2451)+'01_指標庫'!$H$21*ISNUMBER($BC2451)</f>
        <v>51</v>
      </c>
      <c r="AX2451">
        <f>IF(AW2451=0,50,ROUND(('01_指標庫'!$H$4*IF(ISNUMBER($F2451),L2451,0)+'01_指標庫'!$H$5*IF(ISNUMBER($AA2451),AL2451,0)+'01_指標庫'!$H$6*IF(ISNUMBER($G2451),M2451,0)+'01_指標庫'!$H$7*IF(ISNUMBER($H2451),N2451,0)+'01_指標庫'!$H$8*IF(ISNUMBER($AF2451),AQ2451,0)+'01_指標庫'!$H$9*IF(ISNUMBER($AG2451),AR2451,0)+'01_指標庫'!$H$10*IF(ISNUMBER($AB2451),AM2451,0)+'01_指標庫'!$H$11*IF(ISNUMBER($AC2451),AN2451,0)+'01_指標庫'!$H$12*IF(ISNUMBER($AD2451),AO2451,0)+'01_指標庫'!$H$13*IF(ISNUMBER($AE2451),AP2451,0)+'01_指標庫'!$H$14*IF(ISNUMBER($I2451),O2451,0)+'01_指標庫'!$H$15*IF(ISNUMBER($AH2451),AS2451,0)+'01_指標庫'!$H$16*IF(ISNUMBER($K2451),P2451,0)+'01_指標庫'!$H$17*IF(ISNUMBER($AI2451),AT2451,0)+'01_指標庫'!$H$18*IF(ISNUMBER($AJ2451),AU2451,0)+'01_指標庫'!$H$19*IF(ISNUMBER($AK2451),AV2451,0)+'01_指標庫'!$H$20*IF(ISNUMBER($BB2451),BB2451,0)+'01_指標庫'!$H$21*IF(ISNUMBER($BC2451),BC2451,0))/AW2451,1))</f>
        <v>58.8</v>
      </c>
      <c r="AY2451" s="67"/>
      <c r="AZ2451" s="67"/>
      <c r="BA2451" s="66">
        <f t="shared" si="891"/>
        <v>-1.3334396456539666E-2</v>
      </c>
      <c r="BB2451">
        <f t="shared" si="892"/>
        <v>0</v>
      </c>
      <c r="BC2451" t="str">
        <f t="shared" si="893"/>
        <v/>
      </c>
    </row>
    <row r="2452" spans="1:55" ht="15" customHeight="1">
      <c r="A2452" s="56">
        <v>2448</v>
      </c>
      <c r="B2452" s="57">
        <v>46114</v>
      </c>
      <c r="C2452" s="56">
        <v>2026</v>
      </c>
      <c r="D2452" s="58" t="s">
        <v>239</v>
      </c>
      <c r="E2452" s="59">
        <v>24045.53</v>
      </c>
      <c r="F2452" s="60">
        <v>-1.6452000000000001E-2</v>
      </c>
      <c r="G2452" s="60">
        <v>-7.9414999999999999E-2</v>
      </c>
      <c r="H2452" s="61">
        <v>0.53059999999999996</v>
      </c>
      <c r="I2452" s="62">
        <v>317</v>
      </c>
      <c r="J2452" s="56" t="s">
        <v>235</v>
      </c>
      <c r="K2452" s="63">
        <v>23.87</v>
      </c>
      <c r="L2452" s="56">
        <f t="shared" si="871"/>
        <v>50</v>
      </c>
      <c r="M2452" s="56">
        <f t="shared" si="872"/>
        <v>50</v>
      </c>
      <c r="N2452" s="56">
        <f t="shared" si="873"/>
        <v>50</v>
      </c>
      <c r="O2452" s="56">
        <f t="shared" si="874"/>
        <v>100</v>
      </c>
      <c r="P2452" s="56">
        <f t="shared" si="875"/>
        <v>50</v>
      </c>
      <c r="Q2452" s="63"/>
      <c r="R2452" s="56"/>
      <c r="S2452" s="60">
        <f t="shared" si="888"/>
        <v>1.0632810421651318E-3</v>
      </c>
      <c r="T2452" s="64">
        <f t="shared" si="889"/>
        <v>-2.7302363488182491E-2</v>
      </c>
      <c r="V2452" s="65"/>
      <c r="W2452" s="65"/>
      <c r="Y2452" s="15" t="str">
        <f t="shared" si="876"/>
        <v>UNCERTAIN</v>
      </c>
      <c r="AA2452" s="66">
        <f t="shared" si="890"/>
        <v>1.3988005531485159E-2</v>
      </c>
      <c r="AB2452">
        <f>LOOKUP($B2452,'07_L1政策步階'!$A$4:$A$14,'07_L1政策步階'!$C$4:$C$14)</f>
        <v>1</v>
      </c>
      <c r="AC2452" s="65"/>
      <c r="AD2452" s="65"/>
      <c r="AE2452" s="65"/>
      <c r="AF2452" s="65"/>
      <c r="AG2452" s="65"/>
      <c r="AH2452" s="65"/>
      <c r="AI2452" s="65"/>
      <c r="AJ2452" s="65"/>
      <c r="AK2452" s="65"/>
      <c r="AL2452">
        <f t="shared" si="877"/>
        <v>100</v>
      </c>
      <c r="AM2452">
        <f t="shared" si="878"/>
        <v>100</v>
      </c>
      <c r="AN2452" t="str">
        <f t="shared" si="879"/>
        <v/>
      </c>
      <c r="AO2452" t="str">
        <f t="shared" si="880"/>
        <v/>
      </c>
      <c r="AP2452" t="str">
        <f t="shared" si="881"/>
        <v/>
      </c>
      <c r="AQ2452" t="str">
        <f t="shared" si="882"/>
        <v/>
      </c>
      <c r="AR2452" t="str">
        <f t="shared" si="883"/>
        <v/>
      </c>
      <c r="AS2452" t="str">
        <f t="shared" si="884"/>
        <v/>
      </c>
      <c r="AT2452" t="str">
        <f t="shared" si="885"/>
        <v/>
      </c>
      <c r="AU2452" t="str">
        <f t="shared" si="886"/>
        <v/>
      </c>
      <c r="AV2452" t="str">
        <f t="shared" si="887"/>
        <v/>
      </c>
      <c r="AW2452">
        <f>'01_指標庫'!$H$4*ISNUMBER($F2452)+'01_指標庫'!$H$5*ISNUMBER($AA2452)+'01_指標庫'!$H$6*ISNUMBER($G2452)+'01_指標庫'!$H$7*ISNUMBER($H2452)+'01_指標庫'!$H$8*ISNUMBER($AF2452)+'01_指標庫'!$H$9*ISNUMBER($AG2452)+'01_指標庫'!$H$10*ISNUMBER($AB2452)+'01_指標庫'!$H$11*ISNUMBER($AC2452)+'01_指標庫'!$H$12*ISNUMBER($AD2452)+'01_指標庫'!$H$13*ISNUMBER($AE2452)+'01_指標庫'!$H$14*ISNUMBER($I2452)+'01_指標庫'!$H$15*ISNUMBER($AH2452)+'01_指標庫'!$H$16*ISNUMBER($K2452)+'01_指標庫'!$H$17*ISNUMBER($AI2452)+'01_指標庫'!$H$18*ISNUMBER($AJ2452)+'01_指標庫'!$H$19*ISNUMBER($AK2452)+'01_指標庫'!$H$20*ISNUMBER($BB2452)+'01_指標庫'!$H$21*ISNUMBER($BC2452)</f>
        <v>51</v>
      </c>
      <c r="AX2452">
        <f>IF(AW2452=0,50,ROUND(('01_指標庫'!$H$4*IF(ISNUMBER($F2452),L2452,0)+'01_指標庫'!$H$5*IF(ISNUMBER($AA2452),AL2452,0)+'01_指標庫'!$H$6*IF(ISNUMBER($G2452),M2452,0)+'01_指標庫'!$H$7*IF(ISNUMBER($H2452),N2452,0)+'01_指標庫'!$H$8*IF(ISNUMBER($AF2452),AQ2452,0)+'01_指標庫'!$H$9*IF(ISNUMBER($AG2452),AR2452,0)+'01_指標庫'!$H$10*IF(ISNUMBER($AB2452),AM2452,0)+'01_指標庫'!$H$11*IF(ISNUMBER($AC2452),AN2452,0)+'01_指標庫'!$H$12*IF(ISNUMBER($AD2452),AO2452,0)+'01_指標庫'!$H$13*IF(ISNUMBER($AE2452),AP2452,0)+'01_指標庫'!$H$14*IF(ISNUMBER($I2452),O2452,0)+'01_指標庫'!$H$15*IF(ISNUMBER($AH2452),AS2452,0)+'01_指標庫'!$H$16*IF(ISNUMBER($K2452),P2452,0)+'01_指標庫'!$H$17*IF(ISNUMBER($AI2452),AT2452,0)+'01_指標庫'!$H$18*IF(ISNUMBER($AJ2452),AU2452,0)+'01_指標庫'!$H$19*IF(ISNUMBER($AK2452),AV2452,0)+'01_指標庫'!$H$20*IF(ISNUMBER($BB2452),BB2452,0)+'01_指標庫'!$H$21*IF(ISNUMBER($BC2452),BC2452,0))/AW2452,1))</f>
        <v>58.8</v>
      </c>
      <c r="AY2452" s="67"/>
      <c r="AZ2452" s="67"/>
      <c r="BA2452" s="66">
        <f t="shared" si="891"/>
        <v>-8.1911901946998267E-3</v>
      </c>
      <c r="BB2452">
        <f t="shared" si="892"/>
        <v>0</v>
      </c>
      <c r="BC2452" t="str">
        <f t="shared" si="893"/>
        <v/>
      </c>
    </row>
    <row r="2453" spans="1:55" ht="15" customHeight="1">
      <c r="A2453" s="56">
        <v>2449</v>
      </c>
      <c r="B2453" s="57">
        <v>46118</v>
      </c>
      <c r="C2453" s="56">
        <v>2026</v>
      </c>
      <c r="D2453" s="58" t="s">
        <v>236</v>
      </c>
      <c r="E2453" s="59">
        <v>24192.17</v>
      </c>
      <c r="F2453" s="60">
        <v>-1.0954E-2</v>
      </c>
      <c r="G2453" s="60">
        <v>-7.3801000000000005E-2</v>
      </c>
      <c r="H2453" s="61">
        <v>0.51019999999999999</v>
      </c>
      <c r="I2453" s="62">
        <v>305</v>
      </c>
      <c r="J2453" s="56" t="s">
        <v>235</v>
      </c>
      <c r="K2453" s="63">
        <v>24.17</v>
      </c>
      <c r="L2453" s="56">
        <f t="shared" si="871"/>
        <v>50</v>
      </c>
      <c r="M2453" s="56">
        <f t="shared" si="872"/>
        <v>50</v>
      </c>
      <c r="N2453" s="56">
        <f t="shared" si="873"/>
        <v>50</v>
      </c>
      <c r="O2453" s="56">
        <f t="shared" si="874"/>
        <v>100</v>
      </c>
      <c r="P2453" s="56">
        <f t="shared" si="875"/>
        <v>50</v>
      </c>
      <c r="Q2453" s="63"/>
      <c r="R2453" s="56"/>
      <c r="S2453" s="60">
        <f t="shared" si="888"/>
        <v>6.0984307686293704E-3</v>
      </c>
      <c r="T2453" s="64">
        <f t="shared" si="889"/>
        <v>1.2568077084206042E-2</v>
      </c>
      <c r="V2453" s="65"/>
      <c r="W2453" s="65"/>
      <c r="Y2453" s="15" t="str">
        <f t="shared" si="876"/>
        <v>UNCERTAIN</v>
      </c>
      <c r="AA2453" s="66">
        <f t="shared" si="890"/>
        <v>1.2391037857680365E-2</v>
      </c>
      <c r="AB2453">
        <f>LOOKUP($B2453,'07_L1政策步階'!$A$4:$A$14,'07_L1政策步階'!$C$4:$C$14)</f>
        <v>1</v>
      </c>
      <c r="AC2453" s="65"/>
      <c r="AD2453" s="65"/>
      <c r="AE2453" s="65"/>
      <c r="AF2453" s="65"/>
      <c r="AG2453" s="65"/>
      <c r="AH2453" s="65"/>
      <c r="AI2453" s="65"/>
      <c r="AJ2453" s="65"/>
      <c r="AK2453" s="65"/>
      <c r="AL2453">
        <f t="shared" si="877"/>
        <v>100</v>
      </c>
      <c r="AM2453">
        <f t="shared" si="878"/>
        <v>100</v>
      </c>
      <c r="AN2453" t="str">
        <f t="shared" si="879"/>
        <v/>
      </c>
      <c r="AO2453" t="str">
        <f t="shared" si="880"/>
        <v/>
      </c>
      <c r="AP2453" t="str">
        <f t="shared" si="881"/>
        <v/>
      </c>
      <c r="AQ2453" t="str">
        <f t="shared" si="882"/>
        <v/>
      </c>
      <c r="AR2453" t="str">
        <f t="shared" si="883"/>
        <v/>
      </c>
      <c r="AS2453" t="str">
        <f t="shared" si="884"/>
        <v/>
      </c>
      <c r="AT2453" t="str">
        <f t="shared" si="885"/>
        <v/>
      </c>
      <c r="AU2453" t="str">
        <f t="shared" si="886"/>
        <v/>
      </c>
      <c r="AV2453" t="str">
        <f t="shared" si="887"/>
        <v/>
      </c>
      <c r="AW2453">
        <f>'01_指標庫'!$H$4*ISNUMBER($F2453)+'01_指標庫'!$H$5*ISNUMBER($AA2453)+'01_指標庫'!$H$6*ISNUMBER($G2453)+'01_指標庫'!$H$7*ISNUMBER($H2453)+'01_指標庫'!$H$8*ISNUMBER($AF2453)+'01_指標庫'!$H$9*ISNUMBER($AG2453)+'01_指標庫'!$H$10*ISNUMBER($AB2453)+'01_指標庫'!$H$11*ISNUMBER($AC2453)+'01_指標庫'!$H$12*ISNUMBER($AD2453)+'01_指標庫'!$H$13*ISNUMBER($AE2453)+'01_指標庫'!$H$14*ISNUMBER($I2453)+'01_指標庫'!$H$15*ISNUMBER($AH2453)+'01_指標庫'!$H$16*ISNUMBER($K2453)+'01_指標庫'!$H$17*ISNUMBER($AI2453)+'01_指標庫'!$H$18*ISNUMBER($AJ2453)+'01_指標庫'!$H$19*ISNUMBER($AK2453)+'01_指標庫'!$H$20*ISNUMBER($BB2453)+'01_指標庫'!$H$21*ISNUMBER($BC2453)</f>
        <v>51</v>
      </c>
      <c r="AX2453">
        <f>IF(AW2453=0,50,ROUND(('01_指標庫'!$H$4*IF(ISNUMBER($F2453),L2453,0)+'01_指標庫'!$H$5*IF(ISNUMBER($AA2453),AL2453,0)+'01_指標庫'!$H$6*IF(ISNUMBER($G2453),M2453,0)+'01_指標庫'!$H$7*IF(ISNUMBER($H2453),N2453,0)+'01_指標庫'!$H$8*IF(ISNUMBER($AF2453),AQ2453,0)+'01_指標庫'!$H$9*IF(ISNUMBER($AG2453),AR2453,0)+'01_指標庫'!$H$10*IF(ISNUMBER($AB2453),AM2453,0)+'01_指標庫'!$H$11*IF(ISNUMBER($AC2453),AN2453,0)+'01_指標庫'!$H$12*IF(ISNUMBER($AD2453),AO2453,0)+'01_指標庫'!$H$13*IF(ISNUMBER($AE2453),AP2453,0)+'01_指標庫'!$H$14*IF(ISNUMBER($I2453),O2453,0)+'01_指標庫'!$H$15*IF(ISNUMBER($AH2453),AS2453,0)+'01_指標庫'!$H$16*IF(ISNUMBER($K2453),P2453,0)+'01_指標庫'!$H$17*IF(ISNUMBER($AI2453),AT2453,0)+'01_指標庫'!$H$18*IF(ISNUMBER($AJ2453),AU2453,0)+'01_指標庫'!$H$19*IF(ISNUMBER($AK2453),AV2453,0)+'01_指標庫'!$H$20*IF(ISNUMBER($BB2453),BB2453,0)+'01_指標庫'!$H$21*IF(ISNUMBER($BC2453),BC2453,0))/AW2453,1))</f>
        <v>64.7</v>
      </c>
      <c r="AY2453" s="67"/>
      <c r="AZ2453" s="67"/>
      <c r="BA2453" s="66">
        <f t="shared" si="891"/>
        <v>-5.1473576057359249E-4</v>
      </c>
      <c r="BB2453">
        <f t="shared" si="892"/>
        <v>50</v>
      </c>
      <c r="BC2453" t="str">
        <f t="shared" si="893"/>
        <v/>
      </c>
    </row>
    <row r="2454" spans="1:55" ht="15" customHeight="1">
      <c r="A2454" s="56">
        <v>2450</v>
      </c>
      <c r="B2454" s="57">
        <v>46119</v>
      </c>
      <c r="C2454" s="56">
        <v>2026</v>
      </c>
      <c r="D2454" s="58" t="s">
        <v>237</v>
      </c>
      <c r="E2454" s="59">
        <v>24202.37</v>
      </c>
      <c r="F2454" s="60">
        <v>-1.1039E-2</v>
      </c>
      <c r="G2454" s="60">
        <v>-7.3411000000000004E-2</v>
      </c>
      <c r="H2454" s="61">
        <v>0.53059999999999996</v>
      </c>
      <c r="I2454" s="62">
        <v>312</v>
      </c>
      <c r="J2454" s="56" t="s">
        <v>235</v>
      </c>
      <c r="K2454" s="63">
        <v>25.78</v>
      </c>
      <c r="L2454" s="56">
        <f t="shared" si="871"/>
        <v>50</v>
      </c>
      <c r="M2454" s="56">
        <f t="shared" si="872"/>
        <v>50</v>
      </c>
      <c r="N2454" s="56">
        <f t="shared" si="873"/>
        <v>50</v>
      </c>
      <c r="O2454" s="56">
        <f t="shared" si="874"/>
        <v>100</v>
      </c>
      <c r="P2454" s="56">
        <f t="shared" si="875"/>
        <v>0</v>
      </c>
      <c r="Q2454" s="63"/>
      <c r="R2454" s="56"/>
      <c r="S2454" s="60">
        <f t="shared" si="888"/>
        <v>4.2162402132595034E-4</v>
      </c>
      <c r="T2454" s="64">
        <f t="shared" si="889"/>
        <v>6.6611501861812084E-2</v>
      </c>
      <c r="V2454" s="65"/>
      <c r="W2454" s="65"/>
      <c r="Y2454" s="15" t="str">
        <f t="shared" si="876"/>
        <v>UNCERTAIN</v>
      </c>
      <c r="AA2454" s="66">
        <f t="shared" si="890"/>
        <v>1.0730841207148734E-2</v>
      </c>
      <c r="AB2454">
        <f>LOOKUP($B2454,'07_L1政策步階'!$A$4:$A$14,'07_L1政策步階'!$C$4:$C$14)</f>
        <v>1</v>
      </c>
      <c r="AC2454" s="65"/>
      <c r="AD2454" s="65"/>
      <c r="AE2454" s="65"/>
      <c r="AF2454" s="65"/>
      <c r="AG2454" s="65"/>
      <c r="AH2454" s="65"/>
      <c r="AI2454" s="65"/>
      <c r="AJ2454" s="65"/>
      <c r="AK2454" s="65"/>
      <c r="AL2454">
        <f t="shared" si="877"/>
        <v>100</v>
      </c>
      <c r="AM2454">
        <f t="shared" si="878"/>
        <v>100</v>
      </c>
      <c r="AN2454" t="str">
        <f t="shared" si="879"/>
        <v/>
      </c>
      <c r="AO2454" t="str">
        <f t="shared" si="880"/>
        <v/>
      </c>
      <c r="AP2454" t="str">
        <f t="shared" si="881"/>
        <v/>
      </c>
      <c r="AQ2454" t="str">
        <f t="shared" si="882"/>
        <v/>
      </c>
      <c r="AR2454" t="str">
        <f t="shared" si="883"/>
        <v/>
      </c>
      <c r="AS2454" t="str">
        <f t="shared" si="884"/>
        <v/>
      </c>
      <c r="AT2454" t="str">
        <f t="shared" si="885"/>
        <v/>
      </c>
      <c r="AU2454" t="str">
        <f t="shared" si="886"/>
        <v/>
      </c>
      <c r="AV2454" t="str">
        <f t="shared" si="887"/>
        <v/>
      </c>
      <c r="AW2454">
        <f>'01_指標庫'!$H$4*ISNUMBER($F2454)+'01_指標庫'!$H$5*ISNUMBER($AA2454)+'01_指標庫'!$H$6*ISNUMBER($G2454)+'01_指標庫'!$H$7*ISNUMBER($H2454)+'01_指標庫'!$H$8*ISNUMBER($AF2454)+'01_指標庫'!$H$9*ISNUMBER($AG2454)+'01_指標庫'!$H$10*ISNUMBER($AB2454)+'01_指標庫'!$H$11*ISNUMBER($AC2454)+'01_指標庫'!$H$12*ISNUMBER($AD2454)+'01_指標庫'!$H$13*ISNUMBER($AE2454)+'01_指標庫'!$H$14*ISNUMBER($I2454)+'01_指標庫'!$H$15*ISNUMBER($AH2454)+'01_指標庫'!$H$16*ISNUMBER($K2454)+'01_指標庫'!$H$17*ISNUMBER($AI2454)+'01_指標庫'!$H$18*ISNUMBER($AJ2454)+'01_指標庫'!$H$19*ISNUMBER($AK2454)+'01_指標庫'!$H$20*ISNUMBER($BB2454)+'01_指標庫'!$H$21*ISNUMBER($BC2454)</f>
        <v>51</v>
      </c>
      <c r="AX2454">
        <f>IF(AW2454=0,50,ROUND(('01_指標庫'!$H$4*IF(ISNUMBER($F2454),L2454,0)+'01_指標庫'!$H$5*IF(ISNUMBER($AA2454),AL2454,0)+'01_指標庫'!$H$6*IF(ISNUMBER($G2454),M2454,0)+'01_指標庫'!$H$7*IF(ISNUMBER($H2454),N2454,0)+'01_指標庫'!$H$8*IF(ISNUMBER($AF2454),AQ2454,0)+'01_指標庫'!$H$9*IF(ISNUMBER($AG2454),AR2454,0)+'01_指標庫'!$H$10*IF(ISNUMBER($AB2454),AM2454,0)+'01_指標庫'!$H$11*IF(ISNUMBER($AC2454),AN2454,0)+'01_指標庫'!$H$12*IF(ISNUMBER($AD2454),AO2454,0)+'01_指標庫'!$H$13*IF(ISNUMBER($AE2454),AP2454,0)+'01_指標庫'!$H$14*IF(ISNUMBER($I2454),O2454,0)+'01_指標庫'!$H$15*IF(ISNUMBER($AH2454),AS2454,0)+'01_指標庫'!$H$16*IF(ISNUMBER($K2454),P2454,0)+'01_指標庫'!$H$17*IF(ISNUMBER($AI2454),AT2454,0)+'01_指標庫'!$H$18*IF(ISNUMBER($AJ2454),AU2454,0)+'01_指標庫'!$H$19*IF(ISNUMBER($AK2454),AV2454,0)+'01_指標庫'!$H$20*IF(ISNUMBER($BB2454),BB2454,0)+'01_指標庫'!$H$21*IF(ISNUMBER($BC2454),BC2454,0))/AW2454,1))</f>
        <v>58.8</v>
      </c>
      <c r="AY2454" s="67"/>
      <c r="AZ2454" s="67"/>
      <c r="BA2454" s="66">
        <f t="shared" si="891"/>
        <v>9.9214069369017999E-3</v>
      </c>
      <c r="BB2454">
        <f t="shared" si="892"/>
        <v>50</v>
      </c>
      <c r="BC2454" t="str">
        <f t="shared" si="893"/>
        <v/>
      </c>
    </row>
    <row r="2455" spans="1:55" ht="15" customHeight="1">
      <c r="A2455" s="56">
        <v>2451</v>
      </c>
      <c r="B2455" s="57">
        <v>46120</v>
      </c>
      <c r="C2455" s="56">
        <v>2026</v>
      </c>
      <c r="D2455" s="58" t="s">
        <v>238</v>
      </c>
      <c r="E2455" s="59">
        <v>24903.17</v>
      </c>
      <c r="F2455" s="60">
        <v>1.6916E-2</v>
      </c>
      <c r="G2455" s="60">
        <v>-4.6580999999999997E-2</v>
      </c>
      <c r="H2455" s="61">
        <v>0.57140000000000002</v>
      </c>
      <c r="I2455" s="62">
        <v>294</v>
      </c>
      <c r="J2455" s="56" t="s">
        <v>235</v>
      </c>
      <c r="K2455" s="63">
        <v>21.04</v>
      </c>
      <c r="L2455" s="56">
        <f t="shared" si="871"/>
        <v>100</v>
      </c>
      <c r="M2455" s="56">
        <f t="shared" si="872"/>
        <v>100</v>
      </c>
      <c r="N2455" s="56">
        <f t="shared" si="873"/>
        <v>50</v>
      </c>
      <c r="O2455" s="56">
        <f t="shared" si="874"/>
        <v>100</v>
      </c>
      <c r="P2455" s="56">
        <f t="shared" si="875"/>
        <v>50</v>
      </c>
      <c r="Q2455" s="63"/>
      <c r="R2455" s="56"/>
      <c r="S2455" s="60">
        <f t="shared" si="888"/>
        <v>2.8955841927877257E-2</v>
      </c>
      <c r="T2455" s="64">
        <f t="shared" si="889"/>
        <v>-0.18386346004654774</v>
      </c>
      <c r="V2455" s="65"/>
      <c r="W2455" s="65"/>
      <c r="Y2455" s="15" t="str">
        <f t="shared" si="876"/>
        <v>EASY</v>
      </c>
      <c r="AA2455" s="66">
        <f t="shared" si="890"/>
        <v>9.3930721623682878E-3</v>
      </c>
      <c r="AB2455">
        <f>LOOKUP($B2455,'07_L1政策步階'!$A$4:$A$14,'07_L1政策步階'!$C$4:$C$14)</f>
        <v>1</v>
      </c>
      <c r="AC2455" s="65"/>
      <c r="AD2455" s="65"/>
      <c r="AE2455" s="65"/>
      <c r="AF2455" s="65"/>
      <c r="AG2455" s="65"/>
      <c r="AH2455" s="65"/>
      <c r="AI2455" s="65"/>
      <c r="AJ2455" s="65"/>
      <c r="AK2455" s="65"/>
      <c r="AL2455">
        <f t="shared" si="877"/>
        <v>100</v>
      </c>
      <c r="AM2455">
        <f t="shared" si="878"/>
        <v>100</v>
      </c>
      <c r="AN2455" t="str">
        <f t="shared" si="879"/>
        <v/>
      </c>
      <c r="AO2455" t="str">
        <f t="shared" si="880"/>
        <v/>
      </c>
      <c r="AP2455" t="str">
        <f t="shared" si="881"/>
        <v/>
      </c>
      <c r="AQ2455" t="str">
        <f t="shared" si="882"/>
        <v/>
      </c>
      <c r="AR2455" t="str">
        <f t="shared" si="883"/>
        <v/>
      </c>
      <c r="AS2455" t="str">
        <f t="shared" si="884"/>
        <v/>
      </c>
      <c r="AT2455" t="str">
        <f t="shared" si="885"/>
        <v/>
      </c>
      <c r="AU2455" t="str">
        <f t="shared" si="886"/>
        <v/>
      </c>
      <c r="AV2455" t="str">
        <f t="shared" si="887"/>
        <v/>
      </c>
      <c r="AW2455">
        <f>'01_指標庫'!$H$4*ISNUMBER($F2455)+'01_指標庫'!$H$5*ISNUMBER($AA2455)+'01_指標庫'!$H$6*ISNUMBER($G2455)+'01_指標庫'!$H$7*ISNUMBER($H2455)+'01_指標庫'!$H$8*ISNUMBER($AF2455)+'01_指標庫'!$H$9*ISNUMBER($AG2455)+'01_指標庫'!$H$10*ISNUMBER($AB2455)+'01_指標庫'!$H$11*ISNUMBER($AC2455)+'01_指標庫'!$H$12*ISNUMBER($AD2455)+'01_指標庫'!$H$13*ISNUMBER($AE2455)+'01_指標庫'!$H$14*ISNUMBER($I2455)+'01_指標庫'!$H$15*ISNUMBER($AH2455)+'01_指標庫'!$H$16*ISNUMBER($K2455)+'01_指標庫'!$H$17*ISNUMBER($AI2455)+'01_指標庫'!$H$18*ISNUMBER($AJ2455)+'01_指標庫'!$H$19*ISNUMBER($AK2455)+'01_指標庫'!$H$20*ISNUMBER($BB2455)+'01_指標庫'!$H$21*ISNUMBER($BC2455)</f>
        <v>51</v>
      </c>
      <c r="AX2455">
        <f>IF(AW2455=0,50,ROUND(('01_指標庫'!$H$4*IF(ISNUMBER($F2455),L2455,0)+'01_指標庫'!$H$5*IF(ISNUMBER($AA2455),AL2455,0)+'01_指標庫'!$H$6*IF(ISNUMBER($G2455),M2455,0)+'01_指標庫'!$H$7*IF(ISNUMBER($H2455),N2455,0)+'01_指標庫'!$H$8*IF(ISNUMBER($AF2455),AQ2455,0)+'01_指標庫'!$H$9*IF(ISNUMBER($AG2455),AR2455,0)+'01_指標庫'!$H$10*IF(ISNUMBER($AB2455),AM2455,0)+'01_指標庫'!$H$11*IF(ISNUMBER($AC2455),AN2455,0)+'01_指標庫'!$H$12*IF(ISNUMBER($AD2455),AO2455,0)+'01_指標庫'!$H$13*IF(ISNUMBER($AE2455),AP2455,0)+'01_指標庫'!$H$14*IF(ISNUMBER($I2455),O2455,0)+'01_指標庫'!$H$15*IF(ISNUMBER($AH2455),AS2455,0)+'01_指標庫'!$H$16*IF(ISNUMBER($K2455),P2455,0)+'01_指標庫'!$H$17*IF(ISNUMBER($AI2455),AT2455,0)+'01_指標庫'!$H$18*IF(ISNUMBER($AJ2455),AU2455,0)+'01_指標庫'!$H$19*IF(ISNUMBER($AK2455),AV2455,0)+'01_指標庫'!$H$20*IF(ISNUMBER($BB2455),BB2455,0)+'01_指標庫'!$H$21*IF(ISNUMBER($BC2455),BC2455,0))/AW2455,1))</f>
        <v>86.3</v>
      </c>
      <c r="AY2455" s="67"/>
      <c r="AZ2455" s="67"/>
      <c r="BA2455" s="66">
        <f t="shared" si="891"/>
        <v>1.5848862854594969E-2</v>
      </c>
      <c r="BB2455">
        <f t="shared" si="892"/>
        <v>100</v>
      </c>
      <c r="BC2455" t="str">
        <f t="shared" si="893"/>
        <v/>
      </c>
    </row>
    <row r="2456" spans="1:55" ht="15" customHeight="1">
      <c r="A2456" s="56">
        <v>2452</v>
      </c>
      <c r="B2456" s="57">
        <v>46121</v>
      </c>
      <c r="C2456" s="56">
        <v>2026</v>
      </c>
      <c r="D2456" s="58" t="s">
        <v>239</v>
      </c>
      <c r="E2456" s="59">
        <v>25082.09</v>
      </c>
      <c r="F2456" s="60">
        <v>2.3547999999999999E-2</v>
      </c>
      <c r="G2456" s="60">
        <v>-3.9731000000000002E-2</v>
      </c>
      <c r="H2456" s="61">
        <v>0.59179999999999999</v>
      </c>
      <c r="I2456" s="62">
        <v>290</v>
      </c>
      <c r="J2456" s="56" t="s">
        <v>235</v>
      </c>
      <c r="K2456" s="63">
        <v>19.489999999999998</v>
      </c>
      <c r="L2456" s="56">
        <f t="shared" si="871"/>
        <v>100</v>
      </c>
      <c r="M2456" s="56">
        <f t="shared" si="872"/>
        <v>100</v>
      </c>
      <c r="N2456" s="56">
        <f t="shared" si="873"/>
        <v>50</v>
      </c>
      <c r="O2456" s="56">
        <f t="shared" si="874"/>
        <v>100</v>
      </c>
      <c r="P2456" s="56">
        <f t="shared" si="875"/>
        <v>100</v>
      </c>
      <c r="Q2456" s="63"/>
      <c r="R2456" s="56"/>
      <c r="S2456" s="60">
        <f t="shared" si="888"/>
        <v>7.1846274992299897E-3</v>
      </c>
      <c r="T2456" s="64">
        <f t="shared" si="889"/>
        <v>-7.3669201520912608E-2</v>
      </c>
      <c r="V2456" s="65"/>
      <c r="W2456" s="65"/>
      <c r="Y2456" s="15" t="str">
        <f t="shared" si="876"/>
        <v>EASY</v>
      </c>
      <c r="AA2456" s="66">
        <f t="shared" si="890"/>
        <v>8.0287286157418869E-3</v>
      </c>
      <c r="AB2456">
        <f>LOOKUP($B2456,'07_L1政策步階'!$A$4:$A$14,'07_L1政策步階'!$C$4:$C$14)</f>
        <v>1</v>
      </c>
      <c r="AC2456" s="65"/>
      <c r="AD2456" s="65"/>
      <c r="AE2456" s="65"/>
      <c r="AF2456" s="65"/>
      <c r="AG2456" s="65"/>
      <c r="AH2456" s="65"/>
      <c r="AI2456" s="65"/>
      <c r="AJ2456" s="65"/>
      <c r="AK2456" s="65"/>
      <c r="AL2456">
        <f t="shared" si="877"/>
        <v>100</v>
      </c>
      <c r="AM2456">
        <f t="shared" si="878"/>
        <v>100</v>
      </c>
      <c r="AN2456" t="str">
        <f t="shared" si="879"/>
        <v/>
      </c>
      <c r="AO2456" t="str">
        <f t="shared" si="880"/>
        <v/>
      </c>
      <c r="AP2456" t="str">
        <f t="shared" si="881"/>
        <v/>
      </c>
      <c r="AQ2456" t="str">
        <f t="shared" si="882"/>
        <v/>
      </c>
      <c r="AR2456" t="str">
        <f t="shared" si="883"/>
        <v/>
      </c>
      <c r="AS2456" t="str">
        <f t="shared" si="884"/>
        <v/>
      </c>
      <c r="AT2456" t="str">
        <f t="shared" si="885"/>
        <v/>
      </c>
      <c r="AU2456" t="str">
        <f t="shared" si="886"/>
        <v/>
      </c>
      <c r="AV2456" t="str">
        <f t="shared" si="887"/>
        <v/>
      </c>
      <c r="AW2456">
        <f>'01_指標庫'!$H$4*ISNUMBER($F2456)+'01_指標庫'!$H$5*ISNUMBER($AA2456)+'01_指標庫'!$H$6*ISNUMBER($G2456)+'01_指標庫'!$H$7*ISNUMBER($H2456)+'01_指標庫'!$H$8*ISNUMBER($AF2456)+'01_指標庫'!$H$9*ISNUMBER($AG2456)+'01_指標庫'!$H$10*ISNUMBER($AB2456)+'01_指標庫'!$H$11*ISNUMBER($AC2456)+'01_指標庫'!$H$12*ISNUMBER($AD2456)+'01_指標庫'!$H$13*ISNUMBER($AE2456)+'01_指標庫'!$H$14*ISNUMBER($I2456)+'01_指標庫'!$H$15*ISNUMBER($AH2456)+'01_指標庫'!$H$16*ISNUMBER($K2456)+'01_指標庫'!$H$17*ISNUMBER($AI2456)+'01_指標庫'!$H$18*ISNUMBER($AJ2456)+'01_指標庫'!$H$19*ISNUMBER($AK2456)+'01_指標庫'!$H$20*ISNUMBER($BB2456)+'01_指標庫'!$H$21*ISNUMBER($BC2456)</f>
        <v>51</v>
      </c>
      <c r="AX2456">
        <f>IF(AW2456=0,50,ROUND(('01_指標庫'!$H$4*IF(ISNUMBER($F2456),L2456,0)+'01_指標庫'!$H$5*IF(ISNUMBER($AA2456),AL2456,0)+'01_指標庫'!$H$6*IF(ISNUMBER($G2456),M2456,0)+'01_指標庫'!$H$7*IF(ISNUMBER($H2456),N2456,0)+'01_指標庫'!$H$8*IF(ISNUMBER($AF2456),AQ2456,0)+'01_指標庫'!$H$9*IF(ISNUMBER($AG2456),AR2456,0)+'01_指標庫'!$H$10*IF(ISNUMBER($AB2456),AM2456,0)+'01_指標庫'!$H$11*IF(ISNUMBER($AC2456),AN2456,0)+'01_指標庫'!$H$12*IF(ISNUMBER($AD2456),AO2456,0)+'01_指標庫'!$H$13*IF(ISNUMBER($AE2456),AP2456,0)+'01_指標庫'!$H$14*IF(ISNUMBER($I2456),O2456,0)+'01_指標庫'!$H$15*IF(ISNUMBER($AH2456),AS2456,0)+'01_指標庫'!$H$16*IF(ISNUMBER($K2456),P2456,0)+'01_指標庫'!$H$17*IF(ISNUMBER($AI2456),AT2456,0)+'01_指標庫'!$H$18*IF(ISNUMBER($AJ2456),AU2456,0)+'01_指標庫'!$H$19*IF(ISNUMBER($AK2456),AV2456,0)+'01_指標庫'!$H$20*IF(ISNUMBER($BB2456),BB2456,0)+'01_指標庫'!$H$21*IF(ISNUMBER($BC2456),BC2456,0))/AW2456,1))</f>
        <v>92.2</v>
      </c>
      <c r="AY2456" s="67"/>
      <c r="AZ2456" s="67"/>
      <c r="BA2456" s="66">
        <f t="shared" si="891"/>
        <v>2.0812299243742061E-2</v>
      </c>
      <c r="BB2456">
        <f t="shared" si="892"/>
        <v>100</v>
      </c>
      <c r="BC2456" t="str">
        <f t="shared" si="893"/>
        <v/>
      </c>
    </row>
    <row r="2457" spans="1:55" ht="15" customHeight="1">
      <c r="A2457" s="56">
        <v>2453</v>
      </c>
      <c r="B2457" s="57">
        <v>46122</v>
      </c>
      <c r="C2457" s="56">
        <v>2026</v>
      </c>
      <c r="D2457" s="58" t="s">
        <v>234</v>
      </c>
      <c r="E2457" s="59">
        <v>25116.34</v>
      </c>
      <c r="F2457" s="60">
        <v>2.4334000000000001E-2</v>
      </c>
      <c r="G2457" s="60">
        <v>-3.8419000000000002E-2</v>
      </c>
      <c r="H2457" s="61">
        <v>0.57140000000000002</v>
      </c>
      <c r="I2457" s="62">
        <v>294</v>
      </c>
      <c r="J2457" s="56" t="s">
        <v>235</v>
      </c>
      <c r="K2457" s="63">
        <v>19.23</v>
      </c>
      <c r="L2457" s="56">
        <f t="shared" si="871"/>
        <v>100</v>
      </c>
      <c r="M2457" s="56">
        <f t="shared" si="872"/>
        <v>100</v>
      </c>
      <c r="N2457" s="56">
        <f t="shared" si="873"/>
        <v>50</v>
      </c>
      <c r="O2457" s="56">
        <f t="shared" si="874"/>
        <v>100</v>
      </c>
      <c r="P2457" s="56">
        <f t="shared" si="875"/>
        <v>100</v>
      </c>
      <c r="Q2457" s="63"/>
      <c r="R2457" s="56"/>
      <c r="S2457" s="60">
        <f t="shared" si="888"/>
        <v>1.3655161910350877E-3</v>
      </c>
      <c r="T2457" s="64">
        <f t="shared" si="889"/>
        <v>-1.3340174448435049E-2</v>
      </c>
      <c r="V2457" s="65"/>
      <c r="W2457" s="65"/>
      <c r="Y2457" s="15" t="str">
        <f t="shared" si="876"/>
        <v>EASY</v>
      </c>
      <c r="AA2457" s="66">
        <f t="shared" si="890"/>
        <v>6.6879459468816016E-3</v>
      </c>
      <c r="AB2457">
        <f>LOOKUP($B2457,'07_L1政策步階'!$A$4:$A$14,'07_L1政策步階'!$C$4:$C$14)</f>
        <v>1</v>
      </c>
      <c r="AC2457" s="65"/>
      <c r="AD2457" s="65"/>
      <c r="AE2457" s="65"/>
      <c r="AF2457" s="65"/>
      <c r="AG2457" s="65"/>
      <c r="AH2457" s="65"/>
      <c r="AI2457" s="65"/>
      <c r="AJ2457" s="65"/>
      <c r="AK2457" s="65"/>
      <c r="AL2457">
        <f t="shared" si="877"/>
        <v>100</v>
      </c>
      <c r="AM2457">
        <f t="shared" si="878"/>
        <v>100</v>
      </c>
      <c r="AN2457" t="str">
        <f t="shared" si="879"/>
        <v/>
      </c>
      <c r="AO2457" t="str">
        <f t="shared" si="880"/>
        <v/>
      </c>
      <c r="AP2457" t="str">
        <f t="shared" si="881"/>
        <v/>
      </c>
      <c r="AQ2457" t="str">
        <f t="shared" si="882"/>
        <v/>
      </c>
      <c r="AR2457" t="str">
        <f t="shared" si="883"/>
        <v/>
      </c>
      <c r="AS2457" t="str">
        <f t="shared" si="884"/>
        <v/>
      </c>
      <c r="AT2457" t="str">
        <f t="shared" si="885"/>
        <v/>
      </c>
      <c r="AU2457" t="str">
        <f t="shared" si="886"/>
        <v/>
      </c>
      <c r="AV2457" t="str">
        <f t="shared" si="887"/>
        <v/>
      </c>
      <c r="AW2457">
        <f>'01_指標庫'!$H$4*ISNUMBER($F2457)+'01_指標庫'!$H$5*ISNUMBER($AA2457)+'01_指標庫'!$H$6*ISNUMBER($G2457)+'01_指標庫'!$H$7*ISNUMBER($H2457)+'01_指標庫'!$H$8*ISNUMBER($AF2457)+'01_指標庫'!$H$9*ISNUMBER($AG2457)+'01_指標庫'!$H$10*ISNUMBER($AB2457)+'01_指標庫'!$H$11*ISNUMBER($AC2457)+'01_指標庫'!$H$12*ISNUMBER($AD2457)+'01_指標庫'!$H$13*ISNUMBER($AE2457)+'01_指標庫'!$H$14*ISNUMBER($I2457)+'01_指標庫'!$H$15*ISNUMBER($AH2457)+'01_指標庫'!$H$16*ISNUMBER($K2457)+'01_指標庫'!$H$17*ISNUMBER($AI2457)+'01_指標庫'!$H$18*ISNUMBER($AJ2457)+'01_指標庫'!$H$19*ISNUMBER($AK2457)+'01_指標庫'!$H$20*ISNUMBER($BB2457)+'01_指標庫'!$H$21*ISNUMBER($BC2457)</f>
        <v>51</v>
      </c>
      <c r="AX2457">
        <f>IF(AW2457=0,50,ROUND(('01_指標庫'!$H$4*IF(ISNUMBER($F2457),L2457,0)+'01_指標庫'!$H$5*IF(ISNUMBER($AA2457),AL2457,0)+'01_指標庫'!$H$6*IF(ISNUMBER($G2457),M2457,0)+'01_指標庫'!$H$7*IF(ISNUMBER($H2457),N2457,0)+'01_指標庫'!$H$8*IF(ISNUMBER($AF2457),AQ2457,0)+'01_指標庫'!$H$9*IF(ISNUMBER($AG2457),AR2457,0)+'01_指標庫'!$H$10*IF(ISNUMBER($AB2457),AM2457,0)+'01_指標庫'!$H$11*IF(ISNUMBER($AC2457),AN2457,0)+'01_指標庫'!$H$12*IF(ISNUMBER($AD2457),AO2457,0)+'01_指標庫'!$H$13*IF(ISNUMBER($AE2457),AP2457,0)+'01_指標庫'!$H$14*IF(ISNUMBER($I2457),O2457,0)+'01_指標庫'!$H$15*IF(ISNUMBER($AH2457),AS2457,0)+'01_指標庫'!$H$16*IF(ISNUMBER($K2457),P2457,0)+'01_指標庫'!$H$17*IF(ISNUMBER($AI2457),AT2457,0)+'01_指標庫'!$H$18*IF(ISNUMBER($AJ2457),AU2457,0)+'01_指標庫'!$H$19*IF(ISNUMBER($AK2457),AV2457,0)+'01_指標庫'!$H$20*IF(ISNUMBER($BB2457),BB2457,0)+'01_指標庫'!$H$21*IF(ISNUMBER($BC2457),BC2457,0))/AW2457,1))</f>
        <v>92.2</v>
      </c>
      <c r="AY2457" s="67"/>
      <c r="AZ2457" s="67"/>
      <c r="BA2457" s="66">
        <f t="shared" si="891"/>
        <v>2.3216895620328915E-2</v>
      </c>
      <c r="BB2457">
        <f t="shared" si="892"/>
        <v>100</v>
      </c>
      <c r="BC2457" t="str">
        <f t="shared" si="893"/>
        <v/>
      </c>
    </row>
    <row r="2458" spans="1:55" ht="15" customHeight="1">
      <c r="A2458" s="56">
        <v>2454</v>
      </c>
      <c r="B2458" s="57">
        <v>46125</v>
      </c>
      <c r="C2458" s="56">
        <v>2026</v>
      </c>
      <c r="D2458" s="58" t="s">
        <v>236</v>
      </c>
      <c r="E2458" s="59">
        <v>25383.72</v>
      </c>
      <c r="F2458" s="60">
        <v>3.4575000000000002E-2</v>
      </c>
      <c r="G2458" s="60">
        <v>-2.8183E-2</v>
      </c>
      <c r="H2458" s="61">
        <v>0.59179999999999999</v>
      </c>
      <c r="I2458" s="62">
        <v>295</v>
      </c>
      <c r="J2458" s="56" t="s">
        <v>235</v>
      </c>
      <c r="K2458" s="63">
        <v>19.12</v>
      </c>
      <c r="L2458" s="56">
        <f t="shared" si="871"/>
        <v>100</v>
      </c>
      <c r="M2458" s="56">
        <f t="shared" si="872"/>
        <v>100</v>
      </c>
      <c r="N2458" s="56">
        <f t="shared" si="873"/>
        <v>50</v>
      </c>
      <c r="O2458" s="56">
        <f t="shared" si="874"/>
        <v>100</v>
      </c>
      <c r="P2458" s="56">
        <f t="shared" si="875"/>
        <v>100</v>
      </c>
      <c r="Q2458" s="63"/>
      <c r="R2458" s="56"/>
      <c r="S2458" s="60">
        <f t="shared" si="888"/>
        <v>1.0645659359604265E-2</v>
      </c>
      <c r="T2458" s="64">
        <f t="shared" si="889"/>
        <v>-5.7202288091523501E-3</v>
      </c>
      <c r="V2458" s="65"/>
      <c r="W2458" s="65"/>
      <c r="Y2458" s="15" t="str">
        <f t="shared" si="876"/>
        <v>EASY</v>
      </c>
      <c r="AA2458" s="66">
        <f t="shared" si="890"/>
        <v>5.6345008309570677E-3</v>
      </c>
      <c r="AB2458">
        <f>LOOKUP($B2458,'07_L1政策步階'!$A$4:$A$14,'07_L1政策步階'!$C$4:$C$14)</f>
        <v>1</v>
      </c>
      <c r="AC2458" s="65"/>
      <c r="AD2458" s="65"/>
      <c r="AE2458" s="65"/>
      <c r="AF2458" s="65"/>
      <c r="AG2458" s="65"/>
      <c r="AH2458" s="65"/>
      <c r="AI2458" s="65"/>
      <c r="AJ2458" s="65"/>
      <c r="AK2458" s="65"/>
      <c r="AL2458">
        <f t="shared" si="877"/>
        <v>100</v>
      </c>
      <c r="AM2458">
        <f t="shared" si="878"/>
        <v>100</v>
      </c>
      <c r="AN2458" t="str">
        <f t="shared" si="879"/>
        <v/>
      </c>
      <c r="AO2458" t="str">
        <f t="shared" si="880"/>
        <v/>
      </c>
      <c r="AP2458" t="str">
        <f t="shared" si="881"/>
        <v/>
      </c>
      <c r="AQ2458" t="str">
        <f t="shared" si="882"/>
        <v/>
      </c>
      <c r="AR2458" t="str">
        <f t="shared" si="883"/>
        <v/>
      </c>
      <c r="AS2458" t="str">
        <f t="shared" si="884"/>
        <v/>
      </c>
      <c r="AT2458" t="str">
        <f t="shared" si="885"/>
        <v/>
      </c>
      <c r="AU2458" t="str">
        <f t="shared" si="886"/>
        <v/>
      </c>
      <c r="AV2458" t="str">
        <f t="shared" si="887"/>
        <v/>
      </c>
      <c r="AW2458">
        <f>'01_指標庫'!$H$4*ISNUMBER($F2458)+'01_指標庫'!$H$5*ISNUMBER($AA2458)+'01_指標庫'!$H$6*ISNUMBER($G2458)+'01_指標庫'!$H$7*ISNUMBER($H2458)+'01_指標庫'!$H$8*ISNUMBER($AF2458)+'01_指標庫'!$H$9*ISNUMBER($AG2458)+'01_指標庫'!$H$10*ISNUMBER($AB2458)+'01_指標庫'!$H$11*ISNUMBER($AC2458)+'01_指標庫'!$H$12*ISNUMBER($AD2458)+'01_指標庫'!$H$13*ISNUMBER($AE2458)+'01_指標庫'!$H$14*ISNUMBER($I2458)+'01_指標庫'!$H$15*ISNUMBER($AH2458)+'01_指標庫'!$H$16*ISNUMBER($K2458)+'01_指標庫'!$H$17*ISNUMBER($AI2458)+'01_指標庫'!$H$18*ISNUMBER($AJ2458)+'01_指標庫'!$H$19*ISNUMBER($AK2458)+'01_指標庫'!$H$20*ISNUMBER($BB2458)+'01_指標庫'!$H$21*ISNUMBER($BC2458)</f>
        <v>51</v>
      </c>
      <c r="AX2458">
        <f>IF(AW2458=0,50,ROUND(('01_指標庫'!$H$4*IF(ISNUMBER($F2458),L2458,0)+'01_指標庫'!$H$5*IF(ISNUMBER($AA2458),AL2458,0)+'01_指標庫'!$H$6*IF(ISNUMBER($G2458),M2458,0)+'01_指標庫'!$H$7*IF(ISNUMBER($H2458),N2458,0)+'01_指標庫'!$H$8*IF(ISNUMBER($AF2458),AQ2458,0)+'01_指標庫'!$H$9*IF(ISNUMBER($AG2458),AR2458,0)+'01_指標庫'!$H$10*IF(ISNUMBER($AB2458),AM2458,0)+'01_指標庫'!$H$11*IF(ISNUMBER($AC2458),AN2458,0)+'01_指標庫'!$H$12*IF(ISNUMBER($AD2458),AO2458,0)+'01_指標庫'!$H$13*IF(ISNUMBER($AE2458),AP2458,0)+'01_指標庫'!$H$14*IF(ISNUMBER($I2458),O2458,0)+'01_指標庫'!$H$15*IF(ISNUMBER($AH2458),AS2458,0)+'01_指標庫'!$H$16*IF(ISNUMBER($K2458),P2458,0)+'01_指標庫'!$H$17*IF(ISNUMBER($AI2458),AT2458,0)+'01_指標庫'!$H$18*IF(ISNUMBER($AJ2458),AU2458,0)+'01_指標庫'!$H$19*IF(ISNUMBER($AK2458),AV2458,0)+'01_指標庫'!$H$20*IF(ISNUMBER($BB2458),BB2458,0)+'01_指標庫'!$H$21*IF(ISNUMBER($BC2458),BC2458,0))/AW2458,1))</f>
        <v>92.2</v>
      </c>
      <c r="AY2458" s="67"/>
      <c r="AZ2458" s="67"/>
      <c r="BA2458" s="66">
        <f t="shared" si="891"/>
        <v>2.3544798563612357E-2</v>
      </c>
      <c r="BB2458">
        <f t="shared" si="892"/>
        <v>100</v>
      </c>
      <c r="BC2458" t="str">
        <f t="shared" si="893"/>
        <v/>
      </c>
    </row>
    <row r="2459" spans="1:55" ht="15" customHeight="1">
      <c r="A2459" s="56">
        <v>2455</v>
      </c>
      <c r="B2459" s="57">
        <v>46126</v>
      </c>
      <c r="C2459" s="56">
        <v>2026</v>
      </c>
      <c r="D2459" s="58" t="s">
        <v>237</v>
      </c>
      <c r="E2459" s="59">
        <v>25842</v>
      </c>
      <c r="F2459" s="60">
        <v>5.2525000000000002E-2</v>
      </c>
      <c r="G2459" s="60">
        <v>-1.0637000000000001E-2</v>
      </c>
      <c r="H2459" s="61">
        <v>0.59179999999999999</v>
      </c>
      <c r="I2459" s="62">
        <v>284</v>
      </c>
      <c r="J2459" s="56" t="s">
        <v>235</v>
      </c>
      <c r="K2459" s="63">
        <v>18.36</v>
      </c>
      <c r="L2459" s="56">
        <f t="shared" si="871"/>
        <v>100</v>
      </c>
      <c r="M2459" s="56">
        <f t="shared" si="872"/>
        <v>100</v>
      </c>
      <c r="N2459" s="56">
        <f t="shared" si="873"/>
        <v>50</v>
      </c>
      <c r="O2459" s="56">
        <f t="shared" si="874"/>
        <v>100</v>
      </c>
      <c r="P2459" s="56">
        <f t="shared" si="875"/>
        <v>100</v>
      </c>
      <c r="Q2459" s="63"/>
      <c r="R2459" s="56"/>
      <c r="S2459" s="60">
        <f t="shared" si="888"/>
        <v>1.8054091362495361E-2</v>
      </c>
      <c r="T2459" s="64">
        <f t="shared" si="889"/>
        <v>-3.9748953974895529E-2</v>
      </c>
      <c r="V2459" s="65"/>
      <c r="W2459" s="65"/>
      <c r="Y2459" s="15" t="str">
        <f t="shared" si="876"/>
        <v>EASY</v>
      </c>
      <c r="AA2459" s="66">
        <f t="shared" si="890"/>
        <v>5.1751975393272698E-3</v>
      </c>
      <c r="AB2459">
        <f>LOOKUP($B2459,'07_L1政策步階'!$A$4:$A$14,'07_L1政策步階'!$C$4:$C$14)</f>
        <v>1</v>
      </c>
      <c r="AC2459" s="65"/>
      <c r="AD2459" s="65"/>
      <c r="AE2459" s="65"/>
      <c r="AF2459" s="65"/>
      <c r="AG2459" s="65"/>
      <c r="AH2459" s="65"/>
      <c r="AI2459" s="65"/>
      <c r="AJ2459" s="65"/>
      <c r="AK2459" s="65"/>
      <c r="AL2459">
        <f t="shared" si="877"/>
        <v>100</v>
      </c>
      <c r="AM2459">
        <f t="shared" si="878"/>
        <v>100</v>
      </c>
      <c r="AN2459" t="str">
        <f t="shared" si="879"/>
        <v/>
      </c>
      <c r="AO2459" t="str">
        <f t="shared" si="880"/>
        <v/>
      </c>
      <c r="AP2459" t="str">
        <f t="shared" si="881"/>
        <v/>
      </c>
      <c r="AQ2459" t="str">
        <f t="shared" si="882"/>
        <v/>
      </c>
      <c r="AR2459" t="str">
        <f t="shared" si="883"/>
        <v/>
      </c>
      <c r="AS2459" t="str">
        <f t="shared" si="884"/>
        <v/>
      </c>
      <c r="AT2459" t="str">
        <f t="shared" si="885"/>
        <v/>
      </c>
      <c r="AU2459" t="str">
        <f t="shared" si="886"/>
        <v/>
      </c>
      <c r="AV2459" t="str">
        <f t="shared" si="887"/>
        <v/>
      </c>
      <c r="AW2459">
        <f>'01_指標庫'!$H$4*ISNUMBER($F2459)+'01_指標庫'!$H$5*ISNUMBER($AA2459)+'01_指標庫'!$H$6*ISNUMBER($G2459)+'01_指標庫'!$H$7*ISNUMBER($H2459)+'01_指標庫'!$H$8*ISNUMBER($AF2459)+'01_指標庫'!$H$9*ISNUMBER($AG2459)+'01_指標庫'!$H$10*ISNUMBER($AB2459)+'01_指標庫'!$H$11*ISNUMBER($AC2459)+'01_指標庫'!$H$12*ISNUMBER($AD2459)+'01_指標庫'!$H$13*ISNUMBER($AE2459)+'01_指標庫'!$H$14*ISNUMBER($I2459)+'01_指標庫'!$H$15*ISNUMBER($AH2459)+'01_指標庫'!$H$16*ISNUMBER($K2459)+'01_指標庫'!$H$17*ISNUMBER($AI2459)+'01_指標庫'!$H$18*ISNUMBER($AJ2459)+'01_指標庫'!$H$19*ISNUMBER($AK2459)+'01_指標庫'!$H$20*ISNUMBER($BB2459)+'01_指標庫'!$H$21*ISNUMBER($BC2459)</f>
        <v>51</v>
      </c>
      <c r="AX2459">
        <f>IF(AW2459=0,50,ROUND(('01_指標庫'!$H$4*IF(ISNUMBER($F2459),L2459,0)+'01_指標庫'!$H$5*IF(ISNUMBER($AA2459),AL2459,0)+'01_指標庫'!$H$6*IF(ISNUMBER($G2459),M2459,0)+'01_指標庫'!$H$7*IF(ISNUMBER($H2459),N2459,0)+'01_指標庫'!$H$8*IF(ISNUMBER($AF2459),AQ2459,0)+'01_指標庫'!$H$9*IF(ISNUMBER($AG2459),AR2459,0)+'01_指標庫'!$H$10*IF(ISNUMBER($AB2459),AM2459,0)+'01_指標庫'!$H$11*IF(ISNUMBER($AC2459),AN2459,0)+'01_指標庫'!$H$12*IF(ISNUMBER($AD2459),AO2459,0)+'01_指標庫'!$H$13*IF(ISNUMBER($AE2459),AP2459,0)+'01_指標庫'!$H$14*IF(ISNUMBER($I2459),O2459,0)+'01_指標庫'!$H$15*IF(ISNUMBER($AH2459),AS2459,0)+'01_指標庫'!$H$16*IF(ISNUMBER($K2459),P2459,0)+'01_指標庫'!$H$17*IF(ISNUMBER($AI2459),AT2459,0)+'01_指標庫'!$H$18*IF(ISNUMBER($AJ2459),AU2459,0)+'01_指標庫'!$H$19*IF(ISNUMBER($AK2459),AV2459,0)+'01_指標庫'!$H$20*IF(ISNUMBER($BB2459),BB2459,0)+'01_指標庫'!$H$21*IF(ISNUMBER($BC2459),BC2459,0))/AW2459,1))</f>
        <v>92.2</v>
      </c>
      <c r="AY2459" s="67"/>
      <c r="AZ2459" s="67"/>
      <c r="BA2459" s="66">
        <f t="shared" si="891"/>
        <v>2.485348798919329E-2</v>
      </c>
      <c r="BB2459">
        <f t="shared" si="892"/>
        <v>100</v>
      </c>
      <c r="BC2459" t="str">
        <f t="shared" si="893"/>
        <v/>
      </c>
    </row>
    <row r="2460" spans="1:55" ht="15" customHeight="1">
      <c r="A2460" s="56">
        <v>2456</v>
      </c>
      <c r="B2460" s="57">
        <v>46127</v>
      </c>
      <c r="C2460" s="56">
        <v>2026</v>
      </c>
      <c r="D2460" s="58" t="s">
        <v>238</v>
      </c>
      <c r="E2460" s="59">
        <v>26204.58</v>
      </c>
      <c r="F2460" s="60">
        <v>6.6496E-2</v>
      </c>
      <c r="G2460" s="60">
        <v>0</v>
      </c>
      <c r="H2460" s="61">
        <v>0.61219999999999997</v>
      </c>
      <c r="I2460" s="62">
        <v>285</v>
      </c>
      <c r="J2460" s="56" t="s">
        <v>235</v>
      </c>
      <c r="K2460" s="63">
        <v>18.170000000000002</v>
      </c>
      <c r="L2460" s="56">
        <f t="shared" si="871"/>
        <v>100</v>
      </c>
      <c r="M2460" s="56">
        <f t="shared" si="872"/>
        <v>100</v>
      </c>
      <c r="N2460" s="56">
        <f t="shared" si="873"/>
        <v>100</v>
      </c>
      <c r="O2460" s="56">
        <f t="shared" si="874"/>
        <v>100</v>
      </c>
      <c r="P2460" s="56">
        <f t="shared" si="875"/>
        <v>100</v>
      </c>
      <c r="Q2460" s="63"/>
      <c r="R2460" s="56"/>
      <c r="S2460" s="60">
        <f t="shared" si="888"/>
        <v>1.4030647782679484E-2</v>
      </c>
      <c r="T2460" s="64">
        <f t="shared" si="889"/>
        <v>-1.0348583877995532E-2</v>
      </c>
      <c r="V2460" s="65"/>
      <c r="W2460" s="65"/>
      <c r="Y2460" s="15" t="str">
        <f t="shared" si="876"/>
        <v>EASY</v>
      </c>
      <c r="AA2460" s="66">
        <f t="shared" si="890"/>
        <v>4.8037199645605266E-3</v>
      </c>
      <c r="AB2460">
        <f>LOOKUP($B2460,'07_L1政策步階'!$A$4:$A$14,'07_L1政策步階'!$C$4:$C$14)</f>
        <v>1</v>
      </c>
      <c r="AC2460" s="65"/>
      <c r="AD2460" s="65"/>
      <c r="AE2460" s="65"/>
      <c r="AF2460" s="65"/>
      <c r="AG2460" s="65"/>
      <c r="AH2460" s="65"/>
      <c r="AI2460" s="65"/>
      <c r="AJ2460" s="65"/>
      <c r="AK2460" s="65"/>
      <c r="AL2460">
        <f t="shared" si="877"/>
        <v>50</v>
      </c>
      <c r="AM2460">
        <f t="shared" si="878"/>
        <v>100</v>
      </c>
      <c r="AN2460" t="str">
        <f t="shared" si="879"/>
        <v/>
      </c>
      <c r="AO2460" t="str">
        <f t="shared" si="880"/>
        <v/>
      </c>
      <c r="AP2460" t="str">
        <f t="shared" si="881"/>
        <v/>
      </c>
      <c r="AQ2460" t="str">
        <f t="shared" si="882"/>
        <v/>
      </c>
      <c r="AR2460" t="str">
        <f t="shared" si="883"/>
        <v/>
      </c>
      <c r="AS2460" t="str">
        <f t="shared" si="884"/>
        <v/>
      </c>
      <c r="AT2460" t="str">
        <f t="shared" si="885"/>
        <v/>
      </c>
      <c r="AU2460" t="str">
        <f t="shared" si="886"/>
        <v/>
      </c>
      <c r="AV2460" t="str">
        <f t="shared" si="887"/>
        <v/>
      </c>
      <c r="AW2460">
        <f>'01_指標庫'!$H$4*ISNUMBER($F2460)+'01_指標庫'!$H$5*ISNUMBER($AA2460)+'01_指標庫'!$H$6*ISNUMBER($G2460)+'01_指標庫'!$H$7*ISNUMBER($H2460)+'01_指標庫'!$H$8*ISNUMBER($AF2460)+'01_指標庫'!$H$9*ISNUMBER($AG2460)+'01_指標庫'!$H$10*ISNUMBER($AB2460)+'01_指標庫'!$H$11*ISNUMBER($AC2460)+'01_指標庫'!$H$12*ISNUMBER($AD2460)+'01_指標庫'!$H$13*ISNUMBER($AE2460)+'01_指標庫'!$H$14*ISNUMBER($I2460)+'01_指標庫'!$H$15*ISNUMBER($AH2460)+'01_指標庫'!$H$16*ISNUMBER($K2460)+'01_指標庫'!$H$17*ISNUMBER($AI2460)+'01_指標庫'!$H$18*ISNUMBER($AJ2460)+'01_指標庫'!$H$19*ISNUMBER($AK2460)+'01_指標庫'!$H$20*ISNUMBER($BB2460)+'01_指標庫'!$H$21*ISNUMBER($BC2460)</f>
        <v>51</v>
      </c>
      <c r="AX2460">
        <f>IF(AW2460=0,50,ROUND(('01_指標庫'!$H$4*IF(ISNUMBER($F2460),L2460,0)+'01_指標庫'!$H$5*IF(ISNUMBER($AA2460),AL2460,0)+'01_指標庫'!$H$6*IF(ISNUMBER($G2460),M2460,0)+'01_指標庫'!$H$7*IF(ISNUMBER($H2460),N2460,0)+'01_指標庫'!$H$8*IF(ISNUMBER($AF2460),AQ2460,0)+'01_指標庫'!$H$9*IF(ISNUMBER($AG2460),AR2460,0)+'01_指標庫'!$H$10*IF(ISNUMBER($AB2460),AM2460,0)+'01_指標庫'!$H$11*IF(ISNUMBER($AC2460),AN2460,0)+'01_指標庫'!$H$12*IF(ISNUMBER($AD2460),AO2460,0)+'01_指標庫'!$H$13*IF(ISNUMBER($AE2460),AP2460,0)+'01_指標庫'!$H$14*IF(ISNUMBER($I2460),O2460,0)+'01_指標庫'!$H$15*IF(ISNUMBER($AH2460),AS2460,0)+'01_指標庫'!$H$16*IF(ISNUMBER($K2460),P2460,0)+'01_指標庫'!$H$17*IF(ISNUMBER($AI2460),AT2460,0)+'01_指標庫'!$H$18*IF(ISNUMBER($AJ2460),AU2460,0)+'01_指標庫'!$H$19*IF(ISNUMBER($AK2460),AV2460,0)+'01_指標庫'!$H$20*IF(ISNUMBER($BB2460),BB2460,0)+'01_指標庫'!$H$21*IF(ISNUMBER($BC2460),BC2460,0))/AW2460,1))</f>
        <v>98</v>
      </c>
      <c r="AY2460" s="67"/>
      <c r="AZ2460" s="67"/>
      <c r="BA2460" s="66">
        <f t="shared" si="891"/>
        <v>2.5163463109411088E-2</v>
      </c>
      <c r="BB2460">
        <f t="shared" si="892"/>
        <v>100</v>
      </c>
      <c r="BC2460" t="str">
        <f t="shared" si="893"/>
        <v/>
      </c>
    </row>
    <row r="2461" spans="1:55" ht="15" customHeight="1">
      <c r="A2461" s="56">
        <v>2457</v>
      </c>
      <c r="B2461" s="57">
        <v>46128</v>
      </c>
      <c r="C2461" s="56">
        <v>2026</v>
      </c>
      <c r="D2461" s="58" t="s">
        <v>239</v>
      </c>
      <c r="E2461" s="59">
        <v>26333</v>
      </c>
      <c r="F2461" s="60">
        <v>7.0926000000000003E-2</v>
      </c>
      <c r="G2461" s="60">
        <v>0</v>
      </c>
      <c r="H2461" s="61">
        <v>0.61219999999999997</v>
      </c>
      <c r="I2461" s="62">
        <v>286</v>
      </c>
      <c r="J2461" s="56" t="s">
        <v>235</v>
      </c>
      <c r="K2461" s="63">
        <v>17.940000000000001</v>
      </c>
      <c r="L2461" s="56">
        <f t="shared" si="871"/>
        <v>100</v>
      </c>
      <c r="M2461" s="56">
        <f t="shared" si="872"/>
        <v>100</v>
      </c>
      <c r="N2461" s="56">
        <f t="shared" si="873"/>
        <v>100</v>
      </c>
      <c r="O2461" s="56">
        <f t="shared" si="874"/>
        <v>100</v>
      </c>
      <c r="P2461" s="56">
        <f t="shared" si="875"/>
        <v>100</v>
      </c>
      <c r="Q2461" s="63"/>
      <c r="R2461" s="56"/>
      <c r="S2461" s="60">
        <f t="shared" si="888"/>
        <v>4.9006700355433974E-3</v>
      </c>
      <c r="T2461" s="64">
        <f t="shared" si="889"/>
        <v>-1.2658227848101333E-2</v>
      </c>
      <c r="V2461" s="65"/>
      <c r="W2461" s="65"/>
      <c r="Y2461" s="15" t="str">
        <f t="shared" si="876"/>
        <v>EASY</v>
      </c>
      <c r="AA2461" s="66">
        <f t="shared" si="890"/>
        <v>4.8659382882183522E-3</v>
      </c>
      <c r="AB2461">
        <f>LOOKUP($B2461,'07_L1政策步階'!$A$4:$A$14,'07_L1政策步階'!$C$4:$C$14)</f>
        <v>1</v>
      </c>
      <c r="AC2461" s="65"/>
      <c r="AD2461" s="65"/>
      <c r="AE2461" s="65"/>
      <c r="AF2461" s="65"/>
      <c r="AG2461" s="65"/>
      <c r="AH2461" s="65"/>
      <c r="AI2461" s="65"/>
      <c r="AJ2461" s="65"/>
      <c r="AK2461" s="65"/>
      <c r="AL2461">
        <f t="shared" si="877"/>
        <v>50</v>
      </c>
      <c r="AM2461">
        <f t="shared" si="878"/>
        <v>100</v>
      </c>
      <c r="AN2461" t="str">
        <f t="shared" si="879"/>
        <v/>
      </c>
      <c r="AO2461" t="str">
        <f t="shared" si="880"/>
        <v/>
      </c>
      <c r="AP2461" t="str">
        <f t="shared" si="881"/>
        <v/>
      </c>
      <c r="AQ2461" t="str">
        <f t="shared" si="882"/>
        <v/>
      </c>
      <c r="AR2461" t="str">
        <f t="shared" si="883"/>
        <v/>
      </c>
      <c r="AS2461" t="str">
        <f t="shared" si="884"/>
        <v/>
      </c>
      <c r="AT2461" t="str">
        <f t="shared" si="885"/>
        <v/>
      </c>
      <c r="AU2461" t="str">
        <f t="shared" si="886"/>
        <v/>
      </c>
      <c r="AV2461" t="str">
        <f t="shared" si="887"/>
        <v/>
      </c>
      <c r="AW2461">
        <f>'01_指標庫'!$H$4*ISNUMBER($F2461)+'01_指標庫'!$H$5*ISNUMBER($AA2461)+'01_指標庫'!$H$6*ISNUMBER($G2461)+'01_指標庫'!$H$7*ISNUMBER($H2461)+'01_指標庫'!$H$8*ISNUMBER($AF2461)+'01_指標庫'!$H$9*ISNUMBER($AG2461)+'01_指標庫'!$H$10*ISNUMBER($AB2461)+'01_指標庫'!$H$11*ISNUMBER($AC2461)+'01_指標庫'!$H$12*ISNUMBER($AD2461)+'01_指標庫'!$H$13*ISNUMBER($AE2461)+'01_指標庫'!$H$14*ISNUMBER($I2461)+'01_指標庫'!$H$15*ISNUMBER($AH2461)+'01_指標庫'!$H$16*ISNUMBER($K2461)+'01_指標庫'!$H$17*ISNUMBER($AI2461)+'01_指標庫'!$H$18*ISNUMBER($AJ2461)+'01_指標庫'!$H$19*ISNUMBER($AK2461)+'01_指標庫'!$H$20*ISNUMBER($BB2461)+'01_指標庫'!$H$21*ISNUMBER($BC2461)</f>
        <v>51</v>
      </c>
      <c r="AX2461">
        <f>IF(AW2461=0,50,ROUND(('01_指標庫'!$H$4*IF(ISNUMBER($F2461),L2461,0)+'01_指標庫'!$H$5*IF(ISNUMBER($AA2461),AL2461,0)+'01_指標庫'!$H$6*IF(ISNUMBER($G2461),M2461,0)+'01_指標庫'!$H$7*IF(ISNUMBER($H2461),N2461,0)+'01_指標庫'!$H$8*IF(ISNUMBER($AF2461),AQ2461,0)+'01_指標庫'!$H$9*IF(ISNUMBER($AG2461),AR2461,0)+'01_指標庫'!$H$10*IF(ISNUMBER($AB2461),AM2461,0)+'01_指標庫'!$H$11*IF(ISNUMBER($AC2461),AN2461,0)+'01_指標庫'!$H$12*IF(ISNUMBER($AD2461),AO2461,0)+'01_指標庫'!$H$13*IF(ISNUMBER($AE2461),AP2461,0)+'01_指標庫'!$H$14*IF(ISNUMBER($I2461),O2461,0)+'01_指標庫'!$H$15*IF(ISNUMBER($AH2461),AS2461,0)+'01_指標庫'!$H$16*IF(ISNUMBER($K2461),P2461,0)+'01_指標庫'!$H$17*IF(ISNUMBER($AI2461),AT2461,0)+'01_指標庫'!$H$18*IF(ISNUMBER($AJ2461),AU2461,0)+'01_指標庫'!$H$19*IF(ISNUMBER($AK2461),AV2461,0)+'01_指標庫'!$H$20*IF(ISNUMBER($BB2461),BB2461,0)+'01_指標庫'!$H$21*IF(ISNUMBER($BC2461),BC2461,0))/AW2461,1))</f>
        <v>98</v>
      </c>
      <c r="AY2461" s="67"/>
      <c r="AZ2461" s="67"/>
      <c r="BA2461" s="66">
        <f t="shared" si="891"/>
        <v>2.5683176898570803E-2</v>
      </c>
      <c r="BB2461">
        <f t="shared" si="892"/>
        <v>100</v>
      </c>
      <c r="BC2461" t="str">
        <f t="shared" si="893"/>
        <v/>
      </c>
    </row>
    <row r="2462" spans="1:55" ht="15" customHeight="1">
      <c r="A2462" s="56">
        <v>2458</v>
      </c>
      <c r="B2462" s="57">
        <v>46129</v>
      </c>
      <c r="C2462" s="56">
        <v>2026</v>
      </c>
      <c r="D2462" s="58" t="s">
        <v>234</v>
      </c>
      <c r="E2462" s="59">
        <v>26672.43</v>
      </c>
      <c r="F2462" s="60">
        <v>8.3806000000000005E-2</v>
      </c>
      <c r="G2462" s="60">
        <v>0</v>
      </c>
      <c r="H2462" s="61">
        <v>0.65310000000000001</v>
      </c>
      <c r="I2462" s="62">
        <v>283</v>
      </c>
      <c r="J2462" s="56" t="s">
        <v>235</v>
      </c>
      <c r="K2462" s="63">
        <v>17.48</v>
      </c>
      <c r="L2462" s="56">
        <f t="shared" si="871"/>
        <v>100</v>
      </c>
      <c r="M2462" s="56">
        <f t="shared" si="872"/>
        <v>100</v>
      </c>
      <c r="N2462" s="56">
        <f t="shared" si="873"/>
        <v>100</v>
      </c>
      <c r="O2462" s="56">
        <f t="shared" si="874"/>
        <v>100</v>
      </c>
      <c r="P2462" s="56">
        <f t="shared" si="875"/>
        <v>100</v>
      </c>
      <c r="Q2462" s="63"/>
      <c r="R2462" s="56"/>
      <c r="S2462" s="60">
        <f t="shared" si="888"/>
        <v>1.288990999886086E-2</v>
      </c>
      <c r="T2462" s="64">
        <f t="shared" si="889"/>
        <v>-2.5641025641025661E-2</v>
      </c>
      <c r="V2462" s="65"/>
      <c r="W2462" s="65"/>
      <c r="Y2462" s="15" t="str">
        <f t="shared" si="876"/>
        <v>EASY</v>
      </c>
      <c r="AA2462" s="66">
        <f t="shared" si="890"/>
        <v>5.4571724053873449E-3</v>
      </c>
      <c r="AB2462">
        <f>LOOKUP($B2462,'07_L1政策步階'!$A$4:$A$14,'07_L1政策步階'!$C$4:$C$14)</f>
        <v>1</v>
      </c>
      <c r="AC2462" s="65"/>
      <c r="AD2462" s="65"/>
      <c r="AE2462" s="65"/>
      <c r="AF2462" s="65"/>
      <c r="AG2462" s="65"/>
      <c r="AH2462" s="65"/>
      <c r="AI2462" s="65"/>
      <c r="AJ2462" s="65"/>
      <c r="AK2462" s="65"/>
      <c r="AL2462">
        <f t="shared" si="877"/>
        <v>100</v>
      </c>
      <c r="AM2462">
        <f t="shared" si="878"/>
        <v>100</v>
      </c>
      <c r="AN2462" t="str">
        <f t="shared" si="879"/>
        <v/>
      </c>
      <c r="AO2462" t="str">
        <f t="shared" si="880"/>
        <v/>
      </c>
      <c r="AP2462" t="str">
        <f t="shared" si="881"/>
        <v/>
      </c>
      <c r="AQ2462" t="str">
        <f t="shared" si="882"/>
        <v/>
      </c>
      <c r="AR2462" t="str">
        <f t="shared" si="883"/>
        <v/>
      </c>
      <c r="AS2462" t="str">
        <f t="shared" si="884"/>
        <v/>
      </c>
      <c r="AT2462" t="str">
        <f t="shared" si="885"/>
        <v/>
      </c>
      <c r="AU2462" t="str">
        <f t="shared" si="886"/>
        <v/>
      </c>
      <c r="AV2462" t="str">
        <f t="shared" si="887"/>
        <v/>
      </c>
      <c r="AW2462">
        <f>'01_指標庫'!$H$4*ISNUMBER($F2462)+'01_指標庫'!$H$5*ISNUMBER($AA2462)+'01_指標庫'!$H$6*ISNUMBER($G2462)+'01_指標庫'!$H$7*ISNUMBER($H2462)+'01_指標庫'!$H$8*ISNUMBER($AF2462)+'01_指標庫'!$H$9*ISNUMBER($AG2462)+'01_指標庫'!$H$10*ISNUMBER($AB2462)+'01_指標庫'!$H$11*ISNUMBER($AC2462)+'01_指標庫'!$H$12*ISNUMBER($AD2462)+'01_指標庫'!$H$13*ISNUMBER($AE2462)+'01_指標庫'!$H$14*ISNUMBER($I2462)+'01_指標庫'!$H$15*ISNUMBER($AH2462)+'01_指標庫'!$H$16*ISNUMBER($K2462)+'01_指標庫'!$H$17*ISNUMBER($AI2462)+'01_指標庫'!$H$18*ISNUMBER($AJ2462)+'01_指標庫'!$H$19*ISNUMBER($AK2462)+'01_指標庫'!$H$20*ISNUMBER($BB2462)+'01_指標庫'!$H$21*ISNUMBER($BC2462)</f>
        <v>51</v>
      </c>
      <c r="AX2462">
        <f>IF(AW2462=0,50,ROUND(('01_指標庫'!$H$4*IF(ISNUMBER($F2462),L2462,0)+'01_指標庫'!$H$5*IF(ISNUMBER($AA2462),AL2462,0)+'01_指標庫'!$H$6*IF(ISNUMBER($G2462),M2462,0)+'01_指標庫'!$H$7*IF(ISNUMBER($H2462),N2462,0)+'01_指標庫'!$H$8*IF(ISNUMBER($AF2462),AQ2462,0)+'01_指標庫'!$H$9*IF(ISNUMBER($AG2462),AR2462,0)+'01_指標庫'!$H$10*IF(ISNUMBER($AB2462),AM2462,0)+'01_指標庫'!$H$11*IF(ISNUMBER($AC2462),AN2462,0)+'01_指標庫'!$H$12*IF(ISNUMBER($AD2462),AO2462,0)+'01_指標庫'!$H$13*IF(ISNUMBER($AE2462),AP2462,0)+'01_指標庫'!$H$14*IF(ISNUMBER($I2462),O2462,0)+'01_指標庫'!$H$15*IF(ISNUMBER($AH2462),AS2462,0)+'01_指標庫'!$H$16*IF(ISNUMBER($K2462),P2462,0)+'01_指標庫'!$H$17*IF(ISNUMBER($AI2462),AT2462,0)+'01_指標庫'!$H$18*IF(ISNUMBER($AJ2462),AU2462,0)+'01_指標庫'!$H$19*IF(ISNUMBER($AK2462),AV2462,0)+'01_指標庫'!$H$20*IF(ISNUMBER($BB2462),BB2462,0)+'01_指標庫'!$H$21*IF(ISNUMBER($BC2462),BC2462,0))/AW2462,1))</f>
        <v>100</v>
      </c>
      <c r="AY2462" s="67"/>
      <c r="AZ2462" s="67"/>
      <c r="BA2462" s="66">
        <f t="shared" si="891"/>
        <v>2.7328550764423643E-2</v>
      </c>
      <c r="BB2462">
        <f t="shared" si="892"/>
        <v>100</v>
      </c>
      <c r="BC2462" t="str">
        <f t="shared" si="893"/>
        <v/>
      </c>
    </row>
    <row r="2463" spans="1:55" ht="15" customHeight="1">
      <c r="A2463" s="56">
        <v>2459</v>
      </c>
      <c r="B2463" s="57">
        <v>46132</v>
      </c>
      <c r="C2463" s="56">
        <v>2026</v>
      </c>
      <c r="D2463" s="58" t="s">
        <v>236</v>
      </c>
      <c r="E2463" s="59">
        <v>26590.34</v>
      </c>
      <c r="F2463" s="60">
        <v>7.9603999999999994E-2</v>
      </c>
      <c r="G2463" s="60">
        <v>-3.078E-3</v>
      </c>
      <c r="H2463" s="61">
        <v>0.63270000000000004</v>
      </c>
      <c r="I2463" s="62">
        <v>287</v>
      </c>
      <c r="J2463" s="56" t="s">
        <v>235</v>
      </c>
      <c r="K2463" s="63">
        <v>18.87</v>
      </c>
      <c r="L2463" s="56">
        <f t="shared" si="871"/>
        <v>100</v>
      </c>
      <c r="M2463" s="56">
        <f t="shared" si="872"/>
        <v>100</v>
      </c>
      <c r="N2463" s="56">
        <f t="shared" si="873"/>
        <v>100</v>
      </c>
      <c r="O2463" s="56">
        <f t="shared" si="874"/>
        <v>100</v>
      </c>
      <c r="P2463" s="56">
        <f t="shared" si="875"/>
        <v>100</v>
      </c>
      <c r="Q2463" s="63"/>
      <c r="R2463" s="56"/>
      <c r="S2463" s="60">
        <f t="shared" si="888"/>
        <v>-3.0777098299630268E-3</v>
      </c>
      <c r="T2463" s="64">
        <f t="shared" si="889"/>
        <v>7.9519450800915381E-2</v>
      </c>
      <c r="V2463" s="65"/>
      <c r="W2463" s="65"/>
      <c r="Y2463" s="15" t="str">
        <f t="shared" si="876"/>
        <v>EASY</v>
      </c>
      <c r="AA2463" s="66">
        <f t="shared" si="890"/>
        <v>6.309111429169123E-3</v>
      </c>
      <c r="AB2463">
        <f>LOOKUP($B2463,'07_L1政策步階'!$A$4:$A$14,'07_L1政策步階'!$C$4:$C$14)</f>
        <v>1</v>
      </c>
      <c r="AC2463" s="65"/>
      <c r="AD2463" s="65"/>
      <c r="AE2463" s="65"/>
      <c r="AF2463" s="65"/>
      <c r="AG2463" s="65"/>
      <c r="AH2463" s="65"/>
      <c r="AI2463" s="65"/>
      <c r="AJ2463" s="65"/>
      <c r="AK2463" s="65"/>
      <c r="AL2463">
        <f t="shared" si="877"/>
        <v>100</v>
      </c>
      <c r="AM2463">
        <f t="shared" si="878"/>
        <v>100</v>
      </c>
      <c r="AN2463" t="str">
        <f t="shared" si="879"/>
        <v/>
      </c>
      <c r="AO2463" t="str">
        <f t="shared" si="880"/>
        <v/>
      </c>
      <c r="AP2463" t="str">
        <f t="shared" si="881"/>
        <v/>
      </c>
      <c r="AQ2463" t="str">
        <f t="shared" si="882"/>
        <v/>
      </c>
      <c r="AR2463" t="str">
        <f t="shared" si="883"/>
        <v/>
      </c>
      <c r="AS2463" t="str">
        <f t="shared" si="884"/>
        <v/>
      </c>
      <c r="AT2463" t="str">
        <f t="shared" si="885"/>
        <v/>
      </c>
      <c r="AU2463" t="str">
        <f t="shared" si="886"/>
        <v/>
      </c>
      <c r="AV2463" t="str">
        <f t="shared" si="887"/>
        <v/>
      </c>
      <c r="AW2463">
        <f>'01_指標庫'!$H$4*ISNUMBER($F2463)+'01_指標庫'!$H$5*ISNUMBER($AA2463)+'01_指標庫'!$H$6*ISNUMBER($G2463)+'01_指標庫'!$H$7*ISNUMBER($H2463)+'01_指標庫'!$H$8*ISNUMBER($AF2463)+'01_指標庫'!$H$9*ISNUMBER($AG2463)+'01_指標庫'!$H$10*ISNUMBER($AB2463)+'01_指標庫'!$H$11*ISNUMBER($AC2463)+'01_指標庫'!$H$12*ISNUMBER($AD2463)+'01_指標庫'!$H$13*ISNUMBER($AE2463)+'01_指標庫'!$H$14*ISNUMBER($I2463)+'01_指標庫'!$H$15*ISNUMBER($AH2463)+'01_指標庫'!$H$16*ISNUMBER($K2463)+'01_指標庫'!$H$17*ISNUMBER($AI2463)+'01_指標庫'!$H$18*ISNUMBER($AJ2463)+'01_指標庫'!$H$19*ISNUMBER($AK2463)+'01_指標庫'!$H$20*ISNUMBER($BB2463)+'01_指標庫'!$H$21*ISNUMBER($BC2463)</f>
        <v>51</v>
      </c>
      <c r="AX2463">
        <f>IF(AW2463=0,50,ROUND(('01_指標庫'!$H$4*IF(ISNUMBER($F2463),L2463,0)+'01_指標庫'!$H$5*IF(ISNUMBER($AA2463),AL2463,0)+'01_指標庫'!$H$6*IF(ISNUMBER($G2463),M2463,0)+'01_指標庫'!$H$7*IF(ISNUMBER($H2463),N2463,0)+'01_指標庫'!$H$8*IF(ISNUMBER($AF2463),AQ2463,0)+'01_指標庫'!$H$9*IF(ISNUMBER($AG2463),AR2463,0)+'01_指標庫'!$H$10*IF(ISNUMBER($AB2463),AM2463,0)+'01_指標庫'!$H$11*IF(ISNUMBER($AC2463),AN2463,0)+'01_指標庫'!$H$12*IF(ISNUMBER($AD2463),AO2463,0)+'01_指標庫'!$H$13*IF(ISNUMBER($AE2463),AP2463,0)+'01_指標庫'!$H$14*IF(ISNUMBER($I2463),O2463,0)+'01_指標庫'!$H$15*IF(ISNUMBER($AH2463),AS2463,0)+'01_指標庫'!$H$16*IF(ISNUMBER($K2463),P2463,0)+'01_指標庫'!$H$17*IF(ISNUMBER($AI2463),AT2463,0)+'01_指標庫'!$H$18*IF(ISNUMBER($AJ2463),AU2463,0)+'01_指標庫'!$H$19*IF(ISNUMBER($AK2463),AV2463,0)+'01_指標庫'!$H$20*IF(ISNUMBER($BB2463),BB2463,0)+'01_指標庫'!$H$21*IF(ISNUMBER($BC2463),BC2463,0))/AW2463,1))</f>
        <v>100</v>
      </c>
      <c r="AY2463" s="67"/>
      <c r="AZ2463" s="67"/>
      <c r="BA2463" s="66">
        <f t="shared" si="891"/>
        <v>2.7131661977659816E-2</v>
      </c>
      <c r="BB2463">
        <f t="shared" si="892"/>
        <v>100</v>
      </c>
      <c r="BC2463" t="str">
        <f t="shared" si="893"/>
        <v/>
      </c>
    </row>
    <row r="2464" spans="1:55" ht="15" customHeight="1">
      <c r="A2464" s="56">
        <v>2460</v>
      </c>
      <c r="B2464" s="57">
        <v>46133</v>
      </c>
      <c r="C2464" s="56">
        <v>2026</v>
      </c>
      <c r="D2464" s="58" t="s">
        <v>237</v>
      </c>
      <c r="E2464" s="59">
        <v>26479.47</v>
      </c>
      <c r="F2464" s="60">
        <v>7.4315000000000006E-2</v>
      </c>
      <c r="G2464" s="60">
        <v>-7.234E-3</v>
      </c>
      <c r="H2464" s="61">
        <v>0.63270000000000004</v>
      </c>
      <c r="I2464" s="62">
        <v>285</v>
      </c>
      <c r="J2464" s="56" t="s">
        <v>235</v>
      </c>
      <c r="K2464" s="63">
        <v>19.5</v>
      </c>
      <c r="L2464" s="56">
        <f t="shared" si="871"/>
        <v>100</v>
      </c>
      <c r="M2464" s="56">
        <f t="shared" si="872"/>
        <v>100</v>
      </c>
      <c r="N2464" s="56">
        <f t="shared" si="873"/>
        <v>100</v>
      </c>
      <c r="O2464" s="56">
        <f t="shared" si="874"/>
        <v>100</v>
      </c>
      <c r="P2464" s="56">
        <f t="shared" si="875"/>
        <v>100</v>
      </c>
      <c r="Q2464" s="63"/>
      <c r="R2464" s="56"/>
      <c r="S2464" s="60">
        <f t="shared" si="888"/>
        <v>-4.1695593211670268E-3</v>
      </c>
      <c r="T2464" s="64">
        <f t="shared" si="889"/>
        <v>3.3386327503974522E-2</v>
      </c>
      <c r="V2464" s="65"/>
      <c r="W2464" s="65"/>
      <c r="Y2464" s="15" t="str">
        <f t="shared" si="876"/>
        <v>EASY</v>
      </c>
      <c r="AA2464" s="66">
        <f t="shared" si="890"/>
        <v>6.7106706658535131E-3</v>
      </c>
      <c r="AB2464">
        <f>LOOKUP($B2464,'07_L1政策步階'!$A$4:$A$14,'07_L1政策步階'!$C$4:$C$14)</f>
        <v>1</v>
      </c>
      <c r="AC2464" s="65"/>
      <c r="AD2464" s="65"/>
      <c r="AE2464" s="65"/>
      <c r="AF2464" s="65"/>
      <c r="AG2464" s="65"/>
      <c r="AH2464" s="65"/>
      <c r="AI2464" s="65"/>
      <c r="AJ2464" s="65"/>
      <c r="AK2464" s="65"/>
      <c r="AL2464">
        <f t="shared" si="877"/>
        <v>100</v>
      </c>
      <c r="AM2464">
        <f t="shared" si="878"/>
        <v>100</v>
      </c>
      <c r="AN2464" t="str">
        <f t="shared" si="879"/>
        <v/>
      </c>
      <c r="AO2464" t="str">
        <f t="shared" si="880"/>
        <v/>
      </c>
      <c r="AP2464" t="str">
        <f t="shared" si="881"/>
        <v/>
      </c>
      <c r="AQ2464" t="str">
        <f t="shared" si="882"/>
        <v/>
      </c>
      <c r="AR2464" t="str">
        <f t="shared" si="883"/>
        <v/>
      </c>
      <c r="AS2464" t="str">
        <f t="shared" si="884"/>
        <v/>
      </c>
      <c r="AT2464" t="str">
        <f t="shared" si="885"/>
        <v/>
      </c>
      <c r="AU2464" t="str">
        <f t="shared" si="886"/>
        <v/>
      </c>
      <c r="AV2464" t="str">
        <f t="shared" si="887"/>
        <v/>
      </c>
      <c r="AW2464">
        <f>'01_指標庫'!$H$4*ISNUMBER($F2464)+'01_指標庫'!$H$5*ISNUMBER($AA2464)+'01_指標庫'!$H$6*ISNUMBER($G2464)+'01_指標庫'!$H$7*ISNUMBER($H2464)+'01_指標庫'!$H$8*ISNUMBER($AF2464)+'01_指標庫'!$H$9*ISNUMBER($AG2464)+'01_指標庫'!$H$10*ISNUMBER($AB2464)+'01_指標庫'!$H$11*ISNUMBER($AC2464)+'01_指標庫'!$H$12*ISNUMBER($AD2464)+'01_指標庫'!$H$13*ISNUMBER($AE2464)+'01_指標庫'!$H$14*ISNUMBER($I2464)+'01_指標庫'!$H$15*ISNUMBER($AH2464)+'01_指標庫'!$H$16*ISNUMBER($K2464)+'01_指標庫'!$H$17*ISNUMBER($AI2464)+'01_指標庫'!$H$18*ISNUMBER($AJ2464)+'01_指標庫'!$H$19*ISNUMBER($AK2464)+'01_指標庫'!$H$20*ISNUMBER($BB2464)+'01_指標庫'!$H$21*ISNUMBER($BC2464)</f>
        <v>51</v>
      </c>
      <c r="AX2464">
        <f>IF(AW2464=0,50,ROUND(('01_指標庫'!$H$4*IF(ISNUMBER($F2464),L2464,0)+'01_指標庫'!$H$5*IF(ISNUMBER($AA2464),AL2464,0)+'01_指標庫'!$H$6*IF(ISNUMBER($G2464),M2464,0)+'01_指標庫'!$H$7*IF(ISNUMBER($H2464),N2464,0)+'01_指標庫'!$H$8*IF(ISNUMBER($AF2464),AQ2464,0)+'01_指標庫'!$H$9*IF(ISNUMBER($AG2464),AR2464,0)+'01_指標庫'!$H$10*IF(ISNUMBER($AB2464),AM2464,0)+'01_指標庫'!$H$11*IF(ISNUMBER($AC2464),AN2464,0)+'01_指標庫'!$H$12*IF(ISNUMBER($AD2464),AO2464,0)+'01_指標庫'!$H$13*IF(ISNUMBER($AE2464),AP2464,0)+'01_指標庫'!$H$14*IF(ISNUMBER($I2464),O2464,0)+'01_指標庫'!$H$15*IF(ISNUMBER($AH2464),AS2464,0)+'01_指標庫'!$H$16*IF(ISNUMBER($K2464),P2464,0)+'01_指標庫'!$H$17*IF(ISNUMBER($AI2464),AT2464,0)+'01_指標庫'!$H$18*IF(ISNUMBER($AJ2464),AU2464,0)+'01_指標庫'!$H$19*IF(ISNUMBER($AK2464),AV2464,0)+'01_指標庫'!$H$20*IF(ISNUMBER($BB2464),BB2464,0)+'01_指標庫'!$H$21*IF(ISNUMBER($BC2464),BC2464,0))/AW2464,1))</f>
        <v>100</v>
      </c>
      <c r="AY2464" s="67"/>
      <c r="AZ2464" s="67"/>
      <c r="BA2464" s="66">
        <f t="shared" si="891"/>
        <v>2.3017539268250786E-2</v>
      </c>
      <c r="BB2464">
        <f t="shared" si="892"/>
        <v>100</v>
      </c>
      <c r="BC2464" t="str">
        <f t="shared" si="893"/>
        <v/>
      </c>
    </row>
    <row r="2465" spans="1:55" ht="15" customHeight="1">
      <c r="A2465" s="56">
        <v>2461</v>
      </c>
      <c r="B2465" s="57">
        <v>46134</v>
      </c>
      <c r="C2465" s="56">
        <v>2026</v>
      </c>
      <c r="D2465" s="58" t="s">
        <v>238</v>
      </c>
      <c r="E2465" s="59">
        <v>26937.279999999999</v>
      </c>
      <c r="F2465" s="60">
        <v>9.1947000000000001E-2</v>
      </c>
      <c r="G2465" s="60">
        <v>0</v>
      </c>
      <c r="H2465" s="61">
        <v>0.63270000000000004</v>
      </c>
      <c r="I2465" s="62">
        <v>284</v>
      </c>
      <c r="J2465" s="56" t="s">
        <v>235</v>
      </c>
      <c r="K2465" s="63">
        <v>18.920000000000002</v>
      </c>
      <c r="L2465" s="56">
        <f t="shared" si="871"/>
        <v>100</v>
      </c>
      <c r="M2465" s="56">
        <f t="shared" si="872"/>
        <v>100</v>
      </c>
      <c r="N2465" s="56">
        <f t="shared" si="873"/>
        <v>100</v>
      </c>
      <c r="O2465" s="56">
        <f t="shared" si="874"/>
        <v>100</v>
      </c>
      <c r="P2465" s="56">
        <f t="shared" si="875"/>
        <v>100</v>
      </c>
      <c r="Q2465" s="63"/>
      <c r="R2465" s="56"/>
      <c r="S2465" s="60">
        <f t="shared" si="888"/>
        <v>1.7289243326999992E-2</v>
      </c>
      <c r="T2465" s="64">
        <f t="shared" si="889"/>
        <v>-2.9743589743589705E-2</v>
      </c>
      <c r="V2465" s="65"/>
      <c r="W2465" s="65"/>
      <c r="Y2465" s="15" t="str">
        <f t="shared" si="876"/>
        <v>EASY</v>
      </c>
      <c r="AA2465" s="66">
        <f t="shared" si="890"/>
        <v>7.1963642337187217E-3</v>
      </c>
      <c r="AB2465">
        <f>LOOKUP($B2465,'07_L1政策步階'!$A$4:$A$14,'07_L1政策步階'!$C$4:$C$14)</f>
        <v>1</v>
      </c>
      <c r="AC2465" s="65"/>
      <c r="AD2465" s="65"/>
      <c r="AE2465" s="65"/>
      <c r="AF2465" s="65"/>
      <c r="AG2465" s="65"/>
      <c r="AH2465" s="65"/>
      <c r="AI2465" s="65"/>
      <c r="AJ2465" s="65"/>
      <c r="AK2465" s="65"/>
      <c r="AL2465">
        <f t="shared" si="877"/>
        <v>100</v>
      </c>
      <c r="AM2465">
        <f t="shared" si="878"/>
        <v>100</v>
      </c>
      <c r="AN2465" t="str">
        <f t="shared" si="879"/>
        <v/>
      </c>
      <c r="AO2465" t="str">
        <f t="shared" si="880"/>
        <v/>
      </c>
      <c r="AP2465" t="str">
        <f t="shared" si="881"/>
        <v/>
      </c>
      <c r="AQ2465" t="str">
        <f t="shared" si="882"/>
        <v/>
      </c>
      <c r="AR2465" t="str">
        <f t="shared" si="883"/>
        <v/>
      </c>
      <c r="AS2465" t="str">
        <f t="shared" si="884"/>
        <v/>
      </c>
      <c r="AT2465" t="str">
        <f t="shared" si="885"/>
        <v/>
      </c>
      <c r="AU2465" t="str">
        <f t="shared" si="886"/>
        <v/>
      </c>
      <c r="AV2465" t="str">
        <f t="shared" si="887"/>
        <v/>
      </c>
      <c r="AW2465">
        <f>'01_指標庫'!$H$4*ISNUMBER($F2465)+'01_指標庫'!$H$5*ISNUMBER($AA2465)+'01_指標庫'!$H$6*ISNUMBER($G2465)+'01_指標庫'!$H$7*ISNUMBER($H2465)+'01_指標庫'!$H$8*ISNUMBER($AF2465)+'01_指標庫'!$H$9*ISNUMBER($AG2465)+'01_指標庫'!$H$10*ISNUMBER($AB2465)+'01_指標庫'!$H$11*ISNUMBER($AC2465)+'01_指標庫'!$H$12*ISNUMBER($AD2465)+'01_指標庫'!$H$13*ISNUMBER($AE2465)+'01_指標庫'!$H$14*ISNUMBER($I2465)+'01_指標庫'!$H$15*ISNUMBER($AH2465)+'01_指標庫'!$H$16*ISNUMBER($K2465)+'01_指標庫'!$H$17*ISNUMBER($AI2465)+'01_指標庫'!$H$18*ISNUMBER($AJ2465)+'01_指標庫'!$H$19*ISNUMBER($AK2465)+'01_指標庫'!$H$20*ISNUMBER($BB2465)+'01_指標庫'!$H$21*ISNUMBER($BC2465)</f>
        <v>51</v>
      </c>
      <c r="AX2465">
        <f>IF(AW2465=0,50,ROUND(('01_指標庫'!$H$4*IF(ISNUMBER($F2465),L2465,0)+'01_指標庫'!$H$5*IF(ISNUMBER($AA2465),AL2465,0)+'01_指標庫'!$H$6*IF(ISNUMBER($G2465),M2465,0)+'01_指標庫'!$H$7*IF(ISNUMBER($H2465),N2465,0)+'01_指標庫'!$H$8*IF(ISNUMBER($AF2465),AQ2465,0)+'01_指標庫'!$H$9*IF(ISNUMBER($AG2465),AR2465,0)+'01_指標庫'!$H$10*IF(ISNUMBER($AB2465),AM2465,0)+'01_指標庫'!$H$11*IF(ISNUMBER($AC2465),AN2465,0)+'01_指標庫'!$H$12*IF(ISNUMBER($AD2465),AO2465,0)+'01_指標庫'!$H$13*IF(ISNUMBER($AE2465),AP2465,0)+'01_指標庫'!$H$14*IF(ISNUMBER($I2465),O2465,0)+'01_指標庫'!$H$15*IF(ISNUMBER($AH2465),AS2465,0)+'01_指標庫'!$H$16*IF(ISNUMBER($K2465),P2465,0)+'01_指標庫'!$H$17*IF(ISNUMBER($AI2465),AT2465,0)+'01_指標庫'!$H$18*IF(ISNUMBER($AJ2465),AU2465,0)+'01_指標庫'!$H$19*IF(ISNUMBER($AK2465),AV2465,0)+'01_指標庫'!$H$20*IF(ISNUMBER($BB2465),BB2465,0)+'01_指標庫'!$H$21*IF(ISNUMBER($BC2465),BC2465,0))/AW2465,1))</f>
        <v>100</v>
      </c>
      <c r="AY2465" s="67"/>
      <c r="AZ2465" s="67"/>
      <c r="BA2465" s="66">
        <f t="shared" si="891"/>
        <v>2.0655939917415544E-2</v>
      </c>
      <c r="BB2465">
        <f t="shared" si="892"/>
        <v>100</v>
      </c>
      <c r="BC2465" t="str">
        <f t="shared" si="893"/>
        <v/>
      </c>
    </row>
    <row r="2466" spans="1:55" ht="15" customHeight="1">
      <c r="A2466" s="56">
        <v>2462</v>
      </c>
      <c r="B2466" s="57">
        <v>46135</v>
      </c>
      <c r="C2466" s="56">
        <v>2026</v>
      </c>
      <c r="D2466" s="58" t="s">
        <v>239</v>
      </c>
      <c r="E2466" s="59">
        <v>26782.63</v>
      </c>
      <c r="F2466" s="60">
        <v>8.4780999999999995E-2</v>
      </c>
      <c r="G2466" s="60">
        <v>-5.7409999999999996E-3</v>
      </c>
      <c r="H2466" s="61">
        <v>0.61219999999999997</v>
      </c>
      <c r="I2466" s="62">
        <v>286</v>
      </c>
      <c r="J2466" s="56" t="s">
        <v>235</v>
      </c>
      <c r="K2466" s="63">
        <v>19.309999999999999</v>
      </c>
      <c r="L2466" s="56">
        <f t="shared" si="871"/>
        <v>100</v>
      </c>
      <c r="M2466" s="56">
        <f t="shared" si="872"/>
        <v>100</v>
      </c>
      <c r="N2466" s="56">
        <f t="shared" si="873"/>
        <v>100</v>
      </c>
      <c r="O2466" s="56">
        <f t="shared" si="874"/>
        <v>100</v>
      </c>
      <c r="P2466" s="56">
        <f t="shared" si="875"/>
        <v>100</v>
      </c>
      <c r="Q2466" s="63"/>
      <c r="R2466" s="56"/>
      <c r="S2466" s="60">
        <f t="shared" si="888"/>
        <v>-5.7411141733685334E-3</v>
      </c>
      <c r="T2466" s="64">
        <f t="shared" si="889"/>
        <v>2.0613107822409882E-2</v>
      </c>
      <c r="V2466" s="65"/>
      <c r="W2466" s="65"/>
      <c r="Y2466" s="15" t="str">
        <f t="shared" si="876"/>
        <v>EASY</v>
      </c>
      <c r="AA2466" s="66">
        <f t="shared" si="890"/>
        <v>7.7047225788411389E-3</v>
      </c>
      <c r="AB2466">
        <f>LOOKUP($B2466,'07_L1政策步階'!$A$4:$A$14,'07_L1政策步階'!$C$4:$C$14)</f>
        <v>1</v>
      </c>
      <c r="AC2466" s="65"/>
      <c r="AD2466" s="65"/>
      <c r="AE2466" s="65"/>
      <c r="AF2466" s="65"/>
      <c r="AG2466" s="65"/>
      <c r="AH2466" s="65"/>
      <c r="AI2466" s="65"/>
      <c r="AJ2466" s="65"/>
      <c r="AK2466" s="65"/>
      <c r="AL2466">
        <f t="shared" si="877"/>
        <v>100</v>
      </c>
      <c r="AM2466">
        <f t="shared" si="878"/>
        <v>100</v>
      </c>
      <c r="AN2466" t="str">
        <f t="shared" si="879"/>
        <v/>
      </c>
      <c r="AO2466" t="str">
        <f t="shared" si="880"/>
        <v/>
      </c>
      <c r="AP2466" t="str">
        <f t="shared" si="881"/>
        <v/>
      </c>
      <c r="AQ2466" t="str">
        <f t="shared" si="882"/>
        <v/>
      </c>
      <c r="AR2466" t="str">
        <f t="shared" si="883"/>
        <v/>
      </c>
      <c r="AS2466" t="str">
        <f t="shared" si="884"/>
        <v/>
      </c>
      <c r="AT2466" t="str">
        <f t="shared" si="885"/>
        <v/>
      </c>
      <c r="AU2466" t="str">
        <f t="shared" si="886"/>
        <v/>
      </c>
      <c r="AV2466" t="str">
        <f t="shared" si="887"/>
        <v/>
      </c>
      <c r="AW2466">
        <f>'01_指標庫'!$H$4*ISNUMBER($F2466)+'01_指標庫'!$H$5*ISNUMBER($AA2466)+'01_指標庫'!$H$6*ISNUMBER($G2466)+'01_指標庫'!$H$7*ISNUMBER($H2466)+'01_指標庫'!$H$8*ISNUMBER($AF2466)+'01_指標庫'!$H$9*ISNUMBER($AG2466)+'01_指標庫'!$H$10*ISNUMBER($AB2466)+'01_指標庫'!$H$11*ISNUMBER($AC2466)+'01_指標庫'!$H$12*ISNUMBER($AD2466)+'01_指標庫'!$H$13*ISNUMBER($AE2466)+'01_指標庫'!$H$14*ISNUMBER($I2466)+'01_指標庫'!$H$15*ISNUMBER($AH2466)+'01_指標庫'!$H$16*ISNUMBER($K2466)+'01_指標庫'!$H$17*ISNUMBER($AI2466)+'01_指標庫'!$H$18*ISNUMBER($AJ2466)+'01_指標庫'!$H$19*ISNUMBER($AK2466)+'01_指標庫'!$H$20*ISNUMBER($BB2466)+'01_指標庫'!$H$21*ISNUMBER($BC2466)</f>
        <v>51</v>
      </c>
      <c r="AX2466">
        <f>IF(AW2466=0,50,ROUND(('01_指標庫'!$H$4*IF(ISNUMBER($F2466),L2466,0)+'01_指標庫'!$H$5*IF(ISNUMBER($AA2466),AL2466,0)+'01_指標庫'!$H$6*IF(ISNUMBER($G2466),M2466,0)+'01_指標庫'!$H$7*IF(ISNUMBER($H2466),N2466,0)+'01_指標庫'!$H$8*IF(ISNUMBER($AF2466),AQ2466,0)+'01_指標庫'!$H$9*IF(ISNUMBER($AG2466),AR2466,0)+'01_指標庫'!$H$10*IF(ISNUMBER($AB2466),AM2466,0)+'01_指標庫'!$H$11*IF(ISNUMBER($AC2466),AN2466,0)+'01_指標庫'!$H$12*IF(ISNUMBER($AD2466),AO2466,0)+'01_指標庫'!$H$13*IF(ISNUMBER($AE2466),AP2466,0)+'01_指標庫'!$H$14*IF(ISNUMBER($I2466),O2466,0)+'01_指標庫'!$H$15*IF(ISNUMBER($AH2466),AS2466,0)+'01_指標庫'!$H$16*IF(ISNUMBER($K2466),P2466,0)+'01_指標庫'!$H$17*IF(ISNUMBER($AI2466),AT2466,0)+'01_指標庫'!$H$18*IF(ISNUMBER($AJ2466),AU2466,0)+'01_指標庫'!$H$19*IF(ISNUMBER($AK2466),AV2466,0)+'01_指標庫'!$H$20*IF(ISNUMBER($BB2466),BB2466,0)+'01_指標庫'!$H$21*IF(ISNUMBER($BC2466),BC2466,0))/AW2466,1))</f>
        <v>100</v>
      </c>
      <c r="AY2466" s="67"/>
      <c r="AZ2466" s="67"/>
      <c r="BA2466" s="66">
        <f t="shared" si="891"/>
        <v>1.7467708823668771E-2</v>
      </c>
      <c r="BB2466">
        <f t="shared" si="892"/>
        <v>100</v>
      </c>
      <c r="BC2466" t="str">
        <f t="shared" si="893"/>
        <v/>
      </c>
    </row>
    <row r="2467" spans="1:55" ht="15" customHeight="1">
      <c r="A2467" s="56">
        <v>2463</v>
      </c>
      <c r="B2467" s="57">
        <v>46136</v>
      </c>
      <c r="C2467" s="56">
        <v>2026</v>
      </c>
      <c r="D2467" s="58" t="s">
        <v>234</v>
      </c>
      <c r="E2467" s="59">
        <v>27303.67</v>
      </c>
      <c r="F2467" s="60">
        <v>0.104892</v>
      </c>
      <c r="G2467" s="60">
        <v>0</v>
      </c>
      <c r="H2467" s="61">
        <v>0.63270000000000004</v>
      </c>
      <c r="I2467" s="62">
        <v>286</v>
      </c>
      <c r="J2467" s="56" t="s">
        <v>235</v>
      </c>
      <c r="K2467" s="63">
        <v>18.71</v>
      </c>
      <c r="L2467" s="56">
        <f t="shared" si="871"/>
        <v>100</v>
      </c>
      <c r="M2467" s="56">
        <f t="shared" si="872"/>
        <v>100</v>
      </c>
      <c r="N2467" s="56">
        <f t="shared" si="873"/>
        <v>100</v>
      </c>
      <c r="O2467" s="56">
        <f t="shared" si="874"/>
        <v>100</v>
      </c>
      <c r="P2467" s="56">
        <f t="shared" si="875"/>
        <v>100</v>
      </c>
      <c r="Q2467" s="63"/>
      <c r="R2467" s="56"/>
      <c r="S2467" s="60">
        <f t="shared" si="888"/>
        <v>1.9454400109324421E-2</v>
      </c>
      <c r="T2467" s="64">
        <f t="shared" si="889"/>
        <v>-3.107198342827544E-2</v>
      </c>
      <c r="V2467" s="65"/>
      <c r="W2467" s="65"/>
      <c r="Y2467" s="15" t="str">
        <f t="shared" si="876"/>
        <v>EASY</v>
      </c>
      <c r="AA2467" s="66">
        <f t="shared" si="890"/>
        <v>8.5012464667868493E-3</v>
      </c>
      <c r="AB2467">
        <f>LOOKUP($B2467,'07_L1政策步階'!$A$4:$A$14,'07_L1政策步階'!$C$4:$C$14)</f>
        <v>1</v>
      </c>
      <c r="AC2467" s="65"/>
      <c r="AD2467" s="65"/>
      <c r="AE2467" s="65"/>
      <c r="AF2467" s="65"/>
      <c r="AG2467" s="65"/>
      <c r="AH2467" s="65"/>
      <c r="AI2467" s="65"/>
      <c r="AJ2467" s="65"/>
      <c r="AK2467" s="65"/>
      <c r="AL2467">
        <f t="shared" si="877"/>
        <v>100</v>
      </c>
      <c r="AM2467">
        <f t="shared" si="878"/>
        <v>100</v>
      </c>
      <c r="AN2467" t="str">
        <f t="shared" si="879"/>
        <v/>
      </c>
      <c r="AO2467" t="str">
        <f t="shared" si="880"/>
        <v/>
      </c>
      <c r="AP2467" t="str">
        <f t="shared" si="881"/>
        <v/>
      </c>
      <c r="AQ2467" t="str">
        <f t="shared" si="882"/>
        <v/>
      </c>
      <c r="AR2467" t="str">
        <f t="shared" si="883"/>
        <v/>
      </c>
      <c r="AS2467" t="str">
        <f t="shared" si="884"/>
        <v/>
      </c>
      <c r="AT2467" t="str">
        <f t="shared" si="885"/>
        <v/>
      </c>
      <c r="AU2467" t="str">
        <f t="shared" si="886"/>
        <v/>
      </c>
      <c r="AV2467" t="str">
        <f t="shared" si="887"/>
        <v/>
      </c>
      <c r="AW2467">
        <f>'01_指標庫'!$H$4*ISNUMBER($F2467)+'01_指標庫'!$H$5*ISNUMBER($AA2467)+'01_指標庫'!$H$6*ISNUMBER($G2467)+'01_指標庫'!$H$7*ISNUMBER($H2467)+'01_指標庫'!$H$8*ISNUMBER($AF2467)+'01_指標庫'!$H$9*ISNUMBER($AG2467)+'01_指標庫'!$H$10*ISNUMBER($AB2467)+'01_指標庫'!$H$11*ISNUMBER($AC2467)+'01_指標庫'!$H$12*ISNUMBER($AD2467)+'01_指標庫'!$H$13*ISNUMBER($AE2467)+'01_指標庫'!$H$14*ISNUMBER($I2467)+'01_指標庫'!$H$15*ISNUMBER($AH2467)+'01_指標庫'!$H$16*ISNUMBER($K2467)+'01_指標庫'!$H$17*ISNUMBER($AI2467)+'01_指標庫'!$H$18*ISNUMBER($AJ2467)+'01_指標庫'!$H$19*ISNUMBER($AK2467)+'01_指標庫'!$H$20*ISNUMBER($BB2467)+'01_指標庫'!$H$21*ISNUMBER($BC2467)</f>
        <v>51</v>
      </c>
      <c r="AX2467">
        <f>IF(AW2467=0,50,ROUND(('01_指標庫'!$H$4*IF(ISNUMBER($F2467),L2467,0)+'01_指標庫'!$H$5*IF(ISNUMBER($AA2467),AL2467,0)+'01_指標庫'!$H$6*IF(ISNUMBER($G2467),M2467,0)+'01_指標庫'!$H$7*IF(ISNUMBER($H2467),N2467,0)+'01_指標庫'!$H$8*IF(ISNUMBER($AF2467),AQ2467,0)+'01_指標庫'!$H$9*IF(ISNUMBER($AG2467),AR2467,0)+'01_指標庫'!$H$10*IF(ISNUMBER($AB2467),AM2467,0)+'01_指標庫'!$H$11*IF(ISNUMBER($AC2467),AN2467,0)+'01_指標庫'!$H$12*IF(ISNUMBER($AD2467),AO2467,0)+'01_指標庫'!$H$13*IF(ISNUMBER($AE2467),AP2467,0)+'01_指標庫'!$H$14*IF(ISNUMBER($I2467),O2467,0)+'01_指標庫'!$H$15*IF(ISNUMBER($AH2467),AS2467,0)+'01_指標庫'!$H$16*IF(ISNUMBER($K2467),P2467,0)+'01_指標庫'!$H$17*IF(ISNUMBER($AI2467),AT2467,0)+'01_指標庫'!$H$18*IF(ISNUMBER($AJ2467),AU2467,0)+'01_指標庫'!$H$19*IF(ISNUMBER($AK2467),AV2467,0)+'01_指標庫'!$H$20*IF(ISNUMBER($BB2467),BB2467,0)+'01_指標庫'!$H$21*IF(ISNUMBER($BC2467),BC2467,0))/AW2467,1))</f>
        <v>100</v>
      </c>
      <c r="AY2467" s="67"/>
      <c r="AZ2467" s="67"/>
      <c r="BA2467" s="66">
        <f t="shared" si="891"/>
        <v>1.3827059947124187E-2</v>
      </c>
      <c r="BB2467">
        <f t="shared" si="892"/>
        <v>100</v>
      </c>
      <c r="BC2467" t="str">
        <f t="shared" si="893"/>
        <v/>
      </c>
    </row>
    <row r="2468" spans="1:55" ht="15" customHeight="1">
      <c r="A2468" s="56">
        <v>2464</v>
      </c>
      <c r="B2468" s="57">
        <v>46139</v>
      </c>
      <c r="C2468" s="56">
        <v>2026</v>
      </c>
      <c r="D2468" s="58" t="s">
        <v>236</v>
      </c>
      <c r="E2468" s="59">
        <v>27305.68</v>
      </c>
      <c r="F2468" s="60">
        <v>0.103973</v>
      </c>
      <c r="G2468" s="60">
        <v>0</v>
      </c>
      <c r="H2468" s="61">
        <v>0.63270000000000004</v>
      </c>
      <c r="I2468" s="62">
        <v>284</v>
      </c>
      <c r="J2468" s="56" t="s">
        <v>235</v>
      </c>
      <c r="K2468" s="63">
        <v>18.02</v>
      </c>
      <c r="L2468" s="56">
        <f t="shared" si="871"/>
        <v>100</v>
      </c>
      <c r="M2468" s="56">
        <f t="shared" si="872"/>
        <v>100</v>
      </c>
      <c r="N2468" s="56">
        <f t="shared" si="873"/>
        <v>100</v>
      </c>
      <c r="O2468" s="56">
        <f t="shared" si="874"/>
        <v>100</v>
      </c>
      <c r="P2468" s="56">
        <f t="shared" si="875"/>
        <v>100</v>
      </c>
      <c r="Q2468" s="63"/>
      <c r="R2468" s="56"/>
      <c r="S2468" s="60">
        <f t="shared" si="888"/>
        <v>7.3616477198834573E-5</v>
      </c>
      <c r="T2468" s="64">
        <f t="shared" si="889"/>
        <v>-3.6878674505611997E-2</v>
      </c>
      <c r="V2468" s="65"/>
      <c r="W2468" s="65"/>
      <c r="Y2468" s="15" t="str">
        <f t="shared" si="876"/>
        <v>EASY</v>
      </c>
      <c r="AA2468" s="66">
        <f t="shared" si="890"/>
        <v>9.7056214446404887E-3</v>
      </c>
      <c r="AB2468">
        <f>LOOKUP($B2468,'07_L1政策步階'!$A$4:$A$14,'07_L1政策步階'!$C$4:$C$14)</f>
        <v>1</v>
      </c>
      <c r="AC2468" s="65"/>
      <c r="AD2468" s="65"/>
      <c r="AE2468" s="65"/>
      <c r="AF2468" s="65"/>
      <c r="AG2468" s="65"/>
      <c r="AH2468" s="65"/>
      <c r="AI2468" s="65"/>
      <c r="AJ2468" s="65"/>
      <c r="AK2468" s="65"/>
      <c r="AL2468">
        <f t="shared" si="877"/>
        <v>100</v>
      </c>
      <c r="AM2468">
        <f t="shared" si="878"/>
        <v>100</v>
      </c>
      <c r="AN2468" t="str">
        <f t="shared" si="879"/>
        <v/>
      </c>
      <c r="AO2468" t="str">
        <f t="shared" si="880"/>
        <v/>
      </c>
      <c r="AP2468" t="str">
        <f t="shared" si="881"/>
        <v/>
      </c>
      <c r="AQ2468" t="str">
        <f t="shared" si="882"/>
        <v/>
      </c>
      <c r="AR2468" t="str">
        <f t="shared" si="883"/>
        <v/>
      </c>
      <c r="AS2468" t="str">
        <f t="shared" si="884"/>
        <v/>
      </c>
      <c r="AT2468" t="str">
        <f t="shared" si="885"/>
        <v/>
      </c>
      <c r="AU2468" t="str">
        <f t="shared" si="886"/>
        <v/>
      </c>
      <c r="AV2468" t="str">
        <f t="shared" si="887"/>
        <v/>
      </c>
      <c r="AW2468">
        <f>'01_指標庫'!$H$4*ISNUMBER($F2468)+'01_指標庫'!$H$5*ISNUMBER($AA2468)+'01_指標庫'!$H$6*ISNUMBER($G2468)+'01_指標庫'!$H$7*ISNUMBER($H2468)+'01_指標庫'!$H$8*ISNUMBER($AF2468)+'01_指標庫'!$H$9*ISNUMBER($AG2468)+'01_指標庫'!$H$10*ISNUMBER($AB2468)+'01_指標庫'!$H$11*ISNUMBER($AC2468)+'01_指標庫'!$H$12*ISNUMBER($AD2468)+'01_指標庫'!$H$13*ISNUMBER($AE2468)+'01_指標庫'!$H$14*ISNUMBER($I2468)+'01_指標庫'!$H$15*ISNUMBER($AH2468)+'01_指標庫'!$H$16*ISNUMBER($K2468)+'01_指標庫'!$H$17*ISNUMBER($AI2468)+'01_指標庫'!$H$18*ISNUMBER($AJ2468)+'01_指標庫'!$H$19*ISNUMBER($AK2468)+'01_指標庫'!$H$20*ISNUMBER($BB2468)+'01_指標庫'!$H$21*ISNUMBER($BC2468)</f>
        <v>51</v>
      </c>
      <c r="AX2468">
        <f>IF(AW2468=0,50,ROUND(('01_指標庫'!$H$4*IF(ISNUMBER($F2468),L2468,0)+'01_指標庫'!$H$5*IF(ISNUMBER($AA2468),AL2468,0)+'01_指標庫'!$H$6*IF(ISNUMBER($G2468),M2468,0)+'01_指標庫'!$H$7*IF(ISNUMBER($H2468),N2468,0)+'01_指標庫'!$H$8*IF(ISNUMBER($AF2468),AQ2468,0)+'01_指標庫'!$H$9*IF(ISNUMBER($AG2468),AR2468,0)+'01_指標庫'!$H$10*IF(ISNUMBER($AB2468),AM2468,0)+'01_指標庫'!$H$11*IF(ISNUMBER($AC2468),AN2468,0)+'01_指標庫'!$H$12*IF(ISNUMBER($AD2468),AO2468,0)+'01_指標庫'!$H$13*IF(ISNUMBER($AE2468),AP2468,0)+'01_指標庫'!$H$14*IF(ISNUMBER($I2468),O2468,0)+'01_指標庫'!$H$15*IF(ISNUMBER($AH2468),AS2468,0)+'01_指標庫'!$H$16*IF(ISNUMBER($K2468),P2468,0)+'01_指標庫'!$H$17*IF(ISNUMBER($AI2468),AT2468,0)+'01_指標庫'!$H$18*IF(ISNUMBER($AJ2468),AU2468,0)+'01_指標庫'!$H$19*IF(ISNUMBER($AK2468),AV2468,0)+'01_指標庫'!$H$20*IF(ISNUMBER($BB2468),BB2468,0)+'01_指標庫'!$H$21*IF(ISNUMBER($BC2468),BC2468,0))/AW2468,1))</f>
        <v>100</v>
      </c>
      <c r="AY2468" s="67"/>
      <c r="AZ2468" s="67"/>
      <c r="BA2468" s="66">
        <f t="shared" si="891"/>
        <v>1.1883532241640848E-2</v>
      </c>
      <c r="BB2468">
        <f t="shared" si="892"/>
        <v>100</v>
      </c>
      <c r="BC2468" t="str">
        <f t="shared" si="893"/>
        <v/>
      </c>
    </row>
    <row r="2469" spans="1:55" ht="15" customHeight="1">
      <c r="A2469" s="56">
        <v>2465</v>
      </c>
      <c r="B2469" s="57">
        <v>46140</v>
      </c>
      <c r="C2469" s="56">
        <v>2026</v>
      </c>
      <c r="D2469" s="58" t="s">
        <v>237</v>
      </c>
      <c r="E2469" s="59">
        <v>27029.01</v>
      </c>
      <c r="F2469" s="60">
        <v>9.1849E-2</v>
      </c>
      <c r="G2469" s="60">
        <v>-1.0132E-2</v>
      </c>
      <c r="H2469" s="61">
        <v>0.63270000000000004</v>
      </c>
      <c r="I2469" s="62">
        <v>285</v>
      </c>
      <c r="J2469" s="56" t="s">
        <v>235</v>
      </c>
      <c r="K2469" s="63">
        <v>17.829999999999998</v>
      </c>
      <c r="L2469" s="56">
        <f t="shared" si="871"/>
        <v>100</v>
      </c>
      <c r="M2469" s="56">
        <f t="shared" si="872"/>
        <v>100</v>
      </c>
      <c r="N2469" s="56">
        <f t="shared" si="873"/>
        <v>100</v>
      </c>
      <c r="O2469" s="56">
        <f t="shared" si="874"/>
        <v>100</v>
      </c>
      <c r="P2469" s="56">
        <f t="shared" si="875"/>
        <v>100</v>
      </c>
      <c r="Q2469" s="63"/>
      <c r="R2469" s="56"/>
      <c r="S2469" s="60">
        <f t="shared" si="888"/>
        <v>-1.0132324117180125E-2</v>
      </c>
      <c r="T2469" s="64">
        <f t="shared" si="889"/>
        <v>-1.0543840177580588E-2</v>
      </c>
      <c r="V2469" s="65"/>
      <c r="W2469" s="65"/>
      <c r="Y2469" s="15" t="str">
        <f t="shared" si="876"/>
        <v>EASY</v>
      </c>
      <c r="AA2469" s="66">
        <f t="shared" si="890"/>
        <v>1.0694396732348954E-2</v>
      </c>
      <c r="AB2469">
        <f>LOOKUP($B2469,'07_L1政策步階'!$A$4:$A$14,'07_L1政策步階'!$C$4:$C$14)</f>
        <v>1</v>
      </c>
      <c r="AC2469" s="65"/>
      <c r="AD2469" s="65"/>
      <c r="AE2469" s="65"/>
      <c r="AF2469" s="65"/>
      <c r="AG2469" s="65"/>
      <c r="AH2469" s="65"/>
      <c r="AI2469" s="65"/>
      <c r="AJ2469" s="65"/>
      <c r="AK2469" s="65"/>
      <c r="AL2469">
        <f t="shared" si="877"/>
        <v>100</v>
      </c>
      <c r="AM2469">
        <f t="shared" si="878"/>
        <v>100</v>
      </c>
      <c r="AN2469" t="str">
        <f t="shared" si="879"/>
        <v/>
      </c>
      <c r="AO2469" t="str">
        <f t="shared" si="880"/>
        <v/>
      </c>
      <c r="AP2469" t="str">
        <f t="shared" si="881"/>
        <v/>
      </c>
      <c r="AQ2469" t="str">
        <f t="shared" si="882"/>
        <v/>
      </c>
      <c r="AR2469" t="str">
        <f t="shared" si="883"/>
        <v/>
      </c>
      <c r="AS2469" t="str">
        <f t="shared" si="884"/>
        <v/>
      </c>
      <c r="AT2469" t="str">
        <f t="shared" si="885"/>
        <v/>
      </c>
      <c r="AU2469" t="str">
        <f t="shared" si="886"/>
        <v/>
      </c>
      <c r="AV2469" t="str">
        <f t="shared" si="887"/>
        <v/>
      </c>
      <c r="AW2469">
        <f>'01_指標庫'!$H$4*ISNUMBER($F2469)+'01_指標庫'!$H$5*ISNUMBER($AA2469)+'01_指標庫'!$H$6*ISNUMBER($G2469)+'01_指標庫'!$H$7*ISNUMBER($H2469)+'01_指標庫'!$H$8*ISNUMBER($AF2469)+'01_指標庫'!$H$9*ISNUMBER($AG2469)+'01_指標庫'!$H$10*ISNUMBER($AB2469)+'01_指標庫'!$H$11*ISNUMBER($AC2469)+'01_指標庫'!$H$12*ISNUMBER($AD2469)+'01_指標庫'!$H$13*ISNUMBER($AE2469)+'01_指標庫'!$H$14*ISNUMBER($I2469)+'01_指標庫'!$H$15*ISNUMBER($AH2469)+'01_指標庫'!$H$16*ISNUMBER($K2469)+'01_指標庫'!$H$17*ISNUMBER($AI2469)+'01_指標庫'!$H$18*ISNUMBER($AJ2469)+'01_指標庫'!$H$19*ISNUMBER($AK2469)+'01_指標庫'!$H$20*ISNUMBER($BB2469)+'01_指標庫'!$H$21*ISNUMBER($BC2469)</f>
        <v>51</v>
      </c>
      <c r="AX2469">
        <f>IF(AW2469=0,50,ROUND(('01_指標庫'!$H$4*IF(ISNUMBER($F2469),L2469,0)+'01_指標庫'!$H$5*IF(ISNUMBER($AA2469),AL2469,0)+'01_指標庫'!$H$6*IF(ISNUMBER($G2469),M2469,0)+'01_指標庫'!$H$7*IF(ISNUMBER($H2469),N2469,0)+'01_指標庫'!$H$8*IF(ISNUMBER($AF2469),AQ2469,0)+'01_指標庫'!$H$9*IF(ISNUMBER($AG2469),AR2469,0)+'01_指標庫'!$H$10*IF(ISNUMBER($AB2469),AM2469,0)+'01_指標庫'!$H$11*IF(ISNUMBER($AC2469),AN2469,0)+'01_指標庫'!$H$12*IF(ISNUMBER($AD2469),AO2469,0)+'01_指標庫'!$H$13*IF(ISNUMBER($AE2469),AP2469,0)+'01_指標庫'!$H$14*IF(ISNUMBER($I2469),O2469,0)+'01_指標庫'!$H$15*IF(ISNUMBER($AH2469),AS2469,0)+'01_指標庫'!$H$16*IF(ISNUMBER($K2469),P2469,0)+'01_指標庫'!$H$17*IF(ISNUMBER($AI2469),AT2469,0)+'01_指標庫'!$H$18*IF(ISNUMBER($AJ2469),AU2469,0)+'01_指標庫'!$H$19*IF(ISNUMBER($AK2469),AV2469,0)+'01_指標庫'!$H$20*IF(ISNUMBER($BB2469),BB2469,0)+'01_指標庫'!$H$21*IF(ISNUMBER($BC2469),BC2469,0))/AW2469,1))</f>
        <v>100</v>
      </c>
      <c r="AY2469" s="67"/>
      <c r="AZ2469" s="67"/>
      <c r="BA2469" s="66">
        <f t="shared" si="891"/>
        <v>1.150228653925911E-2</v>
      </c>
      <c r="BB2469">
        <f t="shared" si="892"/>
        <v>100</v>
      </c>
      <c r="BC2469" t="str">
        <f t="shared" si="893"/>
        <v/>
      </c>
    </row>
    <row r="2470" spans="1:55" ht="15" customHeight="1">
      <c r="A2470" s="56">
        <v>2466</v>
      </c>
      <c r="B2470" s="57">
        <v>46141</v>
      </c>
      <c r="C2470" s="56">
        <v>2026</v>
      </c>
      <c r="D2470" s="58" t="s">
        <v>238</v>
      </c>
      <c r="E2470" s="59">
        <v>27186.98</v>
      </c>
      <c r="F2470" s="60">
        <v>9.7270999999999996E-2</v>
      </c>
      <c r="G2470" s="60">
        <v>-4.3470000000000002E-3</v>
      </c>
      <c r="H2470" s="61">
        <v>0.65310000000000001</v>
      </c>
      <c r="I2470" s="62">
        <v>282</v>
      </c>
      <c r="J2470" s="56" t="s">
        <v>235</v>
      </c>
      <c r="K2470" s="63">
        <v>18.809999999999999</v>
      </c>
      <c r="L2470" s="56">
        <f t="shared" si="871"/>
        <v>100</v>
      </c>
      <c r="M2470" s="56">
        <f t="shared" si="872"/>
        <v>100</v>
      </c>
      <c r="N2470" s="56">
        <f t="shared" si="873"/>
        <v>100</v>
      </c>
      <c r="O2470" s="56">
        <f t="shared" si="874"/>
        <v>100</v>
      </c>
      <c r="P2470" s="56">
        <f t="shared" si="875"/>
        <v>100</v>
      </c>
      <c r="Q2470" s="63"/>
      <c r="R2470" s="56"/>
      <c r="S2470" s="60">
        <f t="shared" si="888"/>
        <v>5.8444611918824219E-3</v>
      </c>
      <c r="T2470" s="64">
        <f t="shared" si="889"/>
        <v>5.4963544587773416E-2</v>
      </c>
      <c r="V2470" s="65"/>
      <c r="W2470" s="65"/>
      <c r="Y2470" s="15" t="str">
        <f t="shared" si="876"/>
        <v>EASY</v>
      </c>
      <c r="AA2470" s="66">
        <f t="shared" si="890"/>
        <v>1.1817185815710118E-2</v>
      </c>
      <c r="AB2470">
        <f>LOOKUP($B2470,'07_L1政策步階'!$A$4:$A$14,'07_L1政策步階'!$C$4:$C$14)</f>
        <v>1</v>
      </c>
      <c r="AC2470" s="65"/>
      <c r="AD2470" s="65"/>
      <c r="AE2470" s="65"/>
      <c r="AF2470" s="65"/>
      <c r="AG2470" s="65"/>
      <c r="AH2470" s="65"/>
      <c r="AI2470" s="65"/>
      <c r="AJ2470" s="65"/>
      <c r="AK2470" s="65"/>
      <c r="AL2470">
        <f t="shared" si="877"/>
        <v>100</v>
      </c>
      <c r="AM2470">
        <f t="shared" si="878"/>
        <v>100</v>
      </c>
      <c r="AN2470" t="str">
        <f t="shared" si="879"/>
        <v/>
      </c>
      <c r="AO2470" t="str">
        <f t="shared" si="880"/>
        <v/>
      </c>
      <c r="AP2470" t="str">
        <f t="shared" si="881"/>
        <v/>
      </c>
      <c r="AQ2470" t="str">
        <f t="shared" si="882"/>
        <v/>
      </c>
      <c r="AR2470" t="str">
        <f t="shared" si="883"/>
        <v/>
      </c>
      <c r="AS2470" t="str">
        <f t="shared" si="884"/>
        <v/>
      </c>
      <c r="AT2470" t="str">
        <f t="shared" si="885"/>
        <v/>
      </c>
      <c r="AU2470" t="str">
        <f t="shared" si="886"/>
        <v/>
      </c>
      <c r="AV2470" t="str">
        <f t="shared" si="887"/>
        <v/>
      </c>
      <c r="AW2470">
        <f>'01_指標庫'!$H$4*ISNUMBER($F2470)+'01_指標庫'!$H$5*ISNUMBER($AA2470)+'01_指標庫'!$H$6*ISNUMBER($G2470)+'01_指標庫'!$H$7*ISNUMBER($H2470)+'01_指標庫'!$H$8*ISNUMBER($AF2470)+'01_指標庫'!$H$9*ISNUMBER($AG2470)+'01_指標庫'!$H$10*ISNUMBER($AB2470)+'01_指標庫'!$H$11*ISNUMBER($AC2470)+'01_指標庫'!$H$12*ISNUMBER($AD2470)+'01_指標庫'!$H$13*ISNUMBER($AE2470)+'01_指標庫'!$H$14*ISNUMBER($I2470)+'01_指標庫'!$H$15*ISNUMBER($AH2470)+'01_指標庫'!$H$16*ISNUMBER($K2470)+'01_指標庫'!$H$17*ISNUMBER($AI2470)+'01_指標庫'!$H$18*ISNUMBER($AJ2470)+'01_指標庫'!$H$19*ISNUMBER($AK2470)+'01_指標庫'!$H$20*ISNUMBER($BB2470)+'01_指標庫'!$H$21*ISNUMBER($BC2470)</f>
        <v>51</v>
      </c>
      <c r="AX2470">
        <f>IF(AW2470=0,50,ROUND(('01_指標庫'!$H$4*IF(ISNUMBER($F2470),L2470,0)+'01_指標庫'!$H$5*IF(ISNUMBER($AA2470),AL2470,0)+'01_指標庫'!$H$6*IF(ISNUMBER($G2470),M2470,0)+'01_指標庫'!$H$7*IF(ISNUMBER($H2470),N2470,0)+'01_指標庫'!$H$8*IF(ISNUMBER($AF2470),AQ2470,0)+'01_指標庫'!$H$9*IF(ISNUMBER($AG2470),AR2470,0)+'01_指標庫'!$H$10*IF(ISNUMBER($AB2470),AM2470,0)+'01_指標庫'!$H$11*IF(ISNUMBER($AC2470),AN2470,0)+'01_指標庫'!$H$12*IF(ISNUMBER($AD2470),AO2470,0)+'01_指標庫'!$H$13*IF(ISNUMBER($AE2470),AP2470,0)+'01_指標庫'!$H$14*IF(ISNUMBER($I2470),O2470,0)+'01_指標庫'!$H$15*IF(ISNUMBER($AH2470),AS2470,0)+'01_指標庫'!$H$16*IF(ISNUMBER($K2470),P2470,0)+'01_指標庫'!$H$17*IF(ISNUMBER($AI2470),AT2470,0)+'01_指標庫'!$H$18*IF(ISNUMBER($AJ2470),AU2470,0)+'01_指標庫'!$H$19*IF(ISNUMBER($AK2470),AV2470,0)+'01_指標庫'!$H$20*IF(ISNUMBER($BB2470),BB2470,0)+'01_指標庫'!$H$21*IF(ISNUMBER($BC2470),BC2470,0))/AW2470,1))</f>
        <v>94.1</v>
      </c>
      <c r="AY2470" s="71">
        <v>445.26</v>
      </c>
      <c r="AZ2470" s="71">
        <v>449.99</v>
      </c>
      <c r="BA2470" s="66">
        <f t="shared" si="891"/>
        <v>9.6621445370754788E-3</v>
      </c>
      <c r="BB2470">
        <f t="shared" si="892"/>
        <v>50</v>
      </c>
      <c r="BC2470" t="str">
        <f t="shared" si="893"/>
        <v/>
      </c>
    </row>
    <row r="2471" spans="1:55" ht="15" customHeight="1">
      <c r="A2471" s="56">
        <v>2467</v>
      </c>
      <c r="B2471" s="57">
        <v>46142</v>
      </c>
      <c r="C2471" s="56">
        <v>2026</v>
      </c>
      <c r="D2471" s="58" t="s">
        <v>239</v>
      </c>
      <c r="E2471" s="59">
        <v>27452.12</v>
      </c>
      <c r="F2471" s="60">
        <v>0.10695200000000001</v>
      </c>
      <c r="G2471" s="60">
        <v>0</v>
      </c>
      <c r="H2471" s="61">
        <v>0.67349999999999999</v>
      </c>
      <c r="I2471" s="62">
        <v>283</v>
      </c>
      <c r="J2471" s="56" t="s">
        <v>235</v>
      </c>
      <c r="K2471" s="63">
        <v>16.89</v>
      </c>
      <c r="L2471" s="56">
        <f t="shared" si="871"/>
        <v>100</v>
      </c>
      <c r="M2471" s="56">
        <f t="shared" si="872"/>
        <v>100</v>
      </c>
      <c r="N2471" s="56">
        <f t="shared" si="873"/>
        <v>100</v>
      </c>
      <c r="O2471" s="56">
        <f t="shared" si="874"/>
        <v>100</v>
      </c>
      <c r="P2471" s="56">
        <f t="shared" si="875"/>
        <v>100</v>
      </c>
      <c r="Q2471" s="63"/>
      <c r="R2471" s="56"/>
      <c r="S2471" s="60">
        <f t="shared" si="888"/>
        <v>9.7524623919242881E-3</v>
      </c>
      <c r="T2471" s="64">
        <f t="shared" si="889"/>
        <v>-0.10207336523125987</v>
      </c>
      <c r="V2471" s="65"/>
      <c r="W2471" s="65"/>
      <c r="Y2471" s="15" t="str">
        <f t="shared" si="876"/>
        <v>EASY</v>
      </c>
      <c r="AA2471" s="66">
        <f t="shared" si="890"/>
        <v>1.2944514754074987E-2</v>
      </c>
      <c r="AB2471">
        <f>LOOKUP($B2471,'07_L1政策步階'!$A$4:$A$14,'07_L1政策步階'!$C$4:$C$14)</f>
        <v>1</v>
      </c>
      <c r="AC2471" s="65"/>
      <c r="AD2471" s="65"/>
      <c r="AE2471" s="65"/>
      <c r="AF2471" s="65"/>
      <c r="AG2471" s="65"/>
      <c r="AH2471" s="65"/>
      <c r="AI2471" s="65"/>
      <c r="AJ2471" s="65"/>
      <c r="AK2471" s="65"/>
      <c r="AL2471">
        <f t="shared" si="877"/>
        <v>100</v>
      </c>
      <c r="AM2471">
        <f t="shared" si="878"/>
        <v>100</v>
      </c>
      <c r="AN2471" t="str">
        <f t="shared" si="879"/>
        <v/>
      </c>
      <c r="AO2471" t="str">
        <f t="shared" si="880"/>
        <v/>
      </c>
      <c r="AP2471" t="str">
        <f t="shared" si="881"/>
        <v/>
      </c>
      <c r="AQ2471" t="str">
        <f t="shared" si="882"/>
        <v/>
      </c>
      <c r="AR2471" t="str">
        <f t="shared" si="883"/>
        <v/>
      </c>
      <c r="AS2471" t="str">
        <f t="shared" si="884"/>
        <v/>
      </c>
      <c r="AT2471" t="str">
        <f t="shared" si="885"/>
        <v/>
      </c>
      <c r="AU2471" t="str">
        <f t="shared" si="886"/>
        <v/>
      </c>
      <c r="AV2471" t="str">
        <f t="shared" si="887"/>
        <v/>
      </c>
      <c r="AW2471">
        <f>'01_指標庫'!$H$4*ISNUMBER($F2471)+'01_指標庫'!$H$5*ISNUMBER($AA2471)+'01_指標庫'!$H$6*ISNUMBER($G2471)+'01_指標庫'!$H$7*ISNUMBER($H2471)+'01_指標庫'!$H$8*ISNUMBER($AF2471)+'01_指標庫'!$H$9*ISNUMBER($AG2471)+'01_指標庫'!$H$10*ISNUMBER($AB2471)+'01_指標庫'!$H$11*ISNUMBER($AC2471)+'01_指標庫'!$H$12*ISNUMBER($AD2471)+'01_指標庫'!$H$13*ISNUMBER($AE2471)+'01_指標庫'!$H$14*ISNUMBER($I2471)+'01_指標庫'!$H$15*ISNUMBER($AH2471)+'01_指標庫'!$H$16*ISNUMBER($K2471)+'01_指標庫'!$H$17*ISNUMBER($AI2471)+'01_指標庫'!$H$18*ISNUMBER($AJ2471)+'01_指標庫'!$H$19*ISNUMBER($AK2471)+'01_指標庫'!$H$20*ISNUMBER($BB2471)+'01_指標庫'!$H$21*ISNUMBER($BC2471)</f>
        <v>77</v>
      </c>
      <c r="AX2471">
        <f>IF(AW2471=0,50,ROUND(('01_指標庫'!$H$4*IF(ISNUMBER($F2471),L2471,0)+'01_指標庫'!$H$5*IF(ISNUMBER($AA2471),AL2471,0)+'01_指標庫'!$H$6*IF(ISNUMBER($G2471),M2471,0)+'01_指標庫'!$H$7*IF(ISNUMBER($H2471),N2471,0)+'01_指標庫'!$H$8*IF(ISNUMBER($AF2471),AQ2471,0)+'01_指標庫'!$H$9*IF(ISNUMBER($AG2471),AR2471,0)+'01_指標庫'!$H$10*IF(ISNUMBER($AB2471),AM2471,0)+'01_指標庫'!$H$11*IF(ISNUMBER($AC2471),AN2471,0)+'01_指標庫'!$H$12*IF(ISNUMBER($AD2471),AO2471,0)+'01_指標庫'!$H$13*IF(ISNUMBER($AE2471),AP2471,0)+'01_指標庫'!$H$14*IF(ISNUMBER($I2471),O2471,0)+'01_指標庫'!$H$15*IF(ISNUMBER($AH2471),AS2471,0)+'01_指標庫'!$H$16*IF(ISNUMBER($K2471),P2471,0)+'01_指標庫'!$H$17*IF(ISNUMBER($AI2471),AT2471,0)+'01_指標庫'!$H$18*IF(ISNUMBER($AJ2471),AU2471,0)+'01_指標庫'!$H$19*IF(ISNUMBER($AK2471),AV2471,0)+'01_指標庫'!$H$20*IF(ISNUMBER($BB2471),BB2471,0)+'01_指標庫'!$H$21*IF(ISNUMBER($BC2471),BC2471,0))/AW2471,1))</f>
        <v>100</v>
      </c>
      <c r="AY2471" s="71">
        <v>455.7</v>
      </c>
      <c r="AZ2471" s="71">
        <v>461.44</v>
      </c>
      <c r="BA2471" s="66">
        <f t="shared" si="891"/>
        <v>1.043713972894067E-2</v>
      </c>
      <c r="BB2471">
        <f t="shared" si="892"/>
        <v>100</v>
      </c>
      <c r="BC2471">
        <f t="shared" si="893"/>
        <v>100</v>
      </c>
    </row>
    <row r="2472" spans="1:55" ht="15" customHeight="1">
      <c r="A2472" s="56">
        <v>2468</v>
      </c>
      <c r="B2472" s="57">
        <v>46143</v>
      </c>
      <c r="C2472" s="56">
        <v>2026</v>
      </c>
      <c r="D2472" s="58" t="s">
        <v>234</v>
      </c>
      <c r="E2472" s="59">
        <v>27710.36</v>
      </c>
      <c r="F2472" s="60">
        <v>0.116284</v>
      </c>
      <c r="G2472" s="60">
        <v>0</v>
      </c>
      <c r="H2472" s="61">
        <v>0.65310000000000001</v>
      </c>
      <c r="I2472" s="62">
        <v>277</v>
      </c>
      <c r="J2472" s="56" t="s">
        <v>235</v>
      </c>
      <c r="K2472" s="63">
        <v>16.989999999999998</v>
      </c>
      <c r="L2472" s="56">
        <f t="shared" si="871"/>
        <v>100</v>
      </c>
      <c r="M2472" s="56">
        <f t="shared" si="872"/>
        <v>100</v>
      </c>
      <c r="N2472" s="56">
        <f t="shared" si="873"/>
        <v>100</v>
      </c>
      <c r="O2472" s="56">
        <f t="shared" si="874"/>
        <v>100</v>
      </c>
      <c r="P2472" s="56">
        <f t="shared" si="875"/>
        <v>100</v>
      </c>
      <c r="Q2472" s="63"/>
      <c r="R2472" s="56"/>
      <c r="S2472" s="60">
        <f t="shared" si="888"/>
        <v>9.4069237639935466E-3</v>
      </c>
      <c r="T2472" s="64">
        <f t="shared" si="889"/>
        <v>5.9206631142687538E-3</v>
      </c>
      <c r="V2472" s="65"/>
      <c r="W2472" s="65"/>
      <c r="Y2472" s="15" t="str">
        <f t="shared" si="876"/>
        <v>EASY</v>
      </c>
      <c r="AA2472" s="66">
        <f t="shared" si="890"/>
        <v>1.4311657662218424E-2</v>
      </c>
      <c r="AB2472">
        <f>LOOKUP($B2472,'07_L1政策步階'!$A$4:$A$14,'07_L1政策步階'!$C$4:$C$14)</f>
        <v>1</v>
      </c>
      <c r="AC2472" s="65"/>
      <c r="AD2472" s="65"/>
      <c r="AE2472" s="65"/>
      <c r="AF2472" s="65"/>
      <c r="AG2472" s="65"/>
      <c r="AH2472" s="65"/>
      <c r="AI2472" s="65"/>
      <c r="AJ2472" s="65"/>
      <c r="AK2472" s="65"/>
      <c r="AL2472">
        <f t="shared" si="877"/>
        <v>100</v>
      </c>
      <c r="AM2472">
        <f t="shared" si="878"/>
        <v>100</v>
      </c>
      <c r="AN2472" t="str">
        <f t="shared" si="879"/>
        <v/>
      </c>
      <c r="AO2472" t="str">
        <f t="shared" si="880"/>
        <v/>
      </c>
      <c r="AP2472" t="str">
        <f t="shared" si="881"/>
        <v/>
      </c>
      <c r="AQ2472" t="str">
        <f t="shared" si="882"/>
        <v/>
      </c>
      <c r="AR2472" t="str">
        <f t="shared" si="883"/>
        <v/>
      </c>
      <c r="AS2472" t="str">
        <f t="shared" si="884"/>
        <v/>
      </c>
      <c r="AT2472" t="str">
        <f t="shared" si="885"/>
        <v/>
      </c>
      <c r="AU2472" t="str">
        <f t="shared" si="886"/>
        <v/>
      </c>
      <c r="AV2472" t="str">
        <f t="shared" si="887"/>
        <v/>
      </c>
      <c r="AW2472">
        <f>'01_指標庫'!$H$4*ISNUMBER($F2472)+'01_指標庫'!$H$5*ISNUMBER($AA2472)+'01_指標庫'!$H$6*ISNUMBER($G2472)+'01_指標庫'!$H$7*ISNUMBER($H2472)+'01_指標庫'!$H$8*ISNUMBER($AF2472)+'01_指標庫'!$H$9*ISNUMBER($AG2472)+'01_指標庫'!$H$10*ISNUMBER($AB2472)+'01_指標庫'!$H$11*ISNUMBER($AC2472)+'01_指標庫'!$H$12*ISNUMBER($AD2472)+'01_指標庫'!$H$13*ISNUMBER($AE2472)+'01_指標庫'!$H$14*ISNUMBER($I2472)+'01_指標庫'!$H$15*ISNUMBER($AH2472)+'01_指標庫'!$H$16*ISNUMBER($K2472)+'01_指標庫'!$H$17*ISNUMBER($AI2472)+'01_指標庫'!$H$18*ISNUMBER($AJ2472)+'01_指標庫'!$H$19*ISNUMBER($AK2472)+'01_指標庫'!$H$20*ISNUMBER($BB2472)+'01_指標庫'!$H$21*ISNUMBER($BC2472)</f>
        <v>77</v>
      </c>
      <c r="AX2472">
        <f>IF(AW2472=0,50,ROUND(('01_指標庫'!$H$4*IF(ISNUMBER($F2472),L2472,0)+'01_指標庫'!$H$5*IF(ISNUMBER($AA2472),AL2472,0)+'01_指標庫'!$H$6*IF(ISNUMBER($G2472),M2472,0)+'01_指標庫'!$H$7*IF(ISNUMBER($H2472),N2472,0)+'01_指標庫'!$H$8*IF(ISNUMBER($AF2472),AQ2472,0)+'01_指標庫'!$H$9*IF(ISNUMBER($AG2472),AR2472,0)+'01_指標庫'!$H$10*IF(ISNUMBER($AB2472),AM2472,0)+'01_指標庫'!$H$11*IF(ISNUMBER($AC2472),AN2472,0)+'01_指標庫'!$H$12*IF(ISNUMBER($AD2472),AO2472,0)+'01_指標庫'!$H$13*IF(ISNUMBER($AE2472),AP2472,0)+'01_指標庫'!$H$14*IF(ISNUMBER($I2472),O2472,0)+'01_指標庫'!$H$15*IF(ISNUMBER($AH2472),AS2472,0)+'01_指標庫'!$H$16*IF(ISNUMBER($K2472),P2472,0)+'01_指標庫'!$H$17*IF(ISNUMBER($AI2472),AT2472,0)+'01_指標庫'!$H$18*IF(ISNUMBER($AJ2472),AU2472,0)+'01_指標庫'!$H$19*IF(ISNUMBER($AK2472),AV2472,0)+'01_指標庫'!$H$20*IF(ISNUMBER($BB2472),BB2472,0)+'01_指標庫'!$H$21*IF(ISNUMBER($BC2472),BC2472,0))/AW2472,1))</f>
        <v>96.1</v>
      </c>
      <c r="AY2472" s="71">
        <v>458.47</v>
      </c>
      <c r="AZ2472" s="71">
        <v>465.75</v>
      </c>
      <c r="BA2472" s="66">
        <f t="shared" si="891"/>
        <v>9.5678541137493855E-3</v>
      </c>
      <c r="BB2472">
        <f t="shared" si="892"/>
        <v>50</v>
      </c>
      <c r="BC2472">
        <f t="shared" si="893"/>
        <v>100</v>
      </c>
    </row>
    <row r="2473" spans="1:55" ht="15" customHeight="1">
      <c r="A2473" s="56">
        <v>2469</v>
      </c>
      <c r="B2473" s="57">
        <v>46146</v>
      </c>
      <c r="C2473" s="56">
        <v>2026</v>
      </c>
      <c r="D2473" s="58" t="s">
        <v>236</v>
      </c>
      <c r="E2473" s="59">
        <v>27651.82</v>
      </c>
      <c r="F2473" s="60">
        <v>0.112901</v>
      </c>
      <c r="G2473" s="60">
        <v>-2.1129999999999999E-3</v>
      </c>
      <c r="H2473" s="61">
        <v>0.63270000000000004</v>
      </c>
      <c r="I2473" s="62">
        <v>278</v>
      </c>
      <c r="J2473" s="56" t="s">
        <v>235</v>
      </c>
      <c r="K2473" s="63">
        <v>18.29</v>
      </c>
      <c r="L2473" s="56">
        <f t="shared" si="871"/>
        <v>100</v>
      </c>
      <c r="M2473" s="56">
        <f t="shared" si="872"/>
        <v>100</v>
      </c>
      <c r="N2473" s="56">
        <f t="shared" si="873"/>
        <v>100</v>
      </c>
      <c r="O2473" s="56">
        <f t="shared" si="874"/>
        <v>100</v>
      </c>
      <c r="P2473" s="56">
        <f t="shared" si="875"/>
        <v>100</v>
      </c>
      <c r="Q2473" s="63"/>
      <c r="R2473" s="56"/>
      <c r="S2473" s="60">
        <f t="shared" si="888"/>
        <v>-2.1125672853041788E-3</v>
      </c>
      <c r="T2473" s="64">
        <f t="shared" si="889"/>
        <v>7.6515597410241387E-2</v>
      </c>
      <c r="V2473" s="65"/>
      <c r="W2473" s="65"/>
      <c r="Y2473" s="15" t="str">
        <f t="shared" si="876"/>
        <v>EASY</v>
      </c>
      <c r="AA2473" s="66">
        <f t="shared" si="890"/>
        <v>1.5503090592204671E-2</v>
      </c>
      <c r="AB2473">
        <f>LOOKUP($B2473,'07_L1政策步階'!$A$4:$A$14,'07_L1政策步階'!$C$4:$C$14)</f>
        <v>1</v>
      </c>
      <c r="AC2473" s="65"/>
      <c r="AD2473" s="65"/>
      <c r="AE2473" s="65"/>
      <c r="AF2473" s="65"/>
      <c r="AG2473" s="65"/>
      <c r="AH2473" s="65"/>
      <c r="AI2473" s="65"/>
      <c r="AJ2473" s="65"/>
      <c r="AK2473" s="65"/>
      <c r="AL2473">
        <f t="shared" si="877"/>
        <v>100</v>
      </c>
      <c r="AM2473">
        <f t="shared" si="878"/>
        <v>100</v>
      </c>
      <c r="AN2473" t="str">
        <f t="shared" si="879"/>
        <v/>
      </c>
      <c r="AO2473" t="str">
        <f t="shared" si="880"/>
        <v/>
      </c>
      <c r="AP2473" t="str">
        <f t="shared" si="881"/>
        <v/>
      </c>
      <c r="AQ2473" t="str">
        <f t="shared" si="882"/>
        <v/>
      </c>
      <c r="AR2473" t="str">
        <f t="shared" si="883"/>
        <v/>
      </c>
      <c r="AS2473" t="str">
        <f t="shared" si="884"/>
        <v/>
      </c>
      <c r="AT2473" t="str">
        <f t="shared" si="885"/>
        <v/>
      </c>
      <c r="AU2473" t="str">
        <f t="shared" si="886"/>
        <v/>
      </c>
      <c r="AV2473" t="str">
        <f t="shared" si="887"/>
        <v/>
      </c>
      <c r="AW2473">
        <f>'01_指標庫'!$H$4*ISNUMBER($F2473)+'01_指標庫'!$H$5*ISNUMBER($AA2473)+'01_指標庫'!$H$6*ISNUMBER($G2473)+'01_指標庫'!$H$7*ISNUMBER($H2473)+'01_指標庫'!$H$8*ISNUMBER($AF2473)+'01_指標庫'!$H$9*ISNUMBER($AG2473)+'01_指標庫'!$H$10*ISNUMBER($AB2473)+'01_指標庫'!$H$11*ISNUMBER($AC2473)+'01_指標庫'!$H$12*ISNUMBER($AD2473)+'01_指標庫'!$H$13*ISNUMBER($AE2473)+'01_指標庫'!$H$14*ISNUMBER($I2473)+'01_指標庫'!$H$15*ISNUMBER($AH2473)+'01_指標庫'!$H$16*ISNUMBER($K2473)+'01_指標庫'!$H$17*ISNUMBER($AI2473)+'01_指標庫'!$H$18*ISNUMBER($AJ2473)+'01_指標庫'!$H$19*ISNUMBER($AK2473)+'01_指標庫'!$H$20*ISNUMBER($BB2473)+'01_指標庫'!$H$21*ISNUMBER($BC2473)</f>
        <v>77</v>
      </c>
      <c r="AX2473">
        <f>IF(AW2473=0,50,ROUND(('01_指標庫'!$H$4*IF(ISNUMBER($F2473),L2473,0)+'01_指標庫'!$H$5*IF(ISNUMBER($AA2473),AL2473,0)+'01_指標庫'!$H$6*IF(ISNUMBER($G2473),M2473,0)+'01_指標庫'!$H$7*IF(ISNUMBER($H2473),N2473,0)+'01_指標庫'!$H$8*IF(ISNUMBER($AF2473),AQ2473,0)+'01_指標庫'!$H$9*IF(ISNUMBER($AG2473),AR2473,0)+'01_指標庫'!$H$10*IF(ISNUMBER($AB2473),AM2473,0)+'01_指標庫'!$H$11*IF(ISNUMBER($AC2473),AN2473,0)+'01_指標庫'!$H$12*IF(ISNUMBER($AD2473),AO2473,0)+'01_指標庫'!$H$13*IF(ISNUMBER($AE2473),AP2473,0)+'01_指標庫'!$H$14*IF(ISNUMBER($I2473),O2473,0)+'01_指標庫'!$H$15*IF(ISNUMBER($AH2473),AS2473,0)+'01_指標庫'!$H$16*IF(ISNUMBER($K2473),P2473,0)+'01_指標庫'!$H$17*IF(ISNUMBER($AI2473),AT2473,0)+'01_指標庫'!$H$18*IF(ISNUMBER($AJ2473),AU2473,0)+'01_指標庫'!$H$19*IF(ISNUMBER($AK2473),AV2473,0)+'01_指標庫'!$H$20*IF(ISNUMBER($BB2473),BB2473,0)+'01_指標庫'!$H$21*IF(ISNUMBER($BC2473),BC2473,0))/AW2473,1))</f>
        <v>96.1</v>
      </c>
      <c r="AY2473" s="71">
        <v>467.93</v>
      </c>
      <c r="AZ2473" s="71">
        <v>462.06</v>
      </c>
      <c r="BA2473" s="66">
        <f t="shared" si="891"/>
        <v>8.1723367013315507E-3</v>
      </c>
      <c r="BB2473">
        <f t="shared" si="892"/>
        <v>50</v>
      </c>
      <c r="BC2473">
        <f t="shared" si="893"/>
        <v>100</v>
      </c>
    </row>
    <row r="2474" spans="1:55" ht="15" customHeight="1">
      <c r="A2474" s="56">
        <v>2470</v>
      </c>
      <c r="B2474" s="57">
        <v>46147</v>
      </c>
      <c r="C2474" s="56">
        <v>2026</v>
      </c>
      <c r="D2474" s="58" t="s">
        <v>237</v>
      </c>
      <c r="E2474" s="59">
        <v>28015.06</v>
      </c>
      <c r="F2474" s="60">
        <v>0.12639800000000001</v>
      </c>
      <c r="G2474" s="60">
        <v>0</v>
      </c>
      <c r="H2474" s="61">
        <v>0.63270000000000004</v>
      </c>
      <c r="I2474" s="62">
        <v>277</v>
      </c>
      <c r="J2474" s="56" t="s">
        <v>235</v>
      </c>
      <c r="K2474" s="63">
        <v>17.38</v>
      </c>
      <c r="L2474" s="56">
        <f t="shared" si="871"/>
        <v>100</v>
      </c>
      <c r="M2474" s="56">
        <f t="shared" si="872"/>
        <v>100</v>
      </c>
      <c r="N2474" s="56">
        <f t="shared" si="873"/>
        <v>100</v>
      </c>
      <c r="O2474" s="56">
        <f t="shared" si="874"/>
        <v>100</v>
      </c>
      <c r="P2474" s="56">
        <f t="shared" si="875"/>
        <v>100</v>
      </c>
      <c r="Q2474" s="63"/>
      <c r="R2474" s="56"/>
      <c r="S2474" s="60">
        <f t="shared" si="888"/>
        <v>1.3136205862760653E-2</v>
      </c>
      <c r="T2474" s="64">
        <f t="shared" si="889"/>
        <v>-4.9753963914707544E-2</v>
      </c>
      <c r="V2474" s="65"/>
      <c r="W2474" s="65"/>
      <c r="Y2474" s="15" t="str">
        <f t="shared" si="876"/>
        <v>EASY</v>
      </c>
      <c r="AA2474" s="66">
        <f t="shared" si="890"/>
        <v>1.7151202231432405E-2</v>
      </c>
      <c r="AB2474">
        <f>LOOKUP($B2474,'07_L1政策步階'!$A$4:$A$14,'07_L1政策步階'!$C$4:$C$14)</f>
        <v>1</v>
      </c>
      <c r="AC2474" s="65"/>
      <c r="AD2474" s="65"/>
      <c r="AE2474" s="65"/>
      <c r="AF2474" s="65"/>
      <c r="AG2474" s="65"/>
      <c r="AH2474" s="65"/>
      <c r="AI2474" s="65"/>
      <c r="AJ2474" s="65"/>
      <c r="AK2474" s="65"/>
      <c r="AL2474">
        <f t="shared" si="877"/>
        <v>100</v>
      </c>
      <c r="AM2474">
        <f t="shared" si="878"/>
        <v>100</v>
      </c>
      <c r="AN2474" t="str">
        <f t="shared" si="879"/>
        <v/>
      </c>
      <c r="AO2474" t="str">
        <f t="shared" si="880"/>
        <v/>
      </c>
      <c r="AP2474" t="str">
        <f t="shared" si="881"/>
        <v/>
      </c>
      <c r="AQ2474" t="str">
        <f t="shared" si="882"/>
        <v/>
      </c>
      <c r="AR2474" t="str">
        <f t="shared" si="883"/>
        <v/>
      </c>
      <c r="AS2474" t="str">
        <f t="shared" si="884"/>
        <v/>
      </c>
      <c r="AT2474" t="str">
        <f t="shared" si="885"/>
        <v/>
      </c>
      <c r="AU2474" t="str">
        <f t="shared" si="886"/>
        <v/>
      </c>
      <c r="AV2474" t="str">
        <f t="shared" si="887"/>
        <v/>
      </c>
      <c r="AW2474">
        <f>'01_指標庫'!$H$4*ISNUMBER($F2474)+'01_指標庫'!$H$5*ISNUMBER($AA2474)+'01_指標庫'!$H$6*ISNUMBER($G2474)+'01_指標庫'!$H$7*ISNUMBER($H2474)+'01_指標庫'!$H$8*ISNUMBER($AF2474)+'01_指標庫'!$H$9*ISNUMBER($AG2474)+'01_指標庫'!$H$10*ISNUMBER($AB2474)+'01_指標庫'!$H$11*ISNUMBER($AC2474)+'01_指標庫'!$H$12*ISNUMBER($AD2474)+'01_指標庫'!$H$13*ISNUMBER($AE2474)+'01_指標庫'!$H$14*ISNUMBER($I2474)+'01_指標庫'!$H$15*ISNUMBER($AH2474)+'01_指標庫'!$H$16*ISNUMBER($K2474)+'01_指標庫'!$H$17*ISNUMBER($AI2474)+'01_指標庫'!$H$18*ISNUMBER($AJ2474)+'01_指標庫'!$H$19*ISNUMBER($AK2474)+'01_指標庫'!$H$20*ISNUMBER($BB2474)+'01_指標庫'!$H$21*ISNUMBER($BC2474)</f>
        <v>77</v>
      </c>
      <c r="AX2474">
        <f>IF(AW2474=0,50,ROUND(('01_指標庫'!$H$4*IF(ISNUMBER($F2474),L2474,0)+'01_指標庫'!$H$5*IF(ISNUMBER($AA2474),AL2474,0)+'01_指標庫'!$H$6*IF(ISNUMBER($G2474),M2474,0)+'01_指標庫'!$H$7*IF(ISNUMBER($H2474),N2474,0)+'01_指標庫'!$H$8*IF(ISNUMBER($AF2474),AQ2474,0)+'01_指標庫'!$H$9*IF(ISNUMBER($AG2474),AR2474,0)+'01_指標庫'!$H$10*IF(ISNUMBER($AB2474),AM2474,0)+'01_指標庫'!$H$11*IF(ISNUMBER($AC2474),AN2474,0)+'01_指標庫'!$H$12*IF(ISNUMBER($AD2474),AO2474,0)+'01_指標庫'!$H$13*IF(ISNUMBER($AE2474),AP2474,0)+'01_指標庫'!$H$14*IF(ISNUMBER($I2474),O2474,0)+'01_指標庫'!$H$15*IF(ISNUMBER($AH2474),AS2474,0)+'01_指標庫'!$H$16*IF(ISNUMBER($K2474),P2474,0)+'01_指標庫'!$H$17*IF(ISNUMBER($AI2474),AT2474,0)+'01_指標庫'!$H$18*IF(ISNUMBER($AJ2474),AU2474,0)+'01_指標庫'!$H$19*IF(ISNUMBER($AK2474),AV2474,0)+'01_指標庫'!$H$20*IF(ISNUMBER($BB2474),BB2474,0)+'01_指標庫'!$H$21*IF(ISNUMBER($BC2474),BC2474,0))/AW2474,1))</f>
        <v>96.1</v>
      </c>
      <c r="AY2474" s="71">
        <v>471.14</v>
      </c>
      <c r="AZ2474" s="71">
        <v>482.73</v>
      </c>
      <c r="BA2474" s="66">
        <f t="shared" si="891"/>
        <v>9.7231780230064846E-3</v>
      </c>
      <c r="BB2474">
        <f t="shared" si="892"/>
        <v>50</v>
      </c>
      <c r="BC2474">
        <f t="shared" si="893"/>
        <v>100</v>
      </c>
    </row>
    <row r="2475" spans="1:55" ht="15" customHeight="1">
      <c r="A2475" s="56">
        <v>2471</v>
      </c>
      <c r="B2475" s="57">
        <v>46148</v>
      </c>
      <c r="C2475" s="56">
        <v>2026</v>
      </c>
      <c r="D2475" s="58" t="s">
        <v>238</v>
      </c>
      <c r="E2475" s="59">
        <v>28599.17</v>
      </c>
      <c r="F2475" s="60">
        <v>0.14863199999999999</v>
      </c>
      <c r="G2475" s="60">
        <v>0</v>
      </c>
      <c r="H2475" s="61">
        <v>0.65310000000000001</v>
      </c>
      <c r="I2475" s="62">
        <v>275</v>
      </c>
      <c r="J2475" s="56" t="s">
        <v>235</v>
      </c>
      <c r="K2475" s="63">
        <v>17.39</v>
      </c>
      <c r="L2475" s="56">
        <f t="shared" si="871"/>
        <v>100</v>
      </c>
      <c r="M2475" s="56">
        <f t="shared" si="872"/>
        <v>100</v>
      </c>
      <c r="N2475" s="56">
        <f t="shared" si="873"/>
        <v>100</v>
      </c>
      <c r="O2475" s="56">
        <f t="shared" si="874"/>
        <v>100</v>
      </c>
      <c r="P2475" s="56">
        <f t="shared" si="875"/>
        <v>100</v>
      </c>
      <c r="Q2475" s="63"/>
      <c r="R2475" s="56"/>
      <c r="S2475" s="60">
        <f t="shared" si="888"/>
        <v>2.0849857183957266E-2</v>
      </c>
      <c r="T2475" s="64">
        <f t="shared" si="889"/>
        <v>5.7537399309559589E-4</v>
      </c>
      <c r="V2475" s="65"/>
      <c r="W2475" s="65"/>
      <c r="Y2475" s="15" t="str">
        <f t="shared" si="876"/>
        <v>EASY</v>
      </c>
      <c r="AA2475" s="66">
        <f t="shared" si="890"/>
        <v>1.8953817097983272E-2</v>
      </c>
      <c r="AB2475">
        <f>LOOKUP($B2475,'07_L1政策步階'!$A$4:$A$14,'07_L1政策步階'!$C$4:$C$14)</f>
        <v>1</v>
      </c>
      <c r="AC2475" s="65"/>
      <c r="AD2475" s="65"/>
      <c r="AE2475" s="65"/>
      <c r="AF2475" s="65"/>
      <c r="AG2475" s="65"/>
      <c r="AH2475" s="65"/>
      <c r="AI2475" s="65"/>
      <c r="AJ2475" s="65"/>
      <c r="AK2475" s="65"/>
      <c r="AL2475">
        <f t="shared" si="877"/>
        <v>100</v>
      </c>
      <c r="AM2475">
        <f t="shared" si="878"/>
        <v>100</v>
      </c>
      <c r="AN2475" t="str">
        <f t="shared" si="879"/>
        <v/>
      </c>
      <c r="AO2475" t="str">
        <f t="shared" si="880"/>
        <v/>
      </c>
      <c r="AP2475" t="str">
        <f t="shared" si="881"/>
        <v/>
      </c>
      <c r="AQ2475" t="str">
        <f t="shared" si="882"/>
        <v/>
      </c>
      <c r="AR2475" t="str">
        <f t="shared" si="883"/>
        <v/>
      </c>
      <c r="AS2475" t="str">
        <f t="shared" si="884"/>
        <v/>
      </c>
      <c r="AT2475" t="str">
        <f t="shared" si="885"/>
        <v/>
      </c>
      <c r="AU2475" t="str">
        <f t="shared" si="886"/>
        <v/>
      </c>
      <c r="AV2475" t="str">
        <f t="shared" si="887"/>
        <v/>
      </c>
      <c r="AW2475">
        <f>'01_指標庫'!$H$4*ISNUMBER($F2475)+'01_指標庫'!$H$5*ISNUMBER($AA2475)+'01_指標庫'!$H$6*ISNUMBER($G2475)+'01_指標庫'!$H$7*ISNUMBER($H2475)+'01_指標庫'!$H$8*ISNUMBER($AF2475)+'01_指標庫'!$H$9*ISNUMBER($AG2475)+'01_指標庫'!$H$10*ISNUMBER($AB2475)+'01_指標庫'!$H$11*ISNUMBER($AC2475)+'01_指標庫'!$H$12*ISNUMBER($AD2475)+'01_指標庫'!$H$13*ISNUMBER($AE2475)+'01_指標庫'!$H$14*ISNUMBER($I2475)+'01_指標庫'!$H$15*ISNUMBER($AH2475)+'01_指標庫'!$H$16*ISNUMBER($K2475)+'01_指標庫'!$H$17*ISNUMBER($AI2475)+'01_指標庫'!$H$18*ISNUMBER($AJ2475)+'01_指標庫'!$H$19*ISNUMBER($AK2475)+'01_指標庫'!$H$20*ISNUMBER($BB2475)+'01_指標庫'!$H$21*ISNUMBER($BC2475)</f>
        <v>77</v>
      </c>
      <c r="AX2475">
        <f>IF(AW2475=0,50,ROUND(('01_指標庫'!$H$4*IF(ISNUMBER($F2475),L2475,0)+'01_指標庫'!$H$5*IF(ISNUMBER($AA2475),AL2475,0)+'01_指標庫'!$H$6*IF(ISNUMBER($G2475),M2475,0)+'01_指標庫'!$H$7*IF(ISNUMBER($H2475),N2475,0)+'01_指標庫'!$H$8*IF(ISNUMBER($AF2475),AQ2475,0)+'01_指標庫'!$H$9*IF(ISNUMBER($AG2475),AR2475,0)+'01_指標庫'!$H$10*IF(ISNUMBER($AB2475),AM2475,0)+'01_指標庫'!$H$11*IF(ISNUMBER($AC2475),AN2475,0)+'01_指標庫'!$H$12*IF(ISNUMBER($AD2475),AO2475,0)+'01_指標庫'!$H$13*IF(ISNUMBER($AE2475),AP2475,0)+'01_指標庫'!$H$14*IF(ISNUMBER($I2475),O2475,0)+'01_指標庫'!$H$15*IF(ISNUMBER($AH2475),AS2475,0)+'01_指標庫'!$H$16*IF(ISNUMBER($K2475),P2475,0)+'01_指標庫'!$H$17*IF(ISNUMBER($AI2475),AT2475,0)+'01_指標庫'!$H$18*IF(ISNUMBER($AJ2475),AU2475,0)+'01_指標庫'!$H$19*IF(ISNUMBER($AK2475),AV2475,0)+'01_指標庫'!$H$20*IF(ISNUMBER($BB2475),BB2475,0)+'01_指標庫'!$H$21*IF(ISNUMBER($BC2475),BC2475,0))/AW2475,1))</f>
        <v>100</v>
      </c>
      <c r="AY2475" s="71">
        <v>497.96</v>
      </c>
      <c r="AZ2475" s="71">
        <v>506.87</v>
      </c>
      <c r="BA2475" s="66">
        <f t="shared" si="891"/>
        <v>1.3891101726497768E-2</v>
      </c>
      <c r="BB2475">
        <f t="shared" si="892"/>
        <v>100</v>
      </c>
      <c r="BC2475">
        <f t="shared" si="893"/>
        <v>100</v>
      </c>
    </row>
    <row r="2476" spans="1:55" ht="15" customHeight="1">
      <c r="A2476" s="56">
        <v>2472</v>
      </c>
      <c r="B2476" s="57">
        <v>46149</v>
      </c>
      <c r="C2476" s="56">
        <v>2026</v>
      </c>
      <c r="D2476" s="58" t="s">
        <v>239</v>
      </c>
      <c r="E2476" s="59">
        <v>28563.95</v>
      </c>
      <c r="F2476" s="60">
        <v>0.145952</v>
      </c>
      <c r="G2476" s="60">
        <v>-1.232E-3</v>
      </c>
      <c r="H2476" s="61">
        <v>0.69389999999999996</v>
      </c>
      <c r="I2476" s="62">
        <v>279</v>
      </c>
      <c r="J2476" s="56" t="s">
        <v>235</v>
      </c>
      <c r="K2476" s="63">
        <v>17.079999999999998</v>
      </c>
      <c r="L2476" s="56">
        <f t="shared" si="871"/>
        <v>100</v>
      </c>
      <c r="M2476" s="56">
        <f t="shared" si="872"/>
        <v>100</v>
      </c>
      <c r="N2476" s="56">
        <f t="shared" si="873"/>
        <v>100</v>
      </c>
      <c r="O2476" s="56">
        <f t="shared" si="874"/>
        <v>100</v>
      </c>
      <c r="P2476" s="56">
        <f t="shared" si="875"/>
        <v>100</v>
      </c>
      <c r="Q2476" s="63"/>
      <c r="R2476" s="56"/>
      <c r="S2476" s="60">
        <f t="shared" si="888"/>
        <v>-1.2315042709281077E-3</v>
      </c>
      <c r="T2476" s="64">
        <f t="shared" si="889"/>
        <v>-1.7826336975273249E-2</v>
      </c>
      <c r="V2476" s="65"/>
      <c r="W2476" s="65"/>
      <c r="Y2476" s="15" t="str">
        <f t="shared" si="876"/>
        <v>EASY</v>
      </c>
      <c r="AA2476" s="66">
        <f t="shared" si="890"/>
        <v>2.0425178147158718E-2</v>
      </c>
      <c r="AB2476">
        <f>LOOKUP($B2476,'07_L1政策步階'!$A$4:$A$14,'07_L1政策步階'!$C$4:$C$14)</f>
        <v>1</v>
      </c>
      <c r="AC2476" s="65"/>
      <c r="AD2476" s="65"/>
      <c r="AE2476" s="65"/>
      <c r="AF2476" s="65"/>
      <c r="AG2476" s="65"/>
      <c r="AH2476" s="65"/>
      <c r="AI2476" s="65"/>
      <c r="AJ2476" s="65"/>
      <c r="AK2476" s="65"/>
      <c r="AL2476">
        <f t="shared" si="877"/>
        <v>100</v>
      </c>
      <c r="AM2476">
        <f t="shared" si="878"/>
        <v>100</v>
      </c>
      <c r="AN2476" t="str">
        <f t="shared" si="879"/>
        <v/>
      </c>
      <c r="AO2476" t="str">
        <f t="shared" si="880"/>
        <v/>
      </c>
      <c r="AP2476" t="str">
        <f t="shared" si="881"/>
        <v/>
      </c>
      <c r="AQ2476" t="str">
        <f t="shared" si="882"/>
        <v/>
      </c>
      <c r="AR2476" t="str">
        <f t="shared" si="883"/>
        <v/>
      </c>
      <c r="AS2476" t="str">
        <f t="shared" si="884"/>
        <v/>
      </c>
      <c r="AT2476" t="str">
        <f t="shared" si="885"/>
        <v/>
      </c>
      <c r="AU2476" t="str">
        <f t="shared" si="886"/>
        <v/>
      </c>
      <c r="AV2476" t="str">
        <f t="shared" si="887"/>
        <v/>
      </c>
      <c r="AW2476">
        <f>'01_指標庫'!$H$4*ISNUMBER($F2476)+'01_指標庫'!$H$5*ISNUMBER($AA2476)+'01_指標庫'!$H$6*ISNUMBER($G2476)+'01_指標庫'!$H$7*ISNUMBER($H2476)+'01_指標庫'!$H$8*ISNUMBER($AF2476)+'01_指標庫'!$H$9*ISNUMBER($AG2476)+'01_指標庫'!$H$10*ISNUMBER($AB2476)+'01_指標庫'!$H$11*ISNUMBER($AC2476)+'01_指標庫'!$H$12*ISNUMBER($AD2476)+'01_指標庫'!$H$13*ISNUMBER($AE2476)+'01_指標庫'!$H$14*ISNUMBER($I2476)+'01_指標庫'!$H$15*ISNUMBER($AH2476)+'01_指標庫'!$H$16*ISNUMBER($K2476)+'01_指標庫'!$H$17*ISNUMBER($AI2476)+'01_指標庫'!$H$18*ISNUMBER($AJ2476)+'01_指標庫'!$H$19*ISNUMBER($AK2476)+'01_指標庫'!$H$20*ISNUMBER($BB2476)+'01_指標庫'!$H$21*ISNUMBER($BC2476)</f>
        <v>77</v>
      </c>
      <c r="AX2476">
        <f>IF(AW2476=0,50,ROUND(('01_指標庫'!$H$4*IF(ISNUMBER($F2476),L2476,0)+'01_指標庫'!$H$5*IF(ISNUMBER($AA2476),AL2476,0)+'01_指標庫'!$H$6*IF(ISNUMBER($G2476),M2476,0)+'01_指標庫'!$H$7*IF(ISNUMBER($H2476),N2476,0)+'01_指標庫'!$H$8*IF(ISNUMBER($AF2476),AQ2476,0)+'01_指標庫'!$H$9*IF(ISNUMBER($AG2476),AR2476,0)+'01_指標庫'!$H$10*IF(ISNUMBER($AB2476),AM2476,0)+'01_指標庫'!$H$11*IF(ISNUMBER($AC2476),AN2476,0)+'01_指標庫'!$H$12*IF(ISNUMBER($AD2476),AO2476,0)+'01_指標庫'!$H$13*IF(ISNUMBER($AE2476),AP2476,0)+'01_指標庫'!$H$14*IF(ISNUMBER($I2476),O2476,0)+'01_指標庫'!$H$15*IF(ISNUMBER($AH2476),AS2476,0)+'01_指標庫'!$H$16*IF(ISNUMBER($K2476),P2476,0)+'01_指標庫'!$H$17*IF(ISNUMBER($AI2476),AT2476,0)+'01_指標庫'!$H$18*IF(ISNUMBER($AJ2476),AU2476,0)+'01_指標庫'!$H$19*IF(ISNUMBER($AK2476),AV2476,0)+'01_指標庫'!$H$20*IF(ISNUMBER($BB2476),BB2476,0)+'01_指標庫'!$H$21*IF(ISNUMBER($BC2476),BC2476,0))/AW2476,1))</f>
        <v>83.1</v>
      </c>
      <c r="AY2476" s="71">
        <v>502.93</v>
      </c>
      <c r="AZ2476" s="71">
        <v>492.36</v>
      </c>
      <c r="BA2476" s="66">
        <f t="shared" si="891"/>
        <v>1.5399658880342448E-2</v>
      </c>
      <c r="BB2476">
        <f t="shared" si="892"/>
        <v>100</v>
      </c>
      <c r="BC2476">
        <f t="shared" si="893"/>
        <v>50</v>
      </c>
    </row>
    <row r="2477" spans="1:55" ht="15" customHeight="1">
      <c r="A2477" s="56">
        <v>2473</v>
      </c>
      <c r="B2477" s="57">
        <v>46150</v>
      </c>
      <c r="C2477" s="56">
        <v>2026</v>
      </c>
      <c r="D2477" s="58" t="s">
        <v>234</v>
      </c>
      <c r="E2477" s="59">
        <v>29234.99</v>
      </c>
      <c r="F2477" s="60">
        <v>0.17144599999999999</v>
      </c>
      <c r="G2477" s="60">
        <v>0</v>
      </c>
      <c r="H2477" s="61">
        <v>0.69389999999999996</v>
      </c>
      <c r="I2477" s="62">
        <v>281</v>
      </c>
      <c r="J2477" s="56" t="s">
        <v>235</v>
      </c>
      <c r="K2477" s="63">
        <v>17.190000000000001</v>
      </c>
      <c r="L2477" s="56">
        <f t="shared" si="871"/>
        <v>100</v>
      </c>
      <c r="M2477" s="56">
        <f t="shared" si="872"/>
        <v>100</v>
      </c>
      <c r="N2477" s="56">
        <f t="shared" si="873"/>
        <v>100</v>
      </c>
      <c r="O2477" s="56">
        <f t="shared" si="874"/>
        <v>100</v>
      </c>
      <c r="P2477" s="56">
        <f t="shared" si="875"/>
        <v>100</v>
      </c>
      <c r="Q2477" s="63"/>
      <c r="R2477" s="56"/>
      <c r="S2477" s="60">
        <f t="shared" si="888"/>
        <v>2.3492549174746413E-2</v>
      </c>
      <c r="T2477" s="64">
        <f t="shared" si="889"/>
        <v>6.4402810304451386E-3</v>
      </c>
      <c r="V2477" s="65"/>
      <c r="W2477" s="65"/>
      <c r="Y2477" s="15" t="str">
        <f t="shared" si="876"/>
        <v>EASY</v>
      </c>
      <c r="AA2477" s="66">
        <f t="shared" si="890"/>
        <v>2.2550063893129746E-2</v>
      </c>
      <c r="AB2477">
        <f>LOOKUP($B2477,'07_L1政策步階'!$A$4:$A$14,'07_L1政策步階'!$C$4:$C$14)</f>
        <v>1</v>
      </c>
      <c r="AC2477" s="65"/>
      <c r="AD2477" s="65"/>
      <c r="AE2477" s="65"/>
      <c r="AF2477" s="65"/>
      <c r="AG2477" s="65"/>
      <c r="AH2477" s="65"/>
      <c r="AI2477" s="65"/>
      <c r="AJ2477" s="65"/>
      <c r="AK2477" s="65"/>
      <c r="AL2477">
        <f t="shared" si="877"/>
        <v>100</v>
      </c>
      <c r="AM2477">
        <f t="shared" si="878"/>
        <v>100</v>
      </c>
      <c r="AN2477" t="str">
        <f t="shared" si="879"/>
        <v/>
      </c>
      <c r="AO2477" t="str">
        <f t="shared" si="880"/>
        <v/>
      </c>
      <c r="AP2477" t="str">
        <f t="shared" si="881"/>
        <v/>
      </c>
      <c r="AQ2477" t="str">
        <f t="shared" si="882"/>
        <v/>
      </c>
      <c r="AR2477" t="str">
        <f t="shared" si="883"/>
        <v/>
      </c>
      <c r="AS2477" t="str">
        <f t="shared" si="884"/>
        <v/>
      </c>
      <c r="AT2477" t="str">
        <f t="shared" si="885"/>
        <v/>
      </c>
      <c r="AU2477" t="str">
        <f t="shared" si="886"/>
        <v/>
      </c>
      <c r="AV2477" t="str">
        <f t="shared" si="887"/>
        <v/>
      </c>
      <c r="AW2477">
        <f>'01_指標庫'!$H$4*ISNUMBER($F2477)+'01_指標庫'!$H$5*ISNUMBER($AA2477)+'01_指標庫'!$H$6*ISNUMBER($G2477)+'01_指標庫'!$H$7*ISNUMBER($H2477)+'01_指標庫'!$H$8*ISNUMBER($AF2477)+'01_指標庫'!$H$9*ISNUMBER($AG2477)+'01_指標庫'!$H$10*ISNUMBER($AB2477)+'01_指標庫'!$H$11*ISNUMBER($AC2477)+'01_指標庫'!$H$12*ISNUMBER($AD2477)+'01_指標庫'!$H$13*ISNUMBER($AE2477)+'01_指標庫'!$H$14*ISNUMBER($I2477)+'01_指標庫'!$H$15*ISNUMBER($AH2477)+'01_指標庫'!$H$16*ISNUMBER($K2477)+'01_指標庫'!$H$17*ISNUMBER($AI2477)+'01_指標庫'!$H$18*ISNUMBER($AJ2477)+'01_指標庫'!$H$19*ISNUMBER($AK2477)+'01_指標庫'!$H$20*ISNUMBER($BB2477)+'01_指標庫'!$H$21*ISNUMBER($BC2477)</f>
        <v>77</v>
      </c>
      <c r="AX2477">
        <f>IF(AW2477=0,50,ROUND(('01_指標庫'!$H$4*IF(ISNUMBER($F2477),L2477,0)+'01_指標庫'!$H$5*IF(ISNUMBER($AA2477),AL2477,0)+'01_指標庫'!$H$6*IF(ISNUMBER($G2477),M2477,0)+'01_指標庫'!$H$7*IF(ISNUMBER($H2477),N2477,0)+'01_指標庫'!$H$8*IF(ISNUMBER($AF2477),AQ2477,0)+'01_指標庫'!$H$9*IF(ISNUMBER($AG2477),AR2477,0)+'01_指標庫'!$H$10*IF(ISNUMBER($AB2477),AM2477,0)+'01_指標庫'!$H$11*IF(ISNUMBER($AC2477),AN2477,0)+'01_指標庫'!$H$12*IF(ISNUMBER($AD2477),AO2477,0)+'01_指標庫'!$H$13*IF(ISNUMBER($AE2477),AP2477,0)+'01_指標庫'!$H$14*IF(ISNUMBER($I2477),O2477,0)+'01_指標庫'!$H$15*IF(ISNUMBER($AH2477),AS2477,0)+'01_指標庫'!$H$16*IF(ISNUMBER($K2477),P2477,0)+'01_指標庫'!$H$17*IF(ISNUMBER($AI2477),AT2477,0)+'01_指標庫'!$H$18*IF(ISNUMBER($AJ2477),AU2477,0)+'01_指標庫'!$H$19*IF(ISNUMBER($AK2477),AV2477,0)+'01_指標庫'!$H$20*IF(ISNUMBER($BB2477),BB2477,0)+'01_指標庫'!$H$21*IF(ISNUMBER($BC2477),BC2477,0))/AW2477,1))</f>
        <v>100</v>
      </c>
      <c r="AY2477" s="71">
        <v>504.24</v>
      </c>
      <c r="AZ2477" s="71">
        <v>520.29999999999995</v>
      </c>
      <c r="BA2477" s="66">
        <f t="shared" si="891"/>
        <v>1.9303521438666982E-2</v>
      </c>
      <c r="BB2477">
        <f t="shared" si="892"/>
        <v>100</v>
      </c>
      <c r="BC2477">
        <f t="shared" si="893"/>
        <v>100</v>
      </c>
    </row>
    <row r="2478" spans="1:55" ht="15" customHeight="1">
      <c r="A2478" s="56">
        <v>2474</v>
      </c>
      <c r="B2478" s="57">
        <v>46153</v>
      </c>
      <c r="C2478" s="56">
        <v>2026</v>
      </c>
      <c r="D2478" s="58" t="s">
        <v>236</v>
      </c>
      <c r="E2478" s="59">
        <v>29320.66</v>
      </c>
      <c r="F2478" s="60">
        <v>0.17344499999999999</v>
      </c>
      <c r="G2478" s="60">
        <v>0</v>
      </c>
      <c r="H2478" s="61">
        <v>0.71430000000000005</v>
      </c>
      <c r="I2478" s="62">
        <v>279</v>
      </c>
      <c r="J2478" s="56" t="s">
        <v>235</v>
      </c>
      <c r="K2478" s="63">
        <v>18.38</v>
      </c>
      <c r="L2478" s="56">
        <f t="shared" si="871"/>
        <v>100</v>
      </c>
      <c r="M2478" s="56">
        <f t="shared" si="872"/>
        <v>100</v>
      </c>
      <c r="N2478" s="56">
        <f t="shared" si="873"/>
        <v>100</v>
      </c>
      <c r="O2478" s="56">
        <f t="shared" si="874"/>
        <v>100</v>
      </c>
      <c r="P2478" s="56">
        <f t="shared" si="875"/>
        <v>100</v>
      </c>
      <c r="Q2478" s="63"/>
      <c r="R2478" s="56"/>
      <c r="S2478" s="60">
        <f t="shared" si="888"/>
        <v>2.9303926561972116E-3</v>
      </c>
      <c r="T2478" s="64">
        <f t="shared" si="889"/>
        <v>6.9226294357184193E-2</v>
      </c>
      <c r="V2478" s="65"/>
      <c r="W2478" s="65"/>
      <c r="Y2478" s="15" t="str">
        <f t="shared" si="876"/>
        <v>EASY</v>
      </c>
      <c r="AA2478" s="66">
        <f t="shared" si="890"/>
        <v>2.4792068726040561E-2</v>
      </c>
      <c r="AB2478">
        <f>LOOKUP($B2478,'07_L1政策步階'!$A$4:$A$14,'07_L1政策步階'!$C$4:$C$14)</f>
        <v>1</v>
      </c>
      <c r="AC2478" s="65"/>
      <c r="AD2478" s="65"/>
      <c r="AE2478" s="65"/>
      <c r="AF2478" s="65"/>
      <c r="AG2478" s="65"/>
      <c r="AH2478" s="65"/>
      <c r="AI2478" s="65"/>
      <c r="AJ2478" s="65"/>
      <c r="AK2478" s="65"/>
      <c r="AL2478">
        <f t="shared" si="877"/>
        <v>100</v>
      </c>
      <c r="AM2478">
        <f t="shared" si="878"/>
        <v>100</v>
      </c>
      <c r="AN2478" t="str">
        <f t="shared" si="879"/>
        <v/>
      </c>
      <c r="AO2478" t="str">
        <f t="shared" si="880"/>
        <v/>
      </c>
      <c r="AP2478" t="str">
        <f t="shared" si="881"/>
        <v/>
      </c>
      <c r="AQ2478" t="str">
        <f t="shared" si="882"/>
        <v/>
      </c>
      <c r="AR2478" t="str">
        <f t="shared" si="883"/>
        <v/>
      </c>
      <c r="AS2478" t="str">
        <f t="shared" si="884"/>
        <v/>
      </c>
      <c r="AT2478" t="str">
        <f t="shared" si="885"/>
        <v/>
      </c>
      <c r="AU2478" t="str">
        <f t="shared" si="886"/>
        <v/>
      </c>
      <c r="AV2478" t="str">
        <f t="shared" si="887"/>
        <v/>
      </c>
      <c r="AW2478">
        <f>'01_指標庫'!$H$4*ISNUMBER($F2478)+'01_指標庫'!$H$5*ISNUMBER($AA2478)+'01_指標庫'!$H$6*ISNUMBER($G2478)+'01_指標庫'!$H$7*ISNUMBER($H2478)+'01_指標庫'!$H$8*ISNUMBER($AF2478)+'01_指標庫'!$H$9*ISNUMBER($AG2478)+'01_指標庫'!$H$10*ISNUMBER($AB2478)+'01_指標庫'!$H$11*ISNUMBER($AC2478)+'01_指標庫'!$H$12*ISNUMBER($AD2478)+'01_指標庫'!$H$13*ISNUMBER($AE2478)+'01_指標庫'!$H$14*ISNUMBER($I2478)+'01_指標庫'!$H$15*ISNUMBER($AH2478)+'01_指標庫'!$H$16*ISNUMBER($K2478)+'01_指標庫'!$H$17*ISNUMBER($AI2478)+'01_指標庫'!$H$18*ISNUMBER($AJ2478)+'01_指標庫'!$H$19*ISNUMBER($AK2478)+'01_指標庫'!$H$20*ISNUMBER($BB2478)+'01_指標庫'!$H$21*ISNUMBER($BC2478)</f>
        <v>77</v>
      </c>
      <c r="AX2478">
        <f>IF(AW2478=0,50,ROUND(('01_指標庫'!$H$4*IF(ISNUMBER($F2478),L2478,0)+'01_指標庫'!$H$5*IF(ISNUMBER($AA2478),AL2478,0)+'01_指標庫'!$H$6*IF(ISNUMBER($G2478),M2478,0)+'01_指標庫'!$H$7*IF(ISNUMBER($H2478),N2478,0)+'01_指標庫'!$H$8*IF(ISNUMBER($AF2478),AQ2478,0)+'01_指標庫'!$H$9*IF(ISNUMBER($AG2478),AR2478,0)+'01_指標庫'!$H$10*IF(ISNUMBER($AB2478),AM2478,0)+'01_指標庫'!$H$11*IF(ISNUMBER($AC2478),AN2478,0)+'01_指標庫'!$H$12*IF(ISNUMBER($AD2478),AO2478,0)+'01_指標庫'!$H$13*IF(ISNUMBER($AE2478),AP2478,0)+'01_指標庫'!$H$14*IF(ISNUMBER($I2478),O2478,0)+'01_指標庫'!$H$15*IF(ISNUMBER($AH2478),AS2478,0)+'01_指標庫'!$H$16*IF(ISNUMBER($K2478),P2478,0)+'01_指標庫'!$H$17*IF(ISNUMBER($AI2478),AT2478,0)+'01_指標庫'!$H$18*IF(ISNUMBER($AJ2478),AU2478,0)+'01_指標庫'!$H$19*IF(ISNUMBER($AK2478),AV2478,0)+'01_指標庫'!$H$20*IF(ISNUMBER($BB2478),BB2478,0)+'01_指標庫'!$H$21*IF(ISNUMBER($BC2478),BC2478,0))/AW2478,1))</f>
        <v>100</v>
      </c>
      <c r="AY2478" s="71">
        <v>524.08000000000004</v>
      </c>
      <c r="AZ2478" s="71">
        <v>532.76</v>
      </c>
      <c r="BA2478" s="66">
        <f t="shared" si="891"/>
        <v>2.3876056527450729E-2</v>
      </c>
      <c r="BB2478">
        <f t="shared" si="892"/>
        <v>100</v>
      </c>
      <c r="BC2478">
        <f t="shared" si="893"/>
        <v>100</v>
      </c>
    </row>
    <row r="2479" spans="1:55" ht="15" customHeight="1">
      <c r="A2479" s="56">
        <v>2475</v>
      </c>
      <c r="B2479" s="57">
        <v>46154</v>
      </c>
      <c r="C2479" s="56">
        <v>2026</v>
      </c>
      <c r="D2479" s="58" t="s">
        <v>237</v>
      </c>
      <c r="E2479" s="59">
        <v>29064.799999999999</v>
      </c>
      <c r="F2479" s="60">
        <v>0.161858</v>
      </c>
      <c r="G2479" s="60">
        <v>-8.7259999999999994E-3</v>
      </c>
      <c r="H2479" s="61">
        <v>0.71430000000000005</v>
      </c>
      <c r="I2479" s="62">
        <v>282</v>
      </c>
      <c r="J2479" s="56" t="s">
        <v>235</v>
      </c>
      <c r="K2479" s="63">
        <v>17.989999999999998</v>
      </c>
      <c r="L2479" s="56">
        <f t="shared" si="871"/>
        <v>100</v>
      </c>
      <c r="M2479" s="56">
        <f t="shared" si="872"/>
        <v>100</v>
      </c>
      <c r="N2479" s="56">
        <f t="shared" si="873"/>
        <v>100</v>
      </c>
      <c r="O2479" s="56">
        <f t="shared" si="874"/>
        <v>100</v>
      </c>
      <c r="P2479" s="56">
        <f t="shared" si="875"/>
        <v>100</v>
      </c>
      <c r="Q2479" s="63"/>
      <c r="R2479" s="56"/>
      <c r="S2479" s="60">
        <f t="shared" si="888"/>
        <v>-8.7262701453514335E-3</v>
      </c>
      <c r="T2479" s="64">
        <f t="shared" si="889"/>
        <v>-2.1218715995647508E-2</v>
      </c>
      <c r="V2479" s="65"/>
      <c r="W2479" s="65"/>
      <c r="Y2479" s="15" t="str">
        <f t="shared" si="876"/>
        <v>EASY</v>
      </c>
      <c r="AA2479" s="66">
        <f t="shared" si="890"/>
        <v>2.6861290074588817E-2</v>
      </c>
      <c r="AB2479">
        <f>LOOKUP($B2479,'07_L1政策步階'!$A$4:$A$14,'07_L1政策步階'!$C$4:$C$14)</f>
        <v>1</v>
      </c>
      <c r="AC2479" s="65"/>
      <c r="AD2479" s="65"/>
      <c r="AE2479" s="65"/>
      <c r="AF2479" s="65"/>
      <c r="AG2479" s="65"/>
      <c r="AH2479" s="65"/>
      <c r="AI2479" s="65"/>
      <c r="AJ2479" s="65"/>
      <c r="AK2479" s="65"/>
      <c r="AL2479">
        <f t="shared" si="877"/>
        <v>100</v>
      </c>
      <c r="AM2479">
        <f t="shared" si="878"/>
        <v>100</v>
      </c>
      <c r="AN2479" t="str">
        <f t="shared" si="879"/>
        <v/>
      </c>
      <c r="AO2479" t="str">
        <f t="shared" si="880"/>
        <v/>
      </c>
      <c r="AP2479" t="str">
        <f t="shared" si="881"/>
        <v/>
      </c>
      <c r="AQ2479" t="str">
        <f t="shared" si="882"/>
        <v/>
      </c>
      <c r="AR2479" t="str">
        <f t="shared" si="883"/>
        <v/>
      </c>
      <c r="AS2479" t="str">
        <f t="shared" si="884"/>
        <v/>
      </c>
      <c r="AT2479" t="str">
        <f t="shared" si="885"/>
        <v/>
      </c>
      <c r="AU2479" t="str">
        <f t="shared" si="886"/>
        <v/>
      </c>
      <c r="AV2479" t="str">
        <f t="shared" si="887"/>
        <v/>
      </c>
      <c r="AW2479">
        <f>'01_指標庫'!$H$4*ISNUMBER($F2479)+'01_指標庫'!$H$5*ISNUMBER($AA2479)+'01_指標庫'!$H$6*ISNUMBER($G2479)+'01_指標庫'!$H$7*ISNUMBER($H2479)+'01_指標庫'!$H$8*ISNUMBER($AF2479)+'01_指標庫'!$H$9*ISNUMBER($AG2479)+'01_指標庫'!$H$10*ISNUMBER($AB2479)+'01_指標庫'!$H$11*ISNUMBER($AC2479)+'01_指標庫'!$H$12*ISNUMBER($AD2479)+'01_指標庫'!$H$13*ISNUMBER($AE2479)+'01_指標庫'!$H$14*ISNUMBER($I2479)+'01_指標庫'!$H$15*ISNUMBER($AH2479)+'01_指標庫'!$H$16*ISNUMBER($K2479)+'01_指標庫'!$H$17*ISNUMBER($AI2479)+'01_指標庫'!$H$18*ISNUMBER($AJ2479)+'01_指標庫'!$H$19*ISNUMBER($AK2479)+'01_指標庫'!$H$20*ISNUMBER($BB2479)+'01_指標庫'!$H$21*ISNUMBER($BC2479)</f>
        <v>77</v>
      </c>
      <c r="AX2479">
        <f>IF(AW2479=0,50,ROUND(('01_指標庫'!$H$4*IF(ISNUMBER($F2479),L2479,0)+'01_指標庫'!$H$5*IF(ISNUMBER($AA2479),AL2479,0)+'01_指標庫'!$H$6*IF(ISNUMBER($G2479),M2479,0)+'01_指標庫'!$H$7*IF(ISNUMBER($H2479),N2479,0)+'01_指標庫'!$H$8*IF(ISNUMBER($AF2479),AQ2479,0)+'01_指標庫'!$H$9*IF(ISNUMBER($AG2479),AR2479,0)+'01_指標庫'!$H$10*IF(ISNUMBER($AB2479),AM2479,0)+'01_指標庫'!$H$11*IF(ISNUMBER($AC2479),AN2479,0)+'01_指標庫'!$H$12*IF(ISNUMBER($AD2479),AO2479,0)+'01_指標庫'!$H$13*IF(ISNUMBER($AE2479),AP2479,0)+'01_指標庫'!$H$14*IF(ISNUMBER($I2479),O2479,0)+'01_指標庫'!$H$15*IF(ISNUMBER($AH2479),AS2479,0)+'01_指標庫'!$H$16*IF(ISNUMBER($K2479),P2479,0)+'01_指標庫'!$H$17*IF(ISNUMBER($AI2479),AT2479,0)+'01_指標庫'!$H$18*IF(ISNUMBER($AJ2479),AU2479,0)+'01_指標庫'!$H$19*IF(ISNUMBER($AK2479),AV2479,0)+'01_指標庫'!$H$20*IF(ISNUMBER($BB2479),BB2479,0)+'01_指標庫'!$H$21*IF(ISNUMBER($BC2479),BC2479,0))/AW2479,1))</f>
        <v>83.1</v>
      </c>
      <c r="AY2479" s="71">
        <v>520.85</v>
      </c>
      <c r="AZ2479" s="71">
        <v>515.99</v>
      </c>
      <c r="BA2479" s="66">
        <f t="shared" si="891"/>
        <v>2.3929392339622657E-2</v>
      </c>
      <c r="BB2479">
        <f t="shared" si="892"/>
        <v>100</v>
      </c>
      <c r="BC2479">
        <f t="shared" si="893"/>
        <v>50</v>
      </c>
    </row>
    <row r="2480" spans="1:55" ht="15" customHeight="1">
      <c r="A2480" s="56">
        <v>2476</v>
      </c>
      <c r="B2480" s="57">
        <v>46155</v>
      </c>
      <c r="C2480" s="56">
        <v>2026</v>
      </c>
      <c r="D2480" s="58" t="s">
        <v>238</v>
      </c>
      <c r="E2480" s="59">
        <v>29366.94</v>
      </c>
      <c r="F2480" s="60">
        <v>0.17252799999999999</v>
      </c>
      <c r="G2480" s="60">
        <v>0</v>
      </c>
      <c r="H2480" s="61">
        <v>0.71430000000000005</v>
      </c>
      <c r="I2480" s="62">
        <v>282</v>
      </c>
      <c r="J2480" s="56" t="s">
        <v>235</v>
      </c>
      <c r="K2480" s="63">
        <v>17.87</v>
      </c>
      <c r="L2480" s="56">
        <f t="shared" si="871"/>
        <v>100</v>
      </c>
      <c r="M2480" s="56">
        <f t="shared" si="872"/>
        <v>100</v>
      </c>
      <c r="N2480" s="56">
        <f t="shared" si="873"/>
        <v>100</v>
      </c>
      <c r="O2480" s="56">
        <f t="shared" si="874"/>
        <v>100</v>
      </c>
      <c r="P2480" s="56">
        <f t="shared" si="875"/>
        <v>100</v>
      </c>
      <c r="Q2480" s="63"/>
      <c r="R2480" s="56"/>
      <c r="S2480" s="60">
        <f t="shared" si="888"/>
        <v>1.0395392364647149E-2</v>
      </c>
      <c r="T2480" s="64">
        <f t="shared" si="889"/>
        <v>-6.6703724291271582E-3</v>
      </c>
      <c r="V2480" s="65"/>
      <c r="W2480" s="65"/>
      <c r="Y2480" s="15" t="str">
        <f t="shared" si="876"/>
        <v>EASY</v>
      </c>
      <c r="AA2480" s="66">
        <f t="shared" si="890"/>
        <v>2.9339808414823976E-2</v>
      </c>
      <c r="AB2480">
        <f>LOOKUP($B2480,'07_L1政策步階'!$A$4:$A$14,'07_L1政策步階'!$C$4:$C$14)</f>
        <v>1</v>
      </c>
      <c r="AC2480" s="65"/>
      <c r="AD2480" s="65"/>
      <c r="AE2480" s="65"/>
      <c r="AF2480" s="65"/>
      <c r="AG2480" s="65"/>
      <c r="AH2480" s="65"/>
      <c r="AI2480" s="65"/>
      <c r="AJ2480" s="65"/>
      <c r="AK2480" s="65"/>
      <c r="AL2480">
        <f t="shared" si="877"/>
        <v>100</v>
      </c>
      <c r="AM2480">
        <f t="shared" si="878"/>
        <v>100</v>
      </c>
      <c r="AN2480" t="str">
        <f t="shared" si="879"/>
        <v/>
      </c>
      <c r="AO2480" t="str">
        <f t="shared" si="880"/>
        <v/>
      </c>
      <c r="AP2480" t="str">
        <f t="shared" si="881"/>
        <v/>
      </c>
      <c r="AQ2480" t="str">
        <f t="shared" si="882"/>
        <v/>
      </c>
      <c r="AR2480" t="str">
        <f t="shared" si="883"/>
        <v/>
      </c>
      <c r="AS2480" t="str">
        <f t="shared" si="884"/>
        <v/>
      </c>
      <c r="AT2480" t="str">
        <f t="shared" si="885"/>
        <v/>
      </c>
      <c r="AU2480" t="str">
        <f t="shared" si="886"/>
        <v/>
      </c>
      <c r="AV2480" t="str">
        <f t="shared" si="887"/>
        <v/>
      </c>
      <c r="AW2480">
        <f>'01_指標庫'!$H$4*ISNUMBER($F2480)+'01_指標庫'!$H$5*ISNUMBER($AA2480)+'01_指標庫'!$H$6*ISNUMBER($G2480)+'01_指標庫'!$H$7*ISNUMBER($H2480)+'01_指標庫'!$H$8*ISNUMBER($AF2480)+'01_指標庫'!$H$9*ISNUMBER($AG2480)+'01_指標庫'!$H$10*ISNUMBER($AB2480)+'01_指標庫'!$H$11*ISNUMBER($AC2480)+'01_指標庫'!$H$12*ISNUMBER($AD2480)+'01_指標庫'!$H$13*ISNUMBER($AE2480)+'01_指標庫'!$H$14*ISNUMBER($I2480)+'01_指標庫'!$H$15*ISNUMBER($AH2480)+'01_指標庫'!$H$16*ISNUMBER($K2480)+'01_指標庫'!$H$17*ISNUMBER($AI2480)+'01_指標庫'!$H$18*ISNUMBER($AJ2480)+'01_指標庫'!$H$19*ISNUMBER($AK2480)+'01_指標庫'!$H$20*ISNUMBER($BB2480)+'01_指標庫'!$H$21*ISNUMBER($BC2480)</f>
        <v>77</v>
      </c>
      <c r="AX2480">
        <f>IF(AW2480=0,50,ROUND(('01_指標庫'!$H$4*IF(ISNUMBER($F2480),L2480,0)+'01_指標庫'!$H$5*IF(ISNUMBER($AA2480),AL2480,0)+'01_指標庫'!$H$6*IF(ISNUMBER($G2480),M2480,0)+'01_指標庫'!$H$7*IF(ISNUMBER($H2480),N2480,0)+'01_指標庫'!$H$8*IF(ISNUMBER($AF2480),AQ2480,0)+'01_指標庫'!$H$9*IF(ISNUMBER($AG2480),AR2480,0)+'01_指標庫'!$H$10*IF(ISNUMBER($AB2480),AM2480,0)+'01_指標庫'!$H$11*IF(ISNUMBER($AC2480),AN2480,0)+'01_指標庫'!$H$12*IF(ISNUMBER($AD2480),AO2480,0)+'01_指標庫'!$H$13*IF(ISNUMBER($AE2480),AP2480,0)+'01_指標庫'!$H$14*IF(ISNUMBER($I2480),O2480,0)+'01_指標庫'!$H$15*IF(ISNUMBER($AH2480),AS2480,0)+'01_指標庫'!$H$16*IF(ISNUMBER($K2480),P2480,0)+'01_指標庫'!$H$17*IF(ISNUMBER($AI2480),AT2480,0)+'01_指標庫'!$H$18*IF(ISNUMBER($AJ2480),AU2480,0)+'01_指標庫'!$H$19*IF(ISNUMBER($AK2480),AV2480,0)+'01_指標庫'!$H$20*IF(ISNUMBER($BB2480),BB2480,0)+'01_指標庫'!$H$21*IF(ISNUMBER($BC2480),BC2480,0))/AW2480,1))</f>
        <v>100</v>
      </c>
      <c r="AY2480" s="71">
        <v>527.62</v>
      </c>
      <c r="AZ2480" s="71">
        <v>528.29</v>
      </c>
      <c r="BA2480" s="66">
        <f t="shared" si="891"/>
        <v>2.1485061383458737E-2</v>
      </c>
      <c r="BB2480">
        <f t="shared" si="892"/>
        <v>100</v>
      </c>
      <c r="BC2480">
        <f t="shared" si="893"/>
        <v>100</v>
      </c>
    </row>
    <row r="2481" spans="1:55" ht="15" customHeight="1">
      <c r="A2481" s="56">
        <v>2477</v>
      </c>
      <c r="B2481" s="57">
        <v>46156</v>
      </c>
      <c r="C2481" s="56">
        <v>2026</v>
      </c>
      <c r="D2481" s="58" t="s">
        <v>239</v>
      </c>
      <c r="E2481" s="59">
        <v>29580.3</v>
      </c>
      <c r="F2481" s="60">
        <v>0.17956900000000001</v>
      </c>
      <c r="G2481" s="60">
        <v>0</v>
      </c>
      <c r="H2481" s="61">
        <v>0.71430000000000005</v>
      </c>
      <c r="I2481" s="62">
        <v>276</v>
      </c>
      <c r="J2481" s="56" t="s">
        <v>235</v>
      </c>
      <c r="K2481" s="63">
        <v>17.260000000000002</v>
      </c>
      <c r="L2481" s="56">
        <f t="shared" si="871"/>
        <v>100</v>
      </c>
      <c r="M2481" s="56">
        <f t="shared" si="872"/>
        <v>100</v>
      </c>
      <c r="N2481" s="56">
        <f t="shared" si="873"/>
        <v>100</v>
      </c>
      <c r="O2481" s="56">
        <f t="shared" si="874"/>
        <v>100</v>
      </c>
      <c r="P2481" s="56">
        <f t="shared" si="875"/>
        <v>100</v>
      </c>
      <c r="Q2481" s="63"/>
      <c r="R2481" s="56"/>
      <c r="S2481" s="60">
        <f t="shared" si="888"/>
        <v>7.2653126270560975E-3</v>
      </c>
      <c r="T2481" s="64">
        <f t="shared" si="889"/>
        <v>-3.4135422495803036E-2</v>
      </c>
      <c r="V2481" s="65"/>
      <c r="W2481" s="65"/>
      <c r="Y2481" s="15" t="str">
        <f t="shared" si="876"/>
        <v>EASY</v>
      </c>
      <c r="AA2481" s="66">
        <f t="shared" si="890"/>
        <v>3.1630825732717804E-2</v>
      </c>
      <c r="AB2481">
        <f>LOOKUP($B2481,'07_L1政策步階'!$A$4:$A$14,'07_L1政策步階'!$C$4:$C$14)</f>
        <v>1</v>
      </c>
      <c r="AC2481" s="65"/>
      <c r="AD2481" s="65"/>
      <c r="AE2481" s="65"/>
      <c r="AF2481" s="65"/>
      <c r="AG2481" s="65"/>
      <c r="AH2481" s="65"/>
      <c r="AI2481" s="65"/>
      <c r="AJ2481" s="65"/>
      <c r="AK2481" s="65"/>
      <c r="AL2481">
        <f t="shared" si="877"/>
        <v>100</v>
      </c>
      <c r="AM2481">
        <f t="shared" si="878"/>
        <v>100</v>
      </c>
      <c r="AN2481" t="str">
        <f t="shared" si="879"/>
        <v/>
      </c>
      <c r="AO2481" t="str">
        <f t="shared" si="880"/>
        <v/>
      </c>
      <c r="AP2481" t="str">
        <f t="shared" si="881"/>
        <v/>
      </c>
      <c r="AQ2481" t="str">
        <f t="shared" si="882"/>
        <v/>
      </c>
      <c r="AR2481" t="str">
        <f t="shared" si="883"/>
        <v/>
      </c>
      <c r="AS2481" t="str">
        <f t="shared" si="884"/>
        <v/>
      </c>
      <c r="AT2481" t="str">
        <f t="shared" si="885"/>
        <v/>
      </c>
      <c r="AU2481" t="str">
        <f t="shared" si="886"/>
        <v/>
      </c>
      <c r="AV2481" t="str">
        <f t="shared" si="887"/>
        <v/>
      </c>
      <c r="AW2481">
        <f>'01_指標庫'!$H$4*ISNUMBER($F2481)+'01_指標庫'!$H$5*ISNUMBER($AA2481)+'01_指標庫'!$H$6*ISNUMBER($G2481)+'01_指標庫'!$H$7*ISNUMBER($H2481)+'01_指標庫'!$H$8*ISNUMBER($AF2481)+'01_指標庫'!$H$9*ISNUMBER($AG2481)+'01_指標庫'!$H$10*ISNUMBER($AB2481)+'01_指標庫'!$H$11*ISNUMBER($AC2481)+'01_指標庫'!$H$12*ISNUMBER($AD2481)+'01_指標庫'!$H$13*ISNUMBER($AE2481)+'01_指標庫'!$H$14*ISNUMBER($I2481)+'01_指標庫'!$H$15*ISNUMBER($AH2481)+'01_指標庫'!$H$16*ISNUMBER($K2481)+'01_指標庫'!$H$17*ISNUMBER($AI2481)+'01_指標庫'!$H$18*ISNUMBER($AJ2481)+'01_指標庫'!$H$19*ISNUMBER($AK2481)+'01_指標庫'!$H$20*ISNUMBER($BB2481)+'01_指標庫'!$H$21*ISNUMBER($BC2481)</f>
        <v>77</v>
      </c>
      <c r="AX2481">
        <f>IF(AW2481=0,50,ROUND(('01_指標庫'!$H$4*IF(ISNUMBER($F2481),L2481,0)+'01_指標庫'!$H$5*IF(ISNUMBER($AA2481),AL2481,0)+'01_指標庫'!$H$6*IF(ISNUMBER($G2481),M2481,0)+'01_指標庫'!$H$7*IF(ISNUMBER($H2481),N2481,0)+'01_指標庫'!$H$8*IF(ISNUMBER($AF2481),AQ2481,0)+'01_指標庫'!$H$9*IF(ISNUMBER($AG2481),AR2481,0)+'01_指標庫'!$H$10*IF(ISNUMBER($AB2481),AM2481,0)+'01_指標庫'!$H$11*IF(ISNUMBER($AC2481),AN2481,0)+'01_指標庫'!$H$12*IF(ISNUMBER($AD2481),AO2481,0)+'01_指標庫'!$H$13*IF(ISNUMBER($AE2481),AP2481,0)+'01_指標庫'!$H$14*IF(ISNUMBER($I2481),O2481,0)+'01_指標庫'!$H$15*IF(ISNUMBER($AH2481),AS2481,0)+'01_指標庫'!$H$16*IF(ISNUMBER($K2481),P2481,0)+'01_指標庫'!$H$17*IF(ISNUMBER($AI2481),AT2481,0)+'01_指標庫'!$H$18*IF(ISNUMBER($AJ2481),AU2481,0)+'01_指標庫'!$H$19*IF(ISNUMBER($AK2481),AV2481,0)+'01_指標庫'!$H$20*IF(ISNUMBER($BB2481),BB2481,0)+'01_指標庫'!$H$21*IF(ISNUMBER($BC2481),BC2481,0))/AW2481,1))</f>
        <v>100</v>
      </c>
      <c r="AY2481" s="71">
        <v>526.5</v>
      </c>
      <c r="AZ2481" s="71">
        <v>530.03</v>
      </c>
      <c r="BA2481" s="66">
        <f t="shared" si="891"/>
        <v>2.0993246270872623E-2</v>
      </c>
      <c r="BB2481">
        <f t="shared" si="892"/>
        <v>100</v>
      </c>
      <c r="BC2481">
        <f t="shared" si="893"/>
        <v>100</v>
      </c>
    </row>
    <row r="2482" spans="1:55" ht="15" customHeight="1">
      <c r="A2482" s="56">
        <v>2478</v>
      </c>
      <c r="B2482" s="57">
        <v>46157</v>
      </c>
      <c r="C2482" s="56">
        <v>2026</v>
      </c>
      <c r="D2482" s="58" t="s">
        <v>234</v>
      </c>
      <c r="E2482" s="59">
        <v>29125.200000000001</v>
      </c>
      <c r="F2482" s="60">
        <v>0.16008500000000001</v>
      </c>
      <c r="G2482" s="60">
        <v>-1.5384999999999999E-2</v>
      </c>
      <c r="H2482" s="61">
        <v>0.71430000000000005</v>
      </c>
      <c r="I2482" s="62">
        <v>280</v>
      </c>
      <c r="J2482" s="56" t="s">
        <v>235</v>
      </c>
      <c r="K2482" s="63">
        <v>18.43</v>
      </c>
      <c r="L2482" s="56">
        <f t="shared" si="871"/>
        <v>100</v>
      </c>
      <c r="M2482" s="56">
        <f t="shared" si="872"/>
        <v>100</v>
      </c>
      <c r="N2482" s="56">
        <f t="shared" si="873"/>
        <v>100</v>
      </c>
      <c r="O2482" s="56">
        <f t="shared" si="874"/>
        <v>100</v>
      </c>
      <c r="P2482" s="56">
        <f t="shared" si="875"/>
        <v>100</v>
      </c>
      <c r="Q2482" s="63"/>
      <c r="R2482" s="56"/>
      <c r="S2482" s="60">
        <f t="shared" si="888"/>
        <v>-1.5385239500613546E-2</v>
      </c>
      <c r="T2482" s="64">
        <f t="shared" si="889"/>
        <v>6.7786790266512131E-2</v>
      </c>
      <c r="V2482" s="65"/>
      <c r="W2482" s="65"/>
      <c r="Y2482" s="15" t="str">
        <f t="shared" si="876"/>
        <v>UNCERTAIN</v>
      </c>
      <c r="AA2482" s="66">
        <f t="shared" si="890"/>
        <v>3.3713297752937521E-2</v>
      </c>
      <c r="AB2482">
        <f>LOOKUP($B2482,'07_L1政策步階'!$A$4:$A$14,'07_L1政策步階'!$C$4:$C$14)</f>
        <v>1</v>
      </c>
      <c r="AC2482" s="65"/>
      <c r="AD2482" s="65"/>
      <c r="AE2482" s="65"/>
      <c r="AF2482" s="65"/>
      <c r="AG2482" s="65"/>
      <c r="AH2482" s="65"/>
      <c r="AI2482" s="65"/>
      <c r="AJ2482" s="65"/>
      <c r="AK2482" s="65"/>
      <c r="AL2482">
        <f t="shared" si="877"/>
        <v>100</v>
      </c>
      <c r="AM2482">
        <f t="shared" si="878"/>
        <v>100</v>
      </c>
      <c r="AN2482" t="str">
        <f t="shared" si="879"/>
        <v/>
      </c>
      <c r="AO2482" t="str">
        <f t="shared" si="880"/>
        <v/>
      </c>
      <c r="AP2482" t="str">
        <f t="shared" si="881"/>
        <v/>
      </c>
      <c r="AQ2482" t="str">
        <f t="shared" si="882"/>
        <v/>
      </c>
      <c r="AR2482" t="str">
        <f t="shared" si="883"/>
        <v/>
      </c>
      <c r="AS2482" t="str">
        <f t="shared" si="884"/>
        <v/>
      </c>
      <c r="AT2482" t="str">
        <f t="shared" si="885"/>
        <v/>
      </c>
      <c r="AU2482" t="str">
        <f t="shared" si="886"/>
        <v/>
      </c>
      <c r="AV2482" t="str">
        <f t="shared" si="887"/>
        <v/>
      </c>
      <c r="AW2482">
        <f>'01_指標庫'!$H$4*ISNUMBER($F2482)+'01_指標庫'!$H$5*ISNUMBER($AA2482)+'01_指標庫'!$H$6*ISNUMBER($G2482)+'01_指標庫'!$H$7*ISNUMBER($H2482)+'01_指標庫'!$H$8*ISNUMBER($AF2482)+'01_指標庫'!$H$9*ISNUMBER($AG2482)+'01_指標庫'!$H$10*ISNUMBER($AB2482)+'01_指標庫'!$H$11*ISNUMBER($AC2482)+'01_指標庫'!$H$12*ISNUMBER($AD2482)+'01_指標庫'!$H$13*ISNUMBER($AE2482)+'01_指標庫'!$H$14*ISNUMBER($I2482)+'01_指標庫'!$H$15*ISNUMBER($AH2482)+'01_指標庫'!$H$16*ISNUMBER($K2482)+'01_指標庫'!$H$17*ISNUMBER($AI2482)+'01_指標庫'!$H$18*ISNUMBER($AJ2482)+'01_指標庫'!$H$19*ISNUMBER($AK2482)+'01_指標庫'!$H$20*ISNUMBER($BB2482)+'01_指標庫'!$H$21*ISNUMBER($BC2482)</f>
        <v>77</v>
      </c>
      <c r="AX2482">
        <f>IF(AW2482=0,50,ROUND(('01_指標庫'!$H$4*IF(ISNUMBER($F2482),L2482,0)+'01_指標庫'!$H$5*IF(ISNUMBER($AA2482),AL2482,0)+'01_指標庫'!$H$6*IF(ISNUMBER($G2482),M2482,0)+'01_指標庫'!$H$7*IF(ISNUMBER($H2482),N2482,0)+'01_指標庫'!$H$8*IF(ISNUMBER($AF2482),AQ2482,0)+'01_指標庫'!$H$9*IF(ISNUMBER($AG2482),AR2482,0)+'01_指標庫'!$H$10*IF(ISNUMBER($AB2482),AM2482,0)+'01_指標庫'!$H$11*IF(ISNUMBER($AC2482),AN2482,0)+'01_指標庫'!$H$12*IF(ISNUMBER($AD2482),AO2482,0)+'01_指標庫'!$H$13*IF(ISNUMBER($AE2482),AP2482,0)+'01_指標庫'!$H$14*IF(ISNUMBER($I2482),O2482,0)+'01_指標庫'!$H$15*IF(ISNUMBER($AH2482),AS2482,0)+'01_指標庫'!$H$16*IF(ISNUMBER($K2482),P2482,0)+'01_指標庫'!$H$17*IF(ISNUMBER($AI2482),AT2482,0)+'01_指標庫'!$H$18*IF(ISNUMBER($AJ2482),AU2482,0)+'01_指標庫'!$H$19*IF(ISNUMBER($AK2482),AV2482,0)+'01_指標庫'!$H$20*IF(ISNUMBER($BB2482),BB2482,0)+'01_指標庫'!$H$21*IF(ISNUMBER($BC2482),BC2482,0))/AW2482,1))</f>
        <v>66.2</v>
      </c>
      <c r="AY2482" s="71">
        <v>511.67</v>
      </c>
      <c r="AZ2482" s="71">
        <v>508.52</v>
      </c>
      <c r="BA2482" s="66">
        <f t="shared" si="891"/>
        <v>1.5225516422631147E-2</v>
      </c>
      <c r="BB2482">
        <f t="shared" si="892"/>
        <v>100</v>
      </c>
      <c r="BC2482">
        <f t="shared" si="893"/>
        <v>0</v>
      </c>
    </row>
    <row r="2483" spans="1:55" ht="15" customHeight="1">
      <c r="A2483" s="56">
        <v>2479</v>
      </c>
      <c r="B2483" s="57">
        <v>46160</v>
      </c>
      <c r="C2483" s="56">
        <v>2026</v>
      </c>
      <c r="D2483" s="58" t="s">
        <v>236</v>
      </c>
      <c r="E2483" s="59">
        <v>28994.37</v>
      </c>
      <c r="F2483" s="60">
        <v>0.15354599999999999</v>
      </c>
      <c r="G2483" s="60">
        <v>-1.9807999999999999E-2</v>
      </c>
      <c r="H2483" s="61">
        <v>0.69389999999999996</v>
      </c>
      <c r="I2483" s="62">
        <v>283</v>
      </c>
      <c r="J2483" s="56" t="s">
        <v>235</v>
      </c>
      <c r="K2483" s="63">
        <v>17.82</v>
      </c>
      <c r="L2483" s="56">
        <f t="shared" si="871"/>
        <v>100</v>
      </c>
      <c r="M2483" s="56">
        <f t="shared" si="872"/>
        <v>100</v>
      </c>
      <c r="N2483" s="56">
        <f t="shared" si="873"/>
        <v>100</v>
      </c>
      <c r="O2483" s="56">
        <f t="shared" si="874"/>
        <v>100</v>
      </c>
      <c r="P2483" s="56">
        <f t="shared" si="875"/>
        <v>100</v>
      </c>
      <c r="Q2483" s="63"/>
      <c r="R2483" s="56"/>
      <c r="S2483" s="60">
        <f t="shared" si="888"/>
        <v>-4.4919863211240196E-3</v>
      </c>
      <c r="T2483" s="64">
        <f t="shared" si="889"/>
        <v>-3.3098209441128512E-2</v>
      </c>
      <c r="V2483" s="65"/>
      <c r="W2483" s="65"/>
      <c r="Y2483" s="15" t="str">
        <f t="shared" si="876"/>
        <v>EASY</v>
      </c>
      <c r="AA2483" s="66">
        <f t="shared" si="890"/>
        <v>3.5987899255308431E-2</v>
      </c>
      <c r="AB2483">
        <f>LOOKUP($B2483,'07_L1政策步階'!$A$4:$A$14,'07_L1政策步階'!$C$4:$C$14)</f>
        <v>1</v>
      </c>
      <c r="AC2483" s="65"/>
      <c r="AD2483" s="65"/>
      <c r="AE2483" s="65"/>
      <c r="AF2483" s="65"/>
      <c r="AG2483" s="65"/>
      <c r="AH2483" s="65"/>
      <c r="AI2483" s="65"/>
      <c r="AJ2483" s="65"/>
      <c r="AK2483" s="65"/>
      <c r="AL2483">
        <f t="shared" si="877"/>
        <v>100</v>
      </c>
      <c r="AM2483">
        <f t="shared" si="878"/>
        <v>100</v>
      </c>
      <c r="AN2483" t="str">
        <f t="shared" si="879"/>
        <v/>
      </c>
      <c r="AO2483" t="str">
        <f t="shared" si="880"/>
        <v/>
      </c>
      <c r="AP2483" t="str">
        <f t="shared" si="881"/>
        <v/>
      </c>
      <c r="AQ2483" t="str">
        <f t="shared" si="882"/>
        <v/>
      </c>
      <c r="AR2483" t="str">
        <f t="shared" si="883"/>
        <v/>
      </c>
      <c r="AS2483" t="str">
        <f t="shared" si="884"/>
        <v/>
      </c>
      <c r="AT2483" t="str">
        <f t="shared" si="885"/>
        <v/>
      </c>
      <c r="AU2483" t="str">
        <f t="shared" si="886"/>
        <v/>
      </c>
      <c r="AV2483" t="str">
        <f t="shared" si="887"/>
        <v/>
      </c>
      <c r="AW2483">
        <f>'01_指標庫'!$H$4*ISNUMBER($F2483)+'01_指標庫'!$H$5*ISNUMBER($AA2483)+'01_指標庫'!$H$6*ISNUMBER($G2483)+'01_指標庫'!$H$7*ISNUMBER($H2483)+'01_指標庫'!$H$8*ISNUMBER($AF2483)+'01_指標庫'!$H$9*ISNUMBER($AG2483)+'01_指標庫'!$H$10*ISNUMBER($AB2483)+'01_指標庫'!$H$11*ISNUMBER($AC2483)+'01_指標庫'!$H$12*ISNUMBER($AD2483)+'01_指標庫'!$H$13*ISNUMBER($AE2483)+'01_指標庫'!$H$14*ISNUMBER($I2483)+'01_指標庫'!$H$15*ISNUMBER($AH2483)+'01_指標庫'!$H$16*ISNUMBER($K2483)+'01_指標庫'!$H$17*ISNUMBER($AI2483)+'01_指標庫'!$H$18*ISNUMBER($AJ2483)+'01_指標庫'!$H$19*ISNUMBER($AK2483)+'01_指標庫'!$H$20*ISNUMBER($BB2483)+'01_指標庫'!$H$21*ISNUMBER($BC2483)</f>
        <v>77</v>
      </c>
      <c r="AX2483">
        <f>IF(AW2483=0,50,ROUND(('01_指標庫'!$H$4*IF(ISNUMBER($F2483),L2483,0)+'01_指標庫'!$H$5*IF(ISNUMBER($AA2483),AL2483,0)+'01_指標庫'!$H$6*IF(ISNUMBER($G2483),M2483,0)+'01_指標庫'!$H$7*IF(ISNUMBER($H2483),N2483,0)+'01_指標庫'!$H$8*IF(ISNUMBER($AF2483),AQ2483,0)+'01_指標庫'!$H$9*IF(ISNUMBER($AG2483),AR2483,0)+'01_指標庫'!$H$10*IF(ISNUMBER($AB2483),AM2483,0)+'01_指標庫'!$H$11*IF(ISNUMBER($AC2483),AN2483,0)+'01_指標庫'!$H$12*IF(ISNUMBER($AD2483),AO2483,0)+'01_指標庫'!$H$13*IF(ISNUMBER($AE2483),AP2483,0)+'01_指標庫'!$H$14*IF(ISNUMBER($I2483),O2483,0)+'01_指標庫'!$H$15*IF(ISNUMBER($AH2483),AS2483,0)+'01_指標庫'!$H$16*IF(ISNUMBER($K2483),P2483,0)+'01_指標庫'!$H$17*IF(ISNUMBER($AI2483),AT2483,0)+'01_指標庫'!$H$18*IF(ISNUMBER($AJ2483),AU2483,0)+'01_指標庫'!$H$19*IF(ISNUMBER($AK2483),AV2483,0)+'01_指標庫'!$H$20*IF(ISNUMBER($BB2483),BB2483,0)+'01_指標庫'!$H$21*IF(ISNUMBER($BC2483),BC2483,0))/AW2483,1))</f>
        <v>79.2</v>
      </c>
      <c r="AY2483" s="71">
        <v>518.02</v>
      </c>
      <c r="AZ2483" s="71">
        <v>495.87</v>
      </c>
      <c r="BA2483" s="66">
        <f t="shared" si="891"/>
        <v>8.2720451254898464E-3</v>
      </c>
      <c r="BB2483">
        <f t="shared" si="892"/>
        <v>50</v>
      </c>
      <c r="BC2483">
        <f t="shared" si="893"/>
        <v>50</v>
      </c>
    </row>
    <row r="2484" spans="1:55" ht="15" customHeight="1">
      <c r="A2484" s="56">
        <v>2480</v>
      </c>
      <c r="B2484" s="57">
        <v>46161</v>
      </c>
      <c r="C2484" s="56">
        <v>2026</v>
      </c>
      <c r="D2484" s="58" t="s">
        <v>237</v>
      </c>
      <c r="E2484" s="59">
        <v>28818.84</v>
      </c>
      <c r="F2484" s="60">
        <v>0.14518300000000001</v>
      </c>
      <c r="G2484" s="60">
        <v>-2.5742000000000001E-2</v>
      </c>
      <c r="H2484" s="61">
        <v>0.65310000000000001</v>
      </c>
      <c r="I2484" s="62">
        <v>286</v>
      </c>
      <c r="J2484" s="56" t="s">
        <v>235</v>
      </c>
      <c r="K2484" s="63">
        <v>18.059999999999999</v>
      </c>
      <c r="L2484" s="56">
        <f t="shared" si="871"/>
        <v>100</v>
      </c>
      <c r="M2484" s="56">
        <f t="shared" si="872"/>
        <v>100</v>
      </c>
      <c r="N2484" s="56">
        <f t="shared" si="873"/>
        <v>100</v>
      </c>
      <c r="O2484" s="56">
        <f t="shared" si="874"/>
        <v>100</v>
      </c>
      <c r="P2484" s="56">
        <f t="shared" si="875"/>
        <v>100</v>
      </c>
      <c r="Q2484" s="63"/>
      <c r="R2484" s="56"/>
      <c r="S2484" s="60">
        <f t="shared" si="888"/>
        <v>-6.0539339188953045E-3</v>
      </c>
      <c r="T2484" s="64">
        <f t="shared" si="889"/>
        <v>1.3468013468013407E-2</v>
      </c>
      <c r="V2484" s="65"/>
      <c r="W2484" s="65"/>
      <c r="Y2484" s="15" t="str">
        <f t="shared" si="876"/>
        <v>EASY</v>
      </c>
      <c r="AA2484" s="66">
        <f t="shared" si="890"/>
        <v>3.7802484982506268E-2</v>
      </c>
      <c r="AB2484">
        <f>LOOKUP($B2484,'07_L1政策步階'!$A$4:$A$14,'07_L1政策步階'!$C$4:$C$14)</f>
        <v>1</v>
      </c>
      <c r="AC2484" s="65"/>
      <c r="AD2484" s="65"/>
      <c r="AE2484" s="65"/>
      <c r="AF2484" s="65"/>
      <c r="AG2484" s="65"/>
      <c r="AH2484" s="65"/>
      <c r="AI2484" s="65"/>
      <c r="AJ2484" s="65"/>
      <c r="AK2484" s="65"/>
      <c r="AL2484">
        <f t="shared" si="877"/>
        <v>100</v>
      </c>
      <c r="AM2484">
        <f t="shared" si="878"/>
        <v>100</v>
      </c>
      <c r="AN2484" t="str">
        <f t="shared" si="879"/>
        <v/>
      </c>
      <c r="AO2484" t="str">
        <f t="shared" si="880"/>
        <v/>
      </c>
      <c r="AP2484" t="str">
        <f t="shared" si="881"/>
        <v/>
      </c>
      <c r="AQ2484" t="str">
        <f t="shared" si="882"/>
        <v/>
      </c>
      <c r="AR2484" t="str">
        <f t="shared" si="883"/>
        <v/>
      </c>
      <c r="AS2484" t="str">
        <f t="shared" si="884"/>
        <v/>
      </c>
      <c r="AT2484" t="str">
        <f t="shared" si="885"/>
        <v/>
      </c>
      <c r="AU2484" t="str">
        <f t="shared" si="886"/>
        <v/>
      </c>
      <c r="AV2484" t="str">
        <f t="shared" si="887"/>
        <v/>
      </c>
      <c r="AW2484">
        <f>'01_指標庫'!$H$4*ISNUMBER($F2484)+'01_指標庫'!$H$5*ISNUMBER($AA2484)+'01_指標庫'!$H$6*ISNUMBER($G2484)+'01_指標庫'!$H$7*ISNUMBER($H2484)+'01_指標庫'!$H$8*ISNUMBER($AF2484)+'01_指標庫'!$H$9*ISNUMBER($AG2484)+'01_指標庫'!$H$10*ISNUMBER($AB2484)+'01_指標庫'!$H$11*ISNUMBER($AC2484)+'01_指標庫'!$H$12*ISNUMBER($AD2484)+'01_指標庫'!$H$13*ISNUMBER($AE2484)+'01_指標庫'!$H$14*ISNUMBER($I2484)+'01_指標庫'!$H$15*ISNUMBER($AH2484)+'01_指標庫'!$H$16*ISNUMBER($K2484)+'01_指標庫'!$H$17*ISNUMBER($AI2484)+'01_指標庫'!$H$18*ISNUMBER($AJ2484)+'01_指標庫'!$H$19*ISNUMBER($AK2484)+'01_指標庫'!$H$20*ISNUMBER($BB2484)+'01_指標庫'!$H$21*ISNUMBER($BC2484)</f>
        <v>77</v>
      </c>
      <c r="AX2484">
        <f>IF(AW2484=0,50,ROUND(('01_指標庫'!$H$4*IF(ISNUMBER($F2484),L2484,0)+'01_指標庫'!$H$5*IF(ISNUMBER($AA2484),AL2484,0)+'01_指標庫'!$H$6*IF(ISNUMBER($G2484),M2484,0)+'01_指標庫'!$H$7*IF(ISNUMBER($H2484),N2484,0)+'01_指標庫'!$H$8*IF(ISNUMBER($AF2484),AQ2484,0)+'01_指標庫'!$H$9*IF(ISNUMBER($AG2484),AR2484,0)+'01_指標庫'!$H$10*IF(ISNUMBER($AB2484),AM2484,0)+'01_指標庫'!$H$11*IF(ISNUMBER($AC2484),AN2484,0)+'01_指標庫'!$H$12*IF(ISNUMBER($AD2484),AO2484,0)+'01_指標庫'!$H$13*IF(ISNUMBER($AE2484),AP2484,0)+'01_指標庫'!$H$14*IF(ISNUMBER($I2484),O2484,0)+'01_指標庫'!$H$15*IF(ISNUMBER($AH2484),AS2484,0)+'01_指標庫'!$H$16*IF(ISNUMBER($K2484),P2484,0)+'01_指標庫'!$H$17*IF(ISNUMBER($AI2484),AT2484,0)+'01_指標庫'!$H$18*IF(ISNUMBER($AJ2484),AU2484,0)+'01_指標庫'!$H$19*IF(ISNUMBER($AK2484),AV2484,0)+'01_指標庫'!$H$20*IF(ISNUMBER($BB2484),BB2484,0)+'01_指標庫'!$H$21*IF(ISNUMBER($BC2484),BC2484,0))/AW2484,1))</f>
        <v>79.2</v>
      </c>
      <c r="AY2484" s="71">
        <v>484.4</v>
      </c>
      <c r="AZ2484" s="71">
        <v>496.74</v>
      </c>
      <c r="BA2484" s="66">
        <f t="shared" si="891"/>
        <v>3.7915263267296329E-3</v>
      </c>
      <c r="BB2484">
        <f t="shared" si="892"/>
        <v>50</v>
      </c>
      <c r="BC2484">
        <f t="shared" si="893"/>
        <v>50</v>
      </c>
    </row>
    <row r="2485" spans="1:55" ht="15" customHeight="1">
      <c r="A2485" s="56">
        <v>2481</v>
      </c>
      <c r="B2485" s="57">
        <v>46162</v>
      </c>
      <c r="C2485" s="56">
        <v>2026</v>
      </c>
      <c r="D2485" s="58" t="s">
        <v>238</v>
      </c>
      <c r="E2485" s="59">
        <v>29297.7</v>
      </c>
      <c r="F2485" s="60">
        <v>0.162801</v>
      </c>
      <c r="G2485" s="60">
        <v>-9.554E-3</v>
      </c>
      <c r="H2485" s="61">
        <v>0.67349999999999999</v>
      </c>
      <c r="I2485" s="62">
        <v>280</v>
      </c>
      <c r="J2485" s="56" t="s">
        <v>235</v>
      </c>
      <c r="K2485" s="63">
        <v>17.440000000000001</v>
      </c>
      <c r="L2485" s="56">
        <f t="shared" si="871"/>
        <v>100</v>
      </c>
      <c r="M2485" s="56">
        <f t="shared" si="872"/>
        <v>100</v>
      </c>
      <c r="N2485" s="56">
        <f t="shared" si="873"/>
        <v>100</v>
      </c>
      <c r="O2485" s="56">
        <f t="shared" si="874"/>
        <v>100</v>
      </c>
      <c r="P2485" s="56">
        <f t="shared" si="875"/>
        <v>100</v>
      </c>
      <c r="Q2485" s="63"/>
      <c r="R2485" s="56"/>
      <c r="S2485" s="60">
        <f t="shared" si="888"/>
        <v>1.6616213560296078E-2</v>
      </c>
      <c r="T2485" s="64">
        <f t="shared" si="889"/>
        <v>-3.4330011074196976E-2</v>
      </c>
      <c r="V2485" s="65"/>
      <c r="W2485" s="65"/>
      <c r="Y2485" s="15" t="str">
        <f t="shared" si="876"/>
        <v>EASY</v>
      </c>
      <c r="AA2485" s="66">
        <f t="shared" si="890"/>
        <v>3.9990327596239217E-2</v>
      </c>
      <c r="AB2485">
        <f>LOOKUP($B2485,'07_L1政策步階'!$A$4:$A$14,'07_L1政策步階'!$C$4:$C$14)</f>
        <v>1</v>
      </c>
      <c r="AC2485" s="65"/>
      <c r="AD2485" s="65"/>
      <c r="AE2485" s="65"/>
      <c r="AF2485" s="65"/>
      <c r="AG2485" s="65"/>
      <c r="AH2485" s="65"/>
      <c r="AI2485" s="65"/>
      <c r="AJ2485" s="65"/>
      <c r="AK2485" s="65"/>
      <c r="AL2485">
        <f t="shared" si="877"/>
        <v>100</v>
      </c>
      <c r="AM2485">
        <f t="shared" si="878"/>
        <v>100</v>
      </c>
      <c r="AN2485" t="str">
        <f t="shared" si="879"/>
        <v/>
      </c>
      <c r="AO2485" t="str">
        <f t="shared" si="880"/>
        <v/>
      </c>
      <c r="AP2485" t="str">
        <f t="shared" si="881"/>
        <v/>
      </c>
      <c r="AQ2485" t="str">
        <f t="shared" si="882"/>
        <v/>
      </c>
      <c r="AR2485" t="str">
        <f t="shared" si="883"/>
        <v/>
      </c>
      <c r="AS2485" t="str">
        <f t="shared" si="884"/>
        <v/>
      </c>
      <c r="AT2485" t="str">
        <f t="shared" si="885"/>
        <v/>
      </c>
      <c r="AU2485" t="str">
        <f t="shared" si="886"/>
        <v/>
      </c>
      <c r="AV2485" t="str">
        <f t="shared" si="887"/>
        <v/>
      </c>
      <c r="AW2485">
        <f>'01_指標庫'!$H$4*ISNUMBER($F2485)+'01_指標庫'!$H$5*ISNUMBER($AA2485)+'01_指標庫'!$H$6*ISNUMBER($G2485)+'01_指標庫'!$H$7*ISNUMBER($H2485)+'01_指標庫'!$H$8*ISNUMBER($AF2485)+'01_指標庫'!$H$9*ISNUMBER($AG2485)+'01_指標庫'!$H$10*ISNUMBER($AB2485)+'01_指標庫'!$H$11*ISNUMBER($AC2485)+'01_指標庫'!$H$12*ISNUMBER($AD2485)+'01_指標庫'!$H$13*ISNUMBER($AE2485)+'01_指標庫'!$H$14*ISNUMBER($I2485)+'01_指標庫'!$H$15*ISNUMBER($AH2485)+'01_指標庫'!$H$16*ISNUMBER($K2485)+'01_指標庫'!$H$17*ISNUMBER($AI2485)+'01_指標庫'!$H$18*ISNUMBER($AJ2485)+'01_指標庫'!$H$19*ISNUMBER($AK2485)+'01_指標庫'!$H$20*ISNUMBER($BB2485)+'01_指標庫'!$H$21*ISNUMBER($BC2485)</f>
        <v>77</v>
      </c>
      <c r="AX2485">
        <f>IF(AW2485=0,50,ROUND(('01_指標庫'!$H$4*IF(ISNUMBER($F2485),L2485,0)+'01_指標庫'!$H$5*IF(ISNUMBER($AA2485),AL2485,0)+'01_指標庫'!$H$6*IF(ISNUMBER($G2485),M2485,0)+'01_指標庫'!$H$7*IF(ISNUMBER($H2485),N2485,0)+'01_指標庫'!$H$8*IF(ISNUMBER($AF2485),AQ2485,0)+'01_指標庫'!$H$9*IF(ISNUMBER($AG2485),AR2485,0)+'01_指標庫'!$H$10*IF(ISNUMBER($AB2485),AM2485,0)+'01_指標庫'!$H$11*IF(ISNUMBER($AC2485),AN2485,0)+'01_指標庫'!$H$12*IF(ISNUMBER($AD2485),AO2485,0)+'01_指標庫'!$H$13*IF(ISNUMBER($AE2485),AP2485,0)+'01_指標庫'!$H$14*IF(ISNUMBER($I2485),O2485,0)+'01_指標庫'!$H$15*IF(ISNUMBER($AH2485),AS2485,0)+'01_指標庫'!$H$16*IF(ISNUMBER($K2485),P2485,0)+'01_指標庫'!$H$17*IF(ISNUMBER($AI2485),AT2485,0)+'01_指標庫'!$H$18*IF(ISNUMBER($AJ2485),AU2485,0)+'01_指標庫'!$H$19*IF(ISNUMBER($AK2485),AV2485,0)+'01_指標庫'!$H$20*IF(ISNUMBER($BB2485),BB2485,0)+'01_指標庫'!$H$21*IF(ISNUMBER($BC2485),BC2485,0))/AW2485,1))</f>
        <v>79.2</v>
      </c>
      <c r="AY2485" s="71">
        <v>507.73</v>
      </c>
      <c r="AZ2485" s="71">
        <v>520.30999999999995</v>
      </c>
      <c r="BA2485" s="66">
        <f t="shared" si="891"/>
        <v>9.0974378598862593E-4</v>
      </c>
      <c r="BB2485">
        <f t="shared" si="892"/>
        <v>50</v>
      </c>
      <c r="BC2485">
        <f t="shared" si="893"/>
        <v>50</v>
      </c>
    </row>
    <row r="2486" spans="1:55" ht="15" customHeight="1">
      <c r="A2486" s="56">
        <v>2482</v>
      </c>
      <c r="B2486" s="57">
        <v>46163</v>
      </c>
      <c r="C2486" s="56">
        <v>2026</v>
      </c>
      <c r="D2486" s="58" t="s">
        <v>239</v>
      </c>
      <c r="E2486" s="59">
        <v>29357.27</v>
      </c>
      <c r="F2486" s="60">
        <v>0.16370100000000001</v>
      </c>
      <c r="G2486" s="60">
        <v>-7.5399999999999998E-3</v>
      </c>
      <c r="H2486" s="61">
        <v>0.65310000000000001</v>
      </c>
      <c r="I2486" s="62">
        <v>278</v>
      </c>
      <c r="J2486" s="56" t="s">
        <v>235</v>
      </c>
      <c r="K2486" s="63">
        <v>16.760000000000002</v>
      </c>
      <c r="L2486" s="56">
        <f t="shared" si="871"/>
        <v>100</v>
      </c>
      <c r="M2486" s="56">
        <f t="shared" si="872"/>
        <v>100</v>
      </c>
      <c r="N2486" s="56">
        <f t="shared" si="873"/>
        <v>100</v>
      </c>
      <c r="O2486" s="56">
        <f t="shared" si="874"/>
        <v>100</v>
      </c>
      <c r="P2486" s="56">
        <f t="shared" si="875"/>
        <v>100</v>
      </c>
      <c r="Q2486" s="63"/>
      <c r="R2486" s="56"/>
      <c r="S2486" s="60">
        <f t="shared" si="888"/>
        <v>2.0332654099126657E-3</v>
      </c>
      <c r="T2486" s="64">
        <f t="shared" si="889"/>
        <v>-3.8990825688073327E-2</v>
      </c>
      <c r="V2486" s="65"/>
      <c r="W2486" s="65"/>
      <c r="Y2486" s="15" t="str">
        <f t="shared" si="876"/>
        <v>UNCERTAIN</v>
      </c>
      <c r="AA2486" s="66">
        <f t="shared" si="890"/>
        <v>4.2165898599701324E-2</v>
      </c>
      <c r="AB2486">
        <f>LOOKUP($B2486,'07_L1政策步階'!$A$4:$A$14,'07_L1政策步階'!$C$4:$C$14)</f>
        <v>1</v>
      </c>
      <c r="AC2486" s="65"/>
      <c r="AD2486" s="65"/>
      <c r="AE2486" s="65"/>
      <c r="AF2486" s="65"/>
      <c r="AG2486" s="65"/>
      <c r="AH2486" s="65"/>
      <c r="AI2486" s="65"/>
      <c r="AJ2486" s="65"/>
      <c r="AK2486" s="65"/>
      <c r="AL2486">
        <f t="shared" si="877"/>
        <v>100</v>
      </c>
      <c r="AM2486">
        <f t="shared" si="878"/>
        <v>100</v>
      </c>
      <c r="AN2486" t="str">
        <f t="shared" si="879"/>
        <v/>
      </c>
      <c r="AO2486" t="str">
        <f t="shared" si="880"/>
        <v/>
      </c>
      <c r="AP2486" t="str">
        <f t="shared" si="881"/>
        <v/>
      </c>
      <c r="AQ2486" t="str">
        <f t="shared" si="882"/>
        <v/>
      </c>
      <c r="AR2486" t="str">
        <f t="shared" si="883"/>
        <v/>
      </c>
      <c r="AS2486" t="str">
        <f t="shared" si="884"/>
        <v/>
      </c>
      <c r="AT2486" t="str">
        <f t="shared" si="885"/>
        <v/>
      </c>
      <c r="AU2486" t="str">
        <f t="shared" si="886"/>
        <v/>
      </c>
      <c r="AV2486" t="str">
        <f t="shared" si="887"/>
        <v/>
      </c>
      <c r="AW2486">
        <f>'01_指標庫'!$H$4*ISNUMBER($F2486)+'01_指標庫'!$H$5*ISNUMBER($AA2486)+'01_指標庫'!$H$6*ISNUMBER($G2486)+'01_指標庫'!$H$7*ISNUMBER($H2486)+'01_指標庫'!$H$8*ISNUMBER($AF2486)+'01_指標庫'!$H$9*ISNUMBER($AG2486)+'01_指標庫'!$H$10*ISNUMBER($AB2486)+'01_指標庫'!$H$11*ISNUMBER($AC2486)+'01_指標庫'!$H$12*ISNUMBER($AD2486)+'01_指標庫'!$H$13*ISNUMBER($AE2486)+'01_指標庫'!$H$14*ISNUMBER($I2486)+'01_指標庫'!$H$15*ISNUMBER($AH2486)+'01_指標庫'!$H$16*ISNUMBER($K2486)+'01_指標庫'!$H$17*ISNUMBER($AI2486)+'01_指標庫'!$H$18*ISNUMBER($AJ2486)+'01_指標庫'!$H$19*ISNUMBER($AK2486)+'01_指標庫'!$H$20*ISNUMBER($BB2486)+'01_指標庫'!$H$21*ISNUMBER($BC2486)</f>
        <v>77</v>
      </c>
      <c r="AX2486">
        <f>IF(AW2486=0,50,ROUND(('01_指標庫'!$H$4*IF(ISNUMBER($F2486),L2486,0)+'01_指標庫'!$H$5*IF(ISNUMBER($AA2486),AL2486,0)+'01_指標庫'!$H$6*IF(ISNUMBER($G2486),M2486,0)+'01_指標庫'!$H$7*IF(ISNUMBER($H2486),N2486,0)+'01_指標庫'!$H$8*IF(ISNUMBER($AF2486),AQ2486,0)+'01_指標庫'!$H$9*IF(ISNUMBER($AG2486),AR2486,0)+'01_指標庫'!$H$10*IF(ISNUMBER($AB2486),AM2486,0)+'01_指標庫'!$H$11*IF(ISNUMBER($AC2486),AN2486,0)+'01_指標庫'!$H$12*IF(ISNUMBER($AD2486),AO2486,0)+'01_指標庫'!$H$13*IF(ISNUMBER($AE2486),AP2486,0)+'01_指標庫'!$H$14*IF(ISNUMBER($I2486),O2486,0)+'01_指標庫'!$H$15*IF(ISNUMBER($AH2486),AS2486,0)+'01_指標庫'!$H$16*IF(ISNUMBER($K2486),P2486,0)+'01_指標庫'!$H$17*IF(ISNUMBER($AI2486),AT2486,0)+'01_指標庫'!$H$18*IF(ISNUMBER($AJ2486),AU2486,0)+'01_指標庫'!$H$19*IF(ISNUMBER($AK2486),AV2486,0)+'01_指標庫'!$H$20*IF(ISNUMBER($BB2486),BB2486,0)+'01_指標庫'!$H$21*IF(ISNUMBER($BC2486),BC2486,0))/AW2486,1))</f>
        <v>58.4</v>
      </c>
      <c r="AY2486" s="71">
        <v>518.16999999999996</v>
      </c>
      <c r="AZ2486" s="71">
        <v>524.71</v>
      </c>
      <c r="BA2486" s="66">
        <f t="shared" si="891"/>
        <v>-3.3348385532678826E-3</v>
      </c>
      <c r="BB2486">
        <f t="shared" si="892"/>
        <v>0</v>
      </c>
      <c r="BC2486">
        <f t="shared" si="893"/>
        <v>0</v>
      </c>
    </row>
    <row r="2487" spans="1:55" ht="15" customHeight="1">
      <c r="A2487" s="56">
        <v>2483</v>
      </c>
      <c r="B2487" s="57">
        <v>46164</v>
      </c>
      <c r="C2487" s="56">
        <v>2026</v>
      </c>
      <c r="D2487" s="58" t="s">
        <v>234</v>
      </c>
      <c r="E2487" s="59">
        <v>29481.64</v>
      </c>
      <c r="F2487" s="60">
        <v>0.16720499999999999</v>
      </c>
      <c r="G2487" s="60">
        <v>-3.3349999999999999E-3</v>
      </c>
      <c r="H2487" s="61">
        <v>0.67349999999999999</v>
      </c>
      <c r="I2487" s="62">
        <v>274</v>
      </c>
      <c r="J2487" s="56" t="s">
        <v>235</v>
      </c>
      <c r="K2487" s="63">
        <v>16.7</v>
      </c>
      <c r="L2487" s="56">
        <f t="shared" si="871"/>
        <v>100</v>
      </c>
      <c r="M2487" s="56">
        <f t="shared" si="872"/>
        <v>100</v>
      </c>
      <c r="N2487" s="56">
        <f t="shared" si="873"/>
        <v>100</v>
      </c>
      <c r="O2487" s="56">
        <f t="shared" si="874"/>
        <v>100</v>
      </c>
      <c r="P2487" s="56">
        <f t="shared" si="875"/>
        <v>100</v>
      </c>
      <c r="Q2487" s="63"/>
      <c r="R2487" s="56"/>
      <c r="S2487" s="60">
        <f t="shared" si="888"/>
        <v>4.2364293410115383E-3</v>
      </c>
      <c r="T2487" s="64">
        <f t="shared" si="889"/>
        <v>-3.5799522673032325E-3</v>
      </c>
      <c r="V2487" s="65"/>
      <c r="W2487" s="65"/>
      <c r="Y2487" s="15" t="str">
        <f t="shared" si="876"/>
        <v>EASY</v>
      </c>
      <c r="AA2487" s="66">
        <f t="shared" si="890"/>
        <v>4.481168296006599E-2</v>
      </c>
      <c r="AB2487">
        <f>LOOKUP($B2487,'07_L1政策步階'!$A$4:$A$14,'07_L1政策步階'!$C$4:$C$14)</f>
        <v>1</v>
      </c>
      <c r="AC2487" s="65"/>
      <c r="AD2487" s="65"/>
      <c r="AE2487" s="65"/>
      <c r="AF2487" s="65"/>
      <c r="AG2487" s="65"/>
      <c r="AH2487" s="65"/>
      <c r="AI2487" s="65"/>
      <c r="AJ2487" s="65"/>
      <c r="AK2487" s="65"/>
      <c r="AL2487">
        <f t="shared" si="877"/>
        <v>100</v>
      </c>
      <c r="AM2487">
        <f t="shared" si="878"/>
        <v>100</v>
      </c>
      <c r="AN2487" t="str">
        <f t="shared" si="879"/>
        <v/>
      </c>
      <c r="AO2487" t="str">
        <f t="shared" si="880"/>
        <v/>
      </c>
      <c r="AP2487" t="str">
        <f t="shared" si="881"/>
        <v/>
      </c>
      <c r="AQ2487" t="str">
        <f t="shared" si="882"/>
        <v/>
      </c>
      <c r="AR2487" t="str">
        <f t="shared" si="883"/>
        <v/>
      </c>
      <c r="AS2487" t="str">
        <f t="shared" si="884"/>
        <v/>
      </c>
      <c r="AT2487" t="str">
        <f t="shared" si="885"/>
        <v/>
      </c>
      <c r="AU2487" t="str">
        <f t="shared" si="886"/>
        <v/>
      </c>
      <c r="AV2487" t="str">
        <f t="shared" si="887"/>
        <v/>
      </c>
      <c r="AW2487">
        <f>'01_指標庫'!$H$4*ISNUMBER($F2487)+'01_指標庫'!$H$5*ISNUMBER($AA2487)+'01_指標庫'!$H$6*ISNUMBER($G2487)+'01_指標庫'!$H$7*ISNUMBER($H2487)+'01_指標庫'!$H$8*ISNUMBER($AF2487)+'01_指標庫'!$H$9*ISNUMBER($AG2487)+'01_指標庫'!$H$10*ISNUMBER($AB2487)+'01_指標庫'!$H$11*ISNUMBER($AC2487)+'01_指標庫'!$H$12*ISNUMBER($AD2487)+'01_指標庫'!$H$13*ISNUMBER($AE2487)+'01_指標庫'!$H$14*ISNUMBER($I2487)+'01_指標庫'!$H$15*ISNUMBER($AH2487)+'01_指標庫'!$H$16*ISNUMBER($K2487)+'01_指標庫'!$H$17*ISNUMBER($AI2487)+'01_指標庫'!$H$18*ISNUMBER($AJ2487)+'01_指標庫'!$H$19*ISNUMBER($AK2487)+'01_指標庫'!$H$20*ISNUMBER($BB2487)+'01_指標庫'!$H$21*ISNUMBER($BC2487)</f>
        <v>77</v>
      </c>
      <c r="AX2487">
        <f>IF(AW2487=0,50,ROUND(('01_指標庫'!$H$4*IF(ISNUMBER($F2487),L2487,0)+'01_指標庫'!$H$5*IF(ISNUMBER($AA2487),AL2487,0)+'01_指標庫'!$H$6*IF(ISNUMBER($G2487),M2487,0)+'01_指標庫'!$H$7*IF(ISNUMBER($H2487),N2487,0)+'01_指標庫'!$H$8*IF(ISNUMBER($AF2487),AQ2487,0)+'01_指標庫'!$H$9*IF(ISNUMBER($AG2487),AR2487,0)+'01_指標庫'!$H$10*IF(ISNUMBER($AB2487),AM2487,0)+'01_指標庫'!$H$11*IF(ISNUMBER($AC2487),AN2487,0)+'01_指標庫'!$H$12*IF(ISNUMBER($AD2487),AO2487,0)+'01_指標庫'!$H$13*IF(ISNUMBER($AE2487),AP2487,0)+'01_指標庫'!$H$14*IF(ISNUMBER($I2487),O2487,0)+'01_指標庫'!$H$15*IF(ISNUMBER($AH2487),AS2487,0)+'01_指標庫'!$H$16*IF(ISNUMBER($K2487),P2487,0)+'01_指標庫'!$H$17*IF(ISNUMBER($AI2487),AT2487,0)+'01_指標庫'!$H$18*IF(ISNUMBER($AJ2487),AU2487,0)+'01_指標庫'!$H$19*IF(ISNUMBER($AK2487),AV2487,0)+'01_指標庫'!$H$20*IF(ISNUMBER($BB2487),BB2487,0)+'01_指標庫'!$H$21*IF(ISNUMBER($BC2487),BC2487,0))/AW2487,1))</f>
        <v>79.2</v>
      </c>
      <c r="AY2487" s="71">
        <v>531.88</v>
      </c>
      <c r="AZ2487" s="71">
        <v>537.33000000000004</v>
      </c>
      <c r="BA2487" s="66">
        <f t="shared" si="891"/>
        <v>-1.7375738232904281E-3</v>
      </c>
      <c r="BB2487">
        <f t="shared" si="892"/>
        <v>50</v>
      </c>
      <c r="BC2487">
        <f t="shared" si="893"/>
        <v>50</v>
      </c>
    </row>
    <row r="2488" spans="1:55" ht="15" customHeight="1">
      <c r="A2488" s="56">
        <v>2484</v>
      </c>
      <c r="B2488" s="57">
        <v>46168</v>
      </c>
      <c r="C2488" s="56">
        <v>2026</v>
      </c>
      <c r="D2488" s="58" t="s">
        <v>237</v>
      </c>
      <c r="E2488" s="59">
        <v>30001.32</v>
      </c>
      <c r="F2488" s="60">
        <v>0.186227</v>
      </c>
      <c r="G2488" s="60">
        <v>0</v>
      </c>
      <c r="H2488" s="61">
        <v>0.67349999999999999</v>
      </c>
      <c r="I2488" s="62">
        <v>272</v>
      </c>
      <c r="J2488" s="56" t="s">
        <v>235</v>
      </c>
      <c r="K2488" s="63">
        <v>17.010000000000002</v>
      </c>
      <c r="L2488" s="56">
        <f t="shared" si="871"/>
        <v>100</v>
      </c>
      <c r="M2488" s="56">
        <f t="shared" si="872"/>
        <v>100</v>
      </c>
      <c r="N2488" s="56">
        <f t="shared" si="873"/>
        <v>100</v>
      </c>
      <c r="O2488" s="56">
        <f t="shared" si="874"/>
        <v>100</v>
      </c>
      <c r="P2488" s="56">
        <f t="shared" si="875"/>
        <v>100</v>
      </c>
      <c r="Q2488" s="63"/>
      <c r="R2488" s="56"/>
      <c r="S2488" s="60">
        <f t="shared" si="888"/>
        <v>1.7627241903774626E-2</v>
      </c>
      <c r="T2488" s="64">
        <f t="shared" si="889"/>
        <v>1.8562874251497163E-2</v>
      </c>
      <c r="V2488" s="65"/>
      <c r="W2488" s="65"/>
      <c r="Y2488" s="15" t="str">
        <f t="shared" si="876"/>
        <v>EASY</v>
      </c>
      <c r="AA2488" s="66">
        <f t="shared" si="890"/>
        <v>4.7890652560638625E-2</v>
      </c>
      <c r="AB2488">
        <f>LOOKUP($B2488,'07_L1政策步階'!$A$4:$A$14,'07_L1政策步階'!$C$4:$C$14)</f>
        <v>1</v>
      </c>
      <c r="AC2488" s="65"/>
      <c r="AD2488" s="65"/>
      <c r="AE2488" s="65"/>
      <c r="AF2488" s="65"/>
      <c r="AG2488" s="65"/>
      <c r="AH2488" s="65"/>
      <c r="AI2488" s="65"/>
      <c r="AJ2488" s="65"/>
      <c r="AK2488" s="65"/>
      <c r="AL2488">
        <f t="shared" si="877"/>
        <v>100</v>
      </c>
      <c r="AM2488">
        <f t="shared" si="878"/>
        <v>100</v>
      </c>
      <c r="AN2488" t="str">
        <f t="shared" si="879"/>
        <v/>
      </c>
      <c r="AO2488" t="str">
        <f t="shared" si="880"/>
        <v/>
      </c>
      <c r="AP2488" t="str">
        <f t="shared" si="881"/>
        <v/>
      </c>
      <c r="AQ2488" t="str">
        <f t="shared" si="882"/>
        <v/>
      </c>
      <c r="AR2488" t="str">
        <f t="shared" si="883"/>
        <v/>
      </c>
      <c r="AS2488" t="str">
        <f t="shared" si="884"/>
        <v/>
      </c>
      <c r="AT2488" t="str">
        <f t="shared" si="885"/>
        <v/>
      </c>
      <c r="AU2488" t="str">
        <f t="shared" si="886"/>
        <v/>
      </c>
      <c r="AV2488" t="str">
        <f t="shared" si="887"/>
        <v/>
      </c>
      <c r="AW2488">
        <f>'01_指標庫'!$H$4*ISNUMBER($F2488)+'01_指標庫'!$H$5*ISNUMBER($AA2488)+'01_指標庫'!$H$6*ISNUMBER($G2488)+'01_指標庫'!$H$7*ISNUMBER($H2488)+'01_指標庫'!$H$8*ISNUMBER($AF2488)+'01_指標庫'!$H$9*ISNUMBER($AG2488)+'01_指標庫'!$H$10*ISNUMBER($AB2488)+'01_指標庫'!$H$11*ISNUMBER($AC2488)+'01_指標庫'!$H$12*ISNUMBER($AD2488)+'01_指標庫'!$H$13*ISNUMBER($AE2488)+'01_指標庫'!$H$14*ISNUMBER($I2488)+'01_指標庫'!$H$15*ISNUMBER($AH2488)+'01_指標庫'!$H$16*ISNUMBER($K2488)+'01_指標庫'!$H$17*ISNUMBER($AI2488)+'01_指標庫'!$H$18*ISNUMBER($AJ2488)+'01_指標庫'!$H$19*ISNUMBER($AK2488)+'01_指標庫'!$H$20*ISNUMBER($BB2488)+'01_指標庫'!$H$21*ISNUMBER($BC2488)</f>
        <v>77</v>
      </c>
      <c r="AX2488">
        <f>IF(AW2488=0,50,ROUND(('01_指標庫'!$H$4*IF(ISNUMBER($F2488),L2488,0)+'01_指標庫'!$H$5*IF(ISNUMBER($AA2488),AL2488,0)+'01_指標庫'!$H$6*IF(ISNUMBER($G2488),M2488,0)+'01_指標庫'!$H$7*IF(ISNUMBER($H2488),N2488,0)+'01_指標庫'!$H$8*IF(ISNUMBER($AF2488),AQ2488,0)+'01_指標庫'!$H$9*IF(ISNUMBER($AG2488),AR2488,0)+'01_指標庫'!$H$10*IF(ISNUMBER($AB2488),AM2488,0)+'01_指標庫'!$H$11*IF(ISNUMBER($AC2488),AN2488,0)+'01_指標庫'!$H$12*IF(ISNUMBER($AD2488),AO2488,0)+'01_指標庫'!$H$13*IF(ISNUMBER($AE2488),AP2488,0)+'01_指標庫'!$H$14*IF(ISNUMBER($I2488),O2488,0)+'01_指標庫'!$H$15*IF(ISNUMBER($AH2488),AS2488,0)+'01_指標庫'!$H$16*IF(ISNUMBER($K2488),P2488,0)+'01_指標庫'!$H$17*IF(ISNUMBER($AI2488),AT2488,0)+'01_指標庫'!$H$18*IF(ISNUMBER($AJ2488),AU2488,0)+'01_指標庫'!$H$19*IF(ISNUMBER($AK2488),AV2488,0)+'01_指標庫'!$H$20*IF(ISNUMBER($BB2488),BB2488,0)+'01_指標庫'!$H$21*IF(ISNUMBER($BC2488),BC2488,0))/AW2488,1))</f>
        <v>96.1</v>
      </c>
      <c r="AY2488" s="71">
        <v>556.99</v>
      </c>
      <c r="AZ2488" s="71">
        <v>570.09</v>
      </c>
      <c r="BA2488" s="66">
        <f t="shared" si="891"/>
        <v>2.815396502583889E-3</v>
      </c>
      <c r="BB2488">
        <f t="shared" si="892"/>
        <v>50</v>
      </c>
      <c r="BC2488">
        <f t="shared" si="893"/>
        <v>100</v>
      </c>
    </row>
    <row r="2489" spans="1:55" ht="15" customHeight="1">
      <c r="A2489" s="56">
        <v>2485</v>
      </c>
      <c r="B2489" s="57">
        <v>46169</v>
      </c>
      <c r="C2489" s="56">
        <v>2026</v>
      </c>
      <c r="D2489" s="58" t="s">
        <v>238</v>
      </c>
      <c r="E2489" s="59">
        <v>29973.57</v>
      </c>
      <c r="F2489" s="60">
        <v>0.183641</v>
      </c>
      <c r="G2489" s="60">
        <v>-9.2500000000000004E-4</v>
      </c>
      <c r="H2489" s="61">
        <v>0.67349999999999999</v>
      </c>
      <c r="I2489" s="62">
        <v>271</v>
      </c>
      <c r="J2489" s="56" t="s">
        <v>235</v>
      </c>
      <c r="K2489" s="63">
        <v>16.29</v>
      </c>
      <c r="L2489" s="56">
        <f t="shared" si="871"/>
        <v>100</v>
      </c>
      <c r="M2489" s="56">
        <f t="shared" si="872"/>
        <v>100</v>
      </c>
      <c r="N2489" s="56">
        <f t="shared" si="873"/>
        <v>100</v>
      </c>
      <c r="O2489" s="56">
        <f t="shared" si="874"/>
        <v>100</v>
      </c>
      <c r="P2489" s="56">
        <f t="shared" si="875"/>
        <v>100</v>
      </c>
      <c r="Q2489" s="63"/>
      <c r="R2489" s="56"/>
      <c r="S2489" s="60">
        <f t="shared" si="888"/>
        <v>-9.2495930179070651E-4</v>
      </c>
      <c r="T2489" s="64">
        <f t="shared" si="889"/>
        <v>-4.2328042328042437E-2</v>
      </c>
      <c r="V2489" s="65"/>
      <c r="W2489" s="65"/>
      <c r="Y2489" s="15" t="str">
        <f t="shared" si="876"/>
        <v>EASY</v>
      </c>
      <c r="AA2489" s="66">
        <f t="shared" si="890"/>
        <v>5.0774554296985963E-2</v>
      </c>
      <c r="AB2489">
        <f>LOOKUP($B2489,'07_L1政策步階'!$A$4:$A$14,'07_L1政策步階'!$C$4:$C$14)</f>
        <v>1</v>
      </c>
      <c r="AC2489" s="65"/>
      <c r="AD2489" s="65"/>
      <c r="AE2489" s="65"/>
      <c r="AF2489" s="65"/>
      <c r="AG2489" s="65"/>
      <c r="AH2489" s="65"/>
      <c r="AI2489" s="65"/>
      <c r="AJ2489" s="65"/>
      <c r="AK2489" s="65"/>
      <c r="AL2489">
        <f t="shared" si="877"/>
        <v>100</v>
      </c>
      <c r="AM2489">
        <f t="shared" si="878"/>
        <v>100</v>
      </c>
      <c r="AN2489" t="str">
        <f t="shared" si="879"/>
        <v/>
      </c>
      <c r="AO2489" t="str">
        <f t="shared" si="880"/>
        <v/>
      </c>
      <c r="AP2489" t="str">
        <f t="shared" si="881"/>
        <v/>
      </c>
      <c r="AQ2489" t="str">
        <f t="shared" si="882"/>
        <v/>
      </c>
      <c r="AR2489" t="str">
        <f t="shared" si="883"/>
        <v/>
      </c>
      <c r="AS2489" t="str">
        <f t="shared" si="884"/>
        <v/>
      </c>
      <c r="AT2489" t="str">
        <f t="shared" si="885"/>
        <v/>
      </c>
      <c r="AU2489" t="str">
        <f t="shared" si="886"/>
        <v/>
      </c>
      <c r="AV2489" t="str">
        <f t="shared" si="887"/>
        <v/>
      </c>
      <c r="AW2489">
        <f>'01_指標庫'!$H$4*ISNUMBER($F2489)+'01_指標庫'!$H$5*ISNUMBER($AA2489)+'01_指標庫'!$H$6*ISNUMBER($G2489)+'01_指標庫'!$H$7*ISNUMBER($H2489)+'01_指標庫'!$H$8*ISNUMBER($AF2489)+'01_指標庫'!$H$9*ISNUMBER($AG2489)+'01_指標庫'!$H$10*ISNUMBER($AB2489)+'01_指標庫'!$H$11*ISNUMBER($AC2489)+'01_指標庫'!$H$12*ISNUMBER($AD2489)+'01_指標庫'!$H$13*ISNUMBER($AE2489)+'01_指標庫'!$H$14*ISNUMBER($I2489)+'01_指標庫'!$H$15*ISNUMBER($AH2489)+'01_指標庫'!$H$16*ISNUMBER($K2489)+'01_指標庫'!$H$17*ISNUMBER($AI2489)+'01_指標庫'!$H$18*ISNUMBER($AJ2489)+'01_指標庫'!$H$19*ISNUMBER($AK2489)+'01_指標庫'!$H$20*ISNUMBER($BB2489)+'01_指標庫'!$H$21*ISNUMBER($BC2489)</f>
        <v>77</v>
      </c>
      <c r="AX2489">
        <f>IF(AW2489=0,50,ROUND(('01_指標庫'!$H$4*IF(ISNUMBER($F2489),L2489,0)+'01_指標庫'!$H$5*IF(ISNUMBER($AA2489),AL2489,0)+'01_指標庫'!$H$6*IF(ISNUMBER($G2489),M2489,0)+'01_指標庫'!$H$7*IF(ISNUMBER($H2489),N2489,0)+'01_指標庫'!$H$8*IF(ISNUMBER($AF2489),AQ2489,0)+'01_指標庫'!$H$9*IF(ISNUMBER($AG2489),AR2489,0)+'01_指標庫'!$H$10*IF(ISNUMBER($AB2489),AM2489,0)+'01_指標庫'!$H$11*IF(ISNUMBER($AC2489),AN2489,0)+'01_指標庫'!$H$12*IF(ISNUMBER($AD2489),AO2489,0)+'01_指標庫'!$H$13*IF(ISNUMBER($AE2489),AP2489,0)+'01_指標庫'!$H$14*IF(ISNUMBER($I2489),O2489,0)+'01_指標庫'!$H$15*IF(ISNUMBER($AH2489),AS2489,0)+'01_指標庫'!$H$16*IF(ISNUMBER($K2489),P2489,0)+'01_指標庫'!$H$17*IF(ISNUMBER($AI2489),AT2489,0)+'01_指標庫'!$H$18*IF(ISNUMBER($AJ2489),AU2489,0)+'01_指標庫'!$H$19*IF(ISNUMBER($AK2489),AV2489,0)+'01_指標庫'!$H$20*IF(ISNUMBER($BB2489),BB2489,0)+'01_指標庫'!$H$21*IF(ISNUMBER($BC2489),BC2489,0))/AW2489,1))</f>
        <v>96.1</v>
      </c>
      <c r="AY2489" s="71">
        <v>584.38</v>
      </c>
      <c r="AZ2489" s="71">
        <v>563.98</v>
      </c>
      <c r="BA2489" s="66">
        <f t="shared" si="891"/>
        <v>7.5709917596138432E-3</v>
      </c>
      <c r="BB2489">
        <f t="shared" si="892"/>
        <v>50</v>
      </c>
      <c r="BC2489">
        <f t="shared" si="893"/>
        <v>100</v>
      </c>
    </row>
    <row r="2490" spans="1:55" ht="15" customHeight="1">
      <c r="A2490" s="56">
        <v>2486</v>
      </c>
      <c r="B2490" s="57">
        <v>46170</v>
      </c>
      <c r="C2490" s="56">
        <v>2026</v>
      </c>
      <c r="D2490" s="58" t="s">
        <v>239</v>
      </c>
      <c r="E2490" s="59">
        <v>30223.89</v>
      </c>
      <c r="F2490" s="60">
        <v>0.19194900000000001</v>
      </c>
      <c r="G2490" s="60">
        <v>0</v>
      </c>
      <c r="H2490" s="61">
        <v>0.67349999999999999</v>
      </c>
      <c r="I2490" s="62">
        <v>272</v>
      </c>
      <c r="J2490" s="56" t="s">
        <v>235</v>
      </c>
      <c r="K2490" s="63">
        <v>15.74</v>
      </c>
      <c r="L2490" s="56">
        <f t="shared" si="871"/>
        <v>100</v>
      </c>
      <c r="M2490" s="56">
        <f t="shared" si="872"/>
        <v>100</v>
      </c>
      <c r="N2490" s="56">
        <f t="shared" si="873"/>
        <v>100</v>
      </c>
      <c r="O2490" s="56">
        <f t="shared" si="874"/>
        <v>100</v>
      </c>
      <c r="P2490" s="56">
        <f t="shared" si="875"/>
        <v>100</v>
      </c>
      <c r="Q2490" s="63"/>
      <c r="R2490" s="56"/>
      <c r="S2490" s="60">
        <f t="shared" si="888"/>
        <v>8.3513575459979172E-3</v>
      </c>
      <c r="T2490" s="64">
        <f t="shared" si="889"/>
        <v>-3.3763044812768483E-2</v>
      </c>
      <c r="V2490" s="65"/>
      <c r="W2490" s="65"/>
      <c r="Y2490" s="15" t="str">
        <f t="shared" si="876"/>
        <v>EASY</v>
      </c>
      <c r="AA2490" s="66">
        <f t="shared" si="890"/>
        <v>5.368040883445957E-2</v>
      </c>
      <c r="AB2490">
        <f>LOOKUP($B2490,'07_L1政策步階'!$A$4:$A$14,'07_L1政策步階'!$C$4:$C$14)</f>
        <v>1</v>
      </c>
      <c r="AC2490" s="65"/>
      <c r="AD2490" s="65"/>
      <c r="AE2490" s="65"/>
      <c r="AF2490" s="65"/>
      <c r="AG2490" s="65"/>
      <c r="AH2490" s="65"/>
      <c r="AI2490" s="65"/>
      <c r="AJ2490" s="65"/>
      <c r="AK2490" s="65"/>
      <c r="AL2490">
        <f t="shared" si="877"/>
        <v>100</v>
      </c>
      <c r="AM2490">
        <f t="shared" si="878"/>
        <v>100</v>
      </c>
      <c r="AN2490" t="str">
        <f t="shared" si="879"/>
        <v/>
      </c>
      <c r="AO2490" t="str">
        <f t="shared" si="880"/>
        <v/>
      </c>
      <c r="AP2490" t="str">
        <f t="shared" si="881"/>
        <v/>
      </c>
      <c r="AQ2490" t="str">
        <f t="shared" si="882"/>
        <v/>
      </c>
      <c r="AR2490" t="str">
        <f t="shared" si="883"/>
        <v/>
      </c>
      <c r="AS2490" t="str">
        <f t="shared" si="884"/>
        <v/>
      </c>
      <c r="AT2490" t="str">
        <f t="shared" si="885"/>
        <v/>
      </c>
      <c r="AU2490" t="str">
        <f t="shared" si="886"/>
        <v/>
      </c>
      <c r="AV2490" t="str">
        <f t="shared" si="887"/>
        <v/>
      </c>
      <c r="AW2490">
        <f>'01_指標庫'!$H$4*ISNUMBER($F2490)+'01_指標庫'!$H$5*ISNUMBER($AA2490)+'01_指標庫'!$H$6*ISNUMBER($G2490)+'01_指標庫'!$H$7*ISNUMBER($H2490)+'01_指標庫'!$H$8*ISNUMBER($AF2490)+'01_指標庫'!$H$9*ISNUMBER($AG2490)+'01_指標庫'!$H$10*ISNUMBER($AB2490)+'01_指標庫'!$H$11*ISNUMBER($AC2490)+'01_指標庫'!$H$12*ISNUMBER($AD2490)+'01_指標庫'!$H$13*ISNUMBER($AE2490)+'01_指標庫'!$H$14*ISNUMBER($I2490)+'01_指標庫'!$H$15*ISNUMBER($AH2490)+'01_指標庫'!$H$16*ISNUMBER($K2490)+'01_指標庫'!$H$17*ISNUMBER($AI2490)+'01_指標庫'!$H$18*ISNUMBER($AJ2490)+'01_指標庫'!$H$19*ISNUMBER($AK2490)+'01_指標庫'!$H$20*ISNUMBER($BB2490)+'01_指標庫'!$H$21*ISNUMBER($BC2490)</f>
        <v>77</v>
      </c>
      <c r="AX2490">
        <f>IF(AW2490=0,50,ROUND(('01_指標庫'!$H$4*IF(ISNUMBER($F2490),L2490,0)+'01_指標庫'!$H$5*IF(ISNUMBER($AA2490),AL2490,0)+'01_指標庫'!$H$6*IF(ISNUMBER($G2490),M2490,0)+'01_指標庫'!$H$7*IF(ISNUMBER($H2490),N2490,0)+'01_指標庫'!$H$8*IF(ISNUMBER($AF2490),AQ2490,0)+'01_指標庫'!$H$9*IF(ISNUMBER($AG2490),AR2490,0)+'01_指標庫'!$H$10*IF(ISNUMBER($AB2490),AM2490,0)+'01_指標庫'!$H$11*IF(ISNUMBER($AC2490),AN2490,0)+'01_指標庫'!$H$12*IF(ISNUMBER($AD2490),AO2490,0)+'01_指標庫'!$H$13*IF(ISNUMBER($AE2490),AP2490,0)+'01_指標庫'!$H$14*IF(ISNUMBER($I2490),O2490,0)+'01_指標庫'!$H$15*IF(ISNUMBER($AH2490),AS2490,0)+'01_指標庫'!$H$16*IF(ISNUMBER($K2490),P2490,0)+'01_指標庫'!$H$17*IF(ISNUMBER($AI2490),AT2490,0)+'01_指標庫'!$H$18*IF(ISNUMBER($AJ2490),AU2490,0)+'01_指標庫'!$H$19*IF(ISNUMBER($AK2490),AV2490,0)+'01_指標庫'!$H$20*IF(ISNUMBER($BB2490),BB2490,0)+'01_指標庫'!$H$21*IF(ISNUMBER($BC2490),BC2490,0))/AW2490,1))</f>
        <v>100</v>
      </c>
      <c r="AY2490" s="71">
        <v>564.32000000000005</v>
      </c>
      <c r="AZ2490" s="71">
        <v>569.47</v>
      </c>
      <c r="BA2490" s="66">
        <f t="shared" si="891"/>
        <v>1.0924996464352965E-2</v>
      </c>
      <c r="BB2490">
        <f t="shared" si="892"/>
        <v>100</v>
      </c>
      <c r="BC2490">
        <f t="shared" si="893"/>
        <v>100</v>
      </c>
    </row>
    <row r="2491" spans="1:55" ht="15" customHeight="1">
      <c r="A2491" s="56">
        <v>2487</v>
      </c>
      <c r="B2491" s="57">
        <v>46171</v>
      </c>
      <c r="C2491" s="56">
        <v>2026</v>
      </c>
      <c r="D2491" s="58" t="s">
        <v>234</v>
      </c>
      <c r="E2491" s="59">
        <v>30333.18</v>
      </c>
      <c r="F2491" s="60">
        <v>0.19472999999999999</v>
      </c>
      <c r="G2491" s="60">
        <v>0</v>
      </c>
      <c r="H2491" s="61">
        <v>0.67349999999999999</v>
      </c>
      <c r="I2491" s="62">
        <v>272</v>
      </c>
      <c r="J2491" s="56" t="s">
        <v>235</v>
      </c>
      <c r="K2491" s="63">
        <v>15.32</v>
      </c>
      <c r="L2491" s="56">
        <f t="shared" si="871"/>
        <v>100</v>
      </c>
      <c r="M2491" s="56">
        <f t="shared" si="872"/>
        <v>100</v>
      </c>
      <c r="N2491" s="56">
        <f t="shared" si="873"/>
        <v>100</v>
      </c>
      <c r="O2491" s="56">
        <f t="shared" si="874"/>
        <v>100</v>
      </c>
      <c r="P2491" s="56">
        <f t="shared" si="875"/>
        <v>100</v>
      </c>
      <c r="Q2491" s="63"/>
      <c r="R2491" s="56"/>
      <c r="S2491" s="60">
        <f t="shared" si="888"/>
        <v>3.6160136898328865E-3</v>
      </c>
      <c r="T2491" s="64">
        <f t="shared" si="889"/>
        <v>-2.6683608640406642E-2</v>
      </c>
      <c r="V2491" s="65"/>
      <c r="W2491" s="65"/>
      <c r="Y2491" s="15" t="str">
        <f t="shared" si="876"/>
        <v>EASY</v>
      </c>
      <c r="AA2491" s="66">
        <f t="shared" si="890"/>
        <v>5.6986895071665433E-2</v>
      </c>
      <c r="AB2491">
        <f>LOOKUP($B2491,'07_L1政策步階'!$A$4:$A$14,'07_L1政策步階'!$C$4:$C$14)</f>
        <v>1</v>
      </c>
      <c r="AC2491" s="65"/>
      <c r="AD2491" s="65"/>
      <c r="AE2491" s="65"/>
      <c r="AF2491" s="65"/>
      <c r="AG2491" s="65"/>
      <c r="AH2491" s="65"/>
      <c r="AI2491" s="65"/>
      <c r="AJ2491" s="65"/>
      <c r="AK2491" s="65"/>
      <c r="AL2491">
        <f t="shared" si="877"/>
        <v>100</v>
      </c>
      <c r="AM2491">
        <f t="shared" si="878"/>
        <v>100</v>
      </c>
      <c r="AN2491" t="str">
        <f t="shared" si="879"/>
        <v/>
      </c>
      <c r="AO2491" t="str">
        <f t="shared" si="880"/>
        <v/>
      </c>
      <c r="AP2491" t="str">
        <f t="shared" si="881"/>
        <v/>
      </c>
      <c r="AQ2491" t="str">
        <f t="shared" si="882"/>
        <v/>
      </c>
      <c r="AR2491" t="str">
        <f t="shared" si="883"/>
        <v/>
      </c>
      <c r="AS2491" t="str">
        <f t="shared" si="884"/>
        <v/>
      </c>
      <c r="AT2491" t="str">
        <f t="shared" si="885"/>
        <v/>
      </c>
      <c r="AU2491" t="str">
        <f t="shared" si="886"/>
        <v/>
      </c>
      <c r="AV2491" t="str">
        <f t="shared" si="887"/>
        <v/>
      </c>
      <c r="AW2491">
        <f>'01_指標庫'!$H$4*ISNUMBER($F2491)+'01_指標庫'!$H$5*ISNUMBER($AA2491)+'01_指標庫'!$H$6*ISNUMBER($G2491)+'01_指標庫'!$H$7*ISNUMBER($H2491)+'01_指標庫'!$H$8*ISNUMBER($AF2491)+'01_指標庫'!$H$9*ISNUMBER($AG2491)+'01_指標庫'!$H$10*ISNUMBER($AB2491)+'01_指標庫'!$H$11*ISNUMBER($AC2491)+'01_指標庫'!$H$12*ISNUMBER($AD2491)+'01_指標庫'!$H$13*ISNUMBER($AE2491)+'01_指標庫'!$H$14*ISNUMBER($I2491)+'01_指標庫'!$H$15*ISNUMBER($AH2491)+'01_指標庫'!$H$16*ISNUMBER($K2491)+'01_指標庫'!$H$17*ISNUMBER($AI2491)+'01_指標庫'!$H$18*ISNUMBER($AJ2491)+'01_指標庫'!$H$19*ISNUMBER($AK2491)+'01_指標庫'!$H$20*ISNUMBER($BB2491)+'01_指標庫'!$H$21*ISNUMBER($BC2491)</f>
        <v>77</v>
      </c>
      <c r="AX2491">
        <f>IF(AW2491=0,50,ROUND(('01_指標庫'!$H$4*IF(ISNUMBER($F2491),L2491,0)+'01_指標庫'!$H$5*IF(ISNUMBER($AA2491),AL2491,0)+'01_指標庫'!$H$6*IF(ISNUMBER($G2491),M2491,0)+'01_指標庫'!$H$7*IF(ISNUMBER($H2491),N2491,0)+'01_指標庫'!$H$8*IF(ISNUMBER($AF2491),AQ2491,0)+'01_指標庫'!$H$9*IF(ISNUMBER($AG2491),AR2491,0)+'01_指標庫'!$H$10*IF(ISNUMBER($AB2491),AM2491,0)+'01_指標庫'!$H$11*IF(ISNUMBER($AC2491),AN2491,0)+'01_指標庫'!$H$12*IF(ISNUMBER($AD2491),AO2491,0)+'01_指標庫'!$H$13*IF(ISNUMBER($AE2491),AP2491,0)+'01_指標庫'!$H$14*IF(ISNUMBER($I2491),O2491,0)+'01_指標庫'!$H$15*IF(ISNUMBER($AH2491),AS2491,0)+'01_指標庫'!$H$16*IF(ISNUMBER($K2491),P2491,0)+'01_指標庫'!$H$17*IF(ISNUMBER($AI2491),AT2491,0)+'01_指標庫'!$H$18*IF(ISNUMBER($AJ2491),AU2491,0)+'01_指標庫'!$H$19*IF(ISNUMBER($AK2491),AV2491,0)+'01_指標庫'!$H$20*IF(ISNUMBER($BB2491),BB2491,0)+'01_指標庫'!$H$21*IF(ISNUMBER($BC2491),BC2491,0))/AW2491,1))</f>
        <v>100</v>
      </c>
      <c r="AY2491" s="71">
        <v>576.44000000000005</v>
      </c>
      <c r="AZ2491" s="71">
        <v>569.08000000000004</v>
      </c>
      <c r="BA2491" s="66">
        <f t="shared" si="891"/>
        <v>1.495302986417979E-2</v>
      </c>
      <c r="BB2491">
        <f t="shared" si="892"/>
        <v>100</v>
      </c>
      <c r="BC2491">
        <f t="shared" si="893"/>
        <v>100</v>
      </c>
    </row>
    <row r="2492" spans="1:55" ht="15" customHeight="1">
      <c r="A2492" s="56">
        <v>2488</v>
      </c>
      <c r="B2492" s="57">
        <v>46174</v>
      </c>
      <c r="C2492" s="56">
        <v>2026</v>
      </c>
      <c r="D2492" s="58" t="s">
        <v>236</v>
      </c>
      <c r="E2492" s="59">
        <v>30513.86</v>
      </c>
      <c r="F2492" s="60">
        <v>0.200271</v>
      </c>
      <c r="G2492" s="60">
        <v>0</v>
      </c>
      <c r="H2492" s="61">
        <v>0.65310000000000001</v>
      </c>
      <c r="I2492" s="62">
        <v>272</v>
      </c>
      <c r="J2492" s="56" t="s">
        <v>235</v>
      </c>
      <c r="K2492" s="63">
        <v>16.05</v>
      </c>
      <c r="L2492" s="56">
        <f t="shared" si="871"/>
        <v>100</v>
      </c>
      <c r="M2492" s="56">
        <f t="shared" si="872"/>
        <v>100</v>
      </c>
      <c r="N2492" s="56">
        <f t="shared" si="873"/>
        <v>100</v>
      </c>
      <c r="O2492" s="56">
        <f t="shared" si="874"/>
        <v>100</v>
      </c>
      <c r="P2492" s="56">
        <f t="shared" si="875"/>
        <v>100</v>
      </c>
      <c r="Q2492" s="63"/>
      <c r="R2492" s="56"/>
      <c r="S2492" s="60">
        <f t="shared" si="888"/>
        <v>5.956513626332649E-3</v>
      </c>
      <c r="T2492" s="64">
        <f t="shared" si="889"/>
        <v>4.7650130548302805E-2</v>
      </c>
      <c r="V2492" s="65"/>
      <c r="W2492" s="65"/>
      <c r="Y2492" s="15" t="str">
        <f t="shared" si="876"/>
        <v>EASY</v>
      </c>
      <c r="AA2492" s="66">
        <f t="shared" si="890"/>
        <v>6.0446370886267475E-2</v>
      </c>
      <c r="AB2492">
        <f>LOOKUP($B2492,'07_L1政策步階'!$A$4:$A$14,'07_L1政策步階'!$C$4:$C$14)</f>
        <v>1</v>
      </c>
      <c r="AC2492" s="65"/>
      <c r="AD2492" s="65"/>
      <c r="AE2492" s="65"/>
      <c r="AF2492" s="65"/>
      <c r="AG2492" s="65"/>
      <c r="AH2492" s="65"/>
      <c r="AI2492" s="65"/>
      <c r="AJ2492" s="65"/>
      <c r="AK2492" s="65"/>
      <c r="AL2492">
        <f t="shared" si="877"/>
        <v>100</v>
      </c>
      <c r="AM2492">
        <f t="shared" si="878"/>
        <v>100</v>
      </c>
      <c r="AN2492" t="str">
        <f t="shared" si="879"/>
        <v/>
      </c>
      <c r="AO2492" t="str">
        <f t="shared" si="880"/>
        <v/>
      </c>
      <c r="AP2492" t="str">
        <f t="shared" si="881"/>
        <v/>
      </c>
      <c r="AQ2492" t="str">
        <f t="shared" si="882"/>
        <v/>
      </c>
      <c r="AR2492" t="str">
        <f t="shared" si="883"/>
        <v/>
      </c>
      <c r="AS2492" t="str">
        <f t="shared" si="884"/>
        <v/>
      </c>
      <c r="AT2492" t="str">
        <f t="shared" si="885"/>
        <v/>
      </c>
      <c r="AU2492" t="str">
        <f t="shared" si="886"/>
        <v/>
      </c>
      <c r="AV2492" t="str">
        <f t="shared" si="887"/>
        <v/>
      </c>
      <c r="AW2492">
        <f>'01_指標庫'!$H$4*ISNUMBER($F2492)+'01_指標庫'!$H$5*ISNUMBER($AA2492)+'01_指標庫'!$H$6*ISNUMBER($G2492)+'01_指標庫'!$H$7*ISNUMBER($H2492)+'01_指標庫'!$H$8*ISNUMBER($AF2492)+'01_指標庫'!$H$9*ISNUMBER($AG2492)+'01_指標庫'!$H$10*ISNUMBER($AB2492)+'01_指標庫'!$H$11*ISNUMBER($AC2492)+'01_指標庫'!$H$12*ISNUMBER($AD2492)+'01_指標庫'!$H$13*ISNUMBER($AE2492)+'01_指標庫'!$H$14*ISNUMBER($I2492)+'01_指標庫'!$H$15*ISNUMBER($AH2492)+'01_指標庫'!$H$16*ISNUMBER($K2492)+'01_指標庫'!$H$17*ISNUMBER($AI2492)+'01_指標庫'!$H$18*ISNUMBER($AJ2492)+'01_指標庫'!$H$19*ISNUMBER($AK2492)+'01_指標庫'!$H$20*ISNUMBER($BB2492)+'01_指標庫'!$H$21*ISNUMBER($BC2492)</f>
        <v>77</v>
      </c>
      <c r="AX2492">
        <f>IF(AW2492=0,50,ROUND(('01_指標庫'!$H$4*IF(ISNUMBER($F2492),L2492,0)+'01_指標庫'!$H$5*IF(ISNUMBER($AA2492),AL2492,0)+'01_指標庫'!$H$6*IF(ISNUMBER($G2492),M2492,0)+'01_指標庫'!$H$7*IF(ISNUMBER($H2492),N2492,0)+'01_指標庫'!$H$8*IF(ISNUMBER($AF2492),AQ2492,0)+'01_指標庫'!$H$9*IF(ISNUMBER($AG2492),AR2492,0)+'01_指標庫'!$H$10*IF(ISNUMBER($AB2492),AM2492,0)+'01_指標庫'!$H$11*IF(ISNUMBER($AC2492),AN2492,0)+'01_指標庫'!$H$12*IF(ISNUMBER($AD2492),AO2492,0)+'01_指標庫'!$H$13*IF(ISNUMBER($AE2492),AP2492,0)+'01_指標庫'!$H$14*IF(ISNUMBER($I2492),O2492,0)+'01_指標庫'!$H$15*IF(ISNUMBER($AH2492),AS2492,0)+'01_指標庫'!$H$16*IF(ISNUMBER($K2492),P2492,0)+'01_指標庫'!$H$17*IF(ISNUMBER($AI2492),AT2492,0)+'01_指標庫'!$H$18*IF(ISNUMBER($AJ2492),AU2492,0)+'01_指標庫'!$H$19*IF(ISNUMBER($AK2492),AV2492,0)+'01_指標庫'!$H$20*IF(ISNUMBER($BB2492),BB2492,0)+'01_指標庫'!$H$21*IF(ISNUMBER($BC2492),BC2492,0))/AW2492,1))</f>
        <v>100</v>
      </c>
      <c r="AY2492" s="71">
        <v>563.66999999999996</v>
      </c>
      <c r="AZ2492" s="71">
        <v>571.92999999999995</v>
      </c>
      <c r="BA2492" s="66">
        <f t="shared" si="891"/>
        <v>1.715850104735539E-2</v>
      </c>
      <c r="BB2492">
        <f t="shared" si="892"/>
        <v>100</v>
      </c>
      <c r="BC2492">
        <f t="shared" si="893"/>
        <v>100</v>
      </c>
    </row>
    <row r="2493" spans="1:55" ht="15" customHeight="1">
      <c r="A2493" s="56">
        <v>2489</v>
      </c>
      <c r="B2493" s="57">
        <v>46175</v>
      </c>
      <c r="C2493" s="56">
        <v>2026</v>
      </c>
      <c r="D2493" s="58" t="s">
        <v>237</v>
      </c>
      <c r="E2493" s="59">
        <v>30660.6</v>
      </c>
      <c r="F2493" s="60">
        <v>0.204425</v>
      </c>
      <c r="G2493" s="60">
        <v>0</v>
      </c>
      <c r="H2493" s="61">
        <v>0.61219999999999997</v>
      </c>
      <c r="I2493" s="62">
        <v>271</v>
      </c>
      <c r="J2493" s="56" t="s">
        <v>235</v>
      </c>
      <c r="K2493" s="63">
        <v>15.77</v>
      </c>
      <c r="L2493" s="56">
        <f t="shared" si="871"/>
        <v>100</v>
      </c>
      <c r="M2493" s="56">
        <f t="shared" si="872"/>
        <v>100</v>
      </c>
      <c r="N2493" s="56">
        <f t="shared" si="873"/>
        <v>100</v>
      </c>
      <c r="O2493" s="56">
        <f t="shared" si="874"/>
        <v>100</v>
      </c>
      <c r="P2493" s="56">
        <f t="shared" si="875"/>
        <v>100</v>
      </c>
      <c r="Q2493" s="63"/>
      <c r="R2493" s="56"/>
      <c r="S2493" s="60">
        <f t="shared" si="888"/>
        <v>4.8089622224130046E-3</v>
      </c>
      <c r="T2493" s="64">
        <f t="shared" si="889"/>
        <v>-1.7445482866043638E-2</v>
      </c>
      <c r="V2493" s="65"/>
      <c r="W2493" s="65"/>
      <c r="Y2493" s="15" t="str">
        <f t="shared" si="876"/>
        <v>EASY</v>
      </c>
      <c r="AA2493" s="66">
        <f t="shared" si="890"/>
        <v>6.433708772497404E-2</v>
      </c>
      <c r="AB2493">
        <f>LOOKUP($B2493,'07_L1政策步階'!$A$4:$A$14,'07_L1政策步階'!$C$4:$C$14)</f>
        <v>1</v>
      </c>
      <c r="AC2493" s="65"/>
      <c r="AD2493" s="65"/>
      <c r="AE2493" s="65"/>
      <c r="AF2493" s="65"/>
      <c r="AG2493" s="65"/>
      <c r="AH2493" s="65"/>
      <c r="AI2493" s="65"/>
      <c r="AJ2493" s="65"/>
      <c r="AK2493" s="65"/>
      <c r="AL2493">
        <f t="shared" si="877"/>
        <v>100</v>
      </c>
      <c r="AM2493">
        <f t="shared" si="878"/>
        <v>100</v>
      </c>
      <c r="AN2493" t="str">
        <f t="shared" si="879"/>
        <v/>
      </c>
      <c r="AO2493" t="str">
        <f t="shared" si="880"/>
        <v/>
      </c>
      <c r="AP2493" t="str">
        <f t="shared" si="881"/>
        <v/>
      </c>
      <c r="AQ2493" t="str">
        <f t="shared" si="882"/>
        <v/>
      </c>
      <c r="AR2493" t="str">
        <f t="shared" si="883"/>
        <v/>
      </c>
      <c r="AS2493" t="str">
        <f t="shared" si="884"/>
        <v/>
      </c>
      <c r="AT2493" t="str">
        <f t="shared" si="885"/>
        <v/>
      </c>
      <c r="AU2493" t="str">
        <f t="shared" si="886"/>
        <v/>
      </c>
      <c r="AV2493" t="str">
        <f t="shared" si="887"/>
        <v/>
      </c>
      <c r="AW2493">
        <f>'01_指標庫'!$H$4*ISNUMBER($F2493)+'01_指標庫'!$H$5*ISNUMBER($AA2493)+'01_指標庫'!$H$6*ISNUMBER($G2493)+'01_指標庫'!$H$7*ISNUMBER($H2493)+'01_指標庫'!$H$8*ISNUMBER($AF2493)+'01_指標庫'!$H$9*ISNUMBER($AG2493)+'01_指標庫'!$H$10*ISNUMBER($AB2493)+'01_指標庫'!$H$11*ISNUMBER($AC2493)+'01_指標庫'!$H$12*ISNUMBER($AD2493)+'01_指標庫'!$H$13*ISNUMBER($AE2493)+'01_指標庫'!$H$14*ISNUMBER($I2493)+'01_指標庫'!$H$15*ISNUMBER($AH2493)+'01_指標庫'!$H$16*ISNUMBER($K2493)+'01_指標庫'!$H$17*ISNUMBER($AI2493)+'01_指標庫'!$H$18*ISNUMBER($AJ2493)+'01_指標庫'!$H$19*ISNUMBER($AK2493)+'01_指標庫'!$H$20*ISNUMBER($BB2493)+'01_指標庫'!$H$21*ISNUMBER($BC2493)</f>
        <v>77</v>
      </c>
      <c r="AX2493">
        <f>IF(AW2493=0,50,ROUND(('01_指標庫'!$H$4*IF(ISNUMBER($F2493),L2493,0)+'01_指標庫'!$H$5*IF(ISNUMBER($AA2493),AL2493,0)+'01_指標庫'!$H$6*IF(ISNUMBER($G2493),M2493,0)+'01_指標庫'!$H$7*IF(ISNUMBER($H2493),N2493,0)+'01_指標庫'!$H$8*IF(ISNUMBER($AF2493),AQ2493,0)+'01_指標庫'!$H$9*IF(ISNUMBER($AG2493),AR2493,0)+'01_指標庫'!$H$10*IF(ISNUMBER($AB2493),AM2493,0)+'01_指標庫'!$H$11*IF(ISNUMBER($AC2493),AN2493,0)+'01_指標庫'!$H$12*IF(ISNUMBER($AD2493),AO2493,0)+'01_指標庫'!$H$13*IF(ISNUMBER($AE2493),AP2493,0)+'01_指標庫'!$H$14*IF(ISNUMBER($I2493),O2493,0)+'01_指標庫'!$H$15*IF(ISNUMBER($AH2493),AS2493,0)+'01_指標庫'!$H$16*IF(ISNUMBER($K2493),P2493,0)+'01_指標庫'!$H$17*IF(ISNUMBER($AI2493),AT2493,0)+'01_指標庫'!$H$18*IF(ISNUMBER($AJ2493),AU2493,0)+'01_指標庫'!$H$19*IF(ISNUMBER($AK2493),AV2493,0)+'01_指標庫'!$H$20*IF(ISNUMBER($BB2493),BB2493,0)+'01_指標庫'!$H$21*IF(ISNUMBER($BC2493),BC2493,0))/AW2493,1))</f>
        <v>100</v>
      </c>
      <c r="AY2493" s="71">
        <v>585.16999999999996</v>
      </c>
      <c r="AZ2493" s="71">
        <v>605.02</v>
      </c>
      <c r="BA2493" s="66">
        <f t="shared" si="891"/>
        <v>1.5898681676372206E-2</v>
      </c>
      <c r="BB2493">
        <f t="shared" si="892"/>
        <v>100</v>
      </c>
      <c r="BC2493">
        <f t="shared" si="893"/>
        <v>100</v>
      </c>
    </row>
    <row r="2494" spans="1:55" ht="15" customHeight="1">
      <c r="A2494" s="56">
        <v>2490</v>
      </c>
      <c r="B2494" s="57">
        <v>46176</v>
      </c>
      <c r="C2494" s="56">
        <v>2026</v>
      </c>
      <c r="D2494" s="58" t="s">
        <v>238</v>
      </c>
      <c r="E2494" s="59">
        <v>30571.24</v>
      </c>
      <c r="F2494" s="60">
        <v>0.199299</v>
      </c>
      <c r="G2494" s="60">
        <v>-2.9139999999999999E-3</v>
      </c>
      <c r="H2494" s="61">
        <v>0.65310000000000001</v>
      </c>
      <c r="I2494" s="62">
        <v>275</v>
      </c>
      <c r="J2494" s="56" t="s">
        <v>235</v>
      </c>
      <c r="K2494" s="63">
        <v>16.059999999999999</v>
      </c>
      <c r="L2494" s="56">
        <f t="shared" si="871"/>
        <v>100</v>
      </c>
      <c r="M2494" s="56">
        <f t="shared" si="872"/>
        <v>100</v>
      </c>
      <c r="N2494" s="56">
        <f t="shared" si="873"/>
        <v>100</v>
      </c>
      <c r="O2494" s="56">
        <f t="shared" si="874"/>
        <v>100</v>
      </c>
      <c r="P2494" s="56">
        <f t="shared" si="875"/>
        <v>100</v>
      </c>
      <c r="Q2494" s="63"/>
      <c r="R2494" s="56"/>
      <c r="S2494" s="60">
        <f t="shared" si="888"/>
        <v>-2.9144896055522951E-3</v>
      </c>
      <c r="T2494" s="64">
        <f t="shared" si="889"/>
        <v>1.8389346861128697E-2</v>
      </c>
      <c r="V2494" s="65"/>
      <c r="W2494" s="65"/>
      <c r="Y2494" s="15" t="str">
        <f t="shared" si="876"/>
        <v>EASY</v>
      </c>
      <c r="AA2494" s="66">
        <f t="shared" si="890"/>
        <v>6.7912896612489781E-2</v>
      </c>
      <c r="AB2494">
        <f>LOOKUP($B2494,'07_L1政策步階'!$A$4:$A$14,'07_L1政策步階'!$C$4:$C$14)</f>
        <v>1</v>
      </c>
      <c r="AC2494" s="65"/>
      <c r="AD2494" s="65"/>
      <c r="AE2494" s="65"/>
      <c r="AF2494" s="65"/>
      <c r="AG2494" s="65"/>
      <c r="AH2494" s="65"/>
      <c r="AI2494" s="65"/>
      <c r="AJ2494" s="65"/>
      <c r="AK2494" s="65"/>
      <c r="AL2494">
        <f t="shared" si="877"/>
        <v>100</v>
      </c>
      <c r="AM2494">
        <f t="shared" si="878"/>
        <v>100</v>
      </c>
      <c r="AN2494" t="str">
        <f t="shared" si="879"/>
        <v/>
      </c>
      <c r="AO2494" t="str">
        <f t="shared" si="880"/>
        <v/>
      </c>
      <c r="AP2494" t="str">
        <f t="shared" si="881"/>
        <v/>
      </c>
      <c r="AQ2494" t="str">
        <f t="shared" si="882"/>
        <v/>
      </c>
      <c r="AR2494" t="str">
        <f t="shared" si="883"/>
        <v/>
      </c>
      <c r="AS2494" t="str">
        <f t="shared" si="884"/>
        <v/>
      </c>
      <c r="AT2494" t="str">
        <f t="shared" si="885"/>
        <v/>
      </c>
      <c r="AU2494" t="str">
        <f t="shared" si="886"/>
        <v/>
      </c>
      <c r="AV2494" t="str">
        <f t="shared" si="887"/>
        <v/>
      </c>
      <c r="AW2494">
        <f>'01_指標庫'!$H$4*ISNUMBER($F2494)+'01_指標庫'!$H$5*ISNUMBER($AA2494)+'01_指標庫'!$H$6*ISNUMBER($G2494)+'01_指標庫'!$H$7*ISNUMBER($H2494)+'01_指標庫'!$H$8*ISNUMBER($AF2494)+'01_指標庫'!$H$9*ISNUMBER($AG2494)+'01_指標庫'!$H$10*ISNUMBER($AB2494)+'01_指標庫'!$H$11*ISNUMBER($AC2494)+'01_指標庫'!$H$12*ISNUMBER($AD2494)+'01_指標庫'!$H$13*ISNUMBER($AE2494)+'01_指標庫'!$H$14*ISNUMBER($I2494)+'01_指標庫'!$H$15*ISNUMBER($AH2494)+'01_指標庫'!$H$16*ISNUMBER($K2494)+'01_指標庫'!$H$17*ISNUMBER($AI2494)+'01_指標庫'!$H$18*ISNUMBER($AJ2494)+'01_指標庫'!$H$19*ISNUMBER($AK2494)+'01_指標庫'!$H$20*ISNUMBER($BB2494)+'01_指標庫'!$H$21*ISNUMBER($BC2494)</f>
        <v>77</v>
      </c>
      <c r="AX2494">
        <f>IF(AW2494=0,50,ROUND(('01_指標庫'!$H$4*IF(ISNUMBER($F2494),L2494,0)+'01_指標庫'!$H$5*IF(ISNUMBER($AA2494),AL2494,0)+'01_指標庫'!$H$6*IF(ISNUMBER($G2494),M2494,0)+'01_指標庫'!$H$7*IF(ISNUMBER($H2494),N2494,0)+'01_指標庫'!$H$8*IF(ISNUMBER($AF2494),AQ2494,0)+'01_指標庫'!$H$9*IF(ISNUMBER($AG2494),AR2494,0)+'01_指標庫'!$H$10*IF(ISNUMBER($AB2494),AM2494,0)+'01_指標庫'!$H$11*IF(ISNUMBER($AC2494),AN2494,0)+'01_指標庫'!$H$12*IF(ISNUMBER($AD2494),AO2494,0)+'01_指標庫'!$H$13*IF(ISNUMBER($AE2494),AP2494,0)+'01_指標庫'!$H$14*IF(ISNUMBER($I2494),O2494,0)+'01_指標庫'!$H$15*IF(ISNUMBER($AH2494),AS2494,0)+'01_指標庫'!$H$16*IF(ISNUMBER($K2494),P2494,0)+'01_指標庫'!$H$17*IF(ISNUMBER($AI2494),AT2494,0)+'01_指標庫'!$H$18*IF(ISNUMBER($AJ2494),AU2494,0)+'01_指標庫'!$H$19*IF(ISNUMBER($AK2494),AV2494,0)+'01_指標庫'!$H$20*IF(ISNUMBER($BB2494),BB2494,0)+'01_指標庫'!$H$21*IF(ISNUMBER($BC2494),BC2494,0))/AW2494,1))</f>
        <v>100</v>
      </c>
      <c r="AY2494" s="71">
        <v>616.21</v>
      </c>
      <c r="AZ2494" s="71">
        <v>615.67999999999995</v>
      </c>
      <c r="BA2494" s="66">
        <f t="shared" si="891"/>
        <v>1.3951634188349216E-2</v>
      </c>
      <c r="BB2494">
        <f t="shared" si="892"/>
        <v>100</v>
      </c>
      <c r="BC2494">
        <f t="shared" si="893"/>
        <v>100</v>
      </c>
    </row>
    <row r="2495" spans="1:55" ht="15" customHeight="1">
      <c r="A2495" s="72">
        <v>2491</v>
      </c>
      <c r="B2495" s="73">
        <v>46177</v>
      </c>
      <c r="C2495" s="72">
        <v>2026</v>
      </c>
      <c r="D2495" s="74" t="s">
        <v>239</v>
      </c>
      <c r="E2495" s="75">
        <v>30407.81</v>
      </c>
      <c r="F2495" s="76">
        <v>0.19132399999999999</v>
      </c>
      <c r="G2495" s="76">
        <v>-8.2450000000000006E-3</v>
      </c>
      <c r="H2495" s="77">
        <v>0.67349999999999999</v>
      </c>
      <c r="I2495" s="78">
        <v>274</v>
      </c>
      <c r="J2495" s="72" t="s">
        <v>235</v>
      </c>
      <c r="K2495" s="79">
        <v>15.4</v>
      </c>
      <c r="L2495" s="72">
        <f t="shared" si="871"/>
        <v>100</v>
      </c>
      <c r="M2495" s="72">
        <f t="shared" si="872"/>
        <v>100</v>
      </c>
      <c r="N2495" s="72">
        <f t="shared" si="873"/>
        <v>100</v>
      </c>
      <c r="O2495" s="72">
        <f t="shared" si="874"/>
        <v>100</v>
      </c>
      <c r="P2495" s="72">
        <f t="shared" si="875"/>
        <v>100</v>
      </c>
      <c r="Q2495" s="79"/>
      <c r="R2495" s="72"/>
      <c r="S2495" s="76">
        <f t="shared" si="888"/>
        <v>-5.3458740960458107E-3</v>
      </c>
      <c r="T2495" s="64">
        <f t="shared" si="889"/>
        <v>-4.1095890410958846E-2</v>
      </c>
      <c r="V2495" s="68"/>
      <c r="W2495" s="65"/>
      <c r="Y2495" s="15" t="str">
        <f t="shared" si="876"/>
        <v>UNCERTAIN</v>
      </c>
      <c r="AA2495" s="66">
        <f t="shared" si="890"/>
        <v>7.1531548846890614E-2</v>
      </c>
      <c r="AB2495">
        <f>LOOKUP($B2495,'07_L1政策步階'!$A$4:$A$14,'07_L1政策步階'!$C$4:$C$14)</f>
        <v>1</v>
      </c>
      <c r="AC2495" s="65"/>
      <c r="AD2495" s="65"/>
      <c r="AE2495" s="65"/>
      <c r="AF2495" s="65"/>
      <c r="AG2495" s="65"/>
      <c r="AH2495" s="65"/>
      <c r="AI2495" s="65"/>
      <c r="AJ2495" s="65"/>
      <c r="AK2495" s="65"/>
      <c r="AL2495">
        <f t="shared" si="877"/>
        <v>100</v>
      </c>
      <c r="AM2495">
        <f t="shared" si="878"/>
        <v>100</v>
      </c>
      <c r="AN2495" t="str">
        <f t="shared" si="879"/>
        <v/>
      </c>
      <c r="AO2495" t="str">
        <f t="shared" si="880"/>
        <v/>
      </c>
      <c r="AP2495" t="str">
        <f t="shared" si="881"/>
        <v/>
      </c>
      <c r="AQ2495" t="str">
        <f t="shared" si="882"/>
        <v/>
      </c>
      <c r="AR2495" t="str">
        <f t="shared" si="883"/>
        <v/>
      </c>
      <c r="AS2495" t="str">
        <f t="shared" si="884"/>
        <v/>
      </c>
      <c r="AT2495" t="str">
        <f t="shared" si="885"/>
        <v/>
      </c>
      <c r="AU2495" t="str">
        <f t="shared" si="886"/>
        <v/>
      </c>
      <c r="AV2495" t="str">
        <f t="shared" si="887"/>
        <v/>
      </c>
      <c r="AW2495">
        <f>'01_指標庫'!$H$4*ISNUMBER($F2495)+'01_指標庫'!$H$5*ISNUMBER($AA2495)+'01_指標庫'!$H$6*ISNUMBER($G2495)+'01_指標庫'!$H$7*ISNUMBER($H2495)+'01_指標庫'!$H$8*ISNUMBER($AF2495)+'01_指標庫'!$H$9*ISNUMBER($AG2495)+'01_指標庫'!$H$10*ISNUMBER($AB2495)+'01_指標庫'!$H$11*ISNUMBER($AC2495)+'01_指標庫'!$H$12*ISNUMBER($AD2495)+'01_指標庫'!$H$13*ISNUMBER($AE2495)+'01_指標庫'!$H$14*ISNUMBER($I2495)+'01_指標庫'!$H$15*ISNUMBER($AH2495)+'01_指標庫'!$H$16*ISNUMBER($K2495)+'01_指標庫'!$H$17*ISNUMBER($AI2495)+'01_指標庫'!$H$18*ISNUMBER($AJ2495)+'01_指標庫'!$H$19*ISNUMBER($AK2495)+'01_指標庫'!$H$20*ISNUMBER($BB2495)+'01_指標庫'!$H$21*ISNUMBER($BC2495)</f>
        <v>77</v>
      </c>
      <c r="AX2495">
        <f>IF(AW2495=0,50,ROUND(('01_指標庫'!$H$4*IF(ISNUMBER($F2495),L2495,0)+'01_指標庫'!$H$5*IF(ISNUMBER($AA2495),AL2495,0)+'01_指標庫'!$H$6*IF(ISNUMBER($G2495),M2495,0)+'01_指標庫'!$H$7*IF(ISNUMBER($H2495),N2495,0)+'01_指標庫'!$H$8*IF(ISNUMBER($AF2495),AQ2495,0)+'01_指標庫'!$H$9*IF(ISNUMBER($AG2495),AR2495,0)+'01_指標庫'!$H$10*IF(ISNUMBER($AB2495),AM2495,0)+'01_指標庫'!$H$11*IF(ISNUMBER($AC2495),AN2495,0)+'01_指標庫'!$H$12*IF(ISNUMBER($AD2495),AO2495,0)+'01_指標庫'!$H$13*IF(ISNUMBER($AE2495),AP2495,0)+'01_指標庫'!$H$14*IF(ISNUMBER($I2495),O2495,0)+'01_指標庫'!$H$15*IF(ISNUMBER($AH2495),AS2495,0)+'01_指標庫'!$H$16*IF(ISNUMBER($K2495),P2495,0)+'01_指標庫'!$H$17*IF(ISNUMBER($AI2495),AT2495,0)+'01_指標庫'!$H$18*IF(ISNUMBER($AJ2495),AU2495,0)+'01_指標庫'!$H$19*IF(ISNUMBER($AK2495),AV2495,0)+'01_指標庫'!$H$20*IF(ISNUMBER($BB2495),BB2495,0)+'01_指標庫'!$H$21*IF(ISNUMBER($BC2495),BC2495,0))/AW2495,1))</f>
        <v>66.2</v>
      </c>
      <c r="AY2495" s="71">
        <v>587.64</v>
      </c>
      <c r="AZ2495" s="71">
        <v>602.72</v>
      </c>
      <c r="BA2495" s="66">
        <f t="shared" si="891"/>
        <v>1.1438544372431858E-2</v>
      </c>
      <c r="BB2495">
        <f t="shared" si="892"/>
        <v>100</v>
      </c>
      <c r="BC2495">
        <f t="shared" si="893"/>
        <v>0</v>
      </c>
    </row>
    <row r="2496" spans="1:55" ht="15" customHeight="1">
      <c r="A2496" s="56">
        <v>2492</v>
      </c>
      <c r="B2496" s="57">
        <v>46178</v>
      </c>
      <c r="C2496" s="56">
        <v>2026</v>
      </c>
      <c r="D2496" s="58" t="s">
        <v>234</v>
      </c>
      <c r="E2496" s="59">
        <v>28957.599999999999</v>
      </c>
      <c r="F2496" s="60">
        <v>0.13327</v>
      </c>
      <c r="G2496" s="60">
        <v>-5.5544000000000003E-2</v>
      </c>
      <c r="H2496" s="61">
        <v>0.63270000000000004</v>
      </c>
      <c r="I2496" s="62">
        <v>276</v>
      </c>
      <c r="J2496" s="56" t="s">
        <v>235</v>
      </c>
      <c r="K2496" s="63">
        <v>21.51</v>
      </c>
      <c r="L2496" s="56">
        <f t="shared" si="871"/>
        <v>100</v>
      </c>
      <c r="M2496" s="56">
        <f t="shared" si="872"/>
        <v>100</v>
      </c>
      <c r="N2496" s="56">
        <f t="shared" si="873"/>
        <v>100</v>
      </c>
      <c r="O2496" s="56">
        <f t="shared" si="874"/>
        <v>100</v>
      </c>
      <c r="P2496" s="56">
        <f t="shared" si="875"/>
        <v>50</v>
      </c>
      <c r="Q2496" s="63"/>
      <c r="R2496" s="56"/>
      <c r="S2496" s="60">
        <f t="shared" si="888"/>
        <v>-4.7692023858344368E-2</v>
      </c>
      <c r="T2496" s="64">
        <f t="shared" si="889"/>
        <v>0.39675324675324686</v>
      </c>
      <c r="V2496" s="65"/>
      <c r="W2496" s="65"/>
      <c r="Y2496" s="15" t="str">
        <f t="shared" si="876"/>
        <v>UNCERTAIN</v>
      </c>
      <c r="AA2496" s="66">
        <f t="shared" si="890"/>
        <v>7.4115864328983649E-2</v>
      </c>
      <c r="AB2496">
        <f>LOOKUP($B2496,'07_L1政策步階'!$A$4:$A$14,'07_L1政策步階'!$C$4:$C$14)</f>
        <v>-1</v>
      </c>
      <c r="AC2496" s="65"/>
      <c r="AD2496" s="65"/>
      <c r="AE2496" s="65"/>
      <c r="AF2496" s="65"/>
      <c r="AG2496" s="65"/>
      <c r="AH2496" s="65"/>
      <c r="AI2496" s="65"/>
      <c r="AJ2496" s="65"/>
      <c r="AK2496" s="65"/>
      <c r="AL2496">
        <f t="shared" si="877"/>
        <v>100</v>
      </c>
      <c r="AM2496">
        <f t="shared" si="878"/>
        <v>0</v>
      </c>
      <c r="AN2496" t="str">
        <f t="shared" si="879"/>
        <v/>
      </c>
      <c r="AO2496" t="str">
        <f t="shared" si="880"/>
        <v/>
      </c>
      <c r="AP2496" t="str">
        <f t="shared" si="881"/>
        <v/>
      </c>
      <c r="AQ2496" t="str">
        <f t="shared" si="882"/>
        <v/>
      </c>
      <c r="AR2496" t="str">
        <f t="shared" si="883"/>
        <v/>
      </c>
      <c r="AS2496" t="str">
        <f t="shared" si="884"/>
        <v/>
      </c>
      <c r="AT2496" t="str">
        <f t="shared" si="885"/>
        <v/>
      </c>
      <c r="AU2496" t="str">
        <f t="shared" si="886"/>
        <v/>
      </c>
      <c r="AV2496" t="str">
        <f t="shared" si="887"/>
        <v/>
      </c>
      <c r="AW2496">
        <f>'01_指標庫'!$H$4*ISNUMBER($F2496)+'01_指標庫'!$H$5*ISNUMBER($AA2496)+'01_指標庫'!$H$6*ISNUMBER($G2496)+'01_指標庫'!$H$7*ISNUMBER($H2496)+'01_指標庫'!$H$8*ISNUMBER($AF2496)+'01_指標庫'!$H$9*ISNUMBER($AG2496)+'01_指標庫'!$H$10*ISNUMBER($AB2496)+'01_指標庫'!$H$11*ISNUMBER($AC2496)+'01_指標庫'!$H$12*ISNUMBER($AD2496)+'01_指標庫'!$H$13*ISNUMBER($AE2496)+'01_指標庫'!$H$14*ISNUMBER($I2496)+'01_指標庫'!$H$15*ISNUMBER($AH2496)+'01_指標庫'!$H$16*ISNUMBER($K2496)+'01_指標庫'!$H$17*ISNUMBER($AI2496)+'01_指標庫'!$H$18*ISNUMBER($AJ2496)+'01_指標庫'!$H$19*ISNUMBER($AK2496)+'01_指標庫'!$H$20*ISNUMBER($BB2496)+'01_指標庫'!$H$21*ISNUMBER($BC2496)</f>
        <v>77</v>
      </c>
      <c r="AX2496">
        <f>IF(AW2496=0,50,ROUND(('01_指標庫'!$H$4*IF(ISNUMBER($F2496),L2496,0)+'01_指標庫'!$H$5*IF(ISNUMBER($AA2496),AL2496,0)+'01_指標庫'!$H$6*IF(ISNUMBER($G2496),M2496,0)+'01_指標庫'!$H$7*IF(ISNUMBER($H2496),N2496,0)+'01_指標庫'!$H$8*IF(ISNUMBER($AF2496),AQ2496,0)+'01_指標庫'!$H$9*IF(ISNUMBER($AG2496),AR2496,0)+'01_指標庫'!$H$10*IF(ISNUMBER($AB2496),AM2496,0)+'01_指標庫'!$H$11*IF(ISNUMBER($AC2496),AN2496,0)+'01_指標庫'!$H$12*IF(ISNUMBER($AD2496),AO2496,0)+'01_指標庫'!$H$13*IF(ISNUMBER($AE2496),AP2496,0)+'01_指標庫'!$H$14*IF(ISNUMBER($I2496),O2496,0)+'01_指標庫'!$H$15*IF(ISNUMBER($AH2496),AS2496,0)+'01_指標庫'!$H$16*IF(ISNUMBER($K2496),P2496,0)+'01_指標庫'!$H$17*IF(ISNUMBER($AI2496),AT2496,0)+'01_指標庫'!$H$18*IF(ISNUMBER($AJ2496),AU2496,0)+'01_指標庫'!$H$19*IF(ISNUMBER($AK2496),AV2496,0)+'01_指標庫'!$H$20*IF(ISNUMBER($BB2496),BB2496,0)+'01_指標庫'!$H$21*IF(ISNUMBER($BC2496),BC2496,0))/AW2496,1))</f>
        <v>48.1</v>
      </c>
      <c r="AY2496" s="71">
        <v>577.86</v>
      </c>
      <c r="AZ2496" s="71">
        <v>539.77</v>
      </c>
      <c r="BA2496" s="66">
        <f t="shared" si="891"/>
        <v>3.6447025552965862E-3</v>
      </c>
      <c r="BB2496">
        <f t="shared" si="892"/>
        <v>0</v>
      </c>
      <c r="BC2496">
        <f t="shared" si="893"/>
        <v>0</v>
      </c>
    </row>
    <row r="2497" spans="1:55" ht="15" customHeight="1">
      <c r="A2497" s="56">
        <v>2493</v>
      </c>
      <c r="B2497" s="57">
        <v>46181</v>
      </c>
      <c r="C2497" s="56">
        <v>2026</v>
      </c>
      <c r="D2497" s="58" t="s">
        <v>236</v>
      </c>
      <c r="E2497" s="59">
        <v>29414.26</v>
      </c>
      <c r="F2497" s="60">
        <v>0.149755</v>
      </c>
      <c r="G2497" s="60">
        <v>-4.0649999999999999E-2</v>
      </c>
      <c r="H2497" s="61">
        <v>0.65310000000000001</v>
      </c>
      <c r="I2497" s="62">
        <v>275</v>
      </c>
      <c r="J2497" s="56" t="s">
        <v>235</v>
      </c>
      <c r="K2497" s="63">
        <v>18.920000000000002</v>
      </c>
      <c r="L2497" s="56">
        <f t="shared" si="871"/>
        <v>100</v>
      </c>
      <c r="M2497" s="56">
        <f t="shared" si="872"/>
        <v>100</v>
      </c>
      <c r="N2497" s="56">
        <f t="shared" si="873"/>
        <v>100</v>
      </c>
      <c r="O2497" s="56">
        <f t="shared" si="874"/>
        <v>100</v>
      </c>
      <c r="P2497" s="56">
        <f t="shared" si="875"/>
        <v>100</v>
      </c>
      <c r="Q2497" s="63"/>
      <c r="R2497" s="56"/>
      <c r="S2497" s="60">
        <f t="shared" si="888"/>
        <v>1.5769953311047802E-2</v>
      </c>
      <c r="T2497" s="64">
        <f t="shared" si="889"/>
        <v>-0.1204091120409112</v>
      </c>
      <c r="V2497" s="65"/>
      <c r="W2497" s="65"/>
      <c r="Y2497" s="15" t="str">
        <f t="shared" si="876"/>
        <v>EASY</v>
      </c>
      <c r="AA2497" s="66">
        <f t="shared" si="890"/>
        <v>7.7377295457373485E-2</v>
      </c>
      <c r="AB2497">
        <f>LOOKUP($B2497,'07_L1政策步階'!$A$4:$A$14,'07_L1政策步階'!$C$4:$C$14)</f>
        <v>-1</v>
      </c>
      <c r="AC2497" s="65"/>
      <c r="AD2497" s="65"/>
      <c r="AE2497" s="65"/>
      <c r="AF2497" s="65"/>
      <c r="AG2497" s="65"/>
      <c r="AH2497" s="65"/>
      <c r="AI2497" s="65"/>
      <c r="AJ2497" s="65"/>
      <c r="AK2497" s="65"/>
      <c r="AL2497">
        <f t="shared" si="877"/>
        <v>100</v>
      </c>
      <c r="AM2497">
        <f t="shared" si="878"/>
        <v>0</v>
      </c>
      <c r="AN2497" t="str">
        <f t="shared" si="879"/>
        <v/>
      </c>
      <c r="AO2497" t="str">
        <f t="shared" si="880"/>
        <v/>
      </c>
      <c r="AP2497" t="str">
        <f t="shared" si="881"/>
        <v/>
      </c>
      <c r="AQ2497" t="str">
        <f t="shared" si="882"/>
        <v/>
      </c>
      <c r="AR2497" t="str">
        <f t="shared" si="883"/>
        <v/>
      </c>
      <c r="AS2497" t="str">
        <f t="shared" si="884"/>
        <v/>
      </c>
      <c r="AT2497" t="str">
        <f t="shared" si="885"/>
        <v/>
      </c>
      <c r="AU2497" t="str">
        <f t="shared" si="886"/>
        <v/>
      </c>
      <c r="AV2497" t="str">
        <f t="shared" si="887"/>
        <v/>
      </c>
      <c r="AW2497">
        <f>'01_指標庫'!$H$4*ISNUMBER($F2497)+'01_指標庫'!$H$5*ISNUMBER($AA2497)+'01_指標庫'!$H$6*ISNUMBER($G2497)+'01_指標庫'!$H$7*ISNUMBER($H2497)+'01_指標庫'!$H$8*ISNUMBER($AF2497)+'01_指標庫'!$H$9*ISNUMBER($AG2497)+'01_指標庫'!$H$10*ISNUMBER($AB2497)+'01_指標庫'!$H$11*ISNUMBER($AC2497)+'01_指標庫'!$H$12*ISNUMBER($AD2497)+'01_指標庫'!$H$13*ISNUMBER($AE2497)+'01_指標庫'!$H$14*ISNUMBER($I2497)+'01_指標庫'!$H$15*ISNUMBER($AH2497)+'01_指標庫'!$H$16*ISNUMBER($K2497)+'01_指標庫'!$H$17*ISNUMBER($AI2497)+'01_指標庫'!$H$18*ISNUMBER($AJ2497)+'01_指標庫'!$H$19*ISNUMBER($AK2497)+'01_指標庫'!$H$20*ISNUMBER($BB2497)+'01_指標庫'!$H$21*ISNUMBER($BC2497)</f>
        <v>77</v>
      </c>
      <c r="AX2497">
        <f>IF(AW2497=0,50,ROUND(('01_指標庫'!$H$4*IF(ISNUMBER($F2497),L2497,0)+'01_指標庫'!$H$5*IF(ISNUMBER($AA2497),AL2497,0)+'01_指標庫'!$H$6*IF(ISNUMBER($G2497),M2497,0)+'01_指標庫'!$H$7*IF(ISNUMBER($H2497),N2497,0)+'01_指標庫'!$H$8*IF(ISNUMBER($AF2497),AQ2497,0)+'01_指標庫'!$H$9*IF(ISNUMBER($AG2497),AR2497,0)+'01_指標庫'!$H$10*IF(ISNUMBER($AB2497),AM2497,0)+'01_指標庫'!$H$11*IF(ISNUMBER($AC2497),AN2497,0)+'01_指標庫'!$H$12*IF(ISNUMBER($AD2497),AO2497,0)+'01_指標庫'!$H$13*IF(ISNUMBER($AE2497),AP2497,0)+'01_指標庫'!$H$14*IF(ISNUMBER($I2497),O2497,0)+'01_指標庫'!$H$15*IF(ISNUMBER($AH2497),AS2497,0)+'01_指標庫'!$H$16*IF(ISNUMBER($K2497),P2497,0)+'01_指標庫'!$H$17*IF(ISNUMBER($AI2497),AT2497,0)+'01_指標庫'!$H$18*IF(ISNUMBER($AJ2497),AU2497,0)+'01_指標庫'!$H$19*IF(ISNUMBER($AK2497),AV2497,0)+'01_指標庫'!$H$20*IF(ISNUMBER($BB2497),BB2497,0)+'01_指標庫'!$H$21*IF(ISNUMBER($BC2497),BC2497,0))/AW2497,1))</f>
        <v>85.7</v>
      </c>
      <c r="AY2497" s="71">
        <v>569.77</v>
      </c>
      <c r="AZ2497" s="71">
        <v>571.45000000000005</v>
      </c>
      <c r="BA2497" s="66">
        <f t="shared" si="891"/>
        <v>-3.4355914868439141E-3</v>
      </c>
      <c r="BB2497">
        <f t="shared" si="892"/>
        <v>0</v>
      </c>
      <c r="BC2497">
        <f t="shared" si="893"/>
        <v>100</v>
      </c>
    </row>
    <row r="2498" spans="1:55" ht="15" customHeight="1">
      <c r="A2498" s="56">
        <v>2494</v>
      </c>
      <c r="B2498" s="57">
        <v>46182</v>
      </c>
      <c r="C2498" s="56">
        <v>2026</v>
      </c>
      <c r="D2498" s="58" t="s">
        <v>237</v>
      </c>
      <c r="E2498" s="59">
        <v>29084.5</v>
      </c>
      <c r="F2498" s="60">
        <v>0.135546</v>
      </c>
      <c r="G2498" s="60">
        <v>-5.1404999999999999E-2</v>
      </c>
      <c r="H2498" s="61">
        <v>0.63270000000000004</v>
      </c>
      <c r="I2498" s="62">
        <v>278</v>
      </c>
      <c r="J2498" s="56" t="s">
        <v>235</v>
      </c>
      <c r="K2498" s="63">
        <v>19.87</v>
      </c>
      <c r="L2498" s="56">
        <f t="shared" si="871"/>
        <v>100</v>
      </c>
      <c r="M2498" s="56">
        <f t="shared" si="872"/>
        <v>100</v>
      </c>
      <c r="N2498" s="56">
        <f t="shared" si="873"/>
        <v>100</v>
      </c>
      <c r="O2498" s="56">
        <f t="shared" si="874"/>
        <v>100</v>
      </c>
      <c r="P2498" s="56">
        <f t="shared" si="875"/>
        <v>100</v>
      </c>
      <c r="Q2498" s="63"/>
      <c r="R2498" s="56"/>
      <c r="S2498" s="60">
        <f t="shared" si="888"/>
        <v>-1.1210888868188329E-2</v>
      </c>
      <c r="T2498" s="64">
        <f t="shared" si="889"/>
        <v>5.0211416490486105E-2</v>
      </c>
      <c r="V2498" s="65"/>
      <c r="W2498" s="65"/>
      <c r="Y2498" s="15" t="str">
        <f t="shared" si="876"/>
        <v>UNCERTAIN</v>
      </c>
      <c r="AA2498" s="66">
        <f t="shared" si="890"/>
        <v>8.0775057411266227E-2</v>
      </c>
      <c r="AB2498">
        <f>LOOKUP($B2498,'07_L1政策步階'!$A$4:$A$14,'07_L1政策步階'!$C$4:$C$14)</f>
        <v>-1</v>
      </c>
      <c r="AC2498" s="65"/>
      <c r="AD2498" s="65"/>
      <c r="AE2498" s="65"/>
      <c r="AF2498" s="65"/>
      <c r="AG2498" s="65"/>
      <c r="AH2498" s="65"/>
      <c r="AI2498" s="65"/>
      <c r="AJ2498" s="65"/>
      <c r="AK2498" s="65"/>
      <c r="AL2498">
        <f t="shared" si="877"/>
        <v>100</v>
      </c>
      <c r="AM2498">
        <f t="shared" si="878"/>
        <v>0</v>
      </c>
      <c r="AN2498" t="str">
        <f t="shared" si="879"/>
        <v/>
      </c>
      <c r="AO2498" t="str">
        <f t="shared" si="880"/>
        <v/>
      </c>
      <c r="AP2498" t="str">
        <f t="shared" si="881"/>
        <v/>
      </c>
      <c r="AQ2498" t="str">
        <f t="shared" si="882"/>
        <v/>
      </c>
      <c r="AR2498" t="str">
        <f t="shared" si="883"/>
        <v/>
      </c>
      <c r="AS2498" t="str">
        <f t="shared" si="884"/>
        <v/>
      </c>
      <c r="AT2498" t="str">
        <f t="shared" si="885"/>
        <v/>
      </c>
      <c r="AU2498" t="str">
        <f t="shared" si="886"/>
        <v/>
      </c>
      <c r="AV2498" t="str">
        <f t="shared" si="887"/>
        <v/>
      </c>
      <c r="AW2498">
        <f>'01_指標庫'!$H$4*ISNUMBER($F2498)+'01_指標庫'!$H$5*ISNUMBER($AA2498)+'01_指標庫'!$H$6*ISNUMBER($G2498)+'01_指標庫'!$H$7*ISNUMBER($H2498)+'01_指標庫'!$H$8*ISNUMBER($AF2498)+'01_指標庫'!$H$9*ISNUMBER($AG2498)+'01_指標庫'!$H$10*ISNUMBER($AB2498)+'01_指標庫'!$H$11*ISNUMBER($AC2498)+'01_指標庫'!$H$12*ISNUMBER($AD2498)+'01_指標庫'!$H$13*ISNUMBER($AE2498)+'01_指標庫'!$H$14*ISNUMBER($I2498)+'01_指標庫'!$H$15*ISNUMBER($AH2498)+'01_指標庫'!$H$16*ISNUMBER($K2498)+'01_指標庫'!$H$17*ISNUMBER($AI2498)+'01_指標庫'!$H$18*ISNUMBER($AJ2498)+'01_指標庫'!$H$19*ISNUMBER($AK2498)+'01_指標庫'!$H$20*ISNUMBER($BB2498)+'01_指標庫'!$H$21*ISNUMBER($BC2498)</f>
        <v>77</v>
      </c>
      <c r="AX2498">
        <f>IF(AW2498=0,50,ROUND(('01_指標庫'!$H$4*IF(ISNUMBER($F2498),L2498,0)+'01_指標庫'!$H$5*IF(ISNUMBER($AA2498),AL2498,0)+'01_指標庫'!$H$6*IF(ISNUMBER($G2498),M2498,0)+'01_指標庫'!$H$7*IF(ISNUMBER($H2498),N2498,0)+'01_指標庫'!$H$8*IF(ISNUMBER($AF2498),AQ2498,0)+'01_指標庫'!$H$9*IF(ISNUMBER($AG2498),AR2498,0)+'01_指標庫'!$H$10*IF(ISNUMBER($AB2498),AM2498,0)+'01_指標庫'!$H$11*IF(ISNUMBER($AC2498),AN2498,0)+'01_指標庫'!$H$12*IF(ISNUMBER($AD2498),AO2498,0)+'01_指標庫'!$H$13*IF(ISNUMBER($AE2498),AP2498,0)+'01_指標庫'!$H$14*IF(ISNUMBER($I2498),O2498,0)+'01_指標庫'!$H$15*IF(ISNUMBER($AH2498),AS2498,0)+'01_指標庫'!$H$16*IF(ISNUMBER($K2498),P2498,0)+'01_指標庫'!$H$17*IF(ISNUMBER($AI2498),AT2498,0)+'01_指標庫'!$H$18*IF(ISNUMBER($AJ2498),AU2498,0)+'01_指標庫'!$H$19*IF(ISNUMBER($AK2498),AV2498,0)+'01_指標庫'!$H$20*IF(ISNUMBER($BB2498),BB2498,0)+'01_指標庫'!$H$21*IF(ISNUMBER($BC2498),BC2498,0))/AW2498,1))</f>
        <v>68.8</v>
      </c>
      <c r="AY2498" s="71">
        <v>585.45000000000005</v>
      </c>
      <c r="AZ2498" s="71">
        <v>562.14</v>
      </c>
      <c r="BA2498" s="66">
        <f t="shared" si="891"/>
        <v>-1.089386434373707E-2</v>
      </c>
      <c r="BB2498">
        <f t="shared" si="892"/>
        <v>0</v>
      </c>
      <c r="BC2498">
        <f t="shared" si="893"/>
        <v>50</v>
      </c>
    </row>
    <row r="2499" spans="1:55" ht="15" customHeight="1">
      <c r="A2499" s="56">
        <v>2495</v>
      </c>
      <c r="B2499" s="57">
        <v>46183</v>
      </c>
      <c r="C2499" s="56">
        <v>2026</v>
      </c>
      <c r="D2499" s="58" t="s">
        <v>238</v>
      </c>
      <c r="E2499" s="59">
        <v>28508.03</v>
      </c>
      <c r="F2499" s="60">
        <v>0.11195099999999999</v>
      </c>
      <c r="G2499" s="60">
        <v>-7.0206000000000005E-2</v>
      </c>
      <c r="H2499" s="61">
        <v>0.57140000000000002</v>
      </c>
      <c r="I2499" s="62">
        <v>280</v>
      </c>
      <c r="J2499" s="56" t="s">
        <v>235</v>
      </c>
      <c r="K2499" s="63">
        <v>22.22</v>
      </c>
      <c r="L2499" s="56">
        <f t="shared" si="871"/>
        <v>100</v>
      </c>
      <c r="M2499" s="56">
        <f t="shared" si="872"/>
        <v>50</v>
      </c>
      <c r="N2499" s="56">
        <f t="shared" si="873"/>
        <v>50</v>
      </c>
      <c r="O2499" s="56">
        <f t="shared" si="874"/>
        <v>100</v>
      </c>
      <c r="P2499" s="56">
        <f t="shared" si="875"/>
        <v>50</v>
      </c>
      <c r="Q2499" s="63"/>
      <c r="R2499" s="56"/>
      <c r="S2499" s="60">
        <f t="shared" si="888"/>
        <v>-1.9820522958964415E-2</v>
      </c>
      <c r="T2499" s="64">
        <f t="shared" si="889"/>
        <v>0.11826874685455446</v>
      </c>
      <c r="V2499" s="65"/>
      <c r="W2499" s="65"/>
      <c r="Y2499" s="15" t="str">
        <f t="shared" si="876"/>
        <v>HARD</v>
      </c>
      <c r="AA2499" s="66">
        <f t="shared" si="890"/>
        <v>8.4052247849521811E-2</v>
      </c>
      <c r="AB2499">
        <f>LOOKUP($B2499,'07_L1政策步階'!$A$4:$A$14,'07_L1政策步階'!$C$4:$C$14)</f>
        <v>-1</v>
      </c>
      <c r="AC2499" s="65"/>
      <c r="AD2499" s="65"/>
      <c r="AE2499" s="65"/>
      <c r="AF2499" s="65"/>
      <c r="AG2499" s="65"/>
      <c r="AH2499" s="65"/>
      <c r="AI2499" s="65"/>
      <c r="AJ2499" s="65"/>
      <c r="AK2499" s="65"/>
      <c r="AL2499">
        <f t="shared" si="877"/>
        <v>100</v>
      </c>
      <c r="AM2499">
        <f t="shared" si="878"/>
        <v>0</v>
      </c>
      <c r="AN2499" t="str">
        <f t="shared" si="879"/>
        <v/>
      </c>
      <c r="AO2499" t="str">
        <f t="shared" si="880"/>
        <v/>
      </c>
      <c r="AP2499" t="str">
        <f t="shared" si="881"/>
        <v/>
      </c>
      <c r="AQ2499" t="str">
        <f t="shared" si="882"/>
        <v/>
      </c>
      <c r="AR2499" t="str">
        <f t="shared" si="883"/>
        <v/>
      </c>
      <c r="AS2499" t="str">
        <f t="shared" si="884"/>
        <v/>
      </c>
      <c r="AT2499" t="str">
        <f t="shared" si="885"/>
        <v/>
      </c>
      <c r="AU2499" t="str">
        <f t="shared" si="886"/>
        <v/>
      </c>
      <c r="AV2499" t="str">
        <f t="shared" si="887"/>
        <v/>
      </c>
      <c r="AW2499">
        <f>'01_指標庫'!$H$4*ISNUMBER($F2499)+'01_指標庫'!$H$5*ISNUMBER($AA2499)+'01_指標庫'!$H$6*ISNUMBER($G2499)+'01_指標庫'!$H$7*ISNUMBER($H2499)+'01_指標庫'!$H$8*ISNUMBER($AF2499)+'01_指標庫'!$H$9*ISNUMBER($AG2499)+'01_指標庫'!$H$10*ISNUMBER($AB2499)+'01_指標庫'!$H$11*ISNUMBER($AC2499)+'01_指標庫'!$H$12*ISNUMBER($AD2499)+'01_指標庫'!$H$13*ISNUMBER($AE2499)+'01_指標庫'!$H$14*ISNUMBER($I2499)+'01_指標庫'!$H$15*ISNUMBER($AH2499)+'01_指標庫'!$H$16*ISNUMBER($K2499)+'01_指標庫'!$H$17*ISNUMBER($AI2499)+'01_指標庫'!$H$18*ISNUMBER($AJ2499)+'01_指標庫'!$H$19*ISNUMBER($AK2499)+'01_指標庫'!$H$20*ISNUMBER($BB2499)+'01_指標庫'!$H$21*ISNUMBER($BC2499)</f>
        <v>77</v>
      </c>
      <c r="AX2499">
        <f>IF(AW2499=0,50,ROUND(('01_指標庫'!$H$4*IF(ISNUMBER($F2499),L2499,0)+'01_指標庫'!$H$5*IF(ISNUMBER($AA2499),AL2499,0)+'01_指標庫'!$H$6*IF(ISNUMBER($G2499),M2499,0)+'01_指標庫'!$H$7*IF(ISNUMBER($H2499),N2499,0)+'01_指標庫'!$H$8*IF(ISNUMBER($AF2499),AQ2499,0)+'01_指標庫'!$H$9*IF(ISNUMBER($AG2499),AR2499,0)+'01_指標庫'!$H$10*IF(ISNUMBER($AB2499),AM2499,0)+'01_指標庫'!$H$11*IF(ISNUMBER($AC2499),AN2499,0)+'01_指標庫'!$H$12*IF(ISNUMBER($AD2499),AO2499,0)+'01_指標庫'!$H$13*IF(ISNUMBER($AE2499),AP2499,0)+'01_指標庫'!$H$14*IF(ISNUMBER($I2499),O2499,0)+'01_指標庫'!$H$15*IF(ISNUMBER($AH2499),AS2499,0)+'01_指標庫'!$H$16*IF(ISNUMBER($K2499),P2499,0)+'01_指標庫'!$H$17*IF(ISNUMBER($AI2499),AT2499,0)+'01_指標庫'!$H$18*IF(ISNUMBER($AJ2499),AU2499,0)+'01_指標庫'!$H$19*IF(ISNUMBER($AK2499),AV2499,0)+'01_指標庫'!$H$20*IF(ISNUMBER($BB2499),BB2499,0)+'01_指標庫'!$H$21*IF(ISNUMBER($BC2499),BC2499,0))/AW2499,1))</f>
        <v>37.700000000000003</v>
      </c>
      <c r="AY2499" s="71">
        <v>551.66</v>
      </c>
      <c r="AZ2499" s="71">
        <v>541.51</v>
      </c>
      <c r="BA2499" s="66">
        <f t="shared" si="891"/>
        <v>-1.9856267165607955E-2</v>
      </c>
      <c r="BB2499">
        <f t="shared" si="892"/>
        <v>0</v>
      </c>
      <c r="BC2499">
        <f t="shared" si="893"/>
        <v>0</v>
      </c>
    </row>
    <row r="2500" spans="1:55" ht="15" customHeight="1">
      <c r="A2500" s="56">
        <v>2496</v>
      </c>
      <c r="B2500" s="57">
        <v>46184</v>
      </c>
      <c r="C2500" s="56">
        <v>2026</v>
      </c>
      <c r="D2500" s="58" t="s">
        <v>239</v>
      </c>
      <c r="E2500" s="59">
        <v>29446.18</v>
      </c>
      <c r="F2500" s="60">
        <v>0.14719699999999999</v>
      </c>
      <c r="G2500" s="60">
        <v>-3.9607999999999997E-2</v>
      </c>
      <c r="H2500" s="61">
        <v>0.61219999999999997</v>
      </c>
      <c r="I2500" s="62">
        <v>278</v>
      </c>
      <c r="J2500" s="56" t="s">
        <v>235</v>
      </c>
      <c r="K2500" s="63">
        <v>19.440000000000001</v>
      </c>
      <c r="L2500" s="56">
        <f t="shared" si="871"/>
        <v>100</v>
      </c>
      <c r="M2500" s="56">
        <f t="shared" si="872"/>
        <v>100</v>
      </c>
      <c r="N2500" s="56">
        <f t="shared" si="873"/>
        <v>100</v>
      </c>
      <c r="O2500" s="56">
        <f t="shared" si="874"/>
        <v>100</v>
      </c>
      <c r="P2500" s="56">
        <f t="shared" si="875"/>
        <v>100</v>
      </c>
      <c r="Q2500" s="63"/>
      <c r="R2500" s="56"/>
      <c r="S2500" s="60">
        <f t="shared" si="888"/>
        <v>3.2908271809732215E-2</v>
      </c>
      <c r="T2500" s="64">
        <f t="shared" si="889"/>
        <v>-0.12511251125112499</v>
      </c>
      <c r="V2500" s="65"/>
      <c r="W2500" s="65"/>
      <c r="Y2500" s="15" t="str">
        <f t="shared" si="876"/>
        <v>UNCERTAIN</v>
      </c>
      <c r="AA2500" s="66">
        <f t="shared" si="890"/>
        <v>8.7226898455800894E-2</v>
      </c>
      <c r="AB2500">
        <f>LOOKUP($B2500,'07_L1政策步階'!$A$4:$A$14,'07_L1政策步階'!$C$4:$C$14)</f>
        <v>-1</v>
      </c>
      <c r="AC2500" s="65"/>
      <c r="AD2500" s="65"/>
      <c r="AE2500" s="65"/>
      <c r="AF2500" s="65"/>
      <c r="AG2500" s="65"/>
      <c r="AH2500" s="65"/>
      <c r="AI2500" s="65"/>
      <c r="AJ2500" s="65"/>
      <c r="AK2500" s="65"/>
      <c r="AL2500">
        <f t="shared" si="877"/>
        <v>100</v>
      </c>
      <c r="AM2500">
        <f t="shared" si="878"/>
        <v>0</v>
      </c>
      <c r="AN2500" t="str">
        <f t="shared" si="879"/>
        <v/>
      </c>
      <c r="AO2500" t="str">
        <f t="shared" si="880"/>
        <v/>
      </c>
      <c r="AP2500" t="str">
        <f t="shared" si="881"/>
        <v/>
      </c>
      <c r="AQ2500" t="str">
        <f t="shared" si="882"/>
        <v/>
      </c>
      <c r="AR2500" t="str">
        <f t="shared" si="883"/>
        <v/>
      </c>
      <c r="AS2500" t="str">
        <f t="shared" si="884"/>
        <v/>
      </c>
      <c r="AT2500" t="str">
        <f t="shared" si="885"/>
        <v/>
      </c>
      <c r="AU2500" t="str">
        <f t="shared" si="886"/>
        <v/>
      </c>
      <c r="AV2500" t="str">
        <f t="shared" si="887"/>
        <v/>
      </c>
      <c r="AW2500">
        <f>'01_指標庫'!$H$4*ISNUMBER($F2500)+'01_指標庫'!$H$5*ISNUMBER($AA2500)+'01_指標庫'!$H$6*ISNUMBER($G2500)+'01_指標庫'!$H$7*ISNUMBER($H2500)+'01_指標庫'!$H$8*ISNUMBER($AF2500)+'01_指標庫'!$H$9*ISNUMBER($AG2500)+'01_指標庫'!$H$10*ISNUMBER($AB2500)+'01_指標庫'!$H$11*ISNUMBER($AC2500)+'01_指標庫'!$H$12*ISNUMBER($AD2500)+'01_指標庫'!$H$13*ISNUMBER($AE2500)+'01_指標庫'!$H$14*ISNUMBER($I2500)+'01_指標庫'!$H$15*ISNUMBER($AH2500)+'01_指標庫'!$H$16*ISNUMBER($K2500)+'01_指標庫'!$H$17*ISNUMBER($AI2500)+'01_指標庫'!$H$18*ISNUMBER($AJ2500)+'01_指標庫'!$H$19*ISNUMBER($AK2500)+'01_指標庫'!$H$20*ISNUMBER($BB2500)+'01_指標庫'!$H$21*ISNUMBER($BC2500)</f>
        <v>77</v>
      </c>
      <c r="AX2500">
        <f>IF(AW2500=0,50,ROUND(('01_指標庫'!$H$4*IF(ISNUMBER($F2500),L2500,0)+'01_指標庫'!$H$5*IF(ISNUMBER($AA2500),AL2500,0)+'01_指標庫'!$H$6*IF(ISNUMBER($G2500),M2500,0)+'01_指標庫'!$H$7*IF(ISNUMBER($H2500),N2500,0)+'01_指標庫'!$H$8*IF(ISNUMBER($AF2500),AQ2500,0)+'01_指標庫'!$H$9*IF(ISNUMBER($AG2500),AR2500,0)+'01_指標庫'!$H$10*IF(ISNUMBER($AB2500),AM2500,0)+'01_指標庫'!$H$11*IF(ISNUMBER($AC2500),AN2500,0)+'01_指標庫'!$H$12*IF(ISNUMBER($AD2500),AO2500,0)+'01_指標庫'!$H$13*IF(ISNUMBER($AE2500),AP2500,0)+'01_指標庫'!$H$14*IF(ISNUMBER($I2500),O2500,0)+'01_指標庫'!$H$15*IF(ISNUMBER($AH2500),AS2500,0)+'01_指標庫'!$H$16*IF(ISNUMBER($K2500),P2500,0)+'01_指標庫'!$H$17*IF(ISNUMBER($AI2500),AT2500,0)+'01_指標庫'!$H$18*IF(ISNUMBER($AJ2500),AU2500,0)+'01_指標庫'!$H$19*IF(ISNUMBER($AK2500),AV2500,0)+'01_指標庫'!$H$20*IF(ISNUMBER($BB2500),BB2500,0)+'01_指標庫'!$H$21*IF(ISNUMBER($BC2500),BC2500,0))/AW2500,1))</f>
        <v>51.9</v>
      </c>
      <c r="AY2500" s="71">
        <v>555.41999999999996</v>
      </c>
      <c r="AZ2500" s="71">
        <v>586.92999999999995</v>
      </c>
      <c r="BA2500" s="66">
        <f t="shared" si="891"/>
        <v>-2.3753558525513196E-2</v>
      </c>
      <c r="BB2500">
        <f t="shared" si="892"/>
        <v>0</v>
      </c>
      <c r="BC2500">
        <f t="shared" si="893"/>
        <v>0</v>
      </c>
    </row>
    <row r="2501" spans="1:55" ht="15" customHeight="1">
      <c r="A2501" s="56">
        <v>2497</v>
      </c>
      <c r="B2501" s="57">
        <v>46185</v>
      </c>
      <c r="C2501" s="56">
        <v>2026</v>
      </c>
      <c r="D2501" s="58" t="s">
        <v>234</v>
      </c>
      <c r="E2501" s="59">
        <v>29635.95</v>
      </c>
      <c r="F2501" s="60">
        <v>0.15321699999999999</v>
      </c>
      <c r="G2501" s="60">
        <v>-3.3418999999999997E-2</v>
      </c>
      <c r="H2501" s="61">
        <v>0.61219999999999997</v>
      </c>
      <c r="I2501" s="62">
        <v>271</v>
      </c>
      <c r="J2501" s="56" t="s">
        <v>235</v>
      </c>
      <c r="K2501" s="63">
        <v>17.68</v>
      </c>
      <c r="L2501" s="56">
        <f t="shared" ref="L2501:L2519" si="894">IF(COUNT(F2501)=0,50,IF(F2501&gt;=0,100,IF(F2501&gt;=-0.02,50,0)))</f>
        <v>100</v>
      </c>
      <c r="M2501" s="56">
        <f t="shared" ref="M2501:M2519" si="895">IF(COUNT(G2501)=0,50,IF(G2501&gt;-0.06,100,IF(G2501&gt;-0.15,50,0)))</f>
        <v>100</v>
      </c>
      <c r="N2501" s="56">
        <f t="shared" ref="N2501:N2519" si="896">IF(COUNT(H2501)=0,50,IF(H2501&gt;=0.6,100,IF(H2501&gt;=0.4,50,0)))</f>
        <v>100</v>
      </c>
      <c r="O2501" s="56">
        <f t="shared" ref="O2501:O2519" si="897">IF(COUNT(I2501)=0,50,IF(J2501="proxy_vix",50,IF(I2501&lt;350,100,IF(I2501&lt;=450,50,0))))</f>
        <v>100</v>
      </c>
      <c r="P2501" s="56">
        <f t="shared" ref="P2501:P2519" si="898">IF(COUNT(K2501)=0,50,IF(K2501&lt;20,100,IF(K2501&lt;=25,50,0)))</f>
        <v>100</v>
      </c>
      <c r="Q2501" s="63"/>
      <c r="R2501" s="56"/>
      <c r="S2501" s="60">
        <f t="shared" si="888"/>
        <v>6.4446389990144848E-3</v>
      </c>
      <c r="T2501" s="64">
        <f t="shared" si="889"/>
        <v>-9.0534979423868345E-2</v>
      </c>
      <c r="V2501" s="65"/>
      <c r="W2501" s="65"/>
      <c r="Y2501" s="15" t="str">
        <f t="shared" ref="Y2501:Y2519" si="899">IF(AX2501&gt;=70,"EASY",IF(AX2501&gt;40,"UNCERTAIN","HARD"))</f>
        <v>UNCERTAIN</v>
      </c>
      <c r="AA2501" s="66">
        <f t="shared" si="890"/>
        <v>9.0304932364864365E-2</v>
      </c>
      <c r="AB2501">
        <f>LOOKUP($B2501,'07_L1政策步階'!$A$4:$A$14,'07_L1政策步階'!$C$4:$C$14)</f>
        <v>-1</v>
      </c>
      <c r="AC2501" s="65"/>
      <c r="AD2501" s="65"/>
      <c r="AE2501" s="65"/>
      <c r="AF2501" s="65"/>
      <c r="AG2501" s="65"/>
      <c r="AH2501" s="65"/>
      <c r="AI2501" s="65"/>
      <c r="AJ2501" s="65"/>
      <c r="AK2501" s="65"/>
      <c r="AL2501">
        <f t="shared" ref="AL2501:AL2519" si="900">IF(ISNUMBER($AA2501),IF($AA2501&gt;=0.005,100,IF($AA2501&gt;=-0.015,50,0)),"")</f>
        <v>100</v>
      </c>
      <c r="AM2501">
        <f t="shared" ref="AM2501:AM2519" si="901">IF(ISNUMBER($AB2501),IF($AB2501=1,100,IF($AB2501=0,50,0)),"")</f>
        <v>0</v>
      </c>
      <c r="AN2501" t="str">
        <f t="shared" ref="AN2501:AN2519" si="902">IF(ISNUMBER($AC2501),IF($AC2501&gt;=0.001,100,IF($AC2501&gt;=-0.003,50,0)),"")</f>
        <v/>
      </c>
      <c r="AO2501" t="str">
        <f t="shared" ref="AO2501:AO2519" si="903">IF(ISNUMBER($AD2501),IF($AD2501&gt;=0.04,100,IF($AD2501&gt;=0,50,0)),"")</f>
        <v/>
      </c>
      <c r="AP2501" t="str">
        <f t="shared" ref="AP2501:AP2519" si="904">IF(ISNUMBER($AE2501),IF($AE2501&gt;=25,100,IF($AE2501&gt;=-75,50,0)),"")</f>
        <v/>
      </c>
      <c r="AQ2501" t="str">
        <f t="shared" ref="AQ2501:AQ2519" si="905">IF(ISNUMBER($AF2501),IF($AF2501&gt;0,100,IF($AF2501&gt;=-50,50,0)),"")</f>
        <v/>
      </c>
      <c r="AR2501" t="str">
        <f t="shared" ref="AR2501:AR2519" si="906">IF(ISNUMBER($AG2501),IF($AG2501=1,100,IF($AG2501=0,50,0)),"")</f>
        <v/>
      </c>
      <c r="AS2501" t="str">
        <f t="shared" ref="AS2501:AS2519" si="907">IF(ISNUMBER($AH2501),IF($AH2501&lt;0,100,IF($AH2501&lt;=20,50,0)),"")</f>
        <v/>
      </c>
      <c r="AT2501" t="str">
        <f t="shared" ref="AT2501:AT2519" si="908">IF(ISNUMBER($AI2501),IF($AI2501&lt;0.95,100,IF($AI2501&lt;=1,50,0)),"")</f>
        <v/>
      </c>
      <c r="AU2501" t="str">
        <f t="shared" ref="AU2501:AU2519" si="909">IF(ISNUMBER($AJ2501),IF($AJ2501&lt;30,0,IF($AJ2501&lt;40,50,IF($AJ2501&lt;=90,100,50))),"")</f>
        <v/>
      </c>
      <c r="AV2501" t="str">
        <f t="shared" ref="AV2501:AV2519" si="910">IF(ISNUMBER($AK2501),IF($AK2501&gt;-0.2,100,IF($AK2501&gt;=-0.4,50,0)),"")</f>
        <v/>
      </c>
      <c r="AW2501">
        <f>'01_指標庫'!$H$4*ISNUMBER($F2501)+'01_指標庫'!$H$5*ISNUMBER($AA2501)+'01_指標庫'!$H$6*ISNUMBER($G2501)+'01_指標庫'!$H$7*ISNUMBER($H2501)+'01_指標庫'!$H$8*ISNUMBER($AF2501)+'01_指標庫'!$H$9*ISNUMBER($AG2501)+'01_指標庫'!$H$10*ISNUMBER($AB2501)+'01_指標庫'!$H$11*ISNUMBER($AC2501)+'01_指標庫'!$H$12*ISNUMBER($AD2501)+'01_指標庫'!$H$13*ISNUMBER($AE2501)+'01_指標庫'!$H$14*ISNUMBER($I2501)+'01_指標庫'!$H$15*ISNUMBER($AH2501)+'01_指標庫'!$H$16*ISNUMBER($K2501)+'01_指標庫'!$H$17*ISNUMBER($AI2501)+'01_指標庫'!$H$18*ISNUMBER($AJ2501)+'01_指標庫'!$H$19*ISNUMBER($AK2501)+'01_指標庫'!$H$20*ISNUMBER($BB2501)+'01_指標庫'!$H$21*ISNUMBER($BC2501)</f>
        <v>77</v>
      </c>
      <c r="AX2501">
        <f>IF(AW2501=0,50,ROUND(('01_指標庫'!$H$4*IF(ISNUMBER($F2501),L2501,0)+'01_指標庫'!$H$5*IF(ISNUMBER($AA2501),AL2501,0)+'01_指標庫'!$H$6*IF(ISNUMBER($G2501),M2501,0)+'01_指標庫'!$H$7*IF(ISNUMBER($H2501),N2501,0)+'01_指標庫'!$H$8*IF(ISNUMBER($AF2501),AQ2501,0)+'01_指標庫'!$H$9*IF(ISNUMBER($AG2501),AR2501,0)+'01_指標庫'!$H$10*IF(ISNUMBER($AB2501),AM2501,0)+'01_指標庫'!$H$11*IF(ISNUMBER($AC2501),AN2501,0)+'01_指標庫'!$H$12*IF(ISNUMBER($AD2501),AO2501,0)+'01_指標庫'!$H$13*IF(ISNUMBER($AE2501),AP2501,0)+'01_指標庫'!$H$14*IF(ISNUMBER($I2501),O2501,0)+'01_指標庫'!$H$15*IF(ISNUMBER($AH2501),AS2501,0)+'01_指標庫'!$H$16*IF(ISNUMBER($K2501),P2501,0)+'01_指標庫'!$H$17*IF(ISNUMBER($AI2501),AT2501,0)+'01_指標庫'!$H$18*IF(ISNUMBER($AJ2501),AU2501,0)+'01_指標庫'!$H$19*IF(ISNUMBER($AK2501),AV2501,0)+'01_指標庫'!$H$20*IF(ISNUMBER($BB2501),BB2501,0)+'01_指標庫'!$H$21*IF(ISNUMBER($BC2501),BC2501,0))/AW2501,1))</f>
        <v>51.9</v>
      </c>
      <c r="AY2501" s="71">
        <v>584.11</v>
      </c>
      <c r="AZ2501" s="71">
        <v>596.25</v>
      </c>
      <c r="BA2501" s="66">
        <f t="shared" si="891"/>
        <v>-1.6898349572844973E-2</v>
      </c>
      <c r="BB2501">
        <f t="shared" si="892"/>
        <v>0</v>
      </c>
      <c r="BC2501">
        <f t="shared" si="893"/>
        <v>0</v>
      </c>
    </row>
    <row r="2502" spans="1:55" ht="15" customHeight="1">
      <c r="A2502" s="56">
        <v>2498</v>
      </c>
      <c r="B2502" s="57">
        <v>46188</v>
      </c>
      <c r="C2502" s="56">
        <v>2026</v>
      </c>
      <c r="D2502" s="58" t="s">
        <v>236</v>
      </c>
      <c r="E2502" s="59">
        <v>30543.919999999998</v>
      </c>
      <c r="F2502" s="60">
        <v>0.18693799999999999</v>
      </c>
      <c r="G2502" s="60">
        <v>-3.8059999999999999E-3</v>
      </c>
      <c r="H2502" s="61">
        <v>0.61219999999999997</v>
      </c>
      <c r="I2502" s="62">
        <v>266</v>
      </c>
      <c r="J2502" s="56" t="s">
        <v>235</v>
      </c>
      <c r="K2502" s="63">
        <v>16.2</v>
      </c>
      <c r="L2502" s="56">
        <f t="shared" si="894"/>
        <v>100</v>
      </c>
      <c r="M2502" s="56">
        <f t="shared" si="895"/>
        <v>100</v>
      </c>
      <c r="N2502" s="56">
        <f t="shared" si="896"/>
        <v>100</v>
      </c>
      <c r="O2502" s="56">
        <f t="shared" si="897"/>
        <v>100</v>
      </c>
      <c r="P2502" s="56">
        <f t="shared" si="898"/>
        <v>100</v>
      </c>
      <c r="Q2502" s="63"/>
      <c r="R2502" s="56"/>
      <c r="S2502" s="60">
        <f t="shared" ref="S2502:S2519" si="911">$E2502/$E2501-1</f>
        <v>3.0637452148488453E-2</v>
      </c>
      <c r="T2502" s="64">
        <f t="shared" ref="T2502:T2519" si="912">$K2502/$K2501-1</f>
        <v>-8.371040723981904E-2</v>
      </c>
      <c r="V2502" s="65"/>
      <c r="W2502" s="65"/>
      <c r="Y2502" s="15" t="str">
        <f t="shared" si="899"/>
        <v>UNCERTAIN</v>
      </c>
      <c r="AA2502" s="66">
        <f t="shared" si="890"/>
        <v>9.3877205816458087E-2</v>
      </c>
      <c r="AB2502">
        <f>LOOKUP($B2502,'07_L1政策步階'!$A$4:$A$14,'07_L1政策步階'!$C$4:$C$14)</f>
        <v>-1</v>
      </c>
      <c r="AC2502" s="65"/>
      <c r="AD2502" s="65"/>
      <c r="AE2502" s="65"/>
      <c r="AF2502" s="65"/>
      <c r="AG2502" s="65"/>
      <c r="AH2502" s="65"/>
      <c r="AI2502" s="65"/>
      <c r="AJ2502" s="65"/>
      <c r="AK2502" s="65"/>
      <c r="AL2502">
        <f t="shared" si="900"/>
        <v>100</v>
      </c>
      <c r="AM2502">
        <f t="shared" si="901"/>
        <v>0</v>
      </c>
      <c r="AN2502" t="str">
        <f t="shared" si="902"/>
        <v/>
      </c>
      <c r="AO2502" t="str">
        <f t="shared" si="903"/>
        <v/>
      </c>
      <c r="AP2502" t="str">
        <f t="shared" si="904"/>
        <v/>
      </c>
      <c r="AQ2502" t="str">
        <f t="shared" si="905"/>
        <v/>
      </c>
      <c r="AR2502" t="str">
        <f t="shared" si="906"/>
        <v/>
      </c>
      <c r="AS2502" t="str">
        <f t="shared" si="907"/>
        <v/>
      </c>
      <c r="AT2502" t="str">
        <f t="shared" si="908"/>
        <v/>
      </c>
      <c r="AU2502" t="str">
        <f t="shared" si="909"/>
        <v/>
      </c>
      <c r="AV2502" t="str">
        <f t="shared" si="910"/>
        <v/>
      </c>
      <c r="AW2502">
        <f>'01_指標庫'!$H$4*ISNUMBER($F2502)+'01_指標庫'!$H$5*ISNUMBER($AA2502)+'01_指標庫'!$H$6*ISNUMBER($G2502)+'01_指標庫'!$H$7*ISNUMBER($H2502)+'01_指標庫'!$H$8*ISNUMBER($AF2502)+'01_指標庫'!$H$9*ISNUMBER($AG2502)+'01_指標庫'!$H$10*ISNUMBER($AB2502)+'01_指標庫'!$H$11*ISNUMBER($AC2502)+'01_指標庫'!$H$12*ISNUMBER($AD2502)+'01_指標庫'!$H$13*ISNUMBER($AE2502)+'01_指標庫'!$H$14*ISNUMBER($I2502)+'01_指標庫'!$H$15*ISNUMBER($AH2502)+'01_指標庫'!$H$16*ISNUMBER($K2502)+'01_指標庫'!$H$17*ISNUMBER($AI2502)+'01_指標庫'!$H$18*ISNUMBER($AJ2502)+'01_指標庫'!$H$19*ISNUMBER($AK2502)+'01_指標庫'!$H$20*ISNUMBER($BB2502)+'01_指標庫'!$H$21*ISNUMBER($BC2502)</f>
        <v>77</v>
      </c>
      <c r="AX2502">
        <f>IF(AW2502=0,50,ROUND(('01_指標庫'!$H$4*IF(ISNUMBER($F2502),L2502,0)+'01_指標庫'!$H$5*IF(ISNUMBER($AA2502),AL2502,0)+'01_指標庫'!$H$6*IF(ISNUMBER($G2502),M2502,0)+'01_指標庫'!$H$7*IF(ISNUMBER($H2502),N2502,0)+'01_指標庫'!$H$8*IF(ISNUMBER($AF2502),AQ2502,0)+'01_指標庫'!$H$9*IF(ISNUMBER($AG2502),AR2502,0)+'01_指標庫'!$H$10*IF(ISNUMBER($AB2502),AM2502,0)+'01_指標庫'!$H$11*IF(ISNUMBER($AC2502),AN2502,0)+'01_指標庫'!$H$12*IF(ISNUMBER($AD2502),AO2502,0)+'01_指標庫'!$H$13*IF(ISNUMBER($AE2502),AP2502,0)+'01_指標庫'!$H$14*IF(ISNUMBER($I2502),O2502,0)+'01_指標庫'!$H$15*IF(ISNUMBER($AH2502),AS2502,0)+'01_指標庫'!$H$16*IF(ISNUMBER($K2502),P2502,0)+'01_指標庫'!$H$17*IF(ISNUMBER($AI2502),AT2502,0)+'01_指標庫'!$H$18*IF(ISNUMBER($AJ2502),AU2502,0)+'01_指標庫'!$H$19*IF(ISNUMBER($AK2502),AV2502,0)+'01_指標庫'!$H$20*IF(ISNUMBER($BB2502),BB2502,0)+'01_指標庫'!$H$21*IF(ISNUMBER($BC2502),BC2502,0))/AW2502,1))</f>
        <v>68.8</v>
      </c>
      <c r="AY2502" s="71">
        <v>622.61</v>
      </c>
      <c r="AZ2502" s="71">
        <v>628.45000000000005</v>
      </c>
      <c r="BA2502" s="66">
        <f t="shared" si="891"/>
        <v>-9.396525096096453E-3</v>
      </c>
      <c r="BB2502">
        <f t="shared" si="892"/>
        <v>0</v>
      </c>
      <c r="BC2502">
        <f t="shared" si="893"/>
        <v>50</v>
      </c>
    </row>
    <row r="2503" spans="1:55" ht="15" customHeight="1">
      <c r="A2503" s="56">
        <v>2499</v>
      </c>
      <c r="B2503" s="57">
        <v>46189</v>
      </c>
      <c r="C2503" s="56">
        <v>2026</v>
      </c>
      <c r="D2503" s="58" t="s">
        <v>237</v>
      </c>
      <c r="E2503" s="59">
        <v>29968.13</v>
      </c>
      <c r="F2503" s="60">
        <v>0.16314699999999999</v>
      </c>
      <c r="G2503" s="60">
        <v>-2.2585000000000001E-2</v>
      </c>
      <c r="H2503" s="61">
        <v>0.61219999999999997</v>
      </c>
      <c r="I2503" s="62">
        <v>271</v>
      </c>
      <c r="J2503" s="56" t="s">
        <v>235</v>
      </c>
      <c r="K2503" s="63">
        <v>16.41</v>
      </c>
      <c r="L2503" s="56">
        <f t="shared" si="894"/>
        <v>100</v>
      </c>
      <c r="M2503" s="56">
        <f t="shared" si="895"/>
        <v>100</v>
      </c>
      <c r="N2503" s="56">
        <f t="shared" si="896"/>
        <v>100</v>
      </c>
      <c r="O2503" s="56">
        <f t="shared" si="897"/>
        <v>100</v>
      </c>
      <c r="P2503" s="56">
        <f t="shared" si="898"/>
        <v>100</v>
      </c>
      <c r="Q2503" s="63"/>
      <c r="R2503" s="56"/>
      <c r="S2503" s="60">
        <f t="shared" si="911"/>
        <v>-1.8851214906272618E-2</v>
      </c>
      <c r="T2503" s="64">
        <f t="shared" si="912"/>
        <v>1.2962962962963065E-2</v>
      </c>
      <c r="V2503" s="65"/>
      <c r="W2503" s="65"/>
      <c r="Y2503" s="15" t="str">
        <f t="shared" si="899"/>
        <v>UNCERTAIN</v>
      </c>
      <c r="AA2503" s="66">
        <f t="shared" si="890"/>
        <v>9.7030948261220162E-2</v>
      </c>
      <c r="AB2503">
        <f>LOOKUP($B2503,'07_L1政策步階'!$A$4:$A$14,'07_L1政策步階'!$C$4:$C$14)</f>
        <v>-1</v>
      </c>
      <c r="AC2503" s="65"/>
      <c r="AD2503" s="65"/>
      <c r="AE2503" s="65"/>
      <c r="AF2503" s="65"/>
      <c r="AG2503" s="65"/>
      <c r="AH2503" s="65"/>
      <c r="AI2503" s="65"/>
      <c r="AJ2503" s="65"/>
      <c r="AK2503" s="65"/>
      <c r="AL2503">
        <f t="shared" si="900"/>
        <v>100</v>
      </c>
      <c r="AM2503">
        <f t="shared" si="901"/>
        <v>0</v>
      </c>
      <c r="AN2503" t="str">
        <f t="shared" si="902"/>
        <v/>
      </c>
      <c r="AO2503" t="str">
        <f t="shared" si="903"/>
        <v/>
      </c>
      <c r="AP2503" t="str">
        <f t="shared" si="904"/>
        <v/>
      </c>
      <c r="AQ2503" t="str">
        <f t="shared" si="905"/>
        <v/>
      </c>
      <c r="AR2503" t="str">
        <f t="shared" si="906"/>
        <v/>
      </c>
      <c r="AS2503" t="str">
        <f t="shared" si="907"/>
        <v/>
      </c>
      <c r="AT2503" t="str">
        <f t="shared" si="908"/>
        <v/>
      </c>
      <c r="AU2503" t="str">
        <f t="shared" si="909"/>
        <v/>
      </c>
      <c r="AV2503" t="str">
        <f t="shared" si="910"/>
        <v/>
      </c>
      <c r="AW2503">
        <f>'01_指標庫'!$H$4*ISNUMBER($F2503)+'01_指標庫'!$H$5*ISNUMBER($AA2503)+'01_指標庫'!$H$6*ISNUMBER($G2503)+'01_指標庫'!$H$7*ISNUMBER($H2503)+'01_指標庫'!$H$8*ISNUMBER($AF2503)+'01_指標庫'!$H$9*ISNUMBER($AG2503)+'01_指標庫'!$H$10*ISNUMBER($AB2503)+'01_指標庫'!$H$11*ISNUMBER($AC2503)+'01_指標庫'!$H$12*ISNUMBER($AD2503)+'01_指標庫'!$H$13*ISNUMBER($AE2503)+'01_指標庫'!$H$14*ISNUMBER($I2503)+'01_指標庫'!$H$15*ISNUMBER($AH2503)+'01_指標庫'!$H$16*ISNUMBER($K2503)+'01_指標庫'!$H$17*ISNUMBER($AI2503)+'01_指標庫'!$H$18*ISNUMBER($AJ2503)+'01_指標庫'!$H$19*ISNUMBER($AK2503)+'01_指標庫'!$H$20*ISNUMBER($BB2503)+'01_指標庫'!$H$21*ISNUMBER($BC2503)</f>
        <v>77</v>
      </c>
      <c r="AX2503">
        <f>IF(AW2503=0,50,ROUND(('01_指標庫'!$H$4*IF(ISNUMBER($F2503),L2503,0)+'01_指標庫'!$H$5*IF(ISNUMBER($AA2503),AL2503,0)+'01_指標庫'!$H$6*IF(ISNUMBER($G2503),M2503,0)+'01_指標庫'!$H$7*IF(ISNUMBER($H2503),N2503,0)+'01_指標庫'!$H$8*IF(ISNUMBER($AF2503),AQ2503,0)+'01_指標庫'!$H$9*IF(ISNUMBER($AG2503),AR2503,0)+'01_指標庫'!$H$10*IF(ISNUMBER($AB2503),AM2503,0)+'01_指標庫'!$H$11*IF(ISNUMBER($AC2503),AN2503,0)+'01_指標庫'!$H$12*IF(ISNUMBER($AD2503),AO2503,0)+'01_指標庫'!$H$13*IF(ISNUMBER($AE2503),AP2503,0)+'01_指標庫'!$H$14*IF(ISNUMBER($I2503),O2503,0)+'01_指標庫'!$H$15*IF(ISNUMBER($AH2503),AS2503,0)+'01_指標庫'!$H$16*IF(ISNUMBER($K2503),P2503,0)+'01_指標庫'!$H$17*IF(ISNUMBER($AI2503),AT2503,0)+'01_指標庫'!$H$18*IF(ISNUMBER($AJ2503),AU2503,0)+'01_指標庫'!$H$19*IF(ISNUMBER($AK2503),AV2503,0)+'01_指標庫'!$H$20*IF(ISNUMBER($BB2503),BB2503,0)+'01_指標庫'!$H$21*IF(ISNUMBER($BC2503),BC2503,0))/AW2503,1))</f>
        <v>55.8</v>
      </c>
      <c r="AY2503" s="71">
        <v>623.84</v>
      </c>
      <c r="AZ2503" s="71">
        <v>591.24</v>
      </c>
      <c r="BA2503" s="66">
        <f t="shared" si="891"/>
        <v>-1.1236348359442427E-3</v>
      </c>
      <c r="BB2503">
        <f t="shared" si="892"/>
        <v>50</v>
      </c>
      <c r="BC2503">
        <f t="shared" si="893"/>
        <v>0</v>
      </c>
    </row>
    <row r="2504" spans="1:55" ht="15" customHeight="1">
      <c r="A2504" s="56">
        <v>2500</v>
      </c>
      <c r="B2504" s="57">
        <v>46190</v>
      </c>
      <c r="C2504" s="56">
        <v>2026</v>
      </c>
      <c r="D2504" s="58" t="s">
        <v>238</v>
      </c>
      <c r="E2504" s="59">
        <v>29670.95</v>
      </c>
      <c r="F2504" s="60">
        <v>0.15021599999999999</v>
      </c>
      <c r="G2504" s="60">
        <v>-3.2278000000000001E-2</v>
      </c>
      <c r="H2504" s="61">
        <v>0.63270000000000004</v>
      </c>
      <c r="I2504" s="62">
        <v>263</v>
      </c>
      <c r="J2504" s="56" t="s">
        <v>235</v>
      </c>
      <c r="K2504" s="63">
        <v>18.440000000000001</v>
      </c>
      <c r="L2504" s="56">
        <f t="shared" si="894"/>
        <v>100</v>
      </c>
      <c r="M2504" s="56">
        <f t="shared" si="895"/>
        <v>100</v>
      </c>
      <c r="N2504" s="56">
        <f t="shared" si="896"/>
        <v>100</v>
      </c>
      <c r="O2504" s="56">
        <f t="shared" si="897"/>
        <v>100</v>
      </c>
      <c r="P2504" s="56">
        <f t="shared" si="898"/>
        <v>100</v>
      </c>
      <c r="Q2504" s="63"/>
      <c r="R2504" s="56"/>
      <c r="S2504" s="60">
        <f t="shared" si="911"/>
        <v>-9.9165346653261599E-3</v>
      </c>
      <c r="T2504" s="64">
        <f t="shared" si="912"/>
        <v>0.12370505789152952</v>
      </c>
      <c r="V2504" s="65"/>
      <c r="W2504" s="65"/>
      <c r="Y2504" s="15" t="str">
        <f t="shared" si="899"/>
        <v>EASY</v>
      </c>
      <c r="AA2504" s="66">
        <f t="shared" si="890"/>
        <v>9.994066673232016E-2</v>
      </c>
      <c r="AB2504">
        <f>LOOKUP($B2504,'07_L1政策步階'!$A$4:$A$14,'07_L1政策步階'!$C$4:$C$14)</f>
        <v>-1</v>
      </c>
      <c r="AC2504" s="65"/>
      <c r="AD2504" s="65"/>
      <c r="AE2504" s="65"/>
      <c r="AF2504" s="65"/>
      <c r="AG2504" s="65"/>
      <c r="AH2504" s="65"/>
      <c r="AI2504" s="65"/>
      <c r="AJ2504" s="65"/>
      <c r="AK2504" s="65"/>
      <c r="AL2504">
        <f t="shared" si="900"/>
        <v>100</v>
      </c>
      <c r="AM2504">
        <f t="shared" si="901"/>
        <v>0</v>
      </c>
      <c r="AN2504" t="str">
        <f t="shared" si="902"/>
        <v/>
      </c>
      <c r="AO2504" t="str">
        <f t="shared" si="903"/>
        <v/>
      </c>
      <c r="AP2504" t="str">
        <f t="shared" si="904"/>
        <v/>
      </c>
      <c r="AQ2504" t="str">
        <f t="shared" si="905"/>
        <v/>
      </c>
      <c r="AR2504" t="str">
        <f t="shared" si="906"/>
        <v/>
      </c>
      <c r="AS2504" t="str">
        <f t="shared" si="907"/>
        <v/>
      </c>
      <c r="AT2504" t="str">
        <f t="shared" si="908"/>
        <v/>
      </c>
      <c r="AU2504" t="str">
        <f t="shared" si="909"/>
        <v/>
      </c>
      <c r="AV2504" t="str">
        <f t="shared" si="910"/>
        <v/>
      </c>
      <c r="AW2504">
        <f>'01_指標庫'!$H$4*ISNUMBER($F2504)+'01_指標庫'!$H$5*ISNUMBER($AA2504)+'01_指標庫'!$H$6*ISNUMBER($G2504)+'01_指標庫'!$H$7*ISNUMBER($H2504)+'01_指標庫'!$H$8*ISNUMBER($AF2504)+'01_指標庫'!$H$9*ISNUMBER($AG2504)+'01_指標庫'!$H$10*ISNUMBER($AB2504)+'01_指標庫'!$H$11*ISNUMBER($AC2504)+'01_指標庫'!$H$12*ISNUMBER($AD2504)+'01_指標庫'!$H$13*ISNUMBER($AE2504)+'01_指標庫'!$H$14*ISNUMBER($I2504)+'01_指標庫'!$H$15*ISNUMBER($AH2504)+'01_指標庫'!$H$16*ISNUMBER($K2504)+'01_指標庫'!$H$17*ISNUMBER($AI2504)+'01_指標庫'!$H$18*ISNUMBER($AJ2504)+'01_指標庫'!$H$19*ISNUMBER($AK2504)+'01_指標庫'!$H$20*ISNUMBER($BB2504)+'01_指標庫'!$H$21*ISNUMBER($BC2504)</f>
        <v>77</v>
      </c>
      <c r="AX2504">
        <f>IF(AW2504=0,50,ROUND(('01_指標庫'!$H$4*IF(ISNUMBER($F2504),L2504,0)+'01_指標庫'!$H$5*IF(ISNUMBER($AA2504),AL2504,0)+'01_指標庫'!$H$6*IF(ISNUMBER($G2504),M2504,0)+'01_指標庫'!$H$7*IF(ISNUMBER($H2504),N2504,0)+'01_指標庫'!$H$8*IF(ISNUMBER($AF2504),AQ2504,0)+'01_指標庫'!$H$9*IF(ISNUMBER($AG2504),AR2504,0)+'01_指標庫'!$H$10*IF(ISNUMBER($AB2504),AM2504,0)+'01_指標庫'!$H$11*IF(ISNUMBER($AC2504),AN2504,0)+'01_指標庫'!$H$12*IF(ISNUMBER($AD2504),AO2504,0)+'01_指標庫'!$H$13*IF(ISNUMBER($AE2504),AP2504,0)+'01_指標庫'!$H$14*IF(ISNUMBER($I2504),O2504,0)+'01_指標庫'!$H$15*IF(ISNUMBER($AH2504),AS2504,0)+'01_指標庫'!$H$16*IF(ISNUMBER($K2504),P2504,0)+'01_指標庫'!$H$17*IF(ISNUMBER($AI2504),AT2504,0)+'01_指標庫'!$H$18*IF(ISNUMBER($AJ2504),AU2504,0)+'01_指標庫'!$H$19*IF(ISNUMBER($AK2504),AV2504,0)+'01_指標庫'!$H$20*IF(ISNUMBER($BB2504),BB2504,0)+'01_指標庫'!$H$21*IF(ISNUMBER($BC2504),BC2504,0))/AW2504,1))</f>
        <v>89.6</v>
      </c>
      <c r="AY2504" s="71">
        <v>611.55999999999995</v>
      </c>
      <c r="AZ2504" s="71">
        <v>599.73</v>
      </c>
      <c r="BA2504" s="66">
        <f t="shared" si="891"/>
        <v>9.7854015932292704E-3</v>
      </c>
      <c r="BB2504">
        <f t="shared" si="892"/>
        <v>50</v>
      </c>
      <c r="BC2504">
        <f t="shared" si="893"/>
        <v>100</v>
      </c>
    </row>
    <row r="2505" spans="1:55" ht="15" customHeight="1">
      <c r="A2505" s="56">
        <v>2501</v>
      </c>
      <c r="B2505" s="57">
        <v>46191</v>
      </c>
      <c r="C2505" s="56">
        <v>2026</v>
      </c>
      <c r="D2505" s="58" t="s">
        <v>239</v>
      </c>
      <c r="E2505" s="59">
        <v>30406.19</v>
      </c>
      <c r="F2505" s="60">
        <v>0.17708099999999999</v>
      </c>
      <c r="G2505" s="60">
        <v>-8.2979999999999998E-3</v>
      </c>
      <c r="H2505" s="61">
        <v>0.59179999999999999</v>
      </c>
      <c r="I2505" s="62">
        <v>266</v>
      </c>
      <c r="J2505" s="56" t="s">
        <v>235</v>
      </c>
      <c r="K2505" s="63">
        <v>16.399999999999999</v>
      </c>
      <c r="L2505" s="56">
        <f t="shared" si="894"/>
        <v>100</v>
      </c>
      <c r="M2505" s="56">
        <f t="shared" si="895"/>
        <v>100</v>
      </c>
      <c r="N2505" s="56">
        <f t="shared" si="896"/>
        <v>50</v>
      </c>
      <c r="O2505" s="56">
        <f t="shared" si="897"/>
        <v>100</v>
      </c>
      <c r="P2505" s="56">
        <f t="shared" si="898"/>
        <v>100</v>
      </c>
      <c r="Q2505" s="63"/>
      <c r="R2505" s="56"/>
      <c r="S2505" s="60">
        <f t="shared" si="911"/>
        <v>2.4779793029882757E-2</v>
      </c>
      <c r="T2505" s="64">
        <f t="shared" si="912"/>
        <v>-0.11062906724511945</v>
      </c>
      <c r="V2505" s="65"/>
      <c r="W2505" s="65"/>
      <c r="Y2505" s="15" t="str">
        <f t="shared" si="899"/>
        <v>EASY</v>
      </c>
      <c r="AA2505" s="66">
        <f t="shared" si="890"/>
        <v>0.10267371001057235</v>
      </c>
      <c r="AB2505">
        <f>LOOKUP($B2505,'07_L1政策步階'!$A$4:$A$14,'07_L1政策步階'!$C$4:$C$14)</f>
        <v>-1</v>
      </c>
      <c r="AC2505" s="65"/>
      <c r="AD2505" s="65"/>
      <c r="AE2505" s="65"/>
      <c r="AF2505" s="65"/>
      <c r="AG2505" s="65"/>
      <c r="AH2505" s="65"/>
      <c r="AI2505" s="65"/>
      <c r="AJ2505" s="65"/>
      <c r="AK2505" s="65"/>
      <c r="AL2505">
        <f t="shared" si="900"/>
        <v>100</v>
      </c>
      <c r="AM2505">
        <f t="shared" si="901"/>
        <v>0</v>
      </c>
      <c r="AN2505" t="str">
        <f t="shared" si="902"/>
        <v/>
      </c>
      <c r="AO2505" t="str">
        <f t="shared" si="903"/>
        <v/>
      </c>
      <c r="AP2505" t="str">
        <f t="shared" si="904"/>
        <v/>
      </c>
      <c r="AQ2505" t="str">
        <f t="shared" si="905"/>
        <v/>
      </c>
      <c r="AR2505" t="str">
        <f t="shared" si="906"/>
        <v/>
      </c>
      <c r="AS2505" t="str">
        <f t="shared" si="907"/>
        <v/>
      </c>
      <c r="AT2505" t="str">
        <f t="shared" si="908"/>
        <v/>
      </c>
      <c r="AU2505" t="str">
        <f t="shared" si="909"/>
        <v/>
      </c>
      <c r="AV2505" t="str">
        <f t="shared" si="910"/>
        <v/>
      </c>
      <c r="AW2505">
        <f>'01_指標庫'!$H$4*ISNUMBER($F2505)+'01_指標庫'!$H$5*ISNUMBER($AA2505)+'01_指標庫'!$H$6*ISNUMBER($G2505)+'01_指標庫'!$H$7*ISNUMBER($H2505)+'01_指標庫'!$H$8*ISNUMBER($AF2505)+'01_指標庫'!$H$9*ISNUMBER($AG2505)+'01_指標庫'!$H$10*ISNUMBER($AB2505)+'01_指標庫'!$H$11*ISNUMBER($AC2505)+'01_指標庫'!$H$12*ISNUMBER($AD2505)+'01_指標庫'!$H$13*ISNUMBER($AE2505)+'01_指標庫'!$H$14*ISNUMBER($I2505)+'01_指標庫'!$H$15*ISNUMBER($AH2505)+'01_指標庫'!$H$16*ISNUMBER($K2505)+'01_指標庫'!$H$17*ISNUMBER($AI2505)+'01_指標庫'!$H$18*ISNUMBER($AJ2505)+'01_指標庫'!$H$19*ISNUMBER($AK2505)+'01_指標庫'!$H$20*ISNUMBER($BB2505)+'01_指標庫'!$H$21*ISNUMBER($BC2505)</f>
        <v>77</v>
      </c>
      <c r="AX2505">
        <f>IF(AW2505=0,50,ROUND(('01_指標庫'!$H$4*IF(ISNUMBER($F2505),L2505,0)+'01_指標庫'!$H$5*IF(ISNUMBER($AA2505),AL2505,0)+'01_指標庫'!$H$6*IF(ISNUMBER($G2505),M2505,0)+'01_指標庫'!$H$7*IF(ISNUMBER($H2505),N2505,0)+'01_指標庫'!$H$8*IF(ISNUMBER($AF2505),AQ2505,0)+'01_指標庫'!$H$9*IF(ISNUMBER($AG2505),AR2505,0)+'01_指標庫'!$H$10*IF(ISNUMBER($AB2505),AM2505,0)+'01_指標庫'!$H$11*IF(ISNUMBER($AC2505),AN2505,0)+'01_指標庫'!$H$12*IF(ISNUMBER($AD2505),AO2505,0)+'01_指標庫'!$H$13*IF(ISNUMBER($AE2505),AP2505,0)+'01_指標庫'!$H$14*IF(ISNUMBER($I2505),O2505,0)+'01_指標庫'!$H$15*IF(ISNUMBER($AH2505),AS2505,0)+'01_指標庫'!$H$16*IF(ISNUMBER($K2505),P2505,0)+'01_指標庫'!$H$17*IF(ISNUMBER($AI2505),AT2505,0)+'01_指標庫'!$H$18*IF(ISNUMBER($AJ2505),AU2505,0)+'01_指標庫'!$H$19*IF(ISNUMBER($AK2505),AV2505,0)+'01_指標庫'!$H$20*IF(ISNUMBER($BB2505),BB2505,0)+'01_指標庫'!$H$21*IF(ISNUMBER($BC2505),BC2505,0))/AW2505,1))</f>
        <v>88.3</v>
      </c>
      <c r="AY2505" s="71">
        <v>626.52</v>
      </c>
      <c r="AZ2505" s="71">
        <v>639.45000000000005</v>
      </c>
      <c r="BA2505" s="66">
        <f t="shared" si="891"/>
        <v>1.6285481885797815E-2</v>
      </c>
      <c r="BB2505">
        <f t="shared" si="892"/>
        <v>100</v>
      </c>
      <c r="BC2505">
        <f t="shared" si="893"/>
        <v>100</v>
      </c>
    </row>
    <row r="2506" spans="1:55" ht="15" customHeight="1">
      <c r="A2506" s="56">
        <v>2502</v>
      </c>
      <c r="B2506" s="57">
        <v>46195</v>
      </c>
      <c r="C2506" s="56">
        <v>2026</v>
      </c>
      <c r="D2506" s="58" t="s">
        <v>236</v>
      </c>
      <c r="E2506" s="59">
        <v>30347.08</v>
      </c>
      <c r="F2506" s="60">
        <v>0.17321900000000001</v>
      </c>
      <c r="G2506" s="60">
        <v>-1.0225E-2</v>
      </c>
      <c r="H2506" s="61">
        <v>0.59179999999999999</v>
      </c>
      <c r="I2506" s="62">
        <v>265</v>
      </c>
      <c r="J2506" s="56" t="s">
        <v>235</v>
      </c>
      <c r="K2506" s="63">
        <v>17.28</v>
      </c>
      <c r="L2506" s="56">
        <f t="shared" si="894"/>
        <v>100</v>
      </c>
      <c r="M2506" s="56">
        <f t="shared" si="895"/>
        <v>100</v>
      </c>
      <c r="N2506" s="56">
        <f t="shared" si="896"/>
        <v>50</v>
      </c>
      <c r="O2506" s="56">
        <f t="shared" si="897"/>
        <v>100</v>
      </c>
      <c r="P2506" s="56">
        <f t="shared" si="898"/>
        <v>100</v>
      </c>
      <c r="Q2506" s="63"/>
      <c r="R2506" s="56"/>
      <c r="S2506" s="60">
        <f t="shared" si="911"/>
        <v>-1.9440120580709319E-3</v>
      </c>
      <c r="T2506" s="64">
        <f t="shared" si="912"/>
        <v>5.3658536585366123E-2</v>
      </c>
      <c r="V2506" s="65"/>
      <c r="W2506" s="65"/>
      <c r="Y2506" s="15" t="str">
        <f t="shared" si="899"/>
        <v>EASY</v>
      </c>
      <c r="AA2506" s="66">
        <f t="shared" si="890"/>
        <v>0.10526701616400613</v>
      </c>
      <c r="AB2506">
        <f>LOOKUP($B2506,'07_L1政策步階'!$A$4:$A$14,'07_L1政策步階'!$C$4:$C$14)</f>
        <v>-1</v>
      </c>
      <c r="AC2506" s="65"/>
      <c r="AD2506" s="65"/>
      <c r="AE2506" s="65"/>
      <c r="AF2506" s="65"/>
      <c r="AG2506" s="65"/>
      <c r="AH2506" s="65"/>
      <c r="AI2506" s="65"/>
      <c r="AJ2506" s="65"/>
      <c r="AK2506" s="65"/>
      <c r="AL2506">
        <f t="shared" si="900"/>
        <v>100</v>
      </c>
      <c r="AM2506">
        <f t="shared" si="901"/>
        <v>0</v>
      </c>
      <c r="AN2506" t="str">
        <f t="shared" si="902"/>
        <v/>
      </c>
      <c r="AO2506" t="str">
        <f t="shared" si="903"/>
        <v/>
      </c>
      <c r="AP2506" t="str">
        <f t="shared" si="904"/>
        <v/>
      </c>
      <c r="AQ2506" t="str">
        <f t="shared" si="905"/>
        <v/>
      </c>
      <c r="AR2506" t="str">
        <f t="shared" si="906"/>
        <v/>
      </c>
      <c r="AS2506" t="str">
        <f t="shared" si="907"/>
        <v/>
      </c>
      <c r="AT2506" t="str">
        <f t="shared" si="908"/>
        <v/>
      </c>
      <c r="AU2506" t="str">
        <f t="shared" si="909"/>
        <v/>
      </c>
      <c r="AV2506" t="str">
        <f t="shared" si="910"/>
        <v/>
      </c>
      <c r="AW2506">
        <f>'01_指標庫'!$H$4*ISNUMBER($F2506)+'01_指標庫'!$H$5*ISNUMBER($AA2506)+'01_指標庫'!$H$6*ISNUMBER($G2506)+'01_指標庫'!$H$7*ISNUMBER($H2506)+'01_指標庫'!$H$8*ISNUMBER($AF2506)+'01_指標庫'!$H$9*ISNUMBER($AG2506)+'01_指標庫'!$H$10*ISNUMBER($AB2506)+'01_指標庫'!$H$11*ISNUMBER($AC2506)+'01_指標庫'!$H$12*ISNUMBER($AD2506)+'01_指標庫'!$H$13*ISNUMBER($AE2506)+'01_指標庫'!$H$14*ISNUMBER($I2506)+'01_指標庫'!$H$15*ISNUMBER($AH2506)+'01_指標庫'!$H$16*ISNUMBER($K2506)+'01_指標庫'!$H$17*ISNUMBER($AI2506)+'01_指標庫'!$H$18*ISNUMBER($AJ2506)+'01_指標庫'!$H$19*ISNUMBER($AK2506)+'01_指標庫'!$H$20*ISNUMBER($BB2506)+'01_指標庫'!$H$21*ISNUMBER($BC2506)</f>
        <v>77</v>
      </c>
      <c r="AX2506">
        <f>IF(AW2506=0,50,ROUND(('01_指標庫'!$H$4*IF(ISNUMBER($F2506),L2506,0)+'01_指標庫'!$H$5*IF(ISNUMBER($AA2506),AL2506,0)+'01_指標庫'!$H$6*IF(ISNUMBER($G2506),M2506,0)+'01_指標庫'!$H$7*IF(ISNUMBER($H2506),N2506,0)+'01_指標庫'!$H$8*IF(ISNUMBER($AF2506),AQ2506,0)+'01_指標庫'!$H$9*IF(ISNUMBER($AG2506),AR2506,0)+'01_指標庫'!$H$10*IF(ISNUMBER($AB2506),AM2506,0)+'01_指標庫'!$H$11*IF(ISNUMBER($AC2506),AN2506,0)+'01_指標庫'!$H$12*IF(ISNUMBER($AD2506),AO2506,0)+'01_指標庫'!$H$13*IF(ISNUMBER($AE2506),AP2506,0)+'01_指標庫'!$H$14*IF(ISNUMBER($I2506),O2506,0)+'01_指標庫'!$H$15*IF(ISNUMBER($AH2506),AS2506,0)+'01_指標庫'!$H$16*IF(ISNUMBER($K2506),P2506,0)+'01_指標庫'!$H$17*IF(ISNUMBER($AI2506),AT2506,0)+'01_指標庫'!$H$18*IF(ISNUMBER($AJ2506),AU2506,0)+'01_指標庫'!$H$19*IF(ISNUMBER($AK2506),AV2506,0)+'01_指標庫'!$H$20*IF(ISNUMBER($BB2506),BB2506,0)+'01_指標庫'!$H$21*IF(ISNUMBER($BC2506),BC2506,0))/AW2506,1))</f>
        <v>88.3</v>
      </c>
      <c r="AY2506" s="71">
        <v>653.96</v>
      </c>
      <c r="AZ2506" s="71">
        <v>655.01</v>
      </c>
      <c r="BA2506" s="66">
        <f t="shared" si="891"/>
        <v>1.6319659622134886E-2</v>
      </c>
      <c r="BB2506">
        <f t="shared" si="892"/>
        <v>100</v>
      </c>
      <c r="BC2506">
        <f t="shared" si="893"/>
        <v>100</v>
      </c>
    </row>
    <row r="2507" spans="1:55" ht="15" customHeight="1">
      <c r="A2507" s="56">
        <v>2503</v>
      </c>
      <c r="B2507" s="57">
        <v>46196</v>
      </c>
      <c r="C2507" s="56">
        <v>2026</v>
      </c>
      <c r="D2507" s="58" t="s">
        <v>237</v>
      </c>
      <c r="E2507" s="59">
        <v>29347.27</v>
      </c>
      <c r="F2507" s="60">
        <v>0.13331399999999999</v>
      </c>
      <c r="G2507" s="60">
        <v>-4.2833999999999997E-2</v>
      </c>
      <c r="H2507" s="61">
        <v>0.63270000000000004</v>
      </c>
      <c r="I2507" s="62">
        <v>271</v>
      </c>
      <c r="J2507" s="56" t="s">
        <v>235</v>
      </c>
      <c r="K2507" s="63">
        <v>19.489999999999998</v>
      </c>
      <c r="L2507" s="56">
        <f t="shared" si="894"/>
        <v>100</v>
      </c>
      <c r="M2507" s="56">
        <f t="shared" si="895"/>
        <v>100</v>
      </c>
      <c r="N2507" s="56">
        <f t="shared" si="896"/>
        <v>100</v>
      </c>
      <c r="O2507" s="56">
        <f t="shared" si="897"/>
        <v>100</v>
      </c>
      <c r="P2507" s="56">
        <f t="shared" si="898"/>
        <v>100</v>
      </c>
      <c r="Q2507" s="63"/>
      <c r="R2507" s="56"/>
      <c r="S2507" s="60">
        <f t="shared" si="911"/>
        <v>-3.2945838611161293E-2</v>
      </c>
      <c r="T2507" s="64">
        <f t="shared" si="912"/>
        <v>0.12789351851851838</v>
      </c>
      <c r="V2507" s="65"/>
      <c r="W2507" s="65"/>
      <c r="Y2507" s="15" t="str">
        <f t="shared" si="899"/>
        <v>UNCERTAIN</v>
      </c>
      <c r="AA2507" s="66">
        <f t="shared" si="890"/>
        <v>0.10731526860988305</v>
      </c>
      <c r="AB2507">
        <f>LOOKUP($B2507,'07_L1政策步階'!$A$4:$A$14,'07_L1政策步階'!$C$4:$C$14)</f>
        <v>-1</v>
      </c>
      <c r="AC2507" s="65"/>
      <c r="AD2507" s="65"/>
      <c r="AE2507" s="65"/>
      <c r="AF2507" s="65"/>
      <c r="AG2507" s="65"/>
      <c r="AH2507" s="65"/>
      <c r="AI2507" s="65"/>
      <c r="AJ2507" s="65"/>
      <c r="AK2507" s="65"/>
      <c r="AL2507">
        <f t="shared" si="900"/>
        <v>100</v>
      </c>
      <c r="AM2507">
        <f t="shared" si="901"/>
        <v>0</v>
      </c>
      <c r="AN2507" t="str">
        <f t="shared" si="902"/>
        <v/>
      </c>
      <c r="AO2507" t="str">
        <f t="shared" si="903"/>
        <v/>
      </c>
      <c r="AP2507" t="str">
        <f t="shared" si="904"/>
        <v/>
      </c>
      <c r="AQ2507" t="str">
        <f t="shared" si="905"/>
        <v/>
      </c>
      <c r="AR2507" t="str">
        <f t="shared" si="906"/>
        <v/>
      </c>
      <c r="AS2507" t="str">
        <f t="shared" si="907"/>
        <v/>
      </c>
      <c r="AT2507" t="str">
        <f t="shared" si="908"/>
        <v/>
      </c>
      <c r="AU2507" t="str">
        <f t="shared" si="909"/>
        <v/>
      </c>
      <c r="AV2507" t="str">
        <f t="shared" si="910"/>
        <v/>
      </c>
      <c r="AW2507">
        <f>'01_指標庫'!$H$4*ISNUMBER($F2507)+'01_指標庫'!$H$5*ISNUMBER($AA2507)+'01_指標庫'!$H$6*ISNUMBER($G2507)+'01_指標庫'!$H$7*ISNUMBER($H2507)+'01_指標庫'!$H$8*ISNUMBER($AF2507)+'01_指標庫'!$H$9*ISNUMBER($AG2507)+'01_指標庫'!$H$10*ISNUMBER($AB2507)+'01_指標庫'!$H$11*ISNUMBER($AC2507)+'01_指標庫'!$H$12*ISNUMBER($AD2507)+'01_指標庫'!$H$13*ISNUMBER($AE2507)+'01_指標庫'!$H$14*ISNUMBER($I2507)+'01_指標庫'!$H$15*ISNUMBER($AH2507)+'01_指標庫'!$H$16*ISNUMBER($K2507)+'01_指標庫'!$H$17*ISNUMBER($AI2507)+'01_指標庫'!$H$18*ISNUMBER($AJ2507)+'01_指標庫'!$H$19*ISNUMBER($AK2507)+'01_指標庫'!$H$20*ISNUMBER($BB2507)+'01_指標庫'!$H$21*ISNUMBER($BC2507)</f>
        <v>77</v>
      </c>
      <c r="AX2507">
        <f>IF(AW2507=0,50,ROUND(('01_指標庫'!$H$4*IF(ISNUMBER($F2507),L2507,0)+'01_指標庫'!$H$5*IF(ISNUMBER($AA2507),AL2507,0)+'01_指標庫'!$H$6*IF(ISNUMBER($G2507),M2507,0)+'01_指標庫'!$H$7*IF(ISNUMBER($H2507),N2507,0)+'01_指標庫'!$H$8*IF(ISNUMBER($AF2507),AQ2507,0)+'01_指標庫'!$H$9*IF(ISNUMBER($AG2507),AR2507,0)+'01_指標庫'!$H$10*IF(ISNUMBER($AB2507),AM2507,0)+'01_指標庫'!$H$11*IF(ISNUMBER($AC2507),AN2507,0)+'01_指標庫'!$H$12*IF(ISNUMBER($AD2507),AO2507,0)+'01_指標庫'!$H$13*IF(ISNUMBER($AE2507),AP2507,0)+'01_指標庫'!$H$14*IF(ISNUMBER($I2507),O2507,0)+'01_指標庫'!$H$15*IF(ISNUMBER($AH2507),AS2507,0)+'01_指標庫'!$H$16*IF(ISNUMBER($K2507),P2507,0)+'01_指標庫'!$H$17*IF(ISNUMBER($AI2507),AT2507,0)+'01_指標庫'!$H$18*IF(ISNUMBER($AJ2507),AU2507,0)+'01_指標庫'!$H$19*IF(ISNUMBER($AK2507),AV2507,0)+'01_指標庫'!$H$20*IF(ISNUMBER($BB2507),BB2507,0)+'01_指標庫'!$H$21*IF(ISNUMBER($BC2507),BC2507,0))/AW2507,1))</f>
        <v>51.9</v>
      </c>
      <c r="AY2507" s="71">
        <v>607.64</v>
      </c>
      <c r="AZ2507" s="71">
        <v>603.39</v>
      </c>
      <c r="BA2507" s="66">
        <f t="shared" si="891"/>
        <v>8.4895449932009814E-3</v>
      </c>
      <c r="BB2507">
        <f t="shared" si="892"/>
        <v>0</v>
      </c>
      <c r="BC2507">
        <f t="shared" si="893"/>
        <v>0</v>
      </c>
    </row>
    <row r="2508" spans="1:55" ht="15" customHeight="1">
      <c r="A2508" s="56">
        <v>2504</v>
      </c>
      <c r="B2508" s="57">
        <v>46197</v>
      </c>
      <c r="C2508" s="56">
        <v>2026</v>
      </c>
      <c r="D2508" s="58" t="s">
        <v>238</v>
      </c>
      <c r="E2508" s="59">
        <v>29220.06</v>
      </c>
      <c r="F2508" s="60">
        <v>0.12719</v>
      </c>
      <c r="G2508" s="60">
        <v>-4.6982999999999997E-2</v>
      </c>
      <c r="H2508" s="61">
        <v>0.63270000000000004</v>
      </c>
      <c r="I2508" s="62">
        <v>276</v>
      </c>
      <c r="J2508" s="56" t="s">
        <v>235</v>
      </c>
      <c r="K2508" s="63">
        <v>18.63</v>
      </c>
      <c r="L2508" s="56">
        <f t="shared" si="894"/>
        <v>100</v>
      </c>
      <c r="M2508" s="56">
        <f t="shared" si="895"/>
        <v>100</v>
      </c>
      <c r="N2508" s="56">
        <f t="shared" si="896"/>
        <v>100</v>
      </c>
      <c r="O2508" s="56">
        <f t="shared" si="897"/>
        <v>100</v>
      </c>
      <c r="P2508" s="56">
        <f t="shared" si="898"/>
        <v>100</v>
      </c>
      <c r="Q2508" s="63"/>
      <c r="R2508" s="56"/>
      <c r="S2508" s="60">
        <f t="shared" si="911"/>
        <v>-4.3346450964604211E-3</v>
      </c>
      <c r="T2508" s="64">
        <f t="shared" si="912"/>
        <v>-4.4125192406362257E-2</v>
      </c>
      <c r="V2508" s="65"/>
      <c r="W2508" s="65"/>
      <c r="Y2508" s="15" t="str">
        <f t="shared" si="899"/>
        <v>EASY</v>
      </c>
      <c r="AA2508" s="66">
        <f t="shared" ref="AA2508:AA2571" si="913">IF($A2508&lt;200,"",AVERAGE($E2459:$E2508)/AVERAGE($E2309:$E2508)-1)</f>
        <v>0.10908594991516685</v>
      </c>
      <c r="AB2508">
        <f>LOOKUP($B2508,'07_L1政策步階'!$A$4:$A$14,'07_L1政策步階'!$C$4:$C$14)</f>
        <v>-1</v>
      </c>
      <c r="AC2508" s="65"/>
      <c r="AD2508" s="65"/>
      <c r="AE2508" s="65"/>
      <c r="AF2508" s="65"/>
      <c r="AG2508" s="65"/>
      <c r="AH2508" s="65"/>
      <c r="AI2508" s="65"/>
      <c r="AJ2508" s="65"/>
      <c r="AK2508" s="65"/>
      <c r="AL2508">
        <f t="shared" si="900"/>
        <v>100</v>
      </c>
      <c r="AM2508">
        <f t="shared" si="901"/>
        <v>0</v>
      </c>
      <c r="AN2508" t="str">
        <f t="shared" si="902"/>
        <v/>
      </c>
      <c r="AO2508" t="str">
        <f t="shared" si="903"/>
        <v/>
      </c>
      <c r="AP2508" t="str">
        <f t="shared" si="904"/>
        <v/>
      </c>
      <c r="AQ2508" t="str">
        <f t="shared" si="905"/>
        <v/>
      </c>
      <c r="AR2508" t="str">
        <f t="shared" si="906"/>
        <v/>
      </c>
      <c r="AS2508" t="str">
        <f t="shared" si="907"/>
        <v/>
      </c>
      <c r="AT2508" t="str">
        <f t="shared" si="908"/>
        <v/>
      </c>
      <c r="AU2508" t="str">
        <f t="shared" si="909"/>
        <v/>
      </c>
      <c r="AV2508" t="str">
        <f t="shared" si="910"/>
        <v/>
      </c>
      <c r="AW2508">
        <f>'01_指標庫'!$H$4*ISNUMBER($F2508)+'01_指標庫'!$H$5*ISNUMBER($AA2508)+'01_指標庫'!$H$6*ISNUMBER($G2508)+'01_指標庫'!$H$7*ISNUMBER($H2508)+'01_指標庫'!$H$8*ISNUMBER($AF2508)+'01_指標庫'!$H$9*ISNUMBER($AG2508)+'01_指標庫'!$H$10*ISNUMBER($AB2508)+'01_指標庫'!$H$11*ISNUMBER($AC2508)+'01_指標庫'!$H$12*ISNUMBER($AD2508)+'01_指標庫'!$H$13*ISNUMBER($AE2508)+'01_指標庫'!$H$14*ISNUMBER($I2508)+'01_指標庫'!$H$15*ISNUMBER($AH2508)+'01_指標庫'!$H$16*ISNUMBER($K2508)+'01_指標庫'!$H$17*ISNUMBER($AI2508)+'01_指標庫'!$H$18*ISNUMBER($AJ2508)+'01_指標庫'!$H$19*ISNUMBER($AK2508)+'01_指標庫'!$H$20*ISNUMBER($BB2508)+'01_指標庫'!$H$21*ISNUMBER($BC2508)</f>
        <v>77</v>
      </c>
      <c r="AX2508">
        <f>IF(AW2508=0,50,ROUND(('01_指標庫'!$H$4*IF(ISNUMBER($F2508),L2508,0)+'01_指標庫'!$H$5*IF(ISNUMBER($AA2508),AL2508,0)+'01_指標庫'!$H$6*IF(ISNUMBER($G2508),M2508,0)+'01_指標庫'!$H$7*IF(ISNUMBER($H2508),N2508,0)+'01_指標庫'!$H$8*IF(ISNUMBER($AF2508),AQ2508,0)+'01_指標庫'!$H$9*IF(ISNUMBER($AG2508),AR2508,0)+'01_指標庫'!$H$10*IF(ISNUMBER($AB2508),AM2508,0)+'01_指標庫'!$H$11*IF(ISNUMBER($AC2508),AN2508,0)+'01_指標庫'!$H$12*IF(ISNUMBER($AD2508),AO2508,0)+'01_指標庫'!$H$13*IF(ISNUMBER($AE2508),AP2508,0)+'01_指標庫'!$H$14*IF(ISNUMBER($I2508),O2508,0)+'01_指標庫'!$H$15*IF(ISNUMBER($AH2508),AS2508,0)+'01_指標庫'!$H$16*IF(ISNUMBER($K2508),P2508,0)+'01_指標庫'!$H$17*IF(ISNUMBER($AI2508),AT2508,0)+'01_指標庫'!$H$18*IF(ISNUMBER($AJ2508),AU2508,0)+'01_指標庫'!$H$19*IF(ISNUMBER($AK2508),AV2508,0)+'01_指標庫'!$H$20*IF(ISNUMBER($BB2508),BB2508,0)+'01_指標庫'!$H$21*IF(ISNUMBER($BC2508),BC2508,0))/AW2508,1))</f>
        <v>89.6</v>
      </c>
      <c r="AY2508" s="71">
        <v>606.19000000000005</v>
      </c>
      <c r="AZ2508" s="71">
        <v>601.5</v>
      </c>
      <c r="BA2508" s="66">
        <f t="shared" si="891"/>
        <v>2.9934657664976161E-3</v>
      </c>
      <c r="BB2508">
        <f t="shared" si="892"/>
        <v>50</v>
      </c>
      <c r="BC2508">
        <f t="shared" si="893"/>
        <v>100</v>
      </c>
    </row>
    <row r="2509" spans="1:55" ht="15" customHeight="1">
      <c r="A2509" s="56">
        <v>2505</v>
      </c>
      <c r="B2509" s="57">
        <v>46198</v>
      </c>
      <c r="C2509" s="56">
        <v>2026</v>
      </c>
      <c r="D2509" s="58" t="s">
        <v>239</v>
      </c>
      <c r="E2509" s="59">
        <v>29440.32</v>
      </c>
      <c r="F2509" s="60">
        <v>0.13444400000000001</v>
      </c>
      <c r="G2509" s="60">
        <v>-3.9800000000000002E-2</v>
      </c>
      <c r="H2509" s="61">
        <v>0.57140000000000002</v>
      </c>
      <c r="I2509" s="62">
        <v>278</v>
      </c>
      <c r="J2509" s="56" t="s">
        <v>235</v>
      </c>
      <c r="K2509" s="63">
        <v>18.89</v>
      </c>
      <c r="L2509" s="56">
        <f t="shared" si="894"/>
        <v>100</v>
      </c>
      <c r="M2509" s="56">
        <f t="shared" si="895"/>
        <v>100</v>
      </c>
      <c r="N2509" s="56">
        <f t="shared" si="896"/>
        <v>50</v>
      </c>
      <c r="O2509" s="56">
        <f t="shared" si="897"/>
        <v>100</v>
      </c>
      <c r="P2509" s="56">
        <f t="shared" si="898"/>
        <v>100</v>
      </c>
      <c r="Q2509" s="63"/>
      <c r="R2509" s="56"/>
      <c r="S2509" s="60">
        <f t="shared" si="911"/>
        <v>7.5379722012891559E-3</v>
      </c>
      <c r="T2509" s="64">
        <f t="shared" si="912"/>
        <v>1.3955984970477786E-2</v>
      </c>
      <c r="V2509" s="65"/>
      <c r="W2509" s="65"/>
      <c r="Y2509" s="15" t="str">
        <f t="shared" si="899"/>
        <v>EASY</v>
      </c>
      <c r="AA2509" s="66">
        <f t="shared" si="913"/>
        <v>0.11064576804546866</v>
      </c>
      <c r="AB2509">
        <f>LOOKUP($B2509,'07_L1政策步階'!$A$4:$A$14,'07_L1政策步階'!$C$4:$C$14)</f>
        <v>-1</v>
      </c>
      <c r="AC2509" s="65"/>
      <c r="AD2509" s="65"/>
      <c r="AE2509" s="65"/>
      <c r="AF2509" s="65"/>
      <c r="AG2509" s="65"/>
      <c r="AH2509" s="65"/>
      <c r="AI2509" s="65"/>
      <c r="AJ2509" s="65"/>
      <c r="AK2509" s="65"/>
      <c r="AL2509">
        <f t="shared" si="900"/>
        <v>100</v>
      </c>
      <c r="AM2509">
        <f t="shared" si="901"/>
        <v>0</v>
      </c>
      <c r="AN2509" t="str">
        <f t="shared" si="902"/>
        <v/>
      </c>
      <c r="AO2509" t="str">
        <f t="shared" si="903"/>
        <v/>
      </c>
      <c r="AP2509" t="str">
        <f t="shared" si="904"/>
        <v/>
      </c>
      <c r="AQ2509" t="str">
        <f t="shared" si="905"/>
        <v/>
      </c>
      <c r="AR2509" t="str">
        <f t="shared" si="906"/>
        <v/>
      </c>
      <c r="AS2509" t="str">
        <f t="shared" si="907"/>
        <v/>
      </c>
      <c r="AT2509" t="str">
        <f t="shared" si="908"/>
        <v/>
      </c>
      <c r="AU2509" t="str">
        <f t="shared" si="909"/>
        <v/>
      </c>
      <c r="AV2509" t="str">
        <f t="shared" si="910"/>
        <v/>
      </c>
      <c r="AW2509">
        <f>'01_指標庫'!$H$4*ISNUMBER($F2509)+'01_指標庫'!$H$5*ISNUMBER($AA2509)+'01_指標庫'!$H$6*ISNUMBER($G2509)+'01_指標庫'!$H$7*ISNUMBER($H2509)+'01_指標庫'!$H$8*ISNUMBER($AF2509)+'01_指標庫'!$H$9*ISNUMBER($AG2509)+'01_指標庫'!$H$10*ISNUMBER($AB2509)+'01_指標庫'!$H$11*ISNUMBER($AC2509)+'01_指標庫'!$H$12*ISNUMBER($AD2509)+'01_指標庫'!$H$13*ISNUMBER($AE2509)+'01_指標庫'!$H$14*ISNUMBER($I2509)+'01_指標庫'!$H$15*ISNUMBER($AH2509)+'01_指標庫'!$H$16*ISNUMBER($K2509)+'01_指標庫'!$H$17*ISNUMBER($AI2509)+'01_指標庫'!$H$18*ISNUMBER($AJ2509)+'01_指標庫'!$H$19*ISNUMBER($AK2509)+'01_指標庫'!$H$20*ISNUMBER($BB2509)+'01_指標庫'!$H$21*ISNUMBER($BC2509)</f>
        <v>77</v>
      </c>
      <c r="AX2509">
        <f>IF(AW2509=0,50,ROUND(('01_指標庫'!$H$4*IF(ISNUMBER($F2509),L2509,0)+'01_指標庫'!$H$5*IF(ISNUMBER($AA2509),AL2509,0)+'01_指標庫'!$H$6*IF(ISNUMBER($G2509),M2509,0)+'01_指標庫'!$H$7*IF(ISNUMBER($H2509),N2509,0)+'01_指標庫'!$H$8*IF(ISNUMBER($AF2509),AQ2509,0)+'01_指標庫'!$H$9*IF(ISNUMBER($AG2509),AR2509,0)+'01_指標庫'!$H$10*IF(ISNUMBER($AB2509),AM2509,0)+'01_指標庫'!$H$11*IF(ISNUMBER($AC2509),AN2509,0)+'01_指標庫'!$H$12*IF(ISNUMBER($AD2509),AO2509,0)+'01_指標庫'!$H$13*IF(ISNUMBER($AE2509),AP2509,0)+'01_指標庫'!$H$14*IF(ISNUMBER($I2509),O2509,0)+'01_指標庫'!$H$15*IF(ISNUMBER($AH2509),AS2509,0)+'01_指標庫'!$H$16*IF(ISNUMBER($K2509),P2509,0)+'01_指標庫'!$H$17*IF(ISNUMBER($AI2509),AT2509,0)+'01_指標庫'!$H$18*IF(ISNUMBER($AJ2509),AU2509,0)+'01_指標庫'!$H$19*IF(ISNUMBER($AK2509),AV2509,0)+'01_指標庫'!$H$20*IF(ISNUMBER($BB2509),BB2509,0)+'01_指標庫'!$H$21*IF(ISNUMBER($BC2509),BC2509,0))/AW2509,1))</f>
        <v>84.4</v>
      </c>
      <c r="AY2509" s="71">
        <v>637.33000000000004</v>
      </c>
      <c r="AZ2509" s="71">
        <v>625.20000000000005</v>
      </c>
      <c r="BA2509" s="66">
        <f t="shared" si="891"/>
        <v>-1.6918319724065212E-3</v>
      </c>
      <c r="BB2509">
        <f t="shared" si="892"/>
        <v>50</v>
      </c>
      <c r="BC2509">
        <f t="shared" si="893"/>
        <v>100</v>
      </c>
    </row>
    <row r="2510" spans="1:55" ht="15" customHeight="1">
      <c r="A2510" s="56">
        <v>2506</v>
      </c>
      <c r="B2510" s="57">
        <v>46199</v>
      </c>
      <c r="C2510" s="56">
        <v>2026</v>
      </c>
      <c r="D2510" s="58" t="s">
        <v>234</v>
      </c>
      <c r="E2510" s="59">
        <v>29118.240000000002</v>
      </c>
      <c r="F2510" s="60">
        <v>0.120893</v>
      </c>
      <c r="G2510" s="60">
        <v>-5.0304000000000001E-2</v>
      </c>
      <c r="H2510" s="61">
        <v>0.57140000000000002</v>
      </c>
      <c r="I2510" s="62">
        <v>283</v>
      </c>
      <c r="J2510" s="56" t="s">
        <v>235</v>
      </c>
      <c r="K2510" s="63">
        <v>18.41</v>
      </c>
      <c r="L2510" s="56">
        <f t="shared" si="894"/>
        <v>100</v>
      </c>
      <c r="M2510" s="56">
        <f t="shared" si="895"/>
        <v>100</v>
      </c>
      <c r="N2510" s="56">
        <f t="shared" si="896"/>
        <v>50</v>
      </c>
      <c r="O2510" s="56">
        <f t="shared" si="897"/>
        <v>100</v>
      </c>
      <c r="P2510" s="56">
        <f t="shared" si="898"/>
        <v>100</v>
      </c>
      <c r="Q2510" s="63"/>
      <c r="R2510" s="56"/>
      <c r="S2510" s="60">
        <f t="shared" si="911"/>
        <v>-1.0940098477190352E-2</v>
      </c>
      <c r="T2510" s="64">
        <f t="shared" si="912"/>
        <v>-2.541026998411855E-2</v>
      </c>
      <c r="V2510" s="65"/>
      <c r="W2510" s="65"/>
      <c r="Y2510" s="15" t="str">
        <f t="shared" si="899"/>
        <v>UNCERTAIN</v>
      </c>
      <c r="AA2510" s="66">
        <f t="shared" si="913"/>
        <v>0.11176060120983933</v>
      </c>
      <c r="AB2510">
        <f>LOOKUP($B2510,'07_L1政策步階'!$A$4:$A$14,'07_L1政策步階'!$C$4:$C$14)</f>
        <v>-1</v>
      </c>
      <c r="AC2510" s="65"/>
      <c r="AD2510" s="65"/>
      <c r="AE2510" s="65"/>
      <c r="AF2510" s="65"/>
      <c r="AG2510" s="65"/>
      <c r="AH2510" s="65"/>
      <c r="AI2510" s="65"/>
      <c r="AJ2510" s="65"/>
      <c r="AK2510" s="65"/>
      <c r="AL2510">
        <f t="shared" si="900"/>
        <v>100</v>
      </c>
      <c r="AM2510">
        <f t="shared" si="901"/>
        <v>0</v>
      </c>
      <c r="AN2510" t="str">
        <f t="shared" si="902"/>
        <v/>
      </c>
      <c r="AO2510" t="str">
        <f t="shared" si="903"/>
        <v/>
      </c>
      <c r="AP2510" t="str">
        <f t="shared" si="904"/>
        <v/>
      </c>
      <c r="AQ2510" t="str">
        <f t="shared" si="905"/>
        <v/>
      </c>
      <c r="AR2510" t="str">
        <f t="shared" si="906"/>
        <v/>
      </c>
      <c r="AS2510" t="str">
        <f t="shared" si="907"/>
        <v/>
      </c>
      <c r="AT2510" t="str">
        <f t="shared" si="908"/>
        <v/>
      </c>
      <c r="AU2510" t="str">
        <f t="shared" si="909"/>
        <v/>
      </c>
      <c r="AV2510" t="str">
        <f t="shared" si="910"/>
        <v/>
      </c>
      <c r="AW2510">
        <f>'01_指標庫'!$H$4*ISNUMBER($F2510)+'01_指標庫'!$H$5*ISNUMBER($AA2510)+'01_指標庫'!$H$6*ISNUMBER($G2510)+'01_指標庫'!$H$7*ISNUMBER($H2510)+'01_指標庫'!$H$8*ISNUMBER($AF2510)+'01_指標庫'!$H$9*ISNUMBER($AG2510)+'01_指標庫'!$H$10*ISNUMBER($AB2510)+'01_指標庫'!$H$11*ISNUMBER($AC2510)+'01_指標庫'!$H$12*ISNUMBER($AD2510)+'01_指標庫'!$H$13*ISNUMBER($AE2510)+'01_指標庫'!$H$14*ISNUMBER($I2510)+'01_指標庫'!$H$15*ISNUMBER($AH2510)+'01_指標庫'!$H$16*ISNUMBER($K2510)+'01_指標庫'!$H$17*ISNUMBER($AI2510)+'01_指標庫'!$H$18*ISNUMBER($AJ2510)+'01_指標庫'!$H$19*ISNUMBER($AK2510)+'01_指標庫'!$H$20*ISNUMBER($BB2510)+'01_指標庫'!$H$21*ISNUMBER($BC2510)</f>
        <v>77</v>
      </c>
      <c r="AX2510">
        <f>IF(AW2510=0,50,ROUND(('01_指標庫'!$H$4*IF(ISNUMBER($F2510),L2510,0)+'01_指標庫'!$H$5*IF(ISNUMBER($AA2510),AL2510,0)+'01_指標庫'!$H$6*IF(ISNUMBER($G2510),M2510,0)+'01_指標庫'!$H$7*IF(ISNUMBER($H2510),N2510,0)+'01_指標庫'!$H$8*IF(ISNUMBER($AF2510),AQ2510,0)+'01_指標庫'!$H$9*IF(ISNUMBER($AG2510),AR2510,0)+'01_指標庫'!$H$10*IF(ISNUMBER($AB2510),AM2510,0)+'01_指標庫'!$H$11*IF(ISNUMBER($AC2510),AN2510,0)+'01_指標庫'!$H$12*IF(ISNUMBER($AD2510),AO2510,0)+'01_指標庫'!$H$13*IF(ISNUMBER($AE2510),AP2510,0)+'01_指標庫'!$H$14*IF(ISNUMBER($I2510),O2510,0)+'01_指標庫'!$H$15*IF(ISNUMBER($AH2510),AS2510,0)+'01_指標庫'!$H$16*IF(ISNUMBER($K2510),P2510,0)+'01_指標庫'!$H$17*IF(ISNUMBER($AI2510),AT2510,0)+'01_指標庫'!$H$18*IF(ISNUMBER($AJ2510),AU2510,0)+'01_指標庫'!$H$19*IF(ISNUMBER($AK2510),AV2510,0)+'01_指標庫'!$H$20*IF(ISNUMBER($BB2510),BB2510,0)+'01_指標庫'!$H$21*IF(ISNUMBER($BC2510),BC2510,0))/AW2510,1))</f>
        <v>46.8</v>
      </c>
      <c r="AY2510" s="71">
        <v>601.44000000000005</v>
      </c>
      <c r="AZ2510" s="71">
        <v>589.94000000000005</v>
      </c>
      <c r="BA2510" s="66">
        <f t="shared" ref="BA2510:BA2573" si="914">AVERAGE($E2506:$E2510)/AVERAGE($E2501:$E2510)-1</f>
        <v>-9.2448353131967531E-3</v>
      </c>
      <c r="BB2510">
        <f t="shared" ref="BB2510:BB2519" si="915">IF(ISNUMBER($BA2510),IF(OR($S2510&lt;=-0.03,$BA2510&lt;-0.003),0,IF(OR($S2510&lt;=-0.02,$BA2510&lt;0.01),50,100)),"")</f>
        <v>0</v>
      </c>
      <c r="BC2510">
        <f t="shared" ref="BC2510:BC2573" si="916">IF(OR(COUNT($AZ2510)=0,COUNT($AZ2509)=0),"",IF(OR($AY2510/$AZ2509-1&lt;=-0.03,$AZ2510/$AZ2509-1&lt;=-0.045,IF(COUNT($AZ2501:$AZ2510)=10,AVERAGE($AZ2506:$AZ2510)/AVERAGE($AZ2501:$AZ2510)-1&lt;-0.01,FALSE())),0,IF(OR($AZ2510/$AZ2509-1&lt;=-0.02,IF(COUNT($AZ2501:$AZ2510)=10,AVERAGE($AZ2506:$AZ2510)/AVERAGE($AZ2501:$AZ2510)-1&lt;0.005,FALSE())),50,100)))</f>
        <v>0</v>
      </c>
    </row>
    <row r="2511" spans="1:55" ht="15" customHeight="1">
      <c r="A2511" s="56">
        <v>2507</v>
      </c>
      <c r="B2511" s="57">
        <v>46202</v>
      </c>
      <c r="C2511" s="56">
        <v>2026</v>
      </c>
      <c r="D2511" s="58" t="s">
        <v>236</v>
      </c>
      <c r="E2511" s="59">
        <v>29774.75</v>
      </c>
      <c r="F2511" s="60">
        <v>0.14485999999999999</v>
      </c>
      <c r="G2511" s="60">
        <v>-2.8892000000000001E-2</v>
      </c>
      <c r="H2511" s="61">
        <v>0.59179999999999999</v>
      </c>
      <c r="I2511" s="62">
        <v>280</v>
      </c>
      <c r="J2511" s="56" t="s">
        <v>235</v>
      </c>
      <c r="K2511" s="63">
        <v>17.649999999999999</v>
      </c>
      <c r="L2511" s="56">
        <f t="shared" si="894"/>
        <v>100</v>
      </c>
      <c r="M2511" s="56">
        <f t="shared" si="895"/>
        <v>100</v>
      </c>
      <c r="N2511" s="56">
        <f t="shared" si="896"/>
        <v>50</v>
      </c>
      <c r="O2511" s="56">
        <f t="shared" si="897"/>
        <v>100</v>
      </c>
      <c r="P2511" s="56">
        <f t="shared" si="898"/>
        <v>100</v>
      </c>
      <c r="Q2511" s="63"/>
      <c r="R2511" s="56"/>
      <c r="S2511" s="60">
        <f t="shared" si="911"/>
        <v>2.2546348955156503E-2</v>
      </c>
      <c r="T2511" s="64">
        <f t="shared" si="912"/>
        <v>-4.12819120043455E-2</v>
      </c>
      <c r="V2511" s="65"/>
      <c r="W2511" s="65"/>
      <c r="Y2511" s="15" t="str">
        <f t="shared" si="899"/>
        <v>UNCERTAIN</v>
      </c>
      <c r="AA2511" s="66">
        <f t="shared" si="913"/>
        <v>0.11314084328495677</v>
      </c>
      <c r="AB2511">
        <f>LOOKUP($B2511,'07_L1政策步階'!$A$4:$A$14,'07_L1政策步階'!$C$4:$C$14)</f>
        <v>-1</v>
      </c>
      <c r="AC2511" s="65"/>
      <c r="AD2511" s="65"/>
      <c r="AE2511" s="65"/>
      <c r="AF2511" s="65"/>
      <c r="AG2511" s="65"/>
      <c r="AH2511" s="65"/>
      <c r="AI2511" s="65"/>
      <c r="AJ2511" s="65"/>
      <c r="AK2511" s="65"/>
      <c r="AL2511">
        <f t="shared" si="900"/>
        <v>100</v>
      </c>
      <c r="AM2511">
        <f t="shared" si="901"/>
        <v>0</v>
      </c>
      <c r="AN2511" t="str">
        <f t="shared" si="902"/>
        <v/>
      </c>
      <c r="AO2511" t="str">
        <f t="shared" si="903"/>
        <v/>
      </c>
      <c r="AP2511" t="str">
        <f t="shared" si="904"/>
        <v/>
      </c>
      <c r="AQ2511" t="str">
        <f t="shared" si="905"/>
        <v/>
      </c>
      <c r="AR2511" t="str">
        <f t="shared" si="906"/>
        <v/>
      </c>
      <c r="AS2511" t="str">
        <f t="shared" si="907"/>
        <v/>
      </c>
      <c r="AT2511" t="str">
        <f t="shared" si="908"/>
        <v/>
      </c>
      <c r="AU2511" t="str">
        <f t="shared" si="909"/>
        <v/>
      </c>
      <c r="AV2511" t="str">
        <f t="shared" si="910"/>
        <v/>
      </c>
      <c r="AW2511">
        <f>'01_指標庫'!$H$4*ISNUMBER($F2511)+'01_指標庫'!$H$5*ISNUMBER($AA2511)+'01_指標庫'!$H$6*ISNUMBER($G2511)+'01_指標庫'!$H$7*ISNUMBER($H2511)+'01_指標庫'!$H$8*ISNUMBER($AF2511)+'01_指標庫'!$H$9*ISNUMBER($AG2511)+'01_指標庫'!$H$10*ISNUMBER($AB2511)+'01_指標庫'!$H$11*ISNUMBER($AC2511)+'01_指標庫'!$H$12*ISNUMBER($AD2511)+'01_指標庫'!$H$13*ISNUMBER($AE2511)+'01_指標庫'!$H$14*ISNUMBER($I2511)+'01_指標庫'!$H$15*ISNUMBER($AH2511)+'01_指標庫'!$H$16*ISNUMBER($K2511)+'01_指標庫'!$H$17*ISNUMBER($AI2511)+'01_指標庫'!$H$18*ISNUMBER($AJ2511)+'01_指標庫'!$H$19*ISNUMBER($AK2511)+'01_指標庫'!$H$20*ISNUMBER($BB2511)+'01_指標庫'!$H$21*ISNUMBER($BC2511)</f>
        <v>77</v>
      </c>
      <c r="AX2511">
        <f>IF(AW2511=0,50,ROUND(('01_指標庫'!$H$4*IF(ISNUMBER($F2511),L2511,0)+'01_指標庫'!$H$5*IF(ISNUMBER($AA2511),AL2511,0)+'01_指標庫'!$H$6*IF(ISNUMBER($G2511),M2511,0)+'01_指標庫'!$H$7*IF(ISNUMBER($H2511),N2511,0)+'01_指標庫'!$H$8*IF(ISNUMBER($AF2511),AQ2511,0)+'01_指標庫'!$H$9*IF(ISNUMBER($AG2511),AR2511,0)+'01_指標庫'!$H$10*IF(ISNUMBER($AB2511),AM2511,0)+'01_指標庫'!$H$11*IF(ISNUMBER($AC2511),AN2511,0)+'01_指標庫'!$H$12*IF(ISNUMBER($AD2511),AO2511,0)+'01_指標庫'!$H$13*IF(ISNUMBER($AE2511),AP2511,0)+'01_指標庫'!$H$14*IF(ISNUMBER($I2511),O2511,0)+'01_指標庫'!$H$15*IF(ISNUMBER($AH2511),AS2511,0)+'01_指標庫'!$H$16*IF(ISNUMBER($K2511),P2511,0)+'01_指標庫'!$H$17*IF(ISNUMBER($AI2511),AT2511,0)+'01_指標庫'!$H$18*IF(ISNUMBER($AJ2511),AU2511,0)+'01_指標庫'!$H$19*IF(ISNUMBER($AK2511),AV2511,0)+'01_指標庫'!$H$20*IF(ISNUMBER($BB2511),BB2511,0)+'01_指標庫'!$H$21*IF(ISNUMBER($BC2511),BC2511,0))/AW2511,1))</f>
        <v>46.8</v>
      </c>
      <c r="AY2511" s="71">
        <v>593.71</v>
      </c>
      <c r="AZ2511" s="71">
        <v>614.35</v>
      </c>
      <c r="BA2511" s="66">
        <f t="shared" si="914"/>
        <v>-1.3549798109307454E-2</v>
      </c>
      <c r="BB2511">
        <f t="shared" si="915"/>
        <v>0</v>
      </c>
      <c r="BC2511">
        <f t="shared" si="916"/>
        <v>0</v>
      </c>
    </row>
    <row r="2512" spans="1:55" ht="15" customHeight="1">
      <c r="A2512" s="56">
        <v>2508</v>
      </c>
      <c r="B2512" s="57">
        <v>46203</v>
      </c>
      <c r="C2512" s="56">
        <v>2026</v>
      </c>
      <c r="D2512" s="58" t="s">
        <v>237</v>
      </c>
      <c r="E2512" s="59">
        <v>30276.35</v>
      </c>
      <c r="F2512" s="60">
        <v>0.162742</v>
      </c>
      <c r="G2512" s="60">
        <v>-1.2532E-2</v>
      </c>
      <c r="H2512" s="61">
        <v>0.61219999999999997</v>
      </c>
      <c r="I2512" s="62">
        <v>275</v>
      </c>
      <c r="J2512" s="56" t="s">
        <v>235</v>
      </c>
      <c r="K2512" s="63">
        <v>16.45</v>
      </c>
      <c r="L2512" s="56">
        <f t="shared" si="894"/>
        <v>100</v>
      </c>
      <c r="M2512" s="56">
        <f t="shared" si="895"/>
        <v>100</v>
      </c>
      <c r="N2512" s="56">
        <f t="shared" si="896"/>
        <v>100</v>
      </c>
      <c r="O2512" s="56">
        <f t="shared" si="897"/>
        <v>100</v>
      </c>
      <c r="P2512" s="56">
        <f t="shared" si="898"/>
        <v>100</v>
      </c>
      <c r="Q2512" s="63"/>
      <c r="R2512" s="56"/>
      <c r="S2512" s="60">
        <f t="shared" si="911"/>
        <v>1.684648905532371E-2</v>
      </c>
      <c r="T2512" s="64">
        <f t="shared" si="912"/>
        <v>-6.7988668555240772E-2</v>
      </c>
      <c r="V2512" s="65"/>
      <c r="W2512" s="65"/>
      <c r="Y2512" s="15" t="str">
        <f t="shared" si="899"/>
        <v>UNCERTAIN</v>
      </c>
      <c r="AA2512" s="66">
        <f t="shared" si="913"/>
        <v>0.11456582227764245</v>
      </c>
      <c r="AB2512">
        <f>LOOKUP($B2512,'07_L1政策步階'!$A$4:$A$14,'07_L1政策步階'!$C$4:$C$14)</f>
        <v>-1</v>
      </c>
      <c r="AC2512" s="65"/>
      <c r="AD2512" s="65"/>
      <c r="AE2512" s="65"/>
      <c r="AF2512" s="65"/>
      <c r="AG2512" s="65"/>
      <c r="AH2512" s="65"/>
      <c r="AI2512" s="65"/>
      <c r="AJ2512" s="65"/>
      <c r="AK2512" s="65"/>
      <c r="AL2512">
        <f t="shared" si="900"/>
        <v>100</v>
      </c>
      <c r="AM2512">
        <f t="shared" si="901"/>
        <v>0</v>
      </c>
      <c r="AN2512" t="str">
        <f t="shared" si="902"/>
        <v/>
      </c>
      <c r="AO2512" t="str">
        <f t="shared" si="903"/>
        <v/>
      </c>
      <c r="AP2512" t="str">
        <f t="shared" si="904"/>
        <v/>
      </c>
      <c r="AQ2512" t="str">
        <f t="shared" si="905"/>
        <v/>
      </c>
      <c r="AR2512" t="str">
        <f t="shared" si="906"/>
        <v/>
      </c>
      <c r="AS2512" t="str">
        <f t="shared" si="907"/>
        <v/>
      </c>
      <c r="AT2512" t="str">
        <f t="shared" si="908"/>
        <v/>
      </c>
      <c r="AU2512" t="str">
        <f t="shared" si="909"/>
        <v/>
      </c>
      <c r="AV2512" t="str">
        <f t="shared" si="910"/>
        <v/>
      </c>
      <c r="AW2512">
        <f>'01_指標庫'!$H$4*ISNUMBER($F2512)+'01_指標庫'!$H$5*ISNUMBER($AA2512)+'01_指標庫'!$H$6*ISNUMBER($G2512)+'01_指標庫'!$H$7*ISNUMBER($H2512)+'01_指標庫'!$H$8*ISNUMBER($AF2512)+'01_指標庫'!$H$9*ISNUMBER($AG2512)+'01_指標庫'!$H$10*ISNUMBER($AB2512)+'01_指標庫'!$H$11*ISNUMBER($AC2512)+'01_指標庫'!$H$12*ISNUMBER($AD2512)+'01_指標庫'!$H$13*ISNUMBER($AE2512)+'01_指標庫'!$H$14*ISNUMBER($I2512)+'01_指標庫'!$H$15*ISNUMBER($AH2512)+'01_指標庫'!$H$16*ISNUMBER($K2512)+'01_指標庫'!$H$17*ISNUMBER($AI2512)+'01_指標庫'!$H$18*ISNUMBER($AJ2512)+'01_指標庫'!$H$19*ISNUMBER($AK2512)+'01_指標庫'!$H$20*ISNUMBER($BB2512)+'01_指標庫'!$H$21*ISNUMBER($BC2512)</f>
        <v>77</v>
      </c>
      <c r="AX2512">
        <f>IF(AW2512=0,50,ROUND(('01_指標庫'!$H$4*IF(ISNUMBER($F2512),L2512,0)+'01_指標庫'!$H$5*IF(ISNUMBER($AA2512),AL2512,0)+'01_指標庫'!$H$6*IF(ISNUMBER($G2512),M2512,0)+'01_指標庫'!$H$7*IF(ISNUMBER($H2512),N2512,0)+'01_指標庫'!$H$8*IF(ISNUMBER($AF2512),AQ2512,0)+'01_指標庫'!$H$9*IF(ISNUMBER($AG2512),AR2512,0)+'01_指標庫'!$H$10*IF(ISNUMBER($AB2512),AM2512,0)+'01_指標庫'!$H$11*IF(ISNUMBER($AC2512),AN2512,0)+'01_指標庫'!$H$12*IF(ISNUMBER($AD2512),AO2512,0)+'01_指標庫'!$H$13*IF(ISNUMBER($AE2512),AP2512,0)+'01_指標庫'!$H$14*IF(ISNUMBER($I2512),O2512,0)+'01_指標庫'!$H$15*IF(ISNUMBER($AH2512),AS2512,0)+'01_指標庫'!$H$16*IF(ISNUMBER($K2512),P2512,0)+'01_指標庫'!$H$17*IF(ISNUMBER($AI2512),AT2512,0)+'01_指標庫'!$H$18*IF(ISNUMBER($AJ2512),AU2512,0)+'01_指標庫'!$H$19*IF(ISNUMBER($AK2512),AV2512,0)+'01_指標庫'!$H$20*IF(ISNUMBER($BB2512),BB2512,0)+'01_指標庫'!$H$21*IF(ISNUMBER($BC2512),BC2512,0))/AW2512,1))</f>
        <v>68.8</v>
      </c>
      <c r="AY2512" s="71">
        <v>616.15</v>
      </c>
      <c r="AZ2512" s="71">
        <v>640.76</v>
      </c>
      <c r="BA2512" s="66">
        <f t="shared" si="914"/>
        <v>-6.418335975070466E-3</v>
      </c>
      <c r="BB2512">
        <f t="shared" si="915"/>
        <v>0</v>
      </c>
      <c r="BC2512">
        <f t="shared" si="916"/>
        <v>50</v>
      </c>
    </row>
    <row r="2513" spans="1:55" ht="15" customHeight="1">
      <c r="A2513" s="56">
        <v>2509</v>
      </c>
      <c r="B2513" s="57">
        <v>46204</v>
      </c>
      <c r="C2513" s="56">
        <v>2026</v>
      </c>
      <c r="D2513" s="58" t="s">
        <v>238</v>
      </c>
      <c r="E2513" s="59">
        <v>29809.13</v>
      </c>
      <c r="F2513" s="60">
        <v>0.143543</v>
      </c>
      <c r="G2513" s="60">
        <v>-2.7771000000000001E-2</v>
      </c>
      <c r="H2513" s="61">
        <v>0.59179999999999999</v>
      </c>
      <c r="I2513" s="62">
        <v>274</v>
      </c>
      <c r="J2513" s="56" t="s">
        <v>235</v>
      </c>
      <c r="K2513" s="63">
        <v>16.59</v>
      </c>
      <c r="L2513" s="56">
        <f t="shared" si="894"/>
        <v>100</v>
      </c>
      <c r="M2513" s="56">
        <f t="shared" si="895"/>
        <v>100</v>
      </c>
      <c r="N2513" s="56">
        <f t="shared" si="896"/>
        <v>50</v>
      </c>
      <c r="O2513" s="56">
        <f t="shared" si="897"/>
        <v>100</v>
      </c>
      <c r="P2513" s="56">
        <f t="shared" si="898"/>
        <v>100</v>
      </c>
      <c r="Q2513" s="63"/>
      <c r="R2513" s="56"/>
      <c r="S2513" s="60">
        <f t="shared" si="911"/>
        <v>-1.5431846969664376E-2</v>
      </c>
      <c r="T2513" s="64">
        <f t="shared" si="912"/>
        <v>8.5106382978723527E-3</v>
      </c>
      <c r="V2513" s="65"/>
      <c r="W2513" s="65"/>
      <c r="Y2513" s="15" t="str">
        <f t="shared" si="899"/>
        <v>UNCERTAIN</v>
      </c>
      <c r="AA2513" s="66">
        <f t="shared" si="913"/>
        <v>0.11581321716565673</v>
      </c>
      <c r="AB2513">
        <f>LOOKUP($B2513,'07_L1政策步階'!$A$4:$A$14,'07_L1政策步階'!$C$4:$C$14)</f>
        <v>-1</v>
      </c>
      <c r="AC2513" s="65"/>
      <c r="AD2513" s="65"/>
      <c r="AE2513" s="65"/>
      <c r="AF2513" s="65"/>
      <c r="AG2513" s="65"/>
      <c r="AH2513" s="65"/>
      <c r="AI2513" s="65"/>
      <c r="AJ2513" s="65"/>
      <c r="AK2513" s="65"/>
      <c r="AL2513">
        <f t="shared" si="900"/>
        <v>100</v>
      </c>
      <c r="AM2513">
        <f t="shared" si="901"/>
        <v>0</v>
      </c>
      <c r="AN2513" t="str">
        <f t="shared" si="902"/>
        <v/>
      </c>
      <c r="AO2513" t="str">
        <f t="shared" si="903"/>
        <v/>
      </c>
      <c r="AP2513" t="str">
        <f t="shared" si="904"/>
        <v/>
      </c>
      <c r="AQ2513" t="str">
        <f t="shared" si="905"/>
        <v/>
      </c>
      <c r="AR2513" t="str">
        <f t="shared" si="906"/>
        <v/>
      </c>
      <c r="AS2513" t="str">
        <f t="shared" si="907"/>
        <v/>
      </c>
      <c r="AT2513" t="str">
        <f t="shared" si="908"/>
        <v/>
      </c>
      <c r="AU2513" t="str">
        <f t="shared" si="909"/>
        <v/>
      </c>
      <c r="AV2513" t="str">
        <f t="shared" si="910"/>
        <v/>
      </c>
      <c r="AW2513">
        <f>'01_指標庫'!$H$4*ISNUMBER($F2513)+'01_指標庫'!$H$5*ISNUMBER($AA2513)+'01_指標庫'!$H$6*ISNUMBER($G2513)+'01_指標庫'!$H$7*ISNUMBER($H2513)+'01_指標庫'!$H$8*ISNUMBER($AF2513)+'01_指標庫'!$H$9*ISNUMBER($AG2513)+'01_指標庫'!$H$10*ISNUMBER($AB2513)+'01_指標庫'!$H$11*ISNUMBER($AC2513)+'01_指標庫'!$H$12*ISNUMBER($AD2513)+'01_指標庫'!$H$13*ISNUMBER($AE2513)+'01_指標庫'!$H$14*ISNUMBER($I2513)+'01_指標庫'!$H$15*ISNUMBER($AH2513)+'01_指標庫'!$H$16*ISNUMBER($K2513)+'01_指標庫'!$H$17*ISNUMBER($AI2513)+'01_指標庫'!$H$18*ISNUMBER($AJ2513)+'01_指標庫'!$H$19*ISNUMBER($AK2513)+'01_指標庫'!$H$20*ISNUMBER($BB2513)+'01_指標庫'!$H$21*ISNUMBER($BC2513)</f>
        <v>77</v>
      </c>
      <c r="AX2513">
        <f>IF(AW2513=0,50,ROUND(('01_指標庫'!$H$4*IF(ISNUMBER($F2513),L2513,0)+'01_指標庫'!$H$5*IF(ISNUMBER($AA2513),AL2513,0)+'01_指標庫'!$H$6*IF(ISNUMBER($G2513),M2513,0)+'01_指標庫'!$H$7*IF(ISNUMBER($H2513),N2513,0)+'01_指標庫'!$H$8*IF(ISNUMBER($AF2513),AQ2513,0)+'01_指標庫'!$H$9*IF(ISNUMBER($AG2513),AR2513,0)+'01_指標庫'!$H$10*IF(ISNUMBER($AB2513),AM2513,0)+'01_指標庫'!$H$11*IF(ISNUMBER($AC2513),AN2513,0)+'01_指標庫'!$H$12*IF(ISNUMBER($AD2513),AO2513,0)+'01_指標庫'!$H$13*IF(ISNUMBER($AE2513),AP2513,0)+'01_指標庫'!$H$14*IF(ISNUMBER($I2513),O2513,0)+'01_指標庫'!$H$15*IF(ISNUMBER($AH2513),AS2513,0)+'01_指標庫'!$H$16*IF(ISNUMBER($K2513),P2513,0)+'01_指標庫'!$H$17*IF(ISNUMBER($AI2513),AT2513,0)+'01_指標庫'!$H$18*IF(ISNUMBER($AJ2513),AU2513,0)+'01_指標庫'!$H$19*IF(ISNUMBER($AK2513),AV2513,0)+'01_指標庫'!$H$20*IF(ISNUMBER($BB2513),BB2513,0)+'01_指標庫'!$H$21*IF(ISNUMBER($BC2513),BC2513,0))/AW2513,1))</f>
        <v>50.6</v>
      </c>
      <c r="AY2513" s="71">
        <v>616.82000000000005</v>
      </c>
      <c r="AZ2513" s="71">
        <v>599.70000000000005</v>
      </c>
      <c r="BA2513" s="66">
        <f t="shared" si="914"/>
        <v>-1.9258240987856112E-3</v>
      </c>
      <c r="BB2513">
        <f t="shared" si="915"/>
        <v>50</v>
      </c>
      <c r="BC2513">
        <f t="shared" si="916"/>
        <v>0</v>
      </c>
    </row>
    <row r="2514" spans="1:55" ht="15" customHeight="1">
      <c r="A2514" s="56">
        <v>2510</v>
      </c>
      <c r="B2514" s="57">
        <v>46205</v>
      </c>
      <c r="C2514" s="56">
        <v>2026</v>
      </c>
      <c r="D2514" s="58" t="s">
        <v>239</v>
      </c>
      <c r="E2514" s="59">
        <v>29329.21</v>
      </c>
      <c r="F2514" s="60">
        <v>0.124047</v>
      </c>
      <c r="G2514" s="60">
        <v>-4.3423000000000003E-2</v>
      </c>
      <c r="H2514" s="61">
        <v>0.65310000000000001</v>
      </c>
      <c r="I2514" s="62">
        <v>275</v>
      </c>
      <c r="J2514" s="56" t="s">
        <v>235</v>
      </c>
      <c r="K2514" s="63">
        <v>16.149999999999999</v>
      </c>
      <c r="L2514" s="56">
        <f t="shared" si="894"/>
        <v>100</v>
      </c>
      <c r="M2514" s="56">
        <f t="shared" si="895"/>
        <v>100</v>
      </c>
      <c r="N2514" s="56">
        <f t="shared" si="896"/>
        <v>100</v>
      </c>
      <c r="O2514" s="56">
        <f t="shared" si="897"/>
        <v>100</v>
      </c>
      <c r="P2514" s="56">
        <f t="shared" si="898"/>
        <v>100</v>
      </c>
      <c r="Q2514" s="63"/>
      <c r="R2514" s="56"/>
      <c r="S2514" s="60">
        <f t="shared" si="911"/>
        <v>-1.6099765407444067E-2</v>
      </c>
      <c r="T2514" s="64">
        <f t="shared" si="912"/>
        <v>-2.6522001205545598E-2</v>
      </c>
      <c r="V2514" s="65"/>
      <c r="W2514" s="65"/>
      <c r="Y2514" s="15" t="str">
        <f t="shared" si="899"/>
        <v>UNCERTAIN</v>
      </c>
      <c r="AA2514" s="66">
        <f t="shared" si="913"/>
        <v>0.11692088339140527</v>
      </c>
      <c r="AB2514">
        <f>LOOKUP($B2514,'07_L1政策步階'!$A$4:$A$14,'07_L1政策步階'!$C$4:$C$14)</f>
        <v>-1</v>
      </c>
      <c r="AC2514" s="65"/>
      <c r="AD2514" s="65"/>
      <c r="AE2514" s="65"/>
      <c r="AF2514" s="65"/>
      <c r="AG2514" s="65"/>
      <c r="AH2514" s="65"/>
      <c r="AI2514" s="65"/>
      <c r="AJ2514" s="65"/>
      <c r="AK2514" s="65"/>
      <c r="AL2514">
        <f t="shared" si="900"/>
        <v>100</v>
      </c>
      <c r="AM2514">
        <f t="shared" si="901"/>
        <v>0</v>
      </c>
      <c r="AN2514" t="str">
        <f t="shared" si="902"/>
        <v/>
      </c>
      <c r="AO2514" t="str">
        <f t="shared" si="903"/>
        <v/>
      </c>
      <c r="AP2514" t="str">
        <f t="shared" si="904"/>
        <v/>
      </c>
      <c r="AQ2514" t="str">
        <f t="shared" si="905"/>
        <v/>
      </c>
      <c r="AR2514" t="str">
        <f t="shared" si="906"/>
        <v/>
      </c>
      <c r="AS2514" t="str">
        <f t="shared" si="907"/>
        <v/>
      </c>
      <c r="AT2514" t="str">
        <f t="shared" si="908"/>
        <v/>
      </c>
      <c r="AU2514" t="str">
        <f t="shared" si="909"/>
        <v/>
      </c>
      <c r="AV2514" t="str">
        <f t="shared" si="910"/>
        <v/>
      </c>
      <c r="AW2514">
        <f>'01_指標庫'!$H$4*ISNUMBER($F2514)+'01_指標庫'!$H$5*ISNUMBER($AA2514)+'01_指標庫'!$H$6*ISNUMBER($G2514)+'01_指標庫'!$H$7*ISNUMBER($H2514)+'01_指標庫'!$H$8*ISNUMBER($AF2514)+'01_指標庫'!$H$9*ISNUMBER($AG2514)+'01_指標庫'!$H$10*ISNUMBER($AB2514)+'01_指標庫'!$H$11*ISNUMBER($AC2514)+'01_指標庫'!$H$12*ISNUMBER($AD2514)+'01_指標庫'!$H$13*ISNUMBER($AE2514)+'01_指標庫'!$H$14*ISNUMBER($I2514)+'01_指標庫'!$H$15*ISNUMBER($AH2514)+'01_指標庫'!$H$16*ISNUMBER($K2514)+'01_指標庫'!$H$17*ISNUMBER($AI2514)+'01_指標庫'!$H$18*ISNUMBER($AJ2514)+'01_指標庫'!$H$19*ISNUMBER($AK2514)+'01_指標庫'!$H$20*ISNUMBER($BB2514)+'01_指標庫'!$H$21*ISNUMBER($BC2514)</f>
        <v>77</v>
      </c>
      <c r="AX2514">
        <f>IF(AW2514=0,50,ROUND(('01_指標庫'!$H$4*IF(ISNUMBER($F2514),L2514,0)+'01_指標庫'!$H$5*IF(ISNUMBER($AA2514),AL2514,0)+'01_指標庫'!$H$6*IF(ISNUMBER($G2514),M2514,0)+'01_指標庫'!$H$7*IF(ISNUMBER($H2514),N2514,0)+'01_指標庫'!$H$8*IF(ISNUMBER($AF2514),AQ2514,0)+'01_指標庫'!$H$9*IF(ISNUMBER($AG2514),AR2514,0)+'01_指標庫'!$H$10*IF(ISNUMBER($AB2514),AM2514,0)+'01_指標庫'!$H$11*IF(ISNUMBER($AC2514),AN2514,0)+'01_指標庫'!$H$12*IF(ISNUMBER($AD2514),AO2514,0)+'01_指標庫'!$H$13*IF(ISNUMBER($AE2514),AP2514,0)+'01_指標庫'!$H$14*IF(ISNUMBER($I2514),O2514,0)+'01_指標庫'!$H$15*IF(ISNUMBER($AH2514),AS2514,0)+'01_指標庫'!$H$16*IF(ISNUMBER($K2514),P2514,0)+'01_指標庫'!$H$17*IF(ISNUMBER($AI2514),AT2514,0)+'01_指標庫'!$H$18*IF(ISNUMBER($AJ2514),AU2514,0)+'01_指標庫'!$H$19*IF(ISNUMBER($AK2514),AV2514,0)+'01_指標庫'!$H$20*IF(ISNUMBER($BB2514),BB2514,0)+'01_指標庫'!$H$21*IF(ISNUMBER($BC2514),BC2514,0))/AW2514,1))</f>
        <v>55.8</v>
      </c>
      <c r="AY2514" s="71">
        <v>601.24</v>
      </c>
      <c r="AZ2514" s="71">
        <v>566.32000000000005</v>
      </c>
      <c r="BA2514" s="66">
        <f t="shared" si="914"/>
        <v>-1.5257082034252356E-3</v>
      </c>
      <c r="BB2514">
        <f t="shared" si="915"/>
        <v>50</v>
      </c>
      <c r="BC2514">
        <f t="shared" si="916"/>
        <v>0</v>
      </c>
    </row>
    <row r="2515" spans="1:55" ht="15" customHeight="1">
      <c r="A2515" s="56">
        <v>2511</v>
      </c>
      <c r="B2515" s="57">
        <v>46209</v>
      </c>
      <c r="C2515" s="56">
        <v>2026</v>
      </c>
      <c r="D2515" s="58" t="s">
        <v>236</v>
      </c>
      <c r="E2515" s="59">
        <v>29697.87</v>
      </c>
      <c r="F2515" s="60">
        <v>0.136994</v>
      </c>
      <c r="G2515" s="60">
        <v>-3.1399999999999997E-2</v>
      </c>
      <c r="H2515" s="61">
        <v>0.67349999999999999</v>
      </c>
      <c r="I2515" s="62">
        <v>272</v>
      </c>
      <c r="J2515" s="56" t="s">
        <v>235</v>
      </c>
      <c r="K2515" s="63">
        <v>15.57</v>
      </c>
      <c r="L2515" s="56">
        <f t="shared" si="894"/>
        <v>100</v>
      </c>
      <c r="M2515" s="56">
        <f t="shared" si="895"/>
        <v>100</v>
      </c>
      <c r="N2515" s="56">
        <f t="shared" si="896"/>
        <v>100</v>
      </c>
      <c r="O2515" s="56">
        <f t="shared" si="897"/>
        <v>100</v>
      </c>
      <c r="P2515" s="56">
        <f t="shared" si="898"/>
        <v>100</v>
      </c>
      <c r="Q2515" s="63"/>
      <c r="R2515" s="56"/>
      <c r="S2515" s="60">
        <f t="shared" si="911"/>
        <v>1.2569721448344451E-2</v>
      </c>
      <c r="T2515" s="64">
        <f t="shared" si="912"/>
        <v>-3.59133126934984E-2</v>
      </c>
      <c r="V2515" s="65"/>
      <c r="W2515" s="65"/>
      <c r="Y2515" s="15" t="str">
        <f t="shared" si="899"/>
        <v>UNCERTAIN</v>
      </c>
      <c r="AA2515" s="66">
        <f t="shared" si="913"/>
        <v>0.11787507071977776</v>
      </c>
      <c r="AB2515">
        <f>LOOKUP($B2515,'07_L1政策步階'!$A$4:$A$14,'07_L1政策步階'!$C$4:$C$14)</f>
        <v>-1</v>
      </c>
      <c r="AC2515" s="65"/>
      <c r="AD2515" s="65"/>
      <c r="AE2515" s="65"/>
      <c r="AF2515" s="65"/>
      <c r="AG2515" s="65"/>
      <c r="AH2515" s="65"/>
      <c r="AI2515" s="65"/>
      <c r="AJ2515" s="65"/>
      <c r="AK2515" s="65"/>
      <c r="AL2515">
        <f t="shared" si="900"/>
        <v>100</v>
      </c>
      <c r="AM2515">
        <f t="shared" si="901"/>
        <v>0</v>
      </c>
      <c r="AN2515" t="str">
        <f t="shared" si="902"/>
        <v/>
      </c>
      <c r="AO2515" t="str">
        <f t="shared" si="903"/>
        <v/>
      </c>
      <c r="AP2515" t="str">
        <f t="shared" si="904"/>
        <v/>
      </c>
      <c r="AQ2515" t="str">
        <f t="shared" si="905"/>
        <v/>
      </c>
      <c r="AR2515" t="str">
        <f t="shared" si="906"/>
        <v/>
      </c>
      <c r="AS2515" t="str">
        <f t="shared" si="907"/>
        <v/>
      </c>
      <c r="AT2515" t="str">
        <f t="shared" si="908"/>
        <v/>
      </c>
      <c r="AU2515" t="str">
        <f t="shared" si="909"/>
        <v/>
      </c>
      <c r="AV2515" t="str">
        <f t="shared" si="910"/>
        <v/>
      </c>
      <c r="AW2515">
        <f>'01_指標庫'!$H$4*ISNUMBER($F2515)+'01_指標庫'!$H$5*ISNUMBER($AA2515)+'01_指標庫'!$H$6*ISNUMBER($G2515)+'01_指標庫'!$H$7*ISNUMBER($H2515)+'01_指標庫'!$H$8*ISNUMBER($AF2515)+'01_指標庫'!$H$9*ISNUMBER($AG2515)+'01_指標庫'!$H$10*ISNUMBER($AB2515)+'01_指標庫'!$H$11*ISNUMBER($AC2515)+'01_指標庫'!$H$12*ISNUMBER($AD2515)+'01_指標庫'!$H$13*ISNUMBER($AE2515)+'01_指標庫'!$H$14*ISNUMBER($I2515)+'01_指標庫'!$H$15*ISNUMBER($AH2515)+'01_指標庫'!$H$16*ISNUMBER($K2515)+'01_指標庫'!$H$17*ISNUMBER($AI2515)+'01_指標庫'!$H$18*ISNUMBER($AJ2515)+'01_指標庫'!$H$19*ISNUMBER($AK2515)+'01_指標庫'!$H$20*ISNUMBER($BB2515)+'01_指標庫'!$H$21*ISNUMBER($BC2515)</f>
        <v>77</v>
      </c>
      <c r="AX2515">
        <f>IF(AW2515=0,50,ROUND(('01_指標庫'!$H$4*IF(ISNUMBER($F2515),L2515,0)+'01_指標庫'!$H$5*IF(ISNUMBER($AA2515),AL2515,0)+'01_指標庫'!$H$6*IF(ISNUMBER($G2515),M2515,0)+'01_指標庫'!$H$7*IF(ISNUMBER($H2515),N2515,0)+'01_指標庫'!$H$8*IF(ISNUMBER($AF2515),AQ2515,0)+'01_指標庫'!$H$9*IF(ISNUMBER($AG2515),AR2515,0)+'01_指標庫'!$H$10*IF(ISNUMBER($AB2515),AM2515,0)+'01_指標庫'!$H$11*IF(ISNUMBER($AC2515),AN2515,0)+'01_指標庫'!$H$12*IF(ISNUMBER($AD2515),AO2515,0)+'01_指標庫'!$H$13*IF(ISNUMBER($AE2515),AP2515,0)+'01_指標庫'!$H$14*IF(ISNUMBER($I2515),O2515,0)+'01_指標庫'!$H$15*IF(ISNUMBER($AH2515),AS2515,0)+'01_指標庫'!$H$16*IF(ISNUMBER($K2515),P2515,0)+'01_指標庫'!$H$17*IF(ISNUMBER($AI2515),AT2515,0)+'01_指標庫'!$H$18*IF(ISNUMBER($AJ2515),AU2515,0)+'01_指標庫'!$H$19*IF(ISNUMBER($AK2515),AV2515,0)+'01_指標庫'!$H$20*IF(ISNUMBER($BB2515),BB2515,0)+'01_指標庫'!$H$21*IF(ISNUMBER($BC2515),BC2515,0))/AW2515,1))</f>
        <v>55.8</v>
      </c>
      <c r="AY2515" s="71">
        <v>583.15</v>
      </c>
      <c r="AZ2515" s="71">
        <v>581.51</v>
      </c>
      <c r="BA2515" s="66">
        <f t="shared" si="914"/>
        <v>4.77236693122296E-3</v>
      </c>
      <c r="BB2515">
        <f t="shared" si="915"/>
        <v>50</v>
      </c>
      <c r="BC2515">
        <f t="shared" si="916"/>
        <v>0</v>
      </c>
    </row>
    <row r="2516" spans="1:55" ht="15" customHeight="1">
      <c r="A2516" s="56">
        <v>2512</v>
      </c>
      <c r="B2516" s="57">
        <v>46210</v>
      </c>
      <c r="C2516" s="56">
        <v>2026</v>
      </c>
      <c r="D2516" s="58" t="s">
        <v>237</v>
      </c>
      <c r="E2516" s="59">
        <v>29173.02</v>
      </c>
      <c r="F2516" s="60">
        <v>0.115843</v>
      </c>
      <c r="G2516" s="60">
        <v>-4.8517999999999999E-2</v>
      </c>
      <c r="H2516" s="61">
        <v>0.65310000000000001</v>
      </c>
      <c r="I2516" s="62">
        <v>267</v>
      </c>
      <c r="J2516" s="56" t="s">
        <v>235</v>
      </c>
      <c r="K2516" s="63">
        <v>16.13</v>
      </c>
      <c r="L2516" s="56">
        <f t="shared" si="894"/>
        <v>100</v>
      </c>
      <c r="M2516" s="56">
        <f t="shared" si="895"/>
        <v>100</v>
      </c>
      <c r="N2516" s="56">
        <f t="shared" si="896"/>
        <v>100</v>
      </c>
      <c r="O2516" s="56">
        <f t="shared" si="897"/>
        <v>100</v>
      </c>
      <c r="P2516" s="56">
        <f t="shared" si="898"/>
        <v>100</v>
      </c>
      <c r="Q2516" s="63"/>
      <c r="R2516" s="56"/>
      <c r="S2516" s="60">
        <f t="shared" si="911"/>
        <v>-1.7672984628190447E-2</v>
      </c>
      <c r="T2516" s="64">
        <f t="shared" si="912"/>
        <v>3.5966602440590689E-2</v>
      </c>
      <c r="V2516" s="65"/>
      <c r="W2516" s="65"/>
      <c r="Y2516" s="15" t="str">
        <f t="shared" si="899"/>
        <v>UNCERTAIN</v>
      </c>
      <c r="AA2516" s="66">
        <f t="shared" si="913"/>
        <v>0.11864556644942503</v>
      </c>
      <c r="AB2516">
        <f>LOOKUP($B2516,'07_L1政策步階'!$A$4:$A$14,'07_L1政策步階'!$C$4:$C$14)</f>
        <v>-1</v>
      </c>
      <c r="AC2516" s="65"/>
      <c r="AD2516" s="65"/>
      <c r="AE2516" s="65"/>
      <c r="AF2516" s="65"/>
      <c r="AG2516" s="65"/>
      <c r="AH2516" s="65"/>
      <c r="AI2516" s="65"/>
      <c r="AJ2516" s="65"/>
      <c r="AK2516" s="65"/>
      <c r="AL2516">
        <f t="shared" si="900"/>
        <v>100</v>
      </c>
      <c r="AM2516">
        <f t="shared" si="901"/>
        <v>0</v>
      </c>
      <c r="AN2516" t="str">
        <f t="shared" si="902"/>
        <v/>
      </c>
      <c r="AO2516" t="str">
        <f t="shared" si="903"/>
        <v/>
      </c>
      <c r="AP2516" t="str">
        <f t="shared" si="904"/>
        <v/>
      </c>
      <c r="AQ2516" t="str">
        <f t="shared" si="905"/>
        <v/>
      </c>
      <c r="AR2516" t="str">
        <f t="shared" si="906"/>
        <v/>
      </c>
      <c r="AS2516" t="str">
        <f t="shared" si="907"/>
        <v/>
      </c>
      <c r="AT2516" t="str">
        <f t="shared" si="908"/>
        <v/>
      </c>
      <c r="AU2516" t="str">
        <f t="shared" si="909"/>
        <v/>
      </c>
      <c r="AV2516" t="str">
        <f t="shared" si="910"/>
        <v/>
      </c>
      <c r="AW2516">
        <f>'01_指標庫'!$H$4*ISNUMBER($F2516)+'01_指標庫'!$H$5*ISNUMBER($AA2516)+'01_指標庫'!$H$6*ISNUMBER($G2516)+'01_指標庫'!$H$7*ISNUMBER($H2516)+'01_指標庫'!$H$8*ISNUMBER($AF2516)+'01_指標庫'!$H$9*ISNUMBER($AG2516)+'01_指標庫'!$H$10*ISNUMBER($AB2516)+'01_指標庫'!$H$11*ISNUMBER($AC2516)+'01_指標庫'!$H$12*ISNUMBER($AD2516)+'01_指標庫'!$H$13*ISNUMBER($AE2516)+'01_指標庫'!$H$14*ISNUMBER($I2516)+'01_指標庫'!$H$15*ISNUMBER($AH2516)+'01_指標庫'!$H$16*ISNUMBER($K2516)+'01_指標庫'!$H$17*ISNUMBER($AI2516)+'01_指標庫'!$H$18*ISNUMBER($AJ2516)+'01_指標庫'!$H$19*ISNUMBER($AK2516)+'01_指標庫'!$H$20*ISNUMBER($BB2516)+'01_指標庫'!$H$21*ISNUMBER($BC2516)</f>
        <v>77</v>
      </c>
      <c r="AX2516">
        <f>IF(AW2516=0,50,ROUND(('01_指標庫'!$H$4*IF(ISNUMBER($F2516),L2516,0)+'01_指標庫'!$H$5*IF(ISNUMBER($AA2516),AL2516,0)+'01_指標庫'!$H$6*IF(ISNUMBER($G2516),M2516,0)+'01_指標庫'!$H$7*IF(ISNUMBER($H2516),N2516,0)+'01_指標庫'!$H$8*IF(ISNUMBER($AF2516),AQ2516,0)+'01_指標庫'!$H$9*IF(ISNUMBER($AG2516),AR2516,0)+'01_指標庫'!$H$10*IF(ISNUMBER($AB2516),AM2516,0)+'01_指標庫'!$H$11*IF(ISNUMBER($AC2516),AN2516,0)+'01_指標庫'!$H$12*IF(ISNUMBER($AD2516),AO2516,0)+'01_指標庫'!$H$13*IF(ISNUMBER($AE2516),AP2516,0)+'01_指標庫'!$H$14*IF(ISNUMBER($I2516),O2516,0)+'01_指標庫'!$H$15*IF(ISNUMBER($AH2516),AS2516,0)+'01_指標庫'!$H$16*IF(ISNUMBER($K2516),P2516,0)+'01_指標庫'!$H$17*IF(ISNUMBER($AI2516),AT2516,0)+'01_指標庫'!$H$18*IF(ISNUMBER($AJ2516),AU2516,0)+'01_指標庫'!$H$19*IF(ISNUMBER($AK2516),AV2516,0)+'01_指標庫'!$H$20*IF(ISNUMBER($BB2516),BB2516,0)+'01_指標庫'!$H$21*IF(ISNUMBER($BC2516),BC2516,0))/AW2516,1))</f>
        <v>55.8</v>
      </c>
      <c r="AY2516" s="71">
        <v>551.92999999999995</v>
      </c>
      <c r="AZ2516" s="71">
        <v>551.69000000000005</v>
      </c>
      <c r="BA2516" s="66">
        <f t="shared" si="914"/>
        <v>4.6917501772270054E-3</v>
      </c>
      <c r="BB2516">
        <f t="shared" si="915"/>
        <v>50</v>
      </c>
      <c r="BC2516">
        <f t="shared" si="916"/>
        <v>0</v>
      </c>
    </row>
    <row r="2517" spans="1:55" ht="15" customHeight="1">
      <c r="A2517" s="56">
        <v>2513</v>
      </c>
      <c r="B2517" s="57">
        <v>46211</v>
      </c>
      <c r="C2517" s="56">
        <v>2026</v>
      </c>
      <c r="D2517" s="58" t="s">
        <v>238</v>
      </c>
      <c r="E2517" s="59">
        <v>29252.560000000001</v>
      </c>
      <c r="F2517" s="60">
        <v>0.11785900000000001</v>
      </c>
      <c r="G2517" s="60">
        <v>-4.5922999999999999E-2</v>
      </c>
      <c r="H2517" s="61">
        <v>0.63270000000000004</v>
      </c>
      <c r="I2517" s="62">
        <v>270</v>
      </c>
      <c r="J2517" s="56" t="s">
        <v>235</v>
      </c>
      <c r="K2517" s="63">
        <v>16.899999999999999</v>
      </c>
      <c r="L2517" s="56">
        <f t="shared" si="894"/>
        <v>100</v>
      </c>
      <c r="M2517" s="56">
        <f t="shared" si="895"/>
        <v>100</v>
      </c>
      <c r="N2517" s="56">
        <f t="shared" si="896"/>
        <v>100</v>
      </c>
      <c r="O2517" s="56">
        <f t="shared" si="897"/>
        <v>100</v>
      </c>
      <c r="P2517" s="56">
        <f t="shared" si="898"/>
        <v>100</v>
      </c>
      <c r="Q2517" s="63"/>
      <c r="R2517" s="56"/>
      <c r="S2517" s="60">
        <f t="shared" si="911"/>
        <v>2.7264918064704435E-3</v>
      </c>
      <c r="T2517" s="64">
        <f t="shared" si="912"/>
        <v>4.7737135771853678E-2</v>
      </c>
      <c r="V2517" s="65"/>
      <c r="W2517" s="65"/>
      <c r="Y2517" s="15" t="str">
        <f t="shared" si="899"/>
        <v>UNCERTAIN</v>
      </c>
      <c r="AA2517" s="66">
        <f t="shared" si="913"/>
        <v>0.11910961282071653</v>
      </c>
      <c r="AB2517">
        <f>LOOKUP($B2517,'07_L1政策步階'!$A$4:$A$14,'07_L1政策步階'!$C$4:$C$14)</f>
        <v>-1</v>
      </c>
      <c r="AC2517" s="65"/>
      <c r="AD2517" s="65"/>
      <c r="AE2517" s="65"/>
      <c r="AF2517" s="65"/>
      <c r="AG2517" s="65"/>
      <c r="AH2517" s="65"/>
      <c r="AI2517" s="65"/>
      <c r="AJ2517" s="65"/>
      <c r="AK2517" s="65"/>
      <c r="AL2517">
        <f t="shared" si="900"/>
        <v>100</v>
      </c>
      <c r="AM2517">
        <f t="shared" si="901"/>
        <v>0</v>
      </c>
      <c r="AN2517" t="str">
        <f t="shared" si="902"/>
        <v/>
      </c>
      <c r="AO2517" t="str">
        <f t="shared" si="903"/>
        <v/>
      </c>
      <c r="AP2517" t="str">
        <f t="shared" si="904"/>
        <v/>
      </c>
      <c r="AQ2517" t="str">
        <f t="shared" si="905"/>
        <v/>
      </c>
      <c r="AR2517" t="str">
        <f t="shared" si="906"/>
        <v/>
      </c>
      <c r="AS2517" t="str">
        <f t="shared" si="907"/>
        <v/>
      </c>
      <c r="AT2517" t="str">
        <f t="shared" si="908"/>
        <v/>
      </c>
      <c r="AU2517" t="str">
        <f t="shared" si="909"/>
        <v/>
      </c>
      <c r="AV2517" t="str">
        <f t="shared" si="910"/>
        <v/>
      </c>
      <c r="AW2517">
        <f>'01_指標庫'!$H$4*ISNUMBER($F2517)+'01_指標庫'!$H$5*ISNUMBER($AA2517)+'01_指標庫'!$H$6*ISNUMBER($G2517)+'01_指標庫'!$H$7*ISNUMBER($H2517)+'01_指標庫'!$H$8*ISNUMBER($AF2517)+'01_指標庫'!$H$9*ISNUMBER($AG2517)+'01_指標庫'!$H$10*ISNUMBER($AB2517)+'01_指標庫'!$H$11*ISNUMBER($AC2517)+'01_指標庫'!$H$12*ISNUMBER($AD2517)+'01_指標庫'!$H$13*ISNUMBER($AE2517)+'01_指標庫'!$H$14*ISNUMBER($I2517)+'01_指標庫'!$H$15*ISNUMBER($AH2517)+'01_指標庫'!$H$16*ISNUMBER($K2517)+'01_指標庫'!$H$17*ISNUMBER($AI2517)+'01_指標庫'!$H$18*ISNUMBER($AJ2517)+'01_指標庫'!$H$19*ISNUMBER($AK2517)+'01_指標庫'!$H$20*ISNUMBER($BB2517)+'01_指標庫'!$H$21*ISNUMBER($BC2517)</f>
        <v>77</v>
      </c>
      <c r="AX2517">
        <f>IF(AW2517=0,50,ROUND(('01_指標庫'!$H$4*IF(ISNUMBER($F2517),L2517,0)+'01_指標庫'!$H$5*IF(ISNUMBER($AA2517),AL2517,0)+'01_指標庫'!$H$6*IF(ISNUMBER($G2517),M2517,0)+'01_指標庫'!$H$7*IF(ISNUMBER($H2517),N2517,0)+'01_指標庫'!$H$8*IF(ISNUMBER($AF2517),AQ2517,0)+'01_指標庫'!$H$9*IF(ISNUMBER($AG2517),AR2517,0)+'01_指標庫'!$H$10*IF(ISNUMBER($AB2517),AM2517,0)+'01_指標庫'!$H$11*IF(ISNUMBER($AC2517),AN2517,0)+'01_指標庫'!$H$12*IF(ISNUMBER($AD2517),AO2517,0)+'01_指標庫'!$H$13*IF(ISNUMBER($AE2517),AP2517,0)+'01_指標庫'!$H$14*IF(ISNUMBER($I2517),O2517,0)+'01_指標庫'!$H$15*IF(ISNUMBER($AH2517),AS2517,0)+'01_指標庫'!$H$16*IF(ISNUMBER($K2517),P2517,0)+'01_指標庫'!$H$17*IF(ISNUMBER($AI2517),AT2517,0)+'01_指標庫'!$H$18*IF(ISNUMBER($AJ2517),AU2517,0)+'01_指標庫'!$H$19*IF(ISNUMBER($AK2517),AV2517,0)+'01_指標庫'!$H$20*IF(ISNUMBER($BB2517),BB2517,0)+'01_指標庫'!$H$21*IF(ISNUMBER($BC2517),BC2517,0))/AW2517,1))</f>
        <v>55.8</v>
      </c>
      <c r="AY2517" s="71">
        <v>544.66</v>
      </c>
      <c r="AZ2517" s="71">
        <v>562.03</v>
      </c>
      <c r="BA2517" s="66">
        <f t="shared" si="914"/>
        <v>-1.9245894265138563E-3</v>
      </c>
      <c r="BB2517">
        <f t="shared" si="915"/>
        <v>50</v>
      </c>
      <c r="BC2517">
        <f t="shared" si="916"/>
        <v>0</v>
      </c>
    </row>
    <row r="2518" spans="1:55" ht="15" customHeight="1">
      <c r="A2518" s="56">
        <v>2514</v>
      </c>
      <c r="B2518" s="57">
        <v>46212</v>
      </c>
      <c r="C2518" s="56">
        <v>2026</v>
      </c>
      <c r="D2518" s="58" t="s">
        <v>239</v>
      </c>
      <c r="E2518" s="59">
        <v>29727.1</v>
      </c>
      <c r="F2518" s="60">
        <v>0.13488700000000001</v>
      </c>
      <c r="G2518" s="60">
        <v>-3.0446000000000001E-2</v>
      </c>
      <c r="H2518" s="61">
        <v>0.65310000000000001</v>
      </c>
      <c r="I2518" s="62">
        <v>270</v>
      </c>
      <c r="J2518" s="56" t="s">
        <v>235</v>
      </c>
      <c r="K2518" s="63">
        <v>15.84</v>
      </c>
      <c r="L2518" s="56">
        <f t="shared" si="894"/>
        <v>100</v>
      </c>
      <c r="M2518" s="56">
        <f t="shared" si="895"/>
        <v>100</v>
      </c>
      <c r="N2518" s="56">
        <f t="shared" si="896"/>
        <v>100</v>
      </c>
      <c r="O2518" s="56">
        <f t="shared" si="897"/>
        <v>100</v>
      </c>
      <c r="P2518" s="56">
        <f t="shared" si="898"/>
        <v>100</v>
      </c>
      <c r="Q2518" s="63"/>
      <c r="R2518" s="56"/>
      <c r="S2518" s="60">
        <f t="shared" si="911"/>
        <v>1.6222169957090804E-2</v>
      </c>
      <c r="T2518" s="64">
        <f t="shared" si="912"/>
        <v>-6.2721893491124225E-2</v>
      </c>
      <c r="V2518" s="65"/>
      <c r="W2518" s="65"/>
      <c r="Y2518" s="15" t="str">
        <f t="shared" si="899"/>
        <v>UNCERTAIN</v>
      </c>
      <c r="AA2518" s="66">
        <f t="shared" si="913"/>
        <v>0.11986881117518644</v>
      </c>
      <c r="AB2518">
        <f>LOOKUP($B2518,'07_L1政策步階'!$A$4:$A$14,'07_L1政策步階'!$C$4:$C$14)</f>
        <v>-1</v>
      </c>
      <c r="AC2518" s="65"/>
      <c r="AD2518" s="65"/>
      <c r="AE2518" s="65"/>
      <c r="AF2518" s="65"/>
      <c r="AG2518" s="65"/>
      <c r="AH2518" s="65"/>
      <c r="AI2518" s="65"/>
      <c r="AJ2518" s="65"/>
      <c r="AK2518" s="65"/>
      <c r="AL2518">
        <f t="shared" si="900"/>
        <v>100</v>
      </c>
      <c r="AM2518">
        <f t="shared" si="901"/>
        <v>0</v>
      </c>
      <c r="AN2518" t="str">
        <f t="shared" si="902"/>
        <v/>
      </c>
      <c r="AO2518" t="str">
        <f t="shared" si="903"/>
        <v/>
      </c>
      <c r="AP2518" t="str">
        <f t="shared" si="904"/>
        <v/>
      </c>
      <c r="AQ2518" t="str">
        <f t="shared" si="905"/>
        <v/>
      </c>
      <c r="AR2518" t="str">
        <f t="shared" si="906"/>
        <v/>
      </c>
      <c r="AS2518" t="str">
        <f t="shared" si="907"/>
        <v/>
      </c>
      <c r="AT2518" t="str">
        <f t="shared" si="908"/>
        <v/>
      </c>
      <c r="AU2518" t="str">
        <f t="shared" si="909"/>
        <v/>
      </c>
      <c r="AV2518" t="str">
        <f t="shared" si="910"/>
        <v/>
      </c>
      <c r="AW2518">
        <f>'01_指標庫'!$H$4*ISNUMBER($F2518)+'01_指標庫'!$H$5*ISNUMBER($AA2518)+'01_指標庫'!$H$6*ISNUMBER($G2518)+'01_指標庫'!$H$7*ISNUMBER($H2518)+'01_指標庫'!$H$8*ISNUMBER($AF2518)+'01_指標庫'!$H$9*ISNUMBER($AG2518)+'01_指標庫'!$H$10*ISNUMBER($AB2518)+'01_指標庫'!$H$11*ISNUMBER($AC2518)+'01_指標庫'!$H$12*ISNUMBER($AD2518)+'01_指標庫'!$H$13*ISNUMBER($AE2518)+'01_指標庫'!$H$14*ISNUMBER($I2518)+'01_指標庫'!$H$15*ISNUMBER($AH2518)+'01_指標庫'!$H$16*ISNUMBER($K2518)+'01_指標庫'!$H$17*ISNUMBER($AI2518)+'01_指標庫'!$H$18*ISNUMBER($AJ2518)+'01_指標庫'!$H$19*ISNUMBER($AK2518)+'01_指標庫'!$H$20*ISNUMBER($BB2518)+'01_指標庫'!$H$21*ISNUMBER($BC2518)</f>
        <v>77</v>
      </c>
      <c r="AX2518">
        <f>IF(AW2518=0,50,ROUND(('01_指標庫'!$H$4*IF(ISNUMBER($F2518),L2518,0)+'01_指標庫'!$H$5*IF(ISNUMBER($AA2518),AL2518,0)+'01_指標庫'!$H$6*IF(ISNUMBER($G2518),M2518,0)+'01_指標庫'!$H$7*IF(ISNUMBER($H2518),N2518,0)+'01_指標庫'!$H$8*IF(ISNUMBER($AF2518),AQ2518,0)+'01_指標庫'!$H$9*IF(ISNUMBER($AG2518),AR2518,0)+'01_指標庫'!$H$10*IF(ISNUMBER($AB2518),AM2518,0)+'01_指標庫'!$H$11*IF(ISNUMBER($AC2518),AN2518,0)+'01_指標庫'!$H$12*IF(ISNUMBER($AD2518),AO2518,0)+'01_指標庫'!$H$13*IF(ISNUMBER($AE2518),AP2518,0)+'01_指標庫'!$H$14*IF(ISNUMBER($I2518),O2518,0)+'01_指標庫'!$H$15*IF(ISNUMBER($AH2518),AS2518,0)+'01_指標庫'!$H$16*IF(ISNUMBER($K2518),P2518,0)+'01_指標庫'!$H$17*IF(ISNUMBER($AI2518),AT2518,0)+'01_指標庫'!$H$18*IF(ISNUMBER($AJ2518),AU2518,0)+'01_指標庫'!$H$19*IF(ISNUMBER($AK2518),AV2518,0)+'01_指標庫'!$H$20*IF(ISNUMBER($BB2518),BB2518,0)+'01_指標庫'!$H$21*IF(ISNUMBER($BC2518),BC2518,0))/AW2518,1))</f>
        <v>51.9</v>
      </c>
      <c r="AY2518" s="71">
        <v>589.5</v>
      </c>
      <c r="AZ2518" s="71">
        <v>581.70000000000005</v>
      </c>
      <c r="BA2518" s="66">
        <f t="shared" si="914"/>
        <v>-4.1915970156145566E-3</v>
      </c>
      <c r="BB2518">
        <f t="shared" si="915"/>
        <v>0</v>
      </c>
      <c r="BC2518">
        <f t="shared" si="916"/>
        <v>0</v>
      </c>
    </row>
    <row r="2519" spans="1:55" ht="15" customHeight="1">
      <c r="A2519" s="56">
        <v>2515</v>
      </c>
      <c r="B2519" s="57">
        <v>46213</v>
      </c>
      <c r="C2519" s="56">
        <v>2026</v>
      </c>
      <c r="D2519" s="58" t="s">
        <v>234</v>
      </c>
      <c r="E2519" s="59">
        <v>29825.11</v>
      </c>
      <c r="F2519" s="60">
        <v>0.13752900000000001</v>
      </c>
      <c r="G2519" s="60">
        <v>-2.725E-2</v>
      </c>
      <c r="H2519" s="61">
        <v>0.67349999999999999</v>
      </c>
      <c r="I2519" s="80">
        <v>270</v>
      </c>
      <c r="J2519" s="81" t="s">
        <v>241</v>
      </c>
      <c r="K2519" s="63">
        <v>15.03</v>
      </c>
      <c r="L2519" s="56">
        <f t="shared" si="894"/>
        <v>100</v>
      </c>
      <c r="M2519" s="56">
        <f t="shared" si="895"/>
        <v>100</v>
      </c>
      <c r="N2519" s="56">
        <f t="shared" si="896"/>
        <v>100</v>
      </c>
      <c r="O2519" s="56">
        <f t="shared" si="897"/>
        <v>100</v>
      </c>
      <c r="P2519" s="56">
        <f t="shared" si="898"/>
        <v>100</v>
      </c>
      <c r="Q2519" s="63"/>
      <c r="R2519" s="56"/>
      <c r="S2519" s="60">
        <f t="shared" si="911"/>
        <v>3.2969916338965177E-3</v>
      </c>
      <c r="T2519" s="64">
        <f t="shared" si="912"/>
        <v>-5.1136363636363646E-2</v>
      </c>
      <c r="V2519" s="65"/>
      <c r="W2519" s="65"/>
      <c r="Y2519" s="15" t="str">
        <f t="shared" si="899"/>
        <v>UNCERTAIN</v>
      </c>
      <c r="AA2519" s="66">
        <f t="shared" si="913"/>
        <v>0.12092020481793897</v>
      </c>
      <c r="AB2519">
        <f>LOOKUP($B2519,'07_L1政策步階'!$A$4:$A$14,'07_L1政策步階'!$C$4:$C$14)</f>
        <v>-1</v>
      </c>
      <c r="AC2519" s="65"/>
      <c r="AD2519" s="65"/>
      <c r="AE2519" s="65"/>
      <c r="AF2519" s="65"/>
      <c r="AG2519" s="65"/>
      <c r="AH2519" s="65"/>
      <c r="AI2519" s="65"/>
      <c r="AJ2519" s="65"/>
      <c r="AK2519" s="65"/>
      <c r="AL2519">
        <f t="shared" si="900"/>
        <v>100</v>
      </c>
      <c r="AM2519">
        <f t="shared" si="901"/>
        <v>0</v>
      </c>
      <c r="AN2519" t="str">
        <f t="shared" si="902"/>
        <v/>
      </c>
      <c r="AO2519" t="str">
        <f t="shared" si="903"/>
        <v/>
      </c>
      <c r="AP2519" t="str">
        <f t="shared" si="904"/>
        <v/>
      </c>
      <c r="AQ2519" t="str">
        <f t="shared" si="905"/>
        <v/>
      </c>
      <c r="AR2519" t="str">
        <f t="shared" si="906"/>
        <v/>
      </c>
      <c r="AS2519" t="str">
        <f t="shared" si="907"/>
        <v/>
      </c>
      <c r="AT2519" t="str">
        <f t="shared" si="908"/>
        <v/>
      </c>
      <c r="AU2519" t="str">
        <f t="shared" si="909"/>
        <v/>
      </c>
      <c r="AV2519" t="str">
        <f t="shared" si="910"/>
        <v/>
      </c>
      <c r="AW2519">
        <f>'01_指標庫'!$H$4*ISNUMBER($F2519)+'01_指標庫'!$H$5*ISNUMBER($AA2519)+'01_指標庫'!$H$6*ISNUMBER($G2519)+'01_指標庫'!$H$7*ISNUMBER($H2519)+'01_指標庫'!$H$8*ISNUMBER($AF2519)+'01_指標庫'!$H$9*ISNUMBER($AG2519)+'01_指標庫'!$H$10*ISNUMBER($AB2519)+'01_指標庫'!$H$11*ISNUMBER($AC2519)+'01_指標庫'!$H$12*ISNUMBER($AD2519)+'01_指標庫'!$H$13*ISNUMBER($AE2519)+'01_指標庫'!$H$14*ISNUMBER($I2519)+'01_指標庫'!$H$15*ISNUMBER($AH2519)+'01_指標庫'!$H$16*ISNUMBER($K2519)+'01_指標庫'!$H$17*ISNUMBER($AI2519)+'01_指標庫'!$H$18*ISNUMBER($AJ2519)+'01_指標庫'!$H$19*ISNUMBER($AK2519)+'01_指標庫'!$H$20*ISNUMBER($BB2519)+'01_指標庫'!$H$21*ISNUMBER($BC2519)</f>
        <v>77</v>
      </c>
      <c r="AX2519">
        <f>IF(AW2519=0,50,ROUND(('01_指標庫'!$H$4*IF(ISNUMBER($F2519),L2519,0)+'01_指標庫'!$H$5*IF(ISNUMBER($AA2519),AL2519,0)+'01_指標庫'!$H$6*IF(ISNUMBER($G2519),M2519,0)+'01_指標庫'!$H$7*IF(ISNUMBER($H2519),N2519,0)+'01_指標庫'!$H$8*IF(ISNUMBER($AF2519),AQ2519,0)+'01_指標庫'!$H$9*IF(ISNUMBER($AG2519),AR2519,0)+'01_指標庫'!$H$10*IF(ISNUMBER($AB2519),AM2519,0)+'01_指標庫'!$H$11*IF(ISNUMBER($AC2519),AN2519,0)+'01_指標庫'!$H$12*IF(ISNUMBER($AD2519),AO2519,0)+'01_指標庫'!$H$13*IF(ISNUMBER($AE2519),AP2519,0)+'01_指標庫'!$H$14*IF(ISNUMBER($I2519),O2519,0)+'01_指標庫'!$H$15*IF(ISNUMBER($AH2519),AS2519,0)+'01_指標庫'!$H$16*IF(ISNUMBER($K2519),P2519,0)+'01_指標庫'!$H$17*IF(ISNUMBER($AI2519),AT2519,0)+'01_指標庫'!$H$18*IF(ISNUMBER($AJ2519),AU2519,0)+'01_指標庫'!$H$19*IF(ISNUMBER($AK2519),AV2519,0)+'01_指標庫'!$H$20*IF(ISNUMBER($BB2519),BB2519,0)+'01_指標庫'!$H$21*IF(ISNUMBER($BC2519),BC2519,0))/AW2519,1))</f>
        <v>55.8</v>
      </c>
      <c r="AY2519" s="71">
        <v>571.99</v>
      </c>
      <c r="AZ2519" s="71">
        <v>581.34</v>
      </c>
      <c r="BA2519" s="66">
        <f t="shared" si="914"/>
        <v>-2.1353228867544427E-3</v>
      </c>
      <c r="BB2519">
        <f t="shared" si="915"/>
        <v>50</v>
      </c>
      <c r="BC2519">
        <f t="shared" si="916"/>
        <v>0</v>
      </c>
    </row>
  </sheetData>
  <mergeCells count="2">
    <mergeCell ref="A1:S1"/>
    <mergeCell ref="A2:S2"/>
  </mergeCells>
  <phoneticPr fontId="53" type="noConversion"/>
  <conditionalFormatting sqref="L5:P2519">
    <cfRule type="cellIs" dxfId="15" priority="8" operator="equal">
      <formula>100</formula>
    </cfRule>
    <cfRule type="cellIs" dxfId="14" priority="9" operator="equal">
      <formula>50</formula>
    </cfRule>
    <cfRule type="cellIs" dxfId="13" priority="10" operator="equal">
      <formula>0</formula>
    </cfRule>
  </conditionalFormatting>
  <conditionalFormatting sqref="R5:R2519">
    <cfRule type="cellIs" dxfId="12" priority="2" operator="equal">
      <formula>"EASY"</formula>
    </cfRule>
    <cfRule type="cellIs" dxfId="11" priority="3" operator="equal">
      <formula>"UNCERTAIN"</formula>
    </cfRule>
    <cfRule type="cellIs" dxfId="10" priority="4" operator="equal">
      <formula>"HARD"</formula>
    </cfRule>
    <cfRule type="cellIs" dxfId="9" priority="6" operator="equal">
      <formula>"UNCERTAIN"</formula>
    </cfRule>
  </conditionalFormatting>
  <conditionalFormatting sqref="Y5:Y2519">
    <cfRule type="cellIs" dxfId="8" priority="23" operator="equal">
      <formula>"EASY"</formula>
    </cfRule>
    <cfRule type="cellIs" dxfId="7" priority="24" operator="equal">
      <formula>"UNCERTAIN"</formula>
    </cfRule>
    <cfRule type="cellIs" dxfId="6" priority="25" operator="equal">
      <formula>"HARD"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zoomScaleNormal="100" workbookViewId="0"/>
  </sheetViews>
  <sheetFormatPr defaultColWidth="8.6328125" defaultRowHeight="14.5"/>
  <cols>
    <col min="1" max="1" width="9" style="15" customWidth="1"/>
    <col min="2" max="2" width="11" style="15" customWidth="1"/>
    <col min="3" max="3" width="9" style="15" customWidth="1"/>
    <col min="4" max="4" width="12" style="15" customWidth="1"/>
    <col min="5" max="8" width="9" style="15" customWidth="1"/>
    <col min="9" max="9" width="10" style="15" customWidth="1"/>
  </cols>
  <sheetData>
    <row r="1" spans="1:9" ht="19.5" customHeight="1">
      <c r="A1" s="7" t="s">
        <v>242</v>
      </c>
      <c r="B1" s="7"/>
      <c r="C1" s="7"/>
      <c r="D1" s="7"/>
      <c r="E1" s="7"/>
      <c r="F1" s="7"/>
      <c r="G1" s="7"/>
      <c r="H1" s="7"/>
      <c r="I1" s="7"/>
    </row>
    <row r="3" spans="1:9" ht="15" customHeight="1">
      <c r="A3" s="82" t="s">
        <v>188</v>
      </c>
      <c r="B3" s="82" t="s">
        <v>243</v>
      </c>
      <c r="C3" s="83" t="s">
        <v>244</v>
      </c>
      <c r="D3" s="83" t="s">
        <v>245</v>
      </c>
      <c r="E3" s="83" t="s">
        <v>246</v>
      </c>
      <c r="F3" s="83" t="s">
        <v>247</v>
      </c>
      <c r="G3" s="83" t="s">
        <v>248</v>
      </c>
      <c r="H3" s="83" t="s">
        <v>249</v>
      </c>
      <c r="I3" s="82" t="s">
        <v>250</v>
      </c>
    </row>
    <row r="4" spans="1:9" ht="15" customHeight="1">
      <c r="A4" s="84" t="s">
        <v>251</v>
      </c>
      <c r="B4" s="85">
        <f>COUNTIF('02A_每日分段'!$C$5:$C$2519,VALUE(A4))</f>
        <v>123</v>
      </c>
      <c r="C4" s="85">
        <f>COUNTIFS('02A_每日分段'!$C$5:$C$2519,VALUE(A4),'02A_每日分段'!$Y$5:$Y$2519,"EASY")</f>
        <v>103</v>
      </c>
      <c r="D4" s="85">
        <f>COUNTIFS('02A_每日分段'!$C$5:$C$2519,VALUE(A4),'02A_每日分段'!$Y$5:$Y$2519,"UNCERTAIN")</f>
        <v>20</v>
      </c>
      <c r="E4" s="85">
        <f>COUNTIFS('02A_每日分段'!$C$5:$C$2519,VALUE(A4),'02A_每日分段'!$Y$5:$Y$2519,"HARD")</f>
        <v>0</v>
      </c>
      <c r="F4" s="86">
        <f t="shared" ref="F4:F14" si="0">IF(B4=0,"",C4/B4)</f>
        <v>0.83739837398373984</v>
      </c>
      <c r="G4" s="86">
        <f t="shared" ref="G4:G14" si="1">IF(B4=0,"",D4/B4)</f>
        <v>0.16260162601626016</v>
      </c>
      <c r="H4" s="86">
        <f t="shared" ref="H4:H14" si="2">IF(B4=0,"",E4/B4)</f>
        <v>0</v>
      </c>
      <c r="I4" s="87">
        <f>ROUND(AVERAGEIFS('02A_每日分段'!$AX$5:$AX$2519,'02A_每日分段'!$C$5:$C$2519,VALUE(A4)),1)</f>
        <v>72.099999999999994</v>
      </c>
    </row>
    <row r="5" spans="1:9" ht="15" customHeight="1">
      <c r="A5" s="84" t="s">
        <v>252</v>
      </c>
      <c r="B5" s="85">
        <f>COUNTIF('02A_每日分段'!$C$5:$C$2519,VALUE(A5))</f>
        <v>251</v>
      </c>
      <c r="C5" s="85">
        <f>COUNTIFS('02A_每日分段'!$C$5:$C$2519,VALUE(A5),'02A_每日分段'!$Y$5:$Y$2519,"EASY")</f>
        <v>245</v>
      </c>
      <c r="D5" s="85">
        <f>COUNTIFS('02A_每日分段'!$C$5:$C$2519,VALUE(A5),'02A_每日分段'!$Y$5:$Y$2519,"UNCERTAIN")</f>
        <v>6</v>
      </c>
      <c r="E5" s="85">
        <f>COUNTIFS('02A_每日分段'!$C$5:$C$2519,VALUE(A5),'02A_每日分段'!$Y$5:$Y$2519,"HARD")</f>
        <v>0</v>
      </c>
      <c r="F5" s="86">
        <f t="shared" si="0"/>
        <v>0.9760956175298805</v>
      </c>
      <c r="G5" s="86">
        <f t="shared" si="1"/>
        <v>2.3904382470119521E-2</v>
      </c>
      <c r="H5" s="86">
        <f t="shared" si="2"/>
        <v>0</v>
      </c>
      <c r="I5" s="87">
        <f>ROUND(AVERAGEIFS('02A_每日分段'!$AX$5:$AX$2519,'02A_每日分段'!$C$5:$C$2519,VALUE(A5)),1)</f>
        <v>76.2</v>
      </c>
    </row>
    <row r="6" spans="1:9" ht="15" customHeight="1">
      <c r="A6" s="84" t="s">
        <v>253</v>
      </c>
      <c r="B6" s="85">
        <f>COUNTIF('02A_每日分段'!$C$5:$C$2519,VALUE(A6))</f>
        <v>251</v>
      </c>
      <c r="C6" s="85">
        <f>COUNTIFS('02A_每日分段'!$C$5:$C$2519,VALUE(A6),'02A_每日分段'!$Y$5:$Y$2519,"EASY")</f>
        <v>173</v>
      </c>
      <c r="D6" s="85">
        <f>COUNTIFS('02A_每日分段'!$C$5:$C$2519,VALUE(A6),'02A_每日分段'!$Y$5:$Y$2519,"UNCERTAIN")</f>
        <v>45</v>
      </c>
      <c r="E6" s="85">
        <f>COUNTIFS('02A_每日分段'!$C$5:$C$2519,VALUE(A6),'02A_每日分段'!$Y$5:$Y$2519,"HARD")</f>
        <v>33</v>
      </c>
      <c r="F6" s="86">
        <f t="shared" si="0"/>
        <v>0.68924302788844627</v>
      </c>
      <c r="G6" s="86">
        <f t="shared" si="1"/>
        <v>0.17928286852589642</v>
      </c>
      <c r="H6" s="86">
        <f t="shared" si="2"/>
        <v>0.13147410358565736</v>
      </c>
      <c r="I6" s="87">
        <f>ROUND(AVERAGEIFS('02A_每日分段'!$AX$5:$AX$2519,'02A_每日分段'!$C$5:$C$2519,VALUE(A6)),1)</f>
        <v>69.3</v>
      </c>
    </row>
    <row r="7" spans="1:9" ht="15" customHeight="1">
      <c r="A7" s="84" t="s">
        <v>254</v>
      </c>
      <c r="B7" s="85">
        <f>COUNTIF('02A_每日分段'!$C$5:$C$2519,VALUE(A7))</f>
        <v>252</v>
      </c>
      <c r="C7" s="85">
        <f>COUNTIFS('02A_每日分段'!$C$5:$C$2519,VALUE(A7),'02A_每日分段'!$Y$5:$Y$2519,"EASY")</f>
        <v>190</v>
      </c>
      <c r="D7" s="85">
        <f>COUNTIFS('02A_每日分段'!$C$5:$C$2519,VALUE(A7),'02A_每日分段'!$Y$5:$Y$2519,"UNCERTAIN")</f>
        <v>51</v>
      </c>
      <c r="E7" s="85">
        <f>COUNTIFS('02A_每日分段'!$C$5:$C$2519,VALUE(A7),'02A_每日分段'!$Y$5:$Y$2519,"HARD")</f>
        <v>11</v>
      </c>
      <c r="F7" s="86">
        <f t="shared" si="0"/>
        <v>0.75396825396825395</v>
      </c>
      <c r="G7" s="86">
        <f t="shared" si="1"/>
        <v>0.20238095238095238</v>
      </c>
      <c r="H7" s="86">
        <f t="shared" si="2"/>
        <v>4.3650793650793648E-2</v>
      </c>
      <c r="I7" s="87">
        <f>ROUND(AVERAGEIFS('02A_每日分段'!$AX$5:$AX$2519,'02A_每日分段'!$C$5:$C$2519,VALUE(A7)),1)</f>
        <v>76.7</v>
      </c>
    </row>
    <row r="8" spans="1:9" ht="15" customHeight="1">
      <c r="A8" s="84" t="s">
        <v>255</v>
      </c>
      <c r="B8" s="85">
        <f>COUNTIF('02A_每日分段'!$C$5:$C$2519,VALUE(A8))</f>
        <v>253</v>
      </c>
      <c r="C8" s="85">
        <f>COUNTIFS('02A_每日分段'!$C$5:$C$2519,VALUE(A8),'02A_每日分段'!$Y$5:$Y$2519,"EASY")</f>
        <v>125</v>
      </c>
      <c r="D8" s="85">
        <f>COUNTIFS('02A_每日分段'!$C$5:$C$2519,VALUE(A8),'02A_每日分段'!$Y$5:$Y$2519,"UNCERTAIN")</f>
        <v>106</v>
      </c>
      <c r="E8" s="85">
        <f>COUNTIFS('02A_每日分段'!$C$5:$C$2519,VALUE(A8),'02A_每日分段'!$Y$5:$Y$2519,"HARD")</f>
        <v>22</v>
      </c>
      <c r="F8" s="86">
        <f t="shared" si="0"/>
        <v>0.49407114624505927</v>
      </c>
      <c r="G8" s="86">
        <f t="shared" si="1"/>
        <v>0.4189723320158103</v>
      </c>
      <c r="H8" s="86">
        <f t="shared" si="2"/>
        <v>8.6956521739130432E-2</v>
      </c>
      <c r="I8" s="87">
        <f>ROUND(AVERAGEIFS('02A_每日分段'!$AX$5:$AX$2519,'02A_每日分段'!$C$5:$C$2519,VALUE(A8)),1)</f>
        <v>65.599999999999994</v>
      </c>
    </row>
    <row r="9" spans="1:9" ht="15" customHeight="1">
      <c r="A9" s="84" t="s">
        <v>256</v>
      </c>
      <c r="B9" s="85">
        <f>COUNTIF('02A_每日分段'!$C$5:$C$2519,VALUE(A9))</f>
        <v>252</v>
      </c>
      <c r="C9" s="85">
        <f>COUNTIFS('02A_每日分段'!$C$5:$C$2519,VALUE(A9),'02A_每日分段'!$Y$5:$Y$2519,"EASY")</f>
        <v>223</v>
      </c>
      <c r="D9" s="85">
        <f>COUNTIFS('02A_每日分段'!$C$5:$C$2519,VALUE(A9),'02A_每日分段'!$Y$5:$Y$2519,"UNCERTAIN")</f>
        <v>29</v>
      </c>
      <c r="E9" s="85">
        <f>COUNTIFS('02A_每日分段'!$C$5:$C$2519,VALUE(A9),'02A_每日分段'!$Y$5:$Y$2519,"HARD")</f>
        <v>0</v>
      </c>
      <c r="F9" s="86">
        <f t="shared" si="0"/>
        <v>0.88492063492063489</v>
      </c>
      <c r="G9" s="86">
        <f t="shared" si="1"/>
        <v>0.11507936507936507</v>
      </c>
      <c r="H9" s="86">
        <f t="shared" si="2"/>
        <v>0</v>
      </c>
      <c r="I9" s="87">
        <f>ROUND(AVERAGEIFS('02A_每日分段'!$AX$5:$AX$2519,'02A_每日分段'!$C$5:$C$2519,VALUE(A9)),1)</f>
        <v>81.900000000000006</v>
      </c>
    </row>
    <row r="10" spans="1:9" ht="15" customHeight="1">
      <c r="A10" s="84" t="s">
        <v>257</v>
      </c>
      <c r="B10" s="85">
        <f>COUNTIF('02A_每日分段'!$C$5:$C$2519,VALUE(A10))</f>
        <v>251</v>
      </c>
      <c r="C10" s="85">
        <f>COUNTIFS('02A_每日分段'!$C$5:$C$2519,VALUE(A10),'02A_每日分段'!$Y$5:$Y$2519,"EASY")</f>
        <v>11</v>
      </c>
      <c r="D10" s="85">
        <f>COUNTIFS('02A_每日分段'!$C$5:$C$2519,VALUE(A10),'02A_每日分段'!$Y$5:$Y$2519,"UNCERTAIN")</f>
        <v>24</v>
      </c>
      <c r="E10" s="85">
        <f>COUNTIFS('02A_每日分段'!$C$5:$C$2519,VALUE(A10),'02A_每日分段'!$Y$5:$Y$2519,"HARD")</f>
        <v>216</v>
      </c>
      <c r="F10" s="86">
        <f t="shared" si="0"/>
        <v>4.3824701195219126E-2</v>
      </c>
      <c r="G10" s="86">
        <f t="shared" si="1"/>
        <v>9.5617529880478086E-2</v>
      </c>
      <c r="H10" s="86">
        <f t="shared" si="2"/>
        <v>0.8605577689243028</v>
      </c>
      <c r="I10" s="87">
        <f>ROUND(AVERAGEIFS('02A_每日分段'!$AX$5:$AX$2519,'02A_每日分段'!$C$5:$C$2519,VALUE(A10)),1)</f>
        <v>23.5</v>
      </c>
    </row>
    <row r="11" spans="1:9" ht="15" customHeight="1">
      <c r="A11" s="84" t="s">
        <v>258</v>
      </c>
      <c r="B11" s="85">
        <f>COUNTIF('02A_每日分段'!$C$5:$C$2519,VALUE(A11))</f>
        <v>250</v>
      </c>
      <c r="C11" s="85">
        <f>COUNTIFS('02A_每日分段'!$C$5:$C$2519,VALUE(A11),'02A_每日分段'!$Y$5:$Y$2519,"EASY")</f>
        <v>155</v>
      </c>
      <c r="D11" s="85">
        <f>COUNTIFS('02A_每日分段'!$C$5:$C$2519,VALUE(A11),'02A_每日分段'!$Y$5:$Y$2519,"UNCERTAIN")</f>
        <v>88</v>
      </c>
      <c r="E11" s="85">
        <f>COUNTIFS('02A_每日分段'!$C$5:$C$2519,VALUE(A11),'02A_每日分段'!$Y$5:$Y$2519,"HARD")</f>
        <v>7</v>
      </c>
      <c r="F11" s="86">
        <f t="shared" si="0"/>
        <v>0.62</v>
      </c>
      <c r="G11" s="86">
        <f t="shared" si="1"/>
        <v>0.35199999999999998</v>
      </c>
      <c r="H11" s="86">
        <f t="shared" si="2"/>
        <v>2.8000000000000001E-2</v>
      </c>
      <c r="I11" s="87">
        <f>ROUND(AVERAGEIFS('02A_每日分段'!$AX$5:$AX$2519,'02A_每日分段'!$C$5:$C$2519,VALUE(A11)),1)</f>
        <v>71.099999999999994</v>
      </c>
    </row>
    <row r="12" spans="1:9" ht="15" customHeight="1">
      <c r="A12" s="84" t="s">
        <v>259</v>
      </c>
      <c r="B12" s="85">
        <f>COUNTIF('02A_每日分段'!$C$5:$C$2519,VALUE(A12))</f>
        <v>252</v>
      </c>
      <c r="C12" s="85">
        <f>COUNTIFS('02A_每日分段'!$C$5:$C$2519,VALUE(A12),'02A_每日分段'!$Y$5:$Y$2519,"EASY")</f>
        <v>241</v>
      </c>
      <c r="D12" s="85">
        <f>COUNTIFS('02A_每日分段'!$C$5:$C$2519,VALUE(A12),'02A_每日分段'!$Y$5:$Y$2519,"UNCERTAIN")</f>
        <v>11</v>
      </c>
      <c r="E12" s="85">
        <f>COUNTIFS('02A_每日分段'!$C$5:$C$2519,VALUE(A12),'02A_每日分段'!$Y$5:$Y$2519,"HARD")</f>
        <v>0</v>
      </c>
      <c r="F12" s="86">
        <f t="shared" si="0"/>
        <v>0.95634920634920639</v>
      </c>
      <c r="G12" s="86">
        <f t="shared" si="1"/>
        <v>4.3650793650793648E-2</v>
      </c>
      <c r="H12" s="86">
        <f t="shared" si="2"/>
        <v>0</v>
      </c>
      <c r="I12" s="87">
        <f>ROUND(AVERAGEIFS('02A_每日分段'!$AX$5:$AX$2519,'02A_每日分段'!$C$5:$C$2519,VALUE(A12)),1)</f>
        <v>87.6</v>
      </c>
    </row>
    <row r="13" spans="1:9" ht="15" customHeight="1">
      <c r="A13" s="84" t="s">
        <v>260</v>
      </c>
      <c r="B13" s="85">
        <f>COUNTIF('02A_每日分段'!$C$5:$C$2519,VALUE(A13))</f>
        <v>250</v>
      </c>
      <c r="C13" s="85">
        <f>COUNTIFS('02A_每日分段'!$C$5:$C$2519,VALUE(A13),'02A_每日分段'!$Y$5:$Y$2519,"EASY")</f>
        <v>197</v>
      </c>
      <c r="D13" s="85">
        <f>COUNTIFS('02A_每日分段'!$C$5:$C$2519,VALUE(A13),'02A_每日分段'!$Y$5:$Y$2519,"UNCERTAIN")</f>
        <v>26</v>
      </c>
      <c r="E13" s="85">
        <f>COUNTIFS('02A_每日分段'!$C$5:$C$2519,VALUE(A13),'02A_每日分段'!$Y$5:$Y$2519,"HARD")</f>
        <v>27</v>
      </c>
      <c r="F13" s="86">
        <f t="shared" si="0"/>
        <v>0.78800000000000003</v>
      </c>
      <c r="G13" s="86">
        <f t="shared" si="1"/>
        <v>0.104</v>
      </c>
      <c r="H13" s="86">
        <f t="shared" si="2"/>
        <v>0.108</v>
      </c>
      <c r="I13" s="87">
        <f>ROUND(AVERAGEIFS('02A_每日分段'!$AX$5:$AX$2519,'02A_每日分段'!$C$5:$C$2519,VALUE(A13)),1)</f>
        <v>77.8</v>
      </c>
    </row>
    <row r="14" spans="1:9" ht="15" customHeight="1">
      <c r="A14" s="84" t="s">
        <v>261</v>
      </c>
      <c r="B14" s="85">
        <f>COUNTIF('02A_每日分段'!$C$5:$C$2519,VALUE(A14))</f>
        <v>130</v>
      </c>
      <c r="C14" s="85">
        <f>COUNTIFS('02A_每日分段'!$C$5:$C$2519,VALUE(A14),'02A_每日分段'!$Y$5:$Y$2519,"EASY")</f>
        <v>94</v>
      </c>
      <c r="D14" s="85">
        <f>COUNTIFS('02A_每日分段'!$C$5:$C$2519,VALUE(A14),'02A_每日分段'!$Y$5:$Y$2519,"UNCERTAIN")</f>
        <v>35</v>
      </c>
      <c r="E14" s="85">
        <f>COUNTIFS('02A_每日分段'!$C$5:$C$2519,VALUE(A14),'02A_每日分段'!$Y$5:$Y$2519,"HARD")</f>
        <v>1</v>
      </c>
      <c r="F14" s="86">
        <f t="shared" si="0"/>
        <v>0.72307692307692306</v>
      </c>
      <c r="G14" s="86">
        <f t="shared" si="1"/>
        <v>0.26923076923076922</v>
      </c>
      <c r="H14" s="86">
        <f t="shared" si="2"/>
        <v>7.6923076923076927E-3</v>
      </c>
      <c r="I14" s="87">
        <f>ROUND(AVERAGEIFS('02A_每日分段'!$AX$5:$AX$2519,'02A_每日分段'!$C$5:$C$2519,VALUE(A14)),1)</f>
        <v>81.2</v>
      </c>
    </row>
    <row r="15" spans="1:9" ht="15" customHeight="1">
      <c r="A15" s="88" t="s">
        <v>262</v>
      </c>
      <c r="B15" s="88">
        <f>SUM(B4:B14)</f>
        <v>2515</v>
      </c>
      <c r="C15" s="88">
        <f>SUM(C4:C14)</f>
        <v>1757</v>
      </c>
      <c r="D15" s="88">
        <f>SUM(D4:D14)</f>
        <v>441</v>
      </c>
      <c r="E15" s="88">
        <f>SUM(E4:E14)</f>
        <v>317</v>
      </c>
      <c r="F15" s="89">
        <f>C15/B15</f>
        <v>0.69860834990059639</v>
      </c>
      <c r="G15" s="89">
        <f>D15/B15</f>
        <v>0.17534791252485091</v>
      </c>
      <c r="H15" s="89">
        <f>E15/B15</f>
        <v>0.12604373757455267</v>
      </c>
      <c r="I15" s="90">
        <f>ROUND(AVERAGE('02A_每日分段'!$AX$5:$AX$2519),1)</f>
        <v>70.599999999999994</v>
      </c>
    </row>
    <row r="16" spans="1:9" ht="15" customHeight="1">
      <c r="B16" s="91"/>
      <c r="C16" s="91"/>
      <c r="D16" s="91"/>
      <c r="E16" s="91"/>
      <c r="F16" s="91"/>
      <c r="G16" s="91"/>
      <c r="H16" s="91"/>
      <c r="I16" s="91"/>
    </row>
    <row r="17" spans="1:9" ht="16.5" customHeight="1">
      <c r="A17" s="92" t="s">
        <v>263</v>
      </c>
      <c r="B17" s="91"/>
      <c r="C17" s="91"/>
      <c r="D17" s="91"/>
      <c r="E17" s="91"/>
      <c r="F17" s="91"/>
      <c r="G17" s="91"/>
      <c r="H17" s="91"/>
      <c r="I17" s="91"/>
    </row>
    <row r="18" spans="1:9" ht="25.5" customHeight="1">
      <c r="A18" s="6" t="s">
        <v>264</v>
      </c>
      <c r="B18" s="6"/>
      <c r="C18" s="6"/>
      <c r="D18" s="6"/>
      <c r="E18" s="93" t="str">
        <f>COUNTIFS('02A_每日分段'!$B$5:$B$2519,"&gt;="&amp;DATE(2026,4,4),'02A_每日分段'!$B$5:$B$2519,"&lt;="&amp;DATE(2026,5,14),'02A_每日分段'!$Y$5:$Y$2519,"EASY")&amp;" / "&amp;COUNTIFS('02A_每日分段'!$B$5:$B$2519,"&gt;="&amp;DATE(2026,4,4),'02A_每日分段'!$B$5:$B$2519,"&lt;="&amp;DATE(2026,5,14),'02A_每日分段'!$Y$5:$Y$2519,"UNCERTAIN")&amp;" / "&amp;COUNTIFS('02A_每日分段'!$B$5:$B$2519,"&gt;="&amp;DATE(2026,4,4),'02A_每日分段'!$B$5:$B$2519,"&lt;="&amp;DATE(2026,5,14),'02A_每日分段'!$Y$5:$Y$2519,"HARD")&amp;"  EASY%="&amp;TEXT(COUNTIFS('02A_每日分段'!$B$5:$B$2519,"&gt;="&amp;DATE(2026,4,4),'02A_每日分段'!$B$5:$B$2519,"&lt;="&amp;DATE(2026,5,14),'02A_每日分段'!$Y$5:$Y$2519,"EASY")/COUNTIFS('02A_每日分段'!$B$5:$B$2519,"&gt;="&amp;DATE(2026,4,4),'02A_每日分段'!$B$5:$B$2519,"&lt;="&amp;DATE(2026,5,14)),"0.0%")</f>
        <v>27 / 2 / 0  EASY%=93.1%</v>
      </c>
      <c r="F18" s="91"/>
      <c r="G18" s="91"/>
      <c r="H18" s="91"/>
      <c r="I18" s="91"/>
    </row>
    <row r="19" spans="1:9" ht="25.5" customHeight="1">
      <c r="A19" s="6" t="s">
        <v>265</v>
      </c>
      <c r="B19" s="6"/>
      <c r="C19" s="6"/>
      <c r="D19" s="6"/>
      <c r="E19" s="93" t="str">
        <f>INDEX('02A_每日分段'!$Y$5:$Y$2519,MATCH(DATE(2026,6,4),'02A_每日分段'!$B$5:$B$2519,0))</f>
        <v>UNCERTAIN</v>
      </c>
      <c r="F19" s="91"/>
      <c r="G19" s="91"/>
      <c r="H19" s="91"/>
      <c r="I19" s="91"/>
    </row>
    <row r="20" spans="1:9" ht="25.5" customHeight="1">
      <c r="A20" s="6" t="s">
        <v>266</v>
      </c>
      <c r="B20" s="6"/>
      <c r="C20" s="6"/>
      <c r="D20" s="6"/>
      <c r="E20" s="93">
        <f>COUNTIFS('02A_每日分段'!$B$5:$B$2519,"&gt;="&amp;DATE(2026,6,4),'02A_每日分段'!$Y$5:$Y$2519,"EASY")</f>
        <v>6</v>
      </c>
      <c r="F20" s="91"/>
      <c r="G20" s="91"/>
      <c r="H20" s="91"/>
      <c r="I20" s="91"/>
    </row>
    <row r="21" spans="1:9" ht="25.5" customHeight="1">
      <c r="A21" s="6" t="s">
        <v>267</v>
      </c>
      <c r="B21" s="6"/>
      <c r="C21" s="6"/>
      <c r="D21" s="6"/>
      <c r="E21" s="93" t="str">
        <f>COUNTIFS('02A_每日分段'!$B$5:$B$2519,"&gt;="&amp;DATE(2025,5,1),'02A_每日分段'!$B$5:$B$2519,"&lt;="&amp;DATE(2025,10,31),'02A_每日分段'!$Y$5:$Y$2519,"EASY")&amp;" / "&amp;COUNTIFS('02A_每日分段'!$B$5:$B$2519,"&gt;="&amp;DATE(2025,5,1),'02A_每日分段'!$B$5:$B$2519,"&lt;="&amp;DATE(2025,10,31),'02A_每日分段'!$Y$5:$Y$2519,"UNCERTAIN")&amp;" / "&amp;COUNTIFS('02A_每日分段'!$B$5:$B$2519,"&gt;="&amp;DATE(2025,5,1),'02A_每日分段'!$B$5:$B$2519,"&lt;="&amp;DATE(2025,10,31),'02A_每日分段'!$Y$5:$Y$2519,"HARD")&amp;"  EASY%="&amp;TEXT(COUNTIFS('02A_每日分段'!$B$5:$B$2519,"&gt;="&amp;DATE(2025,5,1),'02A_每日分段'!$B$5:$B$2519,"&lt;="&amp;DATE(2025,10,31),'02A_每日分段'!$Y$5:$Y$2519,"EASY")/COUNTIFS('02A_每日分段'!$B$5:$B$2519,"&gt;="&amp;DATE(2025,5,1),'02A_每日分段'!$B$5:$B$2519,"&lt;="&amp;DATE(2025,10,31)),"0.0%")</f>
        <v>120 / 8 / 0  EASY%=93.8%</v>
      </c>
      <c r="F21" s="91"/>
      <c r="G21" s="91"/>
      <c r="H21" s="91"/>
      <c r="I21" s="91"/>
    </row>
    <row r="22" spans="1:9" ht="25.5" customHeight="1">
      <c r="A22" s="5" t="s">
        <v>268</v>
      </c>
      <c r="B22" s="5"/>
      <c r="C22" s="5"/>
      <c r="D22" s="5"/>
      <c r="E22" s="93" t="str">
        <f>INDEX('02A_每日分段'!$Y$5:$Y$2519,MATCH(DATE(2026,6,3),'02A_每日分段'!$B$5:$B$2519,0))</f>
        <v>EASY</v>
      </c>
    </row>
  </sheetData>
  <mergeCells count="6">
    <mergeCell ref="A22:D22"/>
    <mergeCell ref="A1:I1"/>
    <mergeCell ref="A18:D18"/>
    <mergeCell ref="A19:D19"/>
    <mergeCell ref="A20:D20"/>
    <mergeCell ref="A21:D21"/>
  </mergeCells>
  <phoneticPr fontId="5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zoomScaleNormal="100" workbookViewId="0"/>
  </sheetViews>
  <sheetFormatPr defaultColWidth="8.6328125" defaultRowHeight="14.5"/>
  <cols>
    <col min="1" max="1" width="24" style="15" customWidth="1"/>
    <col min="2" max="2" width="9" style="15" customWidth="1"/>
    <col min="3" max="3" width="16" style="15" customWidth="1"/>
    <col min="4" max="4" width="12" style="15" customWidth="1"/>
    <col min="5" max="5" width="13" style="15" customWidth="1"/>
    <col min="6" max="6" width="15" style="15" customWidth="1"/>
    <col min="7" max="8" width="13" style="15" customWidth="1"/>
    <col min="9" max="9" width="26" style="15" customWidth="1"/>
    <col min="10" max="10" width="34" style="15" customWidth="1"/>
  </cols>
  <sheetData>
    <row r="1" spans="1:10" ht="24" customHeight="1">
      <c r="A1" s="13" t="s">
        <v>269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.5" customHeight="1">
      <c r="A2" s="4" t="s">
        <v>270</v>
      </c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>
      <c r="A3" s="37" t="s">
        <v>271</v>
      </c>
    </row>
    <row r="4" spans="1:10" ht="16.5" customHeight="1">
      <c r="A4" s="23" t="s">
        <v>272</v>
      </c>
      <c r="B4" s="23" t="s">
        <v>273</v>
      </c>
      <c r="C4" s="23" t="s">
        <v>274</v>
      </c>
      <c r="D4" s="23" t="s">
        <v>275</v>
      </c>
      <c r="E4" s="22" t="s">
        <v>19</v>
      </c>
      <c r="F4" s="22" t="s">
        <v>20</v>
      </c>
      <c r="G4" s="22" t="s">
        <v>21</v>
      </c>
      <c r="H4" s="23" t="s">
        <v>276</v>
      </c>
      <c r="I4" s="23" t="s">
        <v>25</v>
      </c>
      <c r="J4" s="23" t="s">
        <v>277</v>
      </c>
    </row>
    <row r="5" spans="1:10" ht="33.75" customHeight="1">
      <c r="A5" s="17" t="s">
        <v>278</v>
      </c>
      <c r="B5" s="17" t="s">
        <v>279</v>
      </c>
      <c r="C5" s="94">
        <v>29825.11</v>
      </c>
      <c r="D5" s="30" t="s">
        <v>280</v>
      </c>
      <c r="I5" s="24" t="s">
        <v>51</v>
      </c>
      <c r="J5" s="24" t="s">
        <v>281</v>
      </c>
    </row>
    <row r="6" spans="1:10" ht="33.75" customHeight="1">
      <c r="A6" s="17" t="s">
        <v>282</v>
      </c>
      <c r="B6" s="17" t="s">
        <v>279</v>
      </c>
      <c r="C6" s="95">
        <v>30660.6</v>
      </c>
      <c r="D6" s="30" t="s">
        <v>283</v>
      </c>
      <c r="I6" s="24" t="s">
        <v>51</v>
      </c>
      <c r="J6" s="17" t="s">
        <v>284</v>
      </c>
    </row>
    <row r="7" spans="1:10" ht="33.75" customHeight="1">
      <c r="A7" s="24" t="s">
        <v>285</v>
      </c>
      <c r="B7" s="17" t="s">
        <v>45</v>
      </c>
      <c r="C7" s="96">
        <f>C5/C6-1</f>
        <v>-2.7249629818072663E-2</v>
      </c>
      <c r="D7" s="17" t="s">
        <v>279</v>
      </c>
      <c r="E7" s="17" t="s">
        <v>47</v>
      </c>
      <c r="F7" s="17" t="s">
        <v>286</v>
      </c>
      <c r="G7" s="17" t="s">
        <v>49</v>
      </c>
      <c r="H7" s="17" t="str">
        <f>IF(C7="","",IF(C7&gt;-0.06,"EASY",IF(C7&gt;-0.15,"UNCERTAIN","HARD")))</f>
        <v>EASY</v>
      </c>
      <c r="I7" s="24" t="s">
        <v>287</v>
      </c>
      <c r="J7" s="24" t="s">
        <v>288</v>
      </c>
    </row>
    <row r="8" spans="1:10" ht="33.75" customHeight="1">
      <c r="A8" s="17" t="s">
        <v>289</v>
      </c>
      <c r="B8" s="17" t="s">
        <v>125</v>
      </c>
      <c r="C8" s="97">
        <v>15.03</v>
      </c>
      <c r="D8" s="30" t="s">
        <v>280</v>
      </c>
      <c r="E8" s="17" t="s">
        <v>128</v>
      </c>
      <c r="F8" s="17" t="s">
        <v>290</v>
      </c>
      <c r="G8" s="17" t="s">
        <v>291</v>
      </c>
      <c r="H8" s="98" t="str">
        <f>IF(C8&lt;20,"EASY",IF(C8&lt;=25,"UNCERTAIN","HARD"))</f>
        <v>EASY</v>
      </c>
      <c r="I8" s="17" t="s">
        <v>132</v>
      </c>
      <c r="J8" s="17" t="s">
        <v>292</v>
      </c>
    </row>
    <row r="9" spans="1:10" ht="33.75" customHeight="1">
      <c r="A9" s="17" t="s">
        <v>293</v>
      </c>
      <c r="B9" s="17" t="s">
        <v>107</v>
      </c>
      <c r="C9" s="99">
        <v>270</v>
      </c>
      <c r="D9" s="30" t="s">
        <v>294</v>
      </c>
      <c r="E9" s="17" t="s">
        <v>295</v>
      </c>
      <c r="F9" s="17" t="s">
        <v>296</v>
      </c>
      <c r="G9" s="17" t="s">
        <v>297</v>
      </c>
      <c r="H9" s="98" t="str">
        <f>IF(C9&lt;350,"EASY",IF(C9&lt;=450,"UNCERTAIN","HARD"))</f>
        <v>EASY</v>
      </c>
      <c r="I9" s="17" t="s">
        <v>114</v>
      </c>
      <c r="J9" s="24" t="s">
        <v>298</v>
      </c>
    </row>
    <row r="10" spans="1:10" ht="33.75" customHeight="1">
      <c r="A10" s="17" t="s">
        <v>299</v>
      </c>
      <c r="B10" s="17" t="s">
        <v>76</v>
      </c>
      <c r="C10" s="25">
        <v>64</v>
      </c>
      <c r="D10" s="26" t="s">
        <v>294</v>
      </c>
      <c r="E10" s="17" t="s">
        <v>128</v>
      </c>
      <c r="F10" s="17" t="s">
        <v>300</v>
      </c>
      <c r="G10" s="17" t="s">
        <v>301</v>
      </c>
      <c r="H10" s="98" t="str">
        <f>IF(C10&lt;20,"EASY",IF(C10&lt;=50,"UNCERTAIN","HARD"))</f>
        <v>HARD</v>
      </c>
      <c r="I10" s="17" t="s">
        <v>302</v>
      </c>
      <c r="J10" s="17" t="s">
        <v>303</v>
      </c>
    </row>
    <row r="11" spans="1:10" ht="33.75" customHeight="1">
      <c r="A11" s="17" t="s">
        <v>304</v>
      </c>
      <c r="B11" s="17" t="s">
        <v>148</v>
      </c>
      <c r="C11" s="100">
        <v>-0.52</v>
      </c>
      <c r="D11" s="26" t="s">
        <v>305</v>
      </c>
      <c r="E11" s="17" t="s">
        <v>306</v>
      </c>
      <c r="F11" s="17" t="s">
        <v>307</v>
      </c>
      <c r="G11" s="17" t="s">
        <v>308</v>
      </c>
      <c r="H11" s="98" t="str">
        <f>IF(C11&gt;-0.2,"EASY",IF(C11&gt;-0.4,"UNCERTAIN","HARD"))</f>
        <v>HARD</v>
      </c>
      <c r="I11" s="24" t="s">
        <v>309</v>
      </c>
      <c r="J11" s="24" t="s">
        <v>310</v>
      </c>
    </row>
    <row r="13" spans="1:10" ht="16.5" customHeight="1">
      <c r="A13" s="37" t="s">
        <v>311</v>
      </c>
    </row>
    <row r="14" spans="1:10" ht="37.5" customHeight="1">
      <c r="A14" s="17" t="s">
        <v>312</v>
      </c>
      <c r="B14" s="17" t="s">
        <v>27</v>
      </c>
      <c r="C14" s="25" t="s">
        <v>313</v>
      </c>
      <c r="D14" s="26" t="s">
        <v>314</v>
      </c>
      <c r="E14" s="24" t="s">
        <v>315</v>
      </c>
      <c r="F14" s="17" t="s">
        <v>316</v>
      </c>
      <c r="G14" s="24" t="s">
        <v>317</v>
      </c>
      <c r="H14" s="26" t="s">
        <v>244</v>
      </c>
      <c r="I14" s="24" t="s">
        <v>318</v>
      </c>
      <c r="J14" s="17" t="s">
        <v>319</v>
      </c>
    </row>
    <row r="15" spans="1:10" ht="37.5" customHeight="1">
      <c r="A15" s="17" t="s">
        <v>320</v>
      </c>
      <c r="B15" s="17" t="s">
        <v>321</v>
      </c>
      <c r="C15" s="26" t="s">
        <v>322</v>
      </c>
      <c r="D15" s="26" t="s">
        <v>323</v>
      </c>
      <c r="E15" s="24" t="s">
        <v>324</v>
      </c>
      <c r="F15" s="17" t="s">
        <v>325</v>
      </c>
      <c r="G15" s="24" t="s">
        <v>326</v>
      </c>
      <c r="H15" s="26" t="s">
        <v>245</v>
      </c>
      <c r="I15" s="17" t="s">
        <v>327</v>
      </c>
      <c r="J15" s="17" t="s">
        <v>328</v>
      </c>
    </row>
    <row r="16" spans="1:10" ht="37.5" customHeight="1">
      <c r="A16" s="24" t="s">
        <v>329</v>
      </c>
      <c r="B16" s="24" t="s">
        <v>330</v>
      </c>
      <c r="C16" s="26" t="s">
        <v>331</v>
      </c>
      <c r="D16" s="26" t="s">
        <v>280</v>
      </c>
      <c r="E16" s="17" t="s">
        <v>332</v>
      </c>
      <c r="F16" s="17" t="s">
        <v>333</v>
      </c>
      <c r="G16" s="17" t="s">
        <v>334</v>
      </c>
      <c r="H16" s="26" t="s">
        <v>245</v>
      </c>
      <c r="I16" s="24" t="s">
        <v>335</v>
      </c>
      <c r="J16" s="17" t="s">
        <v>336</v>
      </c>
    </row>
    <row r="17" spans="1:10" ht="37.5" customHeight="1">
      <c r="A17" s="17" t="s">
        <v>337</v>
      </c>
      <c r="B17" s="17" t="s">
        <v>52</v>
      </c>
      <c r="C17" s="101">
        <v>0.67349999999999999</v>
      </c>
      <c r="D17" s="102" t="s">
        <v>280</v>
      </c>
      <c r="E17" s="17" t="s">
        <v>338</v>
      </c>
      <c r="F17" s="17" t="s">
        <v>339</v>
      </c>
      <c r="G17" s="17" t="s">
        <v>340</v>
      </c>
      <c r="H17" s="30" t="s">
        <v>244</v>
      </c>
      <c r="I17" s="17" t="s">
        <v>341</v>
      </c>
      <c r="J17" s="24" t="s">
        <v>342</v>
      </c>
    </row>
    <row r="18" spans="1:10" ht="37.5" customHeight="1">
      <c r="A18" s="24" t="s">
        <v>343</v>
      </c>
      <c r="B18" s="17" t="s">
        <v>60</v>
      </c>
      <c r="C18" s="26" t="s">
        <v>344</v>
      </c>
      <c r="D18" s="25"/>
      <c r="E18" s="24" t="s">
        <v>62</v>
      </c>
      <c r="F18" s="24" t="s">
        <v>345</v>
      </c>
      <c r="G18" s="24" t="s">
        <v>346</v>
      </c>
      <c r="H18" s="26"/>
      <c r="I18" s="17" t="s">
        <v>66</v>
      </c>
      <c r="J18" s="17"/>
    </row>
    <row r="19" spans="1:10" ht="37.5" customHeight="1">
      <c r="A19" s="24" t="s">
        <v>347</v>
      </c>
      <c r="B19" s="17" t="s">
        <v>348</v>
      </c>
      <c r="C19" s="26" t="s">
        <v>349</v>
      </c>
      <c r="D19" s="26" t="s">
        <v>280</v>
      </c>
      <c r="E19" s="17" t="s">
        <v>350</v>
      </c>
      <c r="F19" s="17" t="s">
        <v>351</v>
      </c>
      <c r="G19" s="17" t="s">
        <v>352</v>
      </c>
      <c r="H19" s="26" t="s">
        <v>245</v>
      </c>
      <c r="I19" s="17" t="s">
        <v>353</v>
      </c>
      <c r="J19" s="17" t="s">
        <v>354</v>
      </c>
    </row>
    <row r="20" spans="1:10" ht="37.5" customHeight="1">
      <c r="A20" s="17" t="s">
        <v>355</v>
      </c>
      <c r="B20" s="17" t="s">
        <v>133</v>
      </c>
      <c r="C20" s="26" t="s">
        <v>344</v>
      </c>
      <c r="D20" s="25"/>
      <c r="E20" s="17" t="s">
        <v>356</v>
      </c>
      <c r="F20" s="17" t="s">
        <v>357</v>
      </c>
      <c r="G20" s="17" t="s">
        <v>358</v>
      </c>
      <c r="H20" s="26"/>
      <c r="I20" s="17" t="s">
        <v>139</v>
      </c>
      <c r="J20" s="17"/>
    </row>
    <row r="21" spans="1:10" ht="37.5" customHeight="1">
      <c r="A21" s="17" t="s">
        <v>359</v>
      </c>
      <c r="B21" s="24" t="s">
        <v>360</v>
      </c>
      <c r="C21" s="26" t="s">
        <v>361</v>
      </c>
      <c r="D21" s="26" t="s">
        <v>362</v>
      </c>
      <c r="E21" s="24" t="s">
        <v>363</v>
      </c>
      <c r="F21" s="24" t="s">
        <v>364</v>
      </c>
      <c r="G21" s="24" t="s">
        <v>365</v>
      </c>
      <c r="H21" s="26" t="s">
        <v>245</v>
      </c>
      <c r="I21" s="17" t="s">
        <v>366</v>
      </c>
      <c r="J21" s="24" t="s">
        <v>367</v>
      </c>
    </row>
    <row r="22" spans="1:10" ht="37.5" customHeight="1">
      <c r="A22" s="24" t="s">
        <v>368</v>
      </c>
      <c r="B22" s="17" t="s">
        <v>85</v>
      </c>
      <c r="C22" s="26" t="s">
        <v>344</v>
      </c>
      <c r="D22" s="25"/>
      <c r="E22" s="24" t="s">
        <v>87</v>
      </c>
      <c r="F22" s="24" t="s">
        <v>88</v>
      </c>
      <c r="G22" s="24" t="s">
        <v>369</v>
      </c>
      <c r="H22" s="26"/>
      <c r="I22" s="17" t="s">
        <v>91</v>
      </c>
      <c r="J22" s="24" t="s">
        <v>370</v>
      </c>
    </row>
    <row r="23" spans="1:10" ht="37.5" customHeight="1">
      <c r="A23" s="17" t="s">
        <v>371</v>
      </c>
      <c r="B23" s="24" t="s">
        <v>372</v>
      </c>
      <c r="C23" s="26" t="s">
        <v>373</v>
      </c>
      <c r="D23" s="26" t="s">
        <v>362</v>
      </c>
      <c r="E23" s="24" t="s">
        <v>374</v>
      </c>
      <c r="F23" s="24" t="s">
        <v>375</v>
      </c>
      <c r="G23" s="24" t="s">
        <v>376</v>
      </c>
      <c r="H23" s="26" t="s">
        <v>245</v>
      </c>
      <c r="I23" s="24" t="s">
        <v>377</v>
      </c>
      <c r="J23" s="17" t="s">
        <v>378</v>
      </c>
    </row>
    <row r="25" spans="1:10" ht="16.5" customHeight="1">
      <c r="A25" s="103" t="s">
        <v>379</v>
      </c>
      <c r="C25" s="104" t="str">
        <f>"EASY票 "&amp;COUNTIF($H$5:$H$23,"EASY")&amp;" | UNCERTAIN票 "&amp;COUNTIF($H$5:$H$23,"UNCERTAIN")&amp;" | HARD票 "&amp;COUNTIF($H$5:$H$23,"HARD")</f>
        <v>EASY票 5 | UNCERTAIN票 5 | HARD票 2</v>
      </c>
    </row>
    <row r="26" spans="1:10" ht="16.5" customHeight="1">
      <c r="A26" s="103" t="s">
        <v>380</v>
      </c>
      <c r="C26" s="105" t="str">
        <f>IF(COUNTIF($H$5:$H$23,"HARD")&gt;=3,"HARD ZONE",IF(COUNTIF($H$5:$H$23,"HARD")+COUNTIF($H$5:$H$23,"UNCERTAIN")&gt;=4,"UNCERTAIN ZONE","EASY ZONE"))</f>
        <v>UNCERTAIN ZONE</v>
      </c>
    </row>
    <row r="28" spans="1:10" ht="45.75" customHeight="1">
      <c r="A28" s="3" t="s">
        <v>381</v>
      </c>
      <c r="B28" s="3"/>
      <c r="C28" s="3"/>
      <c r="D28" s="3"/>
      <c r="E28" s="3"/>
      <c r="F28" s="3"/>
      <c r="G28" s="3"/>
      <c r="H28" s="3"/>
      <c r="I28" s="3"/>
      <c r="J28" s="3"/>
    </row>
    <row r="30" spans="1:10" ht="15" customHeight="1">
      <c r="A30" s="106" t="s">
        <v>382</v>
      </c>
    </row>
    <row r="31" spans="1:10" ht="55.5" customHeight="1">
      <c r="A31" s="2" t="s">
        <v>383</v>
      </c>
      <c r="B31" s="2"/>
      <c r="C31" s="2"/>
      <c r="D31" s="2"/>
      <c r="E31" s="2"/>
      <c r="F31" s="2"/>
      <c r="G31" s="2"/>
      <c r="H31" s="2"/>
      <c r="I31" s="2"/>
      <c r="J31" s="2"/>
    </row>
    <row r="33" spans="1:1" ht="15" customHeight="1">
      <c r="A33" s="20" t="s">
        <v>384</v>
      </c>
    </row>
    <row r="34" spans="1:1" ht="15" customHeight="1">
      <c r="A34" s="52" t="s">
        <v>385</v>
      </c>
    </row>
    <row r="36" spans="1:1" ht="15" customHeight="1">
      <c r="A36" s="20" t="s">
        <v>386</v>
      </c>
    </row>
    <row r="37" spans="1:1" ht="15" customHeight="1">
      <c r="A37" s="50" t="s">
        <v>387</v>
      </c>
    </row>
    <row r="39" spans="1:1" ht="15" customHeight="1">
      <c r="A39" s="20" t="s">
        <v>388</v>
      </c>
    </row>
    <row r="40" spans="1:1" ht="15" customHeight="1">
      <c r="A40" s="52" t="s">
        <v>389</v>
      </c>
    </row>
  </sheetData>
  <mergeCells count="4">
    <mergeCell ref="A1:J1"/>
    <mergeCell ref="A2:J2"/>
    <mergeCell ref="A28:J28"/>
    <mergeCell ref="A31:J31"/>
  </mergeCells>
  <phoneticPr fontId="53" type="noConversion"/>
  <conditionalFormatting sqref="C26">
    <cfRule type="cellIs" dxfId="5" priority="5" operator="equal">
      <formula>"EASY ZONE"</formula>
    </cfRule>
    <cfRule type="cellIs" dxfId="4" priority="6" operator="equal">
      <formula>"UNCERTAIN ZONE"</formula>
    </cfRule>
    <cfRule type="cellIs" dxfId="3" priority="7" operator="equal">
      <formula>"HARD ZONE"</formula>
    </cfRule>
  </conditionalFormatting>
  <conditionalFormatting sqref="H5:H23">
    <cfRule type="cellIs" dxfId="2" priority="2" operator="equal">
      <formula>"EASY"</formula>
    </cfRule>
    <cfRule type="cellIs" dxfId="1" priority="3" operator="equal">
      <formula>"UNCERTAIN"</formula>
    </cfRule>
    <cfRule type="cellIs" dxfId="0" priority="4" operator="equal">
      <formula>"HARD"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zoomScaleNormal="100" workbookViewId="0"/>
  </sheetViews>
  <sheetFormatPr defaultColWidth="8.6328125" defaultRowHeight="12.5"/>
  <cols>
    <col min="1" max="1" width="13" customWidth="1"/>
    <col min="2" max="2" width="30" customWidth="1"/>
    <col min="3" max="3" width="12" customWidth="1"/>
    <col min="4" max="4" width="9" customWidth="1"/>
    <col min="5" max="5" width="66" customWidth="1"/>
  </cols>
  <sheetData>
    <row r="1" spans="1:5" ht="24" customHeight="1">
      <c r="A1" s="7" t="s">
        <v>390</v>
      </c>
      <c r="B1" s="7"/>
      <c r="C1" s="7"/>
      <c r="D1" s="7"/>
      <c r="E1" s="7"/>
    </row>
    <row r="3" spans="1:5" ht="16.5" customHeight="1">
      <c r="A3" s="82" t="s">
        <v>391</v>
      </c>
      <c r="B3" s="82" t="s">
        <v>392</v>
      </c>
      <c r="C3" s="82" t="s">
        <v>393</v>
      </c>
      <c r="D3" s="82" t="s">
        <v>394</v>
      </c>
      <c r="E3" s="82" t="s">
        <v>395</v>
      </c>
    </row>
    <row r="4" spans="1:5" ht="30" customHeight="1">
      <c r="A4" s="107">
        <v>42559</v>
      </c>
      <c r="B4" s="108" t="s">
        <v>396</v>
      </c>
      <c r="C4" s="109">
        <v>0</v>
      </c>
      <c r="D4" s="109">
        <v>50</v>
      </c>
      <c r="E4" s="31" t="s">
        <v>397</v>
      </c>
    </row>
    <row r="5" spans="1:5" ht="30" customHeight="1">
      <c r="A5" s="107">
        <v>42705</v>
      </c>
      <c r="B5" s="108" t="s">
        <v>398</v>
      </c>
      <c r="C5" s="109">
        <v>-1</v>
      </c>
      <c r="D5" s="109">
        <v>0</v>
      </c>
      <c r="E5" s="31" t="s">
        <v>399</v>
      </c>
    </row>
    <row r="6" spans="1:5" ht="30" customHeight="1">
      <c r="A6" s="107">
        <v>43469</v>
      </c>
      <c r="B6" s="108" t="s">
        <v>400</v>
      </c>
      <c r="C6" s="109">
        <v>0</v>
      </c>
      <c r="D6" s="109">
        <v>50</v>
      </c>
      <c r="E6" s="31" t="s">
        <v>401</v>
      </c>
    </row>
    <row r="7" spans="1:5" ht="30" customHeight="1">
      <c r="A7" s="107">
        <v>43677</v>
      </c>
      <c r="B7" s="108" t="s">
        <v>402</v>
      </c>
      <c r="C7" s="109">
        <v>1</v>
      </c>
      <c r="D7" s="109">
        <v>100</v>
      </c>
      <c r="E7" s="31" t="s">
        <v>403</v>
      </c>
    </row>
    <row r="8" spans="1:5" ht="30" customHeight="1">
      <c r="A8" s="107">
        <v>44503</v>
      </c>
      <c r="B8" s="31" t="s">
        <v>404</v>
      </c>
      <c r="C8" s="109">
        <v>0</v>
      </c>
      <c r="D8" s="109">
        <v>50</v>
      </c>
      <c r="E8" s="31" t="s">
        <v>405</v>
      </c>
    </row>
    <row r="9" spans="1:5" ht="30" customHeight="1">
      <c r="A9" s="107">
        <v>44636</v>
      </c>
      <c r="B9" s="108" t="s">
        <v>406</v>
      </c>
      <c r="C9" s="109">
        <v>-1</v>
      </c>
      <c r="D9" s="109">
        <v>0</v>
      </c>
      <c r="E9" s="31" t="s">
        <v>407</v>
      </c>
    </row>
    <row r="10" spans="1:5" ht="30" customHeight="1">
      <c r="A10" s="107">
        <v>45134</v>
      </c>
      <c r="B10" s="108" t="s">
        <v>408</v>
      </c>
      <c r="C10" s="109">
        <v>0</v>
      </c>
      <c r="D10" s="109">
        <v>50</v>
      </c>
      <c r="E10" s="31" t="s">
        <v>409</v>
      </c>
    </row>
    <row r="11" spans="1:5" ht="30" customHeight="1">
      <c r="A11" s="107">
        <v>45553</v>
      </c>
      <c r="B11" s="108" t="s">
        <v>410</v>
      </c>
      <c r="C11" s="109">
        <v>1</v>
      </c>
      <c r="D11" s="109">
        <v>100</v>
      </c>
      <c r="E11" s="31" t="s">
        <v>411</v>
      </c>
    </row>
    <row r="12" spans="1:5" ht="30" customHeight="1">
      <c r="A12" s="107">
        <v>45686</v>
      </c>
      <c r="B12" s="108" t="s">
        <v>412</v>
      </c>
      <c r="C12" s="109">
        <v>0</v>
      </c>
      <c r="D12" s="109">
        <v>50</v>
      </c>
      <c r="E12" s="31" t="s">
        <v>413</v>
      </c>
    </row>
    <row r="13" spans="1:5" ht="30" customHeight="1">
      <c r="A13" s="107">
        <v>45917</v>
      </c>
      <c r="B13" s="108" t="s">
        <v>414</v>
      </c>
      <c r="C13" s="109">
        <v>1</v>
      </c>
      <c r="D13" s="109">
        <v>100</v>
      </c>
      <c r="E13" s="31" t="s">
        <v>415</v>
      </c>
    </row>
    <row r="14" spans="1:5" ht="30" customHeight="1">
      <c r="A14" s="107">
        <v>46178</v>
      </c>
      <c r="B14" s="108" t="s">
        <v>416</v>
      </c>
      <c r="C14" s="109">
        <v>-1</v>
      </c>
      <c r="D14" s="109">
        <v>0</v>
      </c>
      <c r="E14" s="31" t="s">
        <v>417</v>
      </c>
    </row>
    <row r="16" spans="1:5" ht="29.25" customHeight="1">
      <c r="A16" s="1" t="s">
        <v>418</v>
      </c>
      <c r="B16" s="1"/>
      <c r="C16" s="1"/>
      <c r="D16" s="1"/>
      <c r="E16" s="1"/>
    </row>
  </sheetData>
  <mergeCells count="2">
    <mergeCell ref="A1:E1"/>
    <mergeCell ref="A16:E16"/>
  </mergeCells>
  <phoneticPr fontId="5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00_README</vt:lpstr>
      <vt:lpstr>01_指標庫</vt:lpstr>
      <vt:lpstr>02A_每日分段</vt:lpstr>
      <vt:lpstr>05_統計摘要</vt:lpstr>
      <vt:lpstr>06_監察面板</vt:lpstr>
      <vt:lpstr>07_L1政策步階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Y</cp:lastModifiedBy>
  <cp:revision>0</cp:revision>
  <dcterms:created xsi:type="dcterms:W3CDTF">2026-07-11T14:48:28Z</dcterms:created>
  <dcterms:modified xsi:type="dcterms:W3CDTF">2026-07-12T06:42:51Z</dcterms:modified>
  <dc:language>en-US</dc:language>
</cp:coreProperties>
</file>